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 showInkAnnotation="0" codeName="ThisWorkbook"/>
  <mc:AlternateContent>
    <mc:Choice Requires="x15">
      <x15ac:absPath xmlns:x15ac="http://schemas.microsoft.com/office/spreadsheetml/2010/11/ac" url="C:\Users\eliez\IdeaProjects\stocks\src\main\resources\static\"/>
    </mc:Choice>
  </mc:AlternateContent>
  <xr:revisionPtr revIDLastSave="0" documentId="13_ncr:1_{0D9CCEA6-D54B-467A-BC7B-2EFF1C6C855D}" xr6:coauthVersionLast="36" xr6:coauthVersionMax="36" xr10:uidLastSave="{00000000-0000-0000-0000-000000000000}"/>
  <bookViews>
    <workbookView xWindow="0" yWindow="0" windowWidth="38400" windowHeight="17655" tabRatio="633" activeTab="4" xr2:uid="{00000000-000D-0000-FFFF-FFFF00000000}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CCC'!$A$6:$BI$719</definedName>
    <definedName name="_xlnm._FilterDatabase" localSheetId="3" hidden="1">Challengers!$A$6:$BI$213</definedName>
    <definedName name="_xlnm._FilterDatabase" localSheetId="1" hidden="1">Champions!$A$6:$BI$150</definedName>
    <definedName name="_xlnm._FilterDatabase" localSheetId="7" hidden="1">Changes!$A$7:$Y$7</definedName>
    <definedName name="_xlnm._FilterDatabase" localSheetId="2" hidden="1">Contenders!$A$6:$BI$368</definedName>
    <definedName name="_xlnm._FilterDatabase" localSheetId="5" hidden="1">Historical!$A$6:$AZ$6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Challengers!#REF!</definedName>
    <definedName name="DataAll" localSheetId="1">Champions!$A$7:$BC$150</definedName>
    <definedName name="DataAll" localSheetId="2">Contenders!$A$7:$BC$366</definedName>
    <definedName name="DataAll" localSheetId="5">Historical!$A$7:$AZ$531</definedName>
    <definedName name="DataAll">'All CCC'!$A$7:$BC$510</definedName>
    <definedName name="Deletions">Changes!$A$8:$I$934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WatchList">WatchList!$A$6:$B$20</definedName>
    <definedName name="_xlnm.Print_Area" localSheetId="7">Changes!$A$1:$I$1133</definedName>
    <definedName name="_xlnm.Print_Area" localSheetId="10">Notes!$A$1:$K$194</definedName>
    <definedName name="_xlnm.Print_Area" localSheetId="9">Revisions!$B$3:$K$248</definedName>
    <definedName name="_xlnm.Print_Area" localSheetId="8">Summary!$A$1:$AX$195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</definedNames>
  <calcPr calcId="191029" fullCalcOnLoad="true"/>
</workbook>
</file>

<file path=xl/calcChain.xml><?xml version="1.0" encoding="utf-8"?>
<calcChain xmlns="http://schemas.openxmlformats.org/spreadsheetml/2006/main">
  <c r="BG228" i="129" l="1"/>
  <c r="BE228" i="129"/>
  <c r="BC228" i="129"/>
  <c r="BB228" i="129"/>
  <c r="BA228" i="129"/>
  <c r="AZ228" i="129"/>
  <c r="AY228" i="129"/>
  <c r="AN228" i="129"/>
  <c r="AM228" i="129"/>
  <c r="AL228" i="129"/>
  <c r="AK228" i="129"/>
  <c r="AJ228" i="129"/>
  <c r="AI228" i="129"/>
  <c r="AH228" i="129"/>
  <c r="AG228" i="129"/>
  <c r="AF228" i="129"/>
  <c r="AE228" i="129"/>
  <c r="AD228" i="129"/>
  <c r="AC228" i="129"/>
  <c r="O228" i="129"/>
  <c r="K228" i="129"/>
  <c r="I228" i="129"/>
  <c r="E228" i="129"/>
  <c r="B228" i="129"/>
  <c r="BG227" i="129"/>
  <c r="BE227" i="129"/>
  <c r="BC227" i="129"/>
  <c r="BB227" i="129"/>
  <c r="BA227" i="129"/>
  <c r="AZ227" i="129"/>
  <c r="AY227" i="129"/>
  <c r="AN227" i="129"/>
  <c r="AM227" i="129"/>
  <c r="AL227" i="129"/>
  <c r="AK227" i="129"/>
  <c r="AJ227" i="129"/>
  <c r="AI227" i="129"/>
  <c r="AH227" i="129"/>
  <c r="AG227" i="129"/>
  <c r="AF227" i="129"/>
  <c r="AE227" i="129"/>
  <c r="AD227" i="129"/>
  <c r="AC227" i="129"/>
  <c r="O227" i="129"/>
  <c r="K227" i="129"/>
  <c r="I227" i="129"/>
  <c r="E227" i="129"/>
  <c r="B227" i="129"/>
  <c r="BG226" i="129"/>
  <c r="BE226" i="129"/>
  <c r="BC226" i="129"/>
  <c r="BB226" i="129"/>
  <c r="BA226" i="129"/>
  <c r="AZ226" i="129"/>
  <c r="AY226" i="129"/>
  <c r="AN226" i="129"/>
  <c r="AM226" i="129"/>
  <c r="AL226" i="129"/>
  <c r="AK226" i="129"/>
  <c r="AJ226" i="129"/>
  <c r="AI226" i="129"/>
  <c r="AH226" i="129"/>
  <c r="AG226" i="129"/>
  <c r="AF226" i="129"/>
  <c r="AE226" i="129"/>
  <c r="AD226" i="129"/>
  <c r="AC226" i="129"/>
  <c r="O226" i="129"/>
  <c r="K226" i="129"/>
  <c r="I226" i="129"/>
  <c r="E226" i="129"/>
  <c r="B226" i="129"/>
  <c r="BG225" i="129"/>
  <c r="BE225" i="129"/>
  <c r="BC225" i="129"/>
  <c r="BB225" i="129"/>
  <c r="BA225" i="129"/>
  <c r="AZ225" i="129"/>
  <c r="AY225" i="129"/>
  <c r="AN225" i="129"/>
  <c r="AM225" i="129"/>
  <c r="AL225" i="129"/>
  <c r="AK225" i="129"/>
  <c r="AJ225" i="129"/>
  <c r="AI225" i="129"/>
  <c r="AH225" i="129"/>
  <c r="AG225" i="129"/>
  <c r="AF225" i="129"/>
  <c r="AE225" i="129"/>
  <c r="AD225" i="129"/>
  <c r="AC225" i="129"/>
  <c r="O225" i="129"/>
  <c r="K225" i="129"/>
  <c r="I225" i="129"/>
  <c r="E225" i="129"/>
  <c r="B225" i="129"/>
  <c r="BG224" i="129"/>
  <c r="BE224" i="129"/>
  <c r="BC224" i="129"/>
  <c r="BB224" i="129"/>
  <c r="BA224" i="129"/>
  <c r="AZ224" i="129"/>
  <c r="AY224" i="129"/>
  <c r="AN224" i="129"/>
  <c r="AM224" i="129"/>
  <c r="AL224" i="129"/>
  <c r="AK224" i="129"/>
  <c r="AJ224" i="129"/>
  <c r="AI224" i="129"/>
  <c r="AH224" i="129"/>
  <c r="AG224" i="129"/>
  <c r="AF224" i="129"/>
  <c r="AE224" i="129"/>
  <c r="AD224" i="129"/>
  <c r="AC224" i="129"/>
  <c r="O224" i="129"/>
  <c r="K224" i="129"/>
  <c r="I224" i="129"/>
  <c r="E224" i="129"/>
  <c r="B224" i="129"/>
  <c r="BG223" i="129"/>
  <c r="BE223" i="129"/>
  <c r="BC223" i="129"/>
  <c r="BB223" i="129"/>
  <c r="BA223" i="129"/>
  <c r="AZ223" i="129"/>
  <c r="AY223" i="129"/>
  <c r="AN223" i="129"/>
  <c r="AM223" i="129"/>
  <c r="AL223" i="129"/>
  <c r="AK223" i="129"/>
  <c r="AJ223" i="129"/>
  <c r="AI223" i="129"/>
  <c r="AH223" i="129"/>
  <c r="AG223" i="129"/>
  <c r="AF223" i="129"/>
  <c r="AE223" i="129"/>
  <c r="AD223" i="129"/>
  <c r="AC223" i="129"/>
  <c r="O223" i="129"/>
  <c r="K223" i="129"/>
  <c r="I223" i="129"/>
  <c r="E223" i="129"/>
  <c r="B223" i="129"/>
  <c r="BG222" i="129"/>
  <c r="BE222" i="129"/>
  <c r="BC222" i="129"/>
  <c r="BB222" i="129"/>
  <c r="BA222" i="129"/>
  <c r="AZ222" i="129"/>
  <c r="AY222" i="129"/>
  <c r="AN222" i="129"/>
  <c r="AM222" i="129"/>
  <c r="AL222" i="129"/>
  <c r="AK222" i="129"/>
  <c r="AJ222" i="129"/>
  <c r="AI222" i="129"/>
  <c r="AH222" i="129"/>
  <c r="AG222" i="129"/>
  <c r="AF222" i="129"/>
  <c r="AE222" i="129"/>
  <c r="AD222" i="129"/>
  <c r="AC222" i="129"/>
  <c r="O222" i="129"/>
  <c r="K222" i="129"/>
  <c r="I222" i="129"/>
  <c r="E222" i="129"/>
  <c r="B222" i="129"/>
  <c r="BG221" i="129"/>
  <c r="BE221" i="129"/>
  <c r="BC221" i="129"/>
  <c r="BB221" i="129"/>
  <c r="BA221" i="129"/>
  <c r="AZ221" i="129"/>
  <c r="AY221" i="129"/>
  <c r="AN221" i="129"/>
  <c r="AM221" i="129"/>
  <c r="AL221" i="129"/>
  <c r="AK221" i="129"/>
  <c r="AJ221" i="129"/>
  <c r="AI221" i="129"/>
  <c r="AH221" i="129"/>
  <c r="AG221" i="129"/>
  <c r="AF221" i="129"/>
  <c r="AE221" i="129"/>
  <c r="AD221" i="129"/>
  <c r="AC221" i="129"/>
  <c r="O221" i="129"/>
  <c r="K221" i="129"/>
  <c r="I221" i="129"/>
  <c r="E221" i="129"/>
  <c r="B221" i="129"/>
  <c r="BG220" i="129"/>
  <c r="BE220" i="129"/>
  <c r="BC220" i="129"/>
  <c r="BB220" i="129"/>
  <c r="BA220" i="129"/>
  <c r="AZ220" i="129"/>
  <c r="AY220" i="129"/>
  <c r="AN220" i="129"/>
  <c r="AM220" i="129"/>
  <c r="AL220" i="129"/>
  <c r="AK220" i="129"/>
  <c r="AJ220" i="129"/>
  <c r="AI220" i="129"/>
  <c r="AH220" i="129"/>
  <c r="AG220" i="129"/>
  <c r="AF220" i="129"/>
  <c r="AE220" i="129"/>
  <c r="AD220" i="129"/>
  <c r="AC220" i="129"/>
  <c r="O220" i="129"/>
  <c r="K220" i="129"/>
  <c r="I220" i="129"/>
  <c r="E220" i="129"/>
  <c r="B220" i="129"/>
  <c r="BG219" i="129"/>
  <c r="BE219" i="129"/>
  <c r="BC219" i="129"/>
  <c r="BB219" i="129"/>
  <c r="BA219" i="129"/>
  <c r="AZ219" i="129"/>
  <c r="AY219" i="129"/>
  <c r="AN219" i="129"/>
  <c r="AM219" i="129"/>
  <c r="AL219" i="129"/>
  <c r="AK219" i="129"/>
  <c r="AJ219" i="129"/>
  <c r="AI219" i="129"/>
  <c r="AH219" i="129"/>
  <c r="AG219" i="129"/>
  <c r="AF219" i="129"/>
  <c r="AE219" i="129"/>
  <c r="AD219" i="129"/>
  <c r="AC219" i="129"/>
  <c r="O219" i="129"/>
  <c r="K219" i="129"/>
  <c r="I219" i="129"/>
  <c r="E219" i="129"/>
  <c r="B219" i="129"/>
  <c r="BG218" i="129"/>
  <c r="BE218" i="129"/>
  <c r="BC218" i="129"/>
  <c r="BB218" i="129"/>
  <c r="BA218" i="129"/>
  <c r="AZ218" i="129"/>
  <c r="AY218" i="129"/>
  <c r="AN218" i="129"/>
  <c r="AM218" i="129"/>
  <c r="AL218" i="129"/>
  <c r="AK218" i="129"/>
  <c r="AJ218" i="129"/>
  <c r="AI218" i="129"/>
  <c r="AH218" i="129"/>
  <c r="AG218" i="129"/>
  <c r="AF218" i="129"/>
  <c r="AE218" i="129"/>
  <c r="AD218" i="129"/>
  <c r="AC218" i="129"/>
  <c r="O218" i="129"/>
  <c r="K218" i="129"/>
  <c r="I218" i="129"/>
  <c r="E218" i="129"/>
  <c r="B218" i="129"/>
  <c r="BG215" i="129"/>
  <c r="BE215" i="129"/>
  <c r="BC215" i="129"/>
  <c r="BB215" i="129"/>
  <c r="BA215" i="129"/>
  <c r="AZ215" i="129"/>
  <c r="AY215" i="129"/>
  <c r="AN215" i="129"/>
  <c r="AM215" i="129"/>
  <c r="AL215" i="129"/>
  <c r="AK215" i="129"/>
  <c r="AJ215" i="129"/>
  <c r="AI215" i="129"/>
  <c r="AH215" i="129"/>
  <c r="AG215" i="129"/>
  <c r="AF215" i="129"/>
  <c r="AE215" i="129"/>
  <c r="AD215" i="129"/>
  <c r="AC215" i="129"/>
  <c r="O215" i="129"/>
  <c r="K215" i="129"/>
  <c r="I215" i="129"/>
  <c r="E215" i="129"/>
  <c r="B215" i="129"/>
  <c r="BF213" i="129"/>
  <c r="AR213" i="129"/>
  <c r="AQ213" i="129"/>
  <c r="AA213" i="129"/>
  <c r="V213" i="129"/>
  <c r="U213" i="129"/>
  <c r="T213" i="129"/>
  <c r="S213" i="129"/>
  <c r="R213" i="129"/>
  <c r="M213" i="129"/>
  <c r="Z213" i="129" s="1"/>
  <c r="BF206" i="129"/>
  <c r="AR206" i="129"/>
  <c r="AS206" i="129" s="1"/>
  <c r="AQ206" i="129"/>
  <c r="AA206" i="129"/>
  <c r="V206" i="129"/>
  <c r="U206" i="129"/>
  <c r="T206" i="129"/>
  <c r="S206" i="129"/>
  <c r="R206" i="129"/>
  <c r="M206" i="129"/>
  <c r="Z206" i="129" s="1"/>
  <c r="BF203" i="129"/>
  <c r="AR203" i="129"/>
  <c r="AQ203" i="129"/>
  <c r="AA203" i="129"/>
  <c r="V203" i="129"/>
  <c r="U203" i="129"/>
  <c r="X203" i="129" s="1"/>
  <c r="T203" i="129"/>
  <c r="S203" i="129"/>
  <c r="R203" i="129"/>
  <c r="M203" i="129"/>
  <c r="Z203" i="129" s="1"/>
  <c r="BF200" i="129"/>
  <c r="AR200" i="129"/>
  <c r="AQ200" i="129"/>
  <c r="AA200" i="129"/>
  <c r="V200" i="129"/>
  <c r="U200" i="129"/>
  <c r="AO200" i="129" s="1"/>
  <c r="T200" i="129"/>
  <c r="S200" i="129"/>
  <c r="R200" i="129"/>
  <c r="M200" i="129"/>
  <c r="Z200" i="129" s="1"/>
  <c r="BF192" i="129"/>
  <c r="AR192" i="129"/>
  <c r="AQ192" i="129"/>
  <c r="AA192" i="129"/>
  <c r="V192" i="129"/>
  <c r="U192" i="129"/>
  <c r="T192" i="129"/>
  <c r="S192" i="129"/>
  <c r="R192" i="129"/>
  <c r="M192" i="129"/>
  <c r="Z192" i="129" s="1"/>
  <c r="BF185" i="129"/>
  <c r="AR185" i="129"/>
  <c r="AS185" i="129" s="1"/>
  <c r="AT185" i="129" s="1"/>
  <c r="AU185" i="129" s="1"/>
  <c r="AV185" i="129" s="1"/>
  <c r="AQ185" i="129"/>
  <c r="AA185" i="129"/>
  <c r="V185" i="129"/>
  <c r="U185" i="129"/>
  <c r="AO185" i="129" s="1"/>
  <c r="T185" i="129"/>
  <c r="S185" i="129"/>
  <c r="R185" i="129"/>
  <c r="M185" i="129"/>
  <c r="Z185" i="129" s="1"/>
  <c r="BF181" i="129"/>
  <c r="AR181" i="129"/>
  <c r="AS181" i="129" s="1"/>
  <c r="AT181" i="129" s="1"/>
  <c r="AU181" i="129" s="1"/>
  <c r="AV181" i="129" s="1"/>
  <c r="AQ181" i="129"/>
  <c r="AA181" i="129"/>
  <c r="V181" i="129"/>
  <c r="U181" i="129"/>
  <c r="W181" i="129" s="1"/>
  <c r="T181" i="129"/>
  <c r="S181" i="129"/>
  <c r="R181" i="129"/>
  <c r="M181" i="129"/>
  <c r="Z181" i="129" s="1"/>
  <c r="BF169" i="129"/>
  <c r="AR169" i="129"/>
  <c r="AQ169" i="129"/>
  <c r="AA169" i="129"/>
  <c r="V169" i="129"/>
  <c r="U169" i="129"/>
  <c r="T169" i="129"/>
  <c r="S169" i="129"/>
  <c r="R169" i="129"/>
  <c r="M169" i="129"/>
  <c r="Z169" i="129" s="1"/>
  <c r="BF165" i="129"/>
  <c r="AR165" i="129"/>
  <c r="AQ165" i="129"/>
  <c r="AA165" i="129"/>
  <c r="V165" i="129"/>
  <c r="U165" i="129"/>
  <c r="AP165" i="129" s="1"/>
  <c r="T165" i="129"/>
  <c r="S165" i="129"/>
  <c r="R165" i="129"/>
  <c r="M165" i="129"/>
  <c r="Z165" i="129" s="1"/>
  <c r="BF161" i="129"/>
  <c r="AR161" i="129"/>
  <c r="AS161" i="129" s="1"/>
  <c r="AT161" i="129" s="1"/>
  <c r="AU161" i="129" s="1"/>
  <c r="AV161" i="129" s="1"/>
  <c r="AQ161" i="129"/>
  <c r="AA161" i="129"/>
  <c r="V161" i="129"/>
  <c r="U161" i="129"/>
  <c r="T161" i="129"/>
  <c r="S161" i="129"/>
  <c r="R161" i="129"/>
  <c r="M161" i="129"/>
  <c r="Z161" i="129" s="1"/>
  <c r="BF149" i="129"/>
  <c r="AR149" i="129"/>
  <c r="AS149" i="129" s="1"/>
  <c r="AT149" i="129" s="1"/>
  <c r="AU149" i="129" s="1"/>
  <c r="AV149" i="129" s="1"/>
  <c r="AQ149" i="129"/>
  <c r="AA149" i="129"/>
  <c r="V149" i="129"/>
  <c r="U149" i="129"/>
  <c r="X149" i="129" s="1"/>
  <c r="T149" i="129"/>
  <c r="S149" i="129"/>
  <c r="R149" i="129"/>
  <c r="M149" i="129"/>
  <c r="Z149" i="129" s="1"/>
  <c r="BF147" i="129"/>
  <c r="AR147" i="129"/>
  <c r="AQ147" i="129"/>
  <c r="AA147" i="129"/>
  <c r="V147" i="129"/>
  <c r="U147" i="129"/>
  <c r="AO147" i="129" s="1"/>
  <c r="T147" i="129"/>
  <c r="S147" i="129"/>
  <c r="R147" i="129"/>
  <c r="M147" i="129"/>
  <c r="Z147" i="129" s="1"/>
  <c r="BF135" i="129"/>
  <c r="AR135" i="129"/>
  <c r="AQ135" i="129"/>
  <c r="AA135" i="129"/>
  <c r="V135" i="129"/>
  <c r="U135" i="129"/>
  <c r="T135" i="129"/>
  <c r="S135" i="129"/>
  <c r="R135" i="129"/>
  <c r="M135" i="129"/>
  <c r="Z135" i="129" s="1"/>
  <c r="BF130" i="129"/>
  <c r="AR130" i="129"/>
  <c r="AS130" i="129" s="1"/>
  <c r="AT130" i="129" s="1"/>
  <c r="AU130" i="129" s="1"/>
  <c r="AV130" i="129" s="1"/>
  <c r="AQ130" i="129"/>
  <c r="AA130" i="129"/>
  <c r="V130" i="129"/>
  <c r="U130" i="129"/>
  <c r="T130" i="129"/>
  <c r="S130" i="129"/>
  <c r="R130" i="129"/>
  <c r="M130" i="129"/>
  <c r="Z130" i="129" s="1"/>
  <c r="BF123" i="129"/>
  <c r="AR123" i="129"/>
  <c r="AS123" i="129" s="1"/>
  <c r="AT123" i="129" s="1"/>
  <c r="AU123" i="129" s="1"/>
  <c r="AV123" i="129" s="1"/>
  <c r="AQ123" i="129"/>
  <c r="AA123" i="129"/>
  <c r="V123" i="129"/>
  <c r="U123" i="129"/>
  <c r="X123" i="129" s="1"/>
  <c r="T123" i="129"/>
  <c r="S123" i="129"/>
  <c r="R123" i="129"/>
  <c r="M123" i="129"/>
  <c r="Z123" i="129" s="1"/>
  <c r="BF122" i="129"/>
  <c r="AR122" i="129"/>
  <c r="AQ122" i="129"/>
  <c r="AA122" i="129"/>
  <c r="V122" i="129"/>
  <c r="U122" i="129"/>
  <c r="T122" i="129"/>
  <c r="S122" i="129"/>
  <c r="R122" i="129"/>
  <c r="M122" i="129"/>
  <c r="Z122" i="129" s="1"/>
  <c r="BF117" i="129"/>
  <c r="AR117" i="129"/>
  <c r="AQ117" i="129"/>
  <c r="AA117" i="129"/>
  <c r="V117" i="129"/>
  <c r="U117" i="129"/>
  <c r="AP117" i="129" s="1"/>
  <c r="T117" i="129"/>
  <c r="S117" i="129"/>
  <c r="R117" i="129"/>
  <c r="M117" i="129"/>
  <c r="Z117" i="129" s="1"/>
  <c r="BF114" i="129"/>
  <c r="AR114" i="129"/>
  <c r="AS114" i="129" s="1"/>
  <c r="AQ114" i="129"/>
  <c r="AA114" i="129"/>
  <c r="V114" i="129"/>
  <c r="U114" i="129"/>
  <c r="T114" i="129"/>
  <c r="S114" i="129"/>
  <c r="R114" i="129"/>
  <c r="M114" i="129"/>
  <c r="Z114" i="129" s="1"/>
  <c r="BF108" i="129"/>
  <c r="AR108" i="129"/>
  <c r="AS108" i="129" s="1"/>
  <c r="AT108" i="129" s="1"/>
  <c r="AU108" i="129" s="1"/>
  <c r="AV108" i="129" s="1"/>
  <c r="AQ108" i="129"/>
  <c r="AA108" i="129"/>
  <c r="V108" i="129"/>
  <c r="U108" i="129"/>
  <c r="X108" i="129" s="1"/>
  <c r="T108" i="129"/>
  <c r="S108" i="129"/>
  <c r="R108" i="129"/>
  <c r="M108" i="129"/>
  <c r="Z108" i="129" s="1"/>
  <c r="BF107" i="129"/>
  <c r="AR107" i="129"/>
  <c r="AQ107" i="129"/>
  <c r="AA107" i="129"/>
  <c r="V107" i="129"/>
  <c r="U107" i="129"/>
  <c r="T107" i="129"/>
  <c r="S107" i="129"/>
  <c r="R107" i="129"/>
  <c r="M107" i="129"/>
  <c r="J107" i="129" s="1"/>
  <c r="BF95" i="129"/>
  <c r="AR95" i="129"/>
  <c r="AQ95" i="129"/>
  <c r="AA95" i="129"/>
  <c r="V95" i="129"/>
  <c r="U95" i="129"/>
  <c r="AO95" i="129" s="1"/>
  <c r="T95" i="129"/>
  <c r="S95" i="129"/>
  <c r="R95" i="129"/>
  <c r="M95" i="129"/>
  <c r="Z95" i="129" s="1"/>
  <c r="BF90" i="129"/>
  <c r="AR90" i="129"/>
  <c r="AS90" i="129" s="1"/>
  <c r="AT90" i="129" s="1"/>
  <c r="AU90" i="129" s="1"/>
  <c r="AV90" i="129" s="1"/>
  <c r="AQ90" i="129"/>
  <c r="AA90" i="129"/>
  <c r="V90" i="129"/>
  <c r="U90" i="129"/>
  <c r="T90" i="129"/>
  <c r="S90" i="129"/>
  <c r="R90" i="129"/>
  <c r="M90" i="129"/>
  <c r="Z90" i="129" s="1"/>
  <c r="BF82" i="129"/>
  <c r="AR82" i="129"/>
  <c r="AQ82" i="129"/>
  <c r="AA82" i="129"/>
  <c r="V82" i="129"/>
  <c r="U82" i="129"/>
  <c r="T82" i="129"/>
  <c r="S82" i="129"/>
  <c r="R82" i="129"/>
  <c r="M82" i="129"/>
  <c r="Z82" i="129" s="1"/>
  <c r="BF58" i="129"/>
  <c r="AR58" i="129"/>
  <c r="AQ58" i="129"/>
  <c r="AA58" i="129"/>
  <c r="V58" i="129"/>
  <c r="U58" i="129"/>
  <c r="T58" i="129"/>
  <c r="S58" i="129"/>
  <c r="R58" i="129"/>
  <c r="M58" i="129"/>
  <c r="J58" i="129" s="1"/>
  <c r="BF57" i="129"/>
  <c r="AR57" i="129"/>
  <c r="AQ57" i="129"/>
  <c r="AA57" i="129"/>
  <c r="V57" i="129"/>
  <c r="U57" i="129"/>
  <c r="X57" i="129" s="1"/>
  <c r="T57" i="129"/>
  <c r="S57" i="129"/>
  <c r="R57" i="129"/>
  <c r="M57" i="129"/>
  <c r="Z57" i="129" s="1"/>
  <c r="BF56" i="129"/>
  <c r="AR56" i="129"/>
  <c r="AQ56" i="129"/>
  <c r="AA56" i="129"/>
  <c r="V56" i="129"/>
  <c r="U56" i="129"/>
  <c r="T56" i="129"/>
  <c r="S56" i="129"/>
  <c r="R56" i="129"/>
  <c r="M56" i="129"/>
  <c r="Z56" i="129" s="1"/>
  <c r="BF55" i="129"/>
  <c r="AR55" i="129"/>
  <c r="AS55" i="129" s="1"/>
  <c r="AT55" i="129" s="1"/>
  <c r="AU55" i="129" s="1"/>
  <c r="AV55" i="129" s="1"/>
  <c r="AQ55" i="129"/>
  <c r="AA55" i="129"/>
  <c r="V55" i="129"/>
  <c r="U55" i="129"/>
  <c r="AP55" i="129" s="1"/>
  <c r="T55" i="129"/>
  <c r="S55" i="129"/>
  <c r="R55" i="129"/>
  <c r="M55" i="129"/>
  <c r="Z55" i="129" s="1"/>
  <c r="BF54" i="129"/>
  <c r="AR54" i="129"/>
  <c r="AQ54" i="129"/>
  <c r="AA54" i="129"/>
  <c r="V54" i="129"/>
  <c r="U54" i="129"/>
  <c r="T54" i="129"/>
  <c r="S54" i="129"/>
  <c r="R54" i="129"/>
  <c r="M54" i="129"/>
  <c r="Z54" i="129" s="1"/>
  <c r="BF50" i="129"/>
  <c r="AR50" i="129"/>
  <c r="AS50" i="129" s="1"/>
  <c r="AT50" i="129" s="1"/>
  <c r="AU50" i="129" s="1"/>
  <c r="AV50" i="129" s="1"/>
  <c r="AQ50" i="129"/>
  <c r="AA50" i="129"/>
  <c r="V50" i="129"/>
  <c r="U50" i="129"/>
  <c r="AP50" i="129" s="1"/>
  <c r="T50" i="129"/>
  <c r="S50" i="129"/>
  <c r="R50" i="129"/>
  <c r="M50" i="129"/>
  <c r="J50" i="129" s="1"/>
  <c r="BF23" i="129"/>
  <c r="AR23" i="129"/>
  <c r="AQ23" i="129"/>
  <c r="AA23" i="129"/>
  <c r="V23" i="129"/>
  <c r="U23" i="129"/>
  <c r="T23" i="129"/>
  <c r="S23" i="129"/>
  <c r="R23" i="129"/>
  <c r="M23" i="129"/>
  <c r="Z23" i="129" s="1"/>
  <c r="BF15" i="129"/>
  <c r="AR15" i="129"/>
  <c r="AS15" i="129" s="1"/>
  <c r="AT15" i="129" s="1"/>
  <c r="AU15" i="129" s="1"/>
  <c r="AV15" i="129" s="1"/>
  <c r="AQ15" i="129"/>
  <c r="AA15" i="129"/>
  <c r="V15" i="129"/>
  <c r="U15" i="129"/>
  <c r="AP15" i="129" s="1"/>
  <c r="T15" i="129"/>
  <c r="S15" i="129"/>
  <c r="R15" i="129"/>
  <c r="M15" i="129"/>
  <c r="Z15" i="129" s="1"/>
  <c r="BF13" i="129"/>
  <c r="AR13" i="129"/>
  <c r="AQ13" i="129"/>
  <c r="AA13" i="129"/>
  <c r="V13" i="129"/>
  <c r="U13" i="129"/>
  <c r="T13" i="129"/>
  <c r="S13" i="129"/>
  <c r="R13" i="129"/>
  <c r="M13" i="129"/>
  <c r="Z13" i="129" s="1"/>
  <c r="BF211" i="129"/>
  <c r="AR211" i="129"/>
  <c r="AS211" i="129" s="1"/>
  <c r="AT211" i="129" s="1"/>
  <c r="AU211" i="129" s="1"/>
  <c r="AV211" i="129" s="1"/>
  <c r="AQ211" i="129"/>
  <c r="AA211" i="129"/>
  <c r="V211" i="129"/>
  <c r="U211" i="129"/>
  <c r="T211" i="129"/>
  <c r="S211" i="129"/>
  <c r="R211" i="129"/>
  <c r="M211" i="129"/>
  <c r="J211" i="129" s="1"/>
  <c r="BF205" i="129"/>
  <c r="AR205" i="129"/>
  <c r="AQ205" i="129"/>
  <c r="AA205" i="129"/>
  <c r="V205" i="129"/>
  <c r="U205" i="129"/>
  <c r="AO205" i="129" s="1"/>
  <c r="T205" i="129"/>
  <c r="S205" i="129"/>
  <c r="R205" i="129"/>
  <c r="M205" i="129"/>
  <c r="Z205" i="129" s="1"/>
  <c r="BF202" i="129"/>
  <c r="AR202" i="129"/>
  <c r="AS202" i="129" s="1"/>
  <c r="AT202" i="129" s="1"/>
  <c r="AU202" i="129" s="1"/>
  <c r="AV202" i="129" s="1"/>
  <c r="AQ202" i="129"/>
  <c r="AA202" i="129"/>
  <c r="V202" i="129"/>
  <c r="U202" i="129"/>
  <c r="T202" i="129"/>
  <c r="S202" i="129"/>
  <c r="R202" i="129"/>
  <c r="M202" i="129"/>
  <c r="Z202" i="129" s="1"/>
  <c r="BF184" i="129"/>
  <c r="AR184" i="129"/>
  <c r="AQ184" i="129"/>
  <c r="AA184" i="129"/>
  <c r="V184" i="129"/>
  <c r="U184" i="129"/>
  <c r="X184" i="129" s="1"/>
  <c r="T184" i="129"/>
  <c r="S184" i="129"/>
  <c r="R184" i="129"/>
  <c r="M184" i="129"/>
  <c r="Z184" i="129" s="1"/>
  <c r="BF179" i="129"/>
  <c r="AR179" i="129"/>
  <c r="AS179" i="129" s="1"/>
  <c r="AT179" i="129" s="1"/>
  <c r="AU179" i="129" s="1"/>
  <c r="AV179" i="129" s="1"/>
  <c r="AQ179" i="129"/>
  <c r="AA179" i="129"/>
  <c r="V179" i="129"/>
  <c r="U179" i="129"/>
  <c r="T179" i="129"/>
  <c r="S179" i="129"/>
  <c r="R179" i="129"/>
  <c r="M179" i="129"/>
  <c r="J179" i="129" s="1"/>
  <c r="BF177" i="129"/>
  <c r="AR177" i="129"/>
  <c r="AQ177" i="129"/>
  <c r="AA177" i="129"/>
  <c r="V177" i="129"/>
  <c r="U177" i="129"/>
  <c r="AO177" i="129" s="1"/>
  <c r="T177" i="129"/>
  <c r="S177" i="129"/>
  <c r="R177" i="129"/>
  <c r="M177" i="129"/>
  <c r="Z177" i="129" s="1"/>
  <c r="BF174" i="129"/>
  <c r="AR174" i="129"/>
  <c r="AS174" i="129" s="1"/>
  <c r="AT174" i="129" s="1"/>
  <c r="AU174" i="129" s="1"/>
  <c r="AV174" i="129" s="1"/>
  <c r="AQ174" i="129"/>
  <c r="AA174" i="129"/>
  <c r="V174" i="129"/>
  <c r="U174" i="129"/>
  <c r="T174" i="129"/>
  <c r="S174" i="129"/>
  <c r="R174" i="129"/>
  <c r="M174" i="129"/>
  <c r="Z174" i="129" s="1"/>
  <c r="BF171" i="129"/>
  <c r="AR171" i="129"/>
  <c r="AQ171" i="129"/>
  <c r="AA171" i="129"/>
  <c r="V171" i="129"/>
  <c r="U171" i="129"/>
  <c r="AO171" i="129" s="1"/>
  <c r="T171" i="129"/>
  <c r="S171" i="129"/>
  <c r="R171" i="129"/>
  <c r="M171" i="129"/>
  <c r="Z171" i="129" s="1"/>
  <c r="BF159" i="129"/>
  <c r="AR159" i="129"/>
  <c r="AS159" i="129" s="1"/>
  <c r="AT159" i="129" s="1"/>
  <c r="AU159" i="129" s="1"/>
  <c r="AV159" i="129" s="1"/>
  <c r="AQ159" i="129"/>
  <c r="AA159" i="129"/>
  <c r="V159" i="129"/>
  <c r="U159" i="129"/>
  <c r="T159" i="129"/>
  <c r="S159" i="129"/>
  <c r="R159" i="129"/>
  <c r="M159" i="129"/>
  <c r="J159" i="129" s="1"/>
  <c r="BF153" i="129"/>
  <c r="AR153" i="129"/>
  <c r="AQ153" i="129"/>
  <c r="AA153" i="129"/>
  <c r="V153" i="129"/>
  <c r="U153" i="129"/>
  <c r="AO153" i="129" s="1"/>
  <c r="T153" i="129"/>
  <c r="S153" i="129"/>
  <c r="R153" i="129"/>
  <c r="M153" i="129"/>
  <c r="Z153" i="129" s="1"/>
  <c r="BF151" i="129"/>
  <c r="AR151" i="129"/>
  <c r="AS151" i="129" s="1"/>
  <c r="AT151" i="129" s="1"/>
  <c r="AU151" i="129" s="1"/>
  <c r="AV151" i="129" s="1"/>
  <c r="AQ151" i="129"/>
  <c r="AA151" i="129"/>
  <c r="V151" i="129"/>
  <c r="U151" i="129"/>
  <c r="AP151" i="129" s="1"/>
  <c r="T151" i="129"/>
  <c r="S151" i="129"/>
  <c r="R151" i="129"/>
  <c r="M151" i="129"/>
  <c r="Z151" i="129" s="1"/>
  <c r="BF145" i="129"/>
  <c r="AR145" i="129"/>
  <c r="AQ145" i="129"/>
  <c r="AA145" i="129"/>
  <c r="V145" i="129"/>
  <c r="U145" i="129"/>
  <c r="T145" i="129"/>
  <c r="S145" i="129"/>
  <c r="R145" i="129"/>
  <c r="M145" i="129"/>
  <c r="Z145" i="129" s="1"/>
  <c r="BF136" i="129"/>
  <c r="AR136" i="129"/>
  <c r="AS136" i="129" s="1"/>
  <c r="AT136" i="129" s="1"/>
  <c r="AU136" i="129" s="1"/>
  <c r="AV136" i="129" s="1"/>
  <c r="AQ136" i="129"/>
  <c r="AA136" i="129"/>
  <c r="V136" i="129"/>
  <c r="U136" i="129"/>
  <c r="T136" i="129"/>
  <c r="S136" i="129"/>
  <c r="R136" i="129"/>
  <c r="M136" i="129"/>
  <c r="BF131" i="129"/>
  <c r="AR131" i="129"/>
  <c r="AQ131" i="129"/>
  <c r="AA131" i="129"/>
  <c r="V131" i="129"/>
  <c r="U131" i="129"/>
  <c r="X131" i="129" s="1"/>
  <c r="T131" i="129"/>
  <c r="S131" i="129"/>
  <c r="R131" i="129"/>
  <c r="M131" i="129"/>
  <c r="Z131" i="129" s="1"/>
  <c r="BF120" i="129"/>
  <c r="AR120" i="129"/>
  <c r="AS120" i="129" s="1"/>
  <c r="AT120" i="129" s="1"/>
  <c r="AU120" i="129" s="1"/>
  <c r="AV120" i="129" s="1"/>
  <c r="AQ120" i="129"/>
  <c r="AA120" i="129"/>
  <c r="V120" i="129"/>
  <c r="U120" i="129"/>
  <c r="T120" i="129"/>
  <c r="S120" i="129"/>
  <c r="R120" i="129"/>
  <c r="M120" i="129"/>
  <c r="Z120" i="129" s="1"/>
  <c r="BF119" i="129"/>
  <c r="AR119" i="129"/>
  <c r="AS119" i="129" s="1"/>
  <c r="AT119" i="129" s="1"/>
  <c r="AU119" i="129" s="1"/>
  <c r="AV119" i="129" s="1"/>
  <c r="AQ119" i="129"/>
  <c r="AA119" i="129"/>
  <c r="V119" i="129"/>
  <c r="U119" i="129"/>
  <c r="X119" i="129" s="1"/>
  <c r="T119" i="129"/>
  <c r="S119" i="129"/>
  <c r="R119" i="129"/>
  <c r="M119" i="129"/>
  <c r="Z119" i="129" s="1"/>
  <c r="BF106" i="129"/>
  <c r="AR106" i="129"/>
  <c r="AQ106" i="129"/>
  <c r="AA106" i="129"/>
  <c r="V106" i="129"/>
  <c r="U106" i="129"/>
  <c r="T106" i="129"/>
  <c r="S106" i="129"/>
  <c r="R106" i="129"/>
  <c r="M106" i="129"/>
  <c r="Z106" i="129" s="1"/>
  <c r="BF105" i="129"/>
  <c r="AR105" i="129"/>
  <c r="AS105" i="129" s="1"/>
  <c r="AT105" i="129" s="1"/>
  <c r="AU105" i="129" s="1"/>
  <c r="AV105" i="129" s="1"/>
  <c r="AQ105" i="129"/>
  <c r="AA105" i="129"/>
  <c r="V105" i="129"/>
  <c r="U105" i="129"/>
  <c r="AP105" i="129" s="1"/>
  <c r="T105" i="129"/>
  <c r="S105" i="129"/>
  <c r="R105" i="129"/>
  <c r="M105" i="129"/>
  <c r="Z105" i="129" s="1"/>
  <c r="BF100" i="129"/>
  <c r="AR100" i="129"/>
  <c r="AS100" i="129" s="1"/>
  <c r="AQ100" i="129"/>
  <c r="AA100" i="129"/>
  <c r="V100" i="129"/>
  <c r="U100" i="129"/>
  <c r="X100" i="129" s="1"/>
  <c r="T100" i="129"/>
  <c r="S100" i="129"/>
  <c r="R100" i="129"/>
  <c r="M100" i="129"/>
  <c r="Z100" i="129" s="1"/>
  <c r="BF97" i="129"/>
  <c r="AR97" i="129"/>
  <c r="AQ97" i="129"/>
  <c r="AA97" i="129"/>
  <c r="V97" i="129"/>
  <c r="U97" i="129"/>
  <c r="T97" i="129"/>
  <c r="S97" i="129"/>
  <c r="R97" i="129"/>
  <c r="M97" i="129"/>
  <c r="Z97" i="129" s="1"/>
  <c r="BF93" i="129"/>
  <c r="AR93" i="129"/>
  <c r="AQ93" i="129"/>
  <c r="AA93" i="129"/>
  <c r="V93" i="129"/>
  <c r="U93" i="129"/>
  <c r="T93" i="129"/>
  <c r="S93" i="129"/>
  <c r="R93" i="129"/>
  <c r="M93" i="129"/>
  <c r="Z93" i="129" s="1"/>
  <c r="BF92" i="129"/>
  <c r="AR92" i="129"/>
  <c r="AS92" i="129" s="1"/>
  <c r="AT92" i="129" s="1"/>
  <c r="AU92" i="129" s="1"/>
  <c r="AV92" i="129" s="1"/>
  <c r="AQ92" i="129"/>
  <c r="AA92" i="129"/>
  <c r="V92" i="129"/>
  <c r="U92" i="129"/>
  <c r="AO92" i="129" s="1"/>
  <c r="T92" i="129"/>
  <c r="S92" i="129"/>
  <c r="R92" i="129"/>
  <c r="M92" i="129"/>
  <c r="Z92" i="129" s="1"/>
  <c r="BF88" i="129"/>
  <c r="AR88" i="129"/>
  <c r="AS88" i="129" s="1"/>
  <c r="AQ88" i="129"/>
  <c r="AA88" i="129"/>
  <c r="V88" i="129"/>
  <c r="U88" i="129"/>
  <c r="X88" i="129" s="1"/>
  <c r="T88" i="129"/>
  <c r="S88" i="129"/>
  <c r="R88" i="129"/>
  <c r="M88" i="129"/>
  <c r="Z88" i="129" s="1"/>
  <c r="BF85" i="129"/>
  <c r="AR85" i="129"/>
  <c r="AQ85" i="129"/>
  <c r="AA85" i="129"/>
  <c r="V85" i="129"/>
  <c r="U85" i="129"/>
  <c r="AP85" i="129" s="1"/>
  <c r="T85" i="129"/>
  <c r="S85" i="129"/>
  <c r="R85" i="129"/>
  <c r="M85" i="129"/>
  <c r="Z85" i="129" s="1"/>
  <c r="BF81" i="129"/>
  <c r="AR81" i="129"/>
  <c r="AQ81" i="129"/>
  <c r="AA81" i="129"/>
  <c r="V81" i="129"/>
  <c r="U81" i="129"/>
  <c r="AP81" i="129" s="1"/>
  <c r="T81" i="129"/>
  <c r="S81" i="129"/>
  <c r="R81" i="129"/>
  <c r="M81" i="129"/>
  <c r="Z81" i="129" s="1"/>
  <c r="BF80" i="129"/>
  <c r="AR80" i="129"/>
  <c r="AS80" i="129" s="1"/>
  <c r="AT80" i="129" s="1"/>
  <c r="AU80" i="129" s="1"/>
  <c r="AV80" i="129" s="1"/>
  <c r="AQ80" i="129"/>
  <c r="AA80" i="129"/>
  <c r="V80" i="129"/>
  <c r="U80" i="129"/>
  <c r="AO80" i="129" s="1"/>
  <c r="T80" i="129"/>
  <c r="S80" i="129"/>
  <c r="R80" i="129"/>
  <c r="M80" i="129"/>
  <c r="Z80" i="129" s="1"/>
  <c r="BF77" i="129"/>
  <c r="AR77" i="129"/>
  <c r="AS77" i="129" s="1"/>
  <c r="AQ77" i="129"/>
  <c r="AA77" i="129"/>
  <c r="V77" i="129"/>
  <c r="U77" i="129"/>
  <c r="X77" i="129" s="1"/>
  <c r="T77" i="129"/>
  <c r="S77" i="129"/>
  <c r="R77" i="129"/>
  <c r="M77" i="129"/>
  <c r="Z77" i="129" s="1"/>
  <c r="BF75" i="129"/>
  <c r="AR75" i="129"/>
  <c r="AQ75" i="129"/>
  <c r="AA75" i="129"/>
  <c r="V75" i="129"/>
  <c r="U75" i="129"/>
  <c r="AP75" i="129" s="1"/>
  <c r="T75" i="129"/>
  <c r="S75" i="129"/>
  <c r="R75" i="129"/>
  <c r="M75" i="129"/>
  <c r="Z75" i="129" s="1"/>
  <c r="BF66" i="129"/>
  <c r="AR66" i="129"/>
  <c r="AQ66" i="129"/>
  <c r="AA66" i="129"/>
  <c r="V66" i="129"/>
  <c r="U66" i="129"/>
  <c r="T66" i="129"/>
  <c r="S66" i="129"/>
  <c r="R66" i="129"/>
  <c r="M66" i="129"/>
  <c r="Z66" i="129" s="1"/>
  <c r="BF63" i="129"/>
  <c r="AR63" i="129"/>
  <c r="AS63" i="129" s="1"/>
  <c r="AT63" i="129" s="1"/>
  <c r="AU63" i="129" s="1"/>
  <c r="AV63" i="129" s="1"/>
  <c r="AQ63" i="129"/>
  <c r="AA63" i="129"/>
  <c r="V63" i="129"/>
  <c r="U63" i="129"/>
  <c r="T63" i="129"/>
  <c r="S63" i="129"/>
  <c r="R63" i="129"/>
  <c r="M63" i="129"/>
  <c r="Z63" i="129" s="1"/>
  <c r="BF59" i="129"/>
  <c r="AR59" i="129"/>
  <c r="AS59" i="129" s="1"/>
  <c r="AQ59" i="129"/>
  <c r="AA59" i="129"/>
  <c r="V59" i="129"/>
  <c r="U59" i="129"/>
  <c r="X59" i="129" s="1"/>
  <c r="T59" i="129"/>
  <c r="S59" i="129"/>
  <c r="R59" i="129"/>
  <c r="M59" i="129"/>
  <c r="Z59" i="129" s="1"/>
  <c r="BF49" i="129"/>
  <c r="AR49" i="129"/>
  <c r="AQ49" i="129"/>
  <c r="AA49" i="129"/>
  <c r="V49" i="129"/>
  <c r="U49" i="129"/>
  <c r="T49" i="129"/>
  <c r="S49" i="129"/>
  <c r="R49" i="129"/>
  <c r="M49" i="129"/>
  <c r="Z49" i="129" s="1"/>
  <c r="BF42" i="129"/>
  <c r="AR42" i="129"/>
  <c r="AQ42" i="129"/>
  <c r="AA42" i="129"/>
  <c r="V42" i="129"/>
  <c r="U42" i="129"/>
  <c r="T42" i="129"/>
  <c r="S42" i="129"/>
  <c r="R42" i="129"/>
  <c r="M42" i="129"/>
  <c r="Z42" i="129" s="1"/>
  <c r="BF40" i="129"/>
  <c r="AR40" i="129"/>
  <c r="AS40" i="129" s="1"/>
  <c r="AT40" i="129" s="1"/>
  <c r="AU40" i="129" s="1"/>
  <c r="AV40" i="129" s="1"/>
  <c r="AQ40" i="129"/>
  <c r="AA40" i="129"/>
  <c r="V40" i="129"/>
  <c r="U40" i="129"/>
  <c r="T40" i="129"/>
  <c r="S40" i="129"/>
  <c r="R40" i="129"/>
  <c r="M40" i="129"/>
  <c r="Z40" i="129" s="1"/>
  <c r="BF37" i="129"/>
  <c r="AR37" i="129"/>
  <c r="AS37" i="129" s="1"/>
  <c r="AQ37" i="129"/>
  <c r="AA37" i="129"/>
  <c r="V37" i="129"/>
  <c r="U37" i="129"/>
  <c r="T37" i="129"/>
  <c r="S37" i="129"/>
  <c r="R37" i="129"/>
  <c r="M37" i="129"/>
  <c r="Z37" i="129" s="1"/>
  <c r="BF36" i="129"/>
  <c r="AR36" i="129"/>
  <c r="AQ36" i="129"/>
  <c r="AA36" i="129"/>
  <c r="V36" i="129"/>
  <c r="U36" i="129"/>
  <c r="T36" i="129"/>
  <c r="S36" i="129"/>
  <c r="R36" i="129"/>
  <c r="M36" i="129"/>
  <c r="Z36" i="129" s="1"/>
  <c r="BF35" i="129"/>
  <c r="AR35" i="129"/>
  <c r="AQ35" i="129"/>
  <c r="AA35" i="129"/>
  <c r="V35" i="129"/>
  <c r="U35" i="129"/>
  <c r="T35" i="129"/>
  <c r="S35" i="129"/>
  <c r="R35" i="129"/>
  <c r="M35" i="129"/>
  <c r="Z35" i="129" s="1"/>
  <c r="BF29" i="129"/>
  <c r="AR29" i="129"/>
  <c r="AS29" i="129" s="1"/>
  <c r="AT29" i="129" s="1"/>
  <c r="AU29" i="129" s="1"/>
  <c r="AV29" i="129" s="1"/>
  <c r="AQ29" i="129"/>
  <c r="AA29" i="129"/>
  <c r="V29" i="129"/>
  <c r="U29" i="129"/>
  <c r="AO29" i="129" s="1"/>
  <c r="T29" i="129"/>
  <c r="S29" i="129"/>
  <c r="R29" i="129"/>
  <c r="M29" i="129"/>
  <c r="Z29" i="129" s="1"/>
  <c r="BF27" i="129"/>
  <c r="AR27" i="129"/>
  <c r="AS27" i="129" s="1"/>
  <c r="AQ27" i="129"/>
  <c r="AA27" i="129"/>
  <c r="V27" i="129"/>
  <c r="U27" i="129"/>
  <c r="X27" i="129" s="1"/>
  <c r="T27" i="129"/>
  <c r="S27" i="129"/>
  <c r="R27" i="129"/>
  <c r="M27" i="129"/>
  <c r="Z27" i="129" s="1"/>
  <c r="BF21" i="129"/>
  <c r="AR21" i="129"/>
  <c r="AQ21" i="129"/>
  <c r="AA21" i="129"/>
  <c r="V21" i="129"/>
  <c r="U21" i="129"/>
  <c r="T21" i="129"/>
  <c r="S21" i="129"/>
  <c r="R21" i="129"/>
  <c r="M21" i="129"/>
  <c r="Z21" i="129" s="1"/>
  <c r="BF20" i="129"/>
  <c r="AR20" i="129"/>
  <c r="AQ20" i="129"/>
  <c r="AA20" i="129"/>
  <c r="V20" i="129"/>
  <c r="U20" i="129"/>
  <c r="T20" i="129"/>
  <c r="S20" i="129"/>
  <c r="R20" i="129"/>
  <c r="M20" i="129"/>
  <c r="Z20" i="129" s="1"/>
  <c r="BF18" i="129"/>
  <c r="AR18" i="129"/>
  <c r="AS18" i="129" s="1"/>
  <c r="AQ18" i="129"/>
  <c r="AA18" i="129"/>
  <c r="Z18" i="129"/>
  <c r="V18" i="129"/>
  <c r="U18" i="129"/>
  <c r="T18" i="129"/>
  <c r="S18" i="129"/>
  <c r="R18" i="129"/>
  <c r="M18" i="129"/>
  <c r="J18" i="129" s="1"/>
  <c r="AP18" i="129" s="1"/>
  <c r="BF16" i="129"/>
  <c r="AR16" i="129"/>
  <c r="AS16" i="129" s="1"/>
  <c r="AQ16" i="129"/>
  <c r="AA16" i="129"/>
  <c r="Z16" i="129"/>
  <c r="V16" i="129"/>
  <c r="U16" i="129"/>
  <c r="T16" i="129"/>
  <c r="S16" i="129"/>
  <c r="R16" i="129"/>
  <c r="M16" i="129"/>
  <c r="J16" i="129" s="1"/>
  <c r="BF212" i="129"/>
  <c r="AR212" i="129"/>
  <c r="AQ212" i="129"/>
  <c r="AA212" i="129"/>
  <c r="V212" i="129"/>
  <c r="U212" i="129"/>
  <c r="T212" i="129"/>
  <c r="S212" i="129"/>
  <c r="R212" i="129"/>
  <c r="M212" i="129"/>
  <c r="Z212" i="129" s="1"/>
  <c r="BF193" i="129"/>
  <c r="AR193" i="129"/>
  <c r="AQ193" i="129"/>
  <c r="AA193" i="129"/>
  <c r="V193" i="129"/>
  <c r="U193" i="129"/>
  <c r="T193" i="129"/>
  <c r="S193" i="129"/>
  <c r="R193" i="129"/>
  <c r="M193" i="129"/>
  <c r="Z193" i="129" s="1"/>
  <c r="BF187" i="129"/>
  <c r="AR187" i="129"/>
  <c r="AS187" i="129" s="1"/>
  <c r="AQ187" i="129"/>
  <c r="AA187" i="129"/>
  <c r="V187" i="129"/>
  <c r="U187" i="129"/>
  <c r="T187" i="129"/>
  <c r="S187" i="129"/>
  <c r="R187" i="129"/>
  <c r="M187" i="129"/>
  <c r="Z187" i="129" s="1"/>
  <c r="BF175" i="129"/>
  <c r="AR175" i="129"/>
  <c r="AQ175" i="129"/>
  <c r="AA175" i="129"/>
  <c r="V175" i="129"/>
  <c r="U175" i="129"/>
  <c r="T175" i="129"/>
  <c r="S175" i="129"/>
  <c r="R175" i="129"/>
  <c r="M175" i="129"/>
  <c r="Z175" i="129" s="1"/>
  <c r="BF170" i="129"/>
  <c r="AR170" i="129"/>
  <c r="AQ170" i="129"/>
  <c r="AA170" i="129"/>
  <c r="V170" i="129"/>
  <c r="U170" i="129"/>
  <c r="T170" i="129"/>
  <c r="S170" i="129"/>
  <c r="R170" i="129"/>
  <c r="M170" i="129"/>
  <c r="Z170" i="129" s="1"/>
  <c r="BF158" i="129"/>
  <c r="AR158" i="129"/>
  <c r="AQ158" i="129"/>
  <c r="AA158" i="129"/>
  <c r="V158" i="129"/>
  <c r="U158" i="129"/>
  <c r="T158" i="129"/>
  <c r="S158" i="129"/>
  <c r="R158" i="129"/>
  <c r="M158" i="129"/>
  <c r="Z158" i="129" s="1"/>
  <c r="BF154" i="129"/>
  <c r="AR154" i="129"/>
  <c r="AS154" i="129" s="1"/>
  <c r="AQ154" i="129"/>
  <c r="AA154" i="129"/>
  <c r="V154" i="129"/>
  <c r="U154" i="129"/>
  <c r="T154" i="129"/>
  <c r="S154" i="129"/>
  <c r="R154" i="129"/>
  <c r="M154" i="129"/>
  <c r="Z154" i="129" s="1"/>
  <c r="BF139" i="129"/>
  <c r="AR139" i="129"/>
  <c r="AQ139" i="129"/>
  <c r="AA139" i="129"/>
  <c r="V139" i="129"/>
  <c r="U139" i="129"/>
  <c r="T139" i="129"/>
  <c r="S139" i="129"/>
  <c r="R139" i="129"/>
  <c r="M139" i="129"/>
  <c r="Z139" i="129" s="1"/>
  <c r="BF133" i="129"/>
  <c r="AR133" i="129"/>
  <c r="AQ133" i="129"/>
  <c r="AA133" i="129"/>
  <c r="V133" i="129"/>
  <c r="U133" i="129"/>
  <c r="T133" i="129"/>
  <c r="S133" i="129"/>
  <c r="R133" i="129"/>
  <c r="M133" i="129"/>
  <c r="Z133" i="129" s="1"/>
  <c r="BF126" i="129"/>
  <c r="AR126" i="129"/>
  <c r="AQ126" i="129"/>
  <c r="AA126" i="129"/>
  <c r="V126" i="129"/>
  <c r="U126" i="129"/>
  <c r="T126" i="129"/>
  <c r="S126" i="129"/>
  <c r="R126" i="129"/>
  <c r="M126" i="129"/>
  <c r="Z126" i="129" s="1"/>
  <c r="BF124" i="129"/>
  <c r="AR124" i="129"/>
  <c r="AS124" i="129" s="1"/>
  <c r="AQ124" i="129"/>
  <c r="AA124" i="129"/>
  <c r="V124" i="129"/>
  <c r="U124" i="129"/>
  <c r="T124" i="129"/>
  <c r="S124" i="129"/>
  <c r="R124" i="129"/>
  <c r="M124" i="129"/>
  <c r="Z124" i="129" s="1"/>
  <c r="BF113" i="129"/>
  <c r="AR113" i="129"/>
  <c r="AQ113" i="129"/>
  <c r="AA113" i="129"/>
  <c r="V113" i="129"/>
  <c r="U113" i="129"/>
  <c r="X113" i="129" s="1"/>
  <c r="T113" i="129"/>
  <c r="S113" i="129"/>
  <c r="R113" i="129"/>
  <c r="M113" i="129"/>
  <c r="Z113" i="129" s="1"/>
  <c r="BF111" i="129"/>
  <c r="AR111" i="129"/>
  <c r="AQ111" i="129"/>
  <c r="AA111" i="129"/>
  <c r="V111" i="129"/>
  <c r="U111" i="129"/>
  <c r="T111" i="129"/>
  <c r="S111" i="129"/>
  <c r="R111" i="129"/>
  <c r="M111" i="129"/>
  <c r="Z111" i="129" s="1"/>
  <c r="BF110" i="129"/>
  <c r="AR110" i="129"/>
  <c r="AQ110" i="129"/>
  <c r="AA110" i="129"/>
  <c r="V110" i="129"/>
  <c r="U110" i="129"/>
  <c r="T110" i="129"/>
  <c r="S110" i="129"/>
  <c r="R110" i="129"/>
  <c r="M110" i="129"/>
  <c r="J110" i="129" s="1"/>
  <c r="BF109" i="129"/>
  <c r="AR109" i="129"/>
  <c r="AS109" i="129" s="1"/>
  <c r="AQ109" i="129"/>
  <c r="AA109" i="129"/>
  <c r="V109" i="129"/>
  <c r="U109" i="129"/>
  <c r="T109" i="129"/>
  <c r="S109" i="129"/>
  <c r="R109" i="129"/>
  <c r="M109" i="129"/>
  <c r="Z109" i="129" s="1"/>
  <c r="BF103" i="129"/>
  <c r="AR103" i="129"/>
  <c r="AS103" i="129" s="1"/>
  <c r="AT103" i="129" s="1"/>
  <c r="AU103" i="129" s="1"/>
  <c r="AV103" i="129" s="1"/>
  <c r="AQ103" i="129"/>
  <c r="AA103" i="129"/>
  <c r="V103" i="129"/>
  <c r="U103" i="129"/>
  <c r="X103" i="129" s="1"/>
  <c r="T103" i="129"/>
  <c r="S103" i="129"/>
  <c r="R103" i="129"/>
  <c r="M103" i="129"/>
  <c r="Z103" i="129" s="1"/>
  <c r="BF96" i="129"/>
  <c r="AR96" i="129"/>
  <c r="AQ96" i="129"/>
  <c r="AA96" i="129"/>
  <c r="V96" i="129"/>
  <c r="U96" i="129"/>
  <c r="T96" i="129"/>
  <c r="S96" i="129"/>
  <c r="R96" i="129"/>
  <c r="M96" i="129"/>
  <c r="Z96" i="129" s="1"/>
  <c r="BF94" i="129"/>
  <c r="AR94" i="129"/>
  <c r="AQ94" i="129"/>
  <c r="AA94" i="129"/>
  <c r="V94" i="129"/>
  <c r="U94" i="129"/>
  <c r="T94" i="129"/>
  <c r="S94" i="129"/>
  <c r="R94" i="129"/>
  <c r="M94" i="129"/>
  <c r="J94" i="129" s="1"/>
  <c r="BF78" i="129"/>
  <c r="AR78" i="129"/>
  <c r="AS78" i="129" s="1"/>
  <c r="AQ78" i="129"/>
  <c r="AA78" i="129"/>
  <c r="V78" i="129"/>
  <c r="U78" i="129"/>
  <c r="T78" i="129"/>
  <c r="S78" i="129"/>
  <c r="R78" i="129"/>
  <c r="M78" i="129"/>
  <c r="Z78" i="129" s="1"/>
  <c r="BF73" i="129"/>
  <c r="AR73" i="129"/>
  <c r="AS73" i="129" s="1"/>
  <c r="AT73" i="129" s="1"/>
  <c r="AU73" i="129" s="1"/>
  <c r="AV73" i="129" s="1"/>
  <c r="AQ73" i="129"/>
  <c r="AA73" i="129"/>
  <c r="V73" i="129"/>
  <c r="U73" i="129"/>
  <c r="X73" i="129" s="1"/>
  <c r="T73" i="129"/>
  <c r="S73" i="129"/>
  <c r="R73" i="129"/>
  <c r="M73" i="129"/>
  <c r="Z73" i="129" s="1"/>
  <c r="BF69" i="129"/>
  <c r="AR69" i="129"/>
  <c r="AS69" i="129" s="1"/>
  <c r="AT69" i="129" s="1"/>
  <c r="AU69" i="129" s="1"/>
  <c r="AV69" i="129" s="1"/>
  <c r="AQ69" i="129"/>
  <c r="AA69" i="129"/>
  <c r="V69" i="129"/>
  <c r="U69" i="129"/>
  <c r="T69" i="129"/>
  <c r="S69" i="129"/>
  <c r="R69" i="129"/>
  <c r="M69" i="129"/>
  <c r="Z69" i="129" s="1"/>
  <c r="BF67" i="129"/>
  <c r="AR67" i="129"/>
  <c r="AQ67" i="129"/>
  <c r="AA67" i="129"/>
  <c r="V67" i="129"/>
  <c r="U67" i="129"/>
  <c r="T67" i="129"/>
  <c r="S67" i="129"/>
  <c r="R67" i="129"/>
  <c r="M67" i="129"/>
  <c r="J67" i="129" s="1"/>
  <c r="BF65" i="129"/>
  <c r="AR65" i="129"/>
  <c r="AS65" i="129" s="1"/>
  <c r="AQ65" i="129"/>
  <c r="AA65" i="129"/>
  <c r="V65" i="129"/>
  <c r="U65" i="129"/>
  <c r="T65" i="129"/>
  <c r="S65" i="129"/>
  <c r="R65" i="129"/>
  <c r="M65" i="129"/>
  <c r="Z65" i="129" s="1"/>
  <c r="BF64" i="129"/>
  <c r="AR64" i="129"/>
  <c r="AS64" i="129" s="1"/>
  <c r="AT64" i="129" s="1"/>
  <c r="AU64" i="129" s="1"/>
  <c r="AV64" i="129" s="1"/>
  <c r="AQ64" i="129"/>
  <c r="AA64" i="129"/>
  <c r="V64" i="129"/>
  <c r="U64" i="129"/>
  <c r="X64" i="129" s="1"/>
  <c r="T64" i="129"/>
  <c r="S64" i="129"/>
  <c r="R64" i="129"/>
  <c r="M64" i="129"/>
  <c r="Z64" i="129" s="1"/>
  <c r="BF60" i="129"/>
  <c r="AR60" i="129"/>
  <c r="AS60" i="129" s="1"/>
  <c r="AT60" i="129" s="1"/>
  <c r="AU60" i="129" s="1"/>
  <c r="AV60" i="129" s="1"/>
  <c r="AQ60" i="129"/>
  <c r="AA60" i="129"/>
  <c r="V60" i="129"/>
  <c r="U60" i="129"/>
  <c r="T60" i="129"/>
  <c r="S60" i="129"/>
  <c r="R60" i="129"/>
  <c r="M60" i="129"/>
  <c r="Z60" i="129" s="1"/>
  <c r="BF39" i="129"/>
  <c r="AR39" i="129"/>
  <c r="AQ39" i="129"/>
  <c r="AA39" i="129"/>
  <c r="V39" i="129"/>
  <c r="U39" i="129"/>
  <c r="T39" i="129"/>
  <c r="S39" i="129"/>
  <c r="R39" i="129"/>
  <c r="M39" i="129"/>
  <c r="J39" i="129" s="1"/>
  <c r="BF38" i="129"/>
  <c r="AR38" i="129"/>
  <c r="AS38" i="129" s="1"/>
  <c r="AT38" i="129" s="1"/>
  <c r="AU38" i="129" s="1"/>
  <c r="AV38" i="129" s="1"/>
  <c r="AQ38" i="129"/>
  <c r="AA38" i="129"/>
  <c r="V38" i="129"/>
  <c r="U38" i="129"/>
  <c r="T38" i="129"/>
  <c r="S38" i="129"/>
  <c r="R38" i="129"/>
  <c r="M38" i="129"/>
  <c r="Z38" i="129" s="1"/>
  <c r="BF34" i="129"/>
  <c r="AR34" i="129"/>
  <c r="AQ34" i="129"/>
  <c r="AA34" i="129"/>
  <c r="V34" i="129"/>
  <c r="U34" i="129"/>
  <c r="X34" i="129" s="1"/>
  <c r="T34" i="129"/>
  <c r="S34" i="129"/>
  <c r="R34" i="129"/>
  <c r="M34" i="129"/>
  <c r="Z34" i="129" s="1"/>
  <c r="BF25" i="129"/>
  <c r="AR25" i="129"/>
  <c r="AS25" i="129" s="1"/>
  <c r="AT25" i="129" s="1"/>
  <c r="AU25" i="129" s="1"/>
  <c r="AV25" i="129" s="1"/>
  <c r="AQ25" i="129"/>
  <c r="AA25" i="129"/>
  <c r="V25" i="129"/>
  <c r="U25" i="129"/>
  <c r="T25" i="129"/>
  <c r="S25" i="129"/>
  <c r="R25" i="129"/>
  <c r="M25" i="129"/>
  <c r="Z25" i="129" s="1"/>
  <c r="BF19" i="129"/>
  <c r="AR19" i="129"/>
  <c r="AQ19" i="129"/>
  <c r="AA19" i="129"/>
  <c r="V19" i="129"/>
  <c r="U19" i="129"/>
  <c r="T19" i="129"/>
  <c r="S19" i="129"/>
  <c r="R19" i="129"/>
  <c r="M19" i="129"/>
  <c r="J19" i="129" s="1"/>
  <c r="BF12" i="129"/>
  <c r="AR12" i="129"/>
  <c r="AS12" i="129" s="1"/>
  <c r="AQ12" i="129"/>
  <c r="AA12" i="129"/>
  <c r="V12" i="129"/>
  <c r="U12" i="129"/>
  <c r="T12" i="129"/>
  <c r="S12" i="129"/>
  <c r="R12" i="129"/>
  <c r="M12" i="129"/>
  <c r="Z12" i="129" s="1"/>
  <c r="BF9" i="129"/>
  <c r="AR9" i="129"/>
  <c r="AQ9" i="129"/>
  <c r="AA9" i="129"/>
  <c r="V9" i="129"/>
  <c r="U9" i="129"/>
  <c r="X9" i="129" s="1"/>
  <c r="T9" i="129"/>
  <c r="S9" i="129"/>
  <c r="R9" i="129"/>
  <c r="M9" i="129"/>
  <c r="Z9" i="129" s="1"/>
  <c r="BF199" i="129"/>
  <c r="AR199" i="129"/>
  <c r="AS199" i="129" s="1"/>
  <c r="AT199" i="129" s="1"/>
  <c r="AU199" i="129" s="1"/>
  <c r="AV199" i="129" s="1"/>
  <c r="AQ199" i="129"/>
  <c r="AA199" i="129"/>
  <c r="V199" i="129"/>
  <c r="U199" i="129"/>
  <c r="T199" i="129"/>
  <c r="S199" i="129"/>
  <c r="R199" i="129"/>
  <c r="M199" i="129"/>
  <c r="Z199" i="129" s="1"/>
  <c r="BF198" i="129"/>
  <c r="AR198" i="129"/>
  <c r="AQ198" i="129"/>
  <c r="AA198" i="129"/>
  <c r="V198" i="129"/>
  <c r="U198" i="129"/>
  <c r="T198" i="129"/>
  <c r="S198" i="129"/>
  <c r="R198" i="129"/>
  <c r="M198" i="129"/>
  <c r="J198" i="129" s="1"/>
  <c r="BF194" i="129"/>
  <c r="AR194" i="129"/>
  <c r="AS194" i="129" s="1"/>
  <c r="AT194" i="129" s="1"/>
  <c r="AU194" i="129" s="1"/>
  <c r="AV194" i="129" s="1"/>
  <c r="AQ194" i="129"/>
  <c r="AA194" i="129"/>
  <c r="V194" i="129"/>
  <c r="U194" i="129"/>
  <c r="T194" i="129"/>
  <c r="S194" i="129"/>
  <c r="R194" i="129"/>
  <c r="M194" i="129"/>
  <c r="Z194" i="129" s="1"/>
  <c r="BF190" i="129"/>
  <c r="AR190" i="129"/>
  <c r="AQ190" i="129"/>
  <c r="AA190" i="129"/>
  <c r="V190" i="129"/>
  <c r="U190" i="129"/>
  <c r="X190" i="129" s="1"/>
  <c r="T190" i="129"/>
  <c r="S190" i="129"/>
  <c r="R190" i="129"/>
  <c r="M190" i="129"/>
  <c r="Z190" i="129" s="1"/>
  <c r="BF188" i="129"/>
  <c r="AR188" i="129"/>
  <c r="AS188" i="129" s="1"/>
  <c r="AT188" i="129" s="1"/>
  <c r="AU188" i="129" s="1"/>
  <c r="AV188" i="129" s="1"/>
  <c r="AQ188" i="129"/>
  <c r="AA188" i="129"/>
  <c r="V188" i="129"/>
  <c r="U188" i="129"/>
  <c r="T188" i="129"/>
  <c r="S188" i="129"/>
  <c r="R188" i="129"/>
  <c r="M188" i="129"/>
  <c r="Z188" i="129" s="1"/>
  <c r="BF183" i="129"/>
  <c r="AR183" i="129"/>
  <c r="AQ183" i="129"/>
  <c r="AA183" i="129"/>
  <c r="Z183" i="129"/>
  <c r="V183" i="129"/>
  <c r="U183" i="129"/>
  <c r="T183" i="129"/>
  <c r="S183" i="129"/>
  <c r="R183" i="129"/>
  <c r="M183" i="129"/>
  <c r="J183" i="129" s="1"/>
  <c r="BF182" i="129"/>
  <c r="AR182" i="129"/>
  <c r="AQ182" i="129"/>
  <c r="AA182" i="129"/>
  <c r="V182" i="129"/>
  <c r="U182" i="129"/>
  <c r="T182" i="129"/>
  <c r="S182" i="129"/>
  <c r="R182" i="129"/>
  <c r="M182" i="129"/>
  <c r="Z182" i="129" s="1"/>
  <c r="BF176" i="129"/>
  <c r="AR176" i="129"/>
  <c r="AS176" i="129" s="1"/>
  <c r="AQ176" i="129"/>
  <c r="AA176" i="129"/>
  <c r="V176" i="129"/>
  <c r="U176" i="129"/>
  <c r="X176" i="129" s="1"/>
  <c r="T176" i="129"/>
  <c r="S176" i="129"/>
  <c r="R176" i="129"/>
  <c r="M176" i="129"/>
  <c r="Z176" i="129" s="1"/>
  <c r="BF168" i="129"/>
  <c r="AR168" i="129"/>
  <c r="AQ168" i="129"/>
  <c r="AA168" i="129"/>
  <c r="V168" i="129"/>
  <c r="U168" i="129"/>
  <c r="T168" i="129"/>
  <c r="S168" i="129"/>
  <c r="R168" i="129"/>
  <c r="M168" i="129"/>
  <c r="Z168" i="129" s="1"/>
  <c r="BF167" i="129"/>
  <c r="AR167" i="129"/>
  <c r="AQ167" i="129"/>
  <c r="AA167" i="129"/>
  <c r="V167" i="129"/>
  <c r="U167" i="129"/>
  <c r="T167" i="129"/>
  <c r="S167" i="129"/>
  <c r="R167" i="129"/>
  <c r="M167" i="129"/>
  <c r="J167" i="129" s="1"/>
  <c r="BF166" i="129"/>
  <c r="AR166" i="129"/>
  <c r="AQ166" i="129"/>
  <c r="AA166" i="129"/>
  <c r="V166" i="129"/>
  <c r="U166" i="129"/>
  <c r="T166" i="129"/>
  <c r="S166" i="129"/>
  <c r="R166" i="129"/>
  <c r="M166" i="129"/>
  <c r="Z166" i="129" s="1"/>
  <c r="BF162" i="129"/>
  <c r="AR162" i="129"/>
  <c r="AS162" i="129" s="1"/>
  <c r="AT162" i="129" s="1"/>
  <c r="AU162" i="129" s="1"/>
  <c r="AV162" i="129" s="1"/>
  <c r="AQ162" i="129"/>
  <c r="AA162" i="129"/>
  <c r="V162" i="129"/>
  <c r="U162" i="129"/>
  <c r="T162" i="129"/>
  <c r="S162" i="129"/>
  <c r="R162" i="129"/>
  <c r="M162" i="129"/>
  <c r="Z162" i="129" s="1"/>
  <c r="BF148" i="129"/>
  <c r="AR148" i="129"/>
  <c r="AS148" i="129" s="1"/>
  <c r="AT148" i="129" s="1"/>
  <c r="AU148" i="129" s="1"/>
  <c r="AV148" i="129" s="1"/>
  <c r="AQ148" i="129"/>
  <c r="AA148" i="129"/>
  <c r="V148" i="129"/>
  <c r="U148" i="129"/>
  <c r="T148" i="129"/>
  <c r="S148" i="129"/>
  <c r="R148" i="129"/>
  <c r="M148" i="129"/>
  <c r="Z148" i="129" s="1"/>
  <c r="BF144" i="129"/>
  <c r="AR144" i="129"/>
  <c r="AQ144" i="129"/>
  <c r="AA144" i="129"/>
  <c r="V144" i="129"/>
  <c r="U144" i="129"/>
  <c r="T144" i="129"/>
  <c r="S144" i="129"/>
  <c r="R144" i="129"/>
  <c r="M144" i="129"/>
  <c r="J144" i="129" s="1"/>
  <c r="BF143" i="129"/>
  <c r="AR143" i="129"/>
  <c r="AQ143" i="129"/>
  <c r="AA143" i="129"/>
  <c r="V143" i="129"/>
  <c r="U143" i="129"/>
  <c r="T143" i="129"/>
  <c r="S143" i="129"/>
  <c r="R143" i="129"/>
  <c r="M143" i="129"/>
  <c r="Z143" i="129" s="1"/>
  <c r="BF142" i="129"/>
  <c r="AR142" i="129"/>
  <c r="AS142" i="129" s="1"/>
  <c r="AT142" i="129" s="1"/>
  <c r="AU142" i="129" s="1"/>
  <c r="AV142" i="129" s="1"/>
  <c r="AQ142" i="129"/>
  <c r="AA142" i="129"/>
  <c r="V142" i="129"/>
  <c r="U142" i="129"/>
  <c r="X142" i="129" s="1"/>
  <c r="T142" i="129"/>
  <c r="S142" i="129"/>
  <c r="R142" i="129"/>
  <c r="M142" i="129"/>
  <c r="Z142" i="129" s="1"/>
  <c r="BF137" i="129"/>
  <c r="AR137" i="129"/>
  <c r="AQ137" i="129"/>
  <c r="AA137" i="129"/>
  <c r="V137" i="129"/>
  <c r="U137" i="129"/>
  <c r="T137" i="129"/>
  <c r="S137" i="129"/>
  <c r="R137" i="129"/>
  <c r="M137" i="129"/>
  <c r="Z137" i="129" s="1"/>
  <c r="BF128" i="129"/>
  <c r="AR128" i="129"/>
  <c r="AQ128" i="129"/>
  <c r="AA128" i="129"/>
  <c r="V128" i="129"/>
  <c r="U128" i="129"/>
  <c r="T128" i="129"/>
  <c r="S128" i="129"/>
  <c r="R128" i="129"/>
  <c r="M128" i="129"/>
  <c r="J128" i="129" s="1"/>
  <c r="BF115" i="129"/>
  <c r="AR115" i="129"/>
  <c r="AS115" i="129" s="1"/>
  <c r="AT115" i="129" s="1"/>
  <c r="AU115" i="129" s="1"/>
  <c r="AV115" i="129" s="1"/>
  <c r="AQ115" i="129"/>
  <c r="AA115" i="129"/>
  <c r="V115" i="129"/>
  <c r="U115" i="129"/>
  <c r="T115" i="129"/>
  <c r="S115" i="129"/>
  <c r="R115" i="129"/>
  <c r="M115" i="129"/>
  <c r="BF112" i="129"/>
  <c r="AR112" i="129"/>
  <c r="AS112" i="129" s="1"/>
  <c r="AT112" i="129" s="1"/>
  <c r="AU112" i="129" s="1"/>
  <c r="AV112" i="129" s="1"/>
  <c r="AQ112" i="129"/>
  <c r="AA112" i="129"/>
  <c r="Z112" i="129"/>
  <c r="V112" i="129"/>
  <c r="U112" i="129"/>
  <c r="X112" i="129" s="1"/>
  <c r="T112" i="129"/>
  <c r="S112" i="129"/>
  <c r="R112" i="129"/>
  <c r="M112" i="129"/>
  <c r="J112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91" i="129"/>
  <c r="AR91" i="129"/>
  <c r="AQ91" i="129"/>
  <c r="AA91" i="129"/>
  <c r="V91" i="129"/>
  <c r="U91" i="129"/>
  <c r="T91" i="129"/>
  <c r="S91" i="129"/>
  <c r="R91" i="129"/>
  <c r="M91" i="129"/>
  <c r="J91" i="129" s="1"/>
  <c r="BF79" i="129"/>
  <c r="AR79" i="129"/>
  <c r="AQ79" i="129"/>
  <c r="AA79" i="129"/>
  <c r="V79" i="129"/>
  <c r="U79" i="129"/>
  <c r="X79" i="129" s="1"/>
  <c r="T79" i="129"/>
  <c r="S79" i="129"/>
  <c r="R79" i="129"/>
  <c r="M79" i="129"/>
  <c r="Z79" i="129" s="1"/>
  <c r="BF72" i="129"/>
  <c r="AR72" i="129"/>
  <c r="AQ72" i="129"/>
  <c r="AA72" i="129"/>
  <c r="V72" i="129"/>
  <c r="U72" i="129"/>
  <c r="X72" i="129" s="1"/>
  <c r="T72" i="129"/>
  <c r="S72" i="129"/>
  <c r="R72" i="129"/>
  <c r="M72" i="129"/>
  <c r="Z72" i="129" s="1"/>
  <c r="BF71" i="129"/>
  <c r="AR71" i="129"/>
  <c r="AQ71" i="129"/>
  <c r="AA71" i="129"/>
  <c r="V71" i="129"/>
  <c r="U71" i="129"/>
  <c r="X71" i="129" s="1"/>
  <c r="T71" i="129"/>
  <c r="S71" i="129"/>
  <c r="R71" i="129"/>
  <c r="M71" i="129"/>
  <c r="Z71" i="129" s="1"/>
  <c r="BF62" i="129"/>
  <c r="AR62" i="129"/>
  <c r="AQ62" i="129"/>
  <c r="AA62" i="129"/>
  <c r="V62" i="129"/>
  <c r="U62" i="129"/>
  <c r="T62" i="129"/>
  <c r="S62" i="129"/>
  <c r="R62" i="129"/>
  <c r="M62" i="129"/>
  <c r="Z62" i="129" s="1"/>
  <c r="BF61" i="129"/>
  <c r="AR61" i="129"/>
  <c r="AQ61" i="129"/>
  <c r="AA61" i="129"/>
  <c r="V61" i="129"/>
  <c r="U61" i="129"/>
  <c r="T61" i="129"/>
  <c r="S61" i="129"/>
  <c r="R61" i="129"/>
  <c r="M61" i="129"/>
  <c r="Z61" i="129" s="1"/>
  <c r="BF53" i="129"/>
  <c r="AR53" i="129"/>
  <c r="AS53" i="129" s="1"/>
  <c r="AT53" i="129" s="1"/>
  <c r="AU53" i="129" s="1"/>
  <c r="AV53" i="129" s="1"/>
  <c r="AQ53" i="129"/>
  <c r="AA53" i="129"/>
  <c r="Z53" i="129"/>
  <c r="V53" i="129"/>
  <c r="U53" i="129"/>
  <c r="U221" i="129" s="1"/>
  <c r="T53" i="129"/>
  <c r="S53" i="129"/>
  <c r="R53" i="129"/>
  <c r="M53" i="129"/>
  <c r="J53" i="129" s="1"/>
  <c r="BF52" i="129"/>
  <c r="AR52" i="129"/>
  <c r="AQ52" i="129"/>
  <c r="AA52" i="129"/>
  <c r="V52" i="129"/>
  <c r="U52" i="129"/>
  <c r="X52" i="129" s="1"/>
  <c r="T52" i="129"/>
  <c r="S52" i="129"/>
  <c r="R52" i="129"/>
  <c r="M52" i="129"/>
  <c r="Z52" i="129" s="1"/>
  <c r="BF51" i="129"/>
  <c r="AR51" i="129"/>
  <c r="AQ51" i="129"/>
  <c r="AA51" i="129"/>
  <c r="V51" i="129"/>
  <c r="U51" i="129"/>
  <c r="T51" i="129"/>
  <c r="S51" i="129"/>
  <c r="R51" i="129"/>
  <c r="M51" i="129"/>
  <c r="Z51" i="129" s="1"/>
  <c r="BF48" i="129"/>
  <c r="AR48" i="129"/>
  <c r="AQ48" i="129"/>
  <c r="AA48" i="129"/>
  <c r="V48" i="129"/>
  <c r="U48" i="129"/>
  <c r="T48" i="129"/>
  <c r="S48" i="129"/>
  <c r="R48" i="129"/>
  <c r="M48" i="129"/>
  <c r="Z48" i="129" s="1"/>
  <c r="BF46" i="129"/>
  <c r="AR46" i="129"/>
  <c r="AS46" i="129" s="1"/>
  <c r="AT46" i="129" s="1"/>
  <c r="AU46" i="129" s="1"/>
  <c r="AV46" i="129" s="1"/>
  <c r="AQ46" i="129"/>
  <c r="AA46" i="129"/>
  <c r="V46" i="129"/>
  <c r="U46" i="129"/>
  <c r="T46" i="129"/>
  <c r="S46" i="129"/>
  <c r="R46" i="129"/>
  <c r="M46" i="129"/>
  <c r="Z46" i="129" s="1"/>
  <c r="BF43" i="129"/>
  <c r="AR43" i="129"/>
  <c r="AQ43" i="129"/>
  <c r="AA43" i="129"/>
  <c r="V43" i="129"/>
  <c r="U43" i="129"/>
  <c r="X43" i="129" s="1"/>
  <c r="T43" i="129"/>
  <c r="S43" i="129"/>
  <c r="R43" i="129"/>
  <c r="M43" i="129"/>
  <c r="Z43" i="129" s="1"/>
  <c r="BF33" i="129"/>
  <c r="AR33" i="129"/>
  <c r="AS33" i="129" s="1"/>
  <c r="AQ33" i="129"/>
  <c r="AA33" i="129"/>
  <c r="V33" i="129"/>
  <c r="U33" i="129"/>
  <c r="T33" i="129"/>
  <c r="S33" i="129"/>
  <c r="R33" i="129"/>
  <c r="M33" i="129"/>
  <c r="Z33" i="129" s="1"/>
  <c r="BF32" i="129"/>
  <c r="AR32" i="129"/>
  <c r="AQ32" i="129"/>
  <c r="AA32" i="129"/>
  <c r="V32" i="129"/>
  <c r="U32" i="129"/>
  <c r="X32" i="129" s="1"/>
  <c r="T32" i="129"/>
  <c r="S32" i="129"/>
  <c r="R32" i="129"/>
  <c r="M32" i="129"/>
  <c r="Z32" i="129" s="1"/>
  <c r="BF26" i="129"/>
  <c r="AR26" i="129"/>
  <c r="AS26" i="129" s="1"/>
  <c r="AT26" i="129" s="1"/>
  <c r="AU26" i="129" s="1"/>
  <c r="AV26" i="129" s="1"/>
  <c r="AQ26" i="129"/>
  <c r="AA26" i="129"/>
  <c r="V26" i="129"/>
  <c r="U26" i="129"/>
  <c r="U218" i="129" s="1"/>
  <c r="T26" i="129"/>
  <c r="S26" i="129"/>
  <c r="R26" i="129"/>
  <c r="M26" i="129"/>
  <c r="Z26" i="129" s="1"/>
  <c r="BF24" i="129"/>
  <c r="AR24" i="129"/>
  <c r="AQ24" i="129"/>
  <c r="AA24" i="129"/>
  <c r="V24" i="129"/>
  <c r="U24" i="129"/>
  <c r="X24" i="129" s="1"/>
  <c r="T24" i="129"/>
  <c r="S24" i="129"/>
  <c r="R24" i="129"/>
  <c r="M24" i="129"/>
  <c r="Z24" i="129" s="1"/>
  <c r="BF22" i="129"/>
  <c r="AR22" i="129"/>
  <c r="AS22" i="129" s="1"/>
  <c r="AQ22" i="129"/>
  <c r="AA22" i="129"/>
  <c r="V22" i="129"/>
  <c r="U22" i="129"/>
  <c r="T22" i="129"/>
  <c r="S22" i="129"/>
  <c r="R22" i="129"/>
  <c r="M22" i="129"/>
  <c r="Z22" i="129" s="1"/>
  <c r="BF14" i="129"/>
  <c r="AR14" i="129"/>
  <c r="AQ14" i="129"/>
  <c r="AA14" i="129"/>
  <c r="V14" i="129"/>
  <c r="U14" i="129"/>
  <c r="T14" i="129"/>
  <c r="S14" i="129"/>
  <c r="R14" i="129"/>
  <c r="M14" i="129"/>
  <c r="Z14" i="129" s="1"/>
  <c r="BF10" i="129"/>
  <c r="AR10" i="129"/>
  <c r="AS10" i="129" s="1"/>
  <c r="AT10" i="129" s="1"/>
  <c r="AU10" i="129" s="1"/>
  <c r="AV10" i="129" s="1"/>
  <c r="AQ10" i="129"/>
  <c r="AA10" i="129"/>
  <c r="V10" i="129"/>
  <c r="U10" i="129"/>
  <c r="T10" i="129"/>
  <c r="S10" i="129"/>
  <c r="R10" i="129"/>
  <c r="M10" i="129"/>
  <c r="Z10" i="129" s="1"/>
  <c r="BF210" i="129"/>
  <c r="AR210" i="129"/>
  <c r="AQ210" i="129"/>
  <c r="AA210" i="129"/>
  <c r="V210" i="129"/>
  <c r="U210" i="129"/>
  <c r="T210" i="129"/>
  <c r="S210" i="129"/>
  <c r="R210" i="129"/>
  <c r="M210" i="129"/>
  <c r="Z210" i="129" s="1"/>
  <c r="BF209" i="129"/>
  <c r="AR209" i="129"/>
  <c r="AS209" i="129" s="1"/>
  <c r="AQ209" i="129"/>
  <c r="AA209" i="129"/>
  <c r="V209" i="129"/>
  <c r="U209" i="129"/>
  <c r="T209" i="129"/>
  <c r="S209" i="129"/>
  <c r="R209" i="129"/>
  <c r="M209" i="129"/>
  <c r="Z209" i="129" s="1"/>
  <c r="BF208" i="129"/>
  <c r="AR208" i="129"/>
  <c r="AQ208" i="129"/>
  <c r="AA208" i="129"/>
  <c r="V208" i="129"/>
  <c r="U208" i="129"/>
  <c r="T208" i="129"/>
  <c r="S208" i="129"/>
  <c r="R208" i="129"/>
  <c r="M208" i="129"/>
  <c r="Z208" i="129" s="1"/>
  <c r="BF207" i="129"/>
  <c r="AR207" i="129"/>
  <c r="AS207" i="129" s="1"/>
  <c r="AT207" i="129" s="1"/>
  <c r="AU207" i="129" s="1"/>
  <c r="AV207" i="129" s="1"/>
  <c r="AQ207" i="129"/>
  <c r="AA207" i="129"/>
  <c r="V207" i="129"/>
  <c r="U207" i="129"/>
  <c r="T207" i="129"/>
  <c r="S207" i="129"/>
  <c r="R207" i="129"/>
  <c r="M207" i="129"/>
  <c r="Z207" i="129" s="1"/>
  <c r="BF204" i="129"/>
  <c r="AR204" i="129"/>
  <c r="AQ204" i="129"/>
  <c r="AA204" i="129"/>
  <c r="Z204" i="129"/>
  <c r="V204" i="129"/>
  <c r="U204" i="129"/>
  <c r="X204" i="129" s="1"/>
  <c r="T204" i="129"/>
  <c r="S204" i="129"/>
  <c r="R204" i="129"/>
  <c r="M204" i="129"/>
  <c r="J204" i="129" s="1"/>
  <c r="BF201" i="129"/>
  <c r="AR201" i="129"/>
  <c r="AQ201" i="129"/>
  <c r="AA201" i="129"/>
  <c r="V201" i="129"/>
  <c r="U201" i="129"/>
  <c r="T201" i="129"/>
  <c r="S201" i="129"/>
  <c r="R201" i="129"/>
  <c r="M201" i="129"/>
  <c r="Z201" i="129" s="1"/>
  <c r="BF197" i="129"/>
  <c r="AR197" i="129"/>
  <c r="AQ197" i="129"/>
  <c r="AA197" i="129"/>
  <c r="V197" i="129"/>
  <c r="U197" i="129"/>
  <c r="T197" i="129"/>
  <c r="S197" i="129"/>
  <c r="R197" i="129"/>
  <c r="M197" i="129"/>
  <c r="Z197" i="129" s="1"/>
  <c r="BF196" i="129"/>
  <c r="AR196" i="129"/>
  <c r="AS196" i="129" s="1"/>
  <c r="AT196" i="129" s="1"/>
  <c r="AU196" i="129" s="1"/>
  <c r="AV196" i="129" s="1"/>
  <c r="AQ196" i="129"/>
  <c r="AA196" i="129"/>
  <c r="V196" i="129"/>
  <c r="U196" i="129"/>
  <c r="T196" i="129"/>
  <c r="S196" i="129"/>
  <c r="R196" i="129"/>
  <c r="M196" i="129"/>
  <c r="Z196" i="129" s="1"/>
  <c r="BF195" i="129"/>
  <c r="AR195" i="129"/>
  <c r="AS195" i="129" s="1"/>
  <c r="AT195" i="129" s="1"/>
  <c r="AU195" i="129" s="1"/>
  <c r="AV195" i="129" s="1"/>
  <c r="AQ195" i="129"/>
  <c r="AA195" i="129"/>
  <c r="V195" i="129"/>
  <c r="U195" i="129"/>
  <c r="T195" i="129"/>
  <c r="S195" i="129"/>
  <c r="R195" i="129"/>
  <c r="M195" i="129"/>
  <c r="Z195" i="129" s="1"/>
  <c r="BF191" i="129"/>
  <c r="AR191" i="129"/>
  <c r="AQ191" i="129"/>
  <c r="AA191" i="129"/>
  <c r="V191" i="129"/>
  <c r="U191" i="129"/>
  <c r="T191" i="129"/>
  <c r="S191" i="129"/>
  <c r="R191" i="129"/>
  <c r="M191" i="129"/>
  <c r="Z191" i="129" s="1"/>
  <c r="BF189" i="129"/>
  <c r="AR189" i="129"/>
  <c r="AQ189" i="129"/>
  <c r="AA189" i="129"/>
  <c r="V189" i="129"/>
  <c r="U189" i="129"/>
  <c r="T189" i="129"/>
  <c r="S189" i="129"/>
  <c r="R189" i="129"/>
  <c r="M189" i="129"/>
  <c r="Z189" i="129" s="1"/>
  <c r="BF186" i="129"/>
  <c r="AR186" i="129"/>
  <c r="AS186" i="129" s="1"/>
  <c r="AT186" i="129" s="1"/>
  <c r="AU186" i="129" s="1"/>
  <c r="AV186" i="129" s="1"/>
  <c r="AQ186" i="129"/>
  <c r="AA186" i="129"/>
  <c r="V186" i="129"/>
  <c r="U186" i="129"/>
  <c r="T186" i="129"/>
  <c r="S186" i="129"/>
  <c r="R186" i="129"/>
  <c r="M186" i="129"/>
  <c r="BF180" i="129"/>
  <c r="AR180" i="129"/>
  <c r="AS180" i="129" s="1"/>
  <c r="AT180" i="129" s="1"/>
  <c r="AU180" i="129" s="1"/>
  <c r="AV180" i="129" s="1"/>
  <c r="AQ180" i="129"/>
  <c r="AA180" i="129"/>
  <c r="V180" i="129"/>
  <c r="U180" i="129"/>
  <c r="T180" i="129"/>
  <c r="S180" i="129"/>
  <c r="R180" i="129"/>
  <c r="M180" i="129"/>
  <c r="BF178" i="129"/>
  <c r="AR178" i="129"/>
  <c r="AQ178" i="129"/>
  <c r="AA178" i="129"/>
  <c r="V178" i="129"/>
  <c r="U178" i="129"/>
  <c r="T178" i="129"/>
  <c r="S178" i="129"/>
  <c r="R178" i="129"/>
  <c r="M178" i="129"/>
  <c r="Z178" i="129" s="1"/>
  <c r="BF173" i="129"/>
  <c r="AR173" i="129"/>
  <c r="AQ173" i="129"/>
  <c r="AA173" i="129"/>
  <c r="V173" i="129"/>
  <c r="U173" i="129"/>
  <c r="T173" i="129"/>
  <c r="S173" i="129"/>
  <c r="R173" i="129"/>
  <c r="M173" i="129"/>
  <c r="Z173" i="129" s="1"/>
  <c r="BF172" i="129"/>
  <c r="AR172" i="129"/>
  <c r="AS172" i="129" s="1"/>
  <c r="AQ172" i="129"/>
  <c r="AA172" i="129"/>
  <c r="V172" i="129"/>
  <c r="U172" i="129"/>
  <c r="X172" i="129" s="1"/>
  <c r="T172" i="129"/>
  <c r="S172" i="129"/>
  <c r="R172" i="129"/>
  <c r="M172" i="129"/>
  <c r="BF164" i="129"/>
  <c r="AS164" i="129"/>
  <c r="AT164" i="129" s="1"/>
  <c r="AU164" i="129" s="1"/>
  <c r="AV164" i="129" s="1"/>
  <c r="AR164" i="129"/>
  <c r="AQ164" i="129"/>
  <c r="AA164" i="129"/>
  <c r="V164" i="129"/>
  <c r="U164" i="129"/>
  <c r="X164" i="129" s="1"/>
  <c r="T164" i="129"/>
  <c r="S164" i="129"/>
  <c r="R164" i="129"/>
  <c r="M164" i="129"/>
  <c r="BF163" i="129"/>
  <c r="AR163" i="129"/>
  <c r="AQ163" i="129"/>
  <c r="AA163" i="129"/>
  <c r="V163" i="129"/>
  <c r="U163" i="129"/>
  <c r="T163" i="129"/>
  <c r="S163" i="129"/>
  <c r="R163" i="129"/>
  <c r="M163" i="129"/>
  <c r="Z163" i="129" s="1"/>
  <c r="BF160" i="129"/>
  <c r="AR160" i="129"/>
  <c r="AQ160" i="129"/>
  <c r="AA160" i="129"/>
  <c r="V160" i="129"/>
  <c r="U160" i="129"/>
  <c r="T160" i="129"/>
  <c r="S160" i="129"/>
  <c r="R160" i="129"/>
  <c r="M160" i="129"/>
  <c r="Z160" i="129" s="1"/>
  <c r="BF157" i="129"/>
  <c r="AR157" i="129"/>
  <c r="AS157" i="129" s="1"/>
  <c r="AT157" i="129" s="1"/>
  <c r="AU157" i="129" s="1"/>
  <c r="AV157" i="129" s="1"/>
  <c r="AQ157" i="129"/>
  <c r="AA157" i="129"/>
  <c r="V157" i="129"/>
  <c r="U157" i="129"/>
  <c r="X157" i="129" s="1"/>
  <c r="T157" i="129"/>
  <c r="S157" i="129"/>
  <c r="R157" i="129"/>
  <c r="M157" i="129"/>
  <c r="Z157" i="129" s="1"/>
  <c r="BF156" i="129"/>
  <c r="AR156" i="129"/>
  <c r="AS156" i="129" s="1"/>
  <c r="AT156" i="129" s="1"/>
  <c r="AU156" i="129" s="1"/>
  <c r="AV156" i="129" s="1"/>
  <c r="AQ156" i="129"/>
  <c r="AA156" i="129"/>
  <c r="V156" i="129"/>
  <c r="U156" i="129"/>
  <c r="T156" i="129"/>
  <c r="S156" i="129"/>
  <c r="R156" i="129"/>
  <c r="M156" i="129"/>
  <c r="Z156" i="129" s="1"/>
  <c r="BF155" i="129"/>
  <c r="AR155" i="129"/>
  <c r="AQ155" i="129"/>
  <c r="AA155" i="129"/>
  <c r="V155" i="129"/>
  <c r="U155" i="129"/>
  <c r="T155" i="129"/>
  <c r="S155" i="129"/>
  <c r="R155" i="129"/>
  <c r="M155" i="129"/>
  <c r="Z155" i="129" s="1"/>
  <c r="BF152" i="129"/>
  <c r="AR152" i="129"/>
  <c r="AQ152" i="129"/>
  <c r="AA152" i="129"/>
  <c r="V152" i="129"/>
  <c r="U152" i="129"/>
  <c r="T152" i="129"/>
  <c r="S152" i="129"/>
  <c r="R152" i="129"/>
  <c r="M152" i="129"/>
  <c r="Z152" i="129" s="1"/>
  <c r="BF150" i="129"/>
  <c r="AR150" i="129"/>
  <c r="AS150" i="129" s="1"/>
  <c r="AQ150" i="129"/>
  <c r="AA150" i="129"/>
  <c r="V150" i="129"/>
  <c r="U150" i="129"/>
  <c r="X150" i="129" s="1"/>
  <c r="T150" i="129"/>
  <c r="S150" i="129"/>
  <c r="R150" i="129"/>
  <c r="M150" i="129"/>
  <c r="Z150" i="129" s="1"/>
  <c r="BF146" i="129"/>
  <c r="AR146" i="129"/>
  <c r="AS146" i="129" s="1"/>
  <c r="AT146" i="129" s="1"/>
  <c r="AU146" i="129" s="1"/>
  <c r="AV146" i="129" s="1"/>
  <c r="AQ146" i="129"/>
  <c r="AA146" i="129"/>
  <c r="V146" i="129"/>
  <c r="U146" i="129"/>
  <c r="X146" i="129" s="1"/>
  <c r="T146" i="129"/>
  <c r="S146" i="129"/>
  <c r="R146" i="129"/>
  <c r="M146" i="129"/>
  <c r="Z146" i="129" s="1"/>
  <c r="BF141" i="129"/>
  <c r="AR141" i="129"/>
  <c r="AQ141" i="129"/>
  <c r="AA141" i="129"/>
  <c r="V141" i="129"/>
  <c r="U141" i="129"/>
  <c r="T141" i="129"/>
  <c r="S141" i="129"/>
  <c r="R141" i="129"/>
  <c r="M141" i="129"/>
  <c r="Z141" i="129" s="1"/>
  <c r="BF140" i="129"/>
  <c r="AR140" i="129"/>
  <c r="AQ140" i="129"/>
  <c r="AA140" i="129"/>
  <c r="V140" i="129"/>
  <c r="U140" i="129"/>
  <c r="T140" i="129"/>
  <c r="S140" i="129"/>
  <c r="R140" i="129"/>
  <c r="M140" i="129"/>
  <c r="J140" i="129" s="1"/>
  <c r="BF138" i="129"/>
  <c r="AR138" i="129"/>
  <c r="AS138" i="129" s="1"/>
  <c r="AT138" i="129" s="1"/>
  <c r="AU138" i="129" s="1"/>
  <c r="AV138" i="129" s="1"/>
  <c r="AQ138" i="129"/>
  <c r="AA138" i="129"/>
  <c r="V138" i="129"/>
  <c r="U138" i="129"/>
  <c r="X138" i="129" s="1"/>
  <c r="T138" i="129"/>
  <c r="S138" i="129"/>
  <c r="R138" i="129"/>
  <c r="M138" i="129"/>
  <c r="Z138" i="129" s="1"/>
  <c r="BF134" i="129"/>
  <c r="AR134" i="129"/>
  <c r="AS134" i="129" s="1"/>
  <c r="AT134" i="129" s="1"/>
  <c r="AQ134" i="129"/>
  <c r="AA134" i="129"/>
  <c r="V134" i="129"/>
  <c r="U134" i="129"/>
  <c r="X134" i="129" s="1"/>
  <c r="T134" i="129"/>
  <c r="S134" i="129"/>
  <c r="R134" i="129"/>
  <c r="M134" i="129"/>
  <c r="Z134" i="129" s="1"/>
  <c r="BF132" i="129"/>
  <c r="AR132" i="129"/>
  <c r="AS132" i="129" s="1"/>
  <c r="AT132" i="129" s="1"/>
  <c r="AU132" i="129" s="1"/>
  <c r="AV132" i="129" s="1"/>
  <c r="AW132" i="129" s="1"/>
  <c r="AX132" i="129" s="1"/>
  <c r="AQ132" i="129"/>
  <c r="AA132" i="129"/>
  <c r="V132" i="129"/>
  <c r="U132" i="129"/>
  <c r="T132" i="129"/>
  <c r="S132" i="129"/>
  <c r="R132" i="129"/>
  <c r="M132" i="129"/>
  <c r="BF129" i="129"/>
  <c r="AR129" i="129"/>
  <c r="AQ129" i="129"/>
  <c r="AA129" i="129"/>
  <c r="V129" i="129"/>
  <c r="U129" i="129"/>
  <c r="T129" i="129"/>
  <c r="S129" i="129"/>
  <c r="R129" i="129"/>
  <c r="M129" i="129"/>
  <c r="J129" i="129" s="1"/>
  <c r="BF127" i="129"/>
  <c r="AR127" i="129"/>
  <c r="AS127" i="129" s="1"/>
  <c r="AT127" i="129" s="1"/>
  <c r="AQ127" i="129"/>
  <c r="AA127" i="129"/>
  <c r="Z127" i="129"/>
  <c r="V127" i="129"/>
  <c r="U127" i="129"/>
  <c r="T127" i="129"/>
  <c r="S127" i="129"/>
  <c r="R127" i="129"/>
  <c r="M127" i="129"/>
  <c r="J127" i="129" s="1"/>
  <c r="BF125" i="129"/>
  <c r="AR125" i="129"/>
  <c r="AS125" i="129" s="1"/>
  <c r="AT125" i="129" s="1"/>
  <c r="AU125" i="129" s="1"/>
  <c r="AV125" i="129" s="1"/>
  <c r="AQ125" i="129"/>
  <c r="AA125" i="129"/>
  <c r="V125" i="129"/>
  <c r="U125" i="129"/>
  <c r="X125" i="129" s="1"/>
  <c r="T125" i="129"/>
  <c r="S125" i="129"/>
  <c r="R125" i="129"/>
  <c r="M125" i="129"/>
  <c r="Z125" i="129" s="1"/>
  <c r="BF121" i="129"/>
  <c r="AR121" i="129"/>
  <c r="AS121" i="129" s="1"/>
  <c r="AT121" i="129" s="1"/>
  <c r="AU121" i="129" s="1"/>
  <c r="AV121" i="129" s="1"/>
  <c r="AQ121" i="129"/>
  <c r="AA121" i="129"/>
  <c r="V121" i="129"/>
  <c r="U121" i="129"/>
  <c r="T121" i="129"/>
  <c r="S121" i="129"/>
  <c r="R121" i="129"/>
  <c r="M121" i="129"/>
  <c r="Z121" i="129" s="1"/>
  <c r="BF118" i="129"/>
  <c r="AR118" i="129"/>
  <c r="AS118" i="129" s="1"/>
  <c r="AT118" i="129" s="1"/>
  <c r="AU118" i="129" s="1"/>
  <c r="AV118" i="129" s="1"/>
  <c r="AQ118" i="129"/>
  <c r="AA118" i="129"/>
  <c r="V118" i="129"/>
  <c r="U118" i="129"/>
  <c r="T118" i="129"/>
  <c r="S118" i="129"/>
  <c r="R118" i="129"/>
  <c r="M118" i="129"/>
  <c r="Z118" i="129" s="1"/>
  <c r="BF116" i="129"/>
  <c r="AR116" i="129"/>
  <c r="AQ116" i="129"/>
  <c r="AA116" i="129"/>
  <c r="V116" i="129"/>
  <c r="U116" i="129"/>
  <c r="T116" i="129"/>
  <c r="S116" i="129"/>
  <c r="R116" i="129"/>
  <c r="M116" i="129"/>
  <c r="Z116" i="129" s="1"/>
  <c r="BF104" i="129"/>
  <c r="AR104" i="129"/>
  <c r="AQ104" i="129"/>
  <c r="AA104" i="129"/>
  <c r="V104" i="129"/>
  <c r="U104" i="129"/>
  <c r="T104" i="129"/>
  <c r="S104" i="129"/>
  <c r="R104" i="129"/>
  <c r="M104" i="129"/>
  <c r="J104" i="129" s="1"/>
  <c r="BF102" i="129"/>
  <c r="AR102" i="129"/>
  <c r="AR226" i="129" s="1"/>
  <c r="AQ102" i="129"/>
  <c r="AA102" i="129"/>
  <c r="AA226" i="129" s="1"/>
  <c r="V102" i="129"/>
  <c r="V226" i="129" s="1"/>
  <c r="U102" i="129"/>
  <c r="T102" i="129"/>
  <c r="T226" i="129" s="1"/>
  <c r="S102" i="129"/>
  <c r="R102" i="129"/>
  <c r="M102" i="129"/>
  <c r="Z102" i="129" s="1"/>
  <c r="BF99" i="129"/>
  <c r="AR99" i="129"/>
  <c r="AS99" i="129" s="1"/>
  <c r="AT99" i="129" s="1"/>
  <c r="AU99" i="129" s="1"/>
  <c r="AV99" i="129" s="1"/>
  <c r="AQ99" i="129"/>
  <c r="AA99" i="129"/>
  <c r="V99" i="129"/>
  <c r="U99" i="129"/>
  <c r="X99" i="129" s="1"/>
  <c r="T99" i="129"/>
  <c r="S99" i="129"/>
  <c r="R99" i="129"/>
  <c r="M99" i="129"/>
  <c r="Z99" i="129" s="1"/>
  <c r="BF98" i="129"/>
  <c r="AR98" i="129"/>
  <c r="AQ98" i="129"/>
  <c r="AA98" i="129"/>
  <c r="V98" i="129"/>
  <c r="U98" i="129"/>
  <c r="T98" i="129"/>
  <c r="S98" i="129"/>
  <c r="R98" i="129"/>
  <c r="M98" i="129"/>
  <c r="Z98" i="129" s="1"/>
  <c r="BF89" i="129"/>
  <c r="AR89" i="129"/>
  <c r="AQ89" i="129"/>
  <c r="AA89" i="129"/>
  <c r="V89" i="129"/>
  <c r="U89" i="129"/>
  <c r="T89" i="129"/>
  <c r="S89" i="129"/>
  <c r="R89" i="129"/>
  <c r="M89" i="129"/>
  <c r="J89" i="129" s="1"/>
  <c r="BF87" i="129"/>
  <c r="AR87" i="129"/>
  <c r="AQ87" i="129"/>
  <c r="AA87" i="129"/>
  <c r="V87" i="129"/>
  <c r="U87" i="129"/>
  <c r="T87" i="129"/>
  <c r="S87" i="129"/>
  <c r="R87" i="129"/>
  <c r="M87" i="129"/>
  <c r="Z87" i="129" s="1"/>
  <c r="BF86" i="129"/>
  <c r="AR86" i="129"/>
  <c r="AS86" i="129" s="1"/>
  <c r="AQ86" i="129"/>
  <c r="AA86" i="129"/>
  <c r="V86" i="129"/>
  <c r="U86" i="129"/>
  <c r="X86" i="129" s="1"/>
  <c r="T86" i="129"/>
  <c r="S86" i="129"/>
  <c r="R86" i="129"/>
  <c r="M86" i="129"/>
  <c r="Z86" i="129" s="1"/>
  <c r="BF84" i="129"/>
  <c r="AR84" i="129"/>
  <c r="AQ84" i="129"/>
  <c r="AA84" i="129"/>
  <c r="V84" i="129"/>
  <c r="U84" i="129"/>
  <c r="T84" i="129"/>
  <c r="S84" i="129"/>
  <c r="R84" i="129"/>
  <c r="M84" i="129"/>
  <c r="Z84" i="129" s="1"/>
  <c r="BF83" i="129"/>
  <c r="AR83" i="129"/>
  <c r="AQ83" i="129"/>
  <c r="AA83" i="129"/>
  <c r="V83" i="129"/>
  <c r="U83" i="129"/>
  <c r="T83" i="129"/>
  <c r="S83" i="129"/>
  <c r="R83" i="129"/>
  <c r="M83" i="129"/>
  <c r="J83" i="129" s="1"/>
  <c r="BF76" i="129"/>
  <c r="AR76" i="129"/>
  <c r="AQ76" i="129"/>
  <c r="AA76" i="129"/>
  <c r="V76" i="129"/>
  <c r="U76" i="129"/>
  <c r="T76" i="129"/>
  <c r="S76" i="129"/>
  <c r="R76" i="129"/>
  <c r="M76" i="129"/>
  <c r="Z76" i="129" s="1"/>
  <c r="BF74" i="129"/>
  <c r="AR74" i="129"/>
  <c r="AS74" i="129" s="1"/>
  <c r="AT74" i="129" s="1"/>
  <c r="AU74" i="129" s="1"/>
  <c r="AV74" i="129" s="1"/>
  <c r="AQ74" i="129"/>
  <c r="AA74" i="129"/>
  <c r="Z74" i="129"/>
  <c r="V74" i="129"/>
  <c r="U74" i="129"/>
  <c r="X74" i="129" s="1"/>
  <c r="T74" i="129"/>
  <c r="S74" i="129"/>
  <c r="R74" i="129"/>
  <c r="M74" i="129"/>
  <c r="J74" i="129" s="1"/>
  <c r="BF70" i="129"/>
  <c r="AR70" i="129"/>
  <c r="AQ70" i="129"/>
  <c r="AA70" i="129"/>
  <c r="V70" i="129"/>
  <c r="U70" i="129"/>
  <c r="T70" i="129"/>
  <c r="S70" i="129"/>
  <c r="R70" i="129"/>
  <c r="M70" i="129"/>
  <c r="Z70" i="129" s="1"/>
  <c r="BF68" i="129"/>
  <c r="AR68" i="129"/>
  <c r="AQ68" i="129"/>
  <c r="AA68" i="129"/>
  <c r="V68" i="129"/>
  <c r="U68" i="129"/>
  <c r="T68" i="129"/>
  <c r="S68" i="129"/>
  <c r="R68" i="129"/>
  <c r="M68" i="129"/>
  <c r="J68" i="129" s="1"/>
  <c r="BF47" i="129"/>
  <c r="AR47" i="129"/>
  <c r="AQ47" i="129"/>
  <c r="AA47" i="129"/>
  <c r="V47" i="129"/>
  <c r="U47" i="129"/>
  <c r="T47" i="129"/>
  <c r="S47" i="129"/>
  <c r="R47" i="129"/>
  <c r="M47" i="129"/>
  <c r="Z47" i="129" s="1"/>
  <c r="BF45" i="129"/>
  <c r="AR45" i="129"/>
  <c r="AS45" i="129" s="1"/>
  <c r="AQ45" i="129"/>
  <c r="AA45" i="129"/>
  <c r="V45" i="129"/>
  <c r="U45" i="129"/>
  <c r="X45" i="129" s="1"/>
  <c r="T45" i="129"/>
  <c r="S45" i="129"/>
  <c r="R45" i="129"/>
  <c r="M45" i="129"/>
  <c r="Z45" i="129" s="1"/>
  <c r="BF44" i="129"/>
  <c r="BF219" i="129" s="1"/>
  <c r="AR44" i="129"/>
  <c r="AS44" i="129" s="1"/>
  <c r="AT44" i="129" s="1"/>
  <c r="AU44" i="129" s="1"/>
  <c r="AV44" i="129" s="1"/>
  <c r="AQ44" i="129"/>
  <c r="AQ219" i="129" s="1"/>
  <c r="AA44" i="129"/>
  <c r="V44" i="129"/>
  <c r="V219" i="129" s="1"/>
  <c r="U44" i="129"/>
  <c r="T44" i="129"/>
  <c r="T219" i="129" s="1"/>
  <c r="S44" i="129"/>
  <c r="S219" i="129" s="1"/>
  <c r="R44" i="129"/>
  <c r="R219" i="129" s="1"/>
  <c r="M44" i="129"/>
  <c r="Z44" i="129" s="1"/>
  <c r="BF41" i="129"/>
  <c r="AR41" i="129"/>
  <c r="AQ41" i="129"/>
  <c r="AA41" i="129"/>
  <c r="Z41" i="129"/>
  <c r="V41" i="129"/>
  <c r="U41" i="129"/>
  <c r="T41" i="129"/>
  <c r="S41" i="129"/>
  <c r="R41" i="129"/>
  <c r="M41" i="129"/>
  <c r="J41" i="129" s="1"/>
  <c r="BF31" i="129"/>
  <c r="AR31" i="129"/>
  <c r="AS31" i="129" s="1"/>
  <c r="AT31" i="129" s="1"/>
  <c r="AU31" i="129" s="1"/>
  <c r="AV31" i="129" s="1"/>
  <c r="AQ31" i="129"/>
  <c r="AQ227" i="129" s="1"/>
  <c r="AA31" i="129"/>
  <c r="V31" i="129"/>
  <c r="U31" i="129"/>
  <c r="T31" i="129"/>
  <c r="S31" i="129"/>
  <c r="R31" i="129"/>
  <c r="M31" i="129"/>
  <c r="Z31" i="129" s="1"/>
  <c r="BF30" i="129"/>
  <c r="AR30" i="129"/>
  <c r="AS30" i="129" s="1"/>
  <c r="AQ30" i="129"/>
  <c r="AA30" i="129"/>
  <c r="V30" i="129"/>
  <c r="U30" i="129"/>
  <c r="X30" i="129" s="1"/>
  <c r="T30" i="129"/>
  <c r="S30" i="129"/>
  <c r="R30" i="129"/>
  <c r="M30" i="129"/>
  <c r="Z30" i="129" s="1"/>
  <c r="BF28" i="129"/>
  <c r="AR28" i="129"/>
  <c r="AQ28" i="129"/>
  <c r="AA28" i="129"/>
  <c r="V28" i="129"/>
  <c r="U28" i="129"/>
  <c r="T28" i="129"/>
  <c r="S28" i="129"/>
  <c r="R28" i="129"/>
  <c r="M28" i="129"/>
  <c r="Z28" i="129" s="1"/>
  <c r="BF17" i="129"/>
  <c r="AR17" i="129"/>
  <c r="AQ17" i="129"/>
  <c r="AA17" i="129"/>
  <c r="V17" i="129"/>
  <c r="U17" i="129"/>
  <c r="T17" i="129"/>
  <c r="S17" i="129"/>
  <c r="R17" i="129"/>
  <c r="M17" i="129"/>
  <c r="J17" i="129" s="1"/>
  <c r="BF11" i="129"/>
  <c r="AR11" i="129"/>
  <c r="AS11" i="129" s="1"/>
  <c r="AT11" i="129" s="1"/>
  <c r="AU11" i="129" s="1"/>
  <c r="AV11" i="129" s="1"/>
  <c r="AQ11" i="129"/>
  <c r="AA11" i="129"/>
  <c r="V11" i="129"/>
  <c r="U11" i="129"/>
  <c r="T11" i="129"/>
  <c r="S11" i="129"/>
  <c r="R11" i="129"/>
  <c r="M11" i="129"/>
  <c r="Z11" i="129" s="1"/>
  <c r="BF8" i="129"/>
  <c r="AR8" i="129"/>
  <c r="AS8" i="129" s="1"/>
  <c r="AQ8" i="129"/>
  <c r="AA8" i="129"/>
  <c r="V8" i="129"/>
  <c r="U8" i="129"/>
  <c r="X8" i="129" s="1"/>
  <c r="T8" i="129"/>
  <c r="S8" i="129"/>
  <c r="R8" i="129"/>
  <c r="M8" i="129"/>
  <c r="Z8" i="129" s="1"/>
  <c r="BF7" i="129"/>
  <c r="AR7" i="129"/>
  <c r="AQ7" i="129"/>
  <c r="AA7" i="129"/>
  <c r="V7" i="129"/>
  <c r="U7" i="129"/>
  <c r="T7" i="129"/>
  <c r="S7" i="129"/>
  <c r="R7" i="129"/>
  <c r="M7" i="129"/>
  <c r="BF221" i="129"/>
  <c r="AR221" i="129"/>
  <c r="AQ221" i="129"/>
  <c r="AA221" i="129"/>
  <c r="V221" i="129"/>
  <c r="T221" i="129"/>
  <c r="S221" i="129"/>
  <c r="R221" i="129"/>
  <c r="M221" i="129"/>
  <c r="BF218" i="129"/>
  <c r="AR218" i="129"/>
  <c r="AQ218" i="129"/>
  <c r="AA218" i="129"/>
  <c r="V218" i="129"/>
  <c r="T218" i="129"/>
  <c r="S218" i="129"/>
  <c r="R218" i="129"/>
  <c r="M218" i="129"/>
  <c r="AQ226" i="129"/>
  <c r="BF220" i="129"/>
  <c r="AR220" i="129"/>
  <c r="AQ220" i="129"/>
  <c r="AA220" i="129"/>
  <c r="V220" i="129"/>
  <c r="U220" i="129"/>
  <c r="S220" i="129"/>
  <c r="R220" i="129"/>
  <c r="M220" i="129"/>
  <c r="BG383" i="128"/>
  <c r="BE383" i="128"/>
  <c r="BC383" i="128"/>
  <c r="BB383" i="128"/>
  <c r="BA383" i="128"/>
  <c r="AZ383" i="128"/>
  <c r="AY383" i="128"/>
  <c r="AN383" i="128"/>
  <c r="AM383" i="128"/>
  <c r="AL383" i="128"/>
  <c r="AK383" i="128"/>
  <c r="AJ383" i="128"/>
  <c r="AI383" i="128"/>
  <c r="AH383" i="128"/>
  <c r="AG383" i="128"/>
  <c r="AF383" i="128"/>
  <c r="AE383" i="128"/>
  <c r="AD383" i="128"/>
  <c r="AC383" i="128"/>
  <c r="O383" i="128"/>
  <c r="K383" i="128"/>
  <c r="I383" i="128"/>
  <c r="E383" i="128"/>
  <c r="B383" i="128"/>
  <c r="BG382" i="128"/>
  <c r="BE382" i="128"/>
  <c r="BC382" i="128"/>
  <c r="BB382" i="128"/>
  <c r="BA382" i="128"/>
  <c r="AZ382" i="128"/>
  <c r="AY382" i="128"/>
  <c r="AN382" i="128"/>
  <c r="AM382" i="128"/>
  <c r="AL382" i="128"/>
  <c r="AK382" i="128"/>
  <c r="AJ382" i="128"/>
  <c r="AI382" i="128"/>
  <c r="AH382" i="128"/>
  <c r="AG382" i="128"/>
  <c r="AF382" i="128"/>
  <c r="AE382" i="128"/>
  <c r="AD382" i="128"/>
  <c r="AC382" i="128"/>
  <c r="O382" i="128"/>
  <c r="K382" i="128"/>
  <c r="I382" i="128"/>
  <c r="E382" i="128"/>
  <c r="B382" i="128"/>
  <c r="BG381" i="128"/>
  <c r="BE381" i="128"/>
  <c r="BC381" i="128"/>
  <c r="BB381" i="128"/>
  <c r="BA381" i="128"/>
  <c r="AZ381" i="128"/>
  <c r="AY381" i="128"/>
  <c r="AN381" i="128"/>
  <c r="AM381" i="128"/>
  <c r="AL381" i="128"/>
  <c r="AK381" i="128"/>
  <c r="AJ381" i="128"/>
  <c r="AI381" i="128"/>
  <c r="AH381" i="128"/>
  <c r="AG381" i="128"/>
  <c r="AF381" i="128"/>
  <c r="AE381" i="128"/>
  <c r="AD381" i="128"/>
  <c r="AC381" i="128"/>
  <c r="O381" i="128"/>
  <c r="K381" i="128"/>
  <c r="I381" i="128"/>
  <c r="E381" i="128"/>
  <c r="B381" i="128"/>
  <c r="BG380" i="128"/>
  <c r="BE380" i="128"/>
  <c r="BC380" i="128"/>
  <c r="BB380" i="128"/>
  <c r="BA380" i="128"/>
  <c r="AZ380" i="128"/>
  <c r="AY380" i="128"/>
  <c r="AN380" i="128"/>
  <c r="AM380" i="128"/>
  <c r="AL380" i="128"/>
  <c r="AK380" i="128"/>
  <c r="AJ380" i="128"/>
  <c r="AI380" i="128"/>
  <c r="AH380" i="128"/>
  <c r="AG380" i="128"/>
  <c r="AF380" i="128"/>
  <c r="AE380" i="128"/>
  <c r="AD380" i="128"/>
  <c r="AC380" i="128"/>
  <c r="O380" i="128"/>
  <c r="K380" i="128"/>
  <c r="I380" i="128"/>
  <c r="E380" i="128"/>
  <c r="B380" i="128"/>
  <c r="BG379" i="128"/>
  <c r="BE379" i="128"/>
  <c r="BC379" i="128"/>
  <c r="BB379" i="128"/>
  <c r="BA379" i="128"/>
  <c r="AZ379" i="128"/>
  <c r="AY379" i="128"/>
  <c r="AN379" i="128"/>
  <c r="AM379" i="128"/>
  <c r="AL379" i="128"/>
  <c r="AK379" i="128"/>
  <c r="AJ379" i="128"/>
  <c r="AI379" i="128"/>
  <c r="AH379" i="128"/>
  <c r="AG379" i="128"/>
  <c r="AF379" i="128"/>
  <c r="AE379" i="128"/>
  <c r="AD379" i="128"/>
  <c r="AC379" i="128"/>
  <c r="O379" i="128"/>
  <c r="K379" i="128"/>
  <c r="I379" i="128"/>
  <c r="E379" i="128"/>
  <c r="B379" i="128"/>
  <c r="BG378" i="128"/>
  <c r="BE378" i="128"/>
  <c r="BC378" i="128"/>
  <c r="BB378" i="128"/>
  <c r="BA378" i="128"/>
  <c r="AZ378" i="128"/>
  <c r="AY378" i="128"/>
  <c r="AN378" i="128"/>
  <c r="AM378" i="128"/>
  <c r="AL378" i="128"/>
  <c r="AK378" i="128"/>
  <c r="AJ378" i="128"/>
  <c r="AI378" i="128"/>
  <c r="AH378" i="128"/>
  <c r="AG378" i="128"/>
  <c r="AF378" i="128"/>
  <c r="AE378" i="128"/>
  <c r="AD378" i="128"/>
  <c r="AC378" i="128"/>
  <c r="O378" i="128"/>
  <c r="K378" i="128"/>
  <c r="I378" i="128"/>
  <c r="E378" i="128"/>
  <c r="B378" i="128"/>
  <c r="BG377" i="128"/>
  <c r="BE377" i="128"/>
  <c r="BC377" i="128"/>
  <c r="BB377" i="128"/>
  <c r="BA377" i="128"/>
  <c r="AZ377" i="128"/>
  <c r="AY377" i="128"/>
  <c r="AN377" i="128"/>
  <c r="AM377" i="128"/>
  <c r="AL377" i="128"/>
  <c r="AK377" i="128"/>
  <c r="AJ377" i="128"/>
  <c r="AI377" i="128"/>
  <c r="AH377" i="128"/>
  <c r="AG377" i="128"/>
  <c r="AF377" i="128"/>
  <c r="AE377" i="128"/>
  <c r="AD377" i="128"/>
  <c r="AC377" i="128"/>
  <c r="O377" i="128"/>
  <c r="K377" i="128"/>
  <c r="I377" i="128"/>
  <c r="E377" i="128"/>
  <c r="B377" i="128"/>
  <c r="BG376" i="128"/>
  <c r="BE376" i="128"/>
  <c r="BC376" i="128"/>
  <c r="BB376" i="128"/>
  <c r="BA376" i="128"/>
  <c r="AZ376" i="128"/>
  <c r="AY376" i="128"/>
  <c r="AN376" i="128"/>
  <c r="AM376" i="128"/>
  <c r="AL376" i="128"/>
  <c r="AK376" i="128"/>
  <c r="AJ376" i="128"/>
  <c r="AI376" i="128"/>
  <c r="AH376" i="128"/>
  <c r="AG376" i="128"/>
  <c r="AF376" i="128"/>
  <c r="AE376" i="128"/>
  <c r="AD376" i="128"/>
  <c r="AC376" i="128"/>
  <c r="O376" i="128"/>
  <c r="K376" i="128"/>
  <c r="I376" i="128"/>
  <c r="E376" i="128"/>
  <c r="B376" i="128"/>
  <c r="BG375" i="128"/>
  <c r="BE375" i="128"/>
  <c r="BC375" i="128"/>
  <c r="BB375" i="128"/>
  <c r="BA375" i="128"/>
  <c r="AZ375" i="128"/>
  <c r="AY375" i="128"/>
  <c r="AN375" i="128"/>
  <c r="AM375" i="128"/>
  <c r="AL375" i="128"/>
  <c r="AK375" i="128"/>
  <c r="AJ375" i="128"/>
  <c r="AI375" i="128"/>
  <c r="AH375" i="128"/>
  <c r="AG375" i="128"/>
  <c r="AF375" i="128"/>
  <c r="AE375" i="128"/>
  <c r="AD375" i="128"/>
  <c r="AC375" i="128"/>
  <c r="O375" i="128"/>
  <c r="K375" i="128"/>
  <c r="I375" i="128"/>
  <c r="E375" i="128"/>
  <c r="B375" i="128"/>
  <c r="BG374" i="128"/>
  <c r="BE374" i="128"/>
  <c r="BC374" i="128"/>
  <c r="BB374" i="128"/>
  <c r="BA374" i="128"/>
  <c r="AZ374" i="128"/>
  <c r="AY374" i="128"/>
  <c r="AN374" i="128"/>
  <c r="AM374" i="128"/>
  <c r="AL374" i="128"/>
  <c r="AK374" i="128"/>
  <c r="AJ374" i="128"/>
  <c r="AI374" i="128"/>
  <c r="AH374" i="128"/>
  <c r="AG374" i="128"/>
  <c r="AF374" i="128"/>
  <c r="AE374" i="128"/>
  <c r="AD374" i="128"/>
  <c r="AC374" i="128"/>
  <c r="O374" i="128"/>
  <c r="K374" i="128"/>
  <c r="I374" i="128"/>
  <c r="E374" i="128"/>
  <c r="B374" i="128"/>
  <c r="BG373" i="128"/>
  <c r="BE373" i="128"/>
  <c r="BC373" i="128"/>
  <c r="BB373" i="128"/>
  <c r="BA373" i="128"/>
  <c r="AZ373" i="128"/>
  <c r="AY373" i="128"/>
  <c r="AN373" i="128"/>
  <c r="AM373" i="128"/>
  <c r="AL373" i="128"/>
  <c r="AK373" i="128"/>
  <c r="AJ373" i="128"/>
  <c r="AI373" i="128"/>
  <c r="AH373" i="128"/>
  <c r="AG373" i="128"/>
  <c r="AF373" i="128"/>
  <c r="AE373" i="128"/>
  <c r="AD373" i="128"/>
  <c r="AC373" i="128"/>
  <c r="O373" i="128"/>
  <c r="K373" i="128"/>
  <c r="I373" i="128"/>
  <c r="E373" i="128"/>
  <c r="B373" i="128"/>
  <c r="BG370" i="128"/>
  <c r="BE370" i="128"/>
  <c r="BC370" i="128"/>
  <c r="BB370" i="128"/>
  <c r="BA370" i="128"/>
  <c r="AZ370" i="128"/>
  <c r="AY370" i="128"/>
  <c r="AN370" i="128"/>
  <c r="AM370" i="128"/>
  <c r="AL370" i="128"/>
  <c r="AK370" i="128"/>
  <c r="AJ370" i="128"/>
  <c r="AI370" i="128"/>
  <c r="AH370" i="128"/>
  <c r="AG370" i="128"/>
  <c r="AF370" i="128"/>
  <c r="AE370" i="128"/>
  <c r="AD370" i="128"/>
  <c r="AC370" i="128"/>
  <c r="O370" i="128"/>
  <c r="K370" i="128"/>
  <c r="I370" i="128"/>
  <c r="E370" i="128"/>
  <c r="B370" i="128"/>
  <c r="BF368" i="128"/>
  <c r="AR368" i="128"/>
  <c r="AQ368" i="128"/>
  <c r="AA368" i="128"/>
  <c r="V368" i="128"/>
  <c r="U368" i="128"/>
  <c r="T368" i="128"/>
  <c r="S368" i="128"/>
  <c r="R368" i="128"/>
  <c r="M368" i="128"/>
  <c r="Z368" i="128" s="1"/>
  <c r="BF367" i="128"/>
  <c r="AR367" i="128"/>
  <c r="AS367" i="128" s="1"/>
  <c r="AT367" i="128" s="1"/>
  <c r="AU367" i="128" s="1"/>
  <c r="AV367" i="128" s="1"/>
  <c r="AQ367" i="128"/>
  <c r="AA367" i="128"/>
  <c r="V367" i="128"/>
  <c r="U367" i="128"/>
  <c r="X367" i="128" s="1"/>
  <c r="T367" i="128"/>
  <c r="S367" i="128"/>
  <c r="R367" i="128"/>
  <c r="M367" i="128"/>
  <c r="Z367" i="128" s="1"/>
  <c r="BF363" i="128"/>
  <c r="AR363" i="128"/>
  <c r="AS363" i="128" s="1"/>
  <c r="AT363" i="128" s="1"/>
  <c r="AU363" i="128" s="1"/>
  <c r="AV363" i="128" s="1"/>
  <c r="AQ363" i="128"/>
  <c r="AA363" i="128"/>
  <c r="V363" i="128"/>
  <c r="U363" i="128"/>
  <c r="T363" i="128"/>
  <c r="S363" i="128"/>
  <c r="R363" i="128"/>
  <c r="M363" i="128"/>
  <c r="Z363" i="128" s="1"/>
  <c r="BF344" i="128"/>
  <c r="AR344" i="128"/>
  <c r="AQ344" i="128"/>
  <c r="AA344" i="128"/>
  <c r="V344" i="128"/>
  <c r="U344" i="128"/>
  <c r="T344" i="128"/>
  <c r="S344" i="128"/>
  <c r="R344" i="128"/>
  <c r="M344" i="128"/>
  <c r="J344" i="128" s="1"/>
  <c r="BF340" i="128"/>
  <c r="AR340" i="128"/>
  <c r="AQ340" i="128"/>
  <c r="AA340" i="128"/>
  <c r="V340" i="128"/>
  <c r="U340" i="128"/>
  <c r="T340" i="128"/>
  <c r="S340" i="128"/>
  <c r="R340" i="128"/>
  <c r="M340" i="128"/>
  <c r="Z340" i="128" s="1"/>
  <c r="BF339" i="128"/>
  <c r="AR339" i="128"/>
  <c r="AS339" i="128" s="1"/>
  <c r="AT339" i="128" s="1"/>
  <c r="AU339" i="128" s="1"/>
  <c r="AV339" i="128" s="1"/>
  <c r="AQ339" i="128"/>
  <c r="AA339" i="128"/>
  <c r="V339" i="128"/>
  <c r="U339" i="128"/>
  <c r="X339" i="128" s="1"/>
  <c r="T339" i="128"/>
  <c r="S339" i="128"/>
  <c r="R339" i="128"/>
  <c r="M339" i="128"/>
  <c r="Z339" i="128" s="1"/>
  <c r="BF332" i="128"/>
  <c r="AR332" i="128"/>
  <c r="AQ332" i="128"/>
  <c r="AA332" i="128"/>
  <c r="V332" i="128"/>
  <c r="U332" i="128"/>
  <c r="T332" i="128"/>
  <c r="S332" i="128"/>
  <c r="R332" i="128"/>
  <c r="M332" i="128"/>
  <c r="Z332" i="128" s="1"/>
  <c r="BF330" i="128"/>
  <c r="AR330" i="128"/>
  <c r="AQ330" i="128"/>
  <c r="AA330" i="128"/>
  <c r="Z330" i="128"/>
  <c r="V330" i="128"/>
  <c r="U330" i="128"/>
  <c r="T330" i="128"/>
  <c r="S330" i="128"/>
  <c r="R330" i="128"/>
  <c r="M330" i="128"/>
  <c r="J330" i="128" s="1"/>
  <c r="BF322" i="128"/>
  <c r="AR322" i="128"/>
  <c r="AQ322" i="128"/>
  <c r="AA322" i="128"/>
  <c r="V322" i="128"/>
  <c r="U322" i="128"/>
  <c r="T322" i="128"/>
  <c r="S322" i="128"/>
  <c r="R322" i="128"/>
  <c r="M322" i="128"/>
  <c r="Z322" i="128" s="1"/>
  <c r="BF314" i="128"/>
  <c r="AR314" i="128"/>
  <c r="AS314" i="128" s="1"/>
  <c r="AQ314" i="128"/>
  <c r="AA314" i="128"/>
  <c r="V314" i="128"/>
  <c r="U314" i="128"/>
  <c r="X314" i="128" s="1"/>
  <c r="T314" i="128"/>
  <c r="S314" i="128"/>
  <c r="R314" i="128"/>
  <c r="M314" i="128"/>
  <c r="Z314" i="128" s="1"/>
  <c r="BF300" i="128"/>
  <c r="AR300" i="128"/>
  <c r="AQ300" i="128"/>
  <c r="AA300" i="128"/>
  <c r="V300" i="128"/>
  <c r="U300" i="128"/>
  <c r="T300" i="128"/>
  <c r="S300" i="128"/>
  <c r="R300" i="128"/>
  <c r="M300" i="128"/>
  <c r="Z300" i="128" s="1"/>
  <c r="BF295" i="128"/>
  <c r="AR295" i="128"/>
  <c r="AQ295" i="128"/>
  <c r="AA295" i="128"/>
  <c r="V295" i="128"/>
  <c r="U295" i="128"/>
  <c r="T295" i="128"/>
  <c r="S295" i="128"/>
  <c r="R295" i="128"/>
  <c r="M295" i="128"/>
  <c r="J295" i="128" s="1"/>
  <c r="BF288" i="128"/>
  <c r="AR288" i="128"/>
  <c r="AQ288" i="128"/>
  <c r="AA288" i="128"/>
  <c r="V288" i="128"/>
  <c r="U288" i="128"/>
  <c r="T288" i="128"/>
  <c r="S288" i="128"/>
  <c r="R288" i="128"/>
  <c r="M288" i="128"/>
  <c r="Z288" i="128" s="1"/>
  <c r="BF283" i="128"/>
  <c r="AR283" i="128"/>
  <c r="AS283" i="128" s="1"/>
  <c r="AT283" i="128" s="1"/>
  <c r="AU283" i="128" s="1"/>
  <c r="AV283" i="128" s="1"/>
  <c r="AQ283" i="128"/>
  <c r="AA283" i="128"/>
  <c r="V283" i="128"/>
  <c r="U283" i="128"/>
  <c r="T283" i="128"/>
  <c r="S283" i="128"/>
  <c r="R283" i="128"/>
  <c r="M283" i="128"/>
  <c r="Z283" i="128" s="1"/>
  <c r="BF271" i="128"/>
  <c r="AR271" i="128"/>
  <c r="AQ271" i="128"/>
  <c r="AA271" i="128"/>
  <c r="V271" i="128"/>
  <c r="U271" i="128"/>
  <c r="T271" i="128"/>
  <c r="S271" i="128"/>
  <c r="R271" i="128"/>
  <c r="M271" i="128"/>
  <c r="Z271" i="128" s="1"/>
  <c r="BF257" i="128"/>
  <c r="AR257" i="128"/>
  <c r="AQ257" i="128"/>
  <c r="AA257" i="128"/>
  <c r="V257" i="128"/>
  <c r="U257" i="128"/>
  <c r="T257" i="128"/>
  <c r="S257" i="128"/>
  <c r="R257" i="128"/>
  <c r="M257" i="128"/>
  <c r="J257" i="128" s="1"/>
  <c r="BF255" i="128"/>
  <c r="AR255" i="128"/>
  <c r="AQ255" i="128"/>
  <c r="AA255" i="128"/>
  <c r="V255" i="128"/>
  <c r="U255" i="128"/>
  <c r="T255" i="128"/>
  <c r="S255" i="128"/>
  <c r="R255" i="128"/>
  <c r="M255" i="128"/>
  <c r="Z255" i="128" s="1"/>
  <c r="BF250" i="128"/>
  <c r="AR250" i="128"/>
  <c r="AS250" i="128" s="1"/>
  <c r="AT250" i="128" s="1"/>
  <c r="AU250" i="128" s="1"/>
  <c r="AV250" i="128" s="1"/>
  <c r="AQ250" i="128"/>
  <c r="AA250" i="128"/>
  <c r="V250" i="128"/>
  <c r="U250" i="128"/>
  <c r="X250" i="128" s="1"/>
  <c r="T250" i="128"/>
  <c r="S250" i="128"/>
  <c r="R250" i="128"/>
  <c r="M250" i="128"/>
  <c r="Z250" i="128" s="1"/>
  <c r="BF238" i="128"/>
  <c r="AR238" i="128"/>
  <c r="AQ238" i="128"/>
  <c r="AA238" i="128"/>
  <c r="V238" i="128"/>
  <c r="U238" i="128"/>
  <c r="T238" i="128"/>
  <c r="S238" i="128"/>
  <c r="R238" i="128"/>
  <c r="M238" i="128"/>
  <c r="Z238" i="128" s="1"/>
  <c r="BF236" i="128"/>
  <c r="AR236" i="128"/>
  <c r="AQ236" i="128"/>
  <c r="AA236" i="128"/>
  <c r="V236" i="128"/>
  <c r="U236" i="128"/>
  <c r="T236" i="128"/>
  <c r="S236" i="128"/>
  <c r="R236" i="128"/>
  <c r="M236" i="128"/>
  <c r="J236" i="128" s="1"/>
  <c r="BF232" i="128"/>
  <c r="AR232" i="128"/>
  <c r="AQ232" i="128"/>
  <c r="AA232" i="128"/>
  <c r="V232" i="128"/>
  <c r="U232" i="128"/>
  <c r="T232" i="128"/>
  <c r="S232" i="128"/>
  <c r="R232" i="128"/>
  <c r="M232" i="128"/>
  <c r="Z232" i="128" s="1"/>
  <c r="BF224" i="128"/>
  <c r="AR224" i="128"/>
  <c r="AS224" i="128" s="1"/>
  <c r="AT224" i="128" s="1"/>
  <c r="AU224" i="128" s="1"/>
  <c r="AV224" i="128" s="1"/>
  <c r="AQ224" i="128"/>
  <c r="AA224" i="128"/>
  <c r="V224" i="128"/>
  <c r="U224" i="128"/>
  <c r="X224" i="128" s="1"/>
  <c r="T224" i="128"/>
  <c r="S224" i="128"/>
  <c r="R224" i="128"/>
  <c r="M224" i="128"/>
  <c r="Z224" i="128" s="1"/>
  <c r="BF194" i="128"/>
  <c r="AR194" i="128"/>
  <c r="AQ194" i="128"/>
  <c r="AA194" i="128"/>
  <c r="V194" i="128"/>
  <c r="U194" i="128"/>
  <c r="T194" i="128"/>
  <c r="S194" i="128"/>
  <c r="R194" i="128"/>
  <c r="M194" i="128"/>
  <c r="Z194" i="128" s="1"/>
  <c r="BF191" i="128"/>
  <c r="AR191" i="128"/>
  <c r="AQ191" i="128"/>
  <c r="AA191" i="128"/>
  <c r="V191" i="128"/>
  <c r="U191" i="128"/>
  <c r="T191" i="128"/>
  <c r="S191" i="128"/>
  <c r="R191" i="128"/>
  <c r="M191" i="128"/>
  <c r="J191" i="128" s="1"/>
  <c r="BF188" i="128"/>
  <c r="AR188" i="128"/>
  <c r="AS188" i="128" s="1"/>
  <c r="AT188" i="128" s="1"/>
  <c r="AU188" i="128" s="1"/>
  <c r="AV188" i="128" s="1"/>
  <c r="AQ188" i="128"/>
  <c r="AA188" i="128"/>
  <c r="V188" i="128"/>
  <c r="U188" i="128"/>
  <c r="X188" i="128" s="1"/>
  <c r="T188" i="128"/>
  <c r="S188" i="128"/>
  <c r="R188" i="128"/>
  <c r="M188" i="128"/>
  <c r="Z188" i="128" s="1"/>
  <c r="BF187" i="128"/>
  <c r="AR187" i="128"/>
  <c r="AS187" i="128" s="1"/>
  <c r="AT187" i="128" s="1"/>
  <c r="AU187" i="128" s="1"/>
  <c r="AV187" i="128" s="1"/>
  <c r="AQ187" i="128"/>
  <c r="AA187" i="128"/>
  <c r="V187" i="128"/>
  <c r="U187" i="128"/>
  <c r="X187" i="128" s="1"/>
  <c r="T187" i="128"/>
  <c r="S187" i="128"/>
  <c r="R187" i="128"/>
  <c r="M187" i="128"/>
  <c r="Z187" i="128" s="1"/>
  <c r="BF180" i="128"/>
  <c r="AR180" i="128"/>
  <c r="AQ180" i="128"/>
  <c r="AA180" i="128"/>
  <c r="V180" i="128"/>
  <c r="U180" i="128"/>
  <c r="T180" i="128"/>
  <c r="S180" i="128"/>
  <c r="R180" i="128"/>
  <c r="M180" i="128"/>
  <c r="Z180" i="128" s="1"/>
  <c r="BF178" i="128"/>
  <c r="AR178" i="128"/>
  <c r="AS178" i="128" s="1"/>
  <c r="AQ178" i="128"/>
  <c r="AA178" i="128"/>
  <c r="Z178" i="128"/>
  <c r="V178" i="128"/>
  <c r="U178" i="128"/>
  <c r="T178" i="128"/>
  <c r="S178" i="128"/>
  <c r="R178" i="128"/>
  <c r="M178" i="128"/>
  <c r="J178" i="128" s="1"/>
  <c r="BF176" i="128"/>
  <c r="AR176" i="128"/>
  <c r="AS176" i="128" s="1"/>
  <c r="AQ176" i="128"/>
  <c r="AA176" i="128"/>
  <c r="V176" i="128"/>
  <c r="U176" i="128"/>
  <c r="T176" i="128"/>
  <c r="S176" i="128"/>
  <c r="R176" i="128"/>
  <c r="M176" i="128"/>
  <c r="Z176" i="128" s="1"/>
  <c r="BF175" i="128"/>
  <c r="AR175" i="128"/>
  <c r="AQ175" i="128"/>
  <c r="AA175" i="128"/>
  <c r="V175" i="128"/>
  <c r="U175" i="128"/>
  <c r="T175" i="128"/>
  <c r="S175" i="128"/>
  <c r="R175" i="128"/>
  <c r="M175" i="128"/>
  <c r="Z175" i="128" s="1"/>
  <c r="BF171" i="128"/>
  <c r="AR171" i="128"/>
  <c r="AS171" i="128" s="1"/>
  <c r="AT171" i="128" s="1"/>
  <c r="AU171" i="128" s="1"/>
  <c r="AV171" i="128" s="1"/>
  <c r="AQ171" i="128"/>
  <c r="AA171" i="128"/>
  <c r="V171" i="128"/>
  <c r="U171" i="128"/>
  <c r="T171" i="128"/>
  <c r="S171" i="128"/>
  <c r="R171" i="128"/>
  <c r="M171" i="128"/>
  <c r="Z171" i="128" s="1"/>
  <c r="BF164" i="128"/>
  <c r="AR164" i="128"/>
  <c r="AS164" i="128" s="1"/>
  <c r="AT164" i="128" s="1"/>
  <c r="AU164" i="128" s="1"/>
  <c r="AV164" i="128" s="1"/>
  <c r="AQ164" i="128"/>
  <c r="AA164" i="128"/>
  <c r="Z164" i="128"/>
  <c r="V164" i="128"/>
  <c r="U164" i="128"/>
  <c r="X164" i="128" s="1"/>
  <c r="T164" i="128"/>
  <c r="S164" i="128"/>
  <c r="R164" i="128"/>
  <c r="M164" i="128"/>
  <c r="J164" i="128" s="1"/>
  <c r="BF146" i="128"/>
  <c r="AR146" i="128"/>
  <c r="AQ146" i="128"/>
  <c r="AA146" i="128"/>
  <c r="V146" i="128"/>
  <c r="U146" i="128"/>
  <c r="T146" i="128"/>
  <c r="S146" i="128"/>
  <c r="R146" i="128"/>
  <c r="M146" i="128"/>
  <c r="Z146" i="128" s="1"/>
  <c r="BF145" i="128"/>
  <c r="AR145" i="128"/>
  <c r="AQ145" i="128"/>
  <c r="AA145" i="128"/>
  <c r="V145" i="128"/>
  <c r="U145" i="128"/>
  <c r="T145" i="128"/>
  <c r="S145" i="128"/>
  <c r="R145" i="128"/>
  <c r="M145" i="128"/>
  <c r="Z145" i="128" s="1"/>
  <c r="BF142" i="128"/>
  <c r="AR142" i="128"/>
  <c r="AS142" i="128" s="1"/>
  <c r="AT142" i="128" s="1"/>
  <c r="AU142" i="128" s="1"/>
  <c r="AV142" i="128" s="1"/>
  <c r="AQ142" i="128"/>
  <c r="AA142" i="128"/>
  <c r="V142" i="128"/>
  <c r="U142" i="128"/>
  <c r="T142" i="128"/>
  <c r="S142" i="128"/>
  <c r="R142" i="128"/>
  <c r="M142" i="128"/>
  <c r="Z142" i="128" s="1"/>
  <c r="BF136" i="128"/>
  <c r="AR136" i="128"/>
  <c r="AS136" i="128" s="1"/>
  <c r="AT136" i="128" s="1"/>
  <c r="AU136" i="128" s="1"/>
  <c r="AV136" i="128" s="1"/>
  <c r="AQ136" i="128"/>
  <c r="AA136" i="128"/>
  <c r="V136" i="128"/>
  <c r="U136" i="128"/>
  <c r="X136" i="128" s="1"/>
  <c r="T136" i="128"/>
  <c r="S136" i="128"/>
  <c r="R136" i="128"/>
  <c r="M136" i="128"/>
  <c r="Z136" i="128" s="1"/>
  <c r="BF129" i="128"/>
  <c r="AR129" i="128"/>
  <c r="AQ129" i="128"/>
  <c r="AA129" i="128"/>
  <c r="Z129" i="128"/>
  <c r="V129" i="128"/>
  <c r="U129" i="128"/>
  <c r="T129" i="128"/>
  <c r="S129" i="128"/>
  <c r="R129" i="128"/>
  <c r="M129" i="128"/>
  <c r="J129" i="128" s="1"/>
  <c r="BF128" i="128"/>
  <c r="AR128" i="128"/>
  <c r="AQ128" i="128"/>
  <c r="AA128" i="128"/>
  <c r="V128" i="128"/>
  <c r="U128" i="128"/>
  <c r="T128" i="128"/>
  <c r="S128" i="128"/>
  <c r="R128" i="128"/>
  <c r="M128" i="128"/>
  <c r="Z128" i="128" s="1"/>
  <c r="BF127" i="128"/>
  <c r="AR127" i="128"/>
  <c r="AS127" i="128" s="1"/>
  <c r="AT127" i="128" s="1"/>
  <c r="AU127" i="128" s="1"/>
  <c r="AV127" i="128" s="1"/>
  <c r="AQ127" i="128"/>
  <c r="AA127" i="128"/>
  <c r="V127" i="128"/>
  <c r="U127" i="128"/>
  <c r="T127" i="128"/>
  <c r="S127" i="128"/>
  <c r="R127" i="128"/>
  <c r="M127" i="128"/>
  <c r="Z127" i="128" s="1"/>
  <c r="BF123" i="128"/>
  <c r="AR123" i="128"/>
  <c r="AS123" i="128" s="1"/>
  <c r="AQ123" i="128"/>
  <c r="AA123" i="128"/>
  <c r="V123" i="128"/>
  <c r="U123" i="128"/>
  <c r="X123" i="128" s="1"/>
  <c r="T123" i="128"/>
  <c r="S123" i="128"/>
  <c r="R123" i="128"/>
  <c r="M123" i="128"/>
  <c r="Z123" i="128" s="1"/>
  <c r="BF108" i="128"/>
  <c r="AR108" i="128"/>
  <c r="AQ108" i="128"/>
  <c r="AA108" i="128"/>
  <c r="V108" i="128"/>
  <c r="U108" i="128"/>
  <c r="T108" i="128"/>
  <c r="S108" i="128"/>
  <c r="R108" i="128"/>
  <c r="M108" i="128"/>
  <c r="Z108" i="128" s="1"/>
  <c r="BF105" i="128"/>
  <c r="AR105" i="128"/>
  <c r="AQ105" i="128"/>
  <c r="AA105" i="128"/>
  <c r="V105" i="128"/>
  <c r="U105" i="128"/>
  <c r="T105" i="128"/>
  <c r="S105" i="128"/>
  <c r="R105" i="128"/>
  <c r="M105" i="128"/>
  <c r="Z105" i="128" s="1"/>
  <c r="BF97" i="128"/>
  <c r="AR97" i="128"/>
  <c r="AS97" i="128" s="1"/>
  <c r="AT97" i="128" s="1"/>
  <c r="AU97" i="128" s="1"/>
  <c r="AV97" i="128" s="1"/>
  <c r="AQ97" i="128"/>
  <c r="AA97" i="128"/>
  <c r="V97" i="128"/>
  <c r="U97" i="128"/>
  <c r="T97" i="128"/>
  <c r="S97" i="128"/>
  <c r="R97" i="128"/>
  <c r="M97" i="128"/>
  <c r="Z97" i="128" s="1"/>
  <c r="BF95" i="128"/>
  <c r="AR95" i="128"/>
  <c r="AS95" i="128" s="1"/>
  <c r="AT95" i="128" s="1"/>
  <c r="AU95" i="128" s="1"/>
  <c r="AV95" i="128" s="1"/>
  <c r="AQ95" i="128"/>
  <c r="AA95" i="128"/>
  <c r="V95" i="128"/>
  <c r="U95" i="128"/>
  <c r="T95" i="128"/>
  <c r="S95" i="128"/>
  <c r="R95" i="128"/>
  <c r="M95" i="128"/>
  <c r="Z95" i="128" s="1"/>
  <c r="BF91" i="128"/>
  <c r="AR91" i="128"/>
  <c r="AQ91" i="128"/>
  <c r="AA91" i="128"/>
  <c r="V91" i="128"/>
  <c r="U91" i="128"/>
  <c r="T91" i="128"/>
  <c r="S91" i="128"/>
  <c r="R91" i="128"/>
  <c r="M91" i="128"/>
  <c r="Z91" i="128" s="1"/>
  <c r="BF89" i="128"/>
  <c r="AR89" i="128"/>
  <c r="AQ89" i="128"/>
  <c r="AA89" i="128"/>
  <c r="V89" i="128"/>
  <c r="U89" i="128"/>
  <c r="T89" i="128"/>
  <c r="S89" i="128"/>
  <c r="R89" i="128"/>
  <c r="M89" i="128"/>
  <c r="Z89" i="128" s="1"/>
  <c r="BF79" i="128"/>
  <c r="AR79" i="128"/>
  <c r="AS79" i="128" s="1"/>
  <c r="AT79" i="128" s="1"/>
  <c r="AU79" i="128" s="1"/>
  <c r="AV79" i="128" s="1"/>
  <c r="AQ79" i="128"/>
  <c r="AA79" i="128"/>
  <c r="V79" i="128"/>
  <c r="U79" i="128"/>
  <c r="T79" i="128"/>
  <c r="S79" i="128"/>
  <c r="R79" i="128"/>
  <c r="M79" i="128"/>
  <c r="Z79" i="128" s="1"/>
  <c r="BF76" i="128"/>
  <c r="AR76" i="128"/>
  <c r="AS76" i="128" s="1"/>
  <c r="AT76" i="128" s="1"/>
  <c r="AU76" i="128" s="1"/>
  <c r="AV76" i="128" s="1"/>
  <c r="AQ76" i="128"/>
  <c r="AA76" i="128"/>
  <c r="V76" i="128"/>
  <c r="U76" i="128"/>
  <c r="T76" i="128"/>
  <c r="S76" i="128"/>
  <c r="R76" i="128"/>
  <c r="M76" i="128"/>
  <c r="Z76" i="128" s="1"/>
  <c r="BF74" i="128"/>
  <c r="AR74" i="128"/>
  <c r="AQ74" i="128"/>
  <c r="AA74" i="128"/>
  <c r="V74" i="128"/>
  <c r="U74" i="128"/>
  <c r="T74" i="128"/>
  <c r="S74" i="128"/>
  <c r="R74" i="128"/>
  <c r="M74" i="128"/>
  <c r="Z74" i="128" s="1"/>
  <c r="BF69" i="128"/>
  <c r="AR69" i="128"/>
  <c r="AQ69" i="128"/>
  <c r="AA69" i="128"/>
  <c r="V69" i="128"/>
  <c r="U69" i="128"/>
  <c r="T69" i="128"/>
  <c r="S69" i="128"/>
  <c r="R69" i="128"/>
  <c r="M69" i="128"/>
  <c r="Z69" i="128" s="1"/>
  <c r="BF67" i="128"/>
  <c r="AR67" i="128"/>
  <c r="AS67" i="128" s="1"/>
  <c r="AT67" i="128" s="1"/>
  <c r="AU67" i="128" s="1"/>
  <c r="AV67" i="128" s="1"/>
  <c r="AQ67" i="128"/>
  <c r="AA67" i="128"/>
  <c r="Z67" i="128"/>
  <c r="V67" i="128"/>
  <c r="U67" i="128"/>
  <c r="T67" i="128"/>
  <c r="S67" i="128"/>
  <c r="R67" i="128"/>
  <c r="M67" i="128"/>
  <c r="J67" i="128" s="1"/>
  <c r="BF56" i="128"/>
  <c r="AR56" i="128"/>
  <c r="AS56" i="128" s="1"/>
  <c r="AQ56" i="128"/>
  <c r="AA56" i="128"/>
  <c r="V56" i="128"/>
  <c r="U56" i="128"/>
  <c r="X56" i="128" s="1"/>
  <c r="T56" i="128"/>
  <c r="S56" i="128"/>
  <c r="R56" i="128"/>
  <c r="M56" i="128"/>
  <c r="Z56" i="128" s="1"/>
  <c r="BF49" i="128"/>
  <c r="AR49" i="128"/>
  <c r="AQ49" i="128"/>
  <c r="AA49" i="128"/>
  <c r="V49" i="128"/>
  <c r="U49" i="128"/>
  <c r="T49" i="128"/>
  <c r="S49" i="128"/>
  <c r="R49" i="128"/>
  <c r="M49" i="128"/>
  <c r="Z49" i="128" s="1"/>
  <c r="BF32" i="128"/>
  <c r="AR32" i="128"/>
  <c r="AQ32" i="128"/>
  <c r="AA32" i="128"/>
  <c r="V32" i="128"/>
  <c r="U32" i="128"/>
  <c r="T32" i="128"/>
  <c r="S32" i="128"/>
  <c r="R32" i="128"/>
  <c r="M32" i="128"/>
  <c r="Z32" i="128" s="1"/>
  <c r="BF19" i="128"/>
  <c r="AR19" i="128"/>
  <c r="AS19" i="128" s="1"/>
  <c r="AT19" i="128" s="1"/>
  <c r="AU19" i="128" s="1"/>
  <c r="AV19" i="128" s="1"/>
  <c r="AQ19" i="128"/>
  <c r="AA19" i="128"/>
  <c r="V19" i="128"/>
  <c r="U19" i="128"/>
  <c r="T19" i="128"/>
  <c r="S19" i="128"/>
  <c r="R19" i="128"/>
  <c r="M19" i="128"/>
  <c r="Z19" i="128" s="1"/>
  <c r="BF13" i="128"/>
  <c r="AR13" i="128"/>
  <c r="AS13" i="128" s="1"/>
  <c r="AQ13" i="128"/>
  <c r="AA13" i="128"/>
  <c r="V13" i="128"/>
  <c r="U13" i="128"/>
  <c r="X13" i="128" s="1"/>
  <c r="T13" i="128"/>
  <c r="S13" i="128"/>
  <c r="R13" i="128"/>
  <c r="M13" i="128"/>
  <c r="Z13" i="128" s="1"/>
  <c r="BF365" i="128"/>
  <c r="AR365" i="128"/>
  <c r="AQ365" i="128"/>
  <c r="AA365" i="128"/>
  <c r="Z365" i="128"/>
  <c r="V365" i="128"/>
  <c r="U365" i="128"/>
  <c r="T365" i="128"/>
  <c r="S365" i="128"/>
  <c r="R365" i="128"/>
  <c r="M365" i="128"/>
  <c r="J365" i="128" s="1"/>
  <c r="BF351" i="128"/>
  <c r="AR351" i="128"/>
  <c r="AQ351" i="128"/>
  <c r="AA351" i="128"/>
  <c r="V351" i="128"/>
  <c r="U351" i="128"/>
  <c r="T351" i="128"/>
  <c r="S351" i="128"/>
  <c r="R351" i="128"/>
  <c r="M351" i="128"/>
  <c r="Z351" i="128" s="1"/>
  <c r="BF337" i="128"/>
  <c r="AR337" i="128"/>
  <c r="AS337" i="128" s="1"/>
  <c r="AT337" i="128" s="1"/>
  <c r="AU337" i="128" s="1"/>
  <c r="AV337" i="128" s="1"/>
  <c r="AQ337" i="128"/>
  <c r="AA337" i="128"/>
  <c r="Z337" i="128"/>
  <c r="V337" i="128"/>
  <c r="U337" i="128"/>
  <c r="T337" i="128"/>
  <c r="S337" i="128"/>
  <c r="R337" i="128"/>
  <c r="M337" i="128"/>
  <c r="J337" i="128" s="1"/>
  <c r="BF334" i="128"/>
  <c r="AR334" i="128"/>
  <c r="AS334" i="128" s="1"/>
  <c r="AQ334" i="128"/>
  <c r="AA334" i="128"/>
  <c r="V334" i="128"/>
  <c r="U334" i="128"/>
  <c r="X334" i="128" s="1"/>
  <c r="T334" i="128"/>
  <c r="S334" i="128"/>
  <c r="R334" i="128"/>
  <c r="M334" i="128"/>
  <c r="Z334" i="128" s="1"/>
  <c r="BF326" i="128"/>
  <c r="AR326" i="128"/>
  <c r="AQ326" i="128"/>
  <c r="AA326" i="128"/>
  <c r="V326" i="128"/>
  <c r="U326" i="128"/>
  <c r="T326" i="128"/>
  <c r="S326" i="128"/>
  <c r="R326" i="128"/>
  <c r="M326" i="128"/>
  <c r="Z326" i="128" s="1"/>
  <c r="BF312" i="128"/>
  <c r="AR312" i="128"/>
  <c r="AQ312" i="128"/>
  <c r="AA312" i="128"/>
  <c r="V312" i="128"/>
  <c r="U312" i="128"/>
  <c r="T312" i="128"/>
  <c r="S312" i="128"/>
  <c r="R312" i="128"/>
  <c r="M312" i="128"/>
  <c r="Z312" i="128" s="1"/>
  <c r="BF308" i="128"/>
  <c r="AR308" i="128"/>
  <c r="AS308" i="128" s="1"/>
  <c r="AT308" i="128" s="1"/>
  <c r="AU308" i="128" s="1"/>
  <c r="AV308" i="128" s="1"/>
  <c r="AQ308" i="128"/>
  <c r="AA308" i="128"/>
  <c r="Z308" i="128"/>
  <c r="V308" i="128"/>
  <c r="U308" i="128"/>
  <c r="T308" i="128"/>
  <c r="S308" i="128"/>
  <c r="R308" i="128"/>
  <c r="M308" i="128"/>
  <c r="J308" i="128" s="1"/>
  <c r="BF304" i="128"/>
  <c r="AR304" i="128"/>
  <c r="AS304" i="128" s="1"/>
  <c r="AQ304" i="128"/>
  <c r="AA304" i="128"/>
  <c r="V304" i="128"/>
  <c r="U304" i="128"/>
  <c r="X304" i="128" s="1"/>
  <c r="T304" i="128"/>
  <c r="S304" i="128"/>
  <c r="R304" i="128"/>
  <c r="M304" i="128"/>
  <c r="Z304" i="128" s="1"/>
  <c r="BF302" i="128"/>
  <c r="AR302" i="128"/>
  <c r="AQ302" i="128"/>
  <c r="AA302" i="128"/>
  <c r="Z302" i="128"/>
  <c r="V302" i="128"/>
  <c r="U302" i="128"/>
  <c r="T302" i="128"/>
  <c r="S302" i="128"/>
  <c r="R302" i="128"/>
  <c r="M302" i="128"/>
  <c r="J302" i="128" s="1"/>
  <c r="BF299" i="128"/>
  <c r="AR299" i="128"/>
  <c r="AQ299" i="128"/>
  <c r="AA299" i="128"/>
  <c r="V299" i="128"/>
  <c r="U299" i="128"/>
  <c r="T299" i="128"/>
  <c r="S299" i="128"/>
  <c r="R299" i="128"/>
  <c r="M299" i="128"/>
  <c r="Z299" i="128" s="1"/>
  <c r="BF298" i="128"/>
  <c r="AR298" i="128"/>
  <c r="AS298" i="128" s="1"/>
  <c r="AQ298" i="128"/>
  <c r="AA298" i="128"/>
  <c r="V298" i="128"/>
  <c r="U298" i="128"/>
  <c r="T298" i="128"/>
  <c r="S298" i="128"/>
  <c r="R298" i="128"/>
  <c r="M298" i="128"/>
  <c r="Z298" i="128" s="1"/>
  <c r="BF289" i="128"/>
  <c r="AR289" i="128"/>
  <c r="AS289" i="128" s="1"/>
  <c r="AQ289" i="128"/>
  <c r="AA289" i="128"/>
  <c r="V289" i="128"/>
  <c r="U289" i="128"/>
  <c r="W289" i="128" s="1"/>
  <c r="T289" i="128"/>
  <c r="S289" i="128"/>
  <c r="R289" i="128"/>
  <c r="M289" i="128"/>
  <c r="Z289" i="128" s="1"/>
  <c r="BF276" i="128"/>
  <c r="AR276" i="128"/>
  <c r="AQ276" i="128"/>
  <c r="AA276" i="128"/>
  <c r="V276" i="128"/>
  <c r="U276" i="128"/>
  <c r="T276" i="128"/>
  <c r="S276" i="128"/>
  <c r="R276" i="128"/>
  <c r="M276" i="128"/>
  <c r="Z276" i="128" s="1"/>
  <c r="BF272" i="128"/>
  <c r="AR272" i="128"/>
  <c r="AQ272" i="128"/>
  <c r="AA272" i="128"/>
  <c r="Z272" i="128"/>
  <c r="V272" i="128"/>
  <c r="U272" i="128"/>
  <c r="T272" i="128"/>
  <c r="S272" i="128"/>
  <c r="R272" i="128"/>
  <c r="M272" i="128"/>
  <c r="J272" i="128" s="1"/>
  <c r="BF268" i="128"/>
  <c r="AR268" i="128"/>
  <c r="AS268" i="128" s="1"/>
  <c r="AT268" i="128" s="1"/>
  <c r="AU268" i="128" s="1"/>
  <c r="AV268" i="128" s="1"/>
  <c r="AQ268" i="128"/>
  <c r="AA268" i="128"/>
  <c r="V268" i="128"/>
  <c r="U268" i="128"/>
  <c r="T268" i="128"/>
  <c r="S268" i="128"/>
  <c r="R268" i="128"/>
  <c r="M268" i="128"/>
  <c r="Z268" i="128" s="1"/>
  <c r="BF267" i="128"/>
  <c r="AR267" i="128"/>
  <c r="AS267" i="128" s="1"/>
  <c r="AT267" i="128" s="1"/>
  <c r="AU267" i="128" s="1"/>
  <c r="AV267" i="128" s="1"/>
  <c r="AQ267" i="128"/>
  <c r="AA267" i="128"/>
  <c r="V267" i="128"/>
  <c r="U267" i="128"/>
  <c r="X267" i="128" s="1"/>
  <c r="T267" i="128"/>
  <c r="S267" i="128"/>
  <c r="R267" i="128"/>
  <c r="M267" i="128"/>
  <c r="Z267" i="128" s="1"/>
  <c r="BF258" i="128"/>
  <c r="AR258" i="128"/>
  <c r="AQ258" i="128"/>
  <c r="AA258" i="128"/>
  <c r="V258" i="128"/>
  <c r="U258" i="128"/>
  <c r="T258" i="128"/>
  <c r="S258" i="128"/>
  <c r="R258" i="128"/>
  <c r="M258" i="128"/>
  <c r="Z258" i="128" s="1"/>
  <c r="BF241" i="128"/>
  <c r="AR241" i="128"/>
  <c r="AQ241" i="128"/>
  <c r="AA241" i="128"/>
  <c r="V241" i="128"/>
  <c r="U241" i="128"/>
  <c r="T241" i="128"/>
  <c r="S241" i="128"/>
  <c r="R241" i="128"/>
  <c r="M241" i="128"/>
  <c r="Z241" i="128" s="1"/>
  <c r="BF239" i="128"/>
  <c r="AR239" i="128"/>
  <c r="AS239" i="128" s="1"/>
  <c r="AQ239" i="128"/>
  <c r="AA239" i="128"/>
  <c r="V239" i="128"/>
  <c r="U239" i="128"/>
  <c r="T239" i="128"/>
  <c r="S239" i="128"/>
  <c r="R239" i="128"/>
  <c r="M239" i="128"/>
  <c r="Z239" i="128" s="1"/>
  <c r="BF223" i="128"/>
  <c r="AR223" i="128"/>
  <c r="AS223" i="128" s="1"/>
  <c r="AQ223" i="128"/>
  <c r="AA223" i="128"/>
  <c r="V223" i="128"/>
  <c r="U223" i="128"/>
  <c r="T223" i="128"/>
  <c r="S223" i="128"/>
  <c r="R223" i="128"/>
  <c r="M223" i="128"/>
  <c r="Z223" i="128" s="1"/>
  <c r="BF219" i="128"/>
  <c r="AR219" i="128"/>
  <c r="AQ219" i="128"/>
  <c r="AA219" i="128"/>
  <c r="V219" i="128"/>
  <c r="U219" i="128"/>
  <c r="T219" i="128"/>
  <c r="S219" i="128"/>
  <c r="R219" i="128"/>
  <c r="M219" i="128"/>
  <c r="Z219" i="128" s="1"/>
  <c r="BF218" i="128"/>
  <c r="AR218" i="128"/>
  <c r="AQ218" i="128"/>
  <c r="AA218" i="128"/>
  <c r="V218" i="128"/>
  <c r="U218" i="128"/>
  <c r="T218" i="128"/>
  <c r="S218" i="128"/>
  <c r="R218" i="128"/>
  <c r="M218" i="128"/>
  <c r="Z218" i="128" s="1"/>
  <c r="BF214" i="128"/>
  <c r="AR214" i="128"/>
  <c r="AS214" i="128" s="1"/>
  <c r="AQ214" i="128"/>
  <c r="AA214" i="128"/>
  <c r="V214" i="128"/>
  <c r="U214" i="128"/>
  <c r="T214" i="128"/>
  <c r="S214" i="128"/>
  <c r="R214" i="128"/>
  <c r="M214" i="128"/>
  <c r="Z214" i="128" s="1"/>
  <c r="BF206" i="128"/>
  <c r="AR206" i="128"/>
  <c r="AS206" i="128" s="1"/>
  <c r="AQ206" i="128"/>
  <c r="AA206" i="128"/>
  <c r="V206" i="128"/>
  <c r="U206" i="128"/>
  <c r="T206" i="128"/>
  <c r="S206" i="128"/>
  <c r="R206" i="128"/>
  <c r="M206" i="128"/>
  <c r="Z206" i="128" s="1"/>
  <c r="BF195" i="128"/>
  <c r="AR195" i="128"/>
  <c r="AQ195" i="128"/>
  <c r="AA195" i="128"/>
  <c r="Z195" i="128"/>
  <c r="V195" i="128"/>
  <c r="U195" i="128"/>
  <c r="T195" i="128"/>
  <c r="S195" i="128"/>
  <c r="R195" i="128"/>
  <c r="M195" i="128"/>
  <c r="J195" i="128" s="1"/>
  <c r="BF192" i="128"/>
  <c r="AR192" i="128"/>
  <c r="AQ192" i="128"/>
  <c r="AA192" i="128"/>
  <c r="V192" i="128"/>
  <c r="U192" i="128"/>
  <c r="T192" i="128"/>
  <c r="S192" i="128"/>
  <c r="R192" i="128"/>
  <c r="M192" i="128"/>
  <c r="BF181" i="128"/>
  <c r="AR181" i="128"/>
  <c r="AS181" i="128" s="1"/>
  <c r="AT181" i="128" s="1"/>
  <c r="AU181" i="128" s="1"/>
  <c r="AV181" i="128" s="1"/>
  <c r="AQ181" i="128"/>
  <c r="AA181" i="128"/>
  <c r="V181" i="128"/>
  <c r="U181" i="128"/>
  <c r="X181" i="128" s="1"/>
  <c r="T181" i="128"/>
  <c r="S181" i="128"/>
  <c r="R181" i="128"/>
  <c r="M181" i="128"/>
  <c r="J181" i="128" s="1"/>
  <c r="BF163" i="128"/>
  <c r="AR163" i="128"/>
  <c r="AS163" i="128" s="1"/>
  <c r="AT163" i="128" s="1"/>
  <c r="AQ163" i="128"/>
  <c r="AA163" i="128"/>
  <c r="V163" i="128"/>
  <c r="U163" i="128"/>
  <c r="X163" i="128" s="1"/>
  <c r="T163" i="128"/>
  <c r="S163" i="128"/>
  <c r="R163" i="128"/>
  <c r="M163" i="128"/>
  <c r="Z163" i="128" s="1"/>
  <c r="BF159" i="128"/>
  <c r="AR159" i="128"/>
  <c r="AS159" i="128" s="1"/>
  <c r="AT159" i="128" s="1"/>
  <c r="AU159" i="128" s="1"/>
  <c r="AV159" i="128" s="1"/>
  <c r="AQ159" i="128"/>
  <c r="AA159" i="128"/>
  <c r="V159" i="128"/>
  <c r="U159" i="128"/>
  <c r="T159" i="128"/>
  <c r="S159" i="128"/>
  <c r="R159" i="128"/>
  <c r="M159" i="128"/>
  <c r="BF154" i="128"/>
  <c r="AR154" i="128"/>
  <c r="AQ154" i="128"/>
  <c r="AA154" i="128"/>
  <c r="V154" i="128"/>
  <c r="U154" i="128"/>
  <c r="X154" i="128" s="1"/>
  <c r="T154" i="128"/>
  <c r="S154" i="128"/>
  <c r="R154" i="128"/>
  <c r="M154" i="128"/>
  <c r="Z154" i="128" s="1"/>
  <c r="BF149" i="128"/>
  <c r="AR149" i="128"/>
  <c r="AQ149" i="128"/>
  <c r="AA149" i="128"/>
  <c r="V149" i="128"/>
  <c r="U149" i="128"/>
  <c r="T149" i="128"/>
  <c r="S149" i="128"/>
  <c r="R149" i="128"/>
  <c r="M149" i="128"/>
  <c r="Z149" i="128" s="1"/>
  <c r="BF147" i="128"/>
  <c r="AR147" i="128"/>
  <c r="AQ147" i="128"/>
  <c r="AA147" i="128"/>
  <c r="V147" i="128"/>
  <c r="U147" i="128"/>
  <c r="T147" i="128"/>
  <c r="S147" i="128"/>
  <c r="R147" i="128"/>
  <c r="M147" i="128"/>
  <c r="Z147" i="128" s="1"/>
  <c r="BF144" i="128"/>
  <c r="AR144" i="128"/>
  <c r="AQ144" i="128"/>
  <c r="AA144" i="128"/>
  <c r="V144" i="128"/>
  <c r="U144" i="128"/>
  <c r="T144" i="128"/>
  <c r="S144" i="128"/>
  <c r="R144" i="128"/>
  <c r="M144" i="128"/>
  <c r="Z144" i="128" s="1"/>
  <c r="BF143" i="128"/>
  <c r="AR143" i="128"/>
  <c r="AS143" i="128" s="1"/>
  <c r="AQ143" i="128"/>
  <c r="AA143" i="128"/>
  <c r="V143" i="128"/>
  <c r="U143" i="128"/>
  <c r="T143" i="128"/>
  <c r="S143" i="128"/>
  <c r="R143" i="128"/>
  <c r="M143" i="128"/>
  <c r="Z143" i="128" s="1"/>
  <c r="BF140" i="128"/>
  <c r="AR140" i="128"/>
  <c r="AQ140" i="128"/>
  <c r="AA140" i="128"/>
  <c r="V140" i="128"/>
  <c r="U140" i="128"/>
  <c r="T140" i="128"/>
  <c r="S140" i="128"/>
  <c r="R140" i="128"/>
  <c r="M140" i="128"/>
  <c r="Z140" i="128" s="1"/>
  <c r="BF130" i="128"/>
  <c r="AR130" i="128"/>
  <c r="AQ130" i="128"/>
  <c r="AA130" i="128"/>
  <c r="V130" i="128"/>
  <c r="U130" i="128"/>
  <c r="T130" i="128"/>
  <c r="S130" i="128"/>
  <c r="R130" i="128"/>
  <c r="M130" i="128"/>
  <c r="Z130" i="128" s="1"/>
  <c r="BF120" i="128"/>
  <c r="AR120" i="128"/>
  <c r="AQ120" i="128"/>
  <c r="AA120" i="128"/>
  <c r="V120" i="128"/>
  <c r="U120" i="128"/>
  <c r="T120" i="128"/>
  <c r="S120" i="128"/>
  <c r="R120" i="128"/>
  <c r="M120" i="128"/>
  <c r="Z120" i="128" s="1"/>
  <c r="BF112" i="128"/>
  <c r="AR112" i="128"/>
  <c r="AS112" i="128" s="1"/>
  <c r="AQ112" i="128"/>
  <c r="AA112" i="128"/>
  <c r="V112" i="128"/>
  <c r="U112" i="128"/>
  <c r="T112" i="128"/>
  <c r="S112" i="128"/>
  <c r="R112" i="128"/>
  <c r="M112" i="128"/>
  <c r="Z112" i="128" s="1"/>
  <c r="BF107" i="128"/>
  <c r="AR107" i="128"/>
  <c r="AQ107" i="128"/>
  <c r="AA107" i="128"/>
  <c r="V107" i="128"/>
  <c r="U107" i="128"/>
  <c r="T107" i="128"/>
  <c r="S107" i="128"/>
  <c r="R107" i="128"/>
  <c r="M107" i="128"/>
  <c r="Z107" i="128" s="1"/>
  <c r="BF104" i="128"/>
  <c r="AR104" i="128"/>
  <c r="AQ104" i="128"/>
  <c r="AA104" i="128"/>
  <c r="V104" i="128"/>
  <c r="U104" i="128"/>
  <c r="T104" i="128"/>
  <c r="S104" i="128"/>
  <c r="R104" i="128"/>
  <c r="M104" i="128"/>
  <c r="Z104" i="128" s="1"/>
  <c r="BF100" i="128"/>
  <c r="AR100" i="128"/>
  <c r="AQ100" i="128"/>
  <c r="AA100" i="128"/>
  <c r="V100" i="128"/>
  <c r="U100" i="128"/>
  <c r="T100" i="128"/>
  <c r="S100" i="128"/>
  <c r="R100" i="128"/>
  <c r="M100" i="128"/>
  <c r="Z100" i="128" s="1"/>
  <c r="BF87" i="128"/>
  <c r="AR87" i="128"/>
  <c r="AS87" i="128" s="1"/>
  <c r="AQ87" i="128"/>
  <c r="AA87" i="128"/>
  <c r="V87" i="128"/>
  <c r="U87" i="128"/>
  <c r="T87" i="128"/>
  <c r="S87" i="128"/>
  <c r="R87" i="128"/>
  <c r="M87" i="128"/>
  <c r="Z87" i="128" s="1"/>
  <c r="BF82" i="128"/>
  <c r="AR82" i="128"/>
  <c r="AQ82" i="128"/>
  <c r="AA82" i="128"/>
  <c r="V82" i="128"/>
  <c r="U82" i="128"/>
  <c r="T82" i="128"/>
  <c r="S82" i="128"/>
  <c r="R82" i="128"/>
  <c r="M82" i="128"/>
  <c r="Z82" i="128" s="1"/>
  <c r="BF78" i="128"/>
  <c r="AR78" i="128"/>
  <c r="AQ78" i="128"/>
  <c r="AA78" i="128"/>
  <c r="V78" i="128"/>
  <c r="U78" i="128"/>
  <c r="T78" i="128"/>
  <c r="S78" i="128"/>
  <c r="R78" i="128"/>
  <c r="M78" i="128"/>
  <c r="Z78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BF54" i="128"/>
  <c r="AR54" i="128"/>
  <c r="AS54" i="128" s="1"/>
  <c r="AQ54" i="128"/>
  <c r="AA54" i="128"/>
  <c r="V54" i="128"/>
  <c r="U54" i="128"/>
  <c r="T54" i="128"/>
  <c r="S54" i="128"/>
  <c r="R54" i="128"/>
  <c r="M54" i="128"/>
  <c r="Z54" i="128" s="1"/>
  <c r="BF53" i="128"/>
  <c r="AR53" i="128"/>
  <c r="AQ53" i="128"/>
  <c r="AA53" i="128"/>
  <c r="V53" i="128"/>
  <c r="U53" i="128"/>
  <c r="X53" i="128" s="1"/>
  <c r="T53" i="128"/>
  <c r="S53" i="128"/>
  <c r="R53" i="128"/>
  <c r="M53" i="128"/>
  <c r="Z53" i="128" s="1"/>
  <c r="BF40" i="128"/>
  <c r="AR40" i="128"/>
  <c r="AQ40" i="128"/>
  <c r="AA40" i="128"/>
  <c r="V40" i="128"/>
  <c r="U40" i="128"/>
  <c r="T40" i="128"/>
  <c r="S40" i="128"/>
  <c r="R40" i="128"/>
  <c r="M40" i="128"/>
  <c r="Z40" i="128" s="1"/>
  <c r="BF37" i="128"/>
  <c r="AR37" i="128"/>
  <c r="AQ37" i="128"/>
  <c r="AA37" i="128"/>
  <c r="V37" i="128"/>
  <c r="U37" i="128"/>
  <c r="X37" i="128" s="1"/>
  <c r="T37" i="128"/>
  <c r="S37" i="128"/>
  <c r="R37" i="128"/>
  <c r="M37" i="128"/>
  <c r="Z37" i="128" s="1"/>
  <c r="BF36" i="128"/>
  <c r="AR36" i="128"/>
  <c r="AS36" i="128" s="1"/>
  <c r="AQ36" i="128"/>
  <c r="AA36" i="128"/>
  <c r="Z36" i="128"/>
  <c r="V36" i="128"/>
  <c r="U36" i="128"/>
  <c r="T36" i="128"/>
  <c r="S36" i="128"/>
  <c r="R36" i="128"/>
  <c r="M36" i="128"/>
  <c r="J36" i="128" s="1"/>
  <c r="BF35" i="128"/>
  <c r="AR35" i="128"/>
  <c r="AQ35" i="128"/>
  <c r="AA35" i="128"/>
  <c r="V35" i="128"/>
  <c r="U35" i="128"/>
  <c r="X35" i="128" s="1"/>
  <c r="T35" i="128"/>
  <c r="S35" i="128"/>
  <c r="R35" i="128"/>
  <c r="M35" i="128"/>
  <c r="Z35" i="128" s="1"/>
  <c r="BF34" i="128"/>
  <c r="AR34" i="128"/>
  <c r="AQ34" i="128"/>
  <c r="AA34" i="128"/>
  <c r="V34" i="128"/>
  <c r="U34" i="128"/>
  <c r="T34" i="128"/>
  <c r="S34" i="128"/>
  <c r="R34" i="128"/>
  <c r="M34" i="128"/>
  <c r="Z34" i="128" s="1"/>
  <c r="BF26" i="128"/>
  <c r="AR26" i="128"/>
  <c r="AQ26" i="128"/>
  <c r="AA26" i="128"/>
  <c r="Z26" i="128"/>
  <c r="V26" i="128"/>
  <c r="U26" i="128"/>
  <c r="T26" i="128"/>
  <c r="S26" i="128"/>
  <c r="R26" i="128"/>
  <c r="M26" i="128"/>
  <c r="J26" i="128" s="1"/>
  <c r="AP26" i="128" s="1"/>
  <c r="BF21" i="128"/>
  <c r="AR21" i="128"/>
  <c r="AS21" i="128" s="1"/>
  <c r="AQ21" i="128"/>
  <c r="AA21" i="128"/>
  <c r="V21" i="128"/>
  <c r="U21" i="128"/>
  <c r="T21" i="128"/>
  <c r="S21" i="128"/>
  <c r="R21" i="128"/>
  <c r="M21" i="128"/>
  <c r="Z21" i="128" s="1"/>
  <c r="BF20" i="128"/>
  <c r="AR20" i="128"/>
  <c r="AQ20" i="128"/>
  <c r="AA20" i="128"/>
  <c r="V20" i="128"/>
  <c r="U20" i="128"/>
  <c r="X20" i="128" s="1"/>
  <c r="T20" i="128"/>
  <c r="S20" i="128"/>
  <c r="R20" i="128"/>
  <c r="M20" i="128"/>
  <c r="Z20" i="128" s="1"/>
  <c r="BF17" i="128"/>
  <c r="AR17" i="128"/>
  <c r="AQ17" i="128"/>
  <c r="AA17" i="128"/>
  <c r="Z17" i="128"/>
  <c r="V17" i="128"/>
  <c r="U17" i="128"/>
  <c r="T17" i="128"/>
  <c r="S17" i="128"/>
  <c r="R17" i="128"/>
  <c r="M17" i="128"/>
  <c r="J17" i="128" s="1"/>
  <c r="BF11" i="128"/>
  <c r="AR11" i="128"/>
  <c r="AQ11" i="128"/>
  <c r="AA11" i="128"/>
  <c r="V11" i="128"/>
  <c r="U11" i="128"/>
  <c r="X11" i="128" s="1"/>
  <c r="T11" i="128"/>
  <c r="S11" i="128"/>
  <c r="R11" i="128"/>
  <c r="M11" i="128"/>
  <c r="Z11" i="128" s="1"/>
  <c r="BF9" i="128"/>
  <c r="AR9" i="128"/>
  <c r="AS9" i="128" s="1"/>
  <c r="AQ9" i="128"/>
  <c r="AA9" i="128"/>
  <c r="V9" i="128"/>
  <c r="U9" i="128"/>
  <c r="T9" i="128"/>
  <c r="S9" i="128"/>
  <c r="R9" i="128"/>
  <c r="M9" i="128"/>
  <c r="Z9" i="128" s="1"/>
  <c r="BF8" i="128"/>
  <c r="AR8" i="128"/>
  <c r="AQ8" i="128"/>
  <c r="AA8" i="128"/>
  <c r="V8" i="128"/>
  <c r="U8" i="128"/>
  <c r="X8" i="128" s="1"/>
  <c r="T8" i="128"/>
  <c r="S8" i="128"/>
  <c r="R8" i="128"/>
  <c r="M8" i="128"/>
  <c r="Z8" i="128" s="1"/>
  <c r="BF366" i="128"/>
  <c r="AR366" i="128"/>
  <c r="AQ366" i="128"/>
  <c r="AA366" i="128"/>
  <c r="V366" i="128"/>
  <c r="U366" i="128"/>
  <c r="T366" i="128"/>
  <c r="S366" i="128"/>
  <c r="R366" i="128"/>
  <c r="M366" i="128"/>
  <c r="Z366" i="128" s="1"/>
  <c r="BF362" i="128"/>
  <c r="AR362" i="128"/>
  <c r="AQ362" i="128"/>
  <c r="AA362" i="128"/>
  <c r="V362" i="128"/>
  <c r="U362" i="128"/>
  <c r="T362" i="128"/>
  <c r="S362" i="128"/>
  <c r="R362" i="128"/>
  <c r="M362" i="128"/>
  <c r="J362" i="128" s="1"/>
  <c r="BF358" i="128"/>
  <c r="AR358" i="128"/>
  <c r="AS358" i="128" s="1"/>
  <c r="AT358" i="128" s="1"/>
  <c r="AU358" i="128" s="1"/>
  <c r="AV358" i="128" s="1"/>
  <c r="AQ358" i="128"/>
  <c r="AA358" i="128"/>
  <c r="V358" i="128"/>
  <c r="U358" i="128"/>
  <c r="T358" i="128"/>
  <c r="S358" i="128"/>
  <c r="R358" i="128"/>
  <c r="M358" i="128"/>
  <c r="Z358" i="128" s="1"/>
  <c r="BF355" i="128"/>
  <c r="AR355" i="128"/>
  <c r="AQ355" i="128"/>
  <c r="AA355" i="128"/>
  <c r="V355" i="128"/>
  <c r="U355" i="128"/>
  <c r="T355" i="128"/>
  <c r="S355" i="128"/>
  <c r="R355" i="128"/>
  <c r="M355" i="128"/>
  <c r="Z355" i="128" s="1"/>
  <c r="BF350" i="128"/>
  <c r="AR350" i="128"/>
  <c r="AQ350" i="128"/>
  <c r="AA350" i="128"/>
  <c r="V350" i="128"/>
  <c r="U350" i="128"/>
  <c r="T350" i="128"/>
  <c r="S350" i="128"/>
  <c r="R350" i="128"/>
  <c r="M350" i="128"/>
  <c r="Z350" i="128" s="1"/>
  <c r="BF346" i="128"/>
  <c r="AR346" i="128"/>
  <c r="AQ346" i="128"/>
  <c r="AA346" i="128"/>
  <c r="V346" i="128"/>
  <c r="U346" i="128"/>
  <c r="T346" i="128"/>
  <c r="S346" i="128"/>
  <c r="R346" i="128"/>
  <c r="M346" i="128"/>
  <c r="J346" i="128" s="1"/>
  <c r="BF338" i="128"/>
  <c r="AR338" i="128"/>
  <c r="AS338" i="128" s="1"/>
  <c r="AT338" i="128" s="1"/>
  <c r="AU338" i="128" s="1"/>
  <c r="AV338" i="128" s="1"/>
  <c r="AQ338" i="128"/>
  <c r="AA338" i="128"/>
  <c r="V338" i="128"/>
  <c r="U338" i="128"/>
  <c r="T338" i="128"/>
  <c r="S338" i="128"/>
  <c r="R338" i="128"/>
  <c r="M338" i="128"/>
  <c r="Z338" i="128" s="1"/>
  <c r="BF329" i="128"/>
  <c r="AR329" i="128"/>
  <c r="AQ329" i="128"/>
  <c r="AA329" i="128"/>
  <c r="V329" i="128"/>
  <c r="U329" i="128"/>
  <c r="T329" i="128"/>
  <c r="S329" i="128"/>
  <c r="R329" i="128"/>
  <c r="M329" i="128"/>
  <c r="Z329" i="128" s="1"/>
  <c r="BF328" i="128"/>
  <c r="AR328" i="128"/>
  <c r="AQ328" i="128"/>
  <c r="AA328" i="128"/>
  <c r="V328" i="128"/>
  <c r="U328" i="128"/>
  <c r="T328" i="128"/>
  <c r="S328" i="128"/>
  <c r="R328" i="128"/>
  <c r="M328" i="128"/>
  <c r="Z328" i="128" s="1"/>
  <c r="BF323" i="128"/>
  <c r="AR323" i="128"/>
  <c r="AQ323" i="128"/>
  <c r="AA323" i="128"/>
  <c r="V323" i="128"/>
  <c r="U323" i="128"/>
  <c r="T323" i="128"/>
  <c r="S323" i="128"/>
  <c r="R323" i="128"/>
  <c r="M323" i="128"/>
  <c r="J323" i="128" s="1"/>
  <c r="BF319" i="128"/>
  <c r="AR319" i="128"/>
  <c r="AS319" i="128" s="1"/>
  <c r="AT319" i="128" s="1"/>
  <c r="AU319" i="128" s="1"/>
  <c r="AV319" i="128" s="1"/>
  <c r="AQ319" i="128"/>
  <c r="AA319" i="128"/>
  <c r="V319" i="128"/>
  <c r="U319" i="128"/>
  <c r="T319" i="128"/>
  <c r="S319" i="128"/>
  <c r="R319" i="128"/>
  <c r="M319" i="128"/>
  <c r="Z319" i="128" s="1"/>
  <c r="BF317" i="128"/>
  <c r="AR317" i="128"/>
  <c r="AQ317" i="128"/>
  <c r="AA317" i="128"/>
  <c r="V317" i="128"/>
  <c r="U317" i="128"/>
  <c r="T317" i="128"/>
  <c r="S317" i="128"/>
  <c r="R317" i="128"/>
  <c r="M317" i="128"/>
  <c r="Z317" i="128" s="1"/>
  <c r="BF316" i="128"/>
  <c r="AR316" i="128"/>
  <c r="AQ316" i="128"/>
  <c r="AA316" i="128"/>
  <c r="V316" i="128"/>
  <c r="U316" i="128"/>
  <c r="T316" i="128"/>
  <c r="S316" i="128"/>
  <c r="R316" i="128"/>
  <c r="M316" i="128"/>
  <c r="Z316" i="128" s="1"/>
  <c r="BF313" i="128"/>
  <c r="AR313" i="128"/>
  <c r="AQ313" i="128"/>
  <c r="AA313" i="128"/>
  <c r="V313" i="128"/>
  <c r="U313" i="128"/>
  <c r="T313" i="128"/>
  <c r="S313" i="128"/>
  <c r="R313" i="128"/>
  <c r="M313" i="128"/>
  <c r="Z313" i="128" s="1"/>
  <c r="BF309" i="128"/>
  <c r="AR309" i="128"/>
  <c r="AS309" i="128" s="1"/>
  <c r="AQ309" i="128"/>
  <c r="AA309" i="128"/>
  <c r="V309" i="128"/>
  <c r="U309" i="128"/>
  <c r="T309" i="128"/>
  <c r="S309" i="128"/>
  <c r="R309" i="128"/>
  <c r="M309" i="128"/>
  <c r="Z309" i="128" s="1"/>
  <c r="BF305" i="128"/>
  <c r="AR305" i="128"/>
  <c r="AQ305" i="128"/>
  <c r="AA305" i="128"/>
  <c r="Z305" i="128"/>
  <c r="V305" i="128"/>
  <c r="U305" i="128"/>
  <c r="T305" i="128"/>
  <c r="S305" i="128"/>
  <c r="R305" i="128"/>
  <c r="M305" i="128"/>
  <c r="J305" i="128" s="1"/>
  <c r="BF297" i="128"/>
  <c r="AR297" i="128"/>
  <c r="AQ297" i="128"/>
  <c r="AA297" i="128"/>
  <c r="V297" i="128"/>
  <c r="U297" i="128"/>
  <c r="T297" i="128"/>
  <c r="S297" i="128"/>
  <c r="R297" i="128"/>
  <c r="M297" i="128"/>
  <c r="Z297" i="128" s="1"/>
  <c r="BF294" i="128"/>
  <c r="AR294" i="128"/>
  <c r="AQ294" i="128"/>
  <c r="AA294" i="128"/>
  <c r="V294" i="128"/>
  <c r="U294" i="128"/>
  <c r="T294" i="128"/>
  <c r="S294" i="128"/>
  <c r="R294" i="128"/>
  <c r="M294" i="128"/>
  <c r="Z294" i="128" s="1"/>
  <c r="BF292" i="128"/>
  <c r="AR292" i="128"/>
  <c r="AS292" i="128" s="1"/>
  <c r="AQ292" i="128"/>
  <c r="AA292" i="128"/>
  <c r="V292" i="128"/>
  <c r="U292" i="128"/>
  <c r="T292" i="128"/>
  <c r="S292" i="128"/>
  <c r="R292" i="128"/>
  <c r="M292" i="128"/>
  <c r="Z292" i="128" s="1"/>
  <c r="BF278" i="128"/>
  <c r="AR278" i="128"/>
  <c r="AQ278" i="128"/>
  <c r="AA278" i="128"/>
  <c r="Z278" i="128"/>
  <c r="V278" i="128"/>
  <c r="U278" i="128"/>
  <c r="T278" i="128"/>
  <c r="S278" i="128"/>
  <c r="R278" i="128"/>
  <c r="M278" i="128"/>
  <c r="J278" i="128" s="1"/>
  <c r="BF269" i="128"/>
  <c r="AR269" i="128"/>
  <c r="AQ269" i="128"/>
  <c r="AA269" i="128"/>
  <c r="V269" i="128"/>
  <c r="U269" i="128"/>
  <c r="T269" i="128"/>
  <c r="S269" i="128"/>
  <c r="R269" i="128"/>
  <c r="M269" i="128"/>
  <c r="Z269" i="128" s="1"/>
  <c r="BF266" i="128"/>
  <c r="AR266" i="128"/>
  <c r="AS266" i="128" s="1"/>
  <c r="AT266" i="128" s="1"/>
  <c r="AU266" i="128" s="1"/>
  <c r="AV266" i="128" s="1"/>
  <c r="AQ266" i="128"/>
  <c r="AA266" i="128"/>
  <c r="V266" i="128"/>
  <c r="U266" i="128"/>
  <c r="T266" i="128"/>
  <c r="S266" i="128"/>
  <c r="R266" i="128"/>
  <c r="M266" i="128"/>
  <c r="Z266" i="128" s="1"/>
  <c r="BF261" i="128"/>
  <c r="AR261" i="128"/>
  <c r="AS261" i="128" s="1"/>
  <c r="AQ261" i="128"/>
  <c r="AA261" i="128"/>
  <c r="V261" i="128"/>
  <c r="U261" i="128"/>
  <c r="T261" i="128"/>
  <c r="S261" i="128"/>
  <c r="R261" i="128"/>
  <c r="M261" i="128"/>
  <c r="Z261" i="128" s="1"/>
  <c r="BF260" i="128"/>
  <c r="AR260" i="128"/>
  <c r="AQ260" i="128"/>
  <c r="AA260" i="128"/>
  <c r="V260" i="128"/>
  <c r="U260" i="128"/>
  <c r="T260" i="128"/>
  <c r="S260" i="128"/>
  <c r="R260" i="128"/>
  <c r="M260" i="128"/>
  <c r="Z260" i="128" s="1"/>
  <c r="BF256" i="128"/>
  <c r="AR256" i="128"/>
  <c r="AQ256" i="128"/>
  <c r="AA256" i="128"/>
  <c r="V256" i="128"/>
  <c r="U256" i="128"/>
  <c r="T256" i="128"/>
  <c r="S256" i="128"/>
  <c r="R256" i="128"/>
  <c r="M256" i="128"/>
  <c r="Z256" i="128" s="1"/>
  <c r="BF253" i="128"/>
  <c r="AR253" i="128"/>
  <c r="AQ253" i="128"/>
  <c r="AA253" i="128"/>
  <c r="V253" i="128"/>
  <c r="U253" i="128"/>
  <c r="T253" i="128"/>
  <c r="S253" i="128"/>
  <c r="R253" i="128"/>
  <c r="M253" i="128"/>
  <c r="Z253" i="128" s="1"/>
  <c r="BF247" i="128"/>
  <c r="AR247" i="128"/>
  <c r="AS247" i="128" s="1"/>
  <c r="AQ247" i="128"/>
  <c r="AA247" i="128"/>
  <c r="V247" i="128"/>
  <c r="U247" i="128"/>
  <c r="T247" i="128"/>
  <c r="S247" i="128"/>
  <c r="R247" i="128"/>
  <c r="M247" i="128"/>
  <c r="Z247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233" i="128"/>
  <c r="AR233" i="128"/>
  <c r="AS233" i="128" s="1"/>
  <c r="AT233" i="128" s="1"/>
  <c r="AU233" i="128" s="1"/>
  <c r="AV233" i="128" s="1"/>
  <c r="AQ233" i="128"/>
  <c r="AA233" i="128"/>
  <c r="V233" i="128"/>
  <c r="U233" i="128"/>
  <c r="T233" i="128"/>
  <c r="S233" i="128"/>
  <c r="R233" i="128"/>
  <c r="M233" i="128"/>
  <c r="Z233" i="128" s="1"/>
  <c r="BF231" i="128"/>
  <c r="AR231" i="128"/>
  <c r="AQ231" i="128"/>
  <c r="AA231" i="128"/>
  <c r="V231" i="128"/>
  <c r="U231" i="128"/>
  <c r="X231" i="128" s="1"/>
  <c r="T231" i="128"/>
  <c r="S231" i="128"/>
  <c r="R231" i="128"/>
  <c r="M231" i="128"/>
  <c r="Z231" i="128" s="1"/>
  <c r="BF230" i="128"/>
  <c r="AR230" i="128"/>
  <c r="AS230" i="128" s="1"/>
  <c r="AQ230" i="128"/>
  <c r="AA230" i="128"/>
  <c r="V230" i="128"/>
  <c r="U230" i="128"/>
  <c r="T230" i="128"/>
  <c r="S230" i="128"/>
  <c r="R230" i="128"/>
  <c r="M230" i="128"/>
  <c r="Z230" i="128" s="1"/>
  <c r="BF217" i="128"/>
  <c r="AR217" i="128"/>
  <c r="AQ217" i="128"/>
  <c r="AA217" i="128"/>
  <c r="V217" i="128"/>
  <c r="U217" i="128"/>
  <c r="X217" i="128" s="1"/>
  <c r="T217" i="128"/>
  <c r="S217" i="128"/>
  <c r="R217" i="128"/>
  <c r="M217" i="128"/>
  <c r="Z217" i="128" s="1"/>
  <c r="BF215" i="128"/>
  <c r="AR215" i="128"/>
  <c r="AS215" i="128" s="1"/>
  <c r="AT215" i="128" s="1"/>
  <c r="AU215" i="128" s="1"/>
  <c r="AV215" i="128" s="1"/>
  <c r="AQ215" i="128"/>
  <c r="AA215" i="128"/>
  <c r="V215" i="128"/>
  <c r="U215" i="128"/>
  <c r="T215" i="128"/>
  <c r="S215" i="128"/>
  <c r="R215" i="128"/>
  <c r="M215" i="128"/>
  <c r="Z215" i="128" s="1"/>
  <c r="BF213" i="128"/>
  <c r="AR213" i="128"/>
  <c r="AQ213" i="128"/>
  <c r="AA213" i="128"/>
  <c r="V213" i="128"/>
  <c r="U213" i="128"/>
  <c r="T213" i="128"/>
  <c r="S213" i="128"/>
  <c r="R213" i="128"/>
  <c r="M213" i="128"/>
  <c r="BF209" i="128"/>
  <c r="AR209" i="128"/>
  <c r="AS209" i="128" s="1"/>
  <c r="AQ209" i="128"/>
  <c r="AA209" i="128"/>
  <c r="Z209" i="128"/>
  <c r="V209" i="128"/>
  <c r="U209" i="128"/>
  <c r="T209" i="128"/>
  <c r="S209" i="128"/>
  <c r="R209" i="128"/>
  <c r="M209" i="128"/>
  <c r="J209" i="128" s="1"/>
  <c r="BF207" i="128"/>
  <c r="AR207" i="128"/>
  <c r="AQ207" i="128"/>
  <c r="AA207" i="128"/>
  <c r="V207" i="128"/>
  <c r="U207" i="128"/>
  <c r="T207" i="128"/>
  <c r="S207" i="128"/>
  <c r="R207" i="128"/>
  <c r="M207" i="128"/>
  <c r="BF202" i="128"/>
  <c r="AR202" i="128"/>
  <c r="AS202" i="128" s="1"/>
  <c r="AT202" i="128" s="1"/>
  <c r="AU202" i="128" s="1"/>
  <c r="AV202" i="128" s="1"/>
  <c r="AQ202" i="128"/>
  <c r="AA202" i="128"/>
  <c r="V202" i="128"/>
  <c r="U202" i="128"/>
  <c r="T202" i="128"/>
  <c r="S202" i="128"/>
  <c r="R202" i="128"/>
  <c r="M202" i="128"/>
  <c r="Z202" i="128" s="1"/>
  <c r="BF196" i="128"/>
  <c r="AR196" i="128"/>
  <c r="AQ196" i="128"/>
  <c r="AA196" i="128"/>
  <c r="V196" i="128"/>
  <c r="U196" i="128"/>
  <c r="T196" i="128"/>
  <c r="S196" i="128"/>
  <c r="R196" i="128"/>
  <c r="M196" i="128"/>
  <c r="BF186" i="128"/>
  <c r="AR186" i="128"/>
  <c r="AS186" i="128" s="1"/>
  <c r="AQ186" i="128"/>
  <c r="AA186" i="128"/>
  <c r="V186" i="128"/>
  <c r="U186" i="128"/>
  <c r="T186" i="128"/>
  <c r="S186" i="128"/>
  <c r="R186" i="128"/>
  <c r="M186" i="128"/>
  <c r="Z186" i="128" s="1"/>
  <c r="BF185" i="128"/>
  <c r="AR185" i="128"/>
  <c r="AQ185" i="128"/>
  <c r="AA185" i="128"/>
  <c r="V185" i="128"/>
  <c r="U185" i="128"/>
  <c r="T185" i="128"/>
  <c r="S185" i="128"/>
  <c r="R185" i="128"/>
  <c r="M185" i="128"/>
  <c r="Z185" i="128" s="1"/>
  <c r="BF184" i="128"/>
  <c r="AR184" i="128"/>
  <c r="AS184" i="128" s="1"/>
  <c r="AT184" i="128" s="1"/>
  <c r="AU184" i="128" s="1"/>
  <c r="AV184" i="128" s="1"/>
  <c r="AQ184" i="128"/>
  <c r="AA184" i="128"/>
  <c r="V184" i="128"/>
  <c r="U184" i="128"/>
  <c r="T184" i="128"/>
  <c r="S184" i="128"/>
  <c r="R184" i="128"/>
  <c r="M184" i="128"/>
  <c r="Z184" i="128" s="1"/>
  <c r="BF179" i="128"/>
  <c r="AR179" i="128"/>
  <c r="AQ179" i="128"/>
  <c r="AA179" i="128"/>
  <c r="V179" i="128"/>
  <c r="U179" i="128"/>
  <c r="T179" i="128"/>
  <c r="S179" i="128"/>
  <c r="R179" i="128"/>
  <c r="M179" i="128"/>
  <c r="Z179" i="128" s="1"/>
  <c r="BF174" i="128"/>
  <c r="AR174" i="128"/>
  <c r="AS174" i="128" s="1"/>
  <c r="AQ174" i="128"/>
  <c r="AA174" i="128"/>
  <c r="V174" i="128"/>
  <c r="U174" i="128"/>
  <c r="T174" i="128"/>
  <c r="S174" i="128"/>
  <c r="R174" i="128"/>
  <c r="M174" i="128"/>
  <c r="Z174" i="128" s="1"/>
  <c r="BF168" i="128"/>
  <c r="AR168" i="128"/>
  <c r="AQ168" i="128"/>
  <c r="AA168" i="128"/>
  <c r="V168" i="128"/>
  <c r="U168" i="128"/>
  <c r="X168" i="128" s="1"/>
  <c r="T168" i="128"/>
  <c r="S168" i="128"/>
  <c r="R168" i="128"/>
  <c r="M168" i="128"/>
  <c r="Z168" i="128" s="1"/>
  <c r="BF167" i="128"/>
  <c r="AR167" i="128"/>
  <c r="AS167" i="128" s="1"/>
  <c r="AT167" i="128" s="1"/>
  <c r="AU167" i="128" s="1"/>
  <c r="AV167" i="128" s="1"/>
  <c r="AQ167" i="128"/>
  <c r="AA167" i="128"/>
  <c r="V167" i="128"/>
  <c r="U167" i="128"/>
  <c r="T167" i="128"/>
  <c r="S167" i="128"/>
  <c r="R167" i="128"/>
  <c r="M167" i="128"/>
  <c r="Z167" i="128" s="1"/>
  <c r="BF166" i="128"/>
  <c r="AR166" i="128"/>
  <c r="AQ166" i="128"/>
  <c r="AA166" i="128"/>
  <c r="V166" i="128"/>
  <c r="U166" i="128"/>
  <c r="T166" i="128"/>
  <c r="S166" i="128"/>
  <c r="R166" i="128"/>
  <c r="M166" i="128"/>
  <c r="Z166" i="128" s="1"/>
  <c r="BF155" i="128"/>
  <c r="AR155" i="128"/>
  <c r="AS155" i="128" s="1"/>
  <c r="AQ155" i="128"/>
  <c r="AA155" i="128"/>
  <c r="V155" i="128"/>
  <c r="U155" i="128"/>
  <c r="T155" i="128"/>
  <c r="S155" i="128"/>
  <c r="R155" i="128"/>
  <c r="M155" i="128"/>
  <c r="Z155" i="128" s="1"/>
  <c r="BF153" i="128"/>
  <c r="AR153" i="128"/>
  <c r="AQ153" i="128"/>
  <c r="AA153" i="128"/>
  <c r="V153" i="128"/>
  <c r="U153" i="128"/>
  <c r="X153" i="128" s="1"/>
  <c r="T153" i="128"/>
  <c r="S153" i="128"/>
  <c r="R153" i="128"/>
  <c r="M153" i="128"/>
  <c r="Z153" i="128" s="1"/>
  <c r="BF152" i="128"/>
  <c r="AR152" i="128"/>
  <c r="AS152" i="128" s="1"/>
  <c r="AT152" i="128" s="1"/>
  <c r="AU152" i="128" s="1"/>
  <c r="AV152" i="128" s="1"/>
  <c r="AQ152" i="128"/>
  <c r="AA152" i="128"/>
  <c r="V152" i="128"/>
  <c r="U152" i="128"/>
  <c r="T152" i="128"/>
  <c r="S152" i="128"/>
  <c r="R152" i="128"/>
  <c r="M152" i="128"/>
  <c r="Z152" i="128" s="1"/>
  <c r="BF150" i="128"/>
  <c r="AR150" i="128"/>
  <c r="AQ150" i="128"/>
  <c r="AA150" i="128"/>
  <c r="Z150" i="128"/>
  <c r="V150" i="128"/>
  <c r="U150" i="128"/>
  <c r="T150" i="128"/>
  <c r="S150" i="128"/>
  <c r="R150" i="128"/>
  <c r="M150" i="128"/>
  <c r="J150" i="128" s="1"/>
  <c r="BF148" i="128"/>
  <c r="AR148" i="128"/>
  <c r="AS148" i="128" s="1"/>
  <c r="AQ148" i="128"/>
  <c r="AA148" i="128"/>
  <c r="V148" i="128"/>
  <c r="U148" i="128"/>
  <c r="T148" i="128"/>
  <c r="S148" i="128"/>
  <c r="R148" i="128"/>
  <c r="M148" i="128"/>
  <c r="Z148" i="128" s="1"/>
  <c r="BF139" i="128"/>
  <c r="AR139" i="128"/>
  <c r="AQ139" i="128"/>
  <c r="AA139" i="128"/>
  <c r="V139" i="128"/>
  <c r="U139" i="128"/>
  <c r="X139" i="128" s="1"/>
  <c r="T139" i="128"/>
  <c r="S139" i="128"/>
  <c r="R139" i="128"/>
  <c r="M139" i="128"/>
  <c r="Z139" i="128" s="1"/>
  <c r="BF135" i="128"/>
  <c r="AR135" i="128"/>
  <c r="AS135" i="128" s="1"/>
  <c r="AT135" i="128" s="1"/>
  <c r="AU135" i="128" s="1"/>
  <c r="AV135" i="128" s="1"/>
  <c r="AQ135" i="128"/>
  <c r="AA135" i="128"/>
  <c r="V135" i="128"/>
  <c r="U135" i="128"/>
  <c r="T135" i="128"/>
  <c r="S135" i="128"/>
  <c r="R135" i="128"/>
  <c r="M135" i="128"/>
  <c r="Z135" i="128" s="1"/>
  <c r="BF134" i="128"/>
  <c r="AR134" i="128"/>
  <c r="AQ134" i="128"/>
  <c r="AA134" i="128"/>
  <c r="V134" i="128"/>
  <c r="U134" i="128"/>
  <c r="X134" i="128" s="1"/>
  <c r="T134" i="128"/>
  <c r="S134" i="128"/>
  <c r="R134" i="128"/>
  <c r="M134" i="128"/>
  <c r="Z134" i="128" s="1"/>
  <c r="BF132" i="128"/>
  <c r="AR132" i="128"/>
  <c r="AS132" i="128" s="1"/>
  <c r="AQ132" i="128"/>
  <c r="AA132" i="128"/>
  <c r="V132" i="128"/>
  <c r="U132" i="128"/>
  <c r="T132" i="128"/>
  <c r="S132" i="128"/>
  <c r="R132" i="128"/>
  <c r="M132" i="128"/>
  <c r="Z132" i="128" s="1"/>
  <c r="BF116" i="128"/>
  <c r="AR116" i="128"/>
  <c r="AQ116" i="128"/>
  <c r="AA116" i="128"/>
  <c r="V116" i="128"/>
  <c r="U116" i="128"/>
  <c r="T116" i="128"/>
  <c r="S116" i="128"/>
  <c r="R116" i="128"/>
  <c r="M116" i="128"/>
  <c r="Z116" i="128" s="1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T115" i="128"/>
  <c r="S115" i="128"/>
  <c r="R115" i="128"/>
  <c r="M115" i="128"/>
  <c r="Z115" i="128" s="1"/>
  <c r="BF101" i="128"/>
  <c r="AR101" i="128"/>
  <c r="AQ101" i="128"/>
  <c r="AA101" i="128"/>
  <c r="V101" i="128"/>
  <c r="U101" i="128"/>
  <c r="X101" i="128" s="1"/>
  <c r="T101" i="128"/>
  <c r="S101" i="128"/>
  <c r="R101" i="128"/>
  <c r="M101" i="128"/>
  <c r="Z101" i="128" s="1"/>
  <c r="BF98" i="128"/>
  <c r="AR98" i="128"/>
  <c r="AS98" i="128" s="1"/>
  <c r="AQ98" i="128"/>
  <c r="AA98" i="128"/>
  <c r="V98" i="128"/>
  <c r="U98" i="128"/>
  <c r="T98" i="128"/>
  <c r="S98" i="128"/>
  <c r="R98" i="128"/>
  <c r="M98" i="128"/>
  <c r="Z98" i="128" s="1"/>
  <c r="BF94" i="128"/>
  <c r="AR94" i="128"/>
  <c r="AQ94" i="128"/>
  <c r="AA94" i="128"/>
  <c r="V94" i="128"/>
  <c r="U94" i="128"/>
  <c r="X94" i="128" s="1"/>
  <c r="T94" i="128"/>
  <c r="S94" i="128"/>
  <c r="R94" i="128"/>
  <c r="M94" i="128"/>
  <c r="Z94" i="128" s="1"/>
  <c r="BF93" i="128"/>
  <c r="AR93" i="128"/>
  <c r="AS93" i="128" s="1"/>
  <c r="AT93" i="128" s="1"/>
  <c r="AU93" i="128" s="1"/>
  <c r="AV93" i="128" s="1"/>
  <c r="AQ93" i="128"/>
  <c r="AA93" i="128"/>
  <c r="V93" i="128"/>
  <c r="U93" i="128"/>
  <c r="T93" i="128"/>
  <c r="S93" i="128"/>
  <c r="R93" i="128"/>
  <c r="M93" i="128"/>
  <c r="Z93" i="128" s="1"/>
  <c r="BF84" i="128"/>
  <c r="AR84" i="128"/>
  <c r="AQ84" i="128"/>
  <c r="AA84" i="128"/>
  <c r="V84" i="128"/>
  <c r="U84" i="128"/>
  <c r="X84" i="128" s="1"/>
  <c r="T84" i="128"/>
  <c r="S84" i="128"/>
  <c r="R84" i="128"/>
  <c r="M84" i="128"/>
  <c r="Z84" i="128" s="1"/>
  <c r="BF80" i="128"/>
  <c r="AR80" i="128"/>
  <c r="AS80" i="128" s="1"/>
  <c r="AQ80" i="128"/>
  <c r="AA80" i="128"/>
  <c r="V80" i="128"/>
  <c r="U80" i="128"/>
  <c r="T80" i="128"/>
  <c r="S80" i="128"/>
  <c r="R80" i="128"/>
  <c r="M80" i="128"/>
  <c r="Z80" i="128" s="1"/>
  <c r="BF61" i="128"/>
  <c r="AR61" i="128"/>
  <c r="AQ61" i="128"/>
  <c r="AA61" i="128"/>
  <c r="V61" i="128"/>
  <c r="U61" i="128"/>
  <c r="X61" i="128" s="1"/>
  <c r="T61" i="128"/>
  <c r="S61" i="128"/>
  <c r="R61" i="128"/>
  <c r="M61" i="128"/>
  <c r="Z61" i="128" s="1"/>
  <c r="BF50" i="128"/>
  <c r="AR50" i="128"/>
  <c r="AS50" i="128" s="1"/>
  <c r="AT50" i="128" s="1"/>
  <c r="AU50" i="128" s="1"/>
  <c r="AV50" i="128" s="1"/>
  <c r="AQ50" i="128"/>
  <c r="AA50" i="128"/>
  <c r="V50" i="128"/>
  <c r="U50" i="128"/>
  <c r="T50" i="128"/>
  <c r="S50" i="128"/>
  <c r="R50" i="128"/>
  <c r="M50" i="128"/>
  <c r="Z50" i="128" s="1"/>
  <c r="BF47" i="128"/>
  <c r="AR47" i="128"/>
  <c r="AQ47" i="128"/>
  <c r="AA47" i="128"/>
  <c r="V47" i="128"/>
  <c r="U47" i="128"/>
  <c r="X47" i="128" s="1"/>
  <c r="T47" i="128"/>
  <c r="S47" i="128"/>
  <c r="R47" i="128"/>
  <c r="M47" i="128"/>
  <c r="Z47" i="128" s="1"/>
  <c r="BF44" i="128"/>
  <c r="AR44" i="128"/>
  <c r="AS44" i="128" s="1"/>
  <c r="AQ44" i="128"/>
  <c r="AA44" i="128"/>
  <c r="V44" i="128"/>
  <c r="U44" i="128"/>
  <c r="T44" i="128"/>
  <c r="S44" i="128"/>
  <c r="R44" i="128"/>
  <c r="M44" i="128"/>
  <c r="Z44" i="128" s="1"/>
  <c r="BF42" i="128"/>
  <c r="AR42" i="128"/>
  <c r="AQ42" i="128"/>
  <c r="AA42" i="128"/>
  <c r="V42" i="128"/>
  <c r="U42" i="128"/>
  <c r="X42" i="128" s="1"/>
  <c r="T42" i="128"/>
  <c r="S42" i="128"/>
  <c r="R42" i="128"/>
  <c r="M42" i="128"/>
  <c r="Z42" i="128" s="1"/>
  <c r="BF39" i="128"/>
  <c r="AR39" i="128"/>
  <c r="AS39" i="128" s="1"/>
  <c r="AT39" i="128" s="1"/>
  <c r="AU39" i="128" s="1"/>
  <c r="AV39" i="128" s="1"/>
  <c r="AQ39" i="128"/>
  <c r="AA39" i="128"/>
  <c r="V39" i="128"/>
  <c r="U39" i="128"/>
  <c r="T39" i="128"/>
  <c r="S39" i="128"/>
  <c r="R39" i="128"/>
  <c r="M39" i="128"/>
  <c r="Z39" i="128" s="1"/>
  <c r="BF33" i="128"/>
  <c r="AR33" i="128"/>
  <c r="AQ33" i="128"/>
  <c r="AA33" i="128"/>
  <c r="V33" i="128"/>
  <c r="U33" i="128"/>
  <c r="X33" i="128" s="1"/>
  <c r="T33" i="128"/>
  <c r="S33" i="128"/>
  <c r="R33" i="128"/>
  <c r="M33" i="128"/>
  <c r="Z33" i="128" s="1"/>
  <c r="BF30" i="128"/>
  <c r="AR30" i="128"/>
  <c r="AS30" i="128" s="1"/>
  <c r="AQ30" i="128"/>
  <c r="AA30" i="128"/>
  <c r="V30" i="128"/>
  <c r="U30" i="128"/>
  <c r="T30" i="128"/>
  <c r="S30" i="128"/>
  <c r="R30" i="128"/>
  <c r="M30" i="128"/>
  <c r="Z30" i="128" s="1"/>
  <c r="BF28" i="128"/>
  <c r="AR28" i="128"/>
  <c r="AQ28" i="128"/>
  <c r="AA28" i="128"/>
  <c r="Z28" i="128"/>
  <c r="V28" i="128"/>
  <c r="U28" i="128"/>
  <c r="T28" i="128"/>
  <c r="S28" i="128"/>
  <c r="R28" i="128"/>
  <c r="M28" i="128"/>
  <c r="J28" i="128" s="1"/>
  <c r="BF27" i="128"/>
  <c r="AR27" i="128"/>
  <c r="AS27" i="128" s="1"/>
  <c r="AT27" i="128" s="1"/>
  <c r="AU27" i="128" s="1"/>
  <c r="AV27" i="128" s="1"/>
  <c r="AQ27" i="128"/>
  <c r="AA27" i="128"/>
  <c r="V27" i="128"/>
  <c r="U27" i="128"/>
  <c r="T27" i="128"/>
  <c r="S27" i="128"/>
  <c r="R27" i="128"/>
  <c r="M27" i="128"/>
  <c r="Z27" i="128" s="1"/>
  <c r="BF25" i="128"/>
  <c r="AR25" i="128"/>
  <c r="AQ25" i="128"/>
  <c r="AA25" i="128"/>
  <c r="V25" i="128"/>
  <c r="U25" i="128"/>
  <c r="X25" i="128" s="1"/>
  <c r="T25" i="128"/>
  <c r="S25" i="128"/>
  <c r="R25" i="128"/>
  <c r="M25" i="128"/>
  <c r="Z25" i="128" s="1"/>
  <c r="BF22" i="128"/>
  <c r="AR22" i="128"/>
  <c r="AS22" i="128" s="1"/>
  <c r="AQ22" i="128"/>
  <c r="AA22" i="128"/>
  <c r="V22" i="128"/>
  <c r="U22" i="128"/>
  <c r="T22" i="128"/>
  <c r="S22" i="128"/>
  <c r="R22" i="128"/>
  <c r="M22" i="128"/>
  <c r="BF7" i="128"/>
  <c r="AR7" i="128"/>
  <c r="AQ7" i="128"/>
  <c r="AA7" i="128"/>
  <c r="V7" i="128"/>
  <c r="U7" i="128"/>
  <c r="X7" i="128" s="1"/>
  <c r="T7" i="128"/>
  <c r="S7" i="128"/>
  <c r="R7" i="128"/>
  <c r="M7" i="128"/>
  <c r="Z7" i="128" s="1"/>
  <c r="BF360" i="128"/>
  <c r="AR360" i="128"/>
  <c r="AS360" i="128" s="1"/>
  <c r="AT360" i="128" s="1"/>
  <c r="AU360" i="128" s="1"/>
  <c r="AV360" i="128" s="1"/>
  <c r="AQ360" i="128"/>
  <c r="AA360" i="128"/>
  <c r="V360" i="128"/>
  <c r="U360" i="128"/>
  <c r="T360" i="128"/>
  <c r="S360" i="128"/>
  <c r="R360" i="128"/>
  <c r="M360" i="128"/>
  <c r="BF353" i="128"/>
  <c r="AR353" i="128"/>
  <c r="AQ353" i="128"/>
  <c r="AA353" i="128"/>
  <c r="V353" i="128"/>
  <c r="U353" i="128"/>
  <c r="X353" i="128" s="1"/>
  <c r="T353" i="128"/>
  <c r="S353" i="128"/>
  <c r="R353" i="128"/>
  <c r="M353" i="128"/>
  <c r="Z353" i="128" s="1"/>
  <c r="BF352" i="128"/>
  <c r="AR352" i="128"/>
  <c r="AS352" i="128" s="1"/>
  <c r="AT352" i="128" s="1"/>
  <c r="AU352" i="128" s="1"/>
  <c r="AV352" i="128" s="1"/>
  <c r="AQ352" i="128"/>
  <c r="AA352" i="128"/>
  <c r="V352" i="128"/>
  <c r="U352" i="128"/>
  <c r="T352" i="128"/>
  <c r="S352" i="128"/>
  <c r="R352" i="128"/>
  <c r="M352" i="128"/>
  <c r="Z352" i="128" s="1"/>
  <c r="BF345" i="128"/>
  <c r="AR345" i="128"/>
  <c r="AQ345" i="128"/>
  <c r="AA345" i="128"/>
  <c r="V345" i="128"/>
  <c r="U345" i="128"/>
  <c r="T345" i="128"/>
  <c r="S345" i="128"/>
  <c r="R345" i="128"/>
  <c r="M345" i="128"/>
  <c r="Z345" i="128" s="1"/>
  <c r="BF341" i="128"/>
  <c r="AR341" i="128"/>
  <c r="AQ341" i="128"/>
  <c r="AA341" i="128"/>
  <c r="V341" i="128"/>
  <c r="U341" i="128"/>
  <c r="T341" i="128"/>
  <c r="S341" i="128"/>
  <c r="R341" i="128"/>
  <c r="M341" i="128"/>
  <c r="J341" i="128" s="1"/>
  <c r="BF335" i="128"/>
  <c r="AR335" i="128"/>
  <c r="AQ335" i="128"/>
  <c r="AA335" i="128"/>
  <c r="V335" i="128"/>
  <c r="U335" i="128"/>
  <c r="T335" i="128"/>
  <c r="S335" i="128"/>
  <c r="R335" i="128"/>
  <c r="M335" i="128"/>
  <c r="Z335" i="128" s="1"/>
  <c r="BF333" i="128"/>
  <c r="AR333" i="128"/>
  <c r="AS333" i="128" s="1"/>
  <c r="AT333" i="128" s="1"/>
  <c r="AU333" i="128" s="1"/>
  <c r="AV333" i="128" s="1"/>
  <c r="AQ333" i="128"/>
  <c r="AA333" i="128"/>
  <c r="V333" i="128"/>
  <c r="U333" i="128"/>
  <c r="T333" i="128"/>
  <c r="S333" i="128"/>
  <c r="R333" i="128"/>
  <c r="M333" i="128"/>
  <c r="Z333" i="128" s="1"/>
  <c r="BF325" i="128"/>
  <c r="AR325" i="128"/>
  <c r="AQ325" i="128"/>
  <c r="AA325" i="128"/>
  <c r="V325" i="128"/>
  <c r="U325" i="128"/>
  <c r="T325" i="128"/>
  <c r="S325" i="128"/>
  <c r="R325" i="128"/>
  <c r="M325" i="128"/>
  <c r="Z325" i="128" s="1"/>
  <c r="BF321" i="128"/>
  <c r="AR321" i="128"/>
  <c r="AQ321" i="128"/>
  <c r="AA321" i="128"/>
  <c r="V321" i="128"/>
  <c r="U321" i="128"/>
  <c r="T321" i="128"/>
  <c r="S321" i="128"/>
  <c r="R321" i="128"/>
  <c r="M321" i="128"/>
  <c r="J321" i="128" s="1"/>
  <c r="BF306" i="128"/>
  <c r="AR306" i="128"/>
  <c r="AQ306" i="128"/>
  <c r="AA306" i="128"/>
  <c r="V306" i="128"/>
  <c r="U306" i="128"/>
  <c r="T306" i="128"/>
  <c r="S306" i="128"/>
  <c r="R306" i="128"/>
  <c r="M306" i="128"/>
  <c r="Z306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Z296" i="128" s="1"/>
  <c r="BF290" i="128"/>
  <c r="AR290" i="128"/>
  <c r="AQ290" i="128"/>
  <c r="AA290" i="128"/>
  <c r="V290" i="128"/>
  <c r="U290" i="128"/>
  <c r="T290" i="128"/>
  <c r="S290" i="128"/>
  <c r="R290" i="128"/>
  <c r="M290" i="128"/>
  <c r="Z290" i="128" s="1"/>
  <c r="BF274" i="128"/>
  <c r="AR274" i="128"/>
  <c r="AQ274" i="128"/>
  <c r="AA274" i="128"/>
  <c r="V274" i="128"/>
  <c r="U274" i="128"/>
  <c r="T274" i="128"/>
  <c r="S274" i="128"/>
  <c r="R274" i="128"/>
  <c r="M274" i="128"/>
  <c r="J274" i="128" s="1"/>
  <c r="BF265" i="128"/>
  <c r="AR265" i="128"/>
  <c r="AQ265" i="128"/>
  <c r="AA265" i="128"/>
  <c r="Z265" i="128"/>
  <c r="V265" i="128"/>
  <c r="U265" i="128"/>
  <c r="T265" i="128"/>
  <c r="S265" i="128"/>
  <c r="R265" i="128"/>
  <c r="M265" i="128"/>
  <c r="J265" i="128" s="1"/>
  <c r="BF263" i="128"/>
  <c r="AR263" i="128"/>
  <c r="AS263" i="128" s="1"/>
  <c r="AT263" i="128" s="1"/>
  <c r="AU263" i="128" s="1"/>
  <c r="AV263" i="128" s="1"/>
  <c r="AQ263" i="128"/>
  <c r="AA263" i="128"/>
  <c r="V263" i="128"/>
  <c r="U263" i="128"/>
  <c r="T263" i="128"/>
  <c r="S263" i="128"/>
  <c r="R263" i="128"/>
  <c r="M263" i="128"/>
  <c r="Z263" i="128" s="1"/>
  <c r="BF262" i="128"/>
  <c r="AR262" i="128"/>
  <c r="AQ262" i="128"/>
  <c r="AA262" i="128"/>
  <c r="V262" i="128"/>
  <c r="U262" i="128"/>
  <c r="T262" i="128"/>
  <c r="S262" i="128"/>
  <c r="R262" i="128"/>
  <c r="M262" i="128"/>
  <c r="Z262" i="128" s="1"/>
  <c r="BF259" i="128"/>
  <c r="AR259" i="128"/>
  <c r="AQ259" i="128"/>
  <c r="AA259" i="128"/>
  <c r="V259" i="128"/>
  <c r="U259" i="128"/>
  <c r="T259" i="128"/>
  <c r="S259" i="128"/>
  <c r="R259" i="128"/>
  <c r="M259" i="128"/>
  <c r="J259" i="128" s="1"/>
  <c r="BF254" i="128"/>
  <c r="AR254" i="128"/>
  <c r="AQ254" i="128"/>
  <c r="AA254" i="128"/>
  <c r="V254" i="128"/>
  <c r="U254" i="128"/>
  <c r="X254" i="128" s="1"/>
  <c r="T254" i="128"/>
  <c r="S254" i="128"/>
  <c r="R254" i="128"/>
  <c r="M254" i="128"/>
  <c r="Z254" i="128" s="1"/>
  <c r="BF244" i="128"/>
  <c r="AR244" i="128"/>
  <c r="AS244" i="128" s="1"/>
  <c r="AT244" i="128" s="1"/>
  <c r="AU244" i="128" s="1"/>
  <c r="AV244" i="128" s="1"/>
  <c r="AQ244" i="128"/>
  <c r="AA244" i="128"/>
  <c r="V244" i="128"/>
  <c r="U244" i="128"/>
  <c r="T244" i="128"/>
  <c r="S244" i="128"/>
  <c r="R244" i="128"/>
  <c r="M244" i="128"/>
  <c r="Z244" i="128" s="1"/>
  <c r="BF235" i="128"/>
  <c r="AR235" i="128"/>
  <c r="AQ235" i="128"/>
  <c r="AA235" i="128"/>
  <c r="V235" i="128"/>
  <c r="U235" i="128"/>
  <c r="T235" i="128"/>
  <c r="S235" i="128"/>
  <c r="R235" i="128"/>
  <c r="M235" i="128"/>
  <c r="Z235" i="128" s="1"/>
  <c r="BF227" i="128"/>
  <c r="AR227" i="128"/>
  <c r="AQ227" i="128"/>
  <c r="AA227" i="128"/>
  <c r="V227" i="128"/>
  <c r="U227" i="128"/>
  <c r="T227" i="128"/>
  <c r="S227" i="128"/>
  <c r="R227" i="128"/>
  <c r="M227" i="128"/>
  <c r="J227" i="128" s="1"/>
  <c r="BF225" i="128"/>
  <c r="AR225" i="128"/>
  <c r="AS225" i="128" s="1"/>
  <c r="AQ225" i="128"/>
  <c r="AA225" i="128"/>
  <c r="V225" i="128"/>
  <c r="U225" i="128"/>
  <c r="T225" i="128"/>
  <c r="S225" i="128"/>
  <c r="R225" i="128"/>
  <c r="M225" i="128"/>
  <c r="Z225" i="128" s="1"/>
  <c r="BF222" i="128"/>
  <c r="AR222" i="128"/>
  <c r="AS222" i="128" s="1"/>
  <c r="AT222" i="128" s="1"/>
  <c r="AU222" i="128" s="1"/>
  <c r="AV222" i="128" s="1"/>
  <c r="AQ222" i="128"/>
  <c r="AA222" i="128"/>
  <c r="V222" i="128"/>
  <c r="U222" i="128"/>
  <c r="T222" i="128"/>
  <c r="S222" i="128"/>
  <c r="R222" i="128"/>
  <c r="M222" i="128"/>
  <c r="Z222" i="128" s="1"/>
  <c r="BF216" i="128"/>
  <c r="AR216" i="128"/>
  <c r="AQ216" i="128"/>
  <c r="AA216" i="128"/>
  <c r="V216" i="128"/>
  <c r="U216" i="128"/>
  <c r="T216" i="128"/>
  <c r="S216" i="128"/>
  <c r="R216" i="128"/>
  <c r="M216" i="128"/>
  <c r="Z216" i="128" s="1"/>
  <c r="BF205" i="128"/>
  <c r="AR205" i="128"/>
  <c r="AS205" i="128" s="1"/>
  <c r="AT205" i="128" s="1"/>
  <c r="AU205" i="128" s="1"/>
  <c r="AV205" i="128" s="1"/>
  <c r="AQ205" i="128"/>
  <c r="AA205" i="128"/>
  <c r="V205" i="128"/>
  <c r="U205" i="128"/>
  <c r="T205" i="128"/>
  <c r="S205" i="128"/>
  <c r="R205" i="128"/>
  <c r="M205" i="128"/>
  <c r="J205" i="128" s="1"/>
  <c r="BF203" i="128"/>
  <c r="AR203" i="128"/>
  <c r="AQ203" i="128"/>
  <c r="AA203" i="128"/>
  <c r="V203" i="128"/>
  <c r="U203" i="128"/>
  <c r="X203" i="128" s="1"/>
  <c r="T203" i="128"/>
  <c r="S203" i="128"/>
  <c r="R203" i="128"/>
  <c r="M203" i="128"/>
  <c r="Z203" i="128" s="1"/>
  <c r="BF200" i="128"/>
  <c r="AR200" i="128"/>
  <c r="AS200" i="128" s="1"/>
  <c r="AT200" i="128" s="1"/>
  <c r="AU200" i="128" s="1"/>
  <c r="AV200" i="128" s="1"/>
  <c r="AQ200" i="128"/>
  <c r="AA200" i="128"/>
  <c r="V200" i="128"/>
  <c r="U200" i="128"/>
  <c r="T200" i="128"/>
  <c r="S200" i="128"/>
  <c r="R200" i="128"/>
  <c r="M200" i="128"/>
  <c r="Z200" i="128" s="1"/>
  <c r="BF197" i="128"/>
  <c r="AR197" i="128"/>
  <c r="AQ197" i="128"/>
  <c r="AA197" i="128"/>
  <c r="V197" i="128"/>
  <c r="U197" i="128"/>
  <c r="X197" i="128" s="1"/>
  <c r="T197" i="128"/>
  <c r="S197" i="128"/>
  <c r="R197" i="128"/>
  <c r="M197" i="128"/>
  <c r="Z197" i="128" s="1"/>
  <c r="BF182" i="128"/>
  <c r="AR182" i="128"/>
  <c r="AS182" i="128" s="1"/>
  <c r="AT182" i="128" s="1"/>
  <c r="AU182" i="128" s="1"/>
  <c r="AV182" i="128" s="1"/>
  <c r="AQ182" i="128"/>
  <c r="AA182" i="128"/>
  <c r="V182" i="128"/>
  <c r="U182" i="128"/>
  <c r="T182" i="128"/>
  <c r="S182" i="128"/>
  <c r="R182" i="128"/>
  <c r="M182" i="128"/>
  <c r="J182" i="128" s="1"/>
  <c r="BF172" i="128"/>
  <c r="AR172" i="128"/>
  <c r="AQ172" i="128"/>
  <c r="AA172" i="128"/>
  <c r="V172" i="128"/>
  <c r="U172" i="128"/>
  <c r="T172" i="128"/>
  <c r="S172" i="128"/>
  <c r="R172" i="128"/>
  <c r="M172" i="128"/>
  <c r="Z172" i="128" s="1"/>
  <c r="BF170" i="128"/>
  <c r="AR170" i="128"/>
  <c r="AS170" i="128" s="1"/>
  <c r="AT170" i="128" s="1"/>
  <c r="AU170" i="128" s="1"/>
  <c r="AV170" i="128" s="1"/>
  <c r="AQ170" i="128"/>
  <c r="AA170" i="128"/>
  <c r="V170" i="128"/>
  <c r="U170" i="128"/>
  <c r="T170" i="128"/>
  <c r="S170" i="128"/>
  <c r="R170" i="128"/>
  <c r="M170" i="128"/>
  <c r="Z170" i="128" s="1"/>
  <c r="BF165" i="128"/>
  <c r="AR165" i="128"/>
  <c r="AQ165" i="128"/>
  <c r="AA165" i="128"/>
  <c r="V165" i="128"/>
  <c r="U165" i="128"/>
  <c r="T165" i="128"/>
  <c r="S165" i="128"/>
  <c r="R165" i="128"/>
  <c r="M165" i="128"/>
  <c r="Z165" i="128" s="1"/>
  <c r="BF162" i="128"/>
  <c r="AR162" i="128"/>
  <c r="AS162" i="128" s="1"/>
  <c r="AT162" i="128" s="1"/>
  <c r="AU162" i="128" s="1"/>
  <c r="AV162" i="128" s="1"/>
  <c r="AQ162" i="128"/>
  <c r="AA162" i="128"/>
  <c r="V162" i="128"/>
  <c r="U162" i="128"/>
  <c r="T162" i="128"/>
  <c r="S162" i="128"/>
  <c r="R162" i="128"/>
  <c r="M162" i="128"/>
  <c r="J162" i="128" s="1"/>
  <c r="BF157" i="128"/>
  <c r="AR157" i="128"/>
  <c r="AQ157" i="128"/>
  <c r="AA157" i="128"/>
  <c r="V157" i="128"/>
  <c r="U157" i="128"/>
  <c r="T157" i="128"/>
  <c r="S157" i="128"/>
  <c r="R157" i="128"/>
  <c r="M157" i="128"/>
  <c r="Z157" i="128" s="1"/>
  <c r="BF133" i="128"/>
  <c r="AR133" i="128"/>
  <c r="AS133" i="128" s="1"/>
  <c r="AT133" i="128" s="1"/>
  <c r="AU133" i="128" s="1"/>
  <c r="AV133" i="128" s="1"/>
  <c r="AQ133" i="128"/>
  <c r="AA133" i="128"/>
  <c r="V133" i="128"/>
  <c r="U133" i="128"/>
  <c r="T133" i="128"/>
  <c r="S133" i="128"/>
  <c r="R133" i="128"/>
  <c r="M133" i="128"/>
  <c r="Z133" i="128" s="1"/>
  <c r="BF125" i="128"/>
  <c r="AR125" i="128"/>
  <c r="AQ125" i="128"/>
  <c r="AA125" i="128"/>
  <c r="V125" i="128"/>
  <c r="U125" i="128"/>
  <c r="T125" i="128"/>
  <c r="S125" i="128"/>
  <c r="R125" i="128"/>
  <c r="M125" i="128"/>
  <c r="BF124" i="128"/>
  <c r="AR124" i="128"/>
  <c r="AS124" i="128" s="1"/>
  <c r="AT124" i="128" s="1"/>
  <c r="AU124" i="128" s="1"/>
  <c r="AV124" i="128" s="1"/>
  <c r="AQ124" i="128"/>
  <c r="AA124" i="128"/>
  <c r="V124" i="128"/>
  <c r="U124" i="128"/>
  <c r="T124" i="128"/>
  <c r="S124" i="128"/>
  <c r="R124" i="128"/>
  <c r="M124" i="128"/>
  <c r="J124" i="128" s="1"/>
  <c r="BF119" i="128"/>
  <c r="AR119" i="128"/>
  <c r="AQ119" i="128"/>
  <c r="AA119" i="128"/>
  <c r="V119" i="128"/>
  <c r="U119" i="128"/>
  <c r="X119" i="128" s="1"/>
  <c r="T119" i="128"/>
  <c r="S119" i="128"/>
  <c r="R119" i="128"/>
  <c r="M119" i="128"/>
  <c r="Z119" i="128" s="1"/>
  <c r="BF88" i="128"/>
  <c r="AR88" i="128"/>
  <c r="AS88" i="128" s="1"/>
  <c r="AT88" i="128" s="1"/>
  <c r="AU88" i="128" s="1"/>
  <c r="AV88" i="128" s="1"/>
  <c r="AQ88" i="128"/>
  <c r="AA88" i="128"/>
  <c r="V88" i="128"/>
  <c r="U88" i="128"/>
  <c r="T88" i="128"/>
  <c r="S88" i="128"/>
  <c r="R88" i="128"/>
  <c r="M88" i="128"/>
  <c r="Z88" i="128" s="1"/>
  <c r="BF77" i="128"/>
  <c r="AR77" i="128"/>
  <c r="AQ77" i="128"/>
  <c r="AA77" i="128"/>
  <c r="V77" i="128"/>
  <c r="U77" i="128"/>
  <c r="X77" i="128" s="1"/>
  <c r="T77" i="128"/>
  <c r="S77" i="128"/>
  <c r="R77" i="128"/>
  <c r="M77" i="128"/>
  <c r="Z77" i="128" s="1"/>
  <c r="BF73" i="128"/>
  <c r="AR73" i="128"/>
  <c r="AS73" i="128" s="1"/>
  <c r="AT73" i="128" s="1"/>
  <c r="AU73" i="128" s="1"/>
  <c r="AV73" i="128" s="1"/>
  <c r="AQ73" i="128"/>
  <c r="AA73" i="128"/>
  <c r="V73" i="128"/>
  <c r="U73" i="128"/>
  <c r="T73" i="128"/>
  <c r="S73" i="128"/>
  <c r="R73" i="128"/>
  <c r="M73" i="128"/>
  <c r="J73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BF63" i="128"/>
  <c r="AR63" i="128"/>
  <c r="AS63" i="128" s="1"/>
  <c r="AT63" i="128" s="1"/>
  <c r="AU63" i="128" s="1"/>
  <c r="AV63" i="128" s="1"/>
  <c r="AQ63" i="128"/>
  <c r="AA63" i="128"/>
  <c r="V63" i="128"/>
  <c r="U63" i="128"/>
  <c r="T63" i="128"/>
  <c r="S63" i="128"/>
  <c r="R63" i="128"/>
  <c r="M63" i="128"/>
  <c r="Z63" i="128" s="1"/>
  <c r="BF58" i="128"/>
  <c r="AR58" i="128"/>
  <c r="AQ58" i="128"/>
  <c r="AA58" i="128"/>
  <c r="Z58" i="128"/>
  <c r="V58" i="128"/>
  <c r="U58" i="128"/>
  <c r="T58" i="128"/>
  <c r="S58" i="128"/>
  <c r="R58" i="128"/>
  <c r="M58" i="128"/>
  <c r="J58" i="128" s="1"/>
  <c r="BF57" i="128"/>
  <c r="AR57" i="128"/>
  <c r="AS57" i="128" s="1"/>
  <c r="AT57" i="128" s="1"/>
  <c r="AU57" i="128" s="1"/>
  <c r="AV57" i="128" s="1"/>
  <c r="AQ57" i="128"/>
  <c r="AA57" i="128"/>
  <c r="V57" i="128"/>
  <c r="U57" i="128"/>
  <c r="T57" i="128"/>
  <c r="S57" i="128"/>
  <c r="R57" i="128"/>
  <c r="M57" i="128"/>
  <c r="J57" i="128" s="1"/>
  <c r="BF48" i="128"/>
  <c r="AR48" i="128"/>
  <c r="AQ48" i="128"/>
  <c r="AA48" i="128"/>
  <c r="V48" i="128"/>
  <c r="U48" i="128"/>
  <c r="X48" i="128" s="1"/>
  <c r="T48" i="128"/>
  <c r="S48" i="128"/>
  <c r="R48" i="128"/>
  <c r="M48" i="128"/>
  <c r="Z48" i="128" s="1"/>
  <c r="BF41" i="128"/>
  <c r="AR41" i="128"/>
  <c r="AS41" i="128" s="1"/>
  <c r="AT41" i="128" s="1"/>
  <c r="AU41" i="128" s="1"/>
  <c r="AV41" i="128" s="1"/>
  <c r="AQ41" i="128"/>
  <c r="AA41" i="128"/>
  <c r="V41" i="128"/>
  <c r="U41" i="128"/>
  <c r="T41" i="128"/>
  <c r="S41" i="128"/>
  <c r="R41" i="128"/>
  <c r="M41" i="128"/>
  <c r="Z41" i="128" s="1"/>
  <c r="BF23" i="128"/>
  <c r="AR23" i="128"/>
  <c r="AQ23" i="128"/>
  <c r="AA23" i="128"/>
  <c r="V23" i="128"/>
  <c r="U23" i="128"/>
  <c r="X23" i="128" s="1"/>
  <c r="T23" i="128"/>
  <c r="S23" i="128"/>
  <c r="R23" i="128"/>
  <c r="M23" i="128"/>
  <c r="BF16" i="128"/>
  <c r="AR16" i="128"/>
  <c r="AS16" i="128" s="1"/>
  <c r="AT16" i="128" s="1"/>
  <c r="AU16" i="128" s="1"/>
  <c r="AV16" i="128" s="1"/>
  <c r="AQ16" i="128"/>
  <c r="AA16" i="128"/>
  <c r="V16" i="128"/>
  <c r="U16" i="128"/>
  <c r="T16" i="128"/>
  <c r="S16" i="128"/>
  <c r="R16" i="128"/>
  <c r="M16" i="128"/>
  <c r="J16" i="128" s="1"/>
  <c r="BF342" i="128"/>
  <c r="AR342" i="128"/>
  <c r="AQ342" i="128"/>
  <c r="AA342" i="128"/>
  <c r="V342" i="128"/>
  <c r="U342" i="128"/>
  <c r="T342" i="128"/>
  <c r="S342" i="128"/>
  <c r="R342" i="128"/>
  <c r="M342" i="128"/>
  <c r="Z342" i="128" s="1"/>
  <c r="BF284" i="128"/>
  <c r="AR284" i="128"/>
  <c r="AS284" i="128" s="1"/>
  <c r="AT284" i="128" s="1"/>
  <c r="AU284" i="128" s="1"/>
  <c r="AV284" i="128" s="1"/>
  <c r="AQ284" i="128"/>
  <c r="AA284" i="128"/>
  <c r="V284" i="128"/>
  <c r="U284" i="128"/>
  <c r="T284" i="128"/>
  <c r="S284" i="128"/>
  <c r="R284" i="128"/>
  <c r="M284" i="128"/>
  <c r="Z284" i="128" s="1"/>
  <c r="BF275" i="128"/>
  <c r="AR275" i="128"/>
  <c r="AQ275" i="128"/>
  <c r="AA275" i="128"/>
  <c r="V275" i="128"/>
  <c r="U275" i="128"/>
  <c r="T275" i="128"/>
  <c r="S275" i="128"/>
  <c r="R275" i="128"/>
  <c r="M275" i="128"/>
  <c r="Z275" i="128" s="1"/>
  <c r="BF226" i="128"/>
  <c r="AR226" i="128"/>
  <c r="AS226" i="128" s="1"/>
  <c r="AT226" i="128" s="1"/>
  <c r="AU226" i="128" s="1"/>
  <c r="AV226" i="128" s="1"/>
  <c r="AQ226" i="128"/>
  <c r="AA226" i="128"/>
  <c r="V226" i="128"/>
  <c r="U226" i="128"/>
  <c r="T226" i="128"/>
  <c r="S226" i="128"/>
  <c r="R226" i="128"/>
  <c r="M226" i="128"/>
  <c r="J226" i="128" s="1"/>
  <c r="BF158" i="128"/>
  <c r="AR158" i="128"/>
  <c r="AQ158" i="128"/>
  <c r="AA158" i="128"/>
  <c r="V158" i="128"/>
  <c r="U158" i="128"/>
  <c r="T158" i="128"/>
  <c r="S158" i="128"/>
  <c r="R158" i="128"/>
  <c r="M158" i="128"/>
  <c r="Z158" i="128" s="1"/>
  <c r="BF109" i="128"/>
  <c r="AR109" i="128"/>
  <c r="AS109" i="128" s="1"/>
  <c r="AT109" i="128" s="1"/>
  <c r="AU109" i="128" s="1"/>
  <c r="AV109" i="128" s="1"/>
  <c r="AQ109" i="128"/>
  <c r="AA109" i="128"/>
  <c r="V109" i="128"/>
  <c r="U109" i="128"/>
  <c r="T109" i="128"/>
  <c r="S109" i="128"/>
  <c r="R109" i="128"/>
  <c r="M109" i="128"/>
  <c r="Z109" i="128" s="1"/>
  <c r="BF81" i="128"/>
  <c r="AR81" i="128"/>
  <c r="AQ81" i="128"/>
  <c r="AA81" i="128"/>
  <c r="V81" i="128"/>
  <c r="U81" i="128"/>
  <c r="T81" i="128"/>
  <c r="S81" i="128"/>
  <c r="R81" i="128"/>
  <c r="M81" i="128"/>
  <c r="BF38" i="128"/>
  <c r="AR38" i="128"/>
  <c r="AS38" i="128" s="1"/>
  <c r="AT38" i="128" s="1"/>
  <c r="AU38" i="128" s="1"/>
  <c r="AV38" i="128" s="1"/>
  <c r="AQ38" i="128"/>
  <c r="AA38" i="128"/>
  <c r="V38" i="128"/>
  <c r="U38" i="128"/>
  <c r="T38" i="128"/>
  <c r="S38" i="128"/>
  <c r="R38" i="128"/>
  <c r="M38" i="128"/>
  <c r="J38" i="128" s="1"/>
  <c r="BF348" i="128"/>
  <c r="AR348" i="128"/>
  <c r="AQ348" i="128"/>
  <c r="AA348" i="128"/>
  <c r="V348" i="128"/>
  <c r="U348" i="128"/>
  <c r="X348" i="128" s="1"/>
  <c r="T348" i="128"/>
  <c r="S348" i="128"/>
  <c r="R348" i="128"/>
  <c r="M348" i="128"/>
  <c r="Z348" i="128" s="1"/>
  <c r="BF279" i="128"/>
  <c r="AR279" i="128"/>
  <c r="AS279" i="128" s="1"/>
  <c r="AT279" i="128" s="1"/>
  <c r="AU279" i="128" s="1"/>
  <c r="AV279" i="128" s="1"/>
  <c r="AQ279" i="128"/>
  <c r="AA279" i="128"/>
  <c r="Z279" i="128"/>
  <c r="V279" i="128"/>
  <c r="U279" i="128"/>
  <c r="T279" i="128"/>
  <c r="S279" i="128"/>
  <c r="R279" i="128"/>
  <c r="M279" i="128"/>
  <c r="J279" i="128" s="1"/>
  <c r="BF264" i="128"/>
  <c r="AR264" i="128"/>
  <c r="AQ264" i="128"/>
  <c r="AA264" i="128"/>
  <c r="V264" i="128"/>
  <c r="U264" i="128"/>
  <c r="T264" i="128"/>
  <c r="S264" i="128"/>
  <c r="R264" i="128"/>
  <c r="M264" i="128"/>
  <c r="Z264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T221" i="128"/>
  <c r="S221" i="128"/>
  <c r="R221" i="128"/>
  <c r="M221" i="128"/>
  <c r="BF199" i="128"/>
  <c r="AR199" i="128"/>
  <c r="AQ199" i="128"/>
  <c r="AA199" i="128"/>
  <c r="V199" i="128"/>
  <c r="U199" i="128"/>
  <c r="X199" i="128" s="1"/>
  <c r="T199" i="128"/>
  <c r="S199" i="128"/>
  <c r="R199" i="128"/>
  <c r="M199" i="128"/>
  <c r="Z199" i="128" s="1"/>
  <c r="BF173" i="128"/>
  <c r="AR173" i="128"/>
  <c r="AS173" i="128" s="1"/>
  <c r="AT173" i="128" s="1"/>
  <c r="AU173" i="128" s="1"/>
  <c r="AV173" i="128" s="1"/>
  <c r="AQ173" i="128"/>
  <c r="AA173" i="128"/>
  <c r="V173" i="128"/>
  <c r="U173" i="128"/>
  <c r="T173" i="128"/>
  <c r="S173" i="128"/>
  <c r="R173" i="128"/>
  <c r="M173" i="128"/>
  <c r="Z173" i="128" s="1"/>
  <c r="BF160" i="128"/>
  <c r="AR160" i="128"/>
  <c r="AQ160" i="128"/>
  <c r="AA160" i="128"/>
  <c r="V160" i="128"/>
  <c r="U160" i="128"/>
  <c r="T160" i="128"/>
  <c r="S160" i="128"/>
  <c r="R160" i="128"/>
  <c r="M160" i="128"/>
  <c r="Z160" i="128" s="1"/>
  <c r="BF141" i="128"/>
  <c r="AR141" i="128"/>
  <c r="AS141" i="128" s="1"/>
  <c r="AT141" i="128" s="1"/>
  <c r="AU141" i="128" s="1"/>
  <c r="AV141" i="128" s="1"/>
  <c r="AQ141" i="128"/>
  <c r="AA141" i="128"/>
  <c r="V141" i="128"/>
  <c r="U141" i="128"/>
  <c r="T141" i="128"/>
  <c r="S141" i="128"/>
  <c r="R141" i="128"/>
  <c r="M141" i="128"/>
  <c r="J141" i="128" s="1"/>
  <c r="BF117" i="128"/>
  <c r="AR117" i="128"/>
  <c r="AQ117" i="128"/>
  <c r="AA117" i="128"/>
  <c r="V117" i="128"/>
  <c r="U117" i="128"/>
  <c r="X117" i="128" s="1"/>
  <c r="T117" i="128"/>
  <c r="S117" i="128"/>
  <c r="R117" i="128"/>
  <c r="M117" i="128"/>
  <c r="BF83" i="128"/>
  <c r="AR83" i="128"/>
  <c r="AS83" i="128" s="1"/>
  <c r="AT83" i="128" s="1"/>
  <c r="AU83" i="128" s="1"/>
  <c r="AV83" i="128" s="1"/>
  <c r="AQ83" i="128"/>
  <c r="AA83" i="128"/>
  <c r="V83" i="128"/>
  <c r="U83" i="128"/>
  <c r="T83" i="128"/>
  <c r="S83" i="128"/>
  <c r="R83" i="128"/>
  <c r="M83" i="128"/>
  <c r="Z83" i="128" s="1"/>
  <c r="BF60" i="128"/>
  <c r="AR60" i="128"/>
  <c r="AQ60" i="128"/>
  <c r="AA60" i="128"/>
  <c r="V60" i="128"/>
  <c r="U60" i="128"/>
  <c r="T60" i="128"/>
  <c r="S60" i="128"/>
  <c r="R60" i="128"/>
  <c r="M60" i="128"/>
  <c r="Z60" i="128" s="1"/>
  <c r="BF51" i="128"/>
  <c r="AR51" i="128"/>
  <c r="AS51" i="128" s="1"/>
  <c r="AT51" i="128" s="1"/>
  <c r="AU51" i="128" s="1"/>
  <c r="AV51" i="128" s="1"/>
  <c r="AQ51" i="128"/>
  <c r="AA51" i="128"/>
  <c r="V51" i="128"/>
  <c r="U51" i="128"/>
  <c r="T51" i="128"/>
  <c r="S51" i="128"/>
  <c r="R51" i="128"/>
  <c r="M51" i="128"/>
  <c r="J51" i="128" s="1"/>
  <c r="BF343" i="128"/>
  <c r="AR343" i="128"/>
  <c r="AQ343" i="128"/>
  <c r="AA343" i="128"/>
  <c r="V343" i="128"/>
  <c r="U343" i="128"/>
  <c r="X343" i="128" s="1"/>
  <c r="T343" i="128"/>
  <c r="S343" i="128"/>
  <c r="R343" i="128"/>
  <c r="M343" i="128"/>
  <c r="Z343" i="128" s="1"/>
  <c r="BF320" i="128"/>
  <c r="AR320" i="128"/>
  <c r="AS320" i="128" s="1"/>
  <c r="AT320" i="128" s="1"/>
  <c r="AU320" i="128" s="1"/>
  <c r="AV320" i="128" s="1"/>
  <c r="AQ320" i="128"/>
  <c r="AA320" i="128"/>
  <c r="V320" i="128"/>
  <c r="U320" i="128"/>
  <c r="T320" i="128"/>
  <c r="S320" i="128"/>
  <c r="R320" i="128"/>
  <c r="M320" i="128"/>
  <c r="Z320" i="128" s="1"/>
  <c r="BF318" i="128"/>
  <c r="AR318" i="128"/>
  <c r="AQ318" i="128"/>
  <c r="AA318" i="128"/>
  <c r="V318" i="128"/>
  <c r="U318" i="128"/>
  <c r="X318" i="128" s="1"/>
  <c r="T318" i="128"/>
  <c r="S318" i="128"/>
  <c r="R318" i="128"/>
  <c r="M318" i="128"/>
  <c r="Z318" i="128" s="1"/>
  <c r="BF252" i="128"/>
  <c r="AR252" i="128"/>
  <c r="AS252" i="128" s="1"/>
  <c r="AT252" i="128" s="1"/>
  <c r="AU252" i="128" s="1"/>
  <c r="AV252" i="128" s="1"/>
  <c r="AQ252" i="128"/>
  <c r="AA252" i="128"/>
  <c r="V252" i="128"/>
  <c r="U252" i="128"/>
  <c r="T252" i="128"/>
  <c r="S252" i="128"/>
  <c r="R252" i="128"/>
  <c r="M252" i="128"/>
  <c r="J252" i="128" s="1"/>
  <c r="BF240" i="128"/>
  <c r="AR240" i="128"/>
  <c r="AQ240" i="128"/>
  <c r="AA240" i="128"/>
  <c r="V240" i="128"/>
  <c r="U240" i="128"/>
  <c r="X240" i="128" s="1"/>
  <c r="T240" i="128"/>
  <c r="S240" i="128"/>
  <c r="R240" i="128"/>
  <c r="M240" i="128"/>
  <c r="Z240" i="128" s="1"/>
  <c r="BF161" i="128"/>
  <c r="AR161" i="128"/>
  <c r="AS161" i="128" s="1"/>
  <c r="AT161" i="128" s="1"/>
  <c r="AU161" i="128" s="1"/>
  <c r="AV161" i="128" s="1"/>
  <c r="AQ161" i="128"/>
  <c r="AA161" i="128"/>
  <c r="V161" i="128"/>
  <c r="U161" i="128"/>
  <c r="T161" i="128"/>
  <c r="S161" i="128"/>
  <c r="R161" i="128"/>
  <c r="M161" i="128"/>
  <c r="Z161" i="128" s="1"/>
  <c r="BF121" i="128"/>
  <c r="AR121" i="128"/>
  <c r="AQ121" i="128"/>
  <c r="AA121" i="128"/>
  <c r="V121" i="128"/>
  <c r="U121" i="128"/>
  <c r="T121" i="128"/>
  <c r="S121" i="128"/>
  <c r="R121" i="128"/>
  <c r="M121" i="128"/>
  <c r="Z121" i="128" s="1"/>
  <c r="BF86" i="128"/>
  <c r="AR86" i="128"/>
  <c r="AS86" i="128" s="1"/>
  <c r="AT86" i="128" s="1"/>
  <c r="AU86" i="128" s="1"/>
  <c r="AV86" i="128" s="1"/>
  <c r="AQ86" i="128"/>
  <c r="AA86" i="128"/>
  <c r="V86" i="128"/>
  <c r="U86" i="128"/>
  <c r="T86" i="128"/>
  <c r="S86" i="128"/>
  <c r="R86" i="128"/>
  <c r="M86" i="128"/>
  <c r="J86" i="128" s="1"/>
  <c r="BF68" i="128"/>
  <c r="AR68" i="128"/>
  <c r="AQ68" i="128"/>
  <c r="AA68" i="128"/>
  <c r="V68" i="128"/>
  <c r="U68" i="128"/>
  <c r="X68" i="128" s="1"/>
  <c r="T68" i="128"/>
  <c r="S68" i="128"/>
  <c r="R68" i="128"/>
  <c r="M68" i="128"/>
  <c r="BF361" i="128"/>
  <c r="AR361" i="128"/>
  <c r="AQ361" i="128"/>
  <c r="AA361" i="128"/>
  <c r="V361" i="128"/>
  <c r="U361" i="128"/>
  <c r="T361" i="128"/>
  <c r="S361" i="128"/>
  <c r="R361" i="128"/>
  <c r="M361" i="128"/>
  <c r="Z361" i="128" s="1"/>
  <c r="BF327" i="128"/>
  <c r="AR327" i="128"/>
  <c r="AQ327" i="128"/>
  <c r="AA327" i="128"/>
  <c r="V327" i="128"/>
  <c r="U327" i="128"/>
  <c r="X327" i="128" s="1"/>
  <c r="T327" i="128"/>
  <c r="S327" i="128"/>
  <c r="R327" i="128"/>
  <c r="M327" i="128"/>
  <c r="Z327" i="128" s="1"/>
  <c r="J327" i="128"/>
  <c r="BF324" i="128"/>
  <c r="AR324" i="128"/>
  <c r="AS324" i="128" s="1"/>
  <c r="AT324" i="128" s="1"/>
  <c r="AU324" i="128" s="1"/>
  <c r="AV324" i="128" s="1"/>
  <c r="AQ324" i="128"/>
  <c r="AA324" i="128"/>
  <c r="V324" i="128"/>
  <c r="U324" i="128"/>
  <c r="T324" i="128"/>
  <c r="S324" i="128"/>
  <c r="R324" i="128"/>
  <c r="M324" i="128"/>
  <c r="J324" i="128" s="1"/>
  <c r="BF270" i="128"/>
  <c r="AR270" i="128"/>
  <c r="AQ270" i="128"/>
  <c r="AA270" i="128"/>
  <c r="V270" i="128"/>
  <c r="U270" i="128"/>
  <c r="X270" i="128" s="1"/>
  <c r="T270" i="128"/>
  <c r="S270" i="128"/>
  <c r="R270" i="128"/>
  <c r="M270" i="128"/>
  <c r="Z270" i="128" s="1"/>
  <c r="BF198" i="128"/>
  <c r="AR198" i="128"/>
  <c r="AS198" i="128" s="1"/>
  <c r="AT198" i="128" s="1"/>
  <c r="AU198" i="128" s="1"/>
  <c r="AV198" i="128" s="1"/>
  <c r="AQ198" i="128"/>
  <c r="AA198" i="128"/>
  <c r="V198" i="128"/>
  <c r="U198" i="128"/>
  <c r="T198" i="128"/>
  <c r="S198" i="128"/>
  <c r="R198" i="128"/>
  <c r="M198" i="128"/>
  <c r="Z198" i="128" s="1"/>
  <c r="BF151" i="128"/>
  <c r="AR151" i="128"/>
  <c r="AQ151" i="128"/>
  <c r="AA151" i="128"/>
  <c r="V151" i="128"/>
  <c r="U151" i="128"/>
  <c r="X151" i="128" s="1"/>
  <c r="T151" i="128"/>
  <c r="S151" i="128"/>
  <c r="R151" i="128"/>
  <c r="M151" i="128"/>
  <c r="Z151" i="128" s="1"/>
  <c r="BF85" i="128"/>
  <c r="AR85" i="128"/>
  <c r="AS85" i="128" s="1"/>
  <c r="AT85" i="128" s="1"/>
  <c r="AU85" i="128" s="1"/>
  <c r="AV85" i="128" s="1"/>
  <c r="AQ85" i="128"/>
  <c r="AA85" i="128"/>
  <c r="V85" i="128"/>
  <c r="U85" i="128"/>
  <c r="T85" i="128"/>
  <c r="S85" i="128"/>
  <c r="R85" i="128"/>
  <c r="M85" i="128"/>
  <c r="J85" i="128" s="1"/>
  <c r="BF18" i="128"/>
  <c r="AR18" i="128"/>
  <c r="AQ18" i="128"/>
  <c r="AA18" i="128"/>
  <c r="V18" i="128"/>
  <c r="U18" i="128"/>
  <c r="X18" i="128" s="1"/>
  <c r="T18" i="128"/>
  <c r="S18" i="128"/>
  <c r="R18" i="128"/>
  <c r="M18" i="128"/>
  <c r="BF349" i="128"/>
  <c r="AR349" i="128"/>
  <c r="AQ349" i="128"/>
  <c r="AA349" i="128"/>
  <c r="V349" i="128"/>
  <c r="U349" i="128"/>
  <c r="T349" i="128"/>
  <c r="T373" i="128" s="1"/>
  <c r="S349" i="128"/>
  <c r="R349" i="128"/>
  <c r="M349" i="128"/>
  <c r="Z349" i="128" s="1"/>
  <c r="BF331" i="128"/>
  <c r="AR331" i="128"/>
  <c r="AQ331" i="128"/>
  <c r="AA331" i="128"/>
  <c r="V331" i="128"/>
  <c r="U331" i="128"/>
  <c r="X331" i="128" s="1"/>
  <c r="T331" i="128"/>
  <c r="S331" i="128"/>
  <c r="R331" i="128"/>
  <c r="M331" i="128"/>
  <c r="Z331" i="128" s="1"/>
  <c r="BF315" i="128"/>
  <c r="AR315" i="128"/>
  <c r="AS315" i="128" s="1"/>
  <c r="AT315" i="128" s="1"/>
  <c r="AU315" i="128" s="1"/>
  <c r="AV315" i="128" s="1"/>
  <c r="AQ315" i="128"/>
  <c r="AA315" i="128"/>
  <c r="Z315" i="128"/>
  <c r="V315" i="128"/>
  <c r="U315" i="128"/>
  <c r="T315" i="128"/>
  <c r="S315" i="128"/>
  <c r="R315" i="128"/>
  <c r="M315" i="128"/>
  <c r="J315" i="128" s="1"/>
  <c r="BF291" i="128"/>
  <c r="AR291" i="128"/>
  <c r="AQ291" i="128"/>
  <c r="AA291" i="128"/>
  <c r="V291" i="128"/>
  <c r="U291" i="128"/>
  <c r="X291" i="128" s="1"/>
  <c r="T291" i="128"/>
  <c r="S291" i="128"/>
  <c r="R291" i="128"/>
  <c r="M291" i="128"/>
  <c r="Z291" i="128" s="1"/>
  <c r="BF280" i="128"/>
  <c r="AR280" i="128"/>
  <c r="AS280" i="128" s="1"/>
  <c r="AT280" i="128" s="1"/>
  <c r="AU280" i="128" s="1"/>
  <c r="AV280" i="128" s="1"/>
  <c r="AQ280" i="128"/>
  <c r="AA280" i="128"/>
  <c r="V280" i="128"/>
  <c r="U280" i="128"/>
  <c r="T280" i="128"/>
  <c r="S280" i="128"/>
  <c r="R280" i="128"/>
  <c r="M280" i="128"/>
  <c r="Z280" i="128" s="1"/>
  <c r="BF248" i="128"/>
  <c r="AR248" i="128"/>
  <c r="AQ248" i="128"/>
  <c r="AA248" i="128"/>
  <c r="V248" i="128"/>
  <c r="U248" i="128"/>
  <c r="T248" i="128"/>
  <c r="S248" i="128"/>
  <c r="R248" i="128"/>
  <c r="M248" i="128"/>
  <c r="Z248" i="128" s="1"/>
  <c r="BF229" i="128"/>
  <c r="AR229" i="128"/>
  <c r="AS229" i="128" s="1"/>
  <c r="AT229" i="128" s="1"/>
  <c r="AU229" i="128" s="1"/>
  <c r="AV229" i="128" s="1"/>
  <c r="AQ229" i="128"/>
  <c r="AA229" i="128"/>
  <c r="V229" i="128"/>
  <c r="U229" i="128"/>
  <c r="T229" i="128"/>
  <c r="S229" i="128"/>
  <c r="R229" i="128"/>
  <c r="M229" i="128"/>
  <c r="J229" i="128" s="1"/>
  <c r="BF212" i="128"/>
  <c r="AR212" i="128"/>
  <c r="AQ212" i="128"/>
  <c r="AA212" i="128"/>
  <c r="V212" i="128"/>
  <c r="U212" i="128"/>
  <c r="X212" i="128" s="1"/>
  <c r="T212" i="128"/>
  <c r="S212" i="128"/>
  <c r="R212" i="128"/>
  <c r="M212" i="128"/>
  <c r="Z212" i="128" s="1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T190" i="128"/>
  <c r="S190" i="128"/>
  <c r="R190" i="128"/>
  <c r="M190" i="128"/>
  <c r="J190" i="128" s="1"/>
  <c r="BF177" i="128"/>
  <c r="AR177" i="128"/>
  <c r="AQ177" i="128"/>
  <c r="AA177" i="128"/>
  <c r="V177" i="128"/>
  <c r="U177" i="128"/>
  <c r="X177" i="128" s="1"/>
  <c r="T177" i="128"/>
  <c r="S177" i="128"/>
  <c r="R177" i="128"/>
  <c r="M177" i="128"/>
  <c r="Z177" i="128" s="1"/>
  <c r="BF169" i="128"/>
  <c r="AR169" i="128"/>
  <c r="AS169" i="128" s="1"/>
  <c r="AT169" i="128" s="1"/>
  <c r="AU169" i="128" s="1"/>
  <c r="AQ169" i="128"/>
  <c r="AA169" i="128"/>
  <c r="Z169" i="128"/>
  <c r="V169" i="128"/>
  <c r="U169" i="128"/>
  <c r="T169" i="128"/>
  <c r="S169" i="128"/>
  <c r="R169" i="128"/>
  <c r="M169" i="128"/>
  <c r="J169" i="128" s="1"/>
  <c r="BF138" i="128"/>
  <c r="AR138" i="128"/>
  <c r="AQ138" i="128"/>
  <c r="AA138" i="128"/>
  <c r="V138" i="128"/>
  <c r="U138" i="128"/>
  <c r="X138" i="128" s="1"/>
  <c r="T138" i="128"/>
  <c r="S138" i="128"/>
  <c r="R138" i="128"/>
  <c r="M138" i="128"/>
  <c r="Z138" i="128" s="1"/>
  <c r="BF122" i="128"/>
  <c r="AR122" i="128"/>
  <c r="AS122" i="128" s="1"/>
  <c r="AT122" i="128" s="1"/>
  <c r="AU122" i="128" s="1"/>
  <c r="AV122" i="128" s="1"/>
  <c r="AQ122" i="128"/>
  <c r="AA122" i="128"/>
  <c r="V122" i="128"/>
  <c r="U122" i="128"/>
  <c r="T122" i="128"/>
  <c r="S122" i="128"/>
  <c r="R122" i="128"/>
  <c r="M122" i="128"/>
  <c r="J122" i="128" s="1"/>
  <c r="BF114" i="128"/>
  <c r="AR114" i="128"/>
  <c r="AQ114" i="128"/>
  <c r="AA114" i="128"/>
  <c r="V114" i="128"/>
  <c r="U114" i="128"/>
  <c r="X114" i="128" s="1"/>
  <c r="T114" i="128"/>
  <c r="S114" i="128"/>
  <c r="S382" i="128" s="1"/>
  <c r="R114" i="128"/>
  <c r="M114" i="128"/>
  <c r="Z114" i="128" s="1"/>
  <c r="BF110" i="128"/>
  <c r="AR110" i="128"/>
  <c r="AS110" i="128" s="1"/>
  <c r="AT110" i="128" s="1"/>
  <c r="AU110" i="128" s="1"/>
  <c r="AQ110" i="128"/>
  <c r="AA110" i="128"/>
  <c r="V110" i="128"/>
  <c r="U110" i="128"/>
  <c r="X110" i="128" s="1"/>
  <c r="T110" i="128"/>
  <c r="S110" i="128"/>
  <c r="R110" i="128"/>
  <c r="M110" i="128"/>
  <c r="Z110" i="128" s="1"/>
  <c r="BF106" i="128"/>
  <c r="BF382" i="128" s="1"/>
  <c r="AR106" i="128"/>
  <c r="AS106" i="128" s="1"/>
  <c r="AT106" i="128" s="1"/>
  <c r="AU106" i="128" s="1"/>
  <c r="AV106" i="128" s="1"/>
  <c r="AQ106" i="128"/>
  <c r="AA106" i="128"/>
  <c r="V106" i="128"/>
  <c r="U106" i="128"/>
  <c r="T106" i="128"/>
  <c r="S106" i="128"/>
  <c r="R106" i="128"/>
  <c r="M106" i="128"/>
  <c r="J106" i="128" s="1"/>
  <c r="BF96" i="128"/>
  <c r="AR96" i="128"/>
  <c r="AQ96" i="128"/>
  <c r="AA96" i="128"/>
  <c r="V96" i="128"/>
  <c r="U96" i="128"/>
  <c r="T96" i="128"/>
  <c r="S96" i="128"/>
  <c r="R96" i="128"/>
  <c r="M96" i="128"/>
  <c r="Z96" i="128" s="1"/>
  <c r="BF66" i="128"/>
  <c r="AR66" i="128"/>
  <c r="AS66" i="128" s="1"/>
  <c r="AT66" i="128" s="1"/>
  <c r="AU66" i="128" s="1"/>
  <c r="AV66" i="128" s="1"/>
  <c r="AQ66" i="128"/>
  <c r="AA66" i="128"/>
  <c r="V66" i="128"/>
  <c r="U66" i="128"/>
  <c r="T66" i="128"/>
  <c r="S66" i="128"/>
  <c r="R66" i="128"/>
  <c r="M66" i="128"/>
  <c r="Z66" i="128" s="1"/>
  <c r="BF64" i="128"/>
  <c r="AR64" i="128"/>
  <c r="AQ64" i="128"/>
  <c r="AA64" i="128"/>
  <c r="V64" i="128"/>
  <c r="U64" i="128"/>
  <c r="X64" i="128" s="1"/>
  <c r="T64" i="128"/>
  <c r="S64" i="128"/>
  <c r="R64" i="128"/>
  <c r="M64" i="128"/>
  <c r="Z64" i="128" s="1"/>
  <c r="BF31" i="128"/>
  <c r="AR31" i="128"/>
  <c r="AS31" i="128" s="1"/>
  <c r="AT31" i="128" s="1"/>
  <c r="AU31" i="128" s="1"/>
  <c r="AV31" i="128" s="1"/>
  <c r="AQ31" i="128"/>
  <c r="AA31" i="128"/>
  <c r="V31" i="128"/>
  <c r="U31" i="128"/>
  <c r="T31" i="128"/>
  <c r="S31" i="128"/>
  <c r="R31" i="128"/>
  <c r="M31" i="128"/>
  <c r="J31" i="128" s="1"/>
  <c r="BF12" i="128"/>
  <c r="AR12" i="128"/>
  <c r="AQ12" i="128"/>
  <c r="AA12" i="128"/>
  <c r="V12" i="128"/>
  <c r="U12" i="128"/>
  <c r="X12" i="128" s="1"/>
  <c r="T12" i="128"/>
  <c r="S12" i="128"/>
  <c r="R12" i="128"/>
  <c r="M12" i="128"/>
  <c r="Z12" i="128" s="1"/>
  <c r="BF10" i="128"/>
  <c r="AR10" i="128"/>
  <c r="AS10" i="128" s="1"/>
  <c r="AT10" i="128" s="1"/>
  <c r="AU10" i="128" s="1"/>
  <c r="AV10" i="128" s="1"/>
  <c r="AQ10" i="128"/>
  <c r="AA10" i="128"/>
  <c r="V10" i="128"/>
  <c r="U10" i="128"/>
  <c r="T10" i="128"/>
  <c r="S10" i="128"/>
  <c r="R10" i="128"/>
  <c r="M10" i="128"/>
  <c r="Z10" i="128" s="1"/>
  <c r="BF364" i="128"/>
  <c r="AR364" i="128"/>
  <c r="AQ364" i="128"/>
  <c r="AA364" i="128"/>
  <c r="V364" i="128"/>
  <c r="U364" i="128"/>
  <c r="X364" i="128" s="1"/>
  <c r="T364" i="128"/>
  <c r="S364" i="128"/>
  <c r="R364" i="128"/>
  <c r="M364" i="128"/>
  <c r="Z364" i="128" s="1"/>
  <c r="BF357" i="128"/>
  <c r="AR357" i="128"/>
  <c r="AS357" i="128" s="1"/>
  <c r="AT357" i="128" s="1"/>
  <c r="AU357" i="128" s="1"/>
  <c r="AV357" i="128" s="1"/>
  <c r="AQ357" i="128"/>
  <c r="AA357" i="128"/>
  <c r="V357" i="128"/>
  <c r="U357" i="128"/>
  <c r="T357" i="128"/>
  <c r="S357" i="128"/>
  <c r="R357" i="128"/>
  <c r="M357" i="128"/>
  <c r="J357" i="128" s="1"/>
  <c r="BF356" i="128"/>
  <c r="AR356" i="128"/>
  <c r="AQ356" i="128"/>
  <c r="AA356" i="128"/>
  <c r="V356" i="128"/>
  <c r="U356" i="128"/>
  <c r="T356" i="128"/>
  <c r="S356" i="128"/>
  <c r="R356" i="128"/>
  <c r="M356" i="128"/>
  <c r="Z356" i="128" s="1"/>
  <c r="BF354" i="128"/>
  <c r="AR354" i="128"/>
  <c r="AS354" i="128" s="1"/>
  <c r="AT354" i="128" s="1"/>
  <c r="AU354" i="128" s="1"/>
  <c r="AV354" i="128" s="1"/>
  <c r="AQ354" i="128"/>
  <c r="AA354" i="128"/>
  <c r="V354" i="128"/>
  <c r="U354" i="128"/>
  <c r="T354" i="128"/>
  <c r="S354" i="128"/>
  <c r="R354" i="128"/>
  <c r="M354" i="128"/>
  <c r="Z354" i="128" s="1"/>
  <c r="BF336" i="128"/>
  <c r="AR336" i="128"/>
  <c r="AQ336" i="128"/>
  <c r="AA336" i="128"/>
  <c r="V336" i="128"/>
  <c r="U336" i="128"/>
  <c r="T336" i="128"/>
  <c r="S336" i="128"/>
  <c r="R336" i="128"/>
  <c r="M336" i="128"/>
  <c r="Z336" i="128" s="1"/>
  <c r="BF311" i="128"/>
  <c r="AR311" i="128"/>
  <c r="AS311" i="128" s="1"/>
  <c r="AT311" i="128" s="1"/>
  <c r="AU311" i="128" s="1"/>
  <c r="AV311" i="128" s="1"/>
  <c r="AQ311" i="128"/>
  <c r="AA311" i="128"/>
  <c r="V311" i="128"/>
  <c r="U311" i="128"/>
  <c r="T311" i="128"/>
  <c r="S311" i="128"/>
  <c r="R311" i="128"/>
  <c r="M311" i="128"/>
  <c r="J311" i="128" s="1"/>
  <c r="BF303" i="128"/>
  <c r="AR303" i="128"/>
  <c r="AQ303" i="128"/>
  <c r="AA303" i="128"/>
  <c r="V303" i="128"/>
  <c r="U303" i="128"/>
  <c r="X303" i="128" s="1"/>
  <c r="T303" i="128"/>
  <c r="S303" i="128"/>
  <c r="R303" i="128"/>
  <c r="M303" i="128"/>
  <c r="Z303" i="128" s="1"/>
  <c r="BF287" i="128"/>
  <c r="AR287" i="128"/>
  <c r="AS287" i="128" s="1"/>
  <c r="AT287" i="128" s="1"/>
  <c r="AU287" i="128" s="1"/>
  <c r="AV287" i="128" s="1"/>
  <c r="AQ287" i="128"/>
  <c r="AA287" i="128"/>
  <c r="V287" i="128"/>
  <c r="U287" i="128"/>
  <c r="T287" i="128"/>
  <c r="S287" i="128"/>
  <c r="R287" i="128"/>
  <c r="M287" i="128"/>
  <c r="Z287" i="128" s="1"/>
  <c r="BF285" i="128"/>
  <c r="AR285" i="128"/>
  <c r="AQ285" i="128"/>
  <c r="AA285" i="128"/>
  <c r="Z285" i="128"/>
  <c r="V285" i="128"/>
  <c r="U285" i="128"/>
  <c r="X285" i="128" s="1"/>
  <c r="T285" i="128"/>
  <c r="S285" i="128"/>
  <c r="R285" i="128"/>
  <c r="M285" i="128"/>
  <c r="J285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J243" i="128" s="1"/>
  <c r="BF211" i="128"/>
  <c r="AR211" i="128"/>
  <c r="AQ211" i="128"/>
  <c r="AA211" i="128"/>
  <c r="V211" i="128"/>
  <c r="U211" i="128"/>
  <c r="X211" i="128" s="1"/>
  <c r="T211" i="128"/>
  <c r="S211" i="128"/>
  <c r="R211" i="128"/>
  <c r="M211" i="128"/>
  <c r="Z211" i="128" s="1"/>
  <c r="BF208" i="128"/>
  <c r="AR208" i="128"/>
  <c r="AS208" i="128" s="1"/>
  <c r="AT208" i="128" s="1"/>
  <c r="AU208" i="128" s="1"/>
  <c r="AV208" i="128" s="1"/>
  <c r="AQ208" i="128"/>
  <c r="AA208" i="128"/>
  <c r="V208" i="128"/>
  <c r="U208" i="128"/>
  <c r="T208" i="128"/>
  <c r="S208" i="128"/>
  <c r="R208" i="128"/>
  <c r="M208" i="128"/>
  <c r="Z208" i="128" s="1"/>
  <c r="BF201" i="128"/>
  <c r="AR201" i="128"/>
  <c r="AQ201" i="128"/>
  <c r="AA201" i="128"/>
  <c r="V201" i="128"/>
  <c r="U201" i="128"/>
  <c r="X201" i="128" s="1"/>
  <c r="T201" i="128"/>
  <c r="S201" i="128"/>
  <c r="R201" i="128"/>
  <c r="M201" i="128"/>
  <c r="Z201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J193" i="128" s="1"/>
  <c r="BF189" i="128"/>
  <c r="AR189" i="128"/>
  <c r="AQ189" i="128"/>
  <c r="AA189" i="128"/>
  <c r="V189" i="128"/>
  <c r="U189" i="128"/>
  <c r="T189" i="128"/>
  <c r="S189" i="128"/>
  <c r="R189" i="128"/>
  <c r="M189" i="128"/>
  <c r="Z189" i="128" s="1"/>
  <c r="BF113" i="128"/>
  <c r="AR113" i="128"/>
  <c r="AS113" i="128" s="1"/>
  <c r="AT113" i="128" s="1"/>
  <c r="AU113" i="128" s="1"/>
  <c r="AV113" i="128" s="1"/>
  <c r="AQ113" i="128"/>
  <c r="AA113" i="128"/>
  <c r="V113" i="128"/>
  <c r="U113" i="128"/>
  <c r="T113" i="128"/>
  <c r="S113" i="128"/>
  <c r="R113" i="128"/>
  <c r="M113" i="128"/>
  <c r="Z113" i="128" s="1"/>
  <c r="BF92" i="128"/>
  <c r="AR92" i="128"/>
  <c r="AQ92" i="128"/>
  <c r="AA92" i="128"/>
  <c r="V92" i="128"/>
  <c r="U92" i="128"/>
  <c r="X92" i="128" s="1"/>
  <c r="T92" i="128"/>
  <c r="S92" i="128"/>
  <c r="R92" i="128"/>
  <c r="M92" i="128"/>
  <c r="Z92" i="128" s="1"/>
  <c r="BF90" i="128"/>
  <c r="AR90" i="128"/>
  <c r="AS90" i="128" s="1"/>
  <c r="AT90" i="128" s="1"/>
  <c r="AU90" i="128" s="1"/>
  <c r="AV90" i="128" s="1"/>
  <c r="AQ90" i="128"/>
  <c r="AA90" i="128"/>
  <c r="V90" i="128"/>
  <c r="U90" i="128"/>
  <c r="T90" i="128"/>
  <c r="S90" i="128"/>
  <c r="R90" i="128"/>
  <c r="M90" i="128"/>
  <c r="J90" i="128" s="1"/>
  <c r="BF59" i="128"/>
  <c r="AR59" i="128"/>
  <c r="AQ59" i="128"/>
  <c r="AA59" i="128"/>
  <c r="V59" i="128"/>
  <c r="U59" i="128"/>
  <c r="X59" i="128" s="1"/>
  <c r="T59" i="128"/>
  <c r="S59" i="128"/>
  <c r="R59" i="128"/>
  <c r="M59" i="128"/>
  <c r="Z59" i="128" s="1"/>
  <c r="BF55" i="128"/>
  <c r="AR55" i="128"/>
  <c r="AS55" i="128" s="1"/>
  <c r="AT55" i="128" s="1"/>
  <c r="AU55" i="128" s="1"/>
  <c r="AV55" i="128" s="1"/>
  <c r="AQ55" i="128"/>
  <c r="AA55" i="128"/>
  <c r="V55" i="128"/>
  <c r="V374" i="128" s="1"/>
  <c r="U55" i="128"/>
  <c r="T55" i="128"/>
  <c r="S55" i="128"/>
  <c r="R55" i="128"/>
  <c r="M55" i="128"/>
  <c r="Z55" i="128" s="1"/>
  <c r="BF24" i="128"/>
  <c r="AR24" i="128"/>
  <c r="AQ24" i="128"/>
  <c r="AA24" i="128"/>
  <c r="V24" i="128"/>
  <c r="U24" i="128"/>
  <c r="X24" i="128" s="1"/>
  <c r="T24" i="128"/>
  <c r="S24" i="128"/>
  <c r="R24" i="128"/>
  <c r="M24" i="128"/>
  <c r="Z24" i="128" s="1"/>
  <c r="BF347" i="128"/>
  <c r="AR347" i="128"/>
  <c r="AS347" i="128" s="1"/>
  <c r="AT347" i="128" s="1"/>
  <c r="AU347" i="128" s="1"/>
  <c r="AV347" i="128" s="1"/>
  <c r="AQ347" i="128"/>
  <c r="AA347" i="128"/>
  <c r="V347" i="128"/>
  <c r="U347" i="128"/>
  <c r="T347" i="128"/>
  <c r="S347" i="128"/>
  <c r="R347" i="128"/>
  <c r="M347" i="128"/>
  <c r="J347" i="128" s="1"/>
  <c r="BF310" i="128"/>
  <c r="AR310" i="128"/>
  <c r="AQ310" i="128"/>
  <c r="AA310" i="128"/>
  <c r="V310" i="128"/>
  <c r="U310" i="128"/>
  <c r="T310" i="128"/>
  <c r="S310" i="128"/>
  <c r="R310" i="128"/>
  <c r="M310" i="128"/>
  <c r="Z310" i="128" s="1"/>
  <c r="BF293" i="128"/>
  <c r="AR293" i="128"/>
  <c r="AS293" i="128" s="1"/>
  <c r="AT293" i="128" s="1"/>
  <c r="AU293" i="128" s="1"/>
  <c r="AV293" i="128" s="1"/>
  <c r="AQ293" i="128"/>
  <c r="AA293" i="128"/>
  <c r="V293" i="128"/>
  <c r="U293" i="128"/>
  <c r="T293" i="128"/>
  <c r="S293" i="128"/>
  <c r="R293" i="128"/>
  <c r="M293" i="128"/>
  <c r="Z293" i="128" s="1"/>
  <c r="BF277" i="128"/>
  <c r="AR277" i="128"/>
  <c r="AQ277" i="128"/>
  <c r="AA277" i="128"/>
  <c r="V277" i="128"/>
  <c r="U277" i="128"/>
  <c r="X277" i="128" s="1"/>
  <c r="T277" i="128"/>
  <c r="S277" i="128"/>
  <c r="R277" i="128"/>
  <c r="M277" i="128"/>
  <c r="Z277" i="128" s="1"/>
  <c r="BF273" i="128"/>
  <c r="AR273" i="128"/>
  <c r="AS273" i="128" s="1"/>
  <c r="AT273" i="128" s="1"/>
  <c r="AU273" i="128" s="1"/>
  <c r="AV273" i="128" s="1"/>
  <c r="AQ273" i="128"/>
  <c r="AA273" i="128"/>
  <c r="Z273" i="128"/>
  <c r="V273" i="128"/>
  <c r="U273" i="128"/>
  <c r="T273" i="128"/>
  <c r="T378" i="128" s="1"/>
  <c r="S273" i="128"/>
  <c r="R273" i="128"/>
  <c r="M273" i="128"/>
  <c r="J273" i="128" s="1"/>
  <c r="BF251" i="128"/>
  <c r="AR251" i="128"/>
  <c r="AQ251" i="128"/>
  <c r="AA251" i="128"/>
  <c r="V251" i="128"/>
  <c r="U251" i="128"/>
  <c r="T251" i="128"/>
  <c r="S251" i="128"/>
  <c r="R251" i="128"/>
  <c r="M251" i="128"/>
  <c r="Z251" i="128" s="1"/>
  <c r="BF242" i="128"/>
  <c r="AR242" i="128"/>
  <c r="AS242" i="128" s="1"/>
  <c r="AT242" i="128" s="1"/>
  <c r="AU242" i="128" s="1"/>
  <c r="AV242" i="128" s="1"/>
  <c r="AQ242" i="128"/>
  <c r="AA242" i="128"/>
  <c r="V242" i="128"/>
  <c r="U242" i="128"/>
  <c r="T242" i="128"/>
  <c r="S242" i="128"/>
  <c r="R242" i="128"/>
  <c r="M242" i="128"/>
  <c r="Z242" i="128" s="1"/>
  <c r="BF210" i="128"/>
  <c r="AR210" i="128"/>
  <c r="AQ210" i="128"/>
  <c r="AA210" i="128"/>
  <c r="V210" i="128"/>
  <c r="U210" i="128"/>
  <c r="X210" i="128" s="1"/>
  <c r="T210" i="128"/>
  <c r="S210" i="128"/>
  <c r="R210" i="128"/>
  <c r="M210" i="128"/>
  <c r="Z210" i="128" s="1"/>
  <c r="BF183" i="128"/>
  <c r="AR183" i="128"/>
  <c r="AS183" i="128" s="1"/>
  <c r="AT183" i="128" s="1"/>
  <c r="AU183" i="128" s="1"/>
  <c r="AV183" i="128" s="1"/>
  <c r="AQ183" i="128"/>
  <c r="AA183" i="128"/>
  <c r="Z183" i="128"/>
  <c r="V183" i="128"/>
  <c r="U183" i="128"/>
  <c r="T183" i="128"/>
  <c r="S183" i="128"/>
  <c r="R183" i="128"/>
  <c r="M183" i="128"/>
  <c r="J183" i="128" s="1"/>
  <c r="BF156" i="128"/>
  <c r="AR156" i="128"/>
  <c r="AQ156" i="128"/>
  <c r="AA156" i="128"/>
  <c r="V156" i="128"/>
  <c r="U156" i="128"/>
  <c r="X156" i="128" s="1"/>
  <c r="T156" i="128"/>
  <c r="S156" i="128"/>
  <c r="R156" i="128"/>
  <c r="M156" i="128"/>
  <c r="Z156" i="128" s="1"/>
  <c r="BF103" i="128"/>
  <c r="AR103" i="128"/>
  <c r="AS103" i="128" s="1"/>
  <c r="AT103" i="128" s="1"/>
  <c r="AU103" i="128" s="1"/>
  <c r="AV103" i="128" s="1"/>
  <c r="AQ103" i="128"/>
  <c r="AA103" i="128"/>
  <c r="Z103" i="128"/>
  <c r="V103" i="128"/>
  <c r="U103" i="128"/>
  <c r="T103" i="128"/>
  <c r="S103" i="128"/>
  <c r="R103" i="128"/>
  <c r="M103" i="128"/>
  <c r="J103" i="128" s="1"/>
  <c r="BF102" i="128"/>
  <c r="AR102" i="128"/>
  <c r="AQ102" i="128"/>
  <c r="AA102" i="128"/>
  <c r="V102" i="128"/>
  <c r="U102" i="128"/>
  <c r="X102" i="128" s="1"/>
  <c r="T102" i="128"/>
  <c r="S102" i="128"/>
  <c r="R102" i="128"/>
  <c r="M102" i="128"/>
  <c r="Z102" i="128" s="1"/>
  <c r="BF52" i="128"/>
  <c r="AR52" i="128"/>
  <c r="AS52" i="128" s="1"/>
  <c r="AT52" i="128" s="1"/>
  <c r="AU52" i="128" s="1"/>
  <c r="AV52" i="128" s="1"/>
  <c r="AQ52" i="128"/>
  <c r="AA52" i="128"/>
  <c r="V52" i="128"/>
  <c r="U52" i="128"/>
  <c r="T52" i="128"/>
  <c r="S52" i="128"/>
  <c r="R52" i="128"/>
  <c r="M52" i="128"/>
  <c r="J52" i="128" s="1"/>
  <c r="BF46" i="128"/>
  <c r="AR46" i="128"/>
  <c r="AQ46" i="128"/>
  <c r="AA46" i="128"/>
  <c r="V46" i="128"/>
  <c r="U46" i="128"/>
  <c r="X46" i="128" s="1"/>
  <c r="T46" i="128"/>
  <c r="S46" i="128"/>
  <c r="R46" i="128"/>
  <c r="M46" i="128"/>
  <c r="Z46" i="128" s="1"/>
  <c r="BF43" i="128"/>
  <c r="AR43" i="128"/>
  <c r="AS43" i="128" s="1"/>
  <c r="AT43" i="128" s="1"/>
  <c r="AU43" i="128" s="1"/>
  <c r="AV43" i="128" s="1"/>
  <c r="AQ43" i="128"/>
  <c r="AA43" i="128"/>
  <c r="AA378" i="128" s="1"/>
  <c r="V43" i="128"/>
  <c r="U43" i="128"/>
  <c r="T43" i="128"/>
  <c r="S43" i="128"/>
  <c r="S378" i="128" s="1"/>
  <c r="R43" i="128"/>
  <c r="M43" i="128"/>
  <c r="Z43" i="128" s="1"/>
  <c r="BF15" i="128"/>
  <c r="AR15" i="128"/>
  <c r="AQ15" i="128"/>
  <c r="AA15" i="128"/>
  <c r="V15" i="128"/>
  <c r="U15" i="128"/>
  <c r="X15" i="128" s="1"/>
  <c r="T15" i="128"/>
  <c r="S15" i="128"/>
  <c r="R15" i="128"/>
  <c r="M15" i="128"/>
  <c r="Z15" i="128" s="1"/>
  <c r="BF14" i="128"/>
  <c r="AR14" i="128"/>
  <c r="AS14" i="128" s="1"/>
  <c r="AT14" i="128" s="1"/>
  <c r="AU14" i="128" s="1"/>
  <c r="AV14" i="128" s="1"/>
  <c r="AQ14" i="128"/>
  <c r="AA14" i="128"/>
  <c r="V14" i="128"/>
  <c r="U14" i="128"/>
  <c r="T14" i="128"/>
  <c r="S14" i="128"/>
  <c r="R14" i="128"/>
  <c r="M14" i="128"/>
  <c r="J14" i="128" s="1"/>
  <c r="BF359" i="128"/>
  <c r="AR359" i="128"/>
  <c r="AQ359" i="128"/>
  <c r="AA359" i="128"/>
  <c r="V359" i="128"/>
  <c r="U359" i="128"/>
  <c r="T359" i="128"/>
  <c r="S359" i="128"/>
  <c r="R359" i="128"/>
  <c r="M359" i="128"/>
  <c r="BF237" i="128"/>
  <c r="AR237" i="128"/>
  <c r="AS237" i="128" s="1"/>
  <c r="AT237" i="128" s="1"/>
  <c r="AU237" i="128" s="1"/>
  <c r="AV237" i="128" s="1"/>
  <c r="AQ237" i="128"/>
  <c r="AA237" i="128"/>
  <c r="Z237" i="128"/>
  <c r="V237" i="128"/>
  <c r="U237" i="128"/>
  <c r="T237" i="128"/>
  <c r="S237" i="128"/>
  <c r="R237" i="128"/>
  <c r="M237" i="128"/>
  <c r="J237" i="128" s="1"/>
  <c r="BF234" i="128"/>
  <c r="AR234" i="128"/>
  <c r="AQ234" i="128"/>
  <c r="AA234" i="128"/>
  <c r="V234" i="128"/>
  <c r="U234" i="128"/>
  <c r="X234" i="128" s="1"/>
  <c r="T234" i="128"/>
  <c r="S234" i="128"/>
  <c r="R234" i="128"/>
  <c r="M234" i="128"/>
  <c r="BF220" i="128"/>
  <c r="AR220" i="128"/>
  <c r="AS220" i="128" s="1"/>
  <c r="AT220" i="128" s="1"/>
  <c r="AU220" i="128" s="1"/>
  <c r="AV220" i="128" s="1"/>
  <c r="AQ220" i="128"/>
  <c r="AA220" i="128"/>
  <c r="V220" i="128"/>
  <c r="U220" i="128"/>
  <c r="T220" i="128"/>
  <c r="S220" i="128"/>
  <c r="R220" i="128"/>
  <c r="M220" i="128"/>
  <c r="J220" i="128" s="1"/>
  <c r="BF204" i="128"/>
  <c r="AR204" i="128"/>
  <c r="AQ204" i="128"/>
  <c r="AA204" i="128"/>
  <c r="V204" i="128"/>
  <c r="U204" i="128"/>
  <c r="T204" i="128"/>
  <c r="S204" i="128"/>
  <c r="R204" i="128"/>
  <c r="M204" i="128"/>
  <c r="Z204" i="128" s="1"/>
  <c r="BF137" i="128"/>
  <c r="AR137" i="128"/>
  <c r="AS137" i="128" s="1"/>
  <c r="AT137" i="128" s="1"/>
  <c r="AU137" i="128" s="1"/>
  <c r="AV137" i="128" s="1"/>
  <c r="AQ137" i="128"/>
  <c r="AA137" i="128"/>
  <c r="V137" i="128"/>
  <c r="U137" i="128"/>
  <c r="T137" i="128"/>
  <c r="S137" i="128"/>
  <c r="R137" i="128"/>
  <c r="M137" i="128"/>
  <c r="Z137" i="128" s="1"/>
  <c r="BF70" i="128"/>
  <c r="AR70" i="128"/>
  <c r="AQ70" i="128"/>
  <c r="AA70" i="128"/>
  <c r="V70" i="128"/>
  <c r="U70" i="128"/>
  <c r="X70" i="128" s="1"/>
  <c r="T70" i="128"/>
  <c r="S70" i="128"/>
  <c r="R70" i="128"/>
  <c r="M70" i="128"/>
  <c r="Z70" i="128" s="1"/>
  <c r="BF45" i="128"/>
  <c r="AR45" i="128"/>
  <c r="AS45" i="128" s="1"/>
  <c r="AT45" i="128" s="1"/>
  <c r="AU45" i="128" s="1"/>
  <c r="AV45" i="128" s="1"/>
  <c r="AQ45" i="128"/>
  <c r="AA45" i="128"/>
  <c r="V45" i="128"/>
  <c r="U45" i="128"/>
  <c r="T45" i="128"/>
  <c r="S45" i="128"/>
  <c r="R45" i="128"/>
  <c r="M45" i="128"/>
  <c r="J45" i="128" s="1"/>
  <c r="BF307" i="128"/>
  <c r="AR307" i="128"/>
  <c r="AQ307" i="128"/>
  <c r="AA307" i="128"/>
  <c r="V307" i="128"/>
  <c r="U307" i="128"/>
  <c r="X307" i="128" s="1"/>
  <c r="T307" i="128"/>
  <c r="S307" i="128"/>
  <c r="R307" i="128"/>
  <c r="M307" i="128"/>
  <c r="Z307" i="128" s="1"/>
  <c r="BF286" i="128"/>
  <c r="AR286" i="128"/>
  <c r="AQ286" i="128"/>
  <c r="AA286" i="128"/>
  <c r="V286" i="128"/>
  <c r="U286" i="128"/>
  <c r="T286" i="128"/>
  <c r="S286" i="128"/>
  <c r="R286" i="128"/>
  <c r="M286" i="128"/>
  <c r="Z286" i="128" s="1"/>
  <c r="BF281" i="128"/>
  <c r="AR281" i="128"/>
  <c r="AQ281" i="128"/>
  <c r="AA281" i="128"/>
  <c r="V281" i="128"/>
  <c r="U281" i="128"/>
  <c r="X281" i="128" s="1"/>
  <c r="T281" i="128"/>
  <c r="S281" i="128"/>
  <c r="R281" i="128"/>
  <c r="M281" i="128"/>
  <c r="BF246" i="128"/>
  <c r="AR246" i="128"/>
  <c r="AS246" i="128" s="1"/>
  <c r="AT246" i="128" s="1"/>
  <c r="AU246" i="128" s="1"/>
  <c r="AV246" i="128" s="1"/>
  <c r="AQ246" i="128"/>
  <c r="AA246" i="128"/>
  <c r="V246" i="128"/>
  <c r="U246" i="128"/>
  <c r="T246" i="128"/>
  <c r="S246" i="128"/>
  <c r="R246" i="128"/>
  <c r="M246" i="128"/>
  <c r="J246" i="128" s="1"/>
  <c r="BF228" i="128"/>
  <c r="AR228" i="128"/>
  <c r="AR376" i="128" s="1"/>
  <c r="AQ228" i="128"/>
  <c r="AQ376" i="128" s="1"/>
  <c r="AA228" i="128"/>
  <c r="AA376" i="128" s="1"/>
  <c r="V228" i="128"/>
  <c r="U228" i="128"/>
  <c r="T228" i="128"/>
  <c r="T376" i="128" s="1"/>
  <c r="S228" i="128"/>
  <c r="R228" i="128"/>
  <c r="M228" i="128"/>
  <c r="Z228" i="128" s="1"/>
  <c r="BF71" i="128"/>
  <c r="AR71" i="128"/>
  <c r="AS71" i="128" s="1"/>
  <c r="AT71" i="128" s="1"/>
  <c r="AU71" i="128" s="1"/>
  <c r="AV71" i="128" s="1"/>
  <c r="AQ71" i="128"/>
  <c r="AA71" i="128"/>
  <c r="V71" i="128"/>
  <c r="U71" i="128"/>
  <c r="T71" i="128"/>
  <c r="S71" i="128"/>
  <c r="R71" i="128"/>
  <c r="M71" i="128"/>
  <c r="Z71" i="128" s="1"/>
  <c r="BF62" i="128"/>
  <c r="AR62" i="128"/>
  <c r="AQ62" i="128"/>
  <c r="AA62" i="128"/>
  <c r="Z62" i="128"/>
  <c r="V62" i="128"/>
  <c r="U62" i="128"/>
  <c r="X62" i="128" s="1"/>
  <c r="T62" i="128"/>
  <c r="S62" i="128"/>
  <c r="R62" i="128"/>
  <c r="M62" i="128"/>
  <c r="J62" i="128" s="1"/>
  <c r="BF301" i="128"/>
  <c r="AR301" i="128"/>
  <c r="AS301" i="128" s="1"/>
  <c r="AT301" i="128" s="1"/>
  <c r="AU301" i="128" s="1"/>
  <c r="AV301" i="128" s="1"/>
  <c r="AQ301" i="128"/>
  <c r="AA301" i="128"/>
  <c r="V301" i="128"/>
  <c r="U301" i="128"/>
  <c r="T301" i="128"/>
  <c r="S301" i="128"/>
  <c r="R301" i="128"/>
  <c r="M301" i="128"/>
  <c r="J301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Z126" i="128" s="1"/>
  <c r="BF111" i="128"/>
  <c r="AR111" i="128"/>
  <c r="AS111" i="128" s="1"/>
  <c r="AT111" i="128" s="1"/>
  <c r="AU111" i="128" s="1"/>
  <c r="AV111" i="128" s="1"/>
  <c r="AQ111" i="128"/>
  <c r="AA111" i="128"/>
  <c r="V111" i="128"/>
  <c r="U111" i="128"/>
  <c r="T111" i="128"/>
  <c r="S111" i="128"/>
  <c r="R111" i="128"/>
  <c r="M111" i="128"/>
  <c r="Z111" i="128" s="1"/>
  <c r="BF282" i="128"/>
  <c r="AR282" i="128"/>
  <c r="AQ282" i="128"/>
  <c r="AA282" i="128"/>
  <c r="V282" i="128"/>
  <c r="U282" i="128"/>
  <c r="X282" i="128" s="1"/>
  <c r="T282" i="128"/>
  <c r="S282" i="128"/>
  <c r="R282" i="128"/>
  <c r="M282" i="128"/>
  <c r="Z282" i="128" s="1"/>
  <c r="BF249" i="128"/>
  <c r="AR249" i="128"/>
  <c r="AS249" i="128" s="1"/>
  <c r="AT249" i="128" s="1"/>
  <c r="AU249" i="128" s="1"/>
  <c r="AV249" i="128" s="1"/>
  <c r="AQ249" i="128"/>
  <c r="AA249" i="128"/>
  <c r="V249" i="128"/>
  <c r="U249" i="128"/>
  <c r="T249" i="128"/>
  <c r="S249" i="128"/>
  <c r="R249" i="128"/>
  <c r="M249" i="128"/>
  <c r="J249" i="128" s="1"/>
  <c r="BF131" i="128"/>
  <c r="AR131" i="128"/>
  <c r="AQ131" i="128"/>
  <c r="AA131" i="128"/>
  <c r="V131" i="128"/>
  <c r="U131" i="128"/>
  <c r="T131" i="128"/>
  <c r="S131" i="128"/>
  <c r="R131" i="128"/>
  <c r="M131" i="128"/>
  <c r="BF118" i="128"/>
  <c r="AR118" i="128"/>
  <c r="AS118" i="128" s="1"/>
  <c r="AT118" i="128" s="1"/>
  <c r="AU118" i="128" s="1"/>
  <c r="AV118" i="128" s="1"/>
  <c r="AQ118" i="128"/>
  <c r="AA118" i="128"/>
  <c r="V118" i="128"/>
  <c r="U118" i="128"/>
  <c r="T118" i="128"/>
  <c r="S118" i="128"/>
  <c r="R118" i="128"/>
  <c r="M118" i="128"/>
  <c r="Z118" i="128" s="1"/>
  <c r="BF99" i="128"/>
  <c r="AR99" i="128"/>
  <c r="AQ99" i="128"/>
  <c r="AA99" i="128"/>
  <c r="Z99" i="128"/>
  <c r="V99" i="128"/>
  <c r="U99" i="128"/>
  <c r="X99" i="128" s="1"/>
  <c r="T99" i="128"/>
  <c r="S99" i="128"/>
  <c r="R99" i="128"/>
  <c r="M99" i="128"/>
  <c r="J99" i="128" s="1"/>
  <c r="BF72" i="128"/>
  <c r="AR72" i="128"/>
  <c r="AS72" i="128" s="1"/>
  <c r="AT72" i="128" s="1"/>
  <c r="AU72" i="128" s="1"/>
  <c r="AV72" i="128" s="1"/>
  <c r="AQ72" i="128"/>
  <c r="AA72" i="128"/>
  <c r="V72" i="128"/>
  <c r="U72" i="128"/>
  <c r="T72" i="128"/>
  <c r="S72" i="128"/>
  <c r="R72" i="128"/>
  <c r="M72" i="128"/>
  <c r="J72" i="128" s="1"/>
  <c r="BF29" i="128"/>
  <c r="AR29" i="128"/>
  <c r="AQ29" i="128"/>
  <c r="AA29" i="128"/>
  <c r="V29" i="128"/>
  <c r="U29" i="128"/>
  <c r="X29" i="128" s="1"/>
  <c r="T29" i="128"/>
  <c r="S29" i="128"/>
  <c r="R29" i="128"/>
  <c r="M29" i="128"/>
  <c r="J29" i="128" s="1"/>
  <c r="BF373" i="128"/>
  <c r="AR373" i="128"/>
  <c r="AQ373" i="128"/>
  <c r="AA373" i="128"/>
  <c r="V373" i="128"/>
  <c r="R373" i="128"/>
  <c r="M373" i="128"/>
  <c r="AR382" i="128"/>
  <c r="AA382" i="128"/>
  <c r="U382" i="128"/>
  <c r="T382" i="128"/>
  <c r="R382" i="128"/>
  <c r="M382" i="128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7" i="127"/>
  <c r="BE157" i="127"/>
  <c r="BC157" i="127"/>
  <c r="BB157" i="127"/>
  <c r="BA157" i="127"/>
  <c r="AZ157" i="127"/>
  <c r="AY157" i="127"/>
  <c r="AN157" i="127"/>
  <c r="AM157" i="127"/>
  <c r="AL157" i="127"/>
  <c r="AK157" i="127"/>
  <c r="AJ157" i="127"/>
  <c r="AI157" i="127"/>
  <c r="AH157" i="127"/>
  <c r="AG157" i="127"/>
  <c r="AF157" i="127"/>
  <c r="AE157" i="127"/>
  <c r="AD157" i="127"/>
  <c r="AC157" i="127"/>
  <c r="O157" i="127"/>
  <c r="K157" i="127"/>
  <c r="I157" i="127"/>
  <c r="E157" i="127"/>
  <c r="B157" i="127"/>
  <c r="BG156" i="127"/>
  <c r="BE156" i="127"/>
  <c r="BC156" i="127"/>
  <c r="BB156" i="127"/>
  <c r="BA156" i="127"/>
  <c r="AZ156" i="127"/>
  <c r="AY156" i="127"/>
  <c r="AN156" i="127"/>
  <c r="AM156" i="127"/>
  <c r="AL156" i="127"/>
  <c r="AK156" i="127"/>
  <c r="AJ156" i="127"/>
  <c r="AI156" i="127"/>
  <c r="AH156" i="127"/>
  <c r="AG156" i="127"/>
  <c r="AF156" i="127"/>
  <c r="AE156" i="127"/>
  <c r="AD156" i="127"/>
  <c r="AC156" i="127"/>
  <c r="O156" i="127"/>
  <c r="K156" i="127"/>
  <c r="I156" i="127"/>
  <c r="E156" i="127"/>
  <c r="B156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G152" i="127"/>
  <c r="BE152" i="127"/>
  <c r="BC152" i="127"/>
  <c r="BB152" i="127"/>
  <c r="BA152" i="127"/>
  <c r="AZ152" i="127"/>
  <c r="AY152" i="127"/>
  <c r="AN152" i="127"/>
  <c r="AM152" i="127"/>
  <c r="AL152" i="127"/>
  <c r="AK152" i="127"/>
  <c r="AJ152" i="127"/>
  <c r="AI152" i="127"/>
  <c r="AH152" i="127"/>
  <c r="AG152" i="127"/>
  <c r="AF152" i="127"/>
  <c r="AE152" i="127"/>
  <c r="AD152" i="127"/>
  <c r="AC152" i="127"/>
  <c r="O152" i="127"/>
  <c r="K152" i="127"/>
  <c r="I152" i="127"/>
  <c r="E152" i="127"/>
  <c r="B152" i="127"/>
  <c r="BF150" i="127"/>
  <c r="AR150" i="127"/>
  <c r="AQ150" i="127"/>
  <c r="AA150" i="127"/>
  <c r="V150" i="127"/>
  <c r="U150" i="127"/>
  <c r="T150" i="127"/>
  <c r="S150" i="127"/>
  <c r="R150" i="127"/>
  <c r="M150" i="127"/>
  <c r="Z150" i="127" s="1"/>
  <c r="BF146" i="127"/>
  <c r="AR146" i="127"/>
  <c r="AS146" i="127" s="1"/>
  <c r="AT146" i="127" s="1"/>
  <c r="AU146" i="127" s="1"/>
  <c r="AV146" i="127" s="1"/>
  <c r="AQ146" i="127"/>
  <c r="AA146" i="127"/>
  <c r="V146" i="127"/>
  <c r="U146" i="127"/>
  <c r="T146" i="127"/>
  <c r="S146" i="127"/>
  <c r="R146" i="127"/>
  <c r="M146" i="127"/>
  <c r="Z146" i="127" s="1"/>
  <c r="BF119" i="127"/>
  <c r="AR119" i="127"/>
  <c r="AS119" i="127" s="1"/>
  <c r="AQ119" i="127"/>
  <c r="AA119" i="127"/>
  <c r="V119" i="127"/>
  <c r="U119" i="127"/>
  <c r="X119" i="127" s="1"/>
  <c r="T119" i="127"/>
  <c r="S119" i="127"/>
  <c r="R119" i="127"/>
  <c r="M119" i="127"/>
  <c r="Z119" i="127" s="1"/>
  <c r="BF103" i="127"/>
  <c r="AR103" i="127"/>
  <c r="AS103" i="127" s="1"/>
  <c r="AT103" i="127" s="1"/>
  <c r="AU103" i="127" s="1"/>
  <c r="AV103" i="127" s="1"/>
  <c r="AQ103" i="127"/>
  <c r="AA103" i="127"/>
  <c r="V103" i="127"/>
  <c r="U103" i="127"/>
  <c r="T103" i="127"/>
  <c r="S103" i="127"/>
  <c r="R103" i="127"/>
  <c r="M103" i="127"/>
  <c r="J103" i="127" s="1"/>
  <c r="BF64" i="127"/>
  <c r="AR64" i="127"/>
  <c r="AQ64" i="127"/>
  <c r="AA64" i="127"/>
  <c r="V64" i="127"/>
  <c r="U64" i="127"/>
  <c r="T64" i="127"/>
  <c r="S64" i="127"/>
  <c r="R64" i="127"/>
  <c r="M64" i="127"/>
  <c r="Z64" i="127" s="1"/>
  <c r="BF53" i="127"/>
  <c r="AR53" i="127"/>
  <c r="AS53" i="127" s="1"/>
  <c r="AQ53" i="127"/>
  <c r="AA53" i="127"/>
  <c r="V53" i="127"/>
  <c r="U53" i="127"/>
  <c r="T53" i="127"/>
  <c r="S53" i="127"/>
  <c r="R53" i="127"/>
  <c r="M53" i="127"/>
  <c r="J53" i="127" s="1"/>
  <c r="BF35" i="127"/>
  <c r="AR35" i="127"/>
  <c r="AS35" i="127" s="1"/>
  <c r="AT35" i="127" s="1"/>
  <c r="AU35" i="127" s="1"/>
  <c r="AV35" i="127" s="1"/>
  <c r="AQ35" i="127"/>
  <c r="AA35" i="127"/>
  <c r="V35" i="127"/>
  <c r="U35" i="127"/>
  <c r="X35" i="127" s="1"/>
  <c r="T35" i="127"/>
  <c r="S35" i="127"/>
  <c r="R35" i="127"/>
  <c r="M35" i="127"/>
  <c r="Z35" i="127" s="1"/>
  <c r="BF32" i="127"/>
  <c r="AR32" i="127"/>
  <c r="AS32" i="127" s="1"/>
  <c r="AT32" i="127" s="1"/>
  <c r="AU32" i="127" s="1"/>
  <c r="AV32" i="127" s="1"/>
  <c r="AQ32" i="127"/>
  <c r="AA32" i="127"/>
  <c r="Z32" i="127"/>
  <c r="V32" i="127"/>
  <c r="U32" i="127"/>
  <c r="T32" i="127"/>
  <c r="S32" i="127"/>
  <c r="R32" i="127"/>
  <c r="M32" i="127"/>
  <c r="J32" i="127" s="1"/>
  <c r="BF102" i="127"/>
  <c r="AR102" i="127"/>
  <c r="AQ102" i="127"/>
  <c r="AA102" i="127"/>
  <c r="V102" i="127"/>
  <c r="U102" i="127"/>
  <c r="T102" i="127"/>
  <c r="S102" i="127"/>
  <c r="R102" i="127"/>
  <c r="M102" i="127"/>
  <c r="Z102" i="127" s="1"/>
  <c r="BF34" i="127"/>
  <c r="AR34" i="127"/>
  <c r="AS34" i="127" s="1"/>
  <c r="AT34" i="127" s="1"/>
  <c r="AU34" i="127" s="1"/>
  <c r="AV34" i="127" s="1"/>
  <c r="AQ34" i="127"/>
  <c r="AA34" i="127"/>
  <c r="V34" i="127"/>
  <c r="U34" i="127"/>
  <c r="T34" i="127"/>
  <c r="S34" i="127"/>
  <c r="R34" i="127"/>
  <c r="M34" i="127"/>
  <c r="J34" i="127" s="1"/>
  <c r="BF27" i="127"/>
  <c r="AR27" i="127"/>
  <c r="AS27" i="127" s="1"/>
  <c r="AT27" i="127" s="1"/>
  <c r="AU27" i="127" s="1"/>
  <c r="AV27" i="127" s="1"/>
  <c r="AQ27" i="127"/>
  <c r="AA27" i="127"/>
  <c r="Z27" i="127"/>
  <c r="V27" i="127"/>
  <c r="U27" i="127"/>
  <c r="X27" i="127" s="1"/>
  <c r="T27" i="127"/>
  <c r="S27" i="127"/>
  <c r="R27" i="127"/>
  <c r="M27" i="127"/>
  <c r="J27" i="127" s="1"/>
  <c r="BF112" i="127"/>
  <c r="AR112" i="127"/>
  <c r="AS112" i="127" s="1"/>
  <c r="AT112" i="127" s="1"/>
  <c r="AU112" i="127" s="1"/>
  <c r="AV112" i="127" s="1"/>
  <c r="AQ112" i="127"/>
  <c r="AA112" i="127"/>
  <c r="Z112" i="127"/>
  <c r="V112" i="127"/>
  <c r="U112" i="127"/>
  <c r="T112" i="127"/>
  <c r="S112" i="127"/>
  <c r="R112" i="127"/>
  <c r="M112" i="127"/>
  <c r="J112" i="127" s="1"/>
  <c r="BF107" i="127"/>
  <c r="AR107" i="127"/>
  <c r="AQ107" i="127"/>
  <c r="AA107" i="127"/>
  <c r="V107" i="127"/>
  <c r="U107" i="127"/>
  <c r="T107" i="127"/>
  <c r="S107" i="127"/>
  <c r="R107" i="127"/>
  <c r="M107" i="127"/>
  <c r="Z107" i="127" s="1"/>
  <c r="BF96" i="127"/>
  <c r="AR96" i="127"/>
  <c r="AS96" i="127" s="1"/>
  <c r="AT96" i="127" s="1"/>
  <c r="AU96" i="127" s="1"/>
  <c r="AV96" i="127" s="1"/>
  <c r="AQ96" i="127"/>
  <c r="AA96" i="127"/>
  <c r="V96" i="127"/>
  <c r="U96" i="127"/>
  <c r="T96" i="127"/>
  <c r="S96" i="127"/>
  <c r="R96" i="127"/>
  <c r="M96" i="127"/>
  <c r="Z96" i="127" s="1"/>
  <c r="BF69" i="127"/>
  <c r="AR69" i="127"/>
  <c r="AS69" i="127" s="1"/>
  <c r="AT69" i="127" s="1"/>
  <c r="AQ69" i="127"/>
  <c r="AA69" i="127"/>
  <c r="V69" i="127"/>
  <c r="U69" i="127"/>
  <c r="T69" i="127"/>
  <c r="S69" i="127"/>
  <c r="R69" i="127"/>
  <c r="M69" i="127"/>
  <c r="Z69" i="127" s="1"/>
  <c r="BF59" i="127"/>
  <c r="AR59" i="127"/>
  <c r="AS59" i="127" s="1"/>
  <c r="AT59" i="127" s="1"/>
  <c r="AU59" i="127" s="1"/>
  <c r="AV59" i="127" s="1"/>
  <c r="AW59" i="127" s="1"/>
  <c r="AX59" i="127" s="1"/>
  <c r="AQ59" i="127"/>
  <c r="AA59" i="127"/>
  <c r="V59" i="127"/>
  <c r="U59" i="127"/>
  <c r="T59" i="127"/>
  <c r="S59" i="127"/>
  <c r="R59" i="127"/>
  <c r="M59" i="127"/>
  <c r="J59" i="127" s="1"/>
  <c r="BF39" i="127"/>
  <c r="AR39" i="127"/>
  <c r="AQ39" i="127"/>
  <c r="AA39" i="127"/>
  <c r="V39" i="127"/>
  <c r="U39" i="127"/>
  <c r="T39" i="127"/>
  <c r="S39" i="127"/>
  <c r="R39" i="127"/>
  <c r="M39" i="127"/>
  <c r="J39" i="127" s="1"/>
  <c r="BF115" i="127"/>
  <c r="AR115" i="127"/>
  <c r="AQ115" i="127"/>
  <c r="AA115" i="127"/>
  <c r="V115" i="127"/>
  <c r="U115" i="127"/>
  <c r="T115" i="127"/>
  <c r="S115" i="127"/>
  <c r="R115" i="127"/>
  <c r="M115" i="127"/>
  <c r="Z115" i="127" s="1"/>
  <c r="BF95" i="127"/>
  <c r="AR95" i="127"/>
  <c r="AQ95" i="127"/>
  <c r="AA95" i="127"/>
  <c r="Z95" i="127"/>
  <c r="V95" i="127"/>
  <c r="U95" i="127"/>
  <c r="T95" i="127"/>
  <c r="S95" i="127"/>
  <c r="R95" i="127"/>
  <c r="M95" i="127"/>
  <c r="J95" i="127" s="1"/>
  <c r="BF93" i="127"/>
  <c r="AR93" i="127"/>
  <c r="AQ93" i="127"/>
  <c r="AA93" i="127"/>
  <c r="V93" i="127"/>
  <c r="U93" i="127"/>
  <c r="T93" i="127"/>
  <c r="S93" i="127"/>
  <c r="R93" i="127"/>
  <c r="M93" i="127"/>
  <c r="Z93" i="127" s="1"/>
  <c r="BF80" i="127"/>
  <c r="AR80" i="127"/>
  <c r="AQ80" i="127"/>
  <c r="AA80" i="127"/>
  <c r="Z80" i="127"/>
  <c r="V80" i="127"/>
  <c r="U80" i="127"/>
  <c r="T80" i="127"/>
  <c r="S80" i="127"/>
  <c r="R80" i="127"/>
  <c r="M80" i="127"/>
  <c r="J80" i="127" s="1"/>
  <c r="AP80" i="127" s="1"/>
  <c r="BF76" i="127"/>
  <c r="AR76" i="127"/>
  <c r="AS76" i="127" s="1"/>
  <c r="AT76" i="127" s="1"/>
  <c r="AU76" i="127" s="1"/>
  <c r="AV76" i="127" s="1"/>
  <c r="AQ76" i="127"/>
  <c r="AA76" i="127"/>
  <c r="V76" i="127"/>
  <c r="U76" i="127"/>
  <c r="T76" i="127"/>
  <c r="S76" i="127"/>
  <c r="R76" i="127"/>
  <c r="M76" i="127"/>
  <c r="Z76" i="127" s="1"/>
  <c r="BF56" i="127"/>
  <c r="AR56" i="127"/>
  <c r="AQ56" i="127"/>
  <c r="AA56" i="127"/>
  <c r="V56" i="127"/>
  <c r="U56" i="127"/>
  <c r="T56" i="127"/>
  <c r="S56" i="127"/>
  <c r="R56" i="127"/>
  <c r="M56" i="127"/>
  <c r="J56" i="127" s="1"/>
  <c r="BF55" i="127"/>
  <c r="AR55" i="127"/>
  <c r="AQ55" i="127"/>
  <c r="AA55" i="127"/>
  <c r="V55" i="127"/>
  <c r="U55" i="127"/>
  <c r="T55" i="127"/>
  <c r="S55" i="127"/>
  <c r="R55" i="127"/>
  <c r="M55" i="127"/>
  <c r="Z55" i="127" s="1"/>
  <c r="BF17" i="127"/>
  <c r="AR17" i="127"/>
  <c r="AS17" i="127" s="1"/>
  <c r="AQ17" i="127"/>
  <c r="AA17" i="127"/>
  <c r="V17" i="127"/>
  <c r="U17" i="127"/>
  <c r="X17" i="127" s="1"/>
  <c r="T17" i="127"/>
  <c r="S17" i="127"/>
  <c r="R17" i="127"/>
  <c r="M17" i="127"/>
  <c r="Z17" i="127" s="1"/>
  <c r="BF11" i="127"/>
  <c r="AR11" i="127"/>
  <c r="AS11" i="127" s="1"/>
  <c r="AT11" i="127" s="1"/>
  <c r="AU11" i="127" s="1"/>
  <c r="AV11" i="127" s="1"/>
  <c r="AQ11" i="127"/>
  <c r="AA11" i="127"/>
  <c r="V11" i="127"/>
  <c r="U11" i="127"/>
  <c r="T11" i="127"/>
  <c r="S11" i="127"/>
  <c r="R11" i="127"/>
  <c r="M11" i="127"/>
  <c r="Z11" i="127" s="1"/>
  <c r="BF144" i="127"/>
  <c r="AR144" i="127"/>
  <c r="AQ144" i="127"/>
  <c r="AA144" i="127"/>
  <c r="V144" i="127"/>
  <c r="U144" i="127"/>
  <c r="T144" i="127"/>
  <c r="S144" i="127"/>
  <c r="R144" i="127"/>
  <c r="M144" i="127"/>
  <c r="J144" i="127" s="1"/>
  <c r="BF133" i="127"/>
  <c r="AR133" i="127"/>
  <c r="AQ133" i="127"/>
  <c r="AA133" i="127"/>
  <c r="V133" i="127"/>
  <c r="U133" i="127"/>
  <c r="T133" i="127"/>
  <c r="S133" i="127"/>
  <c r="R133" i="127"/>
  <c r="M133" i="127"/>
  <c r="Z133" i="127" s="1"/>
  <c r="BF125" i="127"/>
  <c r="AR125" i="127"/>
  <c r="AQ125" i="127"/>
  <c r="AA125" i="127"/>
  <c r="V125" i="127"/>
  <c r="U125" i="127"/>
  <c r="T125" i="127"/>
  <c r="S125" i="127"/>
  <c r="R125" i="127"/>
  <c r="M125" i="127"/>
  <c r="Z125" i="127" s="1"/>
  <c r="BF110" i="127"/>
  <c r="AR110" i="127"/>
  <c r="AS110" i="127" s="1"/>
  <c r="AT110" i="127" s="1"/>
  <c r="AU110" i="127" s="1"/>
  <c r="AV110" i="127" s="1"/>
  <c r="AQ110" i="127"/>
  <c r="AA110" i="127"/>
  <c r="Z110" i="127"/>
  <c r="V110" i="127"/>
  <c r="U110" i="127"/>
  <c r="T110" i="127"/>
  <c r="S110" i="127"/>
  <c r="R110" i="127"/>
  <c r="M110" i="127"/>
  <c r="J110" i="127" s="1"/>
  <c r="BF100" i="127"/>
  <c r="AR100" i="127"/>
  <c r="AQ100" i="127"/>
  <c r="AA100" i="127"/>
  <c r="V100" i="127"/>
  <c r="U100" i="127"/>
  <c r="T100" i="127"/>
  <c r="S100" i="127"/>
  <c r="R100" i="127"/>
  <c r="M100" i="127"/>
  <c r="J100" i="127" s="1"/>
  <c r="BF78" i="127"/>
  <c r="AR78" i="127"/>
  <c r="AQ78" i="127"/>
  <c r="AA78" i="127"/>
  <c r="V78" i="127"/>
  <c r="U78" i="127"/>
  <c r="T78" i="127"/>
  <c r="S78" i="127"/>
  <c r="R78" i="127"/>
  <c r="M78" i="127"/>
  <c r="Z78" i="127" s="1"/>
  <c r="BF33" i="127"/>
  <c r="AR33" i="127"/>
  <c r="AS33" i="127" s="1"/>
  <c r="AT33" i="127" s="1"/>
  <c r="AU33" i="127" s="1"/>
  <c r="AV33" i="127" s="1"/>
  <c r="AQ33" i="127"/>
  <c r="AA33" i="127"/>
  <c r="V33" i="127"/>
  <c r="U33" i="127"/>
  <c r="X33" i="127" s="1"/>
  <c r="T33" i="127"/>
  <c r="S33" i="127"/>
  <c r="R33" i="127"/>
  <c r="M33" i="127"/>
  <c r="Z33" i="127" s="1"/>
  <c r="BF29" i="127"/>
  <c r="AR29" i="127"/>
  <c r="AS29" i="127" s="1"/>
  <c r="AT29" i="127" s="1"/>
  <c r="AU29" i="127" s="1"/>
  <c r="AV29" i="127" s="1"/>
  <c r="AQ29" i="127"/>
  <c r="AA29" i="127"/>
  <c r="V29" i="127"/>
  <c r="U29" i="127"/>
  <c r="T29" i="127"/>
  <c r="S29" i="127"/>
  <c r="R29" i="127"/>
  <c r="M29" i="127"/>
  <c r="Z29" i="127" s="1"/>
  <c r="BF28" i="127"/>
  <c r="AR28" i="127"/>
  <c r="AQ28" i="127"/>
  <c r="AA28" i="127"/>
  <c r="V28" i="127"/>
  <c r="U28" i="127"/>
  <c r="T28" i="127"/>
  <c r="S28" i="127"/>
  <c r="R28" i="127"/>
  <c r="M28" i="127"/>
  <c r="J28" i="127" s="1"/>
  <c r="BF26" i="127"/>
  <c r="AR26" i="127"/>
  <c r="AQ26" i="127"/>
  <c r="AA26" i="127"/>
  <c r="V26" i="127"/>
  <c r="U26" i="127"/>
  <c r="T26" i="127"/>
  <c r="S26" i="127"/>
  <c r="R26" i="127"/>
  <c r="M26" i="127"/>
  <c r="Z26" i="127" s="1"/>
  <c r="BF19" i="127"/>
  <c r="AR19" i="127"/>
  <c r="AS19" i="127" s="1"/>
  <c r="AT19" i="127" s="1"/>
  <c r="AU19" i="127" s="1"/>
  <c r="AV19" i="127" s="1"/>
  <c r="AQ19" i="127"/>
  <c r="AA19" i="127"/>
  <c r="V19" i="127"/>
  <c r="U19" i="127"/>
  <c r="X19" i="127" s="1"/>
  <c r="T19" i="127"/>
  <c r="S19" i="127"/>
  <c r="R19" i="127"/>
  <c r="M19" i="127"/>
  <c r="Z19" i="127" s="1"/>
  <c r="BF14" i="127"/>
  <c r="AR14" i="127"/>
  <c r="AS14" i="127" s="1"/>
  <c r="AT14" i="127" s="1"/>
  <c r="AU14" i="127" s="1"/>
  <c r="AV14" i="127" s="1"/>
  <c r="AQ14" i="127"/>
  <c r="AA14" i="127"/>
  <c r="V14" i="127"/>
  <c r="U14" i="127"/>
  <c r="T14" i="127"/>
  <c r="S14" i="127"/>
  <c r="R14" i="127"/>
  <c r="M14" i="127"/>
  <c r="Z14" i="127" s="1"/>
  <c r="BF12" i="127"/>
  <c r="AR12" i="127"/>
  <c r="AQ12" i="127"/>
  <c r="AA12" i="127"/>
  <c r="V12" i="127"/>
  <c r="U12" i="127"/>
  <c r="T12" i="127"/>
  <c r="S12" i="127"/>
  <c r="R12" i="127"/>
  <c r="M12" i="127"/>
  <c r="J12" i="127" s="1"/>
  <c r="BF148" i="127"/>
  <c r="AR148" i="127"/>
  <c r="AQ148" i="127"/>
  <c r="AA148" i="127"/>
  <c r="V148" i="127"/>
  <c r="U148" i="127"/>
  <c r="T148" i="127"/>
  <c r="S148" i="127"/>
  <c r="R148" i="127"/>
  <c r="M148" i="127"/>
  <c r="Z148" i="127" s="1"/>
  <c r="BF147" i="127"/>
  <c r="AR147" i="127"/>
  <c r="AQ147" i="127"/>
  <c r="AA147" i="127"/>
  <c r="V147" i="127"/>
  <c r="U147" i="127"/>
  <c r="T147" i="127"/>
  <c r="S147" i="127"/>
  <c r="R147" i="127"/>
  <c r="M147" i="127"/>
  <c r="Z147" i="127" s="1"/>
  <c r="BF142" i="127"/>
  <c r="AR142" i="127"/>
  <c r="AS142" i="127" s="1"/>
  <c r="AT142" i="127" s="1"/>
  <c r="AU142" i="127" s="1"/>
  <c r="AV142" i="127" s="1"/>
  <c r="AQ142" i="127"/>
  <c r="AA142" i="127"/>
  <c r="V142" i="127"/>
  <c r="U142" i="127"/>
  <c r="T142" i="127"/>
  <c r="S142" i="127"/>
  <c r="R142" i="127"/>
  <c r="M142" i="127"/>
  <c r="Z142" i="127" s="1"/>
  <c r="BF139" i="127"/>
  <c r="AR139" i="127"/>
  <c r="AQ139" i="127"/>
  <c r="AA139" i="127"/>
  <c r="V139" i="127"/>
  <c r="U139" i="127"/>
  <c r="T139" i="127"/>
  <c r="S139" i="127"/>
  <c r="R139" i="127"/>
  <c r="M139" i="127"/>
  <c r="J139" i="127" s="1"/>
  <c r="BF113" i="127"/>
  <c r="AR113" i="127"/>
  <c r="AQ113" i="127"/>
  <c r="AA113" i="127"/>
  <c r="V113" i="127"/>
  <c r="U113" i="127"/>
  <c r="T113" i="127"/>
  <c r="S113" i="127"/>
  <c r="R113" i="127"/>
  <c r="M113" i="127"/>
  <c r="Z113" i="127" s="1"/>
  <c r="BF85" i="127"/>
  <c r="AR85" i="127"/>
  <c r="AQ85" i="127"/>
  <c r="AA85" i="127"/>
  <c r="V85" i="127"/>
  <c r="U85" i="127"/>
  <c r="X85" i="127" s="1"/>
  <c r="T85" i="127"/>
  <c r="S85" i="127"/>
  <c r="R85" i="127"/>
  <c r="M85" i="127"/>
  <c r="Z85" i="127" s="1"/>
  <c r="BF57" i="127"/>
  <c r="AR57" i="127"/>
  <c r="AS57" i="127" s="1"/>
  <c r="AT57" i="127" s="1"/>
  <c r="AU57" i="127" s="1"/>
  <c r="AV57" i="127" s="1"/>
  <c r="AQ57" i="127"/>
  <c r="AA57" i="127"/>
  <c r="V57" i="127"/>
  <c r="U57" i="127"/>
  <c r="T57" i="127"/>
  <c r="S57" i="127"/>
  <c r="R57" i="127"/>
  <c r="M57" i="127"/>
  <c r="Z57" i="127" s="1"/>
  <c r="BF49" i="127"/>
  <c r="AR49" i="127"/>
  <c r="AQ49" i="127"/>
  <c r="AA49" i="127"/>
  <c r="V49" i="127"/>
  <c r="U49" i="127"/>
  <c r="T49" i="127"/>
  <c r="S49" i="127"/>
  <c r="R49" i="127"/>
  <c r="M49" i="127"/>
  <c r="J49" i="127" s="1"/>
  <c r="BF48" i="127"/>
  <c r="AR48" i="127"/>
  <c r="AQ48" i="127"/>
  <c r="AA48" i="127"/>
  <c r="V48" i="127"/>
  <c r="U48" i="127"/>
  <c r="T48" i="127"/>
  <c r="S48" i="127"/>
  <c r="R48" i="127"/>
  <c r="M48" i="127"/>
  <c r="Z48" i="127" s="1"/>
  <c r="BF24" i="127"/>
  <c r="AR24" i="127"/>
  <c r="AQ24" i="127"/>
  <c r="AA24" i="127"/>
  <c r="V24" i="127"/>
  <c r="U24" i="127"/>
  <c r="X24" i="127" s="1"/>
  <c r="T24" i="127"/>
  <c r="S24" i="127"/>
  <c r="R24" i="127"/>
  <c r="M24" i="127"/>
  <c r="Z24" i="127" s="1"/>
  <c r="BF15" i="127"/>
  <c r="AR15" i="127"/>
  <c r="AS15" i="127" s="1"/>
  <c r="AT15" i="127" s="1"/>
  <c r="AU15" i="127" s="1"/>
  <c r="AV15" i="127" s="1"/>
  <c r="AQ15" i="127"/>
  <c r="AA15" i="127"/>
  <c r="V15" i="127"/>
  <c r="U15" i="127"/>
  <c r="X15" i="127" s="1"/>
  <c r="T15" i="127"/>
  <c r="S15" i="127"/>
  <c r="R15" i="127"/>
  <c r="M15" i="127"/>
  <c r="Z15" i="127" s="1"/>
  <c r="BF117" i="127"/>
  <c r="AR117" i="127"/>
  <c r="AQ117" i="127"/>
  <c r="AA117" i="127"/>
  <c r="V117" i="127"/>
  <c r="U117" i="127"/>
  <c r="T117" i="127"/>
  <c r="S117" i="127"/>
  <c r="R117" i="127"/>
  <c r="M117" i="127"/>
  <c r="J117" i="127" s="1"/>
  <c r="BF83" i="127"/>
  <c r="AR83" i="127"/>
  <c r="AQ83" i="127"/>
  <c r="AA83" i="127"/>
  <c r="V83" i="127"/>
  <c r="U83" i="127"/>
  <c r="T83" i="127"/>
  <c r="S83" i="127"/>
  <c r="R83" i="127"/>
  <c r="M83" i="127"/>
  <c r="Z83" i="127" s="1"/>
  <c r="BF63" i="127"/>
  <c r="AR63" i="127"/>
  <c r="AQ63" i="127"/>
  <c r="AA63" i="127"/>
  <c r="V63" i="127"/>
  <c r="U63" i="127"/>
  <c r="X63" i="127" s="1"/>
  <c r="T63" i="127"/>
  <c r="S63" i="127"/>
  <c r="R63" i="127"/>
  <c r="M63" i="127"/>
  <c r="Z63" i="127" s="1"/>
  <c r="BF40" i="127"/>
  <c r="AR40" i="127"/>
  <c r="AS40" i="127" s="1"/>
  <c r="AT40" i="127" s="1"/>
  <c r="AU40" i="127" s="1"/>
  <c r="AV40" i="127" s="1"/>
  <c r="AQ40" i="127"/>
  <c r="AA40" i="127"/>
  <c r="Z40" i="127"/>
  <c r="V40" i="127"/>
  <c r="U40" i="127"/>
  <c r="T40" i="127"/>
  <c r="S40" i="127"/>
  <c r="R40" i="127"/>
  <c r="M40" i="127"/>
  <c r="J40" i="127" s="1"/>
  <c r="BF31" i="127"/>
  <c r="AR31" i="127"/>
  <c r="AQ31" i="127"/>
  <c r="AA31" i="127"/>
  <c r="V31" i="127"/>
  <c r="U31" i="127"/>
  <c r="T31" i="127"/>
  <c r="S31" i="127"/>
  <c r="R31" i="127"/>
  <c r="M31" i="127"/>
  <c r="Z31" i="127" s="1"/>
  <c r="BF71" i="127"/>
  <c r="AR71" i="127"/>
  <c r="AQ71" i="127"/>
  <c r="AA71" i="127"/>
  <c r="V71" i="127"/>
  <c r="U71" i="127"/>
  <c r="T71" i="127"/>
  <c r="S71" i="127"/>
  <c r="R71" i="127"/>
  <c r="M71" i="127"/>
  <c r="Z71" i="127" s="1"/>
  <c r="BF58" i="127"/>
  <c r="AR58" i="127"/>
  <c r="AQ58" i="127"/>
  <c r="AA58" i="127"/>
  <c r="Z58" i="127"/>
  <c r="V58" i="127"/>
  <c r="U58" i="127"/>
  <c r="T58" i="127"/>
  <c r="S58" i="127"/>
  <c r="R58" i="127"/>
  <c r="M58" i="127"/>
  <c r="J58" i="127" s="1"/>
  <c r="BF54" i="127"/>
  <c r="AR54" i="127"/>
  <c r="AS54" i="127" s="1"/>
  <c r="AT54" i="127" s="1"/>
  <c r="AU54" i="127" s="1"/>
  <c r="AV54" i="127" s="1"/>
  <c r="AQ54" i="127"/>
  <c r="AA54" i="127"/>
  <c r="V54" i="127"/>
  <c r="U54" i="127"/>
  <c r="T54" i="127"/>
  <c r="S54" i="127"/>
  <c r="R54" i="127"/>
  <c r="M54" i="127"/>
  <c r="Z54" i="127" s="1"/>
  <c r="BF135" i="127"/>
  <c r="AR135" i="127"/>
  <c r="AQ135" i="127"/>
  <c r="AA135" i="127"/>
  <c r="Z135" i="127"/>
  <c r="V135" i="127"/>
  <c r="U135" i="127"/>
  <c r="T135" i="127"/>
  <c r="S135" i="127"/>
  <c r="R135" i="127"/>
  <c r="M135" i="127"/>
  <c r="J135" i="127" s="1"/>
  <c r="BF129" i="127"/>
  <c r="AR129" i="127"/>
  <c r="AQ129" i="127"/>
  <c r="AA129" i="127"/>
  <c r="V129" i="127"/>
  <c r="U129" i="127"/>
  <c r="T129" i="127"/>
  <c r="S129" i="127"/>
  <c r="R129" i="127"/>
  <c r="M129" i="127"/>
  <c r="Z129" i="127" s="1"/>
  <c r="BF97" i="127"/>
  <c r="AR97" i="127"/>
  <c r="AQ97" i="127"/>
  <c r="AA97" i="127"/>
  <c r="V97" i="127"/>
  <c r="U97" i="127"/>
  <c r="X97" i="127" s="1"/>
  <c r="T97" i="127"/>
  <c r="S97" i="127"/>
  <c r="R97" i="127"/>
  <c r="M97" i="127"/>
  <c r="Z97" i="127" s="1"/>
  <c r="BF137" i="127"/>
  <c r="AR137" i="127"/>
  <c r="AS137" i="127" s="1"/>
  <c r="AT137" i="127" s="1"/>
  <c r="AU137" i="127" s="1"/>
  <c r="AV137" i="127" s="1"/>
  <c r="AQ137" i="127"/>
  <c r="AA137" i="127"/>
  <c r="V137" i="127"/>
  <c r="U137" i="127"/>
  <c r="T137" i="127"/>
  <c r="S137" i="127"/>
  <c r="R137" i="127"/>
  <c r="M137" i="127"/>
  <c r="Z137" i="127" s="1"/>
  <c r="BF123" i="127"/>
  <c r="AR123" i="127"/>
  <c r="AQ123" i="127"/>
  <c r="AA123" i="127"/>
  <c r="V123" i="127"/>
  <c r="U123" i="127"/>
  <c r="T123" i="127"/>
  <c r="S123" i="127"/>
  <c r="R123" i="127"/>
  <c r="M123" i="127"/>
  <c r="Z123" i="127" s="1"/>
  <c r="BF44" i="127"/>
  <c r="AR44" i="127"/>
  <c r="AQ44" i="127"/>
  <c r="AA44" i="127"/>
  <c r="V44" i="127"/>
  <c r="U44" i="127"/>
  <c r="T44" i="127"/>
  <c r="S44" i="127"/>
  <c r="R44" i="127"/>
  <c r="M44" i="127"/>
  <c r="Z44" i="127" s="1"/>
  <c r="BF134" i="127"/>
  <c r="AR134" i="127"/>
  <c r="AQ134" i="127"/>
  <c r="AA134" i="127"/>
  <c r="V134" i="127"/>
  <c r="U134" i="127"/>
  <c r="X134" i="127" s="1"/>
  <c r="T134" i="127"/>
  <c r="S134" i="127"/>
  <c r="R134" i="127"/>
  <c r="M134" i="127"/>
  <c r="Z134" i="127" s="1"/>
  <c r="BF130" i="127"/>
  <c r="AR130" i="127"/>
  <c r="AS130" i="127" s="1"/>
  <c r="AT130" i="127" s="1"/>
  <c r="AU130" i="127" s="1"/>
  <c r="AV130" i="127" s="1"/>
  <c r="AQ130" i="127"/>
  <c r="AA130" i="127"/>
  <c r="V130" i="127"/>
  <c r="U130" i="127"/>
  <c r="T130" i="127"/>
  <c r="S130" i="127"/>
  <c r="R130" i="127"/>
  <c r="M130" i="127"/>
  <c r="Z130" i="127" s="1"/>
  <c r="BF86" i="127"/>
  <c r="AR86" i="127"/>
  <c r="AQ86" i="127"/>
  <c r="AA86" i="127"/>
  <c r="V86" i="127"/>
  <c r="U86" i="127"/>
  <c r="T86" i="127"/>
  <c r="S86" i="127"/>
  <c r="R86" i="127"/>
  <c r="M86" i="127"/>
  <c r="J86" i="127" s="1"/>
  <c r="BF51" i="127"/>
  <c r="AR51" i="127"/>
  <c r="AQ51" i="127"/>
  <c r="AA51" i="127"/>
  <c r="Z51" i="127"/>
  <c r="V51" i="127"/>
  <c r="U51" i="127"/>
  <c r="T51" i="127"/>
  <c r="S51" i="127"/>
  <c r="R51" i="127"/>
  <c r="M51" i="127"/>
  <c r="J51" i="127" s="1"/>
  <c r="BF46" i="127"/>
  <c r="AR46" i="127"/>
  <c r="AQ46" i="127"/>
  <c r="AA46" i="127"/>
  <c r="V46" i="127"/>
  <c r="U46" i="127"/>
  <c r="X46" i="127" s="1"/>
  <c r="T46" i="127"/>
  <c r="S46" i="127"/>
  <c r="R46" i="127"/>
  <c r="M46" i="127"/>
  <c r="Z46" i="127" s="1"/>
  <c r="BF138" i="127"/>
  <c r="AR138" i="127"/>
  <c r="AS138" i="127" s="1"/>
  <c r="AT138" i="127" s="1"/>
  <c r="AU138" i="127" s="1"/>
  <c r="AV138" i="127" s="1"/>
  <c r="AQ138" i="127"/>
  <c r="AA138" i="127"/>
  <c r="V138" i="127"/>
  <c r="U138" i="127"/>
  <c r="T138" i="127"/>
  <c r="S138" i="127"/>
  <c r="R138" i="127"/>
  <c r="M138" i="127"/>
  <c r="Z138" i="127" s="1"/>
  <c r="BF91" i="127"/>
  <c r="AR91" i="127"/>
  <c r="AQ91" i="127"/>
  <c r="AA91" i="127"/>
  <c r="V91" i="127"/>
  <c r="U91" i="127"/>
  <c r="T91" i="127"/>
  <c r="S91" i="127"/>
  <c r="R91" i="127"/>
  <c r="M91" i="127"/>
  <c r="J91" i="127" s="1"/>
  <c r="BF25" i="127"/>
  <c r="AR25" i="127"/>
  <c r="AQ25" i="127"/>
  <c r="AA25" i="127"/>
  <c r="V25" i="127"/>
  <c r="U25" i="127"/>
  <c r="T25" i="127"/>
  <c r="S25" i="127"/>
  <c r="R25" i="127"/>
  <c r="M25" i="127"/>
  <c r="Z25" i="127" s="1"/>
  <c r="BF22" i="127"/>
  <c r="AR22" i="127"/>
  <c r="AS22" i="127" s="1"/>
  <c r="AT22" i="127" s="1"/>
  <c r="AU22" i="127" s="1"/>
  <c r="AV22" i="127" s="1"/>
  <c r="AQ22" i="127"/>
  <c r="AA22" i="127"/>
  <c r="V22" i="127"/>
  <c r="U22" i="127"/>
  <c r="X22" i="127" s="1"/>
  <c r="T22" i="127"/>
  <c r="S22" i="127"/>
  <c r="R22" i="127"/>
  <c r="M22" i="127"/>
  <c r="Z22" i="127" s="1"/>
  <c r="BF16" i="127"/>
  <c r="AR16" i="127"/>
  <c r="AS16" i="127" s="1"/>
  <c r="AT16" i="127" s="1"/>
  <c r="AU16" i="127" s="1"/>
  <c r="AV16" i="127" s="1"/>
  <c r="AQ16" i="127"/>
  <c r="AA16" i="127"/>
  <c r="V16" i="127"/>
  <c r="U16" i="127"/>
  <c r="T16" i="127"/>
  <c r="S16" i="127"/>
  <c r="R16" i="127"/>
  <c r="M16" i="127"/>
  <c r="Z16" i="127" s="1"/>
  <c r="BF149" i="127"/>
  <c r="AR149" i="127"/>
  <c r="AQ149" i="127"/>
  <c r="AA149" i="127"/>
  <c r="V149" i="127"/>
  <c r="U149" i="127"/>
  <c r="U158" i="127" s="1"/>
  <c r="T149" i="127"/>
  <c r="S149" i="127"/>
  <c r="S158" i="127" s="1"/>
  <c r="R149" i="127"/>
  <c r="M149" i="127"/>
  <c r="BF121" i="127"/>
  <c r="AR121" i="127"/>
  <c r="AQ121" i="127"/>
  <c r="AA121" i="127"/>
  <c r="V121" i="127"/>
  <c r="U121" i="127"/>
  <c r="T121" i="127"/>
  <c r="S121" i="127"/>
  <c r="R121" i="127"/>
  <c r="M121" i="127"/>
  <c r="Z121" i="127" s="1"/>
  <c r="BF42" i="127"/>
  <c r="AR42" i="127"/>
  <c r="AS42" i="127" s="1"/>
  <c r="AT42" i="127" s="1"/>
  <c r="AU42" i="127" s="1"/>
  <c r="AV42" i="127" s="1"/>
  <c r="AQ42" i="127"/>
  <c r="AA42" i="127"/>
  <c r="V42" i="127"/>
  <c r="U42" i="127"/>
  <c r="X42" i="127" s="1"/>
  <c r="T42" i="127"/>
  <c r="S42" i="127"/>
  <c r="R42" i="127"/>
  <c r="M42" i="127"/>
  <c r="Z42" i="127" s="1"/>
  <c r="BF13" i="127"/>
  <c r="AR13" i="127"/>
  <c r="AS13" i="127" s="1"/>
  <c r="AT13" i="127" s="1"/>
  <c r="AU13" i="127" s="1"/>
  <c r="AV13" i="127" s="1"/>
  <c r="AQ13" i="127"/>
  <c r="AA13" i="127"/>
  <c r="V13" i="127"/>
  <c r="U13" i="127"/>
  <c r="X13" i="127" s="1"/>
  <c r="T13" i="127"/>
  <c r="S13" i="127"/>
  <c r="R13" i="127"/>
  <c r="M13" i="127"/>
  <c r="Z13" i="127" s="1"/>
  <c r="BF101" i="127"/>
  <c r="AR101" i="127"/>
  <c r="AQ101" i="127"/>
  <c r="AA101" i="127"/>
  <c r="V101" i="127"/>
  <c r="U101" i="127"/>
  <c r="T101" i="127"/>
  <c r="S101" i="127"/>
  <c r="R101" i="127"/>
  <c r="M101" i="127"/>
  <c r="J101" i="127" s="1"/>
  <c r="BF10" i="127"/>
  <c r="AR10" i="127"/>
  <c r="AQ10" i="127"/>
  <c r="AA10" i="127"/>
  <c r="V10" i="127"/>
  <c r="U10" i="127"/>
  <c r="T10" i="127"/>
  <c r="S10" i="127"/>
  <c r="R10" i="127"/>
  <c r="M10" i="127"/>
  <c r="Z10" i="127" s="1"/>
  <c r="BF43" i="127"/>
  <c r="AR43" i="127"/>
  <c r="AS43" i="127" s="1"/>
  <c r="AT43" i="127" s="1"/>
  <c r="AU43" i="127" s="1"/>
  <c r="AV43" i="127" s="1"/>
  <c r="AQ43" i="127"/>
  <c r="AA43" i="127"/>
  <c r="V43" i="127"/>
  <c r="U43" i="127"/>
  <c r="X43" i="127" s="1"/>
  <c r="T43" i="127"/>
  <c r="S43" i="127"/>
  <c r="R43" i="127"/>
  <c r="M43" i="127"/>
  <c r="Z43" i="127" s="1"/>
  <c r="BF21" i="127"/>
  <c r="AR21" i="127"/>
  <c r="AS21" i="127" s="1"/>
  <c r="AT21" i="127" s="1"/>
  <c r="AU21" i="127" s="1"/>
  <c r="AV21" i="127" s="1"/>
  <c r="AQ21" i="127"/>
  <c r="AA21" i="127"/>
  <c r="V21" i="127"/>
  <c r="U21" i="127"/>
  <c r="X21" i="127" s="1"/>
  <c r="T21" i="127"/>
  <c r="S21" i="127"/>
  <c r="R21" i="127"/>
  <c r="M21" i="127"/>
  <c r="Z21" i="127" s="1"/>
  <c r="BF118" i="127"/>
  <c r="AR118" i="127"/>
  <c r="AQ118" i="127"/>
  <c r="AA118" i="127"/>
  <c r="V118" i="127"/>
  <c r="U118" i="127"/>
  <c r="T118" i="127"/>
  <c r="S118" i="127"/>
  <c r="R118" i="127"/>
  <c r="M118" i="127"/>
  <c r="J118" i="127" s="1"/>
  <c r="BF82" i="127"/>
  <c r="AR82" i="127"/>
  <c r="AQ82" i="127"/>
  <c r="AA82" i="127"/>
  <c r="V82" i="127"/>
  <c r="U82" i="127"/>
  <c r="T82" i="127"/>
  <c r="S82" i="127"/>
  <c r="R82" i="127"/>
  <c r="M82" i="127"/>
  <c r="Z82" i="127" s="1"/>
  <c r="BF38" i="127"/>
  <c r="AR38" i="127"/>
  <c r="AS38" i="127" s="1"/>
  <c r="AT38" i="127" s="1"/>
  <c r="AU38" i="127" s="1"/>
  <c r="AV38" i="127" s="1"/>
  <c r="AQ38" i="127"/>
  <c r="AA38" i="127"/>
  <c r="V38" i="127"/>
  <c r="U38" i="127"/>
  <c r="X38" i="127" s="1"/>
  <c r="T38" i="127"/>
  <c r="S38" i="127"/>
  <c r="R38" i="127"/>
  <c r="M38" i="127"/>
  <c r="Z38" i="127" s="1"/>
  <c r="BF108" i="127"/>
  <c r="AR108" i="127"/>
  <c r="AS108" i="127" s="1"/>
  <c r="AT108" i="127" s="1"/>
  <c r="AU108" i="127" s="1"/>
  <c r="AV108" i="127" s="1"/>
  <c r="AQ108" i="127"/>
  <c r="AA108" i="127"/>
  <c r="V108" i="127"/>
  <c r="U108" i="127"/>
  <c r="T108" i="127"/>
  <c r="S108" i="127"/>
  <c r="R108" i="127"/>
  <c r="M108" i="127"/>
  <c r="Z108" i="127" s="1"/>
  <c r="BF41" i="127"/>
  <c r="AR41" i="127"/>
  <c r="AQ41" i="127"/>
  <c r="AA41" i="127"/>
  <c r="V41" i="127"/>
  <c r="U41" i="127"/>
  <c r="T41" i="127"/>
  <c r="S41" i="127"/>
  <c r="R41" i="127"/>
  <c r="M41" i="127"/>
  <c r="J41" i="127" s="1"/>
  <c r="BF143" i="127"/>
  <c r="AR143" i="127"/>
  <c r="AQ143" i="127"/>
  <c r="AA143" i="127"/>
  <c r="V143" i="127"/>
  <c r="U143" i="127"/>
  <c r="T143" i="127"/>
  <c r="S143" i="127"/>
  <c r="R143" i="127"/>
  <c r="M143" i="127"/>
  <c r="Z143" i="127" s="1"/>
  <c r="BF136" i="127"/>
  <c r="AR136" i="127"/>
  <c r="AS136" i="127" s="1"/>
  <c r="AT136" i="127" s="1"/>
  <c r="AU136" i="127" s="1"/>
  <c r="AV136" i="127" s="1"/>
  <c r="AQ136" i="127"/>
  <c r="AA136" i="127"/>
  <c r="V136" i="127"/>
  <c r="U136" i="127"/>
  <c r="X136" i="127" s="1"/>
  <c r="T136" i="127"/>
  <c r="S136" i="127"/>
  <c r="R136" i="127"/>
  <c r="M136" i="127"/>
  <c r="Z136" i="127" s="1"/>
  <c r="BF111" i="127"/>
  <c r="AR111" i="127"/>
  <c r="AS111" i="127" s="1"/>
  <c r="AT111" i="127" s="1"/>
  <c r="AU111" i="127" s="1"/>
  <c r="AV111" i="127" s="1"/>
  <c r="AQ111" i="127"/>
  <c r="AA111" i="127"/>
  <c r="V111" i="127"/>
  <c r="U111" i="127"/>
  <c r="T111" i="127"/>
  <c r="S111" i="127"/>
  <c r="R111" i="127"/>
  <c r="M111" i="127"/>
  <c r="Z111" i="127" s="1"/>
  <c r="BF84" i="127"/>
  <c r="AR84" i="127"/>
  <c r="AQ84" i="127"/>
  <c r="AA84" i="127"/>
  <c r="V84" i="127"/>
  <c r="U84" i="127"/>
  <c r="T84" i="127"/>
  <c r="S84" i="127"/>
  <c r="R84" i="127"/>
  <c r="M84" i="127"/>
  <c r="J84" i="127" s="1"/>
  <c r="BF81" i="127"/>
  <c r="AR81" i="127"/>
  <c r="AQ81" i="127"/>
  <c r="AA81" i="127"/>
  <c r="V81" i="127"/>
  <c r="U81" i="127"/>
  <c r="T81" i="127"/>
  <c r="S81" i="127"/>
  <c r="R81" i="127"/>
  <c r="M81" i="127"/>
  <c r="Z81" i="127" s="1"/>
  <c r="BF9" i="127"/>
  <c r="AR9" i="127"/>
  <c r="AQ9" i="127"/>
  <c r="AA9" i="127"/>
  <c r="V9" i="127"/>
  <c r="U9" i="127"/>
  <c r="T9" i="127"/>
  <c r="S9" i="127"/>
  <c r="R9" i="127"/>
  <c r="M9" i="127"/>
  <c r="BF8" i="127"/>
  <c r="AR8" i="127"/>
  <c r="AS8" i="127" s="1"/>
  <c r="AT8" i="127" s="1"/>
  <c r="AU8" i="127" s="1"/>
  <c r="AV8" i="127" s="1"/>
  <c r="AQ8" i="127"/>
  <c r="AA8" i="127"/>
  <c r="V8" i="127"/>
  <c r="U8" i="127"/>
  <c r="X8" i="127" s="1"/>
  <c r="T8" i="127"/>
  <c r="S8" i="127"/>
  <c r="R8" i="127"/>
  <c r="M8" i="127"/>
  <c r="Z8" i="127" s="1"/>
  <c r="BF127" i="127"/>
  <c r="BF155" i="127" s="1"/>
  <c r="AR127" i="127"/>
  <c r="AR155" i="127" s="1"/>
  <c r="AQ127" i="127"/>
  <c r="AQ155" i="127" s="1"/>
  <c r="AA127" i="127"/>
  <c r="AA155" i="127" s="1"/>
  <c r="V127" i="127"/>
  <c r="U127" i="127"/>
  <c r="U155" i="127" s="1"/>
  <c r="T127" i="127"/>
  <c r="S127" i="127"/>
  <c r="R127" i="127"/>
  <c r="R155" i="127" s="1"/>
  <c r="M127" i="127"/>
  <c r="M155" i="127" s="1"/>
  <c r="BF70" i="127"/>
  <c r="AR70" i="127"/>
  <c r="AQ70" i="127"/>
  <c r="AA70" i="127"/>
  <c r="V70" i="127"/>
  <c r="U70" i="127"/>
  <c r="T70" i="127"/>
  <c r="S70" i="127"/>
  <c r="R70" i="127"/>
  <c r="M70" i="127"/>
  <c r="Z70" i="127" s="1"/>
  <c r="BF50" i="127"/>
  <c r="AR50" i="127"/>
  <c r="AS50" i="127" s="1"/>
  <c r="AT50" i="127" s="1"/>
  <c r="AU50" i="127" s="1"/>
  <c r="AV50" i="127" s="1"/>
  <c r="AQ50" i="127"/>
  <c r="AA50" i="127"/>
  <c r="V50" i="127"/>
  <c r="U50" i="127"/>
  <c r="X50" i="127" s="1"/>
  <c r="T50" i="127"/>
  <c r="S50" i="127"/>
  <c r="R50" i="127"/>
  <c r="M50" i="127"/>
  <c r="Z50" i="127" s="1"/>
  <c r="BF145" i="127"/>
  <c r="AR145" i="127"/>
  <c r="AS145" i="127" s="1"/>
  <c r="AT145" i="127" s="1"/>
  <c r="AU145" i="127" s="1"/>
  <c r="AV145" i="127" s="1"/>
  <c r="AQ145" i="127"/>
  <c r="AA145" i="127"/>
  <c r="V145" i="127"/>
  <c r="U145" i="127"/>
  <c r="T145" i="127"/>
  <c r="S145" i="127"/>
  <c r="R145" i="127"/>
  <c r="M145" i="127"/>
  <c r="Z145" i="127" s="1"/>
  <c r="BF122" i="127"/>
  <c r="AR122" i="127"/>
  <c r="AQ122" i="127"/>
  <c r="AA122" i="127"/>
  <c r="V122" i="127"/>
  <c r="U122" i="127"/>
  <c r="T122" i="127"/>
  <c r="S122" i="127"/>
  <c r="R122" i="127"/>
  <c r="M122" i="127"/>
  <c r="J122" i="127" s="1"/>
  <c r="BF114" i="127"/>
  <c r="AR114" i="127"/>
  <c r="AQ114" i="127"/>
  <c r="AA114" i="127"/>
  <c r="V114" i="127"/>
  <c r="U114" i="127"/>
  <c r="T114" i="127"/>
  <c r="S114" i="127"/>
  <c r="R114" i="127"/>
  <c r="M114" i="127"/>
  <c r="Z114" i="127" s="1"/>
  <c r="BF98" i="127"/>
  <c r="AR98" i="127"/>
  <c r="AS98" i="127" s="1"/>
  <c r="AT98" i="127" s="1"/>
  <c r="AU98" i="127" s="1"/>
  <c r="AV98" i="127" s="1"/>
  <c r="AQ98" i="127"/>
  <c r="AA98" i="127"/>
  <c r="V98" i="127"/>
  <c r="U98" i="127"/>
  <c r="X98" i="127" s="1"/>
  <c r="T98" i="127"/>
  <c r="S98" i="127"/>
  <c r="R98" i="127"/>
  <c r="M98" i="127"/>
  <c r="Z98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T141" i="127"/>
  <c r="S141" i="127"/>
  <c r="R141" i="127"/>
  <c r="M141" i="127"/>
  <c r="Z141" i="127" s="1"/>
  <c r="BF104" i="127"/>
  <c r="AR104" i="127"/>
  <c r="AQ104" i="127"/>
  <c r="AA104" i="127"/>
  <c r="V104" i="127"/>
  <c r="U104" i="127"/>
  <c r="T104" i="127"/>
  <c r="S104" i="127"/>
  <c r="R104" i="127"/>
  <c r="M104" i="127"/>
  <c r="J104" i="127" s="1"/>
  <c r="BF90" i="127"/>
  <c r="AR90" i="127"/>
  <c r="AQ90" i="127"/>
  <c r="AA90" i="127"/>
  <c r="V90" i="127"/>
  <c r="U90" i="127"/>
  <c r="T90" i="127"/>
  <c r="S90" i="127"/>
  <c r="R90" i="127"/>
  <c r="M90" i="127"/>
  <c r="Z90" i="127" s="1"/>
  <c r="BF73" i="127"/>
  <c r="AR73" i="127"/>
  <c r="AS73" i="127" s="1"/>
  <c r="AT73" i="127" s="1"/>
  <c r="AU73" i="127" s="1"/>
  <c r="AV73" i="127" s="1"/>
  <c r="AQ73" i="127"/>
  <c r="AA73" i="127"/>
  <c r="V73" i="127"/>
  <c r="U73" i="127"/>
  <c r="X73" i="127" s="1"/>
  <c r="T73" i="127"/>
  <c r="S73" i="127"/>
  <c r="R73" i="127"/>
  <c r="M73" i="127"/>
  <c r="Z73" i="127" s="1"/>
  <c r="BF66" i="127"/>
  <c r="AR66" i="127"/>
  <c r="AS66" i="127" s="1"/>
  <c r="AT66" i="127" s="1"/>
  <c r="AU66" i="127" s="1"/>
  <c r="AV66" i="127" s="1"/>
  <c r="AQ66" i="127"/>
  <c r="AA66" i="127"/>
  <c r="V66" i="127"/>
  <c r="U66" i="127"/>
  <c r="T66" i="127"/>
  <c r="S66" i="127"/>
  <c r="R66" i="127"/>
  <c r="M66" i="127"/>
  <c r="Z66" i="127" s="1"/>
  <c r="BF131" i="127"/>
  <c r="AR131" i="127"/>
  <c r="AQ131" i="127"/>
  <c r="AA131" i="127"/>
  <c r="V131" i="127"/>
  <c r="U131" i="127"/>
  <c r="T131" i="127"/>
  <c r="S131" i="127"/>
  <c r="R131" i="127"/>
  <c r="M131" i="127"/>
  <c r="J131" i="127" s="1"/>
  <c r="BF109" i="127"/>
  <c r="AR109" i="127"/>
  <c r="AQ109" i="127"/>
  <c r="AA109" i="127"/>
  <c r="V109" i="127"/>
  <c r="U109" i="127"/>
  <c r="T109" i="127"/>
  <c r="S109" i="127"/>
  <c r="R109" i="127"/>
  <c r="M109" i="127"/>
  <c r="Z109" i="127" s="1"/>
  <c r="BF89" i="127"/>
  <c r="AR89" i="127"/>
  <c r="AS89" i="127" s="1"/>
  <c r="AT89" i="127" s="1"/>
  <c r="AU89" i="127" s="1"/>
  <c r="AV89" i="127" s="1"/>
  <c r="AQ89" i="127"/>
  <c r="AA89" i="127"/>
  <c r="V89" i="127"/>
  <c r="U89" i="127"/>
  <c r="X89" i="127" s="1"/>
  <c r="T89" i="127"/>
  <c r="S89" i="127"/>
  <c r="R89" i="127"/>
  <c r="M89" i="127"/>
  <c r="Z89" i="127" s="1"/>
  <c r="BF77" i="127"/>
  <c r="AR77" i="127"/>
  <c r="AS77" i="127" s="1"/>
  <c r="AT77" i="127" s="1"/>
  <c r="AU77" i="127" s="1"/>
  <c r="AV77" i="127" s="1"/>
  <c r="AQ77" i="127"/>
  <c r="AA77" i="127"/>
  <c r="V77" i="127"/>
  <c r="U77" i="127"/>
  <c r="X77" i="127" s="1"/>
  <c r="T77" i="127"/>
  <c r="S77" i="127"/>
  <c r="R77" i="127"/>
  <c r="M77" i="127"/>
  <c r="Z77" i="127" s="1"/>
  <c r="BF67" i="127"/>
  <c r="AR67" i="127"/>
  <c r="AQ67" i="127"/>
  <c r="AA67" i="127"/>
  <c r="V67" i="127"/>
  <c r="U67" i="127"/>
  <c r="T67" i="127"/>
  <c r="S67" i="127"/>
  <c r="R67" i="127"/>
  <c r="M67" i="127"/>
  <c r="J67" i="127" s="1"/>
  <c r="BF20" i="127"/>
  <c r="AR20" i="127"/>
  <c r="AQ20" i="127"/>
  <c r="AA20" i="127"/>
  <c r="V20" i="127"/>
  <c r="U20" i="127"/>
  <c r="T20" i="127"/>
  <c r="S20" i="127"/>
  <c r="R20" i="127"/>
  <c r="M20" i="127"/>
  <c r="Z20" i="127" s="1"/>
  <c r="BF140" i="127"/>
  <c r="AR140" i="127"/>
  <c r="AS140" i="127" s="1"/>
  <c r="AT140" i="127" s="1"/>
  <c r="AU140" i="127" s="1"/>
  <c r="AV140" i="127" s="1"/>
  <c r="AQ140" i="127"/>
  <c r="AA140" i="127"/>
  <c r="V140" i="127"/>
  <c r="U140" i="127"/>
  <c r="X140" i="127" s="1"/>
  <c r="T140" i="127"/>
  <c r="S140" i="127"/>
  <c r="R140" i="127"/>
  <c r="M140" i="127"/>
  <c r="Z140" i="127" s="1"/>
  <c r="BF132" i="127"/>
  <c r="AR132" i="127"/>
  <c r="AS132" i="127" s="1"/>
  <c r="AT132" i="127" s="1"/>
  <c r="AU132" i="127" s="1"/>
  <c r="AV132" i="127" s="1"/>
  <c r="AQ132" i="127"/>
  <c r="AA132" i="127"/>
  <c r="V132" i="127"/>
  <c r="U132" i="127"/>
  <c r="T132" i="127"/>
  <c r="S132" i="127"/>
  <c r="R132" i="127"/>
  <c r="M132" i="127"/>
  <c r="Z132" i="127" s="1"/>
  <c r="BF126" i="127"/>
  <c r="AR126" i="127"/>
  <c r="AQ126" i="127"/>
  <c r="AA126" i="127"/>
  <c r="V126" i="127"/>
  <c r="U126" i="127"/>
  <c r="T126" i="127"/>
  <c r="S126" i="127"/>
  <c r="R126" i="127"/>
  <c r="M126" i="127"/>
  <c r="J126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23" i="127"/>
  <c r="AR23" i="127"/>
  <c r="AS23" i="127" s="1"/>
  <c r="AT23" i="127" s="1"/>
  <c r="AU23" i="127" s="1"/>
  <c r="AV23" i="127" s="1"/>
  <c r="AQ23" i="127"/>
  <c r="AA23" i="127"/>
  <c r="V23" i="127"/>
  <c r="U23" i="127"/>
  <c r="X23" i="127" s="1"/>
  <c r="T23" i="127"/>
  <c r="S23" i="127"/>
  <c r="R23" i="127"/>
  <c r="M23" i="127"/>
  <c r="Z23" i="127" s="1"/>
  <c r="BF88" i="127"/>
  <c r="AR88" i="127"/>
  <c r="AS88" i="127" s="1"/>
  <c r="AT88" i="127" s="1"/>
  <c r="AU88" i="127" s="1"/>
  <c r="AV88" i="127" s="1"/>
  <c r="AQ88" i="127"/>
  <c r="AA88" i="127"/>
  <c r="V88" i="127"/>
  <c r="U88" i="127"/>
  <c r="X88" i="127" s="1"/>
  <c r="T88" i="127"/>
  <c r="S88" i="127"/>
  <c r="R88" i="127"/>
  <c r="M88" i="127"/>
  <c r="Z88" i="127" s="1"/>
  <c r="BF62" i="127"/>
  <c r="AR62" i="127"/>
  <c r="AQ62" i="127"/>
  <c r="AA62" i="127"/>
  <c r="V62" i="127"/>
  <c r="U62" i="127"/>
  <c r="T62" i="127"/>
  <c r="S62" i="127"/>
  <c r="R62" i="127"/>
  <c r="M62" i="127"/>
  <c r="J62" i="127" s="1"/>
  <c r="BF30" i="127"/>
  <c r="AR30" i="127"/>
  <c r="AQ30" i="127"/>
  <c r="AA30" i="127"/>
  <c r="V30" i="127"/>
  <c r="U30" i="127"/>
  <c r="T30" i="127"/>
  <c r="S30" i="127"/>
  <c r="R30" i="127"/>
  <c r="M30" i="127"/>
  <c r="Z30" i="127" s="1"/>
  <c r="BF128" i="127"/>
  <c r="AR128" i="127"/>
  <c r="AS128" i="127" s="1"/>
  <c r="AT128" i="127" s="1"/>
  <c r="AU128" i="127" s="1"/>
  <c r="AV128" i="127" s="1"/>
  <c r="AQ128" i="127"/>
  <c r="AA128" i="127"/>
  <c r="V128" i="127"/>
  <c r="U128" i="127"/>
  <c r="X128" i="127" s="1"/>
  <c r="T128" i="127"/>
  <c r="S128" i="127"/>
  <c r="R128" i="127"/>
  <c r="M128" i="127"/>
  <c r="Z128" i="127" s="1"/>
  <c r="BF124" i="127"/>
  <c r="AR124" i="127"/>
  <c r="AS124" i="127" s="1"/>
  <c r="AT124" i="127" s="1"/>
  <c r="AU124" i="127" s="1"/>
  <c r="AV124" i="127" s="1"/>
  <c r="AQ124" i="127"/>
  <c r="AA124" i="127"/>
  <c r="V124" i="127"/>
  <c r="U124" i="127"/>
  <c r="T124" i="127"/>
  <c r="S124" i="127"/>
  <c r="R124" i="127"/>
  <c r="M124" i="127"/>
  <c r="Z124" i="127" s="1"/>
  <c r="BF120" i="127"/>
  <c r="AR120" i="127"/>
  <c r="AQ120" i="127"/>
  <c r="AA120" i="127"/>
  <c r="V120" i="127"/>
  <c r="U120" i="127"/>
  <c r="T120" i="127"/>
  <c r="S120" i="127"/>
  <c r="R120" i="127"/>
  <c r="M120" i="127"/>
  <c r="J120" i="127" s="1"/>
  <c r="BF116" i="127"/>
  <c r="AR116" i="127"/>
  <c r="AQ116" i="127"/>
  <c r="AA116" i="127"/>
  <c r="V116" i="127"/>
  <c r="U116" i="127"/>
  <c r="T116" i="127"/>
  <c r="S116" i="127"/>
  <c r="R116" i="127"/>
  <c r="M116" i="127"/>
  <c r="BF61" i="127"/>
  <c r="AR61" i="127"/>
  <c r="AQ61" i="127"/>
  <c r="AQ164" i="127" s="1"/>
  <c r="AA61" i="127"/>
  <c r="AA164" i="127" s="1"/>
  <c r="V61" i="127"/>
  <c r="U61" i="127"/>
  <c r="U164" i="127" s="1"/>
  <c r="T61" i="127"/>
  <c r="T164" i="127" s="1"/>
  <c r="S61" i="127"/>
  <c r="S164" i="127" s="1"/>
  <c r="R61" i="127"/>
  <c r="M61" i="127"/>
  <c r="BF45" i="127"/>
  <c r="AR45" i="127"/>
  <c r="AS45" i="127" s="1"/>
  <c r="AT45" i="127" s="1"/>
  <c r="AU45" i="127" s="1"/>
  <c r="AV45" i="127" s="1"/>
  <c r="AQ45" i="127"/>
  <c r="AA45" i="127"/>
  <c r="Z45" i="127"/>
  <c r="V45" i="127"/>
  <c r="U45" i="127"/>
  <c r="X45" i="127" s="1"/>
  <c r="T45" i="127"/>
  <c r="S45" i="127"/>
  <c r="R45" i="127"/>
  <c r="M45" i="127"/>
  <c r="J45" i="127" s="1"/>
  <c r="BF7" i="127"/>
  <c r="AR7" i="127"/>
  <c r="AQ7" i="127"/>
  <c r="AA7" i="127"/>
  <c r="V7" i="127"/>
  <c r="U7" i="127"/>
  <c r="T7" i="127"/>
  <c r="S7" i="127"/>
  <c r="R7" i="127"/>
  <c r="M7" i="127"/>
  <c r="J7" i="127" s="1"/>
  <c r="BF68" i="127"/>
  <c r="AR68" i="127"/>
  <c r="AQ68" i="127"/>
  <c r="AA68" i="127"/>
  <c r="V68" i="127"/>
  <c r="U68" i="127"/>
  <c r="T68" i="127"/>
  <c r="S68" i="127"/>
  <c r="R68" i="127"/>
  <c r="M68" i="127"/>
  <c r="Z68" i="127" s="1"/>
  <c r="BF92" i="127"/>
  <c r="AR92" i="127"/>
  <c r="AQ92" i="127"/>
  <c r="AA92" i="127"/>
  <c r="V92" i="127"/>
  <c r="U92" i="127"/>
  <c r="T92" i="127"/>
  <c r="S92" i="127"/>
  <c r="R92" i="127"/>
  <c r="M92" i="127"/>
  <c r="Z92" i="127" s="1"/>
  <c r="BF37" i="127"/>
  <c r="AR37" i="127"/>
  <c r="AS37" i="127" s="1"/>
  <c r="AT37" i="127" s="1"/>
  <c r="AU37" i="127" s="1"/>
  <c r="AV37" i="127" s="1"/>
  <c r="AQ37" i="127"/>
  <c r="AA37" i="127"/>
  <c r="V37" i="127"/>
  <c r="U37" i="127"/>
  <c r="X37" i="127" s="1"/>
  <c r="T37" i="127"/>
  <c r="S37" i="127"/>
  <c r="R37" i="127"/>
  <c r="M37" i="127"/>
  <c r="Z37" i="127" s="1"/>
  <c r="BF79" i="127"/>
  <c r="AR79" i="127"/>
  <c r="AQ79" i="127"/>
  <c r="AA79" i="127"/>
  <c r="V79" i="127"/>
  <c r="U79" i="127"/>
  <c r="T79" i="127"/>
  <c r="S79" i="127"/>
  <c r="R79" i="127"/>
  <c r="M79" i="127"/>
  <c r="J79" i="127" s="1"/>
  <c r="BF75" i="127"/>
  <c r="AR75" i="127"/>
  <c r="AQ75" i="127"/>
  <c r="AA75" i="127"/>
  <c r="V75" i="127"/>
  <c r="U75" i="127"/>
  <c r="T75" i="127"/>
  <c r="S75" i="127"/>
  <c r="R75" i="127"/>
  <c r="M75" i="127"/>
  <c r="Z75" i="127" s="1"/>
  <c r="BF74" i="127"/>
  <c r="AR74" i="127"/>
  <c r="AQ74" i="127"/>
  <c r="AA74" i="127"/>
  <c r="V74" i="127"/>
  <c r="U74" i="127"/>
  <c r="X74" i="127" s="1"/>
  <c r="T74" i="127"/>
  <c r="S74" i="127"/>
  <c r="R74" i="127"/>
  <c r="M74" i="127"/>
  <c r="Z74" i="127" s="1"/>
  <c r="BF72" i="127"/>
  <c r="AR72" i="127"/>
  <c r="AQ72" i="127"/>
  <c r="AA72" i="127"/>
  <c r="V72" i="127"/>
  <c r="U72" i="127"/>
  <c r="T72" i="127"/>
  <c r="S72" i="127"/>
  <c r="R72" i="127"/>
  <c r="M72" i="127"/>
  <c r="BF60" i="127"/>
  <c r="AR60" i="127"/>
  <c r="AQ60" i="127"/>
  <c r="AA60" i="127"/>
  <c r="Z60" i="127"/>
  <c r="V60" i="127"/>
  <c r="U60" i="127"/>
  <c r="T60" i="127"/>
  <c r="S60" i="127"/>
  <c r="R60" i="127"/>
  <c r="M60" i="127"/>
  <c r="J60" i="127" s="1"/>
  <c r="BF36" i="127"/>
  <c r="AR36" i="127"/>
  <c r="AQ36" i="127"/>
  <c r="AA36" i="127"/>
  <c r="Z36" i="127"/>
  <c r="V36" i="127"/>
  <c r="U36" i="127"/>
  <c r="T36" i="127"/>
  <c r="S36" i="127"/>
  <c r="R36" i="127"/>
  <c r="M36" i="127"/>
  <c r="BF87" i="127"/>
  <c r="AR87" i="127"/>
  <c r="AS87" i="127" s="1"/>
  <c r="AT87" i="127" s="1"/>
  <c r="AU87" i="127" s="1"/>
  <c r="AV87" i="127" s="1"/>
  <c r="AQ87" i="127"/>
  <c r="AA87" i="127"/>
  <c r="V87" i="127"/>
  <c r="U87" i="127"/>
  <c r="X87" i="127" s="1"/>
  <c r="T87" i="127"/>
  <c r="S87" i="127"/>
  <c r="R87" i="127"/>
  <c r="M87" i="127"/>
  <c r="Z87" i="127" s="1"/>
  <c r="BF106" i="127"/>
  <c r="AR106" i="127"/>
  <c r="AS106" i="127" s="1"/>
  <c r="AT106" i="127" s="1"/>
  <c r="AU106" i="127" s="1"/>
  <c r="AV106" i="127" s="1"/>
  <c r="AQ106" i="127"/>
  <c r="AA106" i="127"/>
  <c r="V106" i="127"/>
  <c r="U106" i="127"/>
  <c r="X106" i="127" s="1"/>
  <c r="T106" i="127"/>
  <c r="S106" i="127"/>
  <c r="R106" i="127"/>
  <c r="M106" i="127"/>
  <c r="Z106" i="127" s="1"/>
  <c r="BF105" i="127"/>
  <c r="AR105" i="127"/>
  <c r="AQ105" i="127"/>
  <c r="AA105" i="127"/>
  <c r="V105" i="127"/>
  <c r="U105" i="127"/>
  <c r="T105" i="127"/>
  <c r="S105" i="127"/>
  <c r="R105" i="127"/>
  <c r="M105" i="127"/>
  <c r="BF65" i="127"/>
  <c r="AR65" i="127"/>
  <c r="AQ65" i="127"/>
  <c r="AA65" i="127"/>
  <c r="V65" i="127"/>
  <c r="U65" i="127"/>
  <c r="T65" i="127"/>
  <c r="S65" i="127"/>
  <c r="R65" i="127"/>
  <c r="M65" i="127"/>
  <c r="BF52" i="127"/>
  <c r="AR52" i="127"/>
  <c r="AS52" i="127" s="1"/>
  <c r="AT52" i="127" s="1"/>
  <c r="AU52" i="127" s="1"/>
  <c r="AV52" i="127" s="1"/>
  <c r="AQ52" i="127"/>
  <c r="AA52" i="127"/>
  <c r="V52" i="127"/>
  <c r="U52" i="127"/>
  <c r="X52" i="127" s="1"/>
  <c r="T52" i="127"/>
  <c r="S52" i="127"/>
  <c r="R52" i="127"/>
  <c r="M52" i="127"/>
  <c r="Z52" i="127" s="1"/>
  <c r="BF99" i="127"/>
  <c r="AR99" i="127"/>
  <c r="AS99" i="127" s="1"/>
  <c r="AT99" i="127" s="1"/>
  <c r="AU99" i="127" s="1"/>
  <c r="AV99" i="127" s="1"/>
  <c r="AQ99" i="127"/>
  <c r="AA99" i="127"/>
  <c r="V99" i="127"/>
  <c r="U99" i="127"/>
  <c r="T99" i="127"/>
  <c r="S99" i="127"/>
  <c r="R99" i="127"/>
  <c r="M99" i="127"/>
  <c r="Z99" i="127" s="1"/>
  <c r="BF47" i="127"/>
  <c r="AR47" i="127"/>
  <c r="AQ47" i="127"/>
  <c r="AA47" i="127"/>
  <c r="V47" i="127"/>
  <c r="U47" i="127"/>
  <c r="T47" i="127"/>
  <c r="S47" i="127"/>
  <c r="R47" i="127"/>
  <c r="M47" i="127"/>
  <c r="BF18" i="127"/>
  <c r="AR18" i="127"/>
  <c r="AQ18" i="127"/>
  <c r="AA18" i="127"/>
  <c r="V18" i="127"/>
  <c r="U18" i="127"/>
  <c r="T18" i="127"/>
  <c r="S18" i="127"/>
  <c r="R18" i="127"/>
  <c r="M18" i="127"/>
  <c r="J18" i="127" s="1"/>
  <c r="J196" i="129" l="1"/>
  <c r="T160" i="127"/>
  <c r="V382" i="128"/>
  <c r="AP265" i="128"/>
  <c r="AO178" i="128"/>
  <c r="R381" i="128"/>
  <c r="AQ158" i="127"/>
  <c r="AR164" i="127"/>
  <c r="U219" i="129"/>
  <c r="V155" i="127"/>
  <c r="S381" i="128"/>
  <c r="R378" i="128"/>
  <c r="BF378" i="128"/>
  <c r="AA374" i="128"/>
  <c r="AP58" i="128"/>
  <c r="AP164" i="128"/>
  <c r="W96" i="129"/>
  <c r="S162" i="127"/>
  <c r="AA158" i="127"/>
  <c r="AP58" i="127"/>
  <c r="AA219" i="129"/>
  <c r="R226" i="129"/>
  <c r="BF226" i="129"/>
  <c r="AP28" i="128"/>
  <c r="AR223" i="129"/>
  <c r="S226" i="129"/>
  <c r="U225" i="129"/>
  <c r="BF157" i="127"/>
  <c r="U159" i="127"/>
  <c r="AA160" i="127"/>
  <c r="U162" i="127"/>
  <c r="AP27" i="127"/>
  <c r="AO103" i="127"/>
  <c r="V381" i="128"/>
  <c r="W43" i="128"/>
  <c r="S374" i="128"/>
  <c r="AQ382" i="128"/>
  <c r="S373" i="128"/>
  <c r="AO150" i="128"/>
  <c r="M164" i="127"/>
  <c r="R157" i="127"/>
  <c r="M163" i="127"/>
  <c r="T162" i="127"/>
  <c r="AA375" i="128"/>
  <c r="V378" i="128"/>
  <c r="J59" i="128"/>
  <c r="U373" i="128"/>
  <c r="AO58" i="128"/>
  <c r="AA227" i="129"/>
  <c r="U226" i="129"/>
  <c r="S155" i="127"/>
  <c r="AA162" i="127"/>
  <c r="S227" i="129"/>
  <c r="BF227" i="129"/>
  <c r="M159" i="127"/>
  <c r="AQ159" i="127"/>
  <c r="S160" i="127"/>
  <c r="T155" i="127"/>
  <c r="AQ162" i="127"/>
  <c r="AR374" i="128"/>
  <c r="AR379" i="128"/>
  <c r="BF375" i="128"/>
  <c r="BF381" i="128"/>
  <c r="T380" i="128"/>
  <c r="U380" i="128"/>
  <c r="AP150" i="128"/>
  <c r="R227" i="129"/>
  <c r="R225" i="129"/>
  <c r="BF225" i="129"/>
  <c r="AA156" i="127"/>
  <c r="AQ156" i="127"/>
  <c r="R156" i="127"/>
  <c r="BF156" i="127"/>
  <c r="M162" i="127"/>
  <c r="AR162" i="127"/>
  <c r="M375" i="128"/>
  <c r="R160" i="127"/>
  <c r="BF160" i="127"/>
  <c r="S156" i="127"/>
  <c r="M157" i="127"/>
  <c r="BF159" i="127"/>
  <c r="U160" i="127"/>
  <c r="R164" i="127"/>
  <c r="BF164" i="127"/>
  <c r="AQ163" i="127"/>
  <c r="R162" i="127"/>
  <c r="BF162" i="127"/>
  <c r="AO80" i="127"/>
  <c r="AR375" i="128"/>
  <c r="AP285" i="128"/>
  <c r="J283" i="128"/>
  <c r="AP283" i="128" s="1"/>
  <c r="V227" i="129"/>
  <c r="AP112" i="129"/>
  <c r="W73" i="129"/>
  <c r="W145" i="127"/>
  <c r="U381" i="128"/>
  <c r="AA380" i="128"/>
  <c r="J35" i="128"/>
  <c r="J156" i="129"/>
  <c r="AP156" i="129" s="1"/>
  <c r="AQ160" i="127"/>
  <c r="M158" i="127"/>
  <c r="AR158" i="127"/>
  <c r="U376" i="128"/>
  <c r="AP181" i="128"/>
  <c r="AP178" i="128"/>
  <c r="M160" i="127"/>
  <c r="AR160" i="127"/>
  <c r="V164" i="127"/>
  <c r="V162" i="127"/>
  <c r="AR380" i="128"/>
  <c r="AP204" i="129"/>
  <c r="AP16" i="129"/>
  <c r="AP45" i="127"/>
  <c r="T163" i="127"/>
  <c r="U157" i="127"/>
  <c r="AR157" i="127"/>
  <c r="T156" i="127"/>
  <c r="V157" i="127"/>
  <c r="V160" i="127"/>
  <c r="U163" i="127"/>
  <c r="AR163" i="127"/>
  <c r="W132" i="127"/>
  <c r="W40" i="127"/>
  <c r="AP59" i="128"/>
  <c r="W33" i="128"/>
  <c r="W99" i="129"/>
  <c r="W83" i="128"/>
  <c r="V156" i="127"/>
  <c r="S163" i="127"/>
  <c r="T158" i="127"/>
  <c r="W130" i="127"/>
  <c r="W110" i="127"/>
  <c r="W11" i="127"/>
  <c r="W69" i="127"/>
  <c r="AP327" i="128"/>
  <c r="AP35" i="128"/>
  <c r="W87" i="128"/>
  <c r="T227" i="129"/>
  <c r="V225" i="129"/>
  <c r="AP196" i="129"/>
  <c r="AO100" i="129"/>
  <c r="W123" i="129"/>
  <c r="M223" i="129"/>
  <c r="M224" i="129"/>
  <c r="AR225" i="129"/>
  <c r="J64" i="129"/>
  <c r="AP64" i="129" s="1"/>
  <c r="J103" i="129"/>
  <c r="AP103" i="129" s="1"/>
  <c r="AO123" i="129"/>
  <c r="AP74" i="129"/>
  <c r="R223" i="129"/>
  <c r="V223" i="129"/>
  <c r="BF223" i="129"/>
  <c r="W204" i="129"/>
  <c r="W101" i="129"/>
  <c r="W34" i="129"/>
  <c r="W64" i="129"/>
  <c r="W103" i="129"/>
  <c r="AO18" i="129"/>
  <c r="AO16" i="129"/>
  <c r="AQ224" i="129"/>
  <c r="W190" i="129"/>
  <c r="W9" i="129"/>
  <c r="W88" i="129"/>
  <c r="S225" i="129"/>
  <c r="M219" i="129"/>
  <c r="U227" i="129"/>
  <c r="S223" i="129"/>
  <c r="W70" i="129"/>
  <c r="T225" i="129"/>
  <c r="AQ225" i="129"/>
  <c r="AO156" i="129"/>
  <c r="W112" i="129"/>
  <c r="AO112" i="129"/>
  <c r="W137" i="129"/>
  <c r="W162" i="129"/>
  <c r="X18" i="129"/>
  <c r="X171" i="129"/>
  <c r="W82" i="129"/>
  <c r="X185" i="129"/>
  <c r="U224" i="129"/>
  <c r="AR219" i="129"/>
  <c r="AA223" i="129"/>
  <c r="W74" i="129"/>
  <c r="U223" i="129"/>
  <c r="M225" i="129"/>
  <c r="W8" i="129"/>
  <c r="BF224" i="129"/>
  <c r="T222" i="129"/>
  <c r="T223" i="129"/>
  <c r="AQ223" i="129"/>
  <c r="J99" i="129"/>
  <c r="AP99" i="129" s="1"/>
  <c r="W134" i="129"/>
  <c r="W156" i="129"/>
  <c r="W37" i="129"/>
  <c r="W59" i="129"/>
  <c r="AO88" i="129"/>
  <c r="J56" i="129"/>
  <c r="AP56" i="129" s="1"/>
  <c r="M226" i="129"/>
  <c r="J125" i="129"/>
  <c r="AP125" i="129" s="1"/>
  <c r="AA225" i="129"/>
  <c r="X156" i="129"/>
  <c r="J158" i="129"/>
  <c r="J162" i="129"/>
  <c r="AP162" i="129" s="1"/>
  <c r="X162" i="129"/>
  <c r="J126" i="129"/>
  <c r="J37" i="129"/>
  <c r="AO37" i="129" s="1"/>
  <c r="X37" i="129"/>
  <c r="J63" i="129"/>
  <c r="AP63" i="129" s="1"/>
  <c r="W58" i="129"/>
  <c r="W90" i="129"/>
  <c r="J161" i="129"/>
  <c r="AP161" i="129" s="1"/>
  <c r="J181" i="129"/>
  <c r="AP181" i="129" s="1"/>
  <c r="X181" i="129"/>
  <c r="W24" i="129"/>
  <c r="W43" i="129"/>
  <c r="W71" i="129"/>
  <c r="M227" i="129"/>
  <c r="AR227" i="129"/>
  <c r="W44" i="129"/>
  <c r="AO74" i="129"/>
  <c r="W125" i="129"/>
  <c r="W146" i="129"/>
  <c r="W168" i="129"/>
  <c r="W176" i="129"/>
  <c r="J190" i="129"/>
  <c r="AP190" i="129" s="1"/>
  <c r="W25" i="129"/>
  <c r="W60" i="129"/>
  <c r="J193" i="129"/>
  <c r="J40" i="129"/>
  <c r="AP40" i="129" s="1"/>
  <c r="J59" i="129"/>
  <c r="AO59" i="129" s="1"/>
  <c r="J77" i="129"/>
  <c r="AP77" i="129" s="1"/>
  <c r="AP88" i="129"/>
  <c r="W100" i="129"/>
  <c r="AP100" i="129"/>
  <c r="W120" i="129"/>
  <c r="J177" i="129"/>
  <c r="X82" i="129"/>
  <c r="X95" i="129"/>
  <c r="Z107" i="129"/>
  <c r="AP123" i="129"/>
  <c r="J185" i="129"/>
  <c r="W30" i="129"/>
  <c r="J121" i="129"/>
  <c r="AO121" i="129" s="1"/>
  <c r="J138" i="129"/>
  <c r="AP138" i="129" s="1"/>
  <c r="J146" i="129"/>
  <c r="AP146" i="129" s="1"/>
  <c r="J157" i="129"/>
  <c r="AP157" i="129" s="1"/>
  <c r="J24" i="129"/>
  <c r="AP24" i="129" s="1"/>
  <c r="J71" i="129"/>
  <c r="AP71" i="129" s="1"/>
  <c r="J79" i="129"/>
  <c r="AP79" i="129" s="1"/>
  <c r="W69" i="129"/>
  <c r="W77" i="129"/>
  <c r="J80" i="129"/>
  <c r="J100" i="129"/>
  <c r="J153" i="129"/>
  <c r="J23" i="129"/>
  <c r="AP23" i="129" s="1"/>
  <c r="J82" i="129"/>
  <c r="AP82" i="129" s="1"/>
  <c r="J95" i="129"/>
  <c r="AT30" i="129"/>
  <c r="AU30" i="129" s="1"/>
  <c r="AV30" i="129" s="1"/>
  <c r="AT8" i="129"/>
  <c r="AU8" i="129" s="1"/>
  <c r="AV8" i="129" s="1"/>
  <c r="AT45" i="129"/>
  <c r="AU45" i="129" s="1"/>
  <c r="AV45" i="129" s="1"/>
  <c r="AT86" i="129"/>
  <c r="AU86" i="129" s="1"/>
  <c r="AV86" i="129" s="1"/>
  <c r="Z164" i="129"/>
  <c r="J164" i="129"/>
  <c r="AP164" i="129" s="1"/>
  <c r="AT172" i="129"/>
  <c r="AU172" i="129" s="1"/>
  <c r="AV172" i="129" s="1"/>
  <c r="W195" i="129"/>
  <c r="AT78" i="129"/>
  <c r="AU78" i="129" s="1"/>
  <c r="AV78" i="129" s="1"/>
  <c r="AT18" i="129"/>
  <c r="AU18" i="129" s="1"/>
  <c r="AV18" i="129" s="1"/>
  <c r="J8" i="129"/>
  <c r="AP8" i="129" s="1"/>
  <c r="J30" i="129"/>
  <c r="AP30" i="129" s="1"/>
  <c r="W84" i="129"/>
  <c r="J118" i="129"/>
  <c r="AO118" i="129" s="1"/>
  <c r="W132" i="129"/>
  <c r="J134" i="129"/>
  <c r="AP134" i="129" s="1"/>
  <c r="Z180" i="129"/>
  <c r="J180" i="129"/>
  <c r="AP180" i="129" s="1"/>
  <c r="X180" i="129"/>
  <c r="W180" i="129"/>
  <c r="AT176" i="129"/>
  <c r="AU176" i="129" s="1"/>
  <c r="AV176" i="129" s="1"/>
  <c r="W45" i="129"/>
  <c r="W86" i="129"/>
  <c r="AP127" i="129"/>
  <c r="Z129" i="129"/>
  <c r="W164" i="129"/>
  <c r="Z172" i="129"/>
  <c r="J172" i="129"/>
  <c r="AP172" i="129" s="1"/>
  <c r="Z186" i="129"/>
  <c r="J186" i="129"/>
  <c r="AP186" i="129" s="1"/>
  <c r="X186" i="129"/>
  <c r="X195" i="129"/>
  <c r="AO196" i="129"/>
  <c r="X196" i="129"/>
  <c r="W28" i="129"/>
  <c r="J45" i="129"/>
  <c r="AP45" i="129" s="1"/>
  <c r="J86" i="129"/>
  <c r="AP86" i="129" s="1"/>
  <c r="J102" i="129"/>
  <c r="AO102" i="129" s="1"/>
  <c r="W118" i="129"/>
  <c r="AW121" i="129"/>
  <c r="AX121" i="129" s="1"/>
  <c r="J150" i="129"/>
  <c r="AP150" i="129" s="1"/>
  <c r="AT150" i="129"/>
  <c r="AU150" i="129" s="1"/>
  <c r="AV150" i="129" s="1"/>
  <c r="J195" i="129"/>
  <c r="AP195" i="129" s="1"/>
  <c r="J14" i="129"/>
  <c r="AP14" i="129" s="1"/>
  <c r="J48" i="129"/>
  <c r="AP48" i="129" s="1"/>
  <c r="J52" i="129"/>
  <c r="AP52" i="129" s="1"/>
  <c r="AW101" i="129"/>
  <c r="AX101" i="129" s="1"/>
  <c r="J113" i="129"/>
  <c r="AP113" i="129" s="1"/>
  <c r="J139" i="129"/>
  <c r="AP139" i="129" s="1"/>
  <c r="J154" i="129"/>
  <c r="AO154" i="129" s="1"/>
  <c r="J175" i="129"/>
  <c r="AP175" i="129" s="1"/>
  <c r="J187" i="129"/>
  <c r="AO187" i="129" s="1"/>
  <c r="X16" i="129"/>
  <c r="AP29" i="129"/>
  <c r="AP92" i="129"/>
  <c r="AO203" i="129"/>
  <c r="AP80" i="129"/>
  <c r="W119" i="129"/>
  <c r="AP153" i="129"/>
  <c r="AP177" i="129"/>
  <c r="AO50" i="129"/>
  <c r="W108" i="129"/>
  <c r="AT114" i="129"/>
  <c r="AU114" i="129" s="1"/>
  <c r="AV114" i="129" s="1"/>
  <c r="AO149" i="129"/>
  <c r="AO161" i="129"/>
  <c r="W203" i="129"/>
  <c r="AP203" i="129"/>
  <c r="AT206" i="129"/>
  <c r="AU206" i="129" s="1"/>
  <c r="AV206" i="129" s="1"/>
  <c r="W141" i="129"/>
  <c r="AO204" i="129"/>
  <c r="X210" i="129"/>
  <c r="J32" i="129"/>
  <c r="AP32" i="129" s="1"/>
  <c r="W52" i="129"/>
  <c r="J61" i="129"/>
  <c r="AP61" i="129" s="1"/>
  <c r="W142" i="129"/>
  <c r="W148" i="129"/>
  <c r="J176" i="129"/>
  <c r="AP176" i="129" s="1"/>
  <c r="W188" i="129"/>
  <c r="AT12" i="129"/>
  <c r="AU12" i="129" s="1"/>
  <c r="AV12" i="129" s="1"/>
  <c r="J34" i="129"/>
  <c r="AP34" i="129" s="1"/>
  <c r="AT65" i="129"/>
  <c r="AU65" i="129" s="1"/>
  <c r="AV65" i="129" s="1"/>
  <c r="J73" i="129"/>
  <c r="AP73" i="129" s="1"/>
  <c r="AT109" i="129"/>
  <c r="AU109" i="129" s="1"/>
  <c r="AV109" i="129" s="1"/>
  <c r="W113" i="129"/>
  <c r="AP126" i="129"/>
  <c r="W139" i="129"/>
  <c r="AP158" i="129"/>
  <c r="W27" i="129"/>
  <c r="X29" i="129"/>
  <c r="J88" i="129"/>
  <c r="X92" i="129"/>
  <c r="J105" i="129"/>
  <c r="J131" i="129"/>
  <c r="AP131" i="129" s="1"/>
  <c r="X145" i="129"/>
  <c r="J171" i="129"/>
  <c r="J184" i="129"/>
  <c r="AP184" i="129" s="1"/>
  <c r="X13" i="129"/>
  <c r="X54" i="129"/>
  <c r="AS58" i="129"/>
  <c r="AT58" i="129" s="1"/>
  <c r="AU58" i="129" s="1"/>
  <c r="AV58" i="129" s="1"/>
  <c r="AP95" i="129"/>
  <c r="J114" i="129"/>
  <c r="AP114" i="129" s="1"/>
  <c r="J123" i="129"/>
  <c r="W149" i="129"/>
  <c r="AP149" i="129"/>
  <c r="AP185" i="129"/>
  <c r="J206" i="129"/>
  <c r="AP206" i="129" s="1"/>
  <c r="AW196" i="129"/>
  <c r="AX196" i="129" s="1"/>
  <c r="J208" i="129"/>
  <c r="AP208" i="129" s="1"/>
  <c r="J210" i="129"/>
  <c r="AP210" i="129" s="1"/>
  <c r="X14" i="129"/>
  <c r="J43" i="129"/>
  <c r="AP43" i="129" s="1"/>
  <c r="X48" i="129"/>
  <c r="AW112" i="129"/>
  <c r="AX112" i="129" s="1"/>
  <c r="J142" i="129"/>
  <c r="AP142" i="129" s="1"/>
  <c r="AW142" i="129"/>
  <c r="AX142" i="129" s="1"/>
  <c r="J9" i="129"/>
  <c r="AP9" i="129" s="1"/>
  <c r="W16" i="129"/>
  <c r="J27" i="129"/>
  <c r="AP27" i="129" s="1"/>
  <c r="J29" i="129"/>
  <c r="AW29" i="129"/>
  <c r="AX29" i="129" s="1"/>
  <c r="X40" i="129"/>
  <c r="AW40" i="129"/>
  <c r="AX40" i="129" s="1"/>
  <c r="X80" i="129"/>
  <c r="J92" i="129"/>
  <c r="AW92" i="129"/>
  <c r="AX92" i="129" s="1"/>
  <c r="J119" i="129"/>
  <c r="AP119" i="129" s="1"/>
  <c r="AO120" i="129"/>
  <c r="J145" i="129"/>
  <c r="AP145" i="129" s="1"/>
  <c r="X153" i="129"/>
  <c r="AP171" i="129"/>
  <c r="X177" i="129"/>
  <c r="J205" i="129"/>
  <c r="J13" i="129"/>
  <c r="AP13" i="129" s="1"/>
  <c r="X23" i="129"/>
  <c r="W50" i="129"/>
  <c r="J54" i="129"/>
  <c r="AP54" i="129" s="1"/>
  <c r="X56" i="129"/>
  <c r="J90" i="129"/>
  <c r="AO90" i="129" s="1"/>
  <c r="J108" i="129"/>
  <c r="AP108" i="129" s="1"/>
  <c r="J130" i="129"/>
  <c r="AP130" i="129" s="1"/>
  <c r="J149" i="129"/>
  <c r="X161" i="129"/>
  <c r="J203" i="129"/>
  <c r="R379" i="128"/>
  <c r="V379" i="128"/>
  <c r="J46" i="128"/>
  <c r="AP46" i="128" s="1"/>
  <c r="J210" i="128"/>
  <c r="AP210" i="128" s="1"/>
  <c r="R374" i="128"/>
  <c r="BF374" i="128"/>
  <c r="J92" i="128"/>
  <c r="AP92" i="128" s="1"/>
  <c r="J160" i="128"/>
  <c r="AP160" i="128" s="1"/>
  <c r="W41" i="128"/>
  <c r="W135" i="128"/>
  <c r="J140" i="128"/>
  <c r="AO365" i="128"/>
  <c r="W283" i="128"/>
  <c r="AR381" i="128"/>
  <c r="J102" i="128"/>
  <c r="AP102" i="128" s="1"/>
  <c r="J251" i="128"/>
  <c r="AP251" i="128" s="1"/>
  <c r="W263" i="128"/>
  <c r="J231" i="128"/>
  <c r="AP231" i="128" s="1"/>
  <c r="V377" i="128"/>
  <c r="T374" i="128"/>
  <c r="W349" i="128"/>
  <c r="W63" i="128"/>
  <c r="W200" i="128"/>
  <c r="AO28" i="128"/>
  <c r="W39" i="128"/>
  <c r="W134" i="128"/>
  <c r="J37" i="128"/>
  <c r="AP37" i="128" s="1"/>
  <c r="W223" i="128"/>
  <c r="U375" i="128"/>
  <c r="S380" i="128"/>
  <c r="BF380" i="128"/>
  <c r="T375" i="128"/>
  <c r="AQ380" i="128"/>
  <c r="R380" i="128"/>
  <c r="V380" i="128"/>
  <c r="J15" i="128"/>
  <c r="AP15" i="128" s="1"/>
  <c r="J24" i="128"/>
  <c r="AP24" i="128" s="1"/>
  <c r="W55" i="128"/>
  <c r="J211" i="128"/>
  <c r="AP211" i="128" s="1"/>
  <c r="J151" i="128"/>
  <c r="AP151" i="128" s="1"/>
  <c r="W198" i="128"/>
  <c r="X58" i="128"/>
  <c r="J225" i="128"/>
  <c r="AP225" i="128" s="1"/>
  <c r="Z181" i="128"/>
  <c r="X178" i="128"/>
  <c r="R377" i="128"/>
  <c r="T381" i="128"/>
  <c r="AA381" i="128"/>
  <c r="J199" i="128"/>
  <c r="AP199" i="128" s="1"/>
  <c r="W109" i="128"/>
  <c r="W284" i="128"/>
  <c r="J48" i="128"/>
  <c r="AP48" i="128" s="1"/>
  <c r="W296" i="128"/>
  <c r="W333" i="128"/>
  <c r="W352" i="128"/>
  <c r="W360" i="128"/>
  <c r="W27" i="128"/>
  <c r="W9" i="128"/>
  <c r="W334" i="128"/>
  <c r="AQ378" i="128"/>
  <c r="M380" i="128"/>
  <c r="T377" i="128"/>
  <c r="M378" i="128"/>
  <c r="U378" i="128"/>
  <c r="AR378" i="128"/>
  <c r="M381" i="128"/>
  <c r="W15" i="128"/>
  <c r="J277" i="128"/>
  <c r="AP277" i="128" s="1"/>
  <c r="W24" i="128"/>
  <c r="J189" i="128"/>
  <c r="AP189" i="128" s="1"/>
  <c r="J270" i="128"/>
  <c r="AP270" i="128" s="1"/>
  <c r="Z51" i="128"/>
  <c r="W133" i="128"/>
  <c r="W170" i="128"/>
  <c r="J203" i="128"/>
  <c r="AP203" i="128" s="1"/>
  <c r="J42" i="128"/>
  <c r="AP42" i="128" s="1"/>
  <c r="J84" i="128"/>
  <c r="AP84" i="128" s="1"/>
  <c r="W93" i="128"/>
  <c r="J358" i="128"/>
  <c r="J107" i="128"/>
  <c r="AP107" i="128" s="1"/>
  <c r="W206" i="128"/>
  <c r="J223" i="128"/>
  <c r="AP223" i="128" s="1"/>
  <c r="J289" i="128"/>
  <c r="AP289" i="128" s="1"/>
  <c r="J304" i="128"/>
  <c r="AP304" i="128" s="1"/>
  <c r="W76" i="128"/>
  <c r="W95" i="128"/>
  <c r="J313" i="128"/>
  <c r="W244" i="128"/>
  <c r="W84" i="128"/>
  <c r="W202" i="128"/>
  <c r="AO36" i="128"/>
  <c r="W304" i="128"/>
  <c r="AP62" i="128"/>
  <c r="Z86" i="128"/>
  <c r="W161" i="128"/>
  <c r="J8" i="128"/>
  <c r="AP8" i="128" s="1"/>
  <c r="J9" i="128"/>
  <c r="AP9" i="128" s="1"/>
  <c r="X9" i="128"/>
  <c r="W21" i="128"/>
  <c r="J75" i="128"/>
  <c r="AP75" i="128" s="1"/>
  <c r="X223" i="128"/>
  <c r="J267" i="128"/>
  <c r="AP267" i="128" s="1"/>
  <c r="X289" i="128"/>
  <c r="J334" i="128"/>
  <c r="AP334" i="128" s="1"/>
  <c r="W129" i="128"/>
  <c r="J142" i="128"/>
  <c r="W187" i="128"/>
  <c r="W250" i="128"/>
  <c r="Z117" i="128"/>
  <c r="J117" i="128"/>
  <c r="AP117" i="128" s="1"/>
  <c r="Z81" i="128"/>
  <c r="J81" i="128"/>
  <c r="AP81" i="128" s="1"/>
  <c r="Z23" i="128"/>
  <c r="J23" i="128"/>
  <c r="AP23" i="128" s="1"/>
  <c r="AP99" i="128"/>
  <c r="M376" i="128"/>
  <c r="W99" i="128"/>
  <c r="W282" i="128"/>
  <c r="J126" i="128"/>
  <c r="AP126" i="128" s="1"/>
  <c r="J228" i="128"/>
  <c r="AP228" i="128" s="1"/>
  <c r="AS286" i="128"/>
  <c r="AT286" i="128" s="1"/>
  <c r="AU286" i="128" s="1"/>
  <c r="AV286" i="128" s="1"/>
  <c r="J70" i="128"/>
  <c r="AP70" i="128" s="1"/>
  <c r="J336" i="128"/>
  <c r="AP336" i="128" s="1"/>
  <c r="J12" i="128"/>
  <c r="AP12" i="128" s="1"/>
  <c r="J110" i="128"/>
  <c r="AP110" i="128" s="1"/>
  <c r="J114" i="128"/>
  <c r="AO114" i="128" s="1"/>
  <c r="J212" i="128"/>
  <c r="AO212" i="128" s="1"/>
  <c r="Z18" i="128"/>
  <c r="J18" i="128"/>
  <c r="Z68" i="128"/>
  <c r="J68" i="128"/>
  <c r="Z65" i="128"/>
  <c r="J65" i="128"/>
  <c r="AP65" i="128" s="1"/>
  <c r="Z125" i="128"/>
  <c r="J125" i="128"/>
  <c r="AP125" i="128" s="1"/>
  <c r="AA377" i="128"/>
  <c r="J282" i="128"/>
  <c r="AP282" i="128" s="1"/>
  <c r="J307" i="128"/>
  <c r="AP307" i="128" s="1"/>
  <c r="J204" i="128"/>
  <c r="AP204" i="128" s="1"/>
  <c r="J156" i="128"/>
  <c r="AP156" i="128" s="1"/>
  <c r="J303" i="128"/>
  <c r="AP303" i="128" s="1"/>
  <c r="J364" i="128"/>
  <c r="AP364" i="128" s="1"/>
  <c r="J64" i="128"/>
  <c r="AP64" i="128" s="1"/>
  <c r="W110" i="128"/>
  <c r="J138" i="128"/>
  <c r="W169" i="128"/>
  <c r="J177" i="128"/>
  <c r="AO177" i="128" s="1"/>
  <c r="W280" i="128"/>
  <c r="Z252" i="128"/>
  <c r="W320" i="128"/>
  <c r="W173" i="128"/>
  <c r="W88" i="128"/>
  <c r="J197" i="128"/>
  <c r="AP197" i="128" s="1"/>
  <c r="J254" i="128"/>
  <c r="AP254" i="128" s="1"/>
  <c r="AO265" i="128"/>
  <c r="W25" i="128"/>
  <c r="J33" i="128"/>
  <c r="AP33" i="128" s="1"/>
  <c r="W50" i="128"/>
  <c r="W184" i="128"/>
  <c r="J261" i="128"/>
  <c r="J266" i="128"/>
  <c r="J338" i="128"/>
  <c r="AO338" i="128" s="1"/>
  <c r="W8" i="128"/>
  <c r="J11" i="128"/>
  <c r="AP11" i="128" s="1"/>
  <c r="AO26" i="128"/>
  <c r="W36" i="128"/>
  <c r="W112" i="128"/>
  <c r="AO195" i="128"/>
  <c r="J206" i="128"/>
  <c r="AP206" i="128" s="1"/>
  <c r="X206" i="128"/>
  <c r="W219" i="128"/>
  <c r="W276" i="128"/>
  <c r="W146" i="128"/>
  <c r="W164" i="128"/>
  <c r="AO164" i="128"/>
  <c r="J188" i="128"/>
  <c r="AP188" i="128" s="1"/>
  <c r="J288" i="128"/>
  <c r="J339" i="128"/>
  <c r="AP339" i="128" s="1"/>
  <c r="X150" i="128"/>
  <c r="J179" i="128"/>
  <c r="AP179" i="128" s="1"/>
  <c r="J217" i="128"/>
  <c r="AP217" i="128" s="1"/>
  <c r="J224" i="128"/>
  <c r="AP224" i="128" s="1"/>
  <c r="J232" i="128"/>
  <c r="AO232" i="128" s="1"/>
  <c r="W361" i="128"/>
  <c r="J60" i="128"/>
  <c r="AP60" i="128" s="1"/>
  <c r="W279" i="128"/>
  <c r="AO279" i="128"/>
  <c r="J158" i="128"/>
  <c r="AP158" i="128" s="1"/>
  <c r="J157" i="128"/>
  <c r="AP157" i="128" s="1"/>
  <c r="W222" i="128"/>
  <c r="J25" i="128"/>
  <c r="AP25" i="128" s="1"/>
  <c r="J94" i="128"/>
  <c r="AP94" i="128" s="1"/>
  <c r="W115" i="128"/>
  <c r="W53" i="128"/>
  <c r="W300" i="128"/>
  <c r="W35" i="128"/>
  <c r="W238" i="128"/>
  <c r="W332" i="128"/>
  <c r="W339" i="128"/>
  <c r="S375" i="128"/>
  <c r="AR377" i="128"/>
  <c r="Z234" i="128"/>
  <c r="J234" i="128"/>
  <c r="AP234" i="128" s="1"/>
  <c r="Z359" i="128"/>
  <c r="J359" i="128"/>
  <c r="AP359" i="128" s="1"/>
  <c r="X359" i="128"/>
  <c r="S379" i="128"/>
  <c r="AA379" i="128"/>
  <c r="AQ375" i="128"/>
  <c r="AQ381" i="128"/>
  <c r="R376" i="128"/>
  <c r="V376" i="128"/>
  <c r="Z131" i="128"/>
  <c r="J131" i="128"/>
  <c r="AP131" i="128" s="1"/>
  <c r="X131" i="128"/>
  <c r="Z281" i="128"/>
  <c r="J281" i="128"/>
  <c r="AP281" i="128" s="1"/>
  <c r="AT225" i="128"/>
  <c r="AU225" i="128" s="1"/>
  <c r="AV225" i="128" s="1"/>
  <c r="M374" i="128"/>
  <c r="U374" i="128"/>
  <c r="AQ374" i="128"/>
  <c r="R375" i="128"/>
  <c r="V375" i="128"/>
  <c r="S376" i="128"/>
  <c r="BF376" i="128"/>
  <c r="AO99" i="128"/>
  <c r="X185" i="128"/>
  <c r="Z213" i="128"/>
  <c r="J213" i="128"/>
  <c r="AP213" i="128" s="1"/>
  <c r="X213" i="128"/>
  <c r="AT13" i="128"/>
  <c r="AU13" i="128" s="1"/>
  <c r="AV13" i="128" s="1"/>
  <c r="AT56" i="128"/>
  <c r="AU56" i="128" s="1"/>
  <c r="AV56" i="128" s="1"/>
  <c r="AO62" i="128"/>
  <c r="AO228" i="128"/>
  <c r="W281" i="128"/>
  <c r="W234" i="128"/>
  <c r="AO102" i="128"/>
  <c r="AO210" i="128"/>
  <c r="AO251" i="128"/>
  <c r="W201" i="128"/>
  <c r="AO336" i="128"/>
  <c r="AS349" i="128"/>
  <c r="AT349" i="128" s="1"/>
  <c r="AU349" i="128" s="1"/>
  <c r="AV349" i="128" s="1"/>
  <c r="AP18" i="128"/>
  <c r="AO160" i="128"/>
  <c r="J348" i="128"/>
  <c r="AP348" i="128" s="1"/>
  <c r="AO81" i="128"/>
  <c r="J77" i="128"/>
  <c r="AP77" i="128" s="1"/>
  <c r="J119" i="128"/>
  <c r="AP119" i="128" s="1"/>
  <c r="J216" i="128"/>
  <c r="AP216" i="128" s="1"/>
  <c r="AO225" i="128"/>
  <c r="X265" i="128"/>
  <c r="W353" i="128"/>
  <c r="X28" i="128"/>
  <c r="J47" i="128"/>
  <c r="AP47" i="128" s="1"/>
  <c r="J61" i="128"/>
  <c r="AP61" i="128" s="1"/>
  <c r="AO94" i="128"/>
  <c r="W101" i="128"/>
  <c r="J153" i="128"/>
  <c r="AP153" i="128" s="1"/>
  <c r="J168" i="128"/>
  <c r="AP168" i="128" s="1"/>
  <c r="AO179" i="128"/>
  <c r="X179" i="128"/>
  <c r="Z196" i="128"/>
  <c r="J196" i="128"/>
  <c r="AP196" i="128" s="1"/>
  <c r="X196" i="128"/>
  <c r="AT178" i="128"/>
  <c r="AU178" i="128" s="1"/>
  <c r="AV178" i="128" s="1"/>
  <c r="AO282" i="128"/>
  <c r="AO126" i="128"/>
  <c r="W62" i="128"/>
  <c r="AO15" i="128"/>
  <c r="W277" i="128"/>
  <c r="X310" i="128"/>
  <c r="AO24" i="128"/>
  <c r="AO285" i="128"/>
  <c r="X356" i="128"/>
  <c r="W64" i="128"/>
  <c r="X96" i="128"/>
  <c r="AO138" i="128"/>
  <c r="AP138" i="128"/>
  <c r="X248" i="128"/>
  <c r="W18" i="128"/>
  <c r="AO151" i="128"/>
  <c r="AS361" i="128"/>
  <c r="AT361" i="128" s="1"/>
  <c r="AU361" i="128" s="1"/>
  <c r="AV361" i="128" s="1"/>
  <c r="AO68" i="128"/>
  <c r="AP68" i="128"/>
  <c r="X121" i="128"/>
  <c r="X264" i="128"/>
  <c r="X275" i="128"/>
  <c r="X342" i="128"/>
  <c r="X165" i="128"/>
  <c r="X172" i="128"/>
  <c r="X306" i="128"/>
  <c r="X335" i="128"/>
  <c r="AO33" i="128"/>
  <c r="X116" i="128"/>
  <c r="J134" i="128"/>
  <c r="AP134" i="128" s="1"/>
  <c r="J139" i="128"/>
  <c r="AP139" i="128" s="1"/>
  <c r="X166" i="128"/>
  <c r="X228" i="128"/>
  <c r="AO307" i="128"/>
  <c r="W70" i="128"/>
  <c r="X204" i="128"/>
  <c r="AO46" i="128"/>
  <c r="W102" i="128"/>
  <c r="W210" i="128"/>
  <c r="X251" i="128"/>
  <c r="J310" i="128"/>
  <c r="AP310" i="128" s="1"/>
  <c r="AO59" i="128"/>
  <c r="W92" i="128"/>
  <c r="X189" i="128"/>
  <c r="J201" i="128"/>
  <c r="AP201" i="128" s="1"/>
  <c r="AO211" i="128"/>
  <c r="W285" i="128"/>
  <c r="X336" i="128"/>
  <c r="J356" i="128"/>
  <c r="AP356" i="128" s="1"/>
  <c r="J96" i="128"/>
  <c r="AP96" i="128" s="1"/>
  <c r="AP177" i="128"/>
  <c r="J248" i="128"/>
  <c r="AP248" i="128" s="1"/>
  <c r="J291" i="128"/>
  <c r="AP291" i="128" s="1"/>
  <c r="J331" i="128"/>
  <c r="AP331" i="128" s="1"/>
  <c r="J121" i="128"/>
  <c r="AP121" i="128" s="1"/>
  <c r="J240" i="128"/>
  <c r="AP240" i="128" s="1"/>
  <c r="J318" i="128"/>
  <c r="AP318" i="128" s="1"/>
  <c r="J343" i="128"/>
  <c r="AP343" i="128" s="1"/>
  <c r="X60" i="128"/>
  <c r="X160" i="128"/>
  <c r="J264" i="128"/>
  <c r="AP264" i="128" s="1"/>
  <c r="X81" i="128"/>
  <c r="X158" i="128"/>
  <c r="J275" i="128"/>
  <c r="AP275" i="128" s="1"/>
  <c r="J342" i="128"/>
  <c r="AP342" i="128" s="1"/>
  <c r="AO48" i="128"/>
  <c r="AO65" i="128"/>
  <c r="X125" i="128"/>
  <c r="X157" i="128"/>
  <c r="J165" i="128"/>
  <c r="AP165" i="128" s="1"/>
  <c r="J172" i="128"/>
  <c r="AP172" i="128" s="1"/>
  <c r="AO197" i="128"/>
  <c r="AO203" i="128"/>
  <c r="X225" i="128"/>
  <c r="AO254" i="128"/>
  <c r="J306" i="128"/>
  <c r="AP306" i="128" s="1"/>
  <c r="J335" i="128"/>
  <c r="AP335" i="128" s="1"/>
  <c r="J353" i="128"/>
  <c r="AP353" i="128" s="1"/>
  <c r="J7" i="128"/>
  <c r="AP7" i="128" s="1"/>
  <c r="AO42" i="128"/>
  <c r="W47" i="128"/>
  <c r="J101" i="128"/>
  <c r="AP101" i="128" s="1"/>
  <c r="J116" i="128"/>
  <c r="AP116" i="128" s="1"/>
  <c r="J166" i="128"/>
  <c r="AP166" i="128" s="1"/>
  <c r="W167" i="128"/>
  <c r="J185" i="128"/>
  <c r="AP185" i="128" s="1"/>
  <c r="Z207" i="128"/>
  <c r="J207" i="128"/>
  <c r="AP207" i="128" s="1"/>
  <c r="X207" i="128"/>
  <c r="AT123" i="128"/>
  <c r="AU123" i="128" s="1"/>
  <c r="AV123" i="128" s="1"/>
  <c r="AT314" i="128"/>
  <c r="AU314" i="128" s="1"/>
  <c r="AV314" i="128" s="1"/>
  <c r="J245" i="128"/>
  <c r="AP245" i="128" s="1"/>
  <c r="J292" i="128"/>
  <c r="AO292" i="128" s="1"/>
  <c r="J294" i="128"/>
  <c r="AP294" i="128" s="1"/>
  <c r="J309" i="128"/>
  <c r="AO309" i="128" s="1"/>
  <c r="J20" i="128"/>
  <c r="AP20" i="128" s="1"/>
  <c r="J21" i="128"/>
  <c r="AP21" i="128" s="1"/>
  <c r="X21" i="128"/>
  <c r="J120" i="128"/>
  <c r="AP120" i="128" s="1"/>
  <c r="J144" i="128"/>
  <c r="AP144" i="128" s="1"/>
  <c r="AW268" i="128"/>
  <c r="AX268" i="128" s="1"/>
  <c r="AW67" i="128"/>
  <c r="AX67" i="128" s="1"/>
  <c r="J76" i="128"/>
  <c r="AP76" i="128" s="1"/>
  <c r="X76" i="128"/>
  <c r="AW79" i="128"/>
  <c r="AX79" i="128" s="1"/>
  <c r="J95" i="128"/>
  <c r="AP95" i="128" s="1"/>
  <c r="X95" i="128"/>
  <c r="AW97" i="128"/>
  <c r="AX97" i="128" s="1"/>
  <c r="AW171" i="128"/>
  <c r="AX171" i="128" s="1"/>
  <c r="W178" i="128"/>
  <c r="AW187" i="128"/>
  <c r="AX187" i="128" s="1"/>
  <c r="X283" i="128"/>
  <c r="W314" i="128"/>
  <c r="W367" i="128"/>
  <c r="AP313" i="128"/>
  <c r="W194" i="128"/>
  <c r="W224" i="128"/>
  <c r="J255" i="128"/>
  <c r="AO255" i="128" s="1"/>
  <c r="J314" i="128"/>
  <c r="AP314" i="128" s="1"/>
  <c r="J367" i="128"/>
  <c r="AP367" i="128" s="1"/>
  <c r="AW367" i="128"/>
  <c r="AX367" i="128" s="1"/>
  <c r="AO231" i="128"/>
  <c r="AO358" i="128"/>
  <c r="AO8" i="128"/>
  <c r="W20" i="128"/>
  <c r="X26" i="128"/>
  <c r="AO35" i="128"/>
  <c r="AO37" i="128"/>
  <c r="W54" i="128"/>
  <c r="X82" i="128"/>
  <c r="X100" i="128"/>
  <c r="W163" i="128"/>
  <c r="AT206" i="128"/>
  <c r="AU206" i="128" s="1"/>
  <c r="AV206" i="128" s="1"/>
  <c r="AT214" i="128"/>
  <c r="AU214" i="128" s="1"/>
  <c r="AV214" i="128" s="1"/>
  <c r="AT223" i="128"/>
  <c r="AU223" i="128" s="1"/>
  <c r="AV223" i="128" s="1"/>
  <c r="AT239" i="128"/>
  <c r="AU239" i="128" s="1"/>
  <c r="AV239" i="128" s="1"/>
  <c r="AT289" i="128"/>
  <c r="AU289" i="128" s="1"/>
  <c r="AV289" i="128" s="1"/>
  <c r="AT298" i="128"/>
  <c r="AU298" i="128" s="1"/>
  <c r="AV298" i="128" s="1"/>
  <c r="AT304" i="128"/>
  <c r="AU304" i="128" s="1"/>
  <c r="AV304" i="128" s="1"/>
  <c r="AT334" i="128"/>
  <c r="AU334" i="128" s="1"/>
  <c r="AV334" i="128" s="1"/>
  <c r="W13" i="128"/>
  <c r="W49" i="128"/>
  <c r="W56" i="128"/>
  <c r="W108" i="128"/>
  <c r="W123" i="128"/>
  <c r="W136" i="128"/>
  <c r="AP142" i="128"/>
  <c r="AO209" i="128"/>
  <c r="AO217" i="128"/>
  <c r="X245" i="128"/>
  <c r="J253" i="128"/>
  <c r="AP253" i="128" s="1"/>
  <c r="AO261" i="128"/>
  <c r="AP266" i="128"/>
  <c r="J319" i="128"/>
  <c r="AO319" i="128" s="1"/>
  <c r="AP36" i="128"/>
  <c r="J53" i="128"/>
  <c r="AP53" i="128" s="1"/>
  <c r="J54" i="128"/>
  <c r="AO54" i="128" s="1"/>
  <c r="J82" i="128"/>
  <c r="AP82" i="128" s="1"/>
  <c r="J100" i="128"/>
  <c r="AP100" i="128" s="1"/>
  <c r="X120" i="128"/>
  <c r="AP140" i="128"/>
  <c r="X144" i="128"/>
  <c r="W159" i="128"/>
  <c r="AW159" i="128"/>
  <c r="AX159" i="128" s="1"/>
  <c r="J163" i="128"/>
  <c r="AP163" i="128" s="1"/>
  <c r="W195" i="128"/>
  <c r="W267" i="128"/>
  <c r="AO302" i="128"/>
  <c r="J13" i="128"/>
  <c r="AP13" i="128" s="1"/>
  <c r="J56" i="128"/>
  <c r="AP56" i="128" s="1"/>
  <c r="W74" i="128"/>
  <c r="W91" i="128"/>
  <c r="J123" i="128"/>
  <c r="AP123" i="128" s="1"/>
  <c r="AO129" i="128"/>
  <c r="J136" i="128"/>
  <c r="AP136" i="128" s="1"/>
  <c r="W176" i="128"/>
  <c r="AS180" i="128"/>
  <c r="AT180" i="128" s="1"/>
  <c r="AU180" i="128" s="1"/>
  <c r="AV180" i="128" s="1"/>
  <c r="J187" i="128"/>
  <c r="AP187" i="128" s="1"/>
  <c r="J250" i="128"/>
  <c r="AP250" i="128" s="1"/>
  <c r="W271" i="128"/>
  <c r="AO288" i="128"/>
  <c r="W363" i="128"/>
  <c r="M161" i="127"/>
  <c r="U161" i="127"/>
  <c r="AR161" i="127"/>
  <c r="J63" i="127"/>
  <c r="AP63" i="127" s="1"/>
  <c r="T159" i="127"/>
  <c r="W124" i="127"/>
  <c r="W23" i="127"/>
  <c r="AO58" i="127"/>
  <c r="S157" i="127"/>
  <c r="R163" i="127"/>
  <c r="V163" i="127"/>
  <c r="BF163" i="127"/>
  <c r="J66" i="127"/>
  <c r="AP66" i="127" s="1"/>
  <c r="W8" i="127"/>
  <c r="W14" i="127"/>
  <c r="AO110" i="127"/>
  <c r="AO32" i="127"/>
  <c r="R161" i="127"/>
  <c r="V161" i="127"/>
  <c r="M156" i="127"/>
  <c r="U156" i="127"/>
  <c r="AR156" i="127"/>
  <c r="AO60" i="127"/>
  <c r="J128" i="127"/>
  <c r="AP128" i="127" s="1"/>
  <c r="W66" i="127"/>
  <c r="J73" i="127"/>
  <c r="AP73" i="127" s="1"/>
  <c r="W141" i="127"/>
  <c r="J8" i="127"/>
  <c r="AP8" i="127" s="1"/>
  <c r="W111" i="127"/>
  <c r="J42" i="127"/>
  <c r="AP42" i="127" s="1"/>
  <c r="J137" i="127"/>
  <c r="AO137" i="127" s="1"/>
  <c r="J31" i="127"/>
  <c r="W57" i="127"/>
  <c r="AA157" i="127"/>
  <c r="W38" i="127"/>
  <c r="AQ161" i="127"/>
  <c r="J99" i="127"/>
  <c r="AP99" i="127" s="1"/>
  <c r="J52" i="127"/>
  <c r="AP52" i="127" s="1"/>
  <c r="T157" i="127"/>
  <c r="AQ157" i="127"/>
  <c r="J106" i="127"/>
  <c r="AP106" i="127" s="1"/>
  <c r="J37" i="127"/>
  <c r="AP37" i="127" s="1"/>
  <c r="J92" i="127"/>
  <c r="AP92" i="127" s="1"/>
  <c r="X66" i="127"/>
  <c r="J50" i="127"/>
  <c r="AP50" i="127" s="1"/>
  <c r="J9" i="127"/>
  <c r="AO9" i="127" s="1"/>
  <c r="W42" i="127"/>
  <c r="W16" i="127"/>
  <c r="W138" i="127"/>
  <c r="W54" i="127"/>
  <c r="AO51" i="127"/>
  <c r="BF161" i="127"/>
  <c r="W60" i="127"/>
  <c r="W79" i="127"/>
  <c r="W37" i="127"/>
  <c r="X61" i="127"/>
  <c r="AS61" i="127"/>
  <c r="AT61" i="127" s="1"/>
  <c r="W13" i="127"/>
  <c r="W31" i="127"/>
  <c r="W103" i="127"/>
  <c r="W119" i="127"/>
  <c r="AA161" i="127"/>
  <c r="W99" i="127"/>
  <c r="W72" i="127"/>
  <c r="AS72" i="127"/>
  <c r="J61" i="127"/>
  <c r="W88" i="127"/>
  <c r="J98" i="127"/>
  <c r="AP98" i="127" s="1"/>
  <c r="X9" i="127"/>
  <c r="AS9" i="127"/>
  <c r="AT9" i="127" s="1"/>
  <c r="J136" i="127"/>
  <c r="AP136" i="127" s="1"/>
  <c r="W108" i="127"/>
  <c r="J13" i="127"/>
  <c r="AP13" i="127" s="1"/>
  <c r="R158" i="127"/>
  <c r="V158" i="127"/>
  <c r="BF158" i="127"/>
  <c r="W137" i="127"/>
  <c r="J54" i="127"/>
  <c r="AO54" i="127" s="1"/>
  <c r="J147" i="127"/>
  <c r="AP147" i="127" s="1"/>
  <c r="J125" i="127"/>
  <c r="AP125" i="127" s="1"/>
  <c r="W29" i="127"/>
  <c r="AO59" i="127"/>
  <c r="W112" i="127"/>
  <c r="AT119" i="127"/>
  <c r="AU119" i="127" s="1"/>
  <c r="AV119" i="127" s="1"/>
  <c r="X99" i="127"/>
  <c r="W106" i="127"/>
  <c r="J72" i="127"/>
  <c r="AO72" i="127" s="1"/>
  <c r="X72" i="127"/>
  <c r="J74" i="127"/>
  <c r="AP74" i="127" s="1"/>
  <c r="W7" i="127"/>
  <c r="AA163" i="127"/>
  <c r="J124" i="127"/>
  <c r="AP124" i="127" s="1"/>
  <c r="AO128" i="127"/>
  <c r="J88" i="127"/>
  <c r="J23" i="127"/>
  <c r="AP23" i="127" s="1"/>
  <c r="J141" i="127"/>
  <c r="AP141" i="127" s="1"/>
  <c r="J145" i="127"/>
  <c r="AO145" i="127" s="1"/>
  <c r="J38" i="127"/>
  <c r="AP38" i="127" s="1"/>
  <c r="J134" i="127"/>
  <c r="AP134" i="127" s="1"/>
  <c r="J123" i="127"/>
  <c r="AP123" i="127" s="1"/>
  <c r="AP31" i="127"/>
  <c r="AP40" i="127"/>
  <c r="J85" i="127"/>
  <c r="AP85" i="127" s="1"/>
  <c r="J19" i="127"/>
  <c r="AP19" i="127" s="1"/>
  <c r="J33" i="127"/>
  <c r="AP33" i="127" s="1"/>
  <c r="W17" i="127"/>
  <c r="W76" i="127"/>
  <c r="W59" i="127"/>
  <c r="J69" i="127"/>
  <c r="AP69" i="127" s="1"/>
  <c r="X69" i="127"/>
  <c r="W32" i="127"/>
  <c r="W35" i="127"/>
  <c r="J87" i="127"/>
  <c r="AP87" i="127" s="1"/>
  <c r="AO7" i="127"/>
  <c r="W45" i="127"/>
  <c r="AO45" i="127"/>
  <c r="J140" i="127"/>
  <c r="AP140" i="127" s="1"/>
  <c r="W77" i="127"/>
  <c r="AW89" i="127"/>
  <c r="AX89" i="127" s="1"/>
  <c r="J111" i="127"/>
  <c r="AP111" i="127" s="1"/>
  <c r="J108" i="127"/>
  <c r="AO108" i="127" s="1"/>
  <c r="W21" i="127"/>
  <c r="W43" i="127"/>
  <c r="J22" i="127"/>
  <c r="AP22" i="127" s="1"/>
  <c r="J46" i="127"/>
  <c r="AP46" i="127" s="1"/>
  <c r="J130" i="127"/>
  <c r="AO130" i="127" s="1"/>
  <c r="X58" i="127"/>
  <c r="AO40" i="127"/>
  <c r="W15" i="127"/>
  <c r="J57" i="127"/>
  <c r="AP57" i="127" s="1"/>
  <c r="J14" i="127"/>
  <c r="AO14" i="127" s="1"/>
  <c r="J29" i="127"/>
  <c r="AP29" i="127" s="1"/>
  <c r="Z39" i="127"/>
  <c r="AO112" i="127"/>
  <c r="J35" i="127"/>
  <c r="AO35" i="127" s="1"/>
  <c r="AO79" i="127"/>
  <c r="X92" i="127"/>
  <c r="AW128" i="127"/>
  <c r="AX128" i="127" s="1"/>
  <c r="J132" i="127"/>
  <c r="AO132" i="127" s="1"/>
  <c r="AO140" i="127"/>
  <c r="J77" i="127"/>
  <c r="AP77" i="127" s="1"/>
  <c r="J89" i="127"/>
  <c r="AP89" i="127" s="1"/>
  <c r="AW73" i="127"/>
  <c r="AX73" i="127" s="1"/>
  <c r="AW98" i="127"/>
  <c r="AX98" i="127" s="1"/>
  <c r="AW50" i="127"/>
  <c r="AX50" i="127" s="1"/>
  <c r="AO111" i="127"/>
  <c r="J21" i="127"/>
  <c r="AP21" i="127" s="1"/>
  <c r="J43" i="127"/>
  <c r="AP43" i="127" s="1"/>
  <c r="AW43" i="127"/>
  <c r="AX43" i="127" s="1"/>
  <c r="J16" i="127"/>
  <c r="AO16" i="127" s="1"/>
  <c r="J138" i="127"/>
  <c r="AO138" i="127" s="1"/>
  <c r="J97" i="127"/>
  <c r="AP97" i="127" s="1"/>
  <c r="AO31" i="127"/>
  <c r="J15" i="127"/>
  <c r="AP15" i="127" s="1"/>
  <c r="J24" i="127"/>
  <c r="AP24" i="127" s="1"/>
  <c r="J17" i="127"/>
  <c r="AP17" i="127" s="1"/>
  <c r="AT17" i="127"/>
  <c r="AU17" i="127" s="1"/>
  <c r="AV17" i="127" s="1"/>
  <c r="X80" i="127"/>
  <c r="W27" i="127"/>
  <c r="AO27" i="127"/>
  <c r="AW136" i="127"/>
  <c r="AX136" i="127" s="1"/>
  <c r="AP138" i="127"/>
  <c r="AP135" i="127"/>
  <c r="AT53" i="127"/>
  <c r="AU53" i="127" s="1"/>
  <c r="AV53" i="127" s="1"/>
  <c r="J119" i="127"/>
  <c r="AP119" i="127" s="1"/>
  <c r="S228" i="129"/>
  <c r="S215" i="129"/>
  <c r="T224" i="129"/>
  <c r="T220" i="129"/>
  <c r="S222" i="129"/>
  <c r="Z218" i="129"/>
  <c r="Z221" i="129"/>
  <c r="M228" i="129"/>
  <c r="M215" i="129"/>
  <c r="R224" i="129"/>
  <c r="M222" i="129"/>
  <c r="U222" i="129"/>
  <c r="AQ222" i="129"/>
  <c r="BF222" i="129"/>
  <c r="T228" i="129"/>
  <c r="T215" i="129"/>
  <c r="U228" i="129"/>
  <c r="U215" i="129"/>
  <c r="AQ228" i="129"/>
  <c r="AQ215" i="129"/>
  <c r="BF228" i="129"/>
  <c r="BF215" i="129"/>
  <c r="V224" i="129"/>
  <c r="AA224" i="129"/>
  <c r="AR224" i="129"/>
  <c r="R228" i="129"/>
  <c r="R215" i="129"/>
  <c r="V228" i="129"/>
  <c r="V215" i="129"/>
  <c r="AA228" i="129"/>
  <c r="AA215" i="129"/>
  <c r="AR228" i="129"/>
  <c r="AR215" i="129"/>
  <c r="S224" i="129"/>
  <c r="R222" i="129"/>
  <c r="V222" i="129"/>
  <c r="AA222" i="129"/>
  <c r="AR222" i="129"/>
  <c r="AP83" i="129"/>
  <c r="AU134" i="129"/>
  <c r="AV134" i="129" s="1"/>
  <c r="AW11" i="129"/>
  <c r="AX11" i="129" s="1"/>
  <c r="AW31" i="129"/>
  <c r="AX31" i="129" s="1"/>
  <c r="AP68" i="129"/>
  <c r="AW74" i="129"/>
  <c r="AX74" i="129" s="1"/>
  <c r="AP89" i="129"/>
  <c r="AP17" i="129"/>
  <c r="AP41" i="129"/>
  <c r="AP104" i="129"/>
  <c r="AU127" i="129"/>
  <c r="AV127" i="129" s="1"/>
  <c r="AO8" i="129"/>
  <c r="J11" i="129"/>
  <c r="AO11" i="129" s="1"/>
  <c r="X11" i="129"/>
  <c r="Z17" i="129"/>
  <c r="AO30" i="129"/>
  <c r="J31" i="129"/>
  <c r="AO31" i="129" s="1"/>
  <c r="X31" i="129"/>
  <c r="AO45" i="129"/>
  <c r="J47" i="129"/>
  <c r="AP47" i="129" s="1"/>
  <c r="X47" i="129"/>
  <c r="Z68" i="129"/>
  <c r="J76" i="129"/>
  <c r="AO76" i="129" s="1"/>
  <c r="X76" i="129"/>
  <c r="Z83" i="129"/>
  <c r="AO86" i="129"/>
  <c r="J87" i="129"/>
  <c r="AO87" i="129" s="1"/>
  <c r="X87" i="129"/>
  <c r="Z89" i="129"/>
  <c r="AO99" i="129"/>
  <c r="AW99" i="129"/>
  <c r="AX99" i="129" s="1"/>
  <c r="X102" i="129"/>
  <c r="Z104" i="129"/>
  <c r="AW118" i="129"/>
  <c r="AX118" i="129" s="1"/>
  <c r="X121" i="129"/>
  <c r="AP121" i="129"/>
  <c r="AS129" i="129"/>
  <c r="AT129" i="129" s="1"/>
  <c r="AU129" i="129" s="1"/>
  <c r="AV129" i="129" s="1"/>
  <c r="AO138" i="129"/>
  <c r="AP140" i="129"/>
  <c r="X140" i="129"/>
  <c r="AO140" i="129"/>
  <c r="W140" i="129"/>
  <c r="AW157" i="129"/>
  <c r="AX157" i="129" s="1"/>
  <c r="W7" i="129"/>
  <c r="AS7" i="129"/>
  <c r="AS28" i="129"/>
  <c r="AT28" i="129" s="1"/>
  <c r="AU28" i="129" s="1"/>
  <c r="AV28" i="129" s="1"/>
  <c r="AW28" i="129" s="1"/>
  <c r="AX28" i="129" s="1"/>
  <c r="AW44" i="129"/>
  <c r="AX44" i="129" s="1"/>
  <c r="AS70" i="129"/>
  <c r="AT70" i="129" s="1"/>
  <c r="AU70" i="129" s="1"/>
  <c r="AV70" i="129" s="1"/>
  <c r="AS84" i="129"/>
  <c r="AT84" i="129" s="1"/>
  <c r="AU84" i="129" s="1"/>
  <c r="AV84" i="129" s="1"/>
  <c r="W98" i="129"/>
  <c r="AS98" i="129"/>
  <c r="AT98" i="129" s="1"/>
  <c r="AU98" i="129" s="1"/>
  <c r="AV98" i="129" s="1"/>
  <c r="W116" i="129"/>
  <c r="AS116" i="129"/>
  <c r="AT116" i="129" s="1"/>
  <c r="AU116" i="129" s="1"/>
  <c r="AV116" i="129" s="1"/>
  <c r="X118" i="129"/>
  <c r="W127" i="129"/>
  <c r="AO127" i="129"/>
  <c r="AO129" i="129"/>
  <c r="W129" i="129"/>
  <c r="AO134" i="129"/>
  <c r="AP53" i="129"/>
  <c r="J7" i="129"/>
  <c r="X7" i="129"/>
  <c r="W17" i="129"/>
  <c r="AO17" i="129"/>
  <c r="AS17" i="129"/>
  <c r="AT17" i="129" s="1"/>
  <c r="AU17" i="129" s="1"/>
  <c r="AV17" i="129" s="1"/>
  <c r="J28" i="129"/>
  <c r="AP28" i="129" s="1"/>
  <c r="X28" i="129"/>
  <c r="W41" i="129"/>
  <c r="AO41" i="129"/>
  <c r="AS41" i="129"/>
  <c r="AT41" i="129" s="1"/>
  <c r="AU41" i="129" s="1"/>
  <c r="AV41" i="129" s="1"/>
  <c r="J44" i="129"/>
  <c r="AO44" i="129" s="1"/>
  <c r="X44" i="129"/>
  <c r="W68" i="129"/>
  <c r="AO68" i="129"/>
  <c r="AS68" i="129"/>
  <c r="AT68" i="129" s="1"/>
  <c r="AU68" i="129" s="1"/>
  <c r="AV68" i="129" s="1"/>
  <c r="J70" i="129"/>
  <c r="AP70" i="129" s="1"/>
  <c r="X70" i="129"/>
  <c r="W83" i="129"/>
  <c r="AO83" i="129"/>
  <c r="AS83" i="129"/>
  <c r="AT83" i="129" s="1"/>
  <c r="AU83" i="129" s="1"/>
  <c r="AV83" i="129" s="1"/>
  <c r="J84" i="129"/>
  <c r="AP84" i="129" s="1"/>
  <c r="X84" i="129"/>
  <c r="W89" i="129"/>
  <c r="AO89" i="129"/>
  <c r="AS89" i="129"/>
  <c r="AT89" i="129" s="1"/>
  <c r="AU89" i="129" s="1"/>
  <c r="AV89" i="129" s="1"/>
  <c r="J98" i="129"/>
  <c r="AP98" i="129" s="1"/>
  <c r="X98" i="129"/>
  <c r="W104" i="129"/>
  <c r="AO104" i="129"/>
  <c r="AS104" i="129"/>
  <c r="AT104" i="129" s="1"/>
  <c r="AU104" i="129" s="1"/>
  <c r="AV104" i="129" s="1"/>
  <c r="J116" i="129"/>
  <c r="AO116" i="129" s="1"/>
  <c r="X116" i="129"/>
  <c r="AW125" i="129"/>
  <c r="AX125" i="129" s="1"/>
  <c r="X127" i="129"/>
  <c r="AP129" i="129"/>
  <c r="Z140" i="129"/>
  <c r="AW186" i="129"/>
  <c r="AX186" i="129" s="1"/>
  <c r="Z7" i="129"/>
  <c r="W11" i="129"/>
  <c r="X17" i="129"/>
  <c r="W31" i="129"/>
  <c r="X41" i="129"/>
  <c r="W47" i="129"/>
  <c r="AS47" i="129"/>
  <c r="AT47" i="129" s="1"/>
  <c r="AU47" i="129" s="1"/>
  <c r="AV47" i="129" s="1"/>
  <c r="X68" i="129"/>
  <c r="W76" i="129"/>
  <c r="AS76" i="129"/>
  <c r="AT76" i="129" s="1"/>
  <c r="AU76" i="129" s="1"/>
  <c r="AV76" i="129" s="1"/>
  <c r="X83" i="129"/>
  <c r="W87" i="129"/>
  <c r="AS87" i="129"/>
  <c r="AT87" i="129" s="1"/>
  <c r="AU87" i="129" s="1"/>
  <c r="AV87" i="129" s="1"/>
  <c r="X89" i="129"/>
  <c r="W102" i="129"/>
  <c r="AS102" i="129"/>
  <c r="AT102" i="129" s="1"/>
  <c r="AU102" i="129" s="1"/>
  <c r="AV102" i="129" s="1"/>
  <c r="X104" i="129"/>
  <c r="W121" i="129"/>
  <c r="X129" i="129"/>
  <c r="Z132" i="129"/>
  <c r="J132" i="129"/>
  <c r="AO132" i="129" s="1"/>
  <c r="AW138" i="129"/>
  <c r="AX138" i="129" s="1"/>
  <c r="X132" i="129"/>
  <c r="AS140" i="129"/>
  <c r="AT140" i="129" s="1"/>
  <c r="AU140" i="129" s="1"/>
  <c r="AV140" i="129" s="1"/>
  <c r="J141" i="129"/>
  <c r="AP141" i="129" s="1"/>
  <c r="X141" i="129"/>
  <c r="W152" i="129"/>
  <c r="AS152" i="129"/>
  <c r="AT152" i="129" s="1"/>
  <c r="AU152" i="129" s="1"/>
  <c r="AV152" i="129" s="1"/>
  <c r="J155" i="129"/>
  <c r="AP155" i="129" s="1"/>
  <c r="X155" i="129"/>
  <c r="W160" i="129"/>
  <c r="AS160" i="129"/>
  <c r="AT160" i="129" s="1"/>
  <c r="AU160" i="129" s="1"/>
  <c r="AV160" i="129" s="1"/>
  <c r="J163" i="129"/>
  <c r="AO163" i="129" s="1"/>
  <c r="X163" i="129"/>
  <c r="W173" i="129"/>
  <c r="AS173" i="129"/>
  <c r="AT173" i="129" s="1"/>
  <c r="AU173" i="129" s="1"/>
  <c r="AV173" i="129" s="1"/>
  <c r="J178" i="129"/>
  <c r="AO178" i="129" s="1"/>
  <c r="X178" i="129"/>
  <c r="W189" i="129"/>
  <c r="AS189" i="129"/>
  <c r="AT189" i="129" s="1"/>
  <c r="AU189" i="129" s="1"/>
  <c r="AV189" i="129" s="1"/>
  <c r="J191" i="129"/>
  <c r="AO191" i="129" s="1"/>
  <c r="X191" i="129"/>
  <c r="W197" i="129"/>
  <c r="AS197" i="129"/>
  <c r="AT197" i="129" s="1"/>
  <c r="AU197" i="129" s="1"/>
  <c r="AV197" i="129" s="1"/>
  <c r="J201" i="129"/>
  <c r="AO201" i="129" s="1"/>
  <c r="X201" i="129"/>
  <c r="W208" i="129"/>
  <c r="AO208" i="129"/>
  <c r="AS208" i="129"/>
  <c r="AT208" i="129" s="1"/>
  <c r="AU208" i="129" s="1"/>
  <c r="AV208" i="129" s="1"/>
  <c r="J209" i="129"/>
  <c r="AO209" i="129" s="1"/>
  <c r="X209" i="129"/>
  <c r="AT209" i="129"/>
  <c r="AU209" i="129" s="1"/>
  <c r="AV209" i="129" s="1"/>
  <c r="W14" i="129"/>
  <c r="AS14" i="129"/>
  <c r="AT14" i="129" s="1"/>
  <c r="AU14" i="129" s="1"/>
  <c r="AV14" i="129" s="1"/>
  <c r="J22" i="129"/>
  <c r="AO22" i="129" s="1"/>
  <c r="X22" i="129"/>
  <c r="AT22" i="129"/>
  <c r="AU22" i="129" s="1"/>
  <c r="AV22" i="129" s="1"/>
  <c r="W32" i="129"/>
  <c r="AS32" i="129"/>
  <c r="AT32" i="129" s="1"/>
  <c r="AU32" i="129" s="1"/>
  <c r="AV32" i="129" s="1"/>
  <c r="J33" i="129"/>
  <c r="AO33" i="129" s="1"/>
  <c r="X33" i="129"/>
  <c r="AT33" i="129"/>
  <c r="AU33" i="129" s="1"/>
  <c r="AV33" i="129" s="1"/>
  <c r="W48" i="129"/>
  <c r="AS48" i="129"/>
  <c r="AT48" i="129" s="1"/>
  <c r="AU48" i="129" s="1"/>
  <c r="AV48" i="129" s="1"/>
  <c r="J51" i="129"/>
  <c r="AO51" i="129" s="1"/>
  <c r="X51" i="129"/>
  <c r="W61" i="129"/>
  <c r="AO61" i="129"/>
  <c r="AS61" i="129"/>
  <c r="AT61" i="129" s="1"/>
  <c r="AU61" i="129" s="1"/>
  <c r="AV61" i="129" s="1"/>
  <c r="J62" i="129"/>
  <c r="AO62" i="129" s="1"/>
  <c r="X62" i="129"/>
  <c r="AS72" i="129"/>
  <c r="AT72" i="129" s="1"/>
  <c r="AU72" i="129" s="1"/>
  <c r="AV72" i="129" s="1"/>
  <c r="AO79" i="129"/>
  <c r="W79" i="129"/>
  <c r="AW115" i="129"/>
  <c r="AX115" i="129" s="1"/>
  <c r="AP167" i="129"/>
  <c r="AP198" i="129"/>
  <c r="AW38" i="129"/>
  <c r="AX38" i="129" s="1"/>
  <c r="AW64" i="129"/>
  <c r="AX64" i="129" s="1"/>
  <c r="AW103" i="129"/>
  <c r="AX103" i="129" s="1"/>
  <c r="W138" i="129"/>
  <c r="W150" i="129"/>
  <c r="J152" i="129"/>
  <c r="AP152" i="129" s="1"/>
  <c r="X152" i="129"/>
  <c r="W157" i="129"/>
  <c r="J160" i="129"/>
  <c r="AP160" i="129" s="1"/>
  <c r="X160" i="129"/>
  <c r="W172" i="129"/>
  <c r="J173" i="129"/>
  <c r="AP173" i="129" s="1"/>
  <c r="X173" i="129"/>
  <c r="W186" i="129"/>
  <c r="J189" i="129"/>
  <c r="AO189" i="129" s="1"/>
  <c r="X189" i="129"/>
  <c r="W196" i="129"/>
  <c r="J197" i="129"/>
  <c r="AP197" i="129" s="1"/>
  <c r="X197" i="129"/>
  <c r="W207" i="129"/>
  <c r="AW207" i="129"/>
  <c r="AX207" i="129" s="1"/>
  <c r="X208" i="129"/>
  <c r="W10" i="129"/>
  <c r="AW10" i="129"/>
  <c r="AX10" i="129" s="1"/>
  <c r="W26" i="129"/>
  <c r="AW26" i="129"/>
  <c r="AX26" i="129" s="1"/>
  <c r="W46" i="129"/>
  <c r="AW46" i="129"/>
  <c r="AX46" i="129" s="1"/>
  <c r="W53" i="129"/>
  <c r="AO53" i="129"/>
  <c r="AW53" i="129"/>
  <c r="AX53" i="129" s="1"/>
  <c r="X61" i="129"/>
  <c r="W72" i="129"/>
  <c r="AP91" i="129"/>
  <c r="X91" i="129"/>
  <c r="AO91" i="129"/>
  <c r="W91" i="129"/>
  <c r="AP128" i="129"/>
  <c r="AW148" i="129"/>
  <c r="AX148" i="129" s="1"/>
  <c r="AW162" i="129"/>
  <c r="AX162" i="129" s="1"/>
  <c r="AP183" i="129"/>
  <c r="AP39" i="129"/>
  <c r="AW73" i="129"/>
  <c r="AX73" i="129" s="1"/>
  <c r="AW146" i="129"/>
  <c r="AX146" i="129" s="1"/>
  <c r="AW156" i="129"/>
  <c r="AX156" i="129" s="1"/>
  <c r="AW164" i="129"/>
  <c r="AX164" i="129" s="1"/>
  <c r="AW180" i="129"/>
  <c r="AX180" i="129" s="1"/>
  <c r="AW195" i="129"/>
  <c r="AX195" i="129" s="1"/>
  <c r="AS204" i="129"/>
  <c r="AT204" i="129" s="1"/>
  <c r="AU204" i="129" s="1"/>
  <c r="AV204" i="129" s="1"/>
  <c r="J207" i="129"/>
  <c r="AP207" i="129" s="1"/>
  <c r="X207" i="129"/>
  <c r="W210" i="129"/>
  <c r="AS210" i="129"/>
  <c r="AT210" i="129" s="1"/>
  <c r="AU210" i="129" s="1"/>
  <c r="AV210" i="129" s="1"/>
  <c r="J10" i="129"/>
  <c r="AP10" i="129" s="1"/>
  <c r="X10" i="129"/>
  <c r="AS24" i="129"/>
  <c r="AT24" i="129" s="1"/>
  <c r="AU24" i="129" s="1"/>
  <c r="AV24" i="129" s="1"/>
  <c r="J26" i="129"/>
  <c r="J218" i="129" s="1"/>
  <c r="X26" i="129"/>
  <c r="AS43" i="129"/>
  <c r="AT43" i="129" s="1"/>
  <c r="AU43" i="129" s="1"/>
  <c r="AV43" i="129" s="1"/>
  <c r="J46" i="129"/>
  <c r="AP46" i="129" s="1"/>
  <c r="X46" i="129"/>
  <c r="AS52" i="129"/>
  <c r="AT52" i="129" s="1"/>
  <c r="AU52" i="129" s="1"/>
  <c r="AV52" i="129" s="1"/>
  <c r="X53" i="129"/>
  <c r="AS71" i="129"/>
  <c r="AT71" i="129" s="1"/>
  <c r="AU71" i="129" s="1"/>
  <c r="AV71" i="129" s="1"/>
  <c r="J72" i="129"/>
  <c r="AP72" i="129" s="1"/>
  <c r="AS91" i="129"/>
  <c r="AT91" i="129" s="1"/>
  <c r="AU91" i="129" s="1"/>
  <c r="AV91" i="129" s="1"/>
  <c r="AP144" i="129"/>
  <c r="AP19" i="129"/>
  <c r="AP67" i="129"/>
  <c r="AP110" i="129"/>
  <c r="AS141" i="129"/>
  <c r="AT141" i="129" s="1"/>
  <c r="AU141" i="129" s="1"/>
  <c r="AV141" i="129" s="1"/>
  <c r="W155" i="129"/>
  <c r="AS155" i="129"/>
  <c r="AT155" i="129" s="1"/>
  <c r="AU155" i="129" s="1"/>
  <c r="AV155" i="129" s="1"/>
  <c r="W163" i="129"/>
  <c r="AS163" i="129"/>
  <c r="AT163" i="129" s="1"/>
  <c r="AU163" i="129" s="1"/>
  <c r="AV163" i="129" s="1"/>
  <c r="W178" i="129"/>
  <c r="AS178" i="129"/>
  <c r="AT178" i="129" s="1"/>
  <c r="AU178" i="129" s="1"/>
  <c r="AV178" i="129" s="1"/>
  <c r="W191" i="129"/>
  <c r="AS191" i="129"/>
  <c r="AT191" i="129" s="1"/>
  <c r="AU191" i="129" s="1"/>
  <c r="AV191" i="129" s="1"/>
  <c r="W201" i="129"/>
  <c r="AS201" i="129"/>
  <c r="AT201" i="129" s="1"/>
  <c r="AU201" i="129" s="1"/>
  <c r="AV201" i="129" s="1"/>
  <c r="W209" i="129"/>
  <c r="W22" i="129"/>
  <c r="W33" i="129"/>
  <c r="W51" i="129"/>
  <c r="AS51" i="129"/>
  <c r="AT51" i="129" s="1"/>
  <c r="AU51" i="129" s="1"/>
  <c r="AV51" i="129" s="1"/>
  <c r="W62" i="129"/>
  <c r="AS62" i="129"/>
  <c r="AT62" i="129" s="1"/>
  <c r="AU62" i="129" s="1"/>
  <c r="AV62" i="129" s="1"/>
  <c r="Z91" i="129"/>
  <c r="Z115" i="129"/>
  <c r="J115" i="129"/>
  <c r="AO115" i="129" s="1"/>
  <c r="AW194" i="129"/>
  <c r="AX194" i="129" s="1"/>
  <c r="AP94" i="129"/>
  <c r="X115" i="129"/>
  <c r="Z128" i="129"/>
  <c r="AO142" i="129"/>
  <c r="J143" i="129"/>
  <c r="AO143" i="129" s="1"/>
  <c r="X143" i="129"/>
  <c r="Z144" i="129"/>
  <c r="AO162" i="129"/>
  <c r="J166" i="129"/>
  <c r="AO166" i="129" s="1"/>
  <c r="X166" i="129"/>
  <c r="Z167" i="129"/>
  <c r="J182" i="129"/>
  <c r="AO182" i="129" s="1"/>
  <c r="X182" i="129"/>
  <c r="AS190" i="129"/>
  <c r="AT190" i="129" s="1"/>
  <c r="AU190" i="129" s="1"/>
  <c r="AV190" i="129" s="1"/>
  <c r="J194" i="129"/>
  <c r="AO194" i="129" s="1"/>
  <c r="X194" i="129"/>
  <c r="Z198" i="129"/>
  <c r="AS9" i="129"/>
  <c r="AT9" i="129" s="1"/>
  <c r="AU9" i="129" s="1"/>
  <c r="AV9" i="129" s="1"/>
  <c r="J12" i="129"/>
  <c r="AO12" i="129" s="1"/>
  <c r="X12" i="129"/>
  <c r="Z19" i="129"/>
  <c r="AS34" i="129"/>
  <c r="AT34" i="129" s="1"/>
  <c r="AU34" i="129" s="1"/>
  <c r="AV34" i="129" s="1"/>
  <c r="J38" i="129"/>
  <c r="AO38" i="129" s="1"/>
  <c r="X38" i="129"/>
  <c r="Z39" i="129"/>
  <c r="AO64" i="129"/>
  <c r="J65" i="129"/>
  <c r="AO65" i="129" s="1"/>
  <c r="X65" i="129"/>
  <c r="Z67" i="129"/>
  <c r="AO73" i="129"/>
  <c r="J78" i="129"/>
  <c r="AO78" i="129" s="1"/>
  <c r="X78" i="129"/>
  <c r="Z94" i="129"/>
  <c r="AO103" i="129"/>
  <c r="J109" i="129"/>
  <c r="AO109" i="129" s="1"/>
  <c r="X109" i="129"/>
  <c r="Z110" i="129"/>
  <c r="AS113" i="129"/>
  <c r="AT113" i="129" s="1"/>
  <c r="AU113" i="129" s="1"/>
  <c r="AV113" i="129" s="1"/>
  <c r="J124" i="129"/>
  <c r="AO124" i="129" s="1"/>
  <c r="X124" i="129"/>
  <c r="AT124" i="129"/>
  <c r="AU124" i="129" s="1"/>
  <c r="AV124" i="129" s="1"/>
  <c r="AS139" i="129"/>
  <c r="AT139" i="129" s="1"/>
  <c r="AU139" i="129" s="1"/>
  <c r="AV139" i="129" s="1"/>
  <c r="X154" i="129"/>
  <c r="AP154" i="129"/>
  <c r="AT154" i="129"/>
  <c r="AU154" i="129" s="1"/>
  <c r="AV154" i="129" s="1"/>
  <c r="W175" i="129"/>
  <c r="AO175" i="129"/>
  <c r="AS175" i="129"/>
  <c r="AT175" i="129" s="1"/>
  <c r="AU175" i="129" s="1"/>
  <c r="AV175" i="129" s="1"/>
  <c r="X187" i="129"/>
  <c r="AP187" i="129"/>
  <c r="AT187" i="129"/>
  <c r="AU187" i="129" s="1"/>
  <c r="AV187" i="129" s="1"/>
  <c r="AO193" i="129"/>
  <c r="W193" i="129"/>
  <c r="AW80" i="129"/>
  <c r="AX80" i="129" s="1"/>
  <c r="AW105" i="129"/>
  <c r="AX105" i="129" s="1"/>
  <c r="AS137" i="129"/>
  <c r="AT137" i="129" s="1"/>
  <c r="AU137" i="129" s="1"/>
  <c r="AV137" i="129" s="1"/>
  <c r="AS168" i="129"/>
  <c r="AT168" i="129" s="1"/>
  <c r="AU168" i="129" s="1"/>
  <c r="AV168" i="129" s="1"/>
  <c r="AW188" i="129"/>
  <c r="AX188" i="129" s="1"/>
  <c r="W199" i="129"/>
  <c r="AW199" i="129"/>
  <c r="AX199" i="129" s="1"/>
  <c r="AW25" i="129"/>
  <c r="AX25" i="129" s="1"/>
  <c r="AW60" i="129"/>
  <c r="AX60" i="129" s="1"/>
  <c r="AW69" i="129"/>
  <c r="AX69" i="129" s="1"/>
  <c r="AS96" i="129"/>
  <c r="AT96" i="129" s="1"/>
  <c r="AU96" i="129" s="1"/>
  <c r="AV96" i="129" s="1"/>
  <c r="W111" i="129"/>
  <c r="AS111" i="129"/>
  <c r="AT111" i="129" s="1"/>
  <c r="AU111" i="129" s="1"/>
  <c r="AV111" i="129" s="1"/>
  <c r="W133" i="129"/>
  <c r="AS133" i="129"/>
  <c r="AT133" i="129" s="1"/>
  <c r="AU133" i="129" s="1"/>
  <c r="AV133" i="129" s="1"/>
  <c r="X139" i="129"/>
  <c r="W170" i="129"/>
  <c r="AS170" i="129"/>
  <c r="AT170" i="129" s="1"/>
  <c r="AU170" i="129" s="1"/>
  <c r="AV170" i="129" s="1"/>
  <c r="X175" i="129"/>
  <c r="AP193" i="129"/>
  <c r="J101" i="129"/>
  <c r="AO101" i="129" s="1"/>
  <c r="X101" i="129"/>
  <c r="W128" i="129"/>
  <c r="AO128" i="129"/>
  <c r="AS128" i="129"/>
  <c r="AT128" i="129" s="1"/>
  <c r="AU128" i="129" s="1"/>
  <c r="AV128" i="129" s="1"/>
  <c r="J137" i="129"/>
  <c r="AP137" i="129" s="1"/>
  <c r="X137" i="129"/>
  <c r="W144" i="129"/>
  <c r="AO144" i="129"/>
  <c r="AS144" i="129"/>
  <c r="AT144" i="129" s="1"/>
  <c r="AU144" i="129" s="1"/>
  <c r="AV144" i="129" s="1"/>
  <c r="J148" i="129"/>
  <c r="AO148" i="129" s="1"/>
  <c r="X148" i="129"/>
  <c r="W167" i="129"/>
  <c r="AO167" i="129"/>
  <c r="AS167" i="129"/>
  <c r="AT167" i="129" s="1"/>
  <c r="AU167" i="129" s="1"/>
  <c r="AV167" i="129" s="1"/>
  <c r="J168" i="129"/>
  <c r="AO168" i="129" s="1"/>
  <c r="X168" i="129"/>
  <c r="W183" i="129"/>
  <c r="AO183" i="129"/>
  <c r="AS183" i="129"/>
  <c r="AT183" i="129" s="1"/>
  <c r="AU183" i="129" s="1"/>
  <c r="AV183" i="129" s="1"/>
  <c r="J188" i="129"/>
  <c r="AO188" i="129" s="1"/>
  <c r="X188" i="129"/>
  <c r="W198" i="129"/>
  <c r="AO198" i="129"/>
  <c r="AS198" i="129"/>
  <c r="AT198" i="129" s="1"/>
  <c r="AU198" i="129" s="1"/>
  <c r="AV198" i="129" s="1"/>
  <c r="J199" i="129"/>
  <c r="AP199" i="129" s="1"/>
  <c r="X199" i="129"/>
  <c r="W19" i="129"/>
  <c r="AO19" i="129"/>
  <c r="AS19" i="129"/>
  <c r="AT19" i="129" s="1"/>
  <c r="AU19" i="129" s="1"/>
  <c r="AV19" i="129" s="1"/>
  <c r="J25" i="129"/>
  <c r="AO25" i="129" s="1"/>
  <c r="X25" i="129"/>
  <c r="W39" i="129"/>
  <c r="AO39" i="129"/>
  <c r="AS39" i="129"/>
  <c r="AT39" i="129" s="1"/>
  <c r="AU39" i="129" s="1"/>
  <c r="AV39" i="129" s="1"/>
  <c r="J60" i="129"/>
  <c r="AO60" i="129" s="1"/>
  <c r="X60" i="129"/>
  <c r="W67" i="129"/>
  <c r="AO67" i="129"/>
  <c r="AS67" i="129"/>
  <c r="AT67" i="129" s="1"/>
  <c r="AU67" i="129" s="1"/>
  <c r="AV67" i="129" s="1"/>
  <c r="J69" i="129"/>
  <c r="AO69" i="129" s="1"/>
  <c r="X69" i="129"/>
  <c r="W94" i="129"/>
  <c r="AO94" i="129"/>
  <c r="AS94" i="129"/>
  <c r="AT94" i="129" s="1"/>
  <c r="AU94" i="129" s="1"/>
  <c r="AV94" i="129" s="1"/>
  <c r="J96" i="129"/>
  <c r="AO96" i="129" s="1"/>
  <c r="X96" i="129"/>
  <c r="W110" i="129"/>
  <c r="AO110" i="129"/>
  <c r="AS110" i="129"/>
  <c r="AT110" i="129" s="1"/>
  <c r="AU110" i="129" s="1"/>
  <c r="AV110" i="129" s="1"/>
  <c r="J111" i="129"/>
  <c r="AP111" i="129" s="1"/>
  <c r="X111" i="129"/>
  <c r="W126" i="129"/>
  <c r="AO126" i="129"/>
  <c r="AS126" i="129"/>
  <c r="AT126" i="129" s="1"/>
  <c r="AU126" i="129" s="1"/>
  <c r="AV126" i="129" s="1"/>
  <c r="J133" i="129"/>
  <c r="AP133" i="129" s="1"/>
  <c r="X133" i="129"/>
  <c r="W158" i="129"/>
  <c r="AO158" i="129"/>
  <c r="AS158" i="129"/>
  <c r="AT158" i="129" s="1"/>
  <c r="AU158" i="129" s="1"/>
  <c r="AV158" i="129" s="1"/>
  <c r="J170" i="129"/>
  <c r="AO170" i="129" s="1"/>
  <c r="X170" i="129"/>
  <c r="X193" i="129"/>
  <c r="AW63" i="129"/>
  <c r="AX63" i="129" s="1"/>
  <c r="AS79" i="129"/>
  <c r="AT79" i="129" s="1"/>
  <c r="AU79" i="129" s="1"/>
  <c r="AV79" i="129" s="1"/>
  <c r="W115" i="129"/>
  <c r="X128" i="129"/>
  <c r="W143" i="129"/>
  <c r="AS143" i="129"/>
  <c r="AT143" i="129" s="1"/>
  <c r="AU143" i="129" s="1"/>
  <c r="AV143" i="129" s="1"/>
  <c r="X144" i="129"/>
  <c r="W166" i="129"/>
  <c r="AS166" i="129"/>
  <c r="AT166" i="129" s="1"/>
  <c r="AU166" i="129" s="1"/>
  <c r="AV166" i="129" s="1"/>
  <c r="X167" i="129"/>
  <c r="W182" i="129"/>
  <c r="AS182" i="129"/>
  <c r="AT182" i="129" s="1"/>
  <c r="AU182" i="129" s="1"/>
  <c r="AV182" i="129" s="1"/>
  <c r="X183" i="129"/>
  <c r="W194" i="129"/>
  <c r="X198" i="129"/>
  <c r="W12" i="129"/>
  <c r="X19" i="129"/>
  <c r="W38" i="129"/>
  <c r="X39" i="129"/>
  <c r="W65" i="129"/>
  <c r="X67" i="129"/>
  <c r="W78" i="129"/>
  <c r="X94" i="129"/>
  <c r="W109" i="129"/>
  <c r="X110" i="129"/>
  <c r="W124" i="129"/>
  <c r="X126" i="129"/>
  <c r="W154" i="129"/>
  <c r="X158" i="129"/>
  <c r="W187" i="129"/>
  <c r="AS193" i="129"/>
  <c r="AT193" i="129" s="1"/>
  <c r="AU193" i="129" s="1"/>
  <c r="AV193" i="129" s="1"/>
  <c r="W212" i="129"/>
  <c r="AS212" i="129"/>
  <c r="AT212" i="129" s="1"/>
  <c r="AU212" i="129" s="1"/>
  <c r="AV212" i="129" s="1"/>
  <c r="AT16" i="129"/>
  <c r="AU16" i="129" s="1"/>
  <c r="AV16" i="129" s="1"/>
  <c r="W21" i="129"/>
  <c r="AS21" i="129"/>
  <c r="AT21" i="129" s="1"/>
  <c r="AU21" i="129" s="1"/>
  <c r="AV21" i="129" s="1"/>
  <c r="AT27" i="129"/>
  <c r="AU27" i="129" s="1"/>
  <c r="AV27" i="129" s="1"/>
  <c r="W36" i="129"/>
  <c r="AS36" i="129"/>
  <c r="AT36" i="129" s="1"/>
  <c r="AU36" i="129" s="1"/>
  <c r="AV36" i="129" s="1"/>
  <c r="AP37" i="129"/>
  <c r="AT37" i="129"/>
  <c r="AU37" i="129" s="1"/>
  <c r="AV37" i="129" s="1"/>
  <c r="W49" i="129"/>
  <c r="AS49" i="129"/>
  <c r="AT49" i="129" s="1"/>
  <c r="AU49" i="129" s="1"/>
  <c r="AV49" i="129" s="1"/>
  <c r="AP59" i="129"/>
  <c r="AT59" i="129"/>
  <c r="AU59" i="129" s="1"/>
  <c r="AV59" i="129" s="1"/>
  <c r="W75" i="129"/>
  <c r="AO75" i="129"/>
  <c r="AS75" i="129"/>
  <c r="AT75" i="129" s="1"/>
  <c r="AU75" i="129" s="1"/>
  <c r="AV75" i="129" s="1"/>
  <c r="AT77" i="129"/>
  <c r="AU77" i="129" s="1"/>
  <c r="AV77" i="129" s="1"/>
  <c r="W85" i="129"/>
  <c r="AO85" i="129"/>
  <c r="AS85" i="129"/>
  <c r="AT85" i="129" s="1"/>
  <c r="AU85" i="129" s="1"/>
  <c r="AV85" i="129" s="1"/>
  <c r="AT88" i="129"/>
  <c r="AU88" i="129" s="1"/>
  <c r="AV88" i="129" s="1"/>
  <c r="W97" i="129"/>
  <c r="AS97" i="129"/>
  <c r="AT97" i="129" s="1"/>
  <c r="AU97" i="129" s="1"/>
  <c r="AV97" i="129" s="1"/>
  <c r="AT100" i="129"/>
  <c r="AU100" i="129" s="1"/>
  <c r="AV100" i="129" s="1"/>
  <c r="AW120" i="129"/>
  <c r="AX120" i="129" s="1"/>
  <c r="AO131" i="129"/>
  <c r="J212" i="129"/>
  <c r="AP212" i="129" s="1"/>
  <c r="X212" i="129"/>
  <c r="W20" i="129"/>
  <c r="AS20" i="129"/>
  <c r="AT20" i="129" s="1"/>
  <c r="AU20" i="129" s="1"/>
  <c r="AV20" i="129" s="1"/>
  <c r="J21" i="129"/>
  <c r="AP21" i="129" s="1"/>
  <c r="X21" i="129"/>
  <c r="W35" i="129"/>
  <c r="AS35" i="129"/>
  <c r="AT35" i="129" s="1"/>
  <c r="AU35" i="129" s="1"/>
  <c r="AV35" i="129" s="1"/>
  <c r="J36" i="129"/>
  <c r="AP36" i="129" s="1"/>
  <c r="X36" i="129"/>
  <c r="W42" i="129"/>
  <c r="AS42" i="129"/>
  <c r="AT42" i="129" s="1"/>
  <c r="AU42" i="129" s="1"/>
  <c r="AV42" i="129" s="1"/>
  <c r="J49" i="129"/>
  <c r="AP49" i="129" s="1"/>
  <c r="X49" i="129"/>
  <c r="W66" i="129"/>
  <c r="AS66" i="129"/>
  <c r="AT66" i="129" s="1"/>
  <c r="AU66" i="129" s="1"/>
  <c r="AV66" i="129" s="1"/>
  <c r="J75" i="129"/>
  <c r="X75" i="129"/>
  <c r="W81" i="129"/>
  <c r="AO81" i="129"/>
  <c r="AS81" i="129"/>
  <c r="AT81" i="129" s="1"/>
  <c r="AU81" i="129" s="1"/>
  <c r="AV81" i="129" s="1"/>
  <c r="J85" i="129"/>
  <c r="X85" i="129"/>
  <c r="W93" i="129"/>
  <c r="AS93" i="129"/>
  <c r="AT93" i="129" s="1"/>
  <c r="AU93" i="129" s="1"/>
  <c r="AV93" i="129" s="1"/>
  <c r="J97" i="129"/>
  <c r="AP97" i="129" s="1"/>
  <c r="X97" i="129"/>
  <c r="W106" i="129"/>
  <c r="AS106" i="129"/>
  <c r="AT106" i="129" s="1"/>
  <c r="AU106" i="129" s="1"/>
  <c r="AV106" i="129" s="1"/>
  <c r="AW119" i="129"/>
  <c r="AX119" i="129" s="1"/>
  <c r="J120" i="129"/>
  <c r="W18" i="129"/>
  <c r="J20" i="129"/>
  <c r="AP20" i="129" s="1"/>
  <c r="X20" i="129"/>
  <c r="W29" i="129"/>
  <c r="J35" i="129"/>
  <c r="AP35" i="129" s="1"/>
  <c r="X35" i="129"/>
  <c r="W40" i="129"/>
  <c r="J42" i="129"/>
  <c r="AO42" i="129" s="1"/>
  <c r="X42" i="129"/>
  <c r="W63" i="129"/>
  <c r="J66" i="129"/>
  <c r="AP66" i="129" s="1"/>
  <c r="X66" i="129"/>
  <c r="W80" i="129"/>
  <c r="J81" i="129"/>
  <c r="X81" i="129"/>
  <c r="W92" i="129"/>
  <c r="J93" i="129"/>
  <c r="AO93" i="129" s="1"/>
  <c r="X93" i="129"/>
  <c r="W105" i="129"/>
  <c r="AO105" i="129"/>
  <c r="J106" i="129"/>
  <c r="AP106" i="129" s="1"/>
  <c r="X106" i="129"/>
  <c r="AP120" i="129"/>
  <c r="X120" i="129"/>
  <c r="AP159" i="129"/>
  <c r="AP179" i="129"/>
  <c r="X63" i="129"/>
  <c r="X105" i="129"/>
  <c r="J136" i="129"/>
  <c r="AP136" i="129" s="1"/>
  <c r="Z136" i="129"/>
  <c r="AP211" i="129"/>
  <c r="W151" i="129"/>
  <c r="AO151" i="129"/>
  <c r="AW151" i="129"/>
  <c r="AX151" i="129" s="1"/>
  <c r="Z159" i="129"/>
  <c r="W174" i="129"/>
  <c r="AW174" i="129"/>
  <c r="AX174" i="129" s="1"/>
  <c r="Z179" i="129"/>
  <c r="W202" i="129"/>
  <c r="AW202" i="129"/>
  <c r="AX202" i="129" s="1"/>
  <c r="X205" i="129"/>
  <c r="AP205" i="129"/>
  <c r="Z211" i="129"/>
  <c r="W15" i="129"/>
  <c r="AO15" i="129"/>
  <c r="AW15" i="129"/>
  <c r="AX15" i="129" s="1"/>
  <c r="Z50" i="129"/>
  <c r="W55" i="129"/>
  <c r="AO55" i="129"/>
  <c r="AW55" i="129"/>
  <c r="AX55" i="129" s="1"/>
  <c r="W57" i="129"/>
  <c r="W145" i="129"/>
  <c r="AS145" i="129"/>
  <c r="AT145" i="129" s="1"/>
  <c r="AU145" i="129" s="1"/>
  <c r="AV145" i="129" s="1"/>
  <c r="J151" i="129"/>
  <c r="X151" i="129"/>
  <c r="W171" i="129"/>
  <c r="AS171" i="129"/>
  <c r="AT171" i="129" s="1"/>
  <c r="AU171" i="129" s="1"/>
  <c r="AV171" i="129" s="1"/>
  <c r="J174" i="129"/>
  <c r="AP174" i="129" s="1"/>
  <c r="X174" i="129"/>
  <c r="W184" i="129"/>
  <c r="AS184" i="129"/>
  <c r="AT184" i="129" s="1"/>
  <c r="AU184" i="129" s="1"/>
  <c r="AV184" i="129" s="1"/>
  <c r="J202" i="129"/>
  <c r="AP202" i="129" s="1"/>
  <c r="X202" i="129"/>
  <c r="W13" i="129"/>
  <c r="AS13" i="129"/>
  <c r="AT13" i="129" s="1"/>
  <c r="AU13" i="129" s="1"/>
  <c r="AV13" i="129" s="1"/>
  <c r="J15" i="129"/>
  <c r="X15" i="129"/>
  <c r="W54" i="129"/>
  <c r="AS54" i="129"/>
  <c r="AT54" i="129" s="1"/>
  <c r="AU54" i="129" s="1"/>
  <c r="AV54" i="129" s="1"/>
  <c r="J55" i="129"/>
  <c r="X55" i="129"/>
  <c r="Z58" i="129"/>
  <c r="AS82" i="129"/>
  <c r="AT82" i="129" s="1"/>
  <c r="AU82" i="129" s="1"/>
  <c r="AV82" i="129" s="1"/>
  <c r="AW130" i="129"/>
  <c r="AX130" i="129" s="1"/>
  <c r="AW185" i="129"/>
  <c r="AX185" i="129" s="1"/>
  <c r="W136" i="129"/>
  <c r="AW136" i="129"/>
  <c r="AX136" i="129" s="1"/>
  <c r="W159" i="129"/>
  <c r="AO159" i="129"/>
  <c r="AW159" i="129"/>
  <c r="AX159" i="129" s="1"/>
  <c r="W179" i="129"/>
  <c r="AO179" i="129"/>
  <c r="AW179" i="129"/>
  <c r="AX179" i="129" s="1"/>
  <c r="W211" i="129"/>
  <c r="AO211" i="129"/>
  <c r="AW211" i="129"/>
  <c r="AX211" i="129" s="1"/>
  <c r="AW50" i="129"/>
  <c r="AX50" i="129" s="1"/>
  <c r="AP58" i="129"/>
  <c r="X58" i="129"/>
  <c r="AO107" i="129"/>
  <c r="W107" i="129"/>
  <c r="AP107" i="129"/>
  <c r="X107" i="129"/>
  <c r="W131" i="129"/>
  <c r="AS131" i="129"/>
  <c r="AT131" i="129" s="1"/>
  <c r="AU131" i="129" s="1"/>
  <c r="AV131" i="129" s="1"/>
  <c r="X136" i="129"/>
  <c r="W153" i="129"/>
  <c r="AS153" i="129"/>
  <c r="AT153" i="129" s="1"/>
  <c r="AU153" i="129" s="1"/>
  <c r="AV153" i="129" s="1"/>
  <c r="X159" i="129"/>
  <c r="W177" i="129"/>
  <c r="AS177" i="129"/>
  <c r="AT177" i="129" s="1"/>
  <c r="AU177" i="129" s="1"/>
  <c r="AV177" i="129" s="1"/>
  <c r="X179" i="129"/>
  <c r="W205" i="129"/>
  <c r="AS205" i="129"/>
  <c r="AT205" i="129" s="1"/>
  <c r="AU205" i="129" s="1"/>
  <c r="AV205" i="129" s="1"/>
  <c r="X211" i="129"/>
  <c r="W23" i="129"/>
  <c r="AS23" i="129"/>
  <c r="AT23" i="129" s="1"/>
  <c r="AU23" i="129" s="1"/>
  <c r="AV23" i="129" s="1"/>
  <c r="X50" i="129"/>
  <c r="W56" i="129"/>
  <c r="AS56" i="129"/>
  <c r="AT56" i="129" s="1"/>
  <c r="AU56" i="129" s="1"/>
  <c r="AV56" i="129" s="1"/>
  <c r="J57" i="129"/>
  <c r="AP57" i="129" s="1"/>
  <c r="AS57" i="129"/>
  <c r="AT57" i="129" s="1"/>
  <c r="AU57" i="129" s="1"/>
  <c r="AV57" i="129" s="1"/>
  <c r="AO58" i="129"/>
  <c r="AP90" i="129"/>
  <c r="AW90" i="129"/>
  <c r="AX90" i="129" s="1"/>
  <c r="AW161" i="129"/>
  <c r="AX161" i="129" s="1"/>
  <c r="W95" i="129"/>
  <c r="AS95" i="129"/>
  <c r="AT95" i="129" s="1"/>
  <c r="AU95" i="129" s="1"/>
  <c r="AV95" i="129" s="1"/>
  <c r="W117" i="129"/>
  <c r="AO117" i="129"/>
  <c r="AS117" i="129"/>
  <c r="AT117" i="129" s="1"/>
  <c r="AU117" i="129" s="1"/>
  <c r="AV117" i="129" s="1"/>
  <c r="J122" i="129"/>
  <c r="AO122" i="129" s="1"/>
  <c r="X122" i="129"/>
  <c r="W135" i="129"/>
  <c r="AS135" i="129"/>
  <c r="AT135" i="129" s="1"/>
  <c r="AU135" i="129" s="1"/>
  <c r="AV135" i="129" s="1"/>
  <c r="J147" i="129"/>
  <c r="X147" i="129"/>
  <c r="AP147" i="129"/>
  <c r="W165" i="129"/>
  <c r="AO165" i="129"/>
  <c r="AS165" i="129"/>
  <c r="AT165" i="129" s="1"/>
  <c r="AU165" i="129" s="1"/>
  <c r="AV165" i="129" s="1"/>
  <c r="J169" i="129"/>
  <c r="AP169" i="129" s="1"/>
  <c r="X169" i="129"/>
  <c r="W192" i="129"/>
  <c r="AS192" i="129"/>
  <c r="AT192" i="129" s="1"/>
  <c r="AU192" i="129" s="1"/>
  <c r="AV192" i="129" s="1"/>
  <c r="J200" i="129"/>
  <c r="X200" i="129"/>
  <c r="AP200" i="129"/>
  <c r="W213" i="129"/>
  <c r="AS213" i="129"/>
  <c r="AT213" i="129" s="1"/>
  <c r="AU213" i="129" s="1"/>
  <c r="AV213" i="129" s="1"/>
  <c r="W114" i="129"/>
  <c r="J117" i="129"/>
  <c r="X117" i="129"/>
  <c r="W130" i="129"/>
  <c r="AO130" i="129"/>
  <c r="J135" i="129"/>
  <c r="AP135" i="129" s="1"/>
  <c r="X135" i="129"/>
  <c r="W161" i="129"/>
  <c r="J165" i="129"/>
  <c r="X165" i="129"/>
  <c r="W185" i="129"/>
  <c r="J192" i="129"/>
  <c r="AP192" i="129" s="1"/>
  <c r="X192" i="129"/>
  <c r="W206" i="129"/>
  <c r="AO206" i="129"/>
  <c r="J213" i="129"/>
  <c r="AP213" i="129" s="1"/>
  <c r="X213" i="129"/>
  <c r="X90" i="129"/>
  <c r="AW108" i="129"/>
  <c r="AX108" i="129" s="1"/>
  <c r="X114" i="129"/>
  <c r="AW123" i="129"/>
  <c r="AX123" i="129" s="1"/>
  <c r="X130" i="129"/>
  <c r="AW149" i="129"/>
  <c r="AX149" i="129" s="1"/>
  <c r="AW181" i="129"/>
  <c r="AX181" i="129" s="1"/>
  <c r="AS203" i="129"/>
  <c r="AT203" i="129" s="1"/>
  <c r="AU203" i="129" s="1"/>
  <c r="AV203" i="129" s="1"/>
  <c r="X206" i="129"/>
  <c r="AS107" i="129"/>
  <c r="AT107" i="129" s="1"/>
  <c r="AU107" i="129" s="1"/>
  <c r="AV107" i="129" s="1"/>
  <c r="W122" i="129"/>
  <c r="AS122" i="129"/>
  <c r="AT122" i="129" s="1"/>
  <c r="AU122" i="129" s="1"/>
  <c r="AV122" i="129" s="1"/>
  <c r="W147" i="129"/>
  <c r="AS147" i="129"/>
  <c r="AT147" i="129" s="1"/>
  <c r="AU147" i="129" s="1"/>
  <c r="AV147" i="129" s="1"/>
  <c r="W169" i="129"/>
  <c r="AS169" i="129"/>
  <c r="AT169" i="129" s="1"/>
  <c r="AU169" i="129" s="1"/>
  <c r="AV169" i="129" s="1"/>
  <c r="W200" i="129"/>
  <c r="AS200" i="129"/>
  <c r="AT200" i="129" s="1"/>
  <c r="AU200" i="129" s="1"/>
  <c r="AV200" i="129" s="1"/>
  <c r="R383" i="128"/>
  <c r="R370" i="128"/>
  <c r="AP72" i="128"/>
  <c r="AP246" i="128"/>
  <c r="AP220" i="128"/>
  <c r="AP273" i="128"/>
  <c r="AP193" i="128"/>
  <c r="AV110" i="128"/>
  <c r="AW110" i="128" s="1"/>
  <c r="AX110" i="128" s="1"/>
  <c r="V383" i="128"/>
  <c r="V370" i="128"/>
  <c r="AA383" i="128"/>
  <c r="AA370" i="128"/>
  <c r="AR383" i="128"/>
  <c r="AR370" i="128"/>
  <c r="S383" i="128"/>
  <c r="S370" i="128"/>
  <c r="T379" i="128"/>
  <c r="S377" i="128"/>
  <c r="AP301" i="128"/>
  <c r="AP237" i="128"/>
  <c r="AP183" i="128"/>
  <c r="AP311" i="128"/>
  <c r="AP31" i="128"/>
  <c r="AV169" i="128"/>
  <c r="AW169" i="128" s="1"/>
  <c r="AX169" i="128" s="1"/>
  <c r="T383" i="128"/>
  <c r="T370" i="128"/>
  <c r="M379" i="128"/>
  <c r="U379" i="128"/>
  <c r="AQ379" i="128"/>
  <c r="BF379" i="128"/>
  <c r="Z373" i="128"/>
  <c r="AP45" i="128"/>
  <c r="AP52" i="128"/>
  <c r="AP90" i="128"/>
  <c r="AP243" i="128"/>
  <c r="M383" i="128"/>
  <c r="M370" i="128"/>
  <c r="U383" i="128"/>
  <c r="U370" i="128"/>
  <c r="AQ383" i="128"/>
  <c r="AQ370" i="128"/>
  <c r="BF383" i="128"/>
  <c r="BF370" i="128"/>
  <c r="M377" i="128"/>
  <c r="U377" i="128"/>
  <c r="AQ377" i="128"/>
  <c r="BF377" i="128"/>
  <c r="AP249" i="128"/>
  <c r="AP14" i="128"/>
  <c r="AP103" i="128"/>
  <c r="AP347" i="128"/>
  <c r="AP357" i="128"/>
  <c r="AP106" i="128"/>
  <c r="AP29" i="128"/>
  <c r="Z72" i="128"/>
  <c r="W118" i="128"/>
  <c r="AW118" i="128"/>
  <c r="AX118" i="128" s="1"/>
  <c r="Z249" i="128"/>
  <c r="W111" i="128"/>
  <c r="AW111" i="128"/>
  <c r="AX111" i="128" s="1"/>
  <c r="Z301" i="128"/>
  <c r="W71" i="128"/>
  <c r="AW71" i="128"/>
  <c r="AX71" i="128" s="1"/>
  <c r="Z246" i="128"/>
  <c r="W286" i="128"/>
  <c r="AW286" i="128"/>
  <c r="AX286" i="128" s="1"/>
  <c r="Z45" i="128"/>
  <c r="W137" i="128"/>
  <c r="AW137" i="128"/>
  <c r="AX137" i="128" s="1"/>
  <c r="Z220" i="128"/>
  <c r="W237" i="128"/>
  <c r="AO237" i="128"/>
  <c r="AW237" i="128"/>
  <c r="AX237" i="128" s="1"/>
  <c r="Z14" i="128"/>
  <c r="AW43" i="128"/>
  <c r="AX43" i="128" s="1"/>
  <c r="Z52" i="128"/>
  <c r="W103" i="128"/>
  <c r="AO103" i="128"/>
  <c r="AW103" i="128"/>
  <c r="AX103" i="128" s="1"/>
  <c r="W242" i="128"/>
  <c r="AW242" i="128"/>
  <c r="AX242" i="128" s="1"/>
  <c r="W293" i="128"/>
  <c r="AW293" i="128"/>
  <c r="AX293" i="128" s="1"/>
  <c r="Z347" i="128"/>
  <c r="AW55" i="128"/>
  <c r="AX55" i="128" s="1"/>
  <c r="Z90" i="128"/>
  <c r="W113" i="128"/>
  <c r="AW113" i="128"/>
  <c r="AX113" i="128" s="1"/>
  <c r="Z193" i="128"/>
  <c r="W208" i="128"/>
  <c r="AW208" i="128"/>
  <c r="AX208" i="128" s="1"/>
  <c r="Z243" i="128"/>
  <c r="W287" i="128"/>
  <c r="AW287" i="128"/>
  <c r="AX287" i="128" s="1"/>
  <c r="Z311" i="128"/>
  <c r="W354" i="128"/>
  <c r="AW354" i="128"/>
  <c r="AX354" i="128" s="1"/>
  <c r="Z357" i="128"/>
  <c r="W10" i="128"/>
  <c r="AW10" i="128"/>
  <c r="AX10" i="128" s="1"/>
  <c r="Z31" i="128"/>
  <c r="W66" i="128"/>
  <c r="AW66" i="128"/>
  <c r="AX66" i="128" s="1"/>
  <c r="Z106" i="128"/>
  <c r="AP122" i="128"/>
  <c r="X122" i="128"/>
  <c r="AS138" i="128"/>
  <c r="AT138" i="128" s="1"/>
  <c r="AU138" i="128" s="1"/>
  <c r="AV138" i="128" s="1"/>
  <c r="AP190" i="128"/>
  <c r="X190" i="128"/>
  <c r="AP315" i="128"/>
  <c r="X315" i="128"/>
  <c r="AO315" i="128"/>
  <c r="W315" i="128"/>
  <c r="AS331" i="128"/>
  <c r="AT331" i="128" s="1"/>
  <c r="AU331" i="128" s="1"/>
  <c r="AV331" i="128" s="1"/>
  <c r="Z324" i="128"/>
  <c r="AP252" i="128"/>
  <c r="X252" i="128"/>
  <c r="AO252" i="128"/>
  <c r="W252" i="128"/>
  <c r="AS318" i="128"/>
  <c r="AT318" i="128" s="1"/>
  <c r="AU318" i="128" s="1"/>
  <c r="AV318" i="128" s="1"/>
  <c r="AW320" i="128"/>
  <c r="AX320" i="128" s="1"/>
  <c r="AO343" i="128"/>
  <c r="Z141" i="128"/>
  <c r="AP16" i="128"/>
  <c r="AP182" i="128"/>
  <c r="AP274" i="128"/>
  <c r="AP321" i="128"/>
  <c r="AP341" i="128"/>
  <c r="Z29" i="128"/>
  <c r="AS99" i="128"/>
  <c r="AT99" i="128" s="1"/>
  <c r="AU99" i="128" s="1"/>
  <c r="AV99" i="128" s="1"/>
  <c r="J118" i="128"/>
  <c r="AP118" i="128" s="1"/>
  <c r="X118" i="128"/>
  <c r="AS282" i="128"/>
  <c r="AT282" i="128" s="1"/>
  <c r="AU282" i="128" s="1"/>
  <c r="AV282" i="128" s="1"/>
  <c r="J111" i="128"/>
  <c r="AO111" i="128" s="1"/>
  <c r="X111" i="128"/>
  <c r="AS62" i="128"/>
  <c r="AT62" i="128" s="1"/>
  <c r="AU62" i="128" s="1"/>
  <c r="AV62" i="128" s="1"/>
  <c r="J71" i="128"/>
  <c r="AO71" i="128" s="1"/>
  <c r="X71" i="128"/>
  <c r="AS281" i="128"/>
  <c r="AT281" i="128" s="1"/>
  <c r="AU281" i="128" s="1"/>
  <c r="AV281" i="128" s="1"/>
  <c r="J286" i="128"/>
  <c r="AO286" i="128" s="1"/>
  <c r="X286" i="128"/>
  <c r="AS70" i="128"/>
  <c r="AT70" i="128" s="1"/>
  <c r="AU70" i="128" s="1"/>
  <c r="AV70" i="128" s="1"/>
  <c r="J137" i="128"/>
  <c r="AP137" i="128" s="1"/>
  <c r="X137" i="128"/>
  <c r="AS234" i="128"/>
  <c r="AT234" i="128" s="1"/>
  <c r="AU234" i="128" s="1"/>
  <c r="AV234" i="128" s="1"/>
  <c r="X237" i="128"/>
  <c r="AS15" i="128"/>
  <c r="AT15" i="128" s="1"/>
  <c r="AU15" i="128" s="1"/>
  <c r="AV15" i="128" s="1"/>
  <c r="J43" i="128"/>
  <c r="AO43" i="128" s="1"/>
  <c r="X43" i="128"/>
  <c r="AS102" i="128"/>
  <c r="AT102" i="128" s="1"/>
  <c r="AU102" i="128" s="1"/>
  <c r="AV102" i="128" s="1"/>
  <c r="X103" i="128"/>
  <c r="AS210" i="128"/>
  <c r="AT210" i="128" s="1"/>
  <c r="AU210" i="128" s="1"/>
  <c r="AV210" i="128" s="1"/>
  <c r="J242" i="128"/>
  <c r="AP242" i="128" s="1"/>
  <c r="X242" i="128"/>
  <c r="AS277" i="128"/>
  <c r="AT277" i="128" s="1"/>
  <c r="AU277" i="128" s="1"/>
  <c r="AV277" i="128" s="1"/>
  <c r="J293" i="128"/>
  <c r="AO293" i="128" s="1"/>
  <c r="X293" i="128"/>
  <c r="AS24" i="128"/>
  <c r="AT24" i="128" s="1"/>
  <c r="AU24" i="128" s="1"/>
  <c r="AV24" i="128" s="1"/>
  <c r="J55" i="128"/>
  <c r="AO55" i="128" s="1"/>
  <c r="X55" i="128"/>
  <c r="AS92" i="128"/>
  <c r="AT92" i="128" s="1"/>
  <c r="AU92" i="128" s="1"/>
  <c r="AV92" i="128" s="1"/>
  <c r="J113" i="128"/>
  <c r="AP113" i="128" s="1"/>
  <c r="X113" i="128"/>
  <c r="AS201" i="128"/>
  <c r="AT201" i="128" s="1"/>
  <c r="AU201" i="128" s="1"/>
  <c r="AV201" i="128" s="1"/>
  <c r="J208" i="128"/>
  <c r="AP208" i="128" s="1"/>
  <c r="X208" i="128"/>
  <c r="AS285" i="128"/>
  <c r="AT285" i="128" s="1"/>
  <c r="AU285" i="128" s="1"/>
  <c r="AV285" i="128" s="1"/>
  <c r="J287" i="128"/>
  <c r="AO287" i="128" s="1"/>
  <c r="X287" i="128"/>
  <c r="W336" i="128"/>
  <c r="AS336" i="128"/>
  <c r="AT336" i="128" s="1"/>
  <c r="AU336" i="128" s="1"/>
  <c r="AV336" i="128" s="1"/>
  <c r="J354" i="128"/>
  <c r="AP354" i="128" s="1"/>
  <c r="X354" i="128"/>
  <c r="W364" i="128"/>
  <c r="AS364" i="128"/>
  <c r="AT364" i="128" s="1"/>
  <c r="AU364" i="128" s="1"/>
  <c r="AV364" i="128" s="1"/>
  <c r="J10" i="128"/>
  <c r="AP10" i="128" s="1"/>
  <c r="X10" i="128"/>
  <c r="AS64" i="128"/>
  <c r="AT64" i="128" s="1"/>
  <c r="AU64" i="128" s="1"/>
  <c r="AV64" i="128" s="1"/>
  <c r="J66" i="128"/>
  <c r="AP66" i="128" s="1"/>
  <c r="X66" i="128"/>
  <c r="AO110" i="128"/>
  <c r="AO122" i="128"/>
  <c r="AO190" i="128"/>
  <c r="AP229" i="128"/>
  <c r="X229" i="128"/>
  <c r="AO229" i="128"/>
  <c r="W229" i="128"/>
  <c r="AS248" i="128"/>
  <c r="AT248" i="128" s="1"/>
  <c r="AU248" i="128" s="1"/>
  <c r="AV248" i="128" s="1"/>
  <c r="AW280" i="128"/>
  <c r="AX280" i="128" s="1"/>
  <c r="AO291" i="128"/>
  <c r="Z85" i="128"/>
  <c r="AO327" i="128"/>
  <c r="AP86" i="128"/>
  <c r="X86" i="128"/>
  <c r="AO86" i="128"/>
  <c r="W86" i="128"/>
  <c r="AS121" i="128"/>
  <c r="AT121" i="128" s="1"/>
  <c r="AU121" i="128" s="1"/>
  <c r="AV121" i="128" s="1"/>
  <c r="AW161" i="128"/>
  <c r="AX161" i="128" s="1"/>
  <c r="AO240" i="128"/>
  <c r="J221" i="128"/>
  <c r="AP221" i="128" s="1"/>
  <c r="Z221" i="128"/>
  <c r="AP226" i="128"/>
  <c r="AP162" i="128"/>
  <c r="W72" i="128"/>
  <c r="AO72" i="128"/>
  <c r="AW72" i="128"/>
  <c r="AX72" i="128" s="1"/>
  <c r="W249" i="128"/>
  <c r="AO249" i="128"/>
  <c r="AW249" i="128"/>
  <c r="AX249" i="128" s="1"/>
  <c r="W301" i="128"/>
  <c r="AO301" i="128"/>
  <c r="AW301" i="128"/>
  <c r="AX301" i="128" s="1"/>
  <c r="W246" i="128"/>
  <c r="AO246" i="128"/>
  <c r="AW246" i="128"/>
  <c r="AX246" i="128" s="1"/>
  <c r="W45" i="128"/>
  <c r="AO45" i="128"/>
  <c r="AW45" i="128"/>
  <c r="AX45" i="128" s="1"/>
  <c r="W220" i="128"/>
  <c r="AO220" i="128"/>
  <c r="AW220" i="128"/>
  <c r="AX220" i="128" s="1"/>
  <c r="W14" i="128"/>
  <c r="AO14" i="128"/>
  <c r="AW14" i="128"/>
  <c r="AX14" i="128" s="1"/>
  <c r="W52" i="128"/>
  <c r="AO52" i="128"/>
  <c r="AW52" i="128"/>
  <c r="AX52" i="128" s="1"/>
  <c r="W183" i="128"/>
  <c r="AO183" i="128"/>
  <c r="AW183" i="128"/>
  <c r="AX183" i="128" s="1"/>
  <c r="W273" i="128"/>
  <c r="AO273" i="128"/>
  <c r="AW273" i="128"/>
  <c r="AX273" i="128" s="1"/>
  <c r="W347" i="128"/>
  <c r="AO347" i="128"/>
  <c r="AW347" i="128"/>
  <c r="AX347" i="128" s="1"/>
  <c r="W90" i="128"/>
  <c r="AO90" i="128"/>
  <c r="AW90" i="128"/>
  <c r="AX90" i="128" s="1"/>
  <c r="W193" i="128"/>
  <c r="AO193" i="128"/>
  <c r="AW193" i="128"/>
  <c r="AX193" i="128" s="1"/>
  <c r="W243" i="128"/>
  <c r="AO243" i="128"/>
  <c r="AW243" i="128"/>
  <c r="AX243" i="128" s="1"/>
  <c r="W311" i="128"/>
  <c r="AO311" i="128"/>
  <c r="AW311" i="128"/>
  <c r="AX311" i="128" s="1"/>
  <c r="W357" i="128"/>
  <c r="AO357" i="128"/>
  <c r="AW357" i="128"/>
  <c r="AX357" i="128" s="1"/>
  <c r="W31" i="128"/>
  <c r="AO31" i="128"/>
  <c r="AW31" i="128"/>
  <c r="AX31" i="128" s="1"/>
  <c r="W106" i="128"/>
  <c r="AO106" i="128"/>
  <c r="AW106" i="128"/>
  <c r="AX106" i="128" s="1"/>
  <c r="AS114" i="128"/>
  <c r="AT114" i="128" s="1"/>
  <c r="AU114" i="128" s="1"/>
  <c r="AV114" i="128" s="1"/>
  <c r="W122" i="128"/>
  <c r="AW122" i="128"/>
  <c r="AX122" i="128" s="1"/>
  <c r="AP169" i="128"/>
  <c r="X169" i="128"/>
  <c r="AS177" i="128"/>
  <c r="AT177" i="128" s="1"/>
  <c r="AU177" i="128" s="1"/>
  <c r="AV177" i="128" s="1"/>
  <c r="W190" i="128"/>
  <c r="AW190" i="128"/>
  <c r="AX190" i="128" s="1"/>
  <c r="AP324" i="128"/>
  <c r="X324" i="128"/>
  <c r="AO324" i="128"/>
  <c r="W324" i="128"/>
  <c r="AS327" i="128"/>
  <c r="AT327" i="128" s="1"/>
  <c r="AU327" i="128" s="1"/>
  <c r="AV327" i="128" s="1"/>
  <c r="AP141" i="128"/>
  <c r="X141" i="128"/>
  <c r="AO141" i="128"/>
  <c r="W141" i="128"/>
  <c r="AS160" i="128"/>
  <c r="AT160" i="128" s="1"/>
  <c r="AU160" i="128" s="1"/>
  <c r="AV160" i="128" s="1"/>
  <c r="AW173" i="128"/>
  <c r="AX173" i="128" s="1"/>
  <c r="AO199" i="128"/>
  <c r="AP279" i="128"/>
  <c r="AP38" i="128"/>
  <c r="AP124" i="128"/>
  <c r="W29" i="128"/>
  <c r="AO29" i="128"/>
  <c r="AS29" i="128"/>
  <c r="X72" i="128"/>
  <c r="W131" i="128"/>
  <c r="AS131" i="128"/>
  <c r="AT131" i="128" s="1"/>
  <c r="AU131" i="128" s="1"/>
  <c r="AV131" i="128" s="1"/>
  <c r="X249" i="128"/>
  <c r="W126" i="128"/>
  <c r="AS126" i="128"/>
  <c r="AT126" i="128" s="1"/>
  <c r="AU126" i="128" s="1"/>
  <c r="AV126" i="128" s="1"/>
  <c r="X301" i="128"/>
  <c r="W228" i="128"/>
  <c r="AS228" i="128"/>
  <c r="AT228" i="128" s="1"/>
  <c r="AU228" i="128" s="1"/>
  <c r="AV228" i="128" s="1"/>
  <c r="X246" i="128"/>
  <c r="W307" i="128"/>
  <c r="AS307" i="128"/>
  <c r="AT307" i="128" s="1"/>
  <c r="AU307" i="128" s="1"/>
  <c r="AV307" i="128" s="1"/>
  <c r="X45" i="128"/>
  <c r="W204" i="128"/>
  <c r="AS204" i="128"/>
  <c r="AT204" i="128" s="1"/>
  <c r="AU204" i="128" s="1"/>
  <c r="AV204" i="128" s="1"/>
  <c r="X220" i="128"/>
  <c r="W359" i="128"/>
  <c r="AS359" i="128"/>
  <c r="AT359" i="128" s="1"/>
  <c r="AU359" i="128" s="1"/>
  <c r="AV359" i="128" s="1"/>
  <c r="X14" i="128"/>
  <c r="W46" i="128"/>
  <c r="AS46" i="128"/>
  <c r="AT46" i="128" s="1"/>
  <c r="AU46" i="128" s="1"/>
  <c r="AV46" i="128" s="1"/>
  <c r="X52" i="128"/>
  <c r="W156" i="128"/>
  <c r="AS156" i="128"/>
  <c r="AT156" i="128" s="1"/>
  <c r="AU156" i="128" s="1"/>
  <c r="AV156" i="128" s="1"/>
  <c r="X183" i="128"/>
  <c r="W251" i="128"/>
  <c r="AS251" i="128"/>
  <c r="AT251" i="128" s="1"/>
  <c r="AU251" i="128" s="1"/>
  <c r="AV251" i="128" s="1"/>
  <c r="X273" i="128"/>
  <c r="W310" i="128"/>
  <c r="AS310" i="128"/>
  <c r="AT310" i="128" s="1"/>
  <c r="AU310" i="128" s="1"/>
  <c r="AV310" i="128" s="1"/>
  <c r="X347" i="128"/>
  <c r="W59" i="128"/>
  <c r="AS59" i="128"/>
  <c r="AT59" i="128" s="1"/>
  <c r="AU59" i="128" s="1"/>
  <c r="AV59" i="128" s="1"/>
  <c r="X90" i="128"/>
  <c r="W189" i="128"/>
  <c r="AS189" i="128"/>
  <c r="AT189" i="128" s="1"/>
  <c r="AU189" i="128" s="1"/>
  <c r="AV189" i="128" s="1"/>
  <c r="X193" i="128"/>
  <c r="W211" i="128"/>
  <c r="AS211" i="128"/>
  <c r="AT211" i="128" s="1"/>
  <c r="AU211" i="128" s="1"/>
  <c r="AV211" i="128" s="1"/>
  <c r="X243" i="128"/>
  <c r="W303" i="128"/>
  <c r="AS303" i="128"/>
  <c r="AT303" i="128" s="1"/>
  <c r="AU303" i="128" s="1"/>
  <c r="AV303" i="128" s="1"/>
  <c r="X311" i="128"/>
  <c r="W356" i="128"/>
  <c r="AS356" i="128"/>
  <c r="AT356" i="128" s="1"/>
  <c r="AU356" i="128" s="1"/>
  <c r="AV356" i="128" s="1"/>
  <c r="X357" i="128"/>
  <c r="W12" i="128"/>
  <c r="AS12" i="128"/>
  <c r="AT12" i="128" s="1"/>
  <c r="AU12" i="128" s="1"/>
  <c r="AV12" i="128" s="1"/>
  <c r="X31" i="128"/>
  <c r="W96" i="128"/>
  <c r="AS96" i="128"/>
  <c r="AT96" i="128" s="1"/>
  <c r="AU96" i="128" s="1"/>
  <c r="AV96" i="128" s="1"/>
  <c r="X106" i="128"/>
  <c r="Z122" i="128"/>
  <c r="AO169" i="128"/>
  <c r="Z190" i="128"/>
  <c r="Z229" i="128"/>
  <c r="AO331" i="128"/>
  <c r="AO18" i="128"/>
  <c r="AP85" i="128"/>
  <c r="X85" i="128"/>
  <c r="AO85" i="128"/>
  <c r="W85" i="128"/>
  <c r="AS151" i="128"/>
  <c r="AT151" i="128" s="1"/>
  <c r="AU151" i="128" s="1"/>
  <c r="AV151" i="128" s="1"/>
  <c r="AW198" i="128"/>
  <c r="AX198" i="128" s="1"/>
  <c r="AO270" i="128"/>
  <c r="AO318" i="128"/>
  <c r="AP51" i="128"/>
  <c r="X51" i="128"/>
  <c r="AO51" i="128"/>
  <c r="W51" i="128"/>
  <c r="AS60" i="128"/>
  <c r="AT60" i="128" s="1"/>
  <c r="AU60" i="128" s="1"/>
  <c r="AV60" i="128" s="1"/>
  <c r="AW83" i="128"/>
  <c r="AX83" i="128" s="1"/>
  <c r="AP57" i="128"/>
  <c r="AP73" i="128"/>
  <c r="AP205" i="128"/>
  <c r="AP227" i="128"/>
  <c r="AP259" i="128"/>
  <c r="AW279" i="128"/>
  <c r="AX279" i="128" s="1"/>
  <c r="Z38" i="128"/>
  <c r="AW109" i="128"/>
  <c r="AX109" i="128" s="1"/>
  <c r="Z226" i="128"/>
  <c r="AW284" i="128"/>
  <c r="AX284" i="128" s="1"/>
  <c r="Z16" i="128"/>
  <c r="AW41" i="128"/>
  <c r="AX41" i="128" s="1"/>
  <c r="Z57" i="128"/>
  <c r="AW63" i="128"/>
  <c r="AX63" i="128" s="1"/>
  <c r="Z73" i="128"/>
  <c r="AW88" i="128"/>
  <c r="AX88" i="128" s="1"/>
  <c r="Z124" i="128"/>
  <c r="AW133" i="128"/>
  <c r="AX133" i="128" s="1"/>
  <c r="Z162" i="128"/>
  <c r="AW170" i="128"/>
  <c r="AX170" i="128" s="1"/>
  <c r="Z182" i="128"/>
  <c r="AW200" i="128"/>
  <c r="AX200" i="128" s="1"/>
  <c r="Z205" i="128"/>
  <c r="AW222" i="128"/>
  <c r="AX222" i="128" s="1"/>
  <c r="Z227" i="128"/>
  <c r="AW244" i="128"/>
  <c r="AX244" i="128" s="1"/>
  <c r="Z259" i="128"/>
  <c r="AW263" i="128"/>
  <c r="AX263" i="128" s="1"/>
  <c r="Z274" i="128"/>
  <c r="AW296" i="128"/>
  <c r="AX296" i="128" s="1"/>
  <c r="Z321" i="128"/>
  <c r="AW333" i="128"/>
  <c r="AX333" i="128" s="1"/>
  <c r="Z341" i="128"/>
  <c r="AW352" i="128"/>
  <c r="AX352" i="128" s="1"/>
  <c r="W114" i="128"/>
  <c r="W177" i="128"/>
  <c r="W248" i="128"/>
  <c r="J280" i="128"/>
  <c r="AO280" i="128" s="1"/>
  <c r="X280" i="128"/>
  <c r="W331" i="128"/>
  <c r="J349" i="128"/>
  <c r="AO349" i="128" s="1"/>
  <c r="X349" i="128"/>
  <c r="W151" i="128"/>
  <c r="J198" i="128"/>
  <c r="AO198" i="128" s="1"/>
  <c r="X198" i="128"/>
  <c r="W327" i="128"/>
  <c r="J361" i="128"/>
  <c r="AO361" i="128" s="1"/>
  <c r="X361" i="128"/>
  <c r="W121" i="128"/>
  <c r="J161" i="128"/>
  <c r="AO161" i="128" s="1"/>
  <c r="X161" i="128"/>
  <c r="W318" i="128"/>
  <c r="J320" i="128"/>
  <c r="AO320" i="128" s="1"/>
  <c r="X320" i="128"/>
  <c r="W60" i="128"/>
  <c r="J83" i="128"/>
  <c r="AO83" i="128" s="1"/>
  <c r="X83" i="128"/>
  <c r="W160" i="128"/>
  <c r="J173" i="128"/>
  <c r="AO173" i="128" s="1"/>
  <c r="X173" i="128"/>
  <c r="W264" i="128"/>
  <c r="AS264" i="128"/>
  <c r="AT264" i="128" s="1"/>
  <c r="AU264" i="128" s="1"/>
  <c r="AV264" i="128" s="1"/>
  <c r="X279" i="128"/>
  <c r="W81" i="128"/>
  <c r="AS81" i="128"/>
  <c r="AT81" i="128" s="1"/>
  <c r="AU81" i="128" s="1"/>
  <c r="AV81" i="128" s="1"/>
  <c r="J109" i="128"/>
  <c r="AO109" i="128" s="1"/>
  <c r="X109" i="128"/>
  <c r="W275" i="128"/>
  <c r="AS275" i="128"/>
  <c r="AT275" i="128" s="1"/>
  <c r="AU275" i="128" s="1"/>
  <c r="AV275" i="128" s="1"/>
  <c r="J284" i="128"/>
  <c r="AO284" i="128" s="1"/>
  <c r="X284" i="128"/>
  <c r="W23" i="128"/>
  <c r="AS23" i="128"/>
  <c r="AT23" i="128" s="1"/>
  <c r="AU23" i="128" s="1"/>
  <c r="AV23" i="128" s="1"/>
  <c r="J41" i="128"/>
  <c r="AO41" i="128" s="1"/>
  <c r="X41" i="128"/>
  <c r="W58" i="128"/>
  <c r="AS58" i="128"/>
  <c r="AT58" i="128" s="1"/>
  <c r="AU58" i="128" s="1"/>
  <c r="AV58" i="128" s="1"/>
  <c r="J63" i="128"/>
  <c r="AO63" i="128" s="1"/>
  <c r="X63" i="128"/>
  <c r="W77" i="128"/>
  <c r="AS77" i="128"/>
  <c r="AT77" i="128" s="1"/>
  <c r="AU77" i="128" s="1"/>
  <c r="AV77" i="128" s="1"/>
  <c r="J88" i="128"/>
  <c r="AO88" i="128" s="1"/>
  <c r="X88" i="128"/>
  <c r="W125" i="128"/>
  <c r="AS125" i="128"/>
  <c r="AT125" i="128" s="1"/>
  <c r="AU125" i="128" s="1"/>
  <c r="AV125" i="128" s="1"/>
  <c r="J133" i="128"/>
  <c r="AO133" i="128" s="1"/>
  <c r="X133" i="128"/>
  <c r="W165" i="128"/>
  <c r="AS165" i="128"/>
  <c r="AT165" i="128" s="1"/>
  <c r="AU165" i="128" s="1"/>
  <c r="AV165" i="128" s="1"/>
  <c r="J170" i="128"/>
  <c r="AO170" i="128" s="1"/>
  <c r="X170" i="128"/>
  <c r="W197" i="128"/>
  <c r="AS197" i="128"/>
  <c r="AT197" i="128" s="1"/>
  <c r="AU197" i="128" s="1"/>
  <c r="AV197" i="128" s="1"/>
  <c r="J200" i="128"/>
  <c r="AO200" i="128" s="1"/>
  <c r="X200" i="128"/>
  <c r="W216" i="128"/>
  <c r="AO216" i="128"/>
  <c r="AS216" i="128"/>
  <c r="AT216" i="128" s="1"/>
  <c r="AU216" i="128" s="1"/>
  <c r="AV216" i="128" s="1"/>
  <c r="J222" i="128"/>
  <c r="AO222" i="128" s="1"/>
  <c r="X222" i="128"/>
  <c r="W235" i="128"/>
  <c r="AS235" i="128"/>
  <c r="AT235" i="128" s="1"/>
  <c r="AU235" i="128" s="1"/>
  <c r="AV235" i="128" s="1"/>
  <c r="J244" i="128"/>
  <c r="AO244" i="128" s="1"/>
  <c r="X244" i="128"/>
  <c r="W262" i="128"/>
  <c r="AS262" i="128"/>
  <c r="AT262" i="128" s="1"/>
  <c r="AU262" i="128" s="1"/>
  <c r="AV262" i="128" s="1"/>
  <c r="J263" i="128"/>
  <c r="AO263" i="128" s="1"/>
  <c r="X263" i="128"/>
  <c r="W290" i="128"/>
  <c r="AS290" i="128"/>
  <c r="AT290" i="128" s="1"/>
  <c r="AU290" i="128" s="1"/>
  <c r="AV290" i="128" s="1"/>
  <c r="J296" i="128"/>
  <c r="AO296" i="128" s="1"/>
  <c r="X296" i="128"/>
  <c r="W325" i="128"/>
  <c r="AS325" i="128"/>
  <c r="AT325" i="128" s="1"/>
  <c r="AU325" i="128" s="1"/>
  <c r="AV325" i="128" s="1"/>
  <c r="J333" i="128"/>
  <c r="AO333" i="128" s="1"/>
  <c r="X333" i="128"/>
  <c r="W345" i="128"/>
  <c r="AS345" i="128"/>
  <c r="AT345" i="128" s="1"/>
  <c r="AU345" i="128" s="1"/>
  <c r="AV345" i="128" s="1"/>
  <c r="J352" i="128"/>
  <c r="AO352" i="128" s="1"/>
  <c r="X352" i="128"/>
  <c r="AS353" i="128"/>
  <c r="AT353" i="128" s="1"/>
  <c r="AU353" i="128" s="1"/>
  <c r="AV353" i="128" s="1"/>
  <c r="AW358" i="128"/>
  <c r="AX358" i="128" s="1"/>
  <c r="AP362" i="128"/>
  <c r="AP17" i="128"/>
  <c r="AW229" i="128"/>
  <c r="AX229" i="128" s="1"/>
  <c r="AW315" i="128"/>
  <c r="AX315" i="128" s="1"/>
  <c r="AW85" i="128"/>
  <c r="AX85" i="128" s="1"/>
  <c r="AW324" i="128"/>
  <c r="AX324" i="128" s="1"/>
  <c r="AW86" i="128"/>
  <c r="AX86" i="128" s="1"/>
  <c r="AW252" i="128"/>
  <c r="AX252" i="128" s="1"/>
  <c r="AW51" i="128"/>
  <c r="AX51" i="128" s="1"/>
  <c r="AW141" i="128"/>
  <c r="AX141" i="128" s="1"/>
  <c r="W221" i="128"/>
  <c r="AW221" i="128"/>
  <c r="AX221" i="128" s="1"/>
  <c r="W38" i="128"/>
  <c r="AO38" i="128"/>
  <c r="AW38" i="128"/>
  <c r="AX38" i="128" s="1"/>
  <c r="W226" i="128"/>
  <c r="AO226" i="128"/>
  <c r="AW226" i="128"/>
  <c r="AX226" i="128" s="1"/>
  <c r="W16" i="128"/>
  <c r="AO16" i="128"/>
  <c r="AW16" i="128"/>
  <c r="AX16" i="128" s="1"/>
  <c r="W57" i="128"/>
  <c r="AO57" i="128"/>
  <c r="AW57" i="128"/>
  <c r="AX57" i="128" s="1"/>
  <c r="W73" i="128"/>
  <c r="AO73" i="128"/>
  <c r="AW73" i="128"/>
  <c r="AX73" i="128" s="1"/>
  <c r="W124" i="128"/>
  <c r="AO124" i="128"/>
  <c r="AW124" i="128"/>
  <c r="AX124" i="128" s="1"/>
  <c r="W162" i="128"/>
  <c r="AO162" i="128"/>
  <c r="AW162" i="128"/>
  <c r="AX162" i="128" s="1"/>
  <c r="W182" i="128"/>
  <c r="AO182" i="128"/>
  <c r="AW182" i="128"/>
  <c r="AX182" i="128" s="1"/>
  <c r="W205" i="128"/>
  <c r="AO205" i="128"/>
  <c r="AW205" i="128"/>
  <c r="AX205" i="128" s="1"/>
  <c r="X216" i="128"/>
  <c r="W227" i="128"/>
  <c r="AO227" i="128"/>
  <c r="AS227" i="128"/>
  <c r="AT227" i="128" s="1"/>
  <c r="AU227" i="128" s="1"/>
  <c r="AV227" i="128" s="1"/>
  <c r="J235" i="128"/>
  <c r="AP235" i="128" s="1"/>
  <c r="X235" i="128"/>
  <c r="W259" i="128"/>
  <c r="AO259" i="128"/>
  <c r="AS259" i="128"/>
  <c r="AT259" i="128" s="1"/>
  <c r="AU259" i="128" s="1"/>
  <c r="AV259" i="128" s="1"/>
  <c r="J262" i="128"/>
  <c r="AO262" i="128" s="1"/>
  <c r="X262" i="128"/>
  <c r="W274" i="128"/>
  <c r="AO274" i="128"/>
  <c r="AS274" i="128"/>
  <c r="AT274" i="128" s="1"/>
  <c r="AU274" i="128" s="1"/>
  <c r="AV274" i="128" s="1"/>
  <c r="J290" i="128"/>
  <c r="AP290" i="128" s="1"/>
  <c r="X290" i="128"/>
  <c r="W321" i="128"/>
  <c r="AO321" i="128"/>
  <c r="AS321" i="128"/>
  <c r="AT321" i="128" s="1"/>
  <c r="AU321" i="128" s="1"/>
  <c r="AV321" i="128" s="1"/>
  <c r="J325" i="128"/>
  <c r="AO325" i="128" s="1"/>
  <c r="X325" i="128"/>
  <c r="W341" i="128"/>
  <c r="AO341" i="128"/>
  <c r="AS341" i="128"/>
  <c r="AT341" i="128" s="1"/>
  <c r="AU341" i="128" s="1"/>
  <c r="AV341" i="128" s="1"/>
  <c r="J345" i="128"/>
  <c r="AP345" i="128" s="1"/>
  <c r="X345" i="128"/>
  <c r="Z22" i="128"/>
  <c r="J22" i="128"/>
  <c r="AO22" i="128" s="1"/>
  <c r="W22" i="128"/>
  <c r="X22" i="128"/>
  <c r="AP278" i="128"/>
  <c r="AP305" i="128"/>
  <c r="AW338" i="128"/>
  <c r="AX338" i="128" s="1"/>
  <c r="AP346" i="128"/>
  <c r="W138" i="128"/>
  <c r="W212" i="128"/>
  <c r="AS212" i="128"/>
  <c r="AT212" i="128" s="1"/>
  <c r="AU212" i="128" s="1"/>
  <c r="AV212" i="128" s="1"/>
  <c r="W291" i="128"/>
  <c r="AS291" i="128"/>
  <c r="AT291" i="128" s="1"/>
  <c r="AU291" i="128" s="1"/>
  <c r="AV291" i="128" s="1"/>
  <c r="AS18" i="128"/>
  <c r="AT18" i="128" s="1"/>
  <c r="AU18" i="128" s="1"/>
  <c r="AV18" i="128" s="1"/>
  <c r="W270" i="128"/>
  <c r="AS270" i="128"/>
  <c r="AT270" i="128" s="1"/>
  <c r="AU270" i="128" s="1"/>
  <c r="AV270" i="128" s="1"/>
  <c r="W68" i="128"/>
  <c r="AS68" i="128"/>
  <c r="AT68" i="128" s="1"/>
  <c r="AU68" i="128" s="1"/>
  <c r="AV68" i="128" s="1"/>
  <c r="W240" i="128"/>
  <c r="AS240" i="128"/>
  <c r="AT240" i="128" s="1"/>
  <c r="AU240" i="128" s="1"/>
  <c r="AV240" i="128" s="1"/>
  <c r="W343" i="128"/>
  <c r="AS343" i="128"/>
  <c r="AT343" i="128" s="1"/>
  <c r="AU343" i="128" s="1"/>
  <c r="AV343" i="128" s="1"/>
  <c r="W117" i="128"/>
  <c r="AS117" i="128"/>
  <c r="AT117" i="128" s="1"/>
  <c r="AU117" i="128" s="1"/>
  <c r="AV117" i="128" s="1"/>
  <c r="W199" i="128"/>
  <c r="AS199" i="128"/>
  <c r="AT199" i="128" s="1"/>
  <c r="AU199" i="128" s="1"/>
  <c r="AV199" i="128" s="1"/>
  <c r="X221" i="128"/>
  <c r="W348" i="128"/>
  <c r="AS348" i="128"/>
  <c r="AT348" i="128" s="1"/>
  <c r="AU348" i="128" s="1"/>
  <c r="AV348" i="128" s="1"/>
  <c r="X38" i="128"/>
  <c r="W158" i="128"/>
  <c r="AS158" i="128"/>
  <c r="AT158" i="128" s="1"/>
  <c r="AU158" i="128" s="1"/>
  <c r="AV158" i="128" s="1"/>
  <c r="X226" i="128"/>
  <c r="W342" i="128"/>
  <c r="AS342" i="128"/>
  <c r="AT342" i="128" s="1"/>
  <c r="AU342" i="128" s="1"/>
  <c r="AV342" i="128" s="1"/>
  <c r="X16" i="128"/>
  <c r="W48" i="128"/>
  <c r="AS48" i="128"/>
  <c r="AT48" i="128" s="1"/>
  <c r="AU48" i="128" s="1"/>
  <c r="AV48" i="128" s="1"/>
  <c r="X57" i="128"/>
  <c r="W65" i="128"/>
  <c r="AS65" i="128"/>
  <c r="AT65" i="128" s="1"/>
  <c r="AU65" i="128" s="1"/>
  <c r="AV65" i="128" s="1"/>
  <c r="X73" i="128"/>
  <c r="W119" i="128"/>
  <c r="AS119" i="128"/>
  <c r="AT119" i="128" s="1"/>
  <c r="AU119" i="128" s="1"/>
  <c r="AV119" i="128" s="1"/>
  <c r="X124" i="128"/>
  <c r="W157" i="128"/>
  <c r="AS157" i="128"/>
  <c r="AT157" i="128" s="1"/>
  <c r="AU157" i="128" s="1"/>
  <c r="AV157" i="128" s="1"/>
  <c r="X162" i="128"/>
  <c r="W172" i="128"/>
  <c r="AS172" i="128"/>
  <c r="AT172" i="128" s="1"/>
  <c r="AU172" i="128" s="1"/>
  <c r="AV172" i="128" s="1"/>
  <c r="X182" i="128"/>
  <c r="W203" i="128"/>
  <c r="AS203" i="128"/>
  <c r="AT203" i="128" s="1"/>
  <c r="AU203" i="128" s="1"/>
  <c r="AV203" i="128" s="1"/>
  <c r="X205" i="128"/>
  <c r="W225" i="128"/>
  <c r="X227" i="128"/>
  <c r="W254" i="128"/>
  <c r="AS254" i="128"/>
  <c r="AT254" i="128" s="1"/>
  <c r="AU254" i="128" s="1"/>
  <c r="AV254" i="128" s="1"/>
  <c r="X259" i="128"/>
  <c r="W265" i="128"/>
  <c r="AS265" i="128"/>
  <c r="AT265" i="128" s="1"/>
  <c r="AU265" i="128" s="1"/>
  <c r="AV265" i="128" s="1"/>
  <c r="X274" i="128"/>
  <c r="W306" i="128"/>
  <c r="AS306" i="128"/>
  <c r="AT306" i="128" s="1"/>
  <c r="AU306" i="128" s="1"/>
  <c r="AV306" i="128" s="1"/>
  <c r="X321" i="128"/>
  <c r="W335" i="128"/>
  <c r="AS335" i="128"/>
  <c r="AT335" i="128" s="1"/>
  <c r="AU335" i="128" s="1"/>
  <c r="AV335" i="128" s="1"/>
  <c r="X341" i="128"/>
  <c r="Z360" i="128"/>
  <c r="J360" i="128"/>
  <c r="AO360" i="128" s="1"/>
  <c r="AW360" i="128"/>
  <c r="AX360" i="128" s="1"/>
  <c r="AO7" i="128"/>
  <c r="AW266" i="128"/>
  <c r="AX266" i="128" s="1"/>
  <c r="AW319" i="128"/>
  <c r="AX319" i="128" s="1"/>
  <c r="AP323" i="128"/>
  <c r="AU163" i="128"/>
  <c r="AV163" i="128" s="1"/>
  <c r="W7" i="128"/>
  <c r="AS7" i="128"/>
  <c r="AT7" i="128" s="1"/>
  <c r="AU7" i="128" s="1"/>
  <c r="AV7" i="128" s="1"/>
  <c r="AT22" i="128"/>
  <c r="AU22" i="128" s="1"/>
  <c r="AV22" i="128" s="1"/>
  <c r="W28" i="128"/>
  <c r="AS28" i="128"/>
  <c r="AT28" i="128" s="1"/>
  <c r="AU28" i="128" s="1"/>
  <c r="AV28" i="128" s="1"/>
  <c r="J30" i="128"/>
  <c r="AO30" i="128" s="1"/>
  <c r="X30" i="128"/>
  <c r="AT30" i="128"/>
  <c r="AU30" i="128" s="1"/>
  <c r="AV30" i="128" s="1"/>
  <c r="W42" i="128"/>
  <c r="AS42" i="128"/>
  <c r="AT42" i="128" s="1"/>
  <c r="AU42" i="128" s="1"/>
  <c r="AV42" i="128" s="1"/>
  <c r="J44" i="128"/>
  <c r="AP44" i="128" s="1"/>
  <c r="X44" i="128"/>
  <c r="AT44" i="128"/>
  <c r="AU44" i="128" s="1"/>
  <c r="AV44" i="128" s="1"/>
  <c r="W61" i="128"/>
  <c r="AS61" i="128"/>
  <c r="AT61" i="128" s="1"/>
  <c r="AU61" i="128" s="1"/>
  <c r="AV61" i="128" s="1"/>
  <c r="J80" i="128"/>
  <c r="AO80" i="128" s="1"/>
  <c r="X80" i="128"/>
  <c r="AT80" i="128"/>
  <c r="AU80" i="128" s="1"/>
  <c r="AV80" i="128" s="1"/>
  <c r="W94" i="128"/>
  <c r="AS94" i="128"/>
  <c r="AT94" i="128" s="1"/>
  <c r="AU94" i="128" s="1"/>
  <c r="AV94" i="128" s="1"/>
  <c r="J98" i="128"/>
  <c r="AO98" i="128" s="1"/>
  <c r="X98" i="128"/>
  <c r="AT98" i="128"/>
  <c r="AU98" i="128" s="1"/>
  <c r="AV98" i="128" s="1"/>
  <c r="W116" i="128"/>
  <c r="AS116" i="128"/>
  <c r="AT116" i="128" s="1"/>
  <c r="AU116" i="128" s="1"/>
  <c r="AV116" i="128" s="1"/>
  <c r="J132" i="128"/>
  <c r="AO132" i="128" s="1"/>
  <c r="X132" i="128"/>
  <c r="AT132" i="128"/>
  <c r="AU132" i="128" s="1"/>
  <c r="AV132" i="128" s="1"/>
  <c r="W139" i="128"/>
  <c r="AS139" i="128"/>
  <c r="AT139" i="128" s="1"/>
  <c r="AU139" i="128" s="1"/>
  <c r="AV139" i="128" s="1"/>
  <c r="J148" i="128"/>
  <c r="AO148" i="128" s="1"/>
  <c r="X148" i="128"/>
  <c r="AT148" i="128"/>
  <c r="AU148" i="128" s="1"/>
  <c r="AV148" i="128" s="1"/>
  <c r="W153" i="128"/>
  <c r="AS153" i="128"/>
  <c r="AT153" i="128" s="1"/>
  <c r="AU153" i="128" s="1"/>
  <c r="AV153" i="128" s="1"/>
  <c r="J155" i="128"/>
  <c r="AO155" i="128" s="1"/>
  <c r="X155" i="128"/>
  <c r="AT155" i="128"/>
  <c r="AU155" i="128" s="1"/>
  <c r="AV155" i="128" s="1"/>
  <c r="W168" i="128"/>
  <c r="AS168" i="128"/>
  <c r="AT168" i="128" s="1"/>
  <c r="AU168" i="128" s="1"/>
  <c r="AV168" i="128" s="1"/>
  <c r="J174" i="128"/>
  <c r="AO174" i="128" s="1"/>
  <c r="X174" i="128"/>
  <c r="AT174" i="128"/>
  <c r="AU174" i="128" s="1"/>
  <c r="AV174" i="128" s="1"/>
  <c r="W185" i="128"/>
  <c r="AS185" i="128"/>
  <c r="AT185" i="128" s="1"/>
  <c r="AU185" i="128" s="1"/>
  <c r="AV185" i="128" s="1"/>
  <c r="J186" i="128"/>
  <c r="AO186" i="128" s="1"/>
  <c r="X186" i="128"/>
  <c r="AT186" i="128"/>
  <c r="AU186" i="128" s="1"/>
  <c r="AV186" i="128" s="1"/>
  <c r="W207" i="128"/>
  <c r="AS207" i="128"/>
  <c r="AT207" i="128" s="1"/>
  <c r="AU207" i="128" s="1"/>
  <c r="AV207" i="128" s="1"/>
  <c r="X209" i="128"/>
  <c r="AP209" i="128"/>
  <c r="AT209" i="128"/>
  <c r="AU209" i="128" s="1"/>
  <c r="AV209" i="128" s="1"/>
  <c r="W217" i="128"/>
  <c r="AS217" i="128"/>
  <c r="AT217" i="128" s="1"/>
  <c r="AU217" i="128" s="1"/>
  <c r="AV217" i="128" s="1"/>
  <c r="J230" i="128"/>
  <c r="AO230" i="128" s="1"/>
  <c r="X230" i="128"/>
  <c r="AT230" i="128"/>
  <c r="AU230" i="128" s="1"/>
  <c r="AV230" i="128" s="1"/>
  <c r="W245" i="128"/>
  <c r="AS245" i="128"/>
  <c r="AT245" i="128" s="1"/>
  <c r="AU245" i="128" s="1"/>
  <c r="AV245" i="128" s="1"/>
  <c r="J247" i="128"/>
  <c r="AO247" i="128" s="1"/>
  <c r="X247" i="128"/>
  <c r="AT247" i="128"/>
  <c r="AU247" i="128" s="1"/>
  <c r="AV247" i="128" s="1"/>
  <c r="W260" i="128"/>
  <c r="AS260" i="128"/>
  <c r="AT260" i="128" s="1"/>
  <c r="AU260" i="128" s="1"/>
  <c r="AV260" i="128" s="1"/>
  <c r="X261" i="128"/>
  <c r="AP261" i="128"/>
  <c r="AT261" i="128"/>
  <c r="AU261" i="128" s="1"/>
  <c r="AV261" i="128" s="1"/>
  <c r="W278" i="128"/>
  <c r="AO278" i="128"/>
  <c r="AS278" i="128"/>
  <c r="AT278" i="128" s="1"/>
  <c r="AU278" i="128" s="1"/>
  <c r="AV278" i="128" s="1"/>
  <c r="X292" i="128"/>
  <c r="AP292" i="128"/>
  <c r="AT292" i="128"/>
  <c r="AU292" i="128" s="1"/>
  <c r="AV292" i="128" s="1"/>
  <c r="W305" i="128"/>
  <c r="AO305" i="128"/>
  <c r="AS305" i="128"/>
  <c r="AT305" i="128" s="1"/>
  <c r="AU305" i="128" s="1"/>
  <c r="AV305" i="128" s="1"/>
  <c r="X309" i="128"/>
  <c r="AP309" i="128"/>
  <c r="AT309" i="128"/>
  <c r="AU309" i="128" s="1"/>
  <c r="AV309" i="128" s="1"/>
  <c r="W317" i="128"/>
  <c r="AS317" i="128"/>
  <c r="AT317" i="128" s="1"/>
  <c r="AU317" i="128" s="1"/>
  <c r="AV317" i="128" s="1"/>
  <c r="X319" i="128"/>
  <c r="AP319" i="128"/>
  <c r="Z323" i="128"/>
  <c r="W329" i="128"/>
  <c r="AS329" i="128"/>
  <c r="AT329" i="128" s="1"/>
  <c r="AU329" i="128" s="1"/>
  <c r="AV329" i="128" s="1"/>
  <c r="X338" i="128"/>
  <c r="AP338" i="128"/>
  <c r="Z346" i="128"/>
  <c r="W355" i="128"/>
  <c r="AS355" i="128"/>
  <c r="AT355" i="128" s="1"/>
  <c r="AU355" i="128" s="1"/>
  <c r="AV355" i="128" s="1"/>
  <c r="X358" i="128"/>
  <c r="AP358" i="128"/>
  <c r="Z362" i="128"/>
  <c r="AS8" i="128"/>
  <c r="AT8" i="128" s="1"/>
  <c r="AU8" i="128" s="1"/>
  <c r="AV8" i="128" s="1"/>
  <c r="AT9" i="128"/>
  <c r="AU9" i="128" s="1"/>
  <c r="AV9" i="128" s="1"/>
  <c r="AS20" i="128"/>
  <c r="AT20" i="128" s="1"/>
  <c r="AU20" i="128" s="1"/>
  <c r="AV20" i="128" s="1"/>
  <c r="AT21" i="128"/>
  <c r="AU21" i="128" s="1"/>
  <c r="AV21" i="128" s="1"/>
  <c r="AS35" i="128"/>
  <c r="AT35" i="128" s="1"/>
  <c r="AU35" i="128" s="1"/>
  <c r="AV35" i="128" s="1"/>
  <c r="X36" i="128"/>
  <c r="AT36" i="128"/>
  <c r="AU36" i="128" s="1"/>
  <c r="AV36" i="128" s="1"/>
  <c r="AS53" i="128"/>
  <c r="AT53" i="128" s="1"/>
  <c r="AU53" i="128" s="1"/>
  <c r="AV53" i="128" s="1"/>
  <c r="X54" i="128"/>
  <c r="AT54" i="128"/>
  <c r="AU54" i="128" s="1"/>
  <c r="AV54" i="128" s="1"/>
  <c r="W82" i="128"/>
  <c r="AS82" i="128"/>
  <c r="AT82" i="128" s="1"/>
  <c r="AU82" i="128" s="1"/>
  <c r="AV82" i="128" s="1"/>
  <c r="J87" i="128"/>
  <c r="AO87" i="128" s="1"/>
  <c r="X87" i="128"/>
  <c r="AT87" i="128"/>
  <c r="AU87" i="128" s="1"/>
  <c r="AV87" i="128" s="1"/>
  <c r="W107" i="128"/>
  <c r="AO107" i="128"/>
  <c r="AS107" i="128"/>
  <c r="AT107" i="128" s="1"/>
  <c r="AU107" i="128" s="1"/>
  <c r="AV107" i="128" s="1"/>
  <c r="J112" i="128"/>
  <c r="AO112" i="128" s="1"/>
  <c r="X112" i="128"/>
  <c r="AT112" i="128"/>
  <c r="AU112" i="128" s="1"/>
  <c r="AV112" i="128" s="1"/>
  <c r="W140" i="128"/>
  <c r="AO140" i="128"/>
  <c r="AS140" i="128"/>
  <c r="AT140" i="128" s="1"/>
  <c r="AU140" i="128" s="1"/>
  <c r="AV140" i="128" s="1"/>
  <c r="J143" i="128"/>
  <c r="AP143" i="128" s="1"/>
  <c r="X143" i="128"/>
  <c r="AT143" i="128"/>
  <c r="AU143" i="128" s="1"/>
  <c r="AV143" i="128" s="1"/>
  <c r="W149" i="128"/>
  <c r="AS149" i="128"/>
  <c r="AT149" i="128" s="1"/>
  <c r="AU149" i="128" s="1"/>
  <c r="AV149" i="128" s="1"/>
  <c r="J154" i="128"/>
  <c r="AP154" i="128" s="1"/>
  <c r="AS154" i="128"/>
  <c r="AT154" i="128" s="1"/>
  <c r="AU154" i="128" s="1"/>
  <c r="AV154" i="128" s="1"/>
  <c r="AO181" i="128"/>
  <c r="W181" i="128"/>
  <c r="AW181" i="128"/>
  <c r="AX181" i="128" s="1"/>
  <c r="AW267" i="128"/>
  <c r="AX267" i="128" s="1"/>
  <c r="AW19" i="128"/>
  <c r="AX19" i="128" s="1"/>
  <c r="AW76" i="128"/>
  <c r="AX76" i="128" s="1"/>
  <c r="AW95" i="128"/>
  <c r="AX95" i="128" s="1"/>
  <c r="AW127" i="128"/>
  <c r="AX127" i="128" s="1"/>
  <c r="AW142" i="128"/>
  <c r="AX142" i="128" s="1"/>
  <c r="AW164" i="128"/>
  <c r="AX164" i="128" s="1"/>
  <c r="AW27" i="128"/>
  <c r="AX27" i="128" s="1"/>
  <c r="AW39" i="128"/>
  <c r="AX39" i="128" s="1"/>
  <c r="AW50" i="128"/>
  <c r="AX50" i="128" s="1"/>
  <c r="AW93" i="128"/>
  <c r="AX93" i="128" s="1"/>
  <c r="AW115" i="128"/>
  <c r="AX115" i="128" s="1"/>
  <c r="AW135" i="128"/>
  <c r="AX135" i="128" s="1"/>
  <c r="W152" i="128"/>
  <c r="AW152" i="128"/>
  <c r="AX152" i="128" s="1"/>
  <c r="AW167" i="128"/>
  <c r="AX167" i="128" s="1"/>
  <c r="AW184" i="128"/>
  <c r="AX184" i="128" s="1"/>
  <c r="AW202" i="128"/>
  <c r="AX202" i="128" s="1"/>
  <c r="W215" i="128"/>
  <c r="AW215" i="128"/>
  <c r="AX215" i="128" s="1"/>
  <c r="W233" i="128"/>
  <c r="AW233" i="128"/>
  <c r="AX233" i="128" s="1"/>
  <c r="W256" i="128"/>
  <c r="AS256" i="128"/>
  <c r="AT256" i="128" s="1"/>
  <c r="AU256" i="128" s="1"/>
  <c r="AV256" i="128" s="1"/>
  <c r="J260" i="128"/>
  <c r="AO260" i="128" s="1"/>
  <c r="X260" i="128"/>
  <c r="W269" i="128"/>
  <c r="AS269" i="128"/>
  <c r="AT269" i="128" s="1"/>
  <c r="AU269" i="128" s="1"/>
  <c r="AV269" i="128" s="1"/>
  <c r="X278" i="128"/>
  <c r="W297" i="128"/>
  <c r="AS297" i="128"/>
  <c r="AT297" i="128" s="1"/>
  <c r="AU297" i="128" s="1"/>
  <c r="AV297" i="128" s="1"/>
  <c r="X305" i="128"/>
  <c r="W316" i="128"/>
  <c r="AS316" i="128"/>
  <c r="AT316" i="128" s="1"/>
  <c r="AU316" i="128" s="1"/>
  <c r="AV316" i="128" s="1"/>
  <c r="J317" i="128"/>
  <c r="AO317" i="128" s="1"/>
  <c r="X317" i="128"/>
  <c r="W328" i="128"/>
  <c r="AS328" i="128"/>
  <c r="AT328" i="128" s="1"/>
  <c r="AU328" i="128" s="1"/>
  <c r="AV328" i="128" s="1"/>
  <c r="J329" i="128"/>
  <c r="AP329" i="128" s="1"/>
  <c r="X329" i="128"/>
  <c r="W350" i="128"/>
  <c r="AS350" i="128"/>
  <c r="AT350" i="128" s="1"/>
  <c r="AU350" i="128" s="1"/>
  <c r="AV350" i="128" s="1"/>
  <c r="J355" i="128"/>
  <c r="AP355" i="128" s="1"/>
  <c r="X355" i="128"/>
  <c r="W366" i="128"/>
  <c r="AS366" i="128"/>
  <c r="AT366" i="128" s="1"/>
  <c r="AU366" i="128" s="1"/>
  <c r="AV366" i="128" s="1"/>
  <c r="W17" i="128"/>
  <c r="AO17" i="128"/>
  <c r="AS17" i="128"/>
  <c r="AT17" i="128" s="1"/>
  <c r="AU17" i="128" s="1"/>
  <c r="AV17" i="128" s="1"/>
  <c r="W34" i="128"/>
  <c r="AS34" i="128"/>
  <c r="AT34" i="128" s="1"/>
  <c r="AU34" i="128" s="1"/>
  <c r="AV34" i="128" s="1"/>
  <c r="W40" i="128"/>
  <c r="AS40" i="128"/>
  <c r="AT40" i="128" s="1"/>
  <c r="AU40" i="128" s="1"/>
  <c r="AV40" i="128" s="1"/>
  <c r="W78" i="128"/>
  <c r="AS78" i="128"/>
  <c r="AT78" i="128" s="1"/>
  <c r="AU78" i="128" s="1"/>
  <c r="AV78" i="128" s="1"/>
  <c r="W104" i="128"/>
  <c r="AS104" i="128"/>
  <c r="AT104" i="128" s="1"/>
  <c r="AU104" i="128" s="1"/>
  <c r="AV104" i="128" s="1"/>
  <c r="X107" i="128"/>
  <c r="W130" i="128"/>
  <c r="AS130" i="128"/>
  <c r="AT130" i="128" s="1"/>
  <c r="AU130" i="128" s="1"/>
  <c r="AV130" i="128" s="1"/>
  <c r="X140" i="128"/>
  <c r="W147" i="128"/>
  <c r="AS147" i="128"/>
  <c r="AT147" i="128" s="1"/>
  <c r="AU147" i="128" s="1"/>
  <c r="AV147" i="128" s="1"/>
  <c r="J149" i="128"/>
  <c r="AP149" i="128" s="1"/>
  <c r="X149" i="128"/>
  <c r="W154" i="128"/>
  <c r="AO163" i="128"/>
  <c r="AP195" i="128"/>
  <c r="AP308" i="128"/>
  <c r="AP337" i="128"/>
  <c r="X360" i="128"/>
  <c r="AS25" i="128"/>
  <c r="AT25" i="128" s="1"/>
  <c r="AU25" i="128" s="1"/>
  <c r="AV25" i="128" s="1"/>
  <c r="J27" i="128"/>
  <c r="AO27" i="128" s="1"/>
  <c r="X27" i="128"/>
  <c r="AS33" i="128"/>
  <c r="AT33" i="128" s="1"/>
  <c r="AU33" i="128" s="1"/>
  <c r="AV33" i="128" s="1"/>
  <c r="J39" i="128"/>
  <c r="AO39" i="128" s="1"/>
  <c r="X39" i="128"/>
  <c r="AS47" i="128"/>
  <c r="AT47" i="128" s="1"/>
  <c r="AU47" i="128" s="1"/>
  <c r="AV47" i="128" s="1"/>
  <c r="J50" i="128"/>
  <c r="AO50" i="128" s="1"/>
  <c r="X50" i="128"/>
  <c r="AS84" i="128"/>
  <c r="AT84" i="128" s="1"/>
  <c r="AU84" i="128" s="1"/>
  <c r="AV84" i="128" s="1"/>
  <c r="J93" i="128"/>
  <c r="AO93" i="128" s="1"/>
  <c r="X93" i="128"/>
  <c r="AS101" i="128"/>
  <c r="AT101" i="128" s="1"/>
  <c r="AU101" i="128" s="1"/>
  <c r="AV101" i="128" s="1"/>
  <c r="J115" i="128"/>
  <c r="AP115" i="128" s="1"/>
  <c r="X115" i="128"/>
  <c r="AS134" i="128"/>
  <c r="AT134" i="128" s="1"/>
  <c r="AU134" i="128" s="1"/>
  <c r="AV134" i="128" s="1"/>
  <c r="J135" i="128"/>
  <c r="AO135" i="128" s="1"/>
  <c r="X135" i="128"/>
  <c r="W150" i="128"/>
  <c r="AS150" i="128"/>
  <c r="AT150" i="128" s="1"/>
  <c r="AU150" i="128" s="1"/>
  <c r="AV150" i="128" s="1"/>
  <c r="J152" i="128"/>
  <c r="AP152" i="128" s="1"/>
  <c r="X152" i="128"/>
  <c r="W166" i="128"/>
  <c r="AS166" i="128"/>
  <c r="AT166" i="128" s="1"/>
  <c r="AU166" i="128" s="1"/>
  <c r="AV166" i="128" s="1"/>
  <c r="J167" i="128"/>
  <c r="AO167" i="128" s="1"/>
  <c r="X167" i="128"/>
  <c r="W179" i="128"/>
  <c r="AS179" i="128"/>
  <c r="AT179" i="128" s="1"/>
  <c r="AU179" i="128" s="1"/>
  <c r="AV179" i="128" s="1"/>
  <c r="J184" i="128"/>
  <c r="AO184" i="128" s="1"/>
  <c r="X184" i="128"/>
  <c r="W196" i="128"/>
  <c r="AS196" i="128"/>
  <c r="AT196" i="128" s="1"/>
  <c r="AU196" i="128" s="1"/>
  <c r="AV196" i="128" s="1"/>
  <c r="J202" i="128"/>
  <c r="AO202" i="128" s="1"/>
  <c r="X202" i="128"/>
  <c r="W213" i="128"/>
  <c r="AS213" i="128"/>
  <c r="AT213" i="128" s="1"/>
  <c r="AU213" i="128" s="1"/>
  <c r="AV213" i="128" s="1"/>
  <c r="J215" i="128"/>
  <c r="AO215" i="128" s="1"/>
  <c r="X215" i="128"/>
  <c r="W231" i="128"/>
  <c r="AS231" i="128"/>
  <c r="AT231" i="128" s="1"/>
  <c r="AU231" i="128" s="1"/>
  <c r="AV231" i="128" s="1"/>
  <c r="J233" i="128"/>
  <c r="AO233" i="128" s="1"/>
  <c r="X233" i="128"/>
  <c r="W253" i="128"/>
  <c r="AO253" i="128"/>
  <c r="AS253" i="128"/>
  <c r="AT253" i="128" s="1"/>
  <c r="AU253" i="128" s="1"/>
  <c r="AV253" i="128" s="1"/>
  <c r="J256" i="128"/>
  <c r="AP256" i="128" s="1"/>
  <c r="X256" i="128"/>
  <c r="W266" i="128"/>
  <c r="AO266" i="128"/>
  <c r="J269" i="128"/>
  <c r="AP269" i="128" s="1"/>
  <c r="X269" i="128"/>
  <c r="W294" i="128"/>
  <c r="AO294" i="128"/>
  <c r="AS294" i="128"/>
  <c r="AT294" i="128" s="1"/>
  <c r="AU294" i="128" s="1"/>
  <c r="AV294" i="128" s="1"/>
  <c r="J297" i="128"/>
  <c r="AO297" i="128" s="1"/>
  <c r="X297" i="128"/>
  <c r="W313" i="128"/>
  <c r="AO313" i="128"/>
  <c r="AS313" i="128"/>
  <c r="AT313" i="128" s="1"/>
  <c r="AU313" i="128" s="1"/>
  <c r="AV313" i="128" s="1"/>
  <c r="J316" i="128"/>
  <c r="AP316" i="128" s="1"/>
  <c r="X316" i="128"/>
  <c r="W323" i="128"/>
  <c r="AO323" i="128"/>
  <c r="AS323" i="128"/>
  <c r="AT323" i="128" s="1"/>
  <c r="AU323" i="128" s="1"/>
  <c r="AV323" i="128" s="1"/>
  <c r="J328" i="128"/>
  <c r="AP328" i="128" s="1"/>
  <c r="X328" i="128"/>
  <c r="W346" i="128"/>
  <c r="AO346" i="128"/>
  <c r="AS346" i="128"/>
  <c r="AT346" i="128" s="1"/>
  <c r="AU346" i="128" s="1"/>
  <c r="AV346" i="128" s="1"/>
  <c r="J350" i="128"/>
  <c r="AO350" i="128" s="1"/>
  <c r="X350" i="128"/>
  <c r="W362" i="128"/>
  <c r="AO362" i="128"/>
  <c r="AS362" i="128"/>
  <c r="AT362" i="128" s="1"/>
  <c r="AU362" i="128" s="1"/>
  <c r="AV362" i="128" s="1"/>
  <c r="J366" i="128"/>
  <c r="AP366" i="128" s="1"/>
  <c r="X366" i="128"/>
  <c r="W11" i="128"/>
  <c r="AS11" i="128"/>
  <c r="AT11" i="128" s="1"/>
  <c r="AU11" i="128" s="1"/>
  <c r="AV11" i="128" s="1"/>
  <c r="X17" i="128"/>
  <c r="W26" i="128"/>
  <c r="AS26" i="128"/>
  <c r="AT26" i="128" s="1"/>
  <c r="AU26" i="128" s="1"/>
  <c r="AV26" i="128" s="1"/>
  <c r="J34" i="128"/>
  <c r="AO34" i="128" s="1"/>
  <c r="X34" i="128"/>
  <c r="W37" i="128"/>
  <c r="AS37" i="128"/>
  <c r="AT37" i="128" s="1"/>
  <c r="AU37" i="128" s="1"/>
  <c r="AV37" i="128" s="1"/>
  <c r="J40" i="128"/>
  <c r="AP40" i="128" s="1"/>
  <c r="X40" i="128"/>
  <c r="W75" i="128"/>
  <c r="AS75" i="128"/>
  <c r="AT75" i="128" s="1"/>
  <c r="AU75" i="128" s="1"/>
  <c r="AV75" i="128" s="1"/>
  <c r="J78" i="128"/>
  <c r="AP78" i="128" s="1"/>
  <c r="X78" i="128"/>
  <c r="W100" i="128"/>
  <c r="AS100" i="128"/>
  <c r="AT100" i="128" s="1"/>
  <c r="AU100" i="128" s="1"/>
  <c r="AV100" i="128" s="1"/>
  <c r="J104" i="128"/>
  <c r="AP104" i="128" s="1"/>
  <c r="X104" i="128"/>
  <c r="W120" i="128"/>
  <c r="AS120" i="128"/>
  <c r="AT120" i="128" s="1"/>
  <c r="AU120" i="128" s="1"/>
  <c r="AV120" i="128" s="1"/>
  <c r="J130" i="128"/>
  <c r="AO130" i="128" s="1"/>
  <c r="X130" i="128"/>
  <c r="W144" i="128"/>
  <c r="AS144" i="128"/>
  <c r="AT144" i="128" s="1"/>
  <c r="AU144" i="128" s="1"/>
  <c r="AV144" i="128" s="1"/>
  <c r="J147" i="128"/>
  <c r="AO147" i="128" s="1"/>
  <c r="X147" i="128"/>
  <c r="Z192" i="128"/>
  <c r="J192" i="128"/>
  <c r="AP192" i="128" s="1"/>
  <c r="AP272" i="128"/>
  <c r="W30" i="128"/>
  <c r="W44" i="128"/>
  <c r="W80" i="128"/>
  <c r="W98" i="128"/>
  <c r="W132" i="128"/>
  <c r="W148" i="128"/>
  <c r="W155" i="128"/>
  <c r="W174" i="128"/>
  <c r="W186" i="128"/>
  <c r="W209" i="128"/>
  <c r="W230" i="128"/>
  <c r="W247" i="128"/>
  <c r="X253" i="128"/>
  <c r="W261" i="128"/>
  <c r="X266" i="128"/>
  <c r="W292" i="128"/>
  <c r="X294" i="128"/>
  <c r="W309" i="128"/>
  <c r="X313" i="128"/>
  <c r="W319" i="128"/>
  <c r="X323" i="128"/>
  <c r="W338" i="128"/>
  <c r="X346" i="128"/>
  <c r="W358" i="128"/>
  <c r="X362" i="128"/>
  <c r="W143" i="128"/>
  <c r="Z159" i="128"/>
  <c r="J159" i="128"/>
  <c r="AO159" i="128" s="1"/>
  <c r="X159" i="128"/>
  <c r="AW308" i="128"/>
  <c r="AX308" i="128" s="1"/>
  <c r="AW337" i="128"/>
  <c r="AX337" i="128" s="1"/>
  <c r="AP67" i="128"/>
  <c r="AP129" i="128"/>
  <c r="W192" i="128"/>
  <c r="AS192" i="128"/>
  <c r="AT192" i="128" s="1"/>
  <c r="AU192" i="128" s="1"/>
  <c r="AV192" i="128" s="1"/>
  <c r="X195" i="128"/>
  <c r="W218" i="128"/>
  <c r="AS218" i="128"/>
  <c r="AT218" i="128" s="1"/>
  <c r="AU218" i="128" s="1"/>
  <c r="AV218" i="128" s="1"/>
  <c r="J219" i="128"/>
  <c r="AO219" i="128" s="1"/>
  <c r="X219" i="128"/>
  <c r="W241" i="128"/>
  <c r="AS241" i="128"/>
  <c r="AT241" i="128" s="1"/>
  <c r="AU241" i="128" s="1"/>
  <c r="AV241" i="128" s="1"/>
  <c r="J258" i="128"/>
  <c r="AO258" i="128" s="1"/>
  <c r="X258" i="128"/>
  <c r="W272" i="128"/>
  <c r="AO272" i="128"/>
  <c r="AS272" i="128"/>
  <c r="AT272" i="128" s="1"/>
  <c r="AU272" i="128" s="1"/>
  <c r="AV272" i="128" s="1"/>
  <c r="J276" i="128"/>
  <c r="AP276" i="128" s="1"/>
  <c r="X276" i="128"/>
  <c r="W299" i="128"/>
  <c r="AS299" i="128"/>
  <c r="AT299" i="128" s="1"/>
  <c r="AU299" i="128" s="1"/>
  <c r="AV299" i="128" s="1"/>
  <c r="X302" i="128"/>
  <c r="AP302" i="128"/>
  <c r="W312" i="128"/>
  <c r="AS312" i="128"/>
  <c r="AT312" i="128" s="1"/>
  <c r="AU312" i="128" s="1"/>
  <c r="AV312" i="128" s="1"/>
  <c r="J326" i="128"/>
  <c r="AP326" i="128" s="1"/>
  <c r="X326" i="128"/>
  <c r="W351" i="128"/>
  <c r="AS351" i="128"/>
  <c r="AT351" i="128" s="1"/>
  <c r="AU351" i="128" s="1"/>
  <c r="AV351" i="128" s="1"/>
  <c r="X365" i="128"/>
  <c r="AP365" i="128"/>
  <c r="W32" i="128"/>
  <c r="AS32" i="128"/>
  <c r="AT32" i="128" s="1"/>
  <c r="AU32" i="128" s="1"/>
  <c r="AV32" i="128" s="1"/>
  <c r="J49" i="128"/>
  <c r="AP49" i="128" s="1"/>
  <c r="X49" i="128"/>
  <c r="W69" i="128"/>
  <c r="AS69" i="128"/>
  <c r="AT69" i="128" s="1"/>
  <c r="AU69" i="128" s="1"/>
  <c r="AV69" i="128" s="1"/>
  <c r="J74" i="128"/>
  <c r="AP74" i="128" s="1"/>
  <c r="X74" i="128"/>
  <c r="W89" i="128"/>
  <c r="AS89" i="128"/>
  <c r="AT89" i="128" s="1"/>
  <c r="AU89" i="128" s="1"/>
  <c r="AV89" i="128" s="1"/>
  <c r="J91" i="128"/>
  <c r="AO91" i="128" s="1"/>
  <c r="X91" i="128"/>
  <c r="W105" i="128"/>
  <c r="AS105" i="128"/>
  <c r="AT105" i="128" s="1"/>
  <c r="AU105" i="128" s="1"/>
  <c r="AV105" i="128" s="1"/>
  <c r="J108" i="128"/>
  <c r="AO108" i="128" s="1"/>
  <c r="X108" i="128"/>
  <c r="W128" i="128"/>
  <c r="AS128" i="128"/>
  <c r="AT128" i="128" s="1"/>
  <c r="AU128" i="128" s="1"/>
  <c r="AV128" i="128" s="1"/>
  <c r="X129" i="128"/>
  <c r="W145" i="128"/>
  <c r="AS145" i="128"/>
  <c r="AT145" i="128" s="1"/>
  <c r="AU145" i="128" s="1"/>
  <c r="AV145" i="128" s="1"/>
  <c r="J146" i="128"/>
  <c r="AP146" i="128" s="1"/>
  <c r="X146" i="128"/>
  <c r="W175" i="128"/>
  <c r="AS175" i="128"/>
  <c r="AT175" i="128" s="1"/>
  <c r="AU175" i="128" s="1"/>
  <c r="AV175" i="128" s="1"/>
  <c r="J176" i="128"/>
  <c r="AO176" i="128" s="1"/>
  <c r="X176" i="128"/>
  <c r="AT176" i="128"/>
  <c r="AU176" i="128" s="1"/>
  <c r="AV176" i="128" s="1"/>
  <c r="AO188" i="128"/>
  <c r="W188" i="128"/>
  <c r="AW188" i="128"/>
  <c r="AX188" i="128" s="1"/>
  <c r="Z191" i="128"/>
  <c r="AS194" i="128"/>
  <c r="AT194" i="128" s="1"/>
  <c r="AU194" i="128" s="1"/>
  <c r="AV194" i="128" s="1"/>
  <c r="AP257" i="128"/>
  <c r="AP344" i="128"/>
  <c r="X192" i="128"/>
  <c r="W214" i="128"/>
  <c r="J218" i="128"/>
  <c r="AP218" i="128" s="1"/>
  <c r="X218" i="128"/>
  <c r="W239" i="128"/>
  <c r="J241" i="128"/>
  <c r="AO241" i="128" s="1"/>
  <c r="X241" i="128"/>
  <c r="W268" i="128"/>
  <c r="X272" i="128"/>
  <c r="W298" i="128"/>
  <c r="J299" i="128"/>
  <c r="AO299" i="128" s="1"/>
  <c r="X299" i="128"/>
  <c r="W308" i="128"/>
  <c r="AO308" i="128"/>
  <c r="J312" i="128"/>
  <c r="AO312" i="128" s="1"/>
  <c r="X312" i="128"/>
  <c r="W337" i="128"/>
  <c r="AO337" i="128"/>
  <c r="J351" i="128"/>
  <c r="AO351" i="128" s="1"/>
  <c r="X351" i="128"/>
  <c r="W19" i="128"/>
  <c r="J32" i="128"/>
  <c r="AO32" i="128" s="1"/>
  <c r="X32" i="128"/>
  <c r="W67" i="128"/>
  <c r="AO67" i="128"/>
  <c r="J69" i="128"/>
  <c r="AO69" i="128" s="1"/>
  <c r="X69" i="128"/>
  <c r="W79" i="128"/>
  <c r="J89" i="128"/>
  <c r="AP89" i="128" s="1"/>
  <c r="X89" i="128"/>
  <c r="W97" i="128"/>
  <c r="J105" i="128"/>
  <c r="AP105" i="128" s="1"/>
  <c r="X105" i="128"/>
  <c r="W127" i="128"/>
  <c r="J128" i="128"/>
  <c r="AO128" i="128" s="1"/>
  <c r="X128" i="128"/>
  <c r="W142" i="128"/>
  <c r="AO142" i="128"/>
  <c r="J145" i="128"/>
  <c r="AO145" i="128" s="1"/>
  <c r="X145" i="128"/>
  <c r="W171" i="128"/>
  <c r="J175" i="128"/>
  <c r="AO175" i="128" s="1"/>
  <c r="X175" i="128"/>
  <c r="W180" i="128"/>
  <c r="AO187" i="128"/>
  <c r="AP295" i="128"/>
  <c r="AW339" i="128"/>
  <c r="AX339" i="128" s="1"/>
  <c r="AO206" i="128"/>
  <c r="J214" i="128"/>
  <c r="AP214" i="128" s="1"/>
  <c r="X214" i="128"/>
  <c r="AO223" i="128"/>
  <c r="J239" i="128"/>
  <c r="AO239" i="128" s="1"/>
  <c r="X239" i="128"/>
  <c r="J268" i="128"/>
  <c r="AP268" i="128" s="1"/>
  <c r="X268" i="128"/>
  <c r="AO289" i="128"/>
  <c r="J298" i="128"/>
  <c r="AP298" i="128" s="1"/>
  <c r="X298" i="128"/>
  <c r="AO304" i="128"/>
  <c r="X308" i="128"/>
  <c r="AO334" i="128"/>
  <c r="X337" i="128"/>
  <c r="AO13" i="128"/>
  <c r="J19" i="128"/>
  <c r="AO19" i="128" s="1"/>
  <c r="X19" i="128"/>
  <c r="AO56" i="128"/>
  <c r="X67" i="128"/>
  <c r="AO76" i="128"/>
  <c r="J79" i="128"/>
  <c r="AP79" i="128" s="1"/>
  <c r="X79" i="128"/>
  <c r="AO95" i="128"/>
  <c r="J97" i="128"/>
  <c r="AO97" i="128" s="1"/>
  <c r="X97" i="128"/>
  <c r="AO123" i="128"/>
  <c r="J127" i="128"/>
  <c r="AO127" i="128" s="1"/>
  <c r="X127" i="128"/>
  <c r="AO136" i="128"/>
  <c r="AW136" i="128"/>
  <c r="AX136" i="128" s="1"/>
  <c r="X142" i="128"/>
  <c r="J171" i="128"/>
  <c r="AO171" i="128" s="1"/>
  <c r="X171" i="128"/>
  <c r="J180" i="128"/>
  <c r="AP180" i="128" s="1"/>
  <c r="X180" i="128"/>
  <c r="AP191" i="128"/>
  <c r="X191" i="128"/>
  <c r="AO191" i="128"/>
  <c r="W191" i="128"/>
  <c r="AP330" i="128"/>
  <c r="AS195" i="128"/>
  <c r="AT195" i="128" s="1"/>
  <c r="AU195" i="128" s="1"/>
  <c r="AV195" i="128" s="1"/>
  <c r="AS219" i="128"/>
  <c r="AT219" i="128" s="1"/>
  <c r="AU219" i="128" s="1"/>
  <c r="AV219" i="128" s="1"/>
  <c r="W258" i="128"/>
  <c r="AS258" i="128"/>
  <c r="AT258" i="128" s="1"/>
  <c r="AU258" i="128" s="1"/>
  <c r="AV258" i="128" s="1"/>
  <c r="AS276" i="128"/>
  <c r="AT276" i="128" s="1"/>
  <c r="AU276" i="128" s="1"/>
  <c r="AV276" i="128" s="1"/>
  <c r="W302" i="128"/>
  <c r="AS302" i="128"/>
  <c r="AT302" i="128" s="1"/>
  <c r="AU302" i="128" s="1"/>
  <c r="AV302" i="128" s="1"/>
  <c r="W326" i="128"/>
  <c r="AS326" i="128"/>
  <c r="AT326" i="128" s="1"/>
  <c r="AU326" i="128" s="1"/>
  <c r="AV326" i="128" s="1"/>
  <c r="W365" i="128"/>
  <c r="AS365" i="128"/>
  <c r="AT365" i="128" s="1"/>
  <c r="AU365" i="128" s="1"/>
  <c r="AV365" i="128" s="1"/>
  <c r="AS49" i="128"/>
  <c r="AT49" i="128" s="1"/>
  <c r="AU49" i="128" s="1"/>
  <c r="AV49" i="128" s="1"/>
  <c r="AS74" i="128"/>
  <c r="AT74" i="128" s="1"/>
  <c r="AU74" i="128" s="1"/>
  <c r="AV74" i="128" s="1"/>
  <c r="AS91" i="128"/>
  <c r="AT91" i="128" s="1"/>
  <c r="AU91" i="128" s="1"/>
  <c r="AV91" i="128" s="1"/>
  <c r="AS108" i="128"/>
  <c r="AT108" i="128" s="1"/>
  <c r="AU108" i="128" s="1"/>
  <c r="AV108" i="128" s="1"/>
  <c r="AS129" i="128"/>
  <c r="AT129" i="128" s="1"/>
  <c r="AU129" i="128" s="1"/>
  <c r="AV129" i="128" s="1"/>
  <c r="AS146" i="128"/>
  <c r="AT146" i="128" s="1"/>
  <c r="AU146" i="128" s="1"/>
  <c r="AV146" i="128" s="1"/>
  <c r="AS191" i="128"/>
  <c r="AT191" i="128" s="1"/>
  <c r="AU191" i="128" s="1"/>
  <c r="AV191" i="128" s="1"/>
  <c r="AP236" i="128"/>
  <c r="AW224" i="128"/>
  <c r="AX224" i="128" s="1"/>
  <c r="X232" i="128"/>
  <c r="AP232" i="128"/>
  <c r="Z236" i="128"/>
  <c r="AO250" i="128"/>
  <c r="AW250" i="128"/>
  <c r="AX250" i="128" s="1"/>
  <c r="X255" i="128"/>
  <c r="AP255" i="128"/>
  <c r="Z257" i="128"/>
  <c r="AO283" i="128"/>
  <c r="AW283" i="128"/>
  <c r="AX283" i="128" s="1"/>
  <c r="X288" i="128"/>
  <c r="AP288" i="128"/>
  <c r="Z295" i="128"/>
  <c r="AO314" i="128"/>
  <c r="J322" i="128"/>
  <c r="AP322" i="128" s="1"/>
  <c r="X322" i="128"/>
  <c r="AO339" i="128"/>
  <c r="J340" i="128"/>
  <c r="AO340" i="128" s="1"/>
  <c r="X340" i="128"/>
  <c r="Z344" i="128"/>
  <c r="AO367" i="128"/>
  <c r="J368" i="128"/>
  <c r="AO368" i="128" s="1"/>
  <c r="X368" i="128"/>
  <c r="AS238" i="128"/>
  <c r="AT238" i="128" s="1"/>
  <c r="AU238" i="128" s="1"/>
  <c r="AV238" i="128" s="1"/>
  <c r="AS271" i="128"/>
  <c r="AT271" i="128" s="1"/>
  <c r="AU271" i="128" s="1"/>
  <c r="AV271" i="128" s="1"/>
  <c r="AS300" i="128"/>
  <c r="AT300" i="128" s="1"/>
  <c r="AU300" i="128" s="1"/>
  <c r="AV300" i="128" s="1"/>
  <c r="AS332" i="128"/>
  <c r="AT332" i="128" s="1"/>
  <c r="AU332" i="128" s="1"/>
  <c r="AV332" i="128" s="1"/>
  <c r="AW363" i="128"/>
  <c r="AX363" i="128" s="1"/>
  <c r="J194" i="128"/>
  <c r="AO194" i="128" s="1"/>
  <c r="X194" i="128"/>
  <c r="W236" i="128"/>
  <c r="AO236" i="128"/>
  <c r="AS236" i="128"/>
  <c r="AT236" i="128" s="1"/>
  <c r="AU236" i="128" s="1"/>
  <c r="AV236" i="128" s="1"/>
  <c r="J238" i="128"/>
  <c r="AO238" i="128" s="1"/>
  <c r="X238" i="128"/>
  <c r="W257" i="128"/>
  <c r="AO257" i="128"/>
  <c r="AS257" i="128"/>
  <c r="AT257" i="128" s="1"/>
  <c r="AU257" i="128" s="1"/>
  <c r="AV257" i="128" s="1"/>
  <c r="J271" i="128"/>
  <c r="AP271" i="128" s="1"/>
  <c r="X271" i="128"/>
  <c r="W295" i="128"/>
  <c r="AO295" i="128"/>
  <c r="AS295" i="128"/>
  <c r="AT295" i="128" s="1"/>
  <c r="AU295" i="128" s="1"/>
  <c r="AV295" i="128" s="1"/>
  <c r="J300" i="128"/>
  <c r="AP300" i="128" s="1"/>
  <c r="X300" i="128"/>
  <c r="W330" i="128"/>
  <c r="AO330" i="128"/>
  <c r="AS330" i="128"/>
  <c r="AT330" i="128" s="1"/>
  <c r="AU330" i="128" s="1"/>
  <c r="AV330" i="128" s="1"/>
  <c r="J332" i="128"/>
  <c r="AP332" i="128" s="1"/>
  <c r="X332" i="128"/>
  <c r="W344" i="128"/>
  <c r="AO344" i="128"/>
  <c r="AS344" i="128"/>
  <c r="AT344" i="128" s="1"/>
  <c r="AU344" i="128" s="1"/>
  <c r="AV344" i="128" s="1"/>
  <c r="J363" i="128"/>
  <c r="AO363" i="128" s="1"/>
  <c r="X363" i="128"/>
  <c r="W232" i="128"/>
  <c r="AS232" i="128"/>
  <c r="AT232" i="128" s="1"/>
  <c r="AU232" i="128" s="1"/>
  <c r="AV232" i="128" s="1"/>
  <c r="X236" i="128"/>
  <c r="W255" i="128"/>
  <c r="AS255" i="128"/>
  <c r="AT255" i="128" s="1"/>
  <c r="AU255" i="128" s="1"/>
  <c r="AV255" i="128" s="1"/>
  <c r="X257" i="128"/>
  <c r="W288" i="128"/>
  <c r="AS288" i="128"/>
  <c r="AT288" i="128" s="1"/>
  <c r="AU288" i="128" s="1"/>
  <c r="AV288" i="128" s="1"/>
  <c r="X295" i="128"/>
  <c r="W322" i="128"/>
  <c r="AS322" i="128"/>
  <c r="AT322" i="128" s="1"/>
  <c r="AU322" i="128" s="1"/>
  <c r="AV322" i="128" s="1"/>
  <c r="X330" i="128"/>
  <c r="W340" i="128"/>
  <c r="AS340" i="128"/>
  <c r="AT340" i="128" s="1"/>
  <c r="AU340" i="128" s="1"/>
  <c r="AV340" i="128" s="1"/>
  <c r="X344" i="128"/>
  <c r="W368" i="128"/>
  <c r="AS368" i="128"/>
  <c r="AT368" i="128" s="1"/>
  <c r="AU368" i="128" s="1"/>
  <c r="AV368" i="128" s="1"/>
  <c r="AP104" i="127"/>
  <c r="AW52" i="127"/>
  <c r="AX52" i="127" s="1"/>
  <c r="AP7" i="127"/>
  <c r="AP126" i="127"/>
  <c r="AP67" i="127"/>
  <c r="AP118" i="127"/>
  <c r="AP91" i="127"/>
  <c r="AP117" i="127"/>
  <c r="AW19" i="127"/>
  <c r="AX19" i="127" s="1"/>
  <c r="AW33" i="127"/>
  <c r="AX33" i="127" s="1"/>
  <c r="AP120" i="127"/>
  <c r="AW87" i="127"/>
  <c r="AX87" i="127" s="1"/>
  <c r="AP60" i="127"/>
  <c r="AP79" i="127"/>
  <c r="AW23" i="127"/>
  <c r="AX23" i="127" s="1"/>
  <c r="AW140" i="127"/>
  <c r="AX140" i="127" s="1"/>
  <c r="AP131" i="127"/>
  <c r="AW38" i="127"/>
  <c r="AX38" i="127" s="1"/>
  <c r="AW42" i="127"/>
  <c r="AX42" i="127" s="1"/>
  <c r="AW22" i="127"/>
  <c r="AX22" i="127" s="1"/>
  <c r="AP139" i="127"/>
  <c r="AP56" i="127"/>
  <c r="AP95" i="127"/>
  <c r="AU69" i="127"/>
  <c r="AV69" i="127" s="1"/>
  <c r="AP62" i="127"/>
  <c r="AP101" i="127"/>
  <c r="AP110" i="127"/>
  <c r="AP122" i="127"/>
  <c r="AP84" i="127"/>
  <c r="AP41" i="127"/>
  <c r="AP86" i="127"/>
  <c r="AP49" i="127"/>
  <c r="AP12" i="127"/>
  <c r="AP28" i="127"/>
  <c r="AP100" i="127"/>
  <c r="AP144" i="127"/>
  <c r="U165" i="127"/>
  <c r="U152" i="127"/>
  <c r="AQ165" i="127"/>
  <c r="AQ152" i="127"/>
  <c r="BF165" i="127"/>
  <c r="BF152" i="127"/>
  <c r="T165" i="127"/>
  <c r="T152" i="127"/>
  <c r="X18" i="127"/>
  <c r="AP18" i="127"/>
  <c r="Z47" i="127"/>
  <c r="W52" i="127"/>
  <c r="J65" i="127"/>
  <c r="X65" i="127"/>
  <c r="Z105" i="127"/>
  <c r="W87" i="127"/>
  <c r="J36" i="127"/>
  <c r="AP36" i="127" s="1"/>
  <c r="X36" i="127"/>
  <c r="W74" i="127"/>
  <c r="AS74" i="127"/>
  <c r="AT74" i="127" s="1"/>
  <c r="AU74" i="127" s="1"/>
  <c r="AV74" i="127" s="1"/>
  <c r="J75" i="127"/>
  <c r="AO75" i="127" s="1"/>
  <c r="X75" i="127"/>
  <c r="Z79" i="127"/>
  <c r="W92" i="127"/>
  <c r="AS92" i="127"/>
  <c r="AT92" i="127" s="1"/>
  <c r="AU92" i="127" s="1"/>
  <c r="AV92" i="127" s="1"/>
  <c r="J68" i="127"/>
  <c r="AO68" i="127" s="1"/>
  <c r="X68" i="127"/>
  <c r="Z7" i="127"/>
  <c r="W61" i="127"/>
  <c r="AO61" i="127"/>
  <c r="J116" i="127"/>
  <c r="AO116" i="127" s="1"/>
  <c r="X116" i="127"/>
  <c r="Z120" i="127"/>
  <c r="W128" i="127"/>
  <c r="J30" i="127"/>
  <c r="AO30" i="127" s="1"/>
  <c r="X30" i="127"/>
  <c r="Z62" i="127"/>
  <c r="AO23" i="127"/>
  <c r="J94" i="127"/>
  <c r="AP94" i="127" s="1"/>
  <c r="X94" i="127"/>
  <c r="Z126" i="127"/>
  <c r="W140" i="127"/>
  <c r="J20" i="127"/>
  <c r="AP20" i="127" s="1"/>
  <c r="X20" i="127"/>
  <c r="Z67" i="127"/>
  <c r="W89" i="127"/>
  <c r="J109" i="127"/>
  <c r="AP109" i="127" s="1"/>
  <c r="X109" i="127"/>
  <c r="Z131" i="127"/>
  <c r="W73" i="127"/>
  <c r="J90" i="127"/>
  <c r="AO90" i="127" s="1"/>
  <c r="X90" i="127"/>
  <c r="Z104" i="127"/>
  <c r="W98" i="127"/>
  <c r="J114" i="127"/>
  <c r="AO114" i="127" s="1"/>
  <c r="X114" i="127"/>
  <c r="Z122" i="127"/>
  <c r="W50" i="127"/>
  <c r="J70" i="127"/>
  <c r="AO70" i="127" s="1"/>
  <c r="X70" i="127"/>
  <c r="Z127" i="127"/>
  <c r="W9" i="127"/>
  <c r="J81" i="127"/>
  <c r="AP81" i="127" s="1"/>
  <c r="X81" i="127"/>
  <c r="Z84" i="127"/>
  <c r="W136" i="127"/>
  <c r="J143" i="127"/>
  <c r="AO143" i="127" s="1"/>
  <c r="X143" i="127"/>
  <c r="Z41" i="127"/>
  <c r="AO38" i="127"/>
  <c r="J82" i="127"/>
  <c r="AO82" i="127" s="1"/>
  <c r="X82" i="127"/>
  <c r="Z118" i="127"/>
  <c r="J10" i="127"/>
  <c r="AO10" i="127" s="1"/>
  <c r="X10" i="127"/>
  <c r="Z101" i="127"/>
  <c r="J121" i="127"/>
  <c r="AP121" i="127" s="1"/>
  <c r="X121" i="127"/>
  <c r="Z149" i="127"/>
  <c r="W22" i="127"/>
  <c r="J25" i="127"/>
  <c r="AO25" i="127" s="1"/>
  <c r="X25" i="127"/>
  <c r="Z91" i="127"/>
  <c r="W46" i="127"/>
  <c r="AS46" i="127"/>
  <c r="AT46" i="127" s="1"/>
  <c r="AU46" i="127" s="1"/>
  <c r="AV46" i="127" s="1"/>
  <c r="X51" i="127"/>
  <c r="AP51" i="127"/>
  <c r="Z86" i="127"/>
  <c r="W134" i="127"/>
  <c r="AS134" i="127"/>
  <c r="AT134" i="127" s="1"/>
  <c r="AU134" i="127" s="1"/>
  <c r="AV134" i="127" s="1"/>
  <c r="J44" i="127"/>
  <c r="AP44" i="127" s="1"/>
  <c r="X44" i="127"/>
  <c r="W97" i="127"/>
  <c r="AS97" i="127"/>
  <c r="AT97" i="127" s="1"/>
  <c r="AU97" i="127" s="1"/>
  <c r="AV97" i="127" s="1"/>
  <c r="J129" i="127"/>
  <c r="AO129" i="127" s="1"/>
  <c r="X129" i="127"/>
  <c r="W58" i="127"/>
  <c r="AS58" i="127"/>
  <c r="AT58" i="127" s="1"/>
  <c r="AU58" i="127" s="1"/>
  <c r="AV58" i="127" s="1"/>
  <c r="J71" i="127"/>
  <c r="AO71" i="127" s="1"/>
  <c r="X71" i="127"/>
  <c r="W63" i="127"/>
  <c r="AS63" i="127"/>
  <c r="AT63" i="127" s="1"/>
  <c r="AU63" i="127" s="1"/>
  <c r="AV63" i="127" s="1"/>
  <c r="J83" i="127"/>
  <c r="AO83" i="127" s="1"/>
  <c r="X83" i="127"/>
  <c r="Z117" i="127"/>
  <c r="W24" i="127"/>
  <c r="AS24" i="127"/>
  <c r="AT24" i="127" s="1"/>
  <c r="AU24" i="127" s="1"/>
  <c r="AV24" i="127" s="1"/>
  <c r="J48" i="127"/>
  <c r="AO48" i="127" s="1"/>
  <c r="X48" i="127"/>
  <c r="Z49" i="127"/>
  <c r="W85" i="127"/>
  <c r="AS85" i="127"/>
  <c r="AT85" i="127" s="1"/>
  <c r="AU85" i="127" s="1"/>
  <c r="AV85" i="127" s="1"/>
  <c r="J113" i="127"/>
  <c r="AO113" i="127" s="1"/>
  <c r="X113" i="127"/>
  <c r="Z139" i="127"/>
  <c r="W147" i="127"/>
  <c r="AO147" i="127"/>
  <c r="AS147" i="127"/>
  <c r="AT147" i="127" s="1"/>
  <c r="AU147" i="127" s="1"/>
  <c r="AV147" i="127" s="1"/>
  <c r="J148" i="127"/>
  <c r="AO148" i="127" s="1"/>
  <c r="X148" i="127"/>
  <c r="Z12" i="127"/>
  <c r="W19" i="127"/>
  <c r="J26" i="127"/>
  <c r="AO26" i="127" s="1"/>
  <c r="X26" i="127"/>
  <c r="Z28" i="127"/>
  <c r="W33" i="127"/>
  <c r="J78" i="127"/>
  <c r="AP78" i="127" s="1"/>
  <c r="X78" i="127"/>
  <c r="Z100" i="127"/>
  <c r="W125" i="127"/>
  <c r="AO125" i="127"/>
  <c r="AS125" i="127"/>
  <c r="AT125" i="127" s="1"/>
  <c r="AU125" i="127" s="1"/>
  <c r="AV125" i="127" s="1"/>
  <c r="J133" i="127"/>
  <c r="AO133" i="127" s="1"/>
  <c r="X133" i="127"/>
  <c r="Z144" i="127"/>
  <c r="AO17" i="127"/>
  <c r="J55" i="127"/>
  <c r="AP55" i="127" s="1"/>
  <c r="X55" i="127"/>
  <c r="Z56" i="127"/>
  <c r="W80" i="127"/>
  <c r="AS80" i="127"/>
  <c r="AT80" i="127" s="1"/>
  <c r="AU80" i="127" s="1"/>
  <c r="AV80" i="127" s="1"/>
  <c r="J93" i="127"/>
  <c r="AO93" i="127" s="1"/>
  <c r="X93" i="127"/>
  <c r="AP59" i="127"/>
  <c r="J96" i="127"/>
  <c r="AP96" i="127" s="1"/>
  <c r="AS107" i="127"/>
  <c r="AT107" i="127" s="1"/>
  <c r="AU107" i="127" s="1"/>
  <c r="AV107" i="127" s="1"/>
  <c r="AP112" i="127"/>
  <c r="AP34" i="127"/>
  <c r="X34" i="127"/>
  <c r="AO34" i="127"/>
  <c r="W34" i="127"/>
  <c r="AW32" i="127"/>
  <c r="AX32" i="127" s="1"/>
  <c r="AW35" i="127"/>
  <c r="AX35" i="127" s="1"/>
  <c r="AW146" i="127"/>
  <c r="AX146" i="127" s="1"/>
  <c r="M165" i="127"/>
  <c r="M152" i="127"/>
  <c r="Z18" i="127"/>
  <c r="Z65" i="127"/>
  <c r="AW106" i="127"/>
  <c r="AX106" i="127" s="1"/>
  <c r="AW37" i="127"/>
  <c r="AX37" i="127" s="1"/>
  <c r="AW45" i="127"/>
  <c r="AX45" i="127" s="1"/>
  <c r="AP61" i="127"/>
  <c r="Z116" i="127"/>
  <c r="AW124" i="127"/>
  <c r="AX124" i="127" s="1"/>
  <c r="AW88" i="127"/>
  <c r="AX88" i="127" s="1"/>
  <c r="AW132" i="127"/>
  <c r="AX132" i="127" s="1"/>
  <c r="AW77" i="127"/>
  <c r="AX77" i="127" s="1"/>
  <c r="AW66" i="127"/>
  <c r="AX66" i="127" s="1"/>
  <c r="AW141" i="127"/>
  <c r="AX141" i="127" s="1"/>
  <c r="AW145" i="127"/>
  <c r="AX145" i="127" s="1"/>
  <c r="AW8" i="127"/>
  <c r="AX8" i="127" s="1"/>
  <c r="AW111" i="127"/>
  <c r="AX111" i="127" s="1"/>
  <c r="AW108" i="127"/>
  <c r="AX108" i="127" s="1"/>
  <c r="AW21" i="127"/>
  <c r="AX21" i="127" s="1"/>
  <c r="AW13" i="127"/>
  <c r="AX13" i="127" s="1"/>
  <c r="AW16" i="127"/>
  <c r="AX16" i="127" s="1"/>
  <c r="AW138" i="127"/>
  <c r="AX138" i="127" s="1"/>
  <c r="AW130" i="127"/>
  <c r="AX130" i="127" s="1"/>
  <c r="AW137" i="127"/>
  <c r="AX137" i="127" s="1"/>
  <c r="AW54" i="127"/>
  <c r="AX54" i="127" s="1"/>
  <c r="AW40" i="127"/>
  <c r="AX40" i="127" s="1"/>
  <c r="AW15" i="127"/>
  <c r="AX15" i="127" s="1"/>
  <c r="AW57" i="127"/>
  <c r="AX57" i="127" s="1"/>
  <c r="W142" i="127"/>
  <c r="AW142" i="127"/>
  <c r="AX142" i="127" s="1"/>
  <c r="X147" i="127"/>
  <c r="AW14" i="127"/>
  <c r="AX14" i="127" s="1"/>
  <c r="AW29" i="127"/>
  <c r="AX29" i="127" s="1"/>
  <c r="AW110" i="127"/>
  <c r="AX110" i="127" s="1"/>
  <c r="X125" i="127"/>
  <c r="AW11" i="127"/>
  <c r="AX11" i="127" s="1"/>
  <c r="AW76" i="127"/>
  <c r="AX76" i="127" s="1"/>
  <c r="W115" i="127"/>
  <c r="X96" i="127"/>
  <c r="W96" i="127"/>
  <c r="AW112" i="127"/>
  <c r="AX112" i="127" s="1"/>
  <c r="AP35" i="127"/>
  <c r="AP53" i="127"/>
  <c r="X53" i="127"/>
  <c r="AO53" i="127"/>
  <c r="W53" i="127"/>
  <c r="AW99" i="127"/>
  <c r="AX99" i="127" s="1"/>
  <c r="V165" i="127"/>
  <c r="V152" i="127"/>
  <c r="AA165" i="127"/>
  <c r="AA152" i="127"/>
  <c r="AR165" i="127"/>
  <c r="AR152" i="127"/>
  <c r="S161" i="127"/>
  <c r="W47" i="127"/>
  <c r="AS47" i="127"/>
  <c r="W105" i="127"/>
  <c r="AS105" i="127"/>
  <c r="R159" i="127"/>
  <c r="V159" i="127"/>
  <c r="AA159" i="127"/>
  <c r="AR159" i="127"/>
  <c r="AS60" i="127"/>
  <c r="AT60" i="127" s="1"/>
  <c r="AU60" i="127" s="1"/>
  <c r="AV60" i="127" s="1"/>
  <c r="AP72" i="127"/>
  <c r="AT72" i="127"/>
  <c r="AS79" i="127"/>
  <c r="AT79" i="127" s="1"/>
  <c r="AU79" i="127" s="1"/>
  <c r="AV79" i="127" s="1"/>
  <c r="AS7" i="127"/>
  <c r="AT7" i="127" s="1"/>
  <c r="AU7" i="127" s="1"/>
  <c r="AV7" i="127" s="1"/>
  <c r="Z61" i="127"/>
  <c r="AU61" i="127"/>
  <c r="W120" i="127"/>
  <c r="AO120" i="127"/>
  <c r="AS120" i="127"/>
  <c r="AT120" i="127" s="1"/>
  <c r="AU120" i="127" s="1"/>
  <c r="AV120" i="127" s="1"/>
  <c r="X124" i="127"/>
  <c r="W62" i="127"/>
  <c r="AO62" i="127"/>
  <c r="AS62" i="127"/>
  <c r="AT62" i="127" s="1"/>
  <c r="AU62" i="127" s="1"/>
  <c r="AV62" i="127" s="1"/>
  <c r="W126" i="127"/>
  <c r="AO126" i="127"/>
  <c r="AS126" i="127"/>
  <c r="AT126" i="127" s="1"/>
  <c r="AU126" i="127" s="1"/>
  <c r="AV126" i="127" s="1"/>
  <c r="X132" i="127"/>
  <c r="W67" i="127"/>
  <c r="AO67" i="127"/>
  <c r="AS67" i="127"/>
  <c r="AT67" i="127" s="1"/>
  <c r="AU67" i="127" s="1"/>
  <c r="AV67" i="127" s="1"/>
  <c r="W131" i="127"/>
  <c r="AO131" i="127"/>
  <c r="AS131" i="127"/>
  <c r="AT131" i="127" s="1"/>
  <c r="AU131" i="127" s="1"/>
  <c r="AV131" i="127" s="1"/>
  <c r="W104" i="127"/>
  <c r="AO104" i="127"/>
  <c r="AS104" i="127"/>
  <c r="AT104" i="127" s="1"/>
  <c r="AU104" i="127" s="1"/>
  <c r="AV104" i="127" s="1"/>
  <c r="X141" i="127"/>
  <c r="W122" i="127"/>
  <c r="AO122" i="127"/>
  <c r="AS122" i="127"/>
  <c r="AT122" i="127" s="1"/>
  <c r="AU122" i="127" s="1"/>
  <c r="AV122" i="127" s="1"/>
  <c r="X145" i="127"/>
  <c r="W127" i="127"/>
  <c r="AS127" i="127"/>
  <c r="Z9" i="127"/>
  <c r="AU9" i="127"/>
  <c r="W84" i="127"/>
  <c r="AO84" i="127"/>
  <c r="AS84" i="127"/>
  <c r="AT84" i="127" s="1"/>
  <c r="AU84" i="127" s="1"/>
  <c r="AV84" i="127" s="1"/>
  <c r="X111" i="127"/>
  <c r="W41" i="127"/>
  <c r="AO41" i="127"/>
  <c r="AS41" i="127"/>
  <c r="AT41" i="127" s="1"/>
  <c r="AU41" i="127" s="1"/>
  <c r="AV41" i="127" s="1"/>
  <c r="X108" i="127"/>
  <c r="W118" i="127"/>
  <c r="AO118" i="127"/>
  <c r="AS118" i="127"/>
  <c r="AT118" i="127" s="1"/>
  <c r="AU118" i="127" s="1"/>
  <c r="AV118" i="127" s="1"/>
  <c r="W101" i="127"/>
  <c r="AO101" i="127"/>
  <c r="AS101" i="127"/>
  <c r="AT101" i="127" s="1"/>
  <c r="AU101" i="127" s="1"/>
  <c r="AV101" i="127" s="1"/>
  <c r="W149" i="127"/>
  <c r="AS149" i="127"/>
  <c r="X16" i="127"/>
  <c r="W91" i="127"/>
  <c r="AO91" i="127"/>
  <c r="AS91" i="127"/>
  <c r="AT91" i="127" s="1"/>
  <c r="AU91" i="127" s="1"/>
  <c r="AV91" i="127" s="1"/>
  <c r="X138" i="127"/>
  <c r="W86" i="127"/>
  <c r="AO86" i="127"/>
  <c r="AS86" i="127"/>
  <c r="AT86" i="127" s="1"/>
  <c r="AU86" i="127" s="1"/>
  <c r="AV86" i="127" s="1"/>
  <c r="X130" i="127"/>
  <c r="W123" i="127"/>
  <c r="AS123" i="127"/>
  <c r="AT123" i="127" s="1"/>
  <c r="AU123" i="127" s="1"/>
  <c r="AV123" i="127" s="1"/>
  <c r="X137" i="127"/>
  <c r="W135" i="127"/>
  <c r="AO135" i="127"/>
  <c r="AS135" i="127"/>
  <c r="AT135" i="127" s="1"/>
  <c r="AU135" i="127" s="1"/>
  <c r="AV135" i="127" s="1"/>
  <c r="X54" i="127"/>
  <c r="AS31" i="127"/>
  <c r="AT31" i="127" s="1"/>
  <c r="AU31" i="127" s="1"/>
  <c r="AV31" i="127" s="1"/>
  <c r="X40" i="127"/>
  <c r="W117" i="127"/>
  <c r="AO117" i="127"/>
  <c r="AS117" i="127"/>
  <c r="AT117" i="127" s="1"/>
  <c r="AU117" i="127" s="1"/>
  <c r="AV117" i="127" s="1"/>
  <c r="W49" i="127"/>
  <c r="AO49" i="127"/>
  <c r="AS49" i="127"/>
  <c r="AT49" i="127" s="1"/>
  <c r="AU49" i="127" s="1"/>
  <c r="AV49" i="127" s="1"/>
  <c r="X57" i="127"/>
  <c r="W139" i="127"/>
  <c r="AO139" i="127"/>
  <c r="AS139" i="127"/>
  <c r="AT139" i="127" s="1"/>
  <c r="AU139" i="127" s="1"/>
  <c r="AV139" i="127" s="1"/>
  <c r="J142" i="127"/>
  <c r="AO142" i="127" s="1"/>
  <c r="X142" i="127"/>
  <c r="W12" i="127"/>
  <c r="AO12" i="127"/>
  <c r="AS12" i="127"/>
  <c r="AT12" i="127" s="1"/>
  <c r="AU12" i="127" s="1"/>
  <c r="AV12" i="127" s="1"/>
  <c r="X14" i="127"/>
  <c r="W28" i="127"/>
  <c r="AO28" i="127"/>
  <c r="AS28" i="127"/>
  <c r="AT28" i="127" s="1"/>
  <c r="AU28" i="127" s="1"/>
  <c r="AV28" i="127" s="1"/>
  <c r="X29" i="127"/>
  <c r="W100" i="127"/>
  <c r="AO100" i="127"/>
  <c r="AS100" i="127"/>
  <c r="AT100" i="127" s="1"/>
  <c r="AU100" i="127" s="1"/>
  <c r="AV100" i="127" s="1"/>
  <c r="X110" i="127"/>
  <c r="W144" i="127"/>
  <c r="AO144" i="127"/>
  <c r="AS144" i="127"/>
  <c r="AT144" i="127" s="1"/>
  <c r="AU144" i="127" s="1"/>
  <c r="AV144" i="127" s="1"/>
  <c r="J11" i="127"/>
  <c r="AO11" i="127" s="1"/>
  <c r="X11" i="127"/>
  <c r="W56" i="127"/>
  <c r="AO56" i="127"/>
  <c r="AS56" i="127"/>
  <c r="AT56" i="127" s="1"/>
  <c r="AU56" i="127" s="1"/>
  <c r="AV56" i="127" s="1"/>
  <c r="J76" i="127"/>
  <c r="AO76" i="127" s="1"/>
  <c r="X76" i="127"/>
  <c r="W95" i="127"/>
  <c r="AO95" i="127"/>
  <c r="AS95" i="127"/>
  <c r="AT95" i="127" s="1"/>
  <c r="AU95" i="127" s="1"/>
  <c r="AV95" i="127" s="1"/>
  <c r="J115" i="127"/>
  <c r="AP115" i="127" s="1"/>
  <c r="X115" i="127"/>
  <c r="AO39" i="127"/>
  <c r="W39" i="127"/>
  <c r="AP39" i="127"/>
  <c r="X39" i="127"/>
  <c r="AO69" i="127"/>
  <c r="Z34" i="127"/>
  <c r="AW34" i="127"/>
  <c r="AX34" i="127" s="1"/>
  <c r="R165" i="127"/>
  <c r="R152" i="127"/>
  <c r="S165" i="127"/>
  <c r="S152" i="127"/>
  <c r="W18" i="127"/>
  <c r="AO18" i="127"/>
  <c r="AS18" i="127"/>
  <c r="J47" i="127"/>
  <c r="T161" i="127"/>
  <c r="X47" i="127"/>
  <c r="W65" i="127"/>
  <c r="AO65" i="127"/>
  <c r="AS65" i="127"/>
  <c r="J105" i="127"/>
  <c r="X105" i="127"/>
  <c r="S159" i="127"/>
  <c r="W36" i="127"/>
  <c r="AO36" i="127"/>
  <c r="AS36" i="127"/>
  <c r="X60" i="127"/>
  <c r="Z72" i="127"/>
  <c r="W75" i="127"/>
  <c r="AS75" i="127"/>
  <c r="AT75" i="127" s="1"/>
  <c r="AU75" i="127" s="1"/>
  <c r="AV75" i="127" s="1"/>
  <c r="X79" i="127"/>
  <c r="W68" i="127"/>
  <c r="AS68" i="127"/>
  <c r="AT68" i="127" s="1"/>
  <c r="AU68" i="127" s="1"/>
  <c r="AV68" i="127" s="1"/>
  <c r="X7" i="127"/>
  <c r="W116" i="127"/>
  <c r="AS116" i="127"/>
  <c r="X120" i="127"/>
  <c r="W30" i="127"/>
  <c r="AS30" i="127"/>
  <c r="AT30" i="127" s="1"/>
  <c r="AU30" i="127" s="1"/>
  <c r="AV30" i="127" s="1"/>
  <c r="X62" i="127"/>
  <c r="W94" i="127"/>
  <c r="AS94" i="127"/>
  <c r="AT94" i="127" s="1"/>
  <c r="AU94" i="127" s="1"/>
  <c r="AV94" i="127" s="1"/>
  <c r="X126" i="127"/>
  <c r="W20" i="127"/>
  <c r="AS20" i="127"/>
  <c r="AT20" i="127" s="1"/>
  <c r="AU20" i="127" s="1"/>
  <c r="AV20" i="127" s="1"/>
  <c r="X67" i="127"/>
  <c r="W109" i="127"/>
  <c r="AS109" i="127"/>
  <c r="AT109" i="127" s="1"/>
  <c r="AU109" i="127" s="1"/>
  <c r="AV109" i="127" s="1"/>
  <c r="X131" i="127"/>
  <c r="W90" i="127"/>
  <c r="AS90" i="127"/>
  <c r="AT90" i="127" s="1"/>
  <c r="AU90" i="127" s="1"/>
  <c r="AV90" i="127" s="1"/>
  <c r="X104" i="127"/>
  <c r="W114" i="127"/>
  <c r="AS114" i="127"/>
  <c r="AT114" i="127" s="1"/>
  <c r="AU114" i="127" s="1"/>
  <c r="AV114" i="127" s="1"/>
  <c r="X122" i="127"/>
  <c r="W70" i="127"/>
  <c r="AS70" i="127"/>
  <c r="AT70" i="127" s="1"/>
  <c r="AU70" i="127" s="1"/>
  <c r="AV70" i="127" s="1"/>
  <c r="J127" i="127"/>
  <c r="J155" i="127" s="1"/>
  <c r="X127" i="127"/>
  <c r="W81" i="127"/>
  <c r="AS81" i="127"/>
  <c r="AT81" i="127" s="1"/>
  <c r="AU81" i="127" s="1"/>
  <c r="AV81" i="127" s="1"/>
  <c r="X84" i="127"/>
  <c r="W143" i="127"/>
  <c r="AS143" i="127"/>
  <c r="AT143" i="127" s="1"/>
  <c r="AU143" i="127" s="1"/>
  <c r="AV143" i="127" s="1"/>
  <c r="X41" i="127"/>
  <c r="W82" i="127"/>
  <c r="AS82" i="127"/>
  <c r="AT82" i="127" s="1"/>
  <c r="AU82" i="127" s="1"/>
  <c r="AV82" i="127" s="1"/>
  <c r="X118" i="127"/>
  <c r="W10" i="127"/>
  <c r="AS10" i="127"/>
  <c r="AT10" i="127" s="1"/>
  <c r="AU10" i="127" s="1"/>
  <c r="AV10" i="127" s="1"/>
  <c r="X101" i="127"/>
  <c r="W121" i="127"/>
  <c r="AS121" i="127"/>
  <c r="AT121" i="127" s="1"/>
  <c r="AU121" i="127" s="1"/>
  <c r="AV121" i="127" s="1"/>
  <c r="J149" i="127"/>
  <c r="AO149" i="127" s="1"/>
  <c r="X149" i="127"/>
  <c r="W25" i="127"/>
  <c r="AS25" i="127"/>
  <c r="AT25" i="127" s="1"/>
  <c r="AU25" i="127" s="1"/>
  <c r="AV25" i="127" s="1"/>
  <c r="X91" i="127"/>
  <c r="W51" i="127"/>
  <c r="AS51" i="127"/>
  <c r="AT51" i="127" s="1"/>
  <c r="AU51" i="127" s="1"/>
  <c r="AV51" i="127" s="1"/>
  <c r="X86" i="127"/>
  <c r="W44" i="127"/>
  <c r="AS44" i="127"/>
  <c r="AT44" i="127" s="1"/>
  <c r="AU44" i="127" s="1"/>
  <c r="AV44" i="127" s="1"/>
  <c r="X123" i="127"/>
  <c r="W129" i="127"/>
  <c r="AS129" i="127"/>
  <c r="AT129" i="127" s="1"/>
  <c r="AU129" i="127" s="1"/>
  <c r="AV129" i="127" s="1"/>
  <c r="X135" i="127"/>
  <c r="W71" i="127"/>
  <c r="AS71" i="127"/>
  <c r="AT71" i="127" s="1"/>
  <c r="AU71" i="127" s="1"/>
  <c r="AV71" i="127" s="1"/>
  <c r="X31" i="127"/>
  <c r="W83" i="127"/>
  <c r="AS83" i="127"/>
  <c r="AT83" i="127" s="1"/>
  <c r="AU83" i="127" s="1"/>
  <c r="AV83" i="127" s="1"/>
  <c r="X117" i="127"/>
  <c r="W48" i="127"/>
  <c r="AS48" i="127"/>
  <c r="AT48" i="127" s="1"/>
  <c r="AU48" i="127" s="1"/>
  <c r="AV48" i="127" s="1"/>
  <c r="X49" i="127"/>
  <c r="W113" i="127"/>
  <c r="AS113" i="127"/>
  <c r="AT113" i="127" s="1"/>
  <c r="AU113" i="127" s="1"/>
  <c r="AV113" i="127" s="1"/>
  <c r="X139" i="127"/>
  <c r="W148" i="127"/>
  <c r="AS148" i="127"/>
  <c r="AT148" i="127" s="1"/>
  <c r="AU148" i="127" s="1"/>
  <c r="AV148" i="127" s="1"/>
  <c r="X12" i="127"/>
  <c r="W26" i="127"/>
  <c r="AS26" i="127"/>
  <c r="AT26" i="127" s="1"/>
  <c r="AU26" i="127" s="1"/>
  <c r="AV26" i="127" s="1"/>
  <c r="X28" i="127"/>
  <c r="W78" i="127"/>
  <c r="AS78" i="127"/>
  <c r="AT78" i="127" s="1"/>
  <c r="AU78" i="127" s="1"/>
  <c r="AV78" i="127" s="1"/>
  <c r="X100" i="127"/>
  <c r="W133" i="127"/>
  <c r="AS133" i="127"/>
  <c r="AT133" i="127" s="1"/>
  <c r="AU133" i="127" s="1"/>
  <c r="AV133" i="127" s="1"/>
  <c r="X144" i="127"/>
  <c r="W55" i="127"/>
  <c r="AS55" i="127"/>
  <c r="AT55" i="127" s="1"/>
  <c r="AU55" i="127" s="1"/>
  <c r="AV55" i="127" s="1"/>
  <c r="X56" i="127"/>
  <c r="W93" i="127"/>
  <c r="AS93" i="127"/>
  <c r="AT93" i="127" s="1"/>
  <c r="AU93" i="127" s="1"/>
  <c r="AV93" i="127" s="1"/>
  <c r="X95" i="127"/>
  <c r="AS39" i="127"/>
  <c r="AT39" i="127" s="1"/>
  <c r="AU39" i="127" s="1"/>
  <c r="AV39" i="127" s="1"/>
  <c r="AW96" i="127"/>
  <c r="AX96" i="127" s="1"/>
  <c r="AW27" i="127"/>
  <c r="AX27" i="127" s="1"/>
  <c r="AS102" i="127"/>
  <c r="AT102" i="127" s="1"/>
  <c r="AU102" i="127" s="1"/>
  <c r="AV102" i="127" s="1"/>
  <c r="AP32" i="127"/>
  <c r="Z53" i="127"/>
  <c r="AP103" i="127"/>
  <c r="AS115" i="127"/>
  <c r="AT115" i="127" s="1"/>
  <c r="AU115" i="127" s="1"/>
  <c r="AV115" i="127" s="1"/>
  <c r="Z59" i="127"/>
  <c r="J107" i="127"/>
  <c r="AP107" i="127" s="1"/>
  <c r="X107" i="127"/>
  <c r="J102" i="127"/>
  <c r="AO102" i="127" s="1"/>
  <c r="X102" i="127"/>
  <c r="J64" i="127"/>
  <c r="AO64" i="127" s="1"/>
  <c r="X64" i="127"/>
  <c r="Z103" i="127"/>
  <c r="W146" i="127"/>
  <c r="J150" i="127"/>
  <c r="AP150" i="127" s="1"/>
  <c r="X150" i="127"/>
  <c r="AO119" i="127"/>
  <c r="J146" i="127"/>
  <c r="AO146" i="127" s="1"/>
  <c r="X146" i="127"/>
  <c r="AW103" i="127"/>
  <c r="AX103" i="127" s="1"/>
  <c r="X59" i="127"/>
  <c r="W107" i="127"/>
  <c r="X112" i="127"/>
  <c r="W102" i="127"/>
  <c r="X32" i="127"/>
  <c r="W64" i="127"/>
  <c r="AS64" i="127"/>
  <c r="AT64" i="127" s="1"/>
  <c r="AU64" i="127" s="1"/>
  <c r="AV64" i="127" s="1"/>
  <c r="X103" i="127"/>
  <c r="W150" i="127"/>
  <c r="AS150" i="127"/>
  <c r="AT150" i="127" s="1"/>
  <c r="AU150" i="127" s="1"/>
  <c r="AV150" i="127" s="1"/>
  <c r="AO114" i="129" l="1"/>
  <c r="AO125" i="129"/>
  <c r="AO66" i="127"/>
  <c r="AO92" i="127"/>
  <c r="AO8" i="127"/>
  <c r="AO84" i="128"/>
  <c r="AO96" i="127"/>
  <c r="AO42" i="127"/>
  <c r="AO117" i="128"/>
  <c r="AO267" i="128"/>
  <c r="AP102" i="129"/>
  <c r="AO63" i="127"/>
  <c r="AO40" i="129"/>
  <c r="AO123" i="127"/>
  <c r="AO224" i="128"/>
  <c r="AO63" i="129"/>
  <c r="AO176" i="129"/>
  <c r="AO97" i="127"/>
  <c r="AO99" i="127"/>
  <c r="AO11" i="128"/>
  <c r="AO364" i="128"/>
  <c r="AP114" i="128"/>
  <c r="AO156" i="128"/>
  <c r="AO379" i="128" s="1"/>
  <c r="AO92" i="128"/>
  <c r="AW86" i="129"/>
  <c r="AX86" i="129" s="1"/>
  <c r="AP132" i="127"/>
  <c r="AO85" i="127"/>
  <c r="AP212" i="128"/>
  <c r="AO32" i="129"/>
  <c r="AO139" i="129"/>
  <c r="AW69" i="127"/>
  <c r="AX69" i="127" s="1"/>
  <c r="AP130" i="127"/>
  <c r="AO125" i="128"/>
  <c r="AO136" i="127"/>
  <c r="AO25" i="128"/>
  <c r="AO64" i="128"/>
  <c r="J162" i="127"/>
  <c r="AO75" i="128"/>
  <c r="AO70" i="128"/>
  <c r="AO181" i="129"/>
  <c r="AO77" i="129"/>
  <c r="AO52" i="127"/>
  <c r="AO158" i="128"/>
  <c r="AO189" i="128"/>
  <c r="AO23" i="128"/>
  <c r="AO303" i="128"/>
  <c r="AO277" i="128"/>
  <c r="AO190" i="129"/>
  <c r="AO87" i="127"/>
  <c r="AO124" i="127"/>
  <c r="AO157" i="129"/>
  <c r="AO29" i="127"/>
  <c r="AW8" i="129"/>
  <c r="AX8" i="129" s="1"/>
  <c r="X162" i="127"/>
  <c r="AW45" i="129"/>
  <c r="AX45" i="129" s="1"/>
  <c r="AW30" i="129"/>
  <c r="AX30" i="129" s="1"/>
  <c r="AW57" i="129"/>
  <c r="AX57" i="129" s="1"/>
  <c r="AO66" i="129"/>
  <c r="AP201" i="129"/>
  <c r="AO71" i="129"/>
  <c r="AW192" i="129"/>
  <c r="AX192" i="129" s="1"/>
  <c r="AO106" i="129"/>
  <c r="AP109" i="129"/>
  <c r="AO155" i="129"/>
  <c r="AO119" i="129"/>
  <c r="AO9" i="129"/>
  <c r="AO56" i="129"/>
  <c r="AO27" i="129"/>
  <c r="AP118" i="129"/>
  <c r="AO146" i="129"/>
  <c r="AW165" i="129"/>
  <c r="AX165" i="129" s="1"/>
  <c r="AP194" i="129"/>
  <c r="AP182" i="129"/>
  <c r="AP132" i="129"/>
  <c r="AO43" i="129"/>
  <c r="AO212" i="129"/>
  <c r="AO111" i="129"/>
  <c r="AP115" i="129"/>
  <c r="AW190" i="129"/>
  <c r="AX190" i="129" s="1"/>
  <c r="AW166" i="129"/>
  <c r="AX166" i="129" s="1"/>
  <c r="AO152" i="129"/>
  <c r="X219" i="129"/>
  <c r="AP87" i="129"/>
  <c r="X225" i="129"/>
  <c r="AO23" i="129"/>
  <c r="AO24" i="129"/>
  <c r="AO13" i="129"/>
  <c r="AO225" i="129" s="1"/>
  <c r="AO52" i="129"/>
  <c r="AO228" i="129" s="1"/>
  <c r="AO164" i="129"/>
  <c r="AO82" i="129"/>
  <c r="AO97" i="129"/>
  <c r="X221" i="129"/>
  <c r="AW201" i="129"/>
  <c r="AX201" i="129" s="1"/>
  <c r="AO47" i="129"/>
  <c r="AO34" i="129"/>
  <c r="AW109" i="129"/>
  <c r="AX109" i="129" s="1"/>
  <c r="AO14" i="129"/>
  <c r="AO145" i="129"/>
  <c r="AO113" i="129"/>
  <c r="X218" i="129"/>
  <c r="AO10" i="129"/>
  <c r="AO207" i="129"/>
  <c r="AO197" i="129"/>
  <c r="X222" i="129"/>
  <c r="X228" i="129"/>
  <c r="X223" i="129"/>
  <c r="AO98" i="129"/>
  <c r="AW32" i="129"/>
  <c r="AX32" i="129" s="1"/>
  <c r="AW129" i="129"/>
  <c r="AX129" i="129" s="1"/>
  <c r="AW117" i="129"/>
  <c r="AX117" i="129" s="1"/>
  <c r="Z222" i="129"/>
  <c r="X227" i="129"/>
  <c r="AW104" i="129"/>
  <c r="AX104" i="129" s="1"/>
  <c r="AO135" i="129"/>
  <c r="AW107" i="129"/>
  <c r="AX107" i="129" s="1"/>
  <c r="AW213" i="129"/>
  <c r="AX213" i="129" s="1"/>
  <c r="AO57" i="129"/>
  <c r="AO202" i="129"/>
  <c r="AO174" i="129"/>
  <c r="AW23" i="129"/>
  <c r="AX23" i="129" s="1"/>
  <c r="AO20" i="129"/>
  <c r="AW82" i="129"/>
  <c r="AX82" i="129" s="1"/>
  <c r="AW42" i="129"/>
  <c r="AX42" i="129" s="1"/>
  <c r="AW20" i="129"/>
  <c r="AX20" i="129" s="1"/>
  <c r="AP12" i="129"/>
  <c r="AW154" i="129"/>
  <c r="AX154" i="129" s="1"/>
  <c r="AW91" i="129"/>
  <c r="AX91" i="129" s="1"/>
  <c r="AW111" i="129"/>
  <c r="AX111" i="129" s="1"/>
  <c r="AW9" i="129"/>
  <c r="AX9" i="129" s="1"/>
  <c r="AW198" i="129"/>
  <c r="AX198" i="129" s="1"/>
  <c r="AP51" i="129"/>
  <c r="AP178" i="129"/>
  <c r="AO173" i="129"/>
  <c r="AW61" i="129"/>
  <c r="AX61" i="129" s="1"/>
  <c r="AO141" i="129"/>
  <c r="AW48" i="129"/>
  <c r="AX48" i="129" s="1"/>
  <c r="AW204" i="129"/>
  <c r="AX204" i="129" s="1"/>
  <c r="AW87" i="129"/>
  <c r="AX87" i="129" s="1"/>
  <c r="AW206" i="129"/>
  <c r="AX206" i="129" s="1"/>
  <c r="AO108" i="129"/>
  <c r="AO172" i="129"/>
  <c r="AW150" i="129"/>
  <c r="AX150" i="129" s="1"/>
  <c r="AW176" i="129"/>
  <c r="AX176" i="129" s="1"/>
  <c r="AW78" i="129"/>
  <c r="AX78" i="129" s="1"/>
  <c r="AW172" i="129"/>
  <c r="AX172" i="129" s="1"/>
  <c r="AO150" i="129"/>
  <c r="AW203" i="129"/>
  <c r="AX203" i="129" s="1"/>
  <c r="AW200" i="129"/>
  <c r="AX200" i="129" s="1"/>
  <c r="AP42" i="129"/>
  <c r="AW212" i="129"/>
  <c r="AX212" i="129" s="1"/>
  <c r="AW106" i="129"/>
  <c r="AX106" i="129" s="1"/>
  <c r="AW124" i="129"/>
  <c r="AX124" i="129" s="1"/>
  <c r="AP148" i="129"/>
  <c r="AW197" i="129"/>
  <c r="AX197" i="129" s="1"/>
  <c r="AW22" i="129"/>
  <c r="AX22" i="129" s="1"/>
  <c r="AW155" i="129"/>
  <c r="AX155" i="129" s="1"/>
  <c r="AW43" i="129"/>
  <c r="AX43" i="129" s="1"/>
  <c r="AW41" i="129"/>
  <c r="AX41" i="129" s="1"/>
  <c r="AO70" i="129"/>
  <c r="AW83" i="129"/>
  <c r="AX83" i="129" s="1"/>
  <c r="AO184" i="129"/>
  <c r="AW58" i="129"/>
  <c r="AX58" i="129" s="1"/>
  <c r="AW65" i="129"/>
  <c r="AX65" i="129" s="1"/>
  <c r="AO48" i="129"/>
  <c r="AO54" i="129"/>
  <c r="AO186" i="129"/>
  <c r="AO195" i="129"/>
  <c r="AO36" i="129"/>
  <c r="AP69" i="129"/>
  <c r="AW163" i="129"/>
  <c r="AX163" i="129" s="1"/>
  <c r="AW210" i="129"/>
  <c r="AX210" i="129" s="1"/>
  <c r="AW12" i="129"/>
  <c r="AX12" i="129" s="1"/>
  <c r="AO210" i="129"/>
  <c r="AW18" i="129"/>
  <c r="AX18" i="129" s="1"/>
  <c r="AW177" i="129"/>
  <c r="AX177" i="129" s="1"/>
  <c r="AW131" i="129"/>
  <c r="AX131" i="129" s="1"/>
  <c r="AP93" i="129"/>
  <c r="AW36" i="129"/>
  <c r="AX36" i="129" s="1"/>
  <c r="AW75" i="129"/>
  <c r="AX75" i="129" s="1"/>
  <c r="AW81" i="129"/>
  <c r="AX81" i="129" s="1"/>
  <c r="AP78" i="129"/>
  <c r="AP168" i="129"/>
  <c r="AP101" i="129"/>
  <c r="AP225" i="129" s="1"/>
  <c r="AW187" i="129"/>
  <c r="AX187" i="129" s="1"/>
  <c r="AW96" i="129"/>
  <c r="AX96" i="129" s="1"/>
  <c r="AP170" i="129"/>
  <c r="AP22" i="129"/>
  <c r="AW152" i="129"/>
  <c r="AX152" i="129" s="1"/>
  <c r="AW189" i="129"/>
  <c r="AX189" i="129" s="1"/>
  <c r="AW209" i="129"/>
  <c r="AX209" i="129" s="1"/>
  <c r="AW114" i="129"/>
  <c r="AX114" i="129" s="1"/>
  <c r="AO180" i="129"/>
  <c r="AW218" i="128"/>
  <c r="AX218" i="128" s="1"/>
  <c r="AW297" i="128"/>
  <c r="AX297" i="128" s="1"/>
  <c r="AO355" i="128"/>
  <c r="AP230" i="128"/>
  <c r="AP174" i="128"/>
  <c r="AW107" i="128"/>
  <c r="AX107" i="128" s="1"/>
  <c r="AO77" i="128"/>
  <c r="AW13" i="128"/>
  <c r="AX13" i="128" s="1"/>
  <c r="AP112" i="128"/>
  <c r="AW36" i="128"/>
  <c r="AX36" i="128" s="1"/>
  <c r="AW101" i="128"/>
  <c r="AX101" i="128" s="1"/>
  <c r="AW366" i="128"/>
  <c r="AX366" i="128" s="1"/>
  <c r="AP239" i="128"/>
  <c r="AP91" i="128"/>
  <c r="AO218" i="128"/>
  <c r="AP108" i="128"/>
  <c r="AW223" i="128"/>
  <c r="AX223" i="128" s="1"/>
  <c r="AO9" i="128"/>
  <c r="AW340" i="128"/>
  <c r="AX340" i="128" s="1"/>
  <c r="AP299" i="128"/>
  <c r="AO152" i="128"/>
  <c r="AO144" i="128"/>
  <c r="AW123" i="128"/>
  <c r="AX123" i="128" s="1"/>
  <c r="AO101" i="128"/>
  <c r="AO168" i="128"/>
  <c r="AO120" i="128"/>
  <c r="AO61" i="128"/>
  <c r="AO322" i="128"/>
  <c r="AO271" i="128"/>
  <c r="AO214" i="128"/>
  <c r="AW128" i="128"/>
  <c r="AX128" i="128" s="1"/>
  <c r="AP148" i="128"/>
  <c r="AW28" i="128"/>
  <c r="AX28" i="128" s="1"/>
  <c r="AP317" i="128"/>
  <c r="AP233" i="128"/>
  <c r="AW292" i="128"/>
  <c r="AX292" i="128" s="1"/>
  <c r="AP222" i="128"/>
  <c r="AW264" i="128"/>
  <c r="AX264" i="128" s="1"/>
  <c r="AW180" i="128"/>
  <c r="AX180" i="128" s="1"/>
  <c r="AP54" i="128"/>
  <c r="AP19" i="128"/>
  <c r="AO146" i="128"/>
  <c r="AP171" i="128"/>
  <c r="AW245" i="128"/>
  <c r="AX245" i="128" s="1"/>
  <c r="AW155" i="128"/>
  <c r="AX155" i="128" s="1"/>
  <c r="AP173" i="128"/>
  <c r="AW304" i="128"/>
  <c r="AX304" i="128" s="1"/>
  <c r="AW314" i="128"/>
  <c r="AX314" i="128" s="1"/>
  <c r="AO207" i="128"/>
  <c r="AO234" i="128"/>
  <c r="AO281" i="128"/>
  <c r="AO153" i="128"/>
  <c r="AO12" i="128"/>
  <c r="AO204" i="128"/>
  <c r="AO116" i="128"/>
  <c r="AW185" i="128"/>
  <c r="AX185" i="128" s="1"/>
  <c r="AO119" i="128"/>
  <c r="AO348" i="128"/>
  <c r="AO196" i="128"/>
  <c r="AO157" i="128"/>
  <c r="AO60" i="128"/>
  <c r="AP340" i="128"/>
  <c r="AW194" i="128"/>
  <c r="AX194" i="128" s="1"/>
  <c r="AO89" i="128"/>
  <c r="AP127" i="128"/>
  <c r="AW326" i="128"/>
  <c r="AX326" i="128" s="1"/>
  <c r="AW74" i="128"/>
  <c r="AX74" i="128" s="1"/>
  <c r="AP97" i="128"/>
  <c r="AW20" i="128"/>
  <c r="AX20" i="128" s="1"/>
  <c r="AW269" i="128"/>
  <c r="AX269" i="128" s="1"/>
  <c r="AP135" i="128"/>
  <c r="AW256" i="128"/>
  <c r="AX256" i="128" s="1"/>
  <c r="AW40" i="128"/>
  <c r="AX40" i="128" s="1"/>
  <c r="AP83" i="128"/>
  <c r="AW262" i="128"/>
  <c r="AX262" i="128" s="1"/>
  <c r="AW177" i="128"/>
  <c r="AX177" i="128" s="1"/>
  <c r="AW336" i="128"/>
  <c r="AX336" i="128" s="1"/>
  <c r="AO201" i="128"/>
  <c r="AO134" i="128"/>
  <c r="AO172" i="128"/>
  <c r="AW225" i="128"/>
  <c r="AX225" i="128" s="1"/>
  <c r="AO131" i="128"/>
  <c r="AW332" i="128"/>
  <c r="AX332" i="128" s="1"/>
  <c r="AO332" i="128"/>
  <c r="AO105" i="128"/>
  <c r="AW299" i="128"/>
  <c r="AX299" i="128" s="1"/>
  <c r="AW176" i="128"/>
  <c r="AX176" i="128" s="1"/>
  <c r="AO366" i="128"/>
  <c r="AP145" i="128"/>
  <c r="AP351" i="128"/>
  <c r="AP98" i="128"/>
  <c r="AW21" i="128"/>
  <c r="AX21" i="128" s="1"/>
  <c r="AW316" i="128"/>
  <c r="AX316" i="128" s="1"/>
  <c r="AP22" i="128"/>
  <c r="AW78" i="128"/>
  <c r="AX78" i="128" s="1"/>
  <c r="AW9" i="128"/>
  <c r="AX9" i="128" s="1"/>
  <c r="AP260" i="128"/>
  <c r="AO44" i="128"/>
  <c r="AO235" i="128"/>
  <c r="AW150" i="128"/>
  <c r="AX150" i="128" s="1"/>
  <c r="AP325" i="128"/>
  <c r="AW240" i="128"/>
  <c r="AX240" i="128" s="1"/>
  <c r="AP244" i="128"/>
  <c r="J374" i="128"/>
  <c r="X378" i="128"/>
  <c r="AO53" i="128"/>
  <c r="AW289" i="128"/>
  <c r="AX289" i="128" s="1"/>
  <c r="AW206" i="128"/>
  <c r="AX206" i="128" s="1"/>
  <c r="AO82" i="128"/>
  <c r="AO139" i="128"/>
  <c r="AW178" i="128"/>
  <c r="AX178" i="128" s="1"/>
  <c r="AO47" i="128"/>
  <c r="AW56" i="128"/>
  <c r="AX56" i="128" s="1"/>
  <c r="AO213" i="128"/>
  <c r="AO185" i="128"/>
  <c r="AO335" i="128"/>
  <c r="AO342" i="128"/>
  <c r="AO248" i="128"/>
  <c r="AO310" i="128"/>
  <c r="AW334" i="128"/>
  <c r="AX334" i="128" s="1"/>
  <c r="AW239" i="128"/>
  <c r="AX239" i="128" s="1"/>
  <c r="AO20" i="128"/>
  <c r="AO166" i="128"/>
  <c r="AO306" i="128"/>
  <c r="AO275" i="128"/>
  <c r="AO96" i="128"/>
  <c r="AO359" i="128"/>
  <c r="AW349" i="128"/>
  <c r="AX349" i="128" s="1"/>
  <c r="AW258" i="128"/>
  <c r="AX258" i="128" s="1"/>
  <c r="AO276" i="128"/>
  <c r="AW134" i="128"/>
  <c r="AX134" i="128" s="1"/>
  <c r="AW259" i="128"/>
  <c r="AX259" i="128" s="1"/>
  <c r="AW348" i="128"/>
  <c r="AX348" i="128" s="1"/>
  <c r="AW272" i="128"/>
  <c r="AX272" i="128" s="1"/>
  <c r="AP69" i="128"/>
  <c r="AP219" i="128"/>
  <c r="AW32" i="128"/>
  <c r="AX32" i="128" s="1"/>
  <c r="AW132" i="128"/>
  <c r="AX132" i="128" s="1"/>
  <c r="AP50" i="128"/>
  <c r="AW117" i="128"/>
  <c r="AX117" i="128" s="1"/>
  <c r="AO264" i="128"/>
  <c r="AW300" i="128"/>
  <c r="AX300" i="128" s="1"/>
  <c r="AO316" i="128"/>
  <c r="AW49" i="128"/>
  <c r="AX49" i="128" s="1"/>
  <c r="AW149" i="128"/>
  <c r="AX149" i="128" s="1"/>
  <c r="AW305" i="128"/>
  <c r="AX305" i="128" s="1"/>
  <c r="W373" i="128"/>
  <c r="AO221" i="128"/>
  <c r="AW230" i="128"/>
  <c r="AX230" i="128" s="1"/>
  <c r="AP93" i="128"/>
  <c r="AW353" i="128"/>
  <c r="AX353" i="128" s="1"/>
  <c r="AO345" i="128"/>
  <c r="AW291" i="128"/>
  <c r="AX291" i="128" s="1"/>
  <c r="X374" i="128"/>
  <c r="AW330" i="128"/>
  <c r="AX330" i="128" s="1"/>
  <c r="AW238" i="128"/>
  <c r="AX238" i="128" s="1"/>
  <c r="AO79" i="128"/>
  <c r="AO298" i="128"/>
  <c r="AP241" i="128"/>
  <c r="AP159" i="128"/>
  <c r="AW195" i="128"/>
  <c r="AX195" i="128" s="1"/>
  <c r="AW105" i="128"/>
  <c r="AX105" i="128" s="1"/>
  <c r="AP32" i="128"/>
  <c r="AO154" i="128"/>
  <c r="AW145" i="128"/>
  <c r="AX145" i="128" s="1"/>
  <c r="AP128" i="128"/>
  <c r="AW351" i="128"/>
  <c r="AX351" i="128" s="1"/>
  <c r="AW154" i="128"/>
  <c r="AX154" i="128" s="1"/>
  <c r="AW87" i="128"/>
  <c r="AX87" i="128" s="1"/>
  <c r="AP297" i="128"/>
  <c r="AW186" i="128"/>
  <c r="AX186" i="128" s="1"/>
  <c r="AW47" i="128"/>
  <c r="AX47" i="128" s="1"/>
  <c r="AP360" i="128"/>
  <c r="AW82" i="128"/>
  <c r="AX82" i="128" s="1"/>
  <c r="AW329" i="128"/>
  <c r="AX329" i="128" s="1"/>
  <c r="AP167" i="128"/>
  <c r="AW61" i="128"/>
  <c r="AX61" i="128" s="1"/>
  <c r="AW345" i="128"/>
  <c r="AX345" i="128" s="1"/>
  <c r="AW227" i="128"/>
  <c r="AX227" i="128" s="1"/>
  <c r="AP361" i="128"/>
  <c r="Z377" i="128"/>
  <c r="AW331" i="128"/>
  <c r="AX331" i="128" s="1"/>
  <c r="AO66" i="128"/>
  <c r="X377" i="128"/>
  <c r="W375" i="128"/>
  <c r="J370" i="128"/>
  <c r="AO21" i="128"/>
  <c r="AW298" i="128"/>
  <c r="AX298" i="128" s="1"/>
  <c r="AW214" i="128"/>
  <c r="AX214" i="128" s="1"/>
  <c r="AO245" i="128"/>
  <c r="AO100" i="128"/>
  <c r="AO353" i="128"/>
  <c r="AO165" i="128"/>
  <c r="AO121" i="128"/>
  <c r="AO356" i="128"/>
  <c r="AW361" i="128"/>
  <c r="AX361" i="128" s="1"/>
  <c r="AP146" i="127"/>
  <c r="AP9" i="127"/>
  <c r="AP83" i="127"/>
  <c r="AO89" i="127"/>
  <c r="AP14" i="127"/>
  <c r="AO19" i="127"/>
  <c r="AO98" i="127"/>
  <c r="AO43" i="127"/>
  <c r="AO37" i="127"/>
  <c r="J160" i="127"/>
  <c r="AP10" i="127"/>
  <c r="AP137" i="127"/>
  <c r="AO74" i="127"/>
  <c r="AP16" i="127"/>
  <c r="AP145" i="127"/>
  <c r="AP54" i="127"/>
  <c r="AO50" i="127"/>
  <c r="AO73" i="127"/>
  <c r="AO106" i="127"/>
  <c r="AP90" i="127"/>
  <c r="AP75" i="127"/>
  <c r="AO57" i="127"/>
  <c r="AP93" i="127"/>
  <c r="AP26" i="127"/>
  <c r="AP108" i="127"/>
  <c r="AO15" i="127"/>
  <c r="AO21" i="127"/>
  <c r="AP113" i="127"/>
  <c r="AP71" i="127"/>
  <c r="AP82" i="127"/>
  <c r="AO24" i="127"/>
  <c r="AO46" i="127"/>
  <c r="AO141" i="127"/>
  <c r="AO13" i="127"/>
  <c r="AP64" i="127"/>
  <c r="Z159" i="127"/>
  <c r="AP149" i="127"/>
  <c r="W160" i="127"/>
  <c r="X164" i="127"/>
  <c r="AO115" i="127"/>
  <c r="X160" i="127"/>
  <c r="AP114" i="127"/>
  <c r="J165" i="127"/>
  <c r="AW53" i="127"/>
  <c r="AX53" i="127" s="1"/>
  <c r="AO22" i="127"/>
  <c r="AW17" i="127"/>
  <c r="AX17" i="127" s="1"/>
  <c r="AO134" i="127"/>
  <c r="AW150" i="127"/>
  <c r="AX150" i="127" s="1"/>
  <c r="AO33" i="127"/>
  <c r="AO77" i="127"/>
  <c r="J152" i="127"/>
  <c r="AP102" i="127"/>
  <c r="AP133" i="127"/>
  <c r="AP148" i="127"/>
  <c r="AP30" i="127"/>
  <c r="AP88" i="127"/>
  <c r="AO88" i="127"/>
  <c r="AW119" i="127"/>
  <c r="AX119" i="127" s="1"/>
  <c r="AO192" i="129"/>
  <c r="AO169" i="129"/>
  <c r="AW145" i="129"/>
  <c r="AX145" i="129" s="1"/>
  <c r="AW184" i="129"/>
  <c r="AX184" i="129" s="1"/>
  <c r="AO21" i="129"/>
  <c r="AW35" i="129"/>
  <c r="AX35" i="129" s="1"/>
  <c r="AW122" i="129"/>
  <c r="AX122" i="129" s="1"/>
  <c r="AW147" i="129"/>
  <c r="AX147" i="129" s="1"/>
  <c r="AW153" i="129"/>
  <c r="AX153" i="129" s="1"/>
  <c r="AW54" i="129"/>
  <c r="AX54" i="129" s="1"/>
  <c r="AO35" i="129"/>
  <c r="AW85" i="129"/>
  <c r="AX85" i="129" s="1"/>
  <c r="AW97" i="129"/>
  <c r="AX97" i="129" s="1"/>
  <c r="AW37" i="129"/>
  <c r="AX37" i="129" s="1"/>
  <c r="AO133" i="129"/>
  <c r="AP65" i="129"/>
  <c r="AP166" i="129"/>
  <c r="AW94" i="129"/>
  <c r="AX94" i="129" s="1"/>
  <c r="AW79" i="129"/>
  <c r="AX79" i="129" s="1"/>
  <c r="AW158" i="129"/>
  <c r="AX158" i="129" s="1"/>
  <c r="AW113" i="129"/>
  <c r="AX113" i="129" s="1"/>
  <c r="AP96" i="129"/>
  <c r="AW175" i="129"/>
  <c r="AX175" i="129" s="1"/>
  <c r="AW133" i="129"/>
  <c r="AX133" i="129" s="1"/>
  <c r="AW39" i="129"/>
  <c r="AX39" i="129" s="1"/>
  <c r="AP188" i="129"/>
  <c r="AW128" i="129"/>
  <c r="AX128" i="129" s="1"/>
  <c r="AO26" i="129"/>
  <c r="AO218" i="129" s="1"/>
  <c r="AW34" i="129"/>
  <c r="AX34" i="129" s="1"/>
  <c r="AW167" i="129"/>
  <c r="AX167" i="129" s="1"/>
  <c r="AO72" i="129"/>
  <c r="AW24" i="129"/>
  <c r="AX24" i="129" s="1"/>
  <c r="AW52" i="129"/>
  <c r="AX52" i="129" s="1"/>
  <c r="AW14" i="129"/>
  <c r="AX14" i="129" s="1"/>
  <c r="AP189" i="129"/>
  <c r="AW191" i="129"/>
  <c r="AX191" i="129" s="1"/>
  <c r="AW141" i="129"/>
  <c r="AX141" i="129" s="1"/>
  <c r="AT7" i="129"/>
  <c r="AW33" i="129"/>
  <c r="AX33" i="129" s="1"/>
  <c r="AW208" i="129"/>
  <c r="AX208" i="129" s="1"/>
  <c r="AW160" i="129"/>
  <c r="AX160" i="129" s="1"/>
  <c r="AP76" i="129"/>
  <c r="AP31" i="129"/>
  <c r="AW102" i="129"/>
  <c r="AX102" i="129" s="1"/>
  <c r="AO28" i="129"/>
  <c r="AW47" i="129"/>
  <c r="AX47" i="129" s="1"/>
  <c r="AW17" i="129"/>
  <c r="AX17" i="129" s="1"/>
  <c r="AW116" i="129"/>
  <c r="AX116" i="129" s="1"/>
  <c r="AO84" i="129"/>
  <c r="AW68" i="129"/>
  <c r="AX68" i="129" s="1"/>
  <c r="AW98" i="129"/>
  <c r="AX98" i="129" s="1"/>
  <c r="AW70" i="129"/>
  <c r="AX70" i="129" s="1"/>
  <c r="W221" i="129"/>
  <c r="AS218" i="129"/>
  <c r="Z228" i="129"/>
  <c r="Z215" i="129"/>
  <c r="J219" i="129"/>
  <c r="X226" i="129"/>
  <c r="J221" i="129"/>
  <c r="AS228" i="129"/>
  <c r="AS215" i="129"/>
  <c r="J228" i="129"/>
  <c r="AU221" i="129"/>
  <c r="AO213" i="129"/>
  <c r="AO219" i="129" s="1"/>
  <c r="AP122" i="129"/>
  <c r="AO136" i="129"/>
  <c r="AW95" i="129"/>
  <c r="AX95" i="129" s="1"/>
  <c r="AW13" i="129"/>
  <c r="AX13" i="129" s="1"/>
  <c r="AW100" i="129"/>
  <c r="AX100" i="129" s="1"/>
  <c r="AW49" i="129"/>
  <c r="AX49" i="129" s="1"/>
  <c r="AW16" i="129"/>
  <c r="AX16" i="129" s="1"/>
  <c r="AW77" i="129"/>
  <c r="AX77" i="129" s="1"/>
  <c r="AW27" i="129"/>
  <c r="AX27" i="129" s="1"/>
  <c r="AP124" i="129"/>
  <c r="AP220" i="129" s="1"/>
  <c r="AP38" i="129"/>
  <c r="AP143" i="129"/>
  <c r="AW143" i="129"/>
  <c r="AX143" i="129" s="1"/>
  <c r="AW110" i="129"/>
  <c r="AX110" i="129" s="1"/>
  <c r="AW67" i="129"/>
  <c r="AX67" i="129" s="1"/>
  <c r="AW144" i="129"/>
  <c r="AX144" i="129" s="1"/>
  <c r="AW170" i="129"/>
  <c r="AX170" i="129" s="1"/>
  <c r="AO46" i="129"/>
  <c r="AP62" i="129"/>
  <c r="AP33" i="129"/>
  <c r="AP209" i="129"/>
  <c r="AP191" i="129"/>
  <c r="AP163" i="129"/>
  <c r="AO160" i="129"/>
  <c r="AO227" i="129" s="1"/>
  <c r="AW71" i="129"/>
  <c r="AX71" i="129" s="1"/>
  <c r="AW72" i="129"/>
  <c r="AX72" i="129" s="1"/>
  <c r="AO7" i="129"/>
  <c r="AO223" i="129" s="1"/>
  <c r="AP11" i="129"/>
  <c r="AW84" i="129"/>
  <c r="AX84" i="129" s="1"/>
  <c r="AP116" i="129"/>
  <c r="AW76" i="129"/>
  <c r="AX76" i="129" s="1"/>
  <c r="W220" i="129"/>
  <c r="W224" i="129"/>
  <c r="J225" i="129"/>
  <c r="J227" i="129"/>
  <c r="AS223" i="129"/>
  <c r="Z220" i="129"/>
  <c r="W225" i="129"/>
  <c r="J226" i="129"/>
  <c r="W227" i="129"/>
  <c r="AS226" i="129"/>
  <c r="AS222" i="129"/>
  <c r="X220" i="129"/>
  <c r="AS219" i="129"/>
  <c r="X224" i="129"/>
  <c r="W228" i="129"/>
  <c r="W215" i="129"/>
  <c r="J222" i="129"/>
  <c r="AT221" i="129"/>
  <c r="AW169" i="129"/>
  <c r="AX169" i="129" s="1"/>
  <c r="AW135" i="129"/>
  <c r="AX135" i="129" s="1"/>
  <c r="AW56" i="129"/>
  <c r="AX56" i="129" s="1"/>
  <c r="AW171" i="129"/>
  <c r="AX171" i="129" s="1"/>
  <c r="AW205" i="129"/>
  <c r="AX205" i="129" s="1"/>
  <c r="AO49" i="129"/>
  <c r="AW93" i="129"/>
  <c r="AX93" i="129" s="1"/>
  <c r="AW193" i="129"/>
  <c r="AX193" i="129" s="1"/>
  <c r="AW66" i="129"/>
  <c r="AX66" i="129" s="1"/>
  <c r="AO199" i="129"/>
  <c r="AW88" i="129"/>
  <c r="AX88" i="129" s="1"/>
  <c r="AW21" i="129"/>
  <c r="AX21" i="129" s="1"/>
  <c r="AW168" i="129"/>
  <c r="AX168" i="129" s="1"/>
  <c r="AW126" i="129"/>
  <c r="AX126" i="129" s="1"/>
  <c r="AW183" i="129"/>
  <c r="AX183" i="129" s="1"/>
  <c r="AP25" i="129"/>
  <c r="AP60" i="129"/>
  <c r="AW137" i="129"/>
  <c r="AX137" i="129" s="1"/>
  <c r="AW62" i="129"/>
  <c r="AX62" i="129" s="1"/>
  <c r="AP26" i="129"/>
  <c r="AP218" i="129" s="1"/>
  <c r="AP7" i="129"/>
  <c r="AW173" i="129"/>
  <c r="AX173" i="129" s="1"/>
  <c r="AW140" i="129"/>
  <c r="AX140" i="129" s="1"/>
  <c r="AW178" i="129"/>
  <c r="AX178" i="129" s="1"/>
  <c r="AW127" i="129"/>
  <c r="AX127" i="129" s="1"/>
  <c r="AP44" i="129"/>
  <c r="AP219" i="129" s="1"/>
  <c r="AW89" i="129"/>
  <c r="AX89" i="129" s="1"/>
  <c r="AW134" i="129"/>
  <c r="AX134" i="129" s="1"/>
  <c r="AS221" i="129"/>
  <c r="Z225" i="129"/>
  <c r="W218" i="129"/>
  <c r="Z227" i="129"/>
  <c r="X215" i="129"/>
  <c r="Z226" i="129"/>
  <c r="Z224" i="129"/>
  <c r="AP221" i="129"/>
  <c r="Z223" i="129"/>
  <c r="W222" i="129"/>
  <c r="AP223" i="129"/>
  <c r="AW59" i="129"/>
  <c r="AX59" i="129" s="1"/>
  <c r="AW19" i="129"/>
  <c r="AX19" i="129" s="1"/>
  <c r="AW182" i="129"/>
  <c r="AX182" i="129" s="1"/>
  <c r="AO137" i="129"/>
  <c r="AW139" i="129"/>
  <c r="AX139" i="129" s="1"/>
  <c r="AW51" i="129"/>
  <c r="AX51" i="129" s="1"/>
  <c r="AP228" i="129"/>
  <c r="J223" i="129"/>
  <c r="AS220" i="129"/>
  <c r="AS224" i="129"/>
  <c r="AP227" i="129"/>
  <c r="W223" i="129"/>
  <c r="Z219" i="129"/>
  <c r="AS225" i="129"/>
  <c r="AP226" i="129"/>
  <c r="AS227" i="129"/>
  <c r="W226" i="129"/>
  <c r="J220" i="129"/>
  <c r="W219" i="129"/>
  <c r="J224" i="129"/>
  <c r="J215" i="129"/>
  <c r="AP368" i="128"/>
  <c r="AW288" i="128"/>
  <c r="AX288" i="128" s="1"/>
  <c r="AW295" i="128"/>
  <c r="AX295" i="128" s="1"/>
  <c r="AO268" i="128"/>
  <c r="AW257" i="128"/>
  <c r="AX257" i="128" s="1"/>
  <c r="AO192" i="128"/>
  <c r="AO74" i="128"/>
  <c r="AP175" i="128"/>
  <c r="AW69" i="128"/>
  <c r="AX69" i="128" s="1"/>
  <c r="AW219" i="128"/>
  <c r="AX219" i="128" s="1"/>
  <c r="AP176" i="128"/>
  <c r="AW91" i="128"/>
  <c r="AX91" i="128" s="1"/>
  <c r="AO40" i="128"/>
  <c r="AO269" i="128"/>
  <c r="AW365" i="128"/>
  <c r="AX365" i="128" s="1"/>
  <c r="AP312" i="128"/>
  <c r="AO149" i="128"/>
  <c r="AO329" i="128"/>
  <c r="AP186" i="128"/>
  <c r="AP155" i="128"/>
  <c r="AP132" i="128"/>
  <c r="AP80" i="128"/>
  <c r="AP30" i="128"/>
  <c r="AW163" i="128"/>
  <c r="AX163" i="128" s="1"/>
  <c r="AO143" i="128"/>
  <c r="AW247" i="128"/>
  <c r="AX247" i="128" s="1"/>
  <c r="AP202" i="128"/>
  <c r="AW37" i="128"/>
  <c r="AX37" i="128" s="1"/>
  <c r="AW317" i="128"/>
  <c r="AX317" i="128" s="1"/>
  <c r="AW261" i="128"/>
  <c r="AX261" i="128" s="1"/>
  <c r="AW231" i="128"/>
  <c r="AX231" i="128" s="1"/>
  <c r="AW148" i="128"/>
  <c r="AX148" i="128" s="1"/>
  <c r="AP87" i="128"/>
  <c r="AW26" i="128"/>
  <c r="AX26" i="128" s="1"/>
  <c r="AW362" i="128"/>
  <c r="AX362" i="128" s="1"/>
  <c r="AP350" i="128"/>
  <c r="AW179" i="128"/>
  <c r="AX179" i="128" s="1"/>
  <c r="AW147" i="128"/>
  <c r="AX147" i="128" s="1"/>
  <c r="AW130" i="128"/>
  <c r="AX130" i="128" s="1"/>
  <c r="AW34" i="128"/>
  <c r="AX34" i="128" s="1"/>
  <c r="AW355" i="128"/>
  <c r="AX355" i="128" s="1"/>
  <c r="AW294" i="128"/>
  <c r="AX294" i="128" s="1"/>
  <c r="AW196" i="128"/>
  <c r="AX196" i="128" s="1"/>
  <c r="AW98" i="128"/>
  <c r="AX98" i="128" s="1"/>
  <c r="AW25" i="128"/>
  <c r="AX25" i="128" s="1"/>
  <c r="AW325" i="128"/>
  <c r="AX325" i="128" s="1"/>
  <c r="AW119" i="128"/>
  <c r="AX119" i="128" s="1"/>
  <c r="AP109" i="128"/>
  <c r="AP198" i="128"/>
  <c r="AP296" i="128"/>
  <c r="AW158" i="128"/>
  <c r="AX158" i="128" s="1"/>
  <c r="AW343" i="128"/>
  <c r="AX343" i="128" s="1"/>
  <c r="AW18" i="128"/>
  <c r="AX18" i="128" s="1"/>
  <c r="AP263" i="128"/>
  <c r="AW342" i="128"/>
  <c r="AX342" i="128" s="1"/>
  <c r="AP161" i="128"/>
  <c r="AW270" i="128"/>
  <c r="AX270" i="128" s="1"/>
  <c r="AP280" i="128"/>
  <c r="AW341" i="128"/>
  <c r="AX341" i="128" s="1"/>
  <c r="AW274" i="128"/>
  <c r="AX274" i="128" s="1"/>
  <c r="AW203" i="128"/>
  <c r="AX203" i="128" s="1"/>
  <c r="AW65" i="128"/>
  <c r="AX65" i="128" s="1"/>
  <c r="AW199" i="128"/>
  <c r="AX199" i="128" s="1"/>
  <c r="AP320" i="128"/>
  <c r="AW212" i="128"/>
  <c r="AX212" i="128" s="1"/>
  <c r="AW138" i="128"/>
  <c r="AX138" i="128" s="1"/>
  <c r="AW59" i="128"/>
  <c r="AX59" i="128" s="1"/>
  <c r="AW307" i="128"/>
  <c r="AX307" i="128" s="1"/>
  <c r="AT380" i="128"/>
  <c r="AT382" i="128"/>
  <c r="AW303" i="128"/>
  <c r="AX303" i="128" s="1"/>
  <c r="AP293" i="128"/>
  <c r="Z376" i="128"/>
  <c r="J381" i="128"/>
  <c r="W382" i="128"/>
  <c r="Z379" i="128"/>
  <c r="AW285" i="128"/>
  <c r="AX285" i="128" s="1"/>
  <c r="AW251" i="128"/>
  <c r="AX251" i="128" s="1"/>
  <c r="AW204" i="128"/>
  <c r="AX204" i="128" s="1"/>
  <c r="AW282" i="128"/>
  <c r="AX282" i="128" s="1"/>
  <c r="J376" i="128"/>
  <c r="X373" i="128"/>
  <c r="AT375" i="128"/>
  <c r="AT379" i="128"/>
  <c r="AS383" i="128"/>
  <c r="AS370" i="128"/>
  <c r="AP287" i="128"/>
  <c r="AW310" i="128"/>
  <c r="AX310" i="128" s="1"/>
  <c r="AP43" i="128"/>
  <c r="Z380" i="128"/>
  <c r="AU382" i="128"/>
  <c r="J379" i="128"/>
  <c r="AP363" i="128"/>
  <c r="AW271" i="128"/>
  <c r="AX271" i="128" s="1"/>
  <c r="AO180" i="128"/>
  <c r="AO326" i="128"/>
  <c r="AO78" i="128"/>
  <c r="AO256" i="128"/>
  <c r="AO115" i="128"/>
  <c r="AP27" i="128"/>
  <c r="AW17" i="128"/>
  <c r="AX17" i="128" s="1"/>
  <c r="AW207" i="128"/>
  <c r="AX207" i="128" s="1"/>
  <c r="AW139" i="128"/>
  <c r="AX139" i="128" s="1"/>
  <c r="AW44" i="128"/>
  <c r="AX44" i="128" s="1"/>
  <c r="AP147" i="128"/>
  <c r="AP130" i="128"/>
  <c r="AP34" i="128"/>
  <c r="AP184" i="128"/>
  <c r="AW94" i="128"/>
  <c r="AX94" i="128" s="1"/>
  <c r="AW197" i="128"/>
  <c r="AX197" i="128" s="1"/>
  <c r="AW58" i="128"/>
  <c r="AX58" i="128" s="1"/>
  <c r="AW335" i="128"/>
  <c r="AX335" i="128" s="1"/>
  <c r="AW77" i="128"/>
  <c r="AX77" i="128" s="1"/>
  <c r="AW48" i="128"/>
  <c r="AX48" i="128" s="1"/>
  <c r="AP349" i="128"/>
  <c r="AO10" i="128"/>
  <c r="AO354" i="128"/>
  <c r="AO208" i="128"/>
  <c r="AO113" i="128"/>
  <c r="AW46" i="128"/>
  <c r="AX46" i="128" s="1"/>
  <c r="AP71" i="128"/>
  <c r="AP375" i="128" s="1"/>
  <c r="W378" i="128"/>
  <c r="Z374" i="128"/>
  <c r="AW156" i="128"/>
  <c r="AX156" i="128" s="1"/>
  <c r="AW281" i="128"/>
  <c r="AX281" i="128" s="1"/>
  <c r="AS380" i="128"/>
  <c r="AP286" i="128"/>
  <c r="AT376" i="128"/>
  <c r="J373" i="128"/>
  <c r="AO373" i="128"/>
  <c r="W381" i="128"/>
  <c r="AS377" i="128"/>
  <c r="AS374" i="128"/>
  <c r="X379" i="128"/>
  <c r="AW96" i="128"/>
  <c r="AX96" i="128" s="1"/>
  <c r="AW359" i="128"/>
  <c r="AX359" i="128" s="1"/>
  <c r="AW62" i="128"/>
  <c r="AX62" i="128" s="1"/>
  <c r="AS376" i="128"/>
  <c r="Z382" i="128"/>
  <c r="J383" i="128"/>
  <c r="AW191" i="128"/>
  <c r="AX191" i="128" s="1"/>
  <c r="AP238" i="128"/>
  <c r="AP194" i="128"/>
  <c r="AW89" i="128"/>
  <c r="AX89" i="128" s="1"/>
  <c r="AO49" i="128"/>
  <c r="AO104" i="128"/>
  <c r="AW104" i="128"/>
  <c r="AX104" i="128" s="1"/>
  <c r="AP215" i="128"/>
  <c r="AP39" i="128"/>
  <c r="AW22" i="128"/>
  <c r="AX22" i="128" s="1"/>
  <c r="AW75" i="128"/>
  <c r="AX75" i="128" s="1"/>
  <c r="AW11" i="128"/>
  <c r="AX11" i="128" s="1"/>
  <c r="AW328" i="128"/>
  <c r="AX328" i="128" s="1"/>
  <c r="AW42" i="128"/>
  <c r="AX42" i="128" s="1"/>
  <c r="AW144" i="128"/>
  <c r="AX144" i="128" s="1"/>
  <c r="AW7" i="128"/>
  <c r="AX7" i="128" s="1"/>
  <c r="AO290" i="128"/>
  <c r="AW143" i="128"/>
  <c r="AX143" i="128" s="1"/>
  <c r="AW112" i="128"/>
  <c r="AX112" i="128" s="1"/>
  <c r="AW313" i="128"/>
  <c r="AX313" i="128" s="1"/>
  <c r="AW174" i="128"/>
  <c r="AX174" i="128" s="1"/>
  <c r="AW290" i="128"/>
  <c r="AX290" i="128" s="1"/>
  <c r="AW165" i="128"/>
  <c r="AX165" i="128" s="1"/>
  <c r="AW151" i="128"/>
  <c r="AX151" i="128" s="1"/>
  <c r="AP352" i="128"/>
  <c r="AP262" i="128"/>
  <c r="AP170" i="128"/>
  <c r="AW23" i="128"/>
  <c r="AX23" i="128" s="1"/>
  <c r="AW114" i="128"/>
  <c r="AX114" i="128" s="1"/>
  <c r="AW306" i="128"/>
  <c r="AX306" i="128" s="1"/>
  <c r="AP200" i="128"/>
  <c r="AP63" i="128"/>
  <c r="AW121" i="128"/>
  <c r="AX121" i="128" s="1"/>
  <c r="AW248" i="128"/>
  <c r="AX248" i="128" s="1"/>
  <c r="AW321" i="128"/>
  <c r="AX321" i="128" s="1"/>
  <c r="AW254" i="128"/>
  <c r="AX254" i="128" s="1"/>
  <c r="AW125" i="128"/>
  <c r="AX125" i="128" s="1"/>
  <c r="AW318" i="128"/>
  <c r="AX318" i="128" s="1"/>
  <c r="AO242" i="128"/>
  <c r="AW211" i="128"/>
  <c r="AX211" i="128" s="1"/>
  <c r="AW277" i="128"/>
  <c r="AX277" i="128" s="1"/>
  <c r="X380" i="128"/>
  <c r="X382" i="128"/>
  <c r="Z383" i="128"/>
  <c r="Z370" i="128"/>
  <c r="AW12" i="128"/>
  <c r="AX12" i="128" s="1"/>
  <c r="AW201" i="128"/>
  <c r="AX201" i="128" s="1"/>
  <c r="AW126" i="128"/>
  <c r="AX126" i="128" s="1"/>
  <c r="AS382" i="128"/>
  <c r="AW364" i="128"/>
  <c r="AX364" i="128" s="1"/>
  <c r="AW189" i="128"/>
  <c r="AX189" i="128" s="1"/>
  <c r="AW15" i="128"/>
  <c r="AX15" i="128" s="1"/>
  <c r="AW228" i="128"/>
  <c r="AX228" i="128" s="1"/>
  <c r="AT373" i="128"/>
  <c r="AV382" i="128"/>
  <c r="Z378" i="128"/>
  <c r="W377" i="128"/>
  <c r="X375" i="128"/>
  <c r="W383" i="128"/>
  <c r="W370" i="128"/>
  <c r="AW92" i="128"/>
  <c r="AX92" i="128" s="1"/>
  <c r="AW210" i="128"/>
  <c r="AX210" i="128" s="1"/>
  <c r="AP111" i="128"/>
  <c r="AO376" i="128"/>
  <c r="AS373" i="128"/>
  <c r="J378" i="128"/>
  <c r="AS375" i="128"/>
  <c r="AS379" i="128"/>
  <c r="AW368" i="128"/>
  <c r="AX368" i="128" s="1"/>
  <c r="AW322" i="128"/>
  <c r="AX322" i="128" s="1"/>
  <c r="AW236" i="128"/>
  <c r="AX236" i="128" s="1"/>
  <c r="AO300" i="128"/>
  <c r="AW255" i="128"/>
  <c r="AX255" i="128" s="1"/>
  <c r="AW344" i="128"/>
  <c r="AX344" i="128" s="1"/>
  <c r="AW232" i="128"/>
  <c r="AX232" i="128" s="1"/>
  <c r="AP258" i="128"/>
  <c r="AW146" i="128"/>
  <c r="AX146" i="128" s="1"/>
  <c r="AW302" i="128"/>
  <c r="AX302" i="128" s="1"/>
  <c r="AW241" i="128"/>
  <c r="AX241" i="128" s="1"/>
  <c r="AW175" i="128"/>
  <c r="AX175" i="128" s="1"/>
  <c r="AW276" i="128"/>
  <c r="AX276" i="128" s="1"/>
  <c r="AW192" i="128"/>
  <c r="AX192" i="128" s="1"/>
  <c r="AO328" i="128"/>
  <c r="AW129" i="128"/>
  <c r="AX129" i="128" s="1"/>
  <c r="AW108" i="128"/>
  <c r="AX108" i="128" s="1"/>
  <c r="AW312" i="128"/>
  <c r="AX312" i="128" s="1"/>
  <c r="AP247" i="128"/>
  <c r="AW323" i="128"/>
  <c r="AX323" i="128" s="1"/>
  <c r="AW278" i="128"/>
  <c r="AX278" i="128" s="1"/>
  <c r="AW253" i="128"/>
  <c r="AX253" i="128" s="1"/>
  <c r="AW209" i="128"/>
  <c r="AX209" i="128" s="1"/>
  <c r="AW116" i="128"/>
  <c r="AX116" i="128" s="1"/>
  <c r="AW30" i="128"/>
  <c r="AX30" i="128" s="1"/>
  <c r="AW53" i="128"/>
  <c r="AX53" i="128" s="1"/>
  <c r="AW346" i="128"/>
  <c r="AX346" i="128" s="1"/>
  <c r="AW166" i="128"/>
  <c r="AX166" i="128" s="1"/>
  <c r="AW84" i="128"/>
  <c r="AX84" i="128" s="1"/>
  <c r="AW120" i="128"/>
  <c r="AX120" i="128" s="1"/>
  <c r="AW54" i="128"/>
  <c r="AX54" i="128" s="1"/>
  <c r="AW35" i="128"/>
  <c r="AX35" i="128" s="1"/>
  <c r="AW8" i="128"/>
  <c r="AX8" i="128" s="1"/>
  <c r="AW350" i="128"/>
  <c r="AX350" i="128" s="1"/>
  <c r="AW260" i="128"/>
  <c r="AX260" i="128" s="1"/>
  <c r="AW217" i="128"/>
  <c r="AX217" i="128" s="1"/>
  <c r="AW153" i="128"/>
  <c r="AX153" i="128" s="1"/>
  <c r="AW80" i="128"/>
  <c r="AX80" i="128" s="1"/>
  <c r="AW140" i="128"/>
  <c r="AX140" i="128" s="1"/>
  <c r="AW100" i="128"/>
  <c r="AX100" i="128" s="1"/>
  <c r="AW309" i="128"/>
  <c r="AX309" i="128" s="1"/>
  <c r="AW213" i="128"/>
  <c r="AX213" i="128" s="1"/>
  <c r="AW168" i="128"/>
  <c r="AX168" i="128" s="1"/>
  <c r="AW33" i="128"/>
  <c r="AX33" i="128" s="1"/>
  <c r="AP133" i="128"/>
  <c r="AW275" i="128"/>
  <c r="AX275" i="128" s="1"/>
  <c r="AW60" i="128"/>
  <c r="AX60" i="128" s="1"/>
  <c r="AT29" i="128"/>
  <c r="AP333" i="128"/>
  <c r="AW235" i="128"/>
  <c r="AX235" i="128" s="1"/>
  <c r="AW157" i="128"/>
  <c r="AX157" i="128" s="1"/>
  <c r="AP284" i="128"/>
  <c r="AW160" i="128"/>
  <c r="AX160" i="128" s="1"/>
  <c r="AW327" i="128"/>
  <c r="AX327" i="128" s="1"/>
  <c r="AW265" i="128"/>
  <c r="AX265" i="128" s="1"/>
  <c r="AW172" i="128"/>
  <c r="AX172" i="128" s="1"/>
  <c r="AP41" i="128"/>
  <c r="AW216" i="128"/>
  <c r="AX216" i="128" s="1"/>
  <c r="AP88" i="128"/>
  <c r="AW81" i="128"/>
  <c r="AX81" i="128" s="1"/>
  <c r="AW68" i="128"/>
  <c r="AX68" i="128" s="1"/>
  <c r="AO137" i="128"/>
  <c r="AO118" i="128"/>
  <c r="AW64" i="128"/>
  <c r="AX64" i="128" s="1"/>
  <c r="AW99" i="128"/>
  <c r="AX99" i="128" s="1"/>
  <c r="J380" i="128"/>
  <c r="Z381" i="128"/>
  <c r="J382" i="128"/>
  <c r="AS378" i="128"/>
  <c r="AW234" i="128"/>
  <c r="AX234" i="128" s="1"/>
  <c r="W380" i="128"/>
  <c r="X381" i="128"/>
  <c r="AO382" i="128"/>
  <c r="J377" i="128"/>
  <c r="Z375" i="128"/>
  <c r="X383" i="128"/>
  <c r="X370" i="128"/>
  <c r="AW24" i="128"/>
  <c r="AX24" i="128" s="1"/>
  <c r="X376" i="128"/>
  <c r="AP373" i="128"/>
  <c r="AS381" i="128"/>
  <c r="J375" i="128"/>
  <c r="W374" i="128"/>
  <c r="AW356" i="128"/>
  <c r="AX356" i="128" s="1"/>
  <c r="AP55" i="128"/>
  <c r="AW102" i="128"/>
  <c r="AX102" i="128" s="1"/>
  <c r="AW70" i="128"/>
  <c r="AX70" i="128" s="1"/>
  <c r="AW131" i="128"/>
  <c r="AX131" i="128" s="1"/>
  <c r="W376" i="128"/>
  <c r="AT378" i="128"/>
  <c r="W379" i="128"/>
  <c r="AW107" i="127"/>
  <c r="AX107" i="127" s="1"/>
  <c r="AW115" i="127"/>
  <c r="AX115" i="127" s="1"/>
  <c r="J163" i="127"/>
  <c r="W164" i="127"/>
  <c r="J156" i="127"/>
  <c r="X165" i="127"/>
  <c r="X152" i="127"/>
  <c r="AW100" i="127"/>
  <c r="AX100" i="127" s="1"/>
  <c r="AW12" i="127"/>
  <c r="AX12" i="127" s="1"/>
  <c r="AW10" i="127"/>
  <c r="AX10" i="127" s="1"/>
  <c r="AW84" i="127"/>
  <c r="AX84" i="127" s="1"/>
  <c r="AW114" i="127"/>
  <c r="AX114" i="127" s="1"/>
  <c r="AW74" i="127"/>
  <c r="AX74" i="127" s="1"/>
  <c r="AW95" i="127"/>
  <c r="AX95" i="127" s="1"/>
  <c r="AO55" i="127"/>
  <c r="AO164" i="127" s="1"/>
  <c r="AW44" i="127"/>
  <c r="AX44" i="127" s="1"/>
  <c r="AW109" i="127"/>
  <c r="AX109" i="127" s="1"/>
  <c r="AW31" i="127"/>
  <c r="AX31" i="127" s="1"/>
  <c r="AW97" i="127"/>
  <c r="AX97" i="127" s="1"/>
  <c r="AW121" i="127"/>
  <c r="AX121" i="127" s="1"/>
  <c r="AW20" i="127"/>
  <c r="AX20" i="127" s="1"/>
  <c r="AO94" i="127"/>
  <c r="AW79" i="127"/>
  <c r="AX79" i="127" s="1"/>
  <c r="AW104" i="127"/>
  <c r="AX104" i="127" s="1"/>
  <c r="AW75" i="127"/>
  <c r="AX75" i="127" s="1"/>
  <c r="AW78" i="127"/>
  <c r="AX78" i="127" s="1"/>
  <c r="AP142" i="127"/>
  <c r="AW46" i="127"/>
  <c r="AX46" i="127" s="1"/>
  <c r="AO81" i="127"/>
  <c r="AW30" i="127"/>
  <c r="AX30" i="127" s="1"/>
  <c r="X157" i="127"/>
  <c r="J164" i="127"/>
  <c r="AW102" i="127"/>
  <c r="AX102" i="127" s="1"/>
  <c r="W163" i="127"/>
  <c r="W159" i="127"/>
  <c r="J157" i="127"/>
  <c r="W156" i="127"/>
  <c r="J161" i="127"/>
  <c r="W165" i="127"/>
  <c r="W152" i="127"/>
  <c r="W158" i="127"/>
  <c r="Z162" i="127"/>
  <c r="W155" i="127"/>
  <c r="AS157" i="127"/>
  <c r="AT105" i="127"/>
  <c r="AS161" i="127"/>
  <c r="AT47" i="127"/>
  <c r="AO150" i="127"/>
  <c r="AT164" i="127"/>
  <c r="Z156" i="127"/>
  <c r="AO107" i="127"/>
  <c r="W162" i="127"/>
  <c r="Z157" i="127"/>
  <c r="AW80" i="127"/>
  <c r="AX80" i="127" s="1"/>
  <c r="AW134" i="127"/>
  <c r="AX134" i="127" s="1"/>
  <c r="AW93" i="127"/>
  <c r="AX93" i="127" s="1"/>
  <c r="AP11" i="127"/>
  <c r="AW63" i="127"/>
  <c r="AX63" i="127" s="1"/>
  <c r="AO44" i="127"/>
  <c r="AO158" i="127" s="1"/>
  <c r="AW125" i="127"/>
  <c r="AX125" i="127" s="1"/>
  <c r="AW24" i="127"/>
  <c r="AX24" i="127" s="1"/>
  <c r="AW71" i="127"/>
  <c r="AX71" i="127" s="1"/>
  <c r="AW25" i="127"/>
  <c r="AX25" i="127" s="1"/>
  <c r="AO121" i="127"/>
  <c r="AO20" i="127"/>
  <c r="AO109" i="127"/>
  <c r="AP76" i="127"/>
  <c r="AO78" i="127"/>
  <c r="AW48" i="127"/>
  <c r="AX48" i="127" s="1"/>
  <c r="AW129" i="127"/>
  <c r="AX129" i="127" s="1"/>
  <c r="AW91" i="127"/>
  <c r="AX91" i="127" s="1"/>
  <c r="AW143" i="127"/>
  <c r="AX143" i="127" s="1"/>
  <c r="AW67" i="127"/>
  <c r="AX67" i="127" s="1"/>
  <c r="AW7" i="127"/>
  <c r="AX7" i="127" s="1"/>
  <c r="AU162" i="127"/>
  <c r="AV9" i="127"/>
  <c r="AV162" i="127" s="1"/>
  <c r="AO127" i="127"/>
  <c r="AO155" i="127" s="1"/>
  <c r="AT162" i="127"/>
  <c r="Z163" i="127"/>
  <c r="AP158" i="127"/>
  <c r="AO162" i="127"/>
  <c r="AW39" i="127"/>
  <c r="AX39" i="127" s="1"/>
  <c r="X158" i="127"/>
  <c r="AP127" i="127"/>
  <c r="AP155" i="127" s="1"/>
  <c r="AP47" i="127"/>
  <c r="AO105" i="127"/>
  <c r="AO157" i="127" s="1"/>
  <c r="AO47" i="127"/>
  <c r="AP162" i="127"/>
  <c r="AP164" i="127"/>
  <c r="Z165" i="127"/>
  <c r="Z152" i="127"/>
  <c r="AW64" i="127"/>
  <c r="AX64" i="127" s="1"/>
  <c r="AP48" i="127"/>
  <c r="AP129" i="127"/>
  <c r="AP25" i="127"/>
  <c r="Z158" i="127"/>
  <c r="AP143" i="127"/>
  <c r="Z155" i="127"/>
  <c r="AP116" i="127"/>
  <c r="AS164" i="127"/>
  <c r="AP68" i="127"/>
  <c r="X159" i="127"/>
  <c r="AP65" i="127"/>
  <c r="AP156" i="127" s="1"/>
  <c r="Z161" i="127"/>
  <c r="AW144" i="127"/>
  <c r="AX144" i="127" s="1"/>
  <c r="AW28" i="127"/>
  <c r="AX28" i="127" s="1"/>
  <c r="AW85" i="127"/>
  <c r="AX85" i="127" s="1"/>
  <c r="AW86" i="127"/>
  <c r="AX86" i="127" s="1"/>
  <c r="AW41" i="127"/>
  <c r="AX41" i="127" s="1"/>
  <c r="AW70" i="127"/>
  <c r="AX70" i="127" s="1"/>
  <c r="AW90" i="127"/>
  <c r="AX90" i="127" s="1"/>
  <c r="AW120" i="127"/>
  <c r="AX120" i="127" s="1"/>
  <c r="AW58" i="127"/>
  <c r="AX58" i="127" s="1"/>
  <c r="AW101" i="127"/>
  <c r="AX101" i="127" s="1"/>
  <c r="AW60" i="127"/>
  <c r="AX60" i="127" s="1"/>
  <c r="AW147" i="127"/>
  <c r="AX147" i="127" s="1"/>
  <c r="AW83" i="127"/>
  <c r="AX83" i="127" s="1"/>
  <c r="AW131" i="127"/>
  <c r="AX131" i="127" s="1"/>
  <c r="AW68" i="127"/>
  <c r="AX68" i="127" s="1"/>
  <c r="AW133" i="127"/>
  <c r="AX133" i="127" s="1"/>
  <c r="AW148" i="127"/>
  <c r="AX148" i="127" s="1"/>
  <c r="Z160" i="127"/>
  <c r="Z164" i="127"/>
  <c r="AP160" i="127"/>
  <c r="AS160" i="127"/>
  <c r="AO159" i="127"/>
  <c r="J158" i="127"/>
  <c r="X155" i="127"/>
  <c r="AS163" i="127"/>
  <c r="AT116" i="127"/>
  <c r="AS159" i="127"/>
  <c r="AT36" i="127"/>
  <c r="AP105" i="127"/>
  <c r="AS156" i="127"/>
  <c r="AT65" i="127"/>
  <c r="X161" i="127"/>
  <c r="AS165" i="127"/>
  <c r="AS152" i="127"/>
  <c r="AT18" i="127"/>
  <c r="AS158" i="127"/>
  <c r="AT149" i="127"/>
  <c r="AS155" i="127"/>
  <c r="AT127" i="127"/>
  <c r="AU164" i="127"/>
  <c r="AV61" i="127"/>
  <c r="AV164" i="127" s="1"/>
  <c r="AT160" i="127"/>
  <c r="AU72" i="127"/>
  <c r="W157" i="127"/>
  <c r="W161" i="127"/>
  <c r="AS162" i="127"/>
  <c r="AP70" i="127"/>
  <c r="X163" i="127"/>
  <c r="J159" i="127"/>
  <c r="X156" i="127"/>
  <c r="AP165" i="127"/>
  <c r="AW49" i="127"/>
  <c r="AX49" i="127" s="1"/>
  <c r="AW55" i="127"/>
  <c r="AX55" i="127" s="1"/>
  <c r="AW113" i="127"/>
  <c r="AX113" i="127" s="1"/>
  <c r="AW123" i="127"/>
  <c r="AX123" i="127" s="1"/>
  <c r="AW56" i="127"/>
  <c r="AX56" i="127" s="1"/>
  <c r="AW139" i="127"/>
  <c r="AX139" i="127" s="1"/>
  <c r="AW135" i="127"/>
  <c r="AX135" i="127" s="1"/>
  <c r="AW82" i="127"/>
  <c r="AX82" i="127" s="1"/>
  <c r="AW94" i="127"/>
  <c r="AX94" i="127" s="1"/>
  <c r="AW122" i="127"/>
  <c r="AX122" i="127" s="1"/>
  <c r="AW92" i="127"/>
  <c r="AX92" i="127" s="1"/>
  <c r="AW26" i="127"/>
  <c r="AX26" i="127" s="1"/>
  <c r="AW117" i="127"/>
  <c r="AX117" i="127" s="1"/>
  <c r="AW51" i="127"/>
  <c r="AX51" i="127" s="1"/>
  <c r="AW118" i="127"/>
  <c r="AX118" i="127" s="1"/>
  <c r="AW81" i="127"/>
  <c r="AX81" i="127" s="1"/>
  <c r="AW126" i="127"/>
  <c r="AX126" i="127" s="1"/>
  <c r="AW62" i="127"/>
  <c r="AX62" i="127" s="1"/>
  <c r="AO224" i="129" l="1"/>
  <c r="AO221" i="129"/>
  <c r="AP152" i="127"/>
  <c r="AO374" i="128"/>
  <c r="AP222" i="129"/>
  <c r="AO156" i="127"/>
  <c r="AP378" i="128"/>
  <c r="AO165" i="127"/>
  <c r="AP157" i="127"/>
  <c r="AP383" i="128"/>
  <c r="AO222" i="129"/>
  <c r="AP370" i="128"/>
  <c r="AW9" i="127"/>
  <c r="AP159" i="127"/>
  <c r="AO163" i="127"/>
  <c r="AP163" i="127"/>
  <c r="AO215" i="129"/>
  <c r="AP379" i="128"/>
  <c r="AO378" i="128"/>
  <c r="AP374" i="128"/>
  <c r="AP382" i="128"/>
  <c r="AO375" i="128"/>
  <c r="AO383" i="128"/>
  <c r="AP380" i="128"/>
  <c r="AP377" i="128"/>
  <c r="AO380" i="128"/>
  <c r="AT219" i="129"/>
  <c r="AT223" i="129"/>
  <c r="AO220" i="129"/>
  <c r="AU7" i="129"/>
  <c r="AT225" i="129"/>
  <c r="AT220" i="129"/>
  <c r="AT226" i="129"/>
  <c r="AP215" i="129"/>
  <c r="AV221" i="129"/>
  <c r="AT228" i="129"/>
  <c r="AT215" i="129"/>
  <c r="AP224" i="129"/>
  <c r="AT218" i="129"/>
  <c r="AO226" i="129"/>
  <c r="AT227" i="129"/>
  <c r="AT224" i="129"/>
  <c r="AT222" i="129"/>
  <c r="AU29" i="128"/>
  <c r="AU373" i="128"/>
  <c r="AV373" i="128"/>
  <c r="AU375" i="128"/>
  <c r="AP381" i="128"/>
  <c r="AU376" i="128"/>
  <c r="AV376" i="128"/>
  <c r="AU380" i="128"/>
  <c r="AP376" i="128"/>
  <c r="AT377" i="128"/>
  <c r="AX382" i="128"/>
  <c r="AT383" i="128"/>
  <c r="AT370" i="128"/>
  <c r="AU379" i="128"/>
  <c r="AO381" i="128"/>
  <c r="AT381" i="128"/>
  <c r="AO377" i="128"/>
  <c r="AO370" i="128"/>
  <c r="AT374" i="128"/>
  <c r="AW382" i="128"/>
  <c r="AV72" i="127"/>
  <c r="AT155" i="127"/>
  <c r="AU127" i="127"/>
  <c r="AT163" i="127"/>
  <c r="AU116" i="127"/>
  <c r="AW162" i="127"/>
  <c r="AX9" i="127"/>
  <c r="AX162" i="127" s="1"/>
  <c r="AT157" i="127"/>
  <c r="AU105" i="127"/>
  <c r="AO161" i="127"/>
  <c r="AP161" i="127"/>
  <c r="AO160" i="127"/>
  <c r="AW61" i="127"/>
  <c r="AT159" i="127"/>
  <c r="AU36" i="127"/>
  <c r="AT161" i="127"/>
  <c r="AU47" i="127"/>
  <c r="AT158" i="127"/>
  <c r="AU149" i="127"/>
  <c r="AT165" i="127"/>
  <c r="AT152" i="127"/>
  <c r="AU18" i="127"/>
  <c r="AT156" i="127"/>
  <c r="AU65" i="127"/>
  <c r="AO152" i="127"/>
  <c r="AU225" i="129" l="1"/>
  <c r="AV225" i="129"/>
  <c r="AU222" i="129"/>
  <c r="AU220" i="129"/>
  <c r="AU227" i="129"/>
  <c r="AU228" i="129"/>
  <c r="AU215" i="129"/>
  <c r="AW221" i="129"/>
  <c r="AX221" i="129"/>
  <c r="AU219" i="129"/>
  <c r="AV219" i="129"/>
  <c r="AU224" i="129"/>
  <c r="AU218" i="129"/>
  <c r="AV218" i="129"/>
  <c r="AU226" i="129"/>
  <c r="AV7" i="129"/>
  <c r="AU223" i="129"/>
  <c r="AU383" i="128"/>
  <c r="AU370" i="128"/>
  <c r="AW373" i="128"/>
  <c r="AX373" i="128"/>
  <c r="AU378" i="128"/>
  <c r="AW376" i="128"/>
  <c r="AX376" i="128"/>
  <c r="AU374" i="128"/>
  <c r="AU377" i="128"/>
  <c r="AV380" i="128"/>
  <c r="AV375" i="128"/>
  <c r="AU381" i="128"/>
  <c r="AV381" i="128"/>
  <c r="AV379" i="128"/>
  <c r="AV29" i="128"/>
  <c r="AU165" i="127"/>
  <c r="AU152" i="127"/>
  <c r="AV18" i="127"/>
  <c r="AU158" i="127"/>
  <c r="AV149" i="127"/>
  <c r="AU155" i="127"/>
  <c r="AV127" i="127"/>
  <c r="AV155" i="127" s="1"/>
  <c r="AU159" i="127"/>
  <c r="AV36" i="127"/>
  <c r="AU156" i="127"/>
  <c r="AV65" i="127"/>
  <c r="AU163" i="127"/>
  <c r="AV116" i="127"/>
  <c r="AV160" i="127"/>
  <c r="AW72" i="127"/>
  <c r="AU161" i="127"/>
  <c r="AV47" i="127"/>
  <c r="AW164" i="127"/>
  <c r="AX61" i="127"/>
  <c r="AX164" i="127" s="1"/>
  <c r="AU160" i="127"/>
  <c r="AU157" i="127"/>
  <c r="AV105" i="127"/>
  <c r="AV157" i="127" s="1"/>
  <c r="AW127" i="127" l="1"/>
  <c r="AW7" i="129"/>
  <c r="AV224" i="129"/>
  <c r="AW222" i="129"/>
  <c r="AV222" i="129"/>
  <c r="AV223" i="129"/>
  <c r="AW225" i="129"/>
  <c r="AX225" i="129"/>
  <c r="AW228" i="129"/>
  <c r="AV226" i="129"/>
  <c r="AV228" i="129"/>
  <c r="AV215" i="129"/>
  <c r="AV227" i="129"/>
  <c r="AV220" i="129"/>
  <c r="AW215" i="129"/>
  <c r="AW380" i="128"/>
  <c r="AX380" i="128"/>
  <c r="AV374" i="128"/>
  <c r="AV378" i="128"/>
  <c r="AW383" i="128"/>
  <c r="AW379" i="128"/>
  <c r="AX379" i="128"/>
  <c r="AW375" i="128"/>
  <c r="AX375" i="128"/>
  <c r="AV377" i="128"/>
  <c r="AV383" i="128"/>
  <c r="AV370" i="128"/>
  <c r="AW29" i="128"/>
  <c r="AV163" i="127"/>
  <c r="AW116" i="127"/>
  <c r="AW155" i="127"/>
  <c r="AX127" i="127"/>
  <c r="AX155" i="127" s="1"/>
  <c r="AV159" i="127"/>
  <c r="AW36" i="127"/>
  <c r="AV158" i="127"/>
  <c r="AW149" i="127"/>
  <c r="AV161" i="127"/>
  <c r="AW47" i="127"/>
  <c r="AW160" i="127"/>
  <c r="AX72" i="127"/>
  <c r="AX160" i="127" s="1"/>
  <c r="AV156" i="127"/>
  <c r="AW65" i="127"/>
  <c r="AV165" i="127"/>
  <c r="AV152" i="127"/>
  <c r="AW18" i="127"/>
  <c r="AW105" i="127"/>
  <c r="AW218" i="129" l="1"/>
  <c r="AX218" i="129"/>
  <c r="AX228" i="129"/>
  <c r="AW219" i="129"/>
  <c r="AX219" i="129"/>
  <c r="AW224" i="129"/>
  <c r="AX224" i="129"/>
  <c r="AW227" i="129"/>
  <c r="AX227" i="129"/>
  <c r="AW220" i="129"/>
  <c r="AX220" i="129"/>
  <c r="AW226" i="129"/>
  <c r="AX226" i="129"/>
  <c r="AW223" i="129"/>
  <c r="AX222" i="129"/>
  <c r="AX7" i="129"/>
  <c r="AW374" i="128"/>
  <c r="AX374" i="128"/>
  <c r="AW381" i="128"/>
  <c r="AX381" i="128"/>
  <c r="AW377" i="128"/>
  <c r="AX29" i="128"/>
  <c r="AX383" i="128"/>
  <c r="AW378" i="128"/>
  <c r="AW370" i="128"/>
  <c r="AW158" i="127"/>
  <c r="AX149" i="127"/>
  <c r="AX158" i="127" s="1"/>
  <c r="AW157" i="127"/>
  <c r="AX105" i="127"/>
  <c r="AX157" i="127" s="1"/>
  <c r="AW165" i="127"/>
  <c r="AW152" i="127"/>
  <c r="AX18" i="127"/>
  <c r="AW156" i="127"/>
  <c r="AX65" i="127"/>
  <c r="AX156" i="127" s="1"/>
  <c r="AW161" i="127"/>
  <c r="AX47" i="127"/>
  <c r="AX161" i="127" s="1"/>
  <c r="AW159" i="127"/>
  <c r="AX36" i="127"/>
  <c r="AX159" i="127" s="1"/>
  <c r="AW163" i="127"/>
  <c r="AX116" i="127"/>
  <c r="AX163" i="127" s="1"/>
  <c r="AX223" i="129" l="1"/>
  <c r="AX215" i="129"/>
  <c r="AX370" i="128"/>
  <c r="AX378" i="128"/>
  <c r="AX377" i="128"/>
  <c r="AX165" i="127"/>
  <c r="AX152" i="127"/>
  <c r="AB379" i="12" l="1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W408" i="12"/>
  <c r="AX408" i="12"/>
  <c r="BF408" i="4"/>
  <c r="BF379" i="4"/>
  <c r="AQ379" i="4"/>
  <c r="AR379" i="4"/>
  <c r="AS379" i="4" s="1"/>
  <c r="AT379" i="4" s="1"/>
  <c r="AU379" i="4" s="1"/>
  <c r="AV379" i="4" s="1"/>
  <c r="AQ408" i="4"/>
  <c r="AR408" i="4"/>
  <c r="AS408" i="4" s="1"/>
  <c r="AT408" i="4" s="1"/>
  <c r="AU408" i="4" s="1"/>
  <c r="AV408" i="4" s="1"/>
  <c r="AA379" i="4"/>
  <c r="AA408" i="4"/>
  <c r="R379" i="4"/>
  <c r="S379" i="4"/>
  <c r="T379" i="4"/>
  <c r="U379" i="4"/>
  <c r="V379" i="4"/>
  <c r="R408" i="4"/>
  <c r="S408" i="4"/>
  <c r="T408" i="4"/>
  <c r="U408" i="4"/>
  <c r="X408" i="4" s="1"/>
  <c r="V408" i="4"/>
  <c r="M379" i="4"/>
  <c r="J379" i="4" s="1"/>
  <c r="M408" i="4"/>
  <c r="J408" i="4" s="1"/>
  <c r="Z379" i="4" l="1"/>
  <c r="Z408" i="4"/>
  <c r="AO379" i="4"/>
  <c r="AZ379" i="12"/>
  <c r="AY408" i="12"/>
  <c r="AZ408" i="12"/>
  <c r="AY379" i="12"/>
  <c r="X379" i="4"/>
  <c r="W379" i="4"/>
  <c r="AP408" i="4"/>
  <c r="AP379" i="4"/>
  <c r="AO408" i="4"/>
  <c r="AW408" i="4"/>
  <c r="AX408" i="4" s="1"/>
  <c r="AW379" i="4"/>
  <c r="AX379" i="4" s="1"/>
  <c r="W408" i="4"/>
  <c r="AB70" i="12" l="1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Z323" i="12" l="1"/>
  <c r="AY70" i="12"/>
  <c r="AY323" i="12"/>
  <c r="AZ70" i="12"/>
  <c r="BF323" i="4"/>
  <c r="BF70" i="4"/>
  <c r="AQ70" i="4"/>
  <c r="AR70" i="4"/>
  <c r="AS70" i="4" s="1"/>
  <c r="AT70" i="4" s="1"/>
  <c r="AU70" i="4" s="1"/>
  <c r="AV70" i="4" s="1"/>
  <c r="AQ323" i="4"/>
  <c r="AR323" i="4"/>
  <c r="AS323" i="4" s="1"/>
  <c r="AT323" i="4" s="1"/>
  <c r="AU323" i="4" s="1"/>
  <c r="AV323" i="4" s="1"/>
  <c r="AA70" i="4"/>
  <c r="AA323" i="4"/>
  <c r="R70" i="4"/>
  <c r="S70" i="4"/>
  <c r="T70" i="4"/>
  <c r="U70" i="4"/>
  <c r="V70" i="4"/>
  <c r="R323" i="4"/>
  <c r="S323" i="4"/>
  <c r="T323" i="4"/>
  <c r="U323" i="4"/>
  <c r="AO323" i="4" s="1"/>
  <c r="V323" i="4"/>
  <c r="M70" i="4"/>
  <c r="J70" i="4" s="1"/>
  <c r="M323" i="4"/>
  <c r="Z323" i="4" s="1"/>
  <c r="W323" i="4" l="1"/>
  <c r="W70" i="4"/>
  <c r="J323" i="4"/>
  <c r="Z70" i="4"/>
  <c r="X323" i="4"/>
  <c r="AP323" i="4"/>
  <c r="AP70" i="4"/>
  <c r="AO70" i="4"/>
  <c r="AW323" i="4"/>
  <c r="AX323" i="4" s="1"/>
  <c r="AW70" i="4"/>
  <c r="AX70" i="4" s="1"/>
  <c r="X70" i="4"/>
  <c r="S677" i="4"/>
  <c r="T677" i="4"/>
  <c r="U677" i="4"/>
  <c r="AO677" i="4" s="1"/>
  <c r="V677" i="4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W677" i="12"/>
  <c r="AX677" i="12"/>
  <c r="BF677" i="4"/>
  <c r="AQ677" i="4"/>
  <c r="AR677" i="4"/>
  <c r="AS677" i="4" s="1"/>
  <c r="AT677" i="4" s="1"/>
  <c r="AU677" i="4" s="1"/>
  <c r="AV677" i="4" s="1"/>
  <c r="AA677" i="4"/>
  <c r="R677" i="4"/>
  <c r="M677" i="4"/>
  <c r="J677" i="4" s="1"/>
  <c r="Z677" i="4" l="1"/>
  <c r="AY677" i="12"/>
  <c r="AZ677" i="12"/>
  <c r="AP677" i="4"/>
  <c r="X677" i="4"/>
  <c r="W677" i="4"/>
  <c r="AW677" i="4"/>
  <c r="AX677" i="4" s="1"/>
  <c r="AB412" i="12"/>
  <c r="AB564" i="12" l="1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W564" i="12"/>
  <c r="AX564" i="12"/>
  <c r="BF564" i="4"/>
  <c r="AQ564" i="4"/>
  <c r="AR564" i="4"/>
  <c r="AS564" i="4" s="1"/>
  <c r="AT564" i="4" s="1"/>
  <c r="AU564" i="4" s="1"/>
  <c r="AV564" i="4" s="1"/>
  <c r="AA564" i="4"/>
  <c r="R564" i="4"/>
  <c r="S564" i="4"/>
  <c r="T564" i="4"/>
  <c r="U564" i="4"/>
  <c r="V564" i="4"/>
  <c r="M564" i="4"/>
  <c r="J564" i="4" s="1"/>
  <c r="Z564" i="4" l="1"/>
  <c r="AO564" i="4"/>
  <c r="AY564" i="12"/>
  <c r="AZ564" i="12"/>
  <c r="X564" i="4"/>
  <c r="W564" i="4"/>
  <c r="AP564" i="4"/>
  <c r="AW564" i="4"/>
  <c r="AX564" i="4" s="1"/>
  <c r="E721" i="4" l="1"/>
  <c r="E722" i="4"/>
  <c r="C183" i="7" s="1"/>
  <c r="E723" i="4"/>
  <c r="I183" i="7" s="1"/>
  <c r="E724" i="4"/>
  <c r="O183" i="7" s="1"/>
  <c r="AB560" i="12" l="1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W560" i="12"/>
  <c r="AX560" i="12"/>
  <c r="BF560" i="4"/>
  <c r="AQ560" i="4"/>
  <c r="AR560" i="4"/>
  <c r="AS560" i="4" s="1"/>
  <c r="AT560" i="4" s="1"/>
  <c r="AU560" i="4" s="1"/>
  <c r="AV560" i="4" s="1"/>
  <c r="AA560" i="4"/>
  <c r="R560" i="4"/>
  <c r="S560" i="4"/>
  <c r="T560" i="4"/>
  <c r="U560" i="4"/>
  <c r="AP560" i="4" s="1"/>
  <c r="V560" i="4"/>
  <c r="M560" i="4"/>
  <c r="J560" i="4" s="1"/>
  <c r="Z560" i="4" l="1"/>
  <c r="X560" i="4"/>
  <c r="W560" i="4"/>
  <c r="AY560" i="12"/>
  <c r="AZ560" i="12"/>
  <c r="AO560" i="4"/>
  <c r="AW560" i="4"/>
  <c r="AX560" i="4" s="1"/>
  <c r="AB288" i="12" l="1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BF288" i="4"/>
  <c r="AQ288" i="4"/>
  <c r="AR288" i="4"/>
  <c r="AS288" i="4" s="1"/>
  <c r="AT288" i="4" s="1"/>
  <c r="AU288" i="4" s="1"/>
  <c r="AV288" i="4" s="1"/>
  <c r="AA288" i="4"/>
  <c r="R288" i="4"/>
  <c r="S288" i="4"/>
  <c r="T288" i="4"/>
  <c r="U288" i="4"/>
  <c r="V288" i="4"/>
  <c r="M288" i="4"/>
  <c r="J288" i="4" s="1"/>
  <c r="AO288" i="4" l="1"/>
  <c r="Z288" i="4"/>
  <c r="AY288" i="12"/>
  <c r="AZ288" i="12"/>
  <c r="W288" i="4"/>
  <c r="X288" i="4"/>
  <c r="AP288" i="4"/>
  <c r="AW288" i="4"/>
  <c r="AX288" i="4" s="1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BF208" i="4"/>
  <c r="BF294" i="4"/>
  <c r="AQ294" i="4"/>
  <c r="AR294" i="4"/>
  <c r="AS294" i="4" s="1"/>
  <c r="AT294" i="4" s="1"/>
  <c r="AU294" i="4" s="1"/>
  <c r="AV294" i="4" s="1"/>
  <c r="AQ208" i="4"/>
  <c r="AR208" i="4"/>
  <c r="AS208" i="4" s="1"/>
  <c r="AT208" i="4" s="1"/>
  <c r="AU208" i="4" s="1"/>
  <c r="AV208" i="4" s="1"/>
  <c r="AA294" i="4"/>
  <c r="AA208" i="4"/>
  <c r="R294" i="4"/>
  <c r="S294" i="4"/>
  <c r="T294" i="4"/>
  <c r="U294" i="4"/>
  <c r="AO294" i="4" s="1"/>
  <c r="V294" i="4"/>
  <c r="R208" i="4"/>
  <c r="S208" i="4"/>
  <c r="T208" i="4"/>
  <c r="U208" i="4"/>
  <c r="V208" i="4"/>
  <c r="M294" i="4"/>
  <c r="J294" i="4" s="1"/>
  <c r="M208" i="4"/>
  <c r="J208" i="4" s="1"/>
  <c r="Z294" i="4" l="1"/>
  <c r="Z208" i="4"/>
  <c r="AY294" i="12"/>
  <c r="AY208" i="12"/>
  <c r="AZ208" i="12"/>
  <c r="AZ294" i="12"/>
  <c r="W208" i="4"/>
  <c r="X294" i="4"/>
  <c r="W294" i="4"/>
  <c r="AP208" i="4"/>
  <c r="AP294" i="4"/>
  <c r="AO208" i="4"/>
  <c r="AW208" i="4"/>
  <c r="AX208" i="4" s="1"/>
  <c r="AW294" i="4"/>
  <c r="AX294" i="4" s="1"/>
  <c r="X208" i="4"/>
  <c r="AB104" i="12" l="1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W487" i="12"/>
  <c r="AX487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W440" i="12"/>
  <c r="AX440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BF366" i="4"/>
  <c r="BF41" i="4"/>
  <c r="BF440" i="4"/>
  <c r="BF487" i="4"/>
  <c r="BF230" i="4"/>
  <c r="BF104" i="4"/>
  <c r="AQ104" i="4"/>
  <c r="AR104" i="4"/>
  <c r="AS104" i="4" s="1"/>
  <c r="AT104" i="4" s="1"/>
  <c r="AU104" i="4" s="1"/>
  <c r="AV104" i="4" s="1"/>
  <c r="AQ230" i="4"/>
  <c r="AR230" i="4"/>
  <c r="AS230" i="4" s="1"/>
  <c r="AT230" i="4" s="1"/>
  <c r="AU230" i="4" s="1"/>
  <c r="AV230" i="4" s="1"/>
  <c r="AQ487" i="4"/>
  <c r="AR487" i="4"/>
  <c r="AS487" i="4" s="1"/>
  <c r="AT487" i="4" s="1"/>
  <c r="AU487" i="4" s="1"/>
  <c r="AV487" i="4" s="1"/>
  <c r="AQ440" i="4"/>
  <c r="AR440" i="4"/>
  <c r="AS440" i="4" s="1"/>
  <c r="AT440" i="4" s="1"/>
  <c r="AU440" i="4" s="1"/>
  <c r="AV440" i="4" s="1"/>
  <c r="AQ41" i="4"/>
  <c r="AR41" i="4"/>
  <c r="AS41" i="4" s="1"/>
  <c r="AT41" i="4" s="1"/>
  <c r="AU41" i="4" s="1"/>
  <c r="AV41" i="4" s="1"/>
  <c r="AQ366" i="4"/>
  <c r="AR366" i="4"/>
  <c r="AS366" i="4" s="1"/>
  <c r="AT366" i="4" s="1"/>
  <c r="AU366" i="4" s="1"/>
  <c r="AV366" i="4" s="1"/>
  <c r="AA104" i="4"/>
  <c r="AA230" i="4"/>
  <c r="AA487" i="4"/>
  <c r="AA440" i="4"/>
  <c r="AA41" i="4"/>
  <c r="AA366" i="4"/>
  <c r="R104" i="4"/>
  <c r="S104" i="4"/>
  <c r="T104" i="4"/>
  <c r="U104" i="4"/>
  <c r="V104" i="4"/>
  <c r="R230" i="4"/>
  <c r="S230" i="4"/>
  <c r="T230" i="4"/>
  <c r="U230" i="4"/>
  <c r="V230" i="4"/>
  <c r="R487" i="4"/>
  <c r="S487" i="4"/>
  <c r="T487" i="4"/>
  <c r="U487" i="4"/>
  <c r="X487" i="4" s="1"/>
  <c r="V487" i="4"/>
  <c r="R440" i="4"/>
  <c r="S440" i="4"/>
  <c r="T440" i="4"/>
  <c r="U440" i="4"/>
  <c r="V440" i="4"/>
  <c r="R41" i="4"/>
  <c r="S41" i="4"/>
  <c r="T41" i="4"/>
  <c r="U41" i="4"/>
  <c r="V41" i="4"/>
  <c r="R366" i="4"/>
  <c r="S366" i="4"/>
  <c r="T366" i="4"/>
  <c r="U366" i="4"/>
  <c r="V366" i="4"/>
  <c r="M104" i="4"/>
  <c r="Z104" i="4" s="1"/>
  <c r="M230" i="4"/>
  <c r="J230" i="4" s="1"/>
  <c r="M487" i="4"/>
  <c r="J487" i="4" s="1"/>
  <c r="M440" i="4"/>
  <c r="Z440" i="4" s="1"/>
  <c r="M41" i="4"/>
  <c r="Z41" i="4" s="1"/>
  <c r="M366" i="4"/>
  <c r="J366" i="4" s="1"/>
  <c r="J41" i="4" l="1"/>
  <c r="AP41" i="4" s="1"/>
  <c r="AZ230" i="12"/>
  <c r="AZ104" i="12"/>
  <c r="AY487" i="12"/>
  <c r="J440" i="4"/>
  <c r="AP440" i="4" s="1"/>
  <c r="W440" i="4"/>
  <c r="J104" i="4"/>
  <c r="AO104" i="4" s="1"/>
  <c r="Z487" i="4"/>
  <c r="Z366" i="4"/>
  <c r="Z230" i="4"/>
  <c r="AY41" i="12"/>
  <c r="AY230" i="12"/>
  <c r="AY366" i="12"/>
  <c r="AZ487" i="12"/>
  <c r="AY440" i="12"/>
  <c r="AY104" i="12"/>
  <c r="AZ440" i="12"/>
  <c r="AZ41" i="12"/>
  <c r="AZ366" i="12"/>
  <c r="X440" i="4"/>
  <c r="W366" i="4"/>
  <c r="X41" i="4"/>
  <c r="W230" i="4"/>
  <c r="X104" i="4"/>
  <c r="W41" i="4"/>
  <c r="W104" i="4"/>
  <c r="AP366" i="4"/>
  <c r="AP487" i="4"/>
  <c r="AP230" i="4"/>
  <c r="AO366" i="4"/>
  <c r="AO487" i="4"/>
  <c r="AO230" i="4"/>
  <c r="AW366" i="4"/>
  <c r="AX366" i="4" s="1"/>
  <c r="AW440" i="4"/>
  <c r="AX440" i="4" s="1"/>
  <c r="AW230" i="4"/>
  <c r="AX230" i="4" s="1"/>
  <c r="AW41" i="4"/>
  <c r="AX41" i="4" s="1"/>
  <c r="AW487" i="4"/>
  <c r="AX487" i="4" s="1"/>
  <c r="AW104" i="4"/>
  <c r="AX104" i="4" s="1"/>
  <c r="W487" i="4"/>
  <c r="X230" i="4"/>
  <c r="X366" i="4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/>
  <c r="AX409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W624" i="12"/>
  <c r="AX62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W657" i="12"/>
  <c r="AX657" i="12"/>
  <c r="R657" i="4"/>
  <c r="M657" i="4"/>
  <c r="J657" i="4" s="1"/>
  <c r="S657" i="4"/>
  <c r="T657" i="4"/>
  <c r="U657" i="4"/>
  <c r="V657" i="4"/>
  <c r="AA657" i="4"/>
  <c r="AQ657" i="4"/>
  <c r="AR657" i="4"/>
  <c r="AS657" i="4" s="1"/>
  <c r="AT657" i="4" s="1"/>
  <c r="AU657" i="4" s="1"/>
  <c r="AV657" i="4" s="1"/>
  <c r="BF657" i="4"/>
  <c r="AO440" i="4" l="1"/>
  <c r="AO41" i="4"/>
  <c r="AP104" i="4"/>
  <c r="AZ562" i="12"/>
  <c r="AY624" i="12"/>
  <c r="AZ657" i="12"/>
  <c r="AY284" i="12"/>
  <c r="Z657" i="4"/>
  <c r="AY657" i="12"/>
  <c r="AZ94" i="12"/>
  <c r="AZ284" i="12"/>
  <c r="AZ142" i="12"/>
  <c r="AY562" i="12"/>
  <c r="AY228" i="12"/>
  <c r="AZ97" i="12"/>
  <c r="AY97" i="12"/>
  <c r="AZ624" i="12"/>
  <c r="AZ228" i="12"/>
  <c r="AY94" i="12"/>
  <c r="AZ409" i="12"/>
  <c r="AY409" i="12"/>
  <c r="AY142" i="12"/>
  <c r="W657" i="4"/>
  <c r="AP657" i="4"/>
  <c r="X657" i="4"/>
  <c r="AO657" i="4"/>
  <c r="AW657" i="4"/>
  <c r="AX657" i="4" s="1"/>
  <c r="BF97" i="4" l="1"/>
  <c r="BF142" i="4"/>
  <c r="BF94" i="4"/>
  <c r="BF624" i="4"/>
  <c r="BF562" i="4"/>
  <c r="BF409" i="4"/>
  <c r="BF228" i="4"/>
  <c r="BF284" i="4"/>
  <c r="AQ284" i="4"/>
  <c r="AR284" i="4"/>
  <c r="AS284" i="4" s="1"/>
  <c r="AT284" i="4" s="1"/>
  <c r="AU284" i="4" s="1"/>
  <c r="AV284" i="4" s="1"/>
  <c r="AQ228" i="4"/>
  <c r="AR228" i="4"/>
  <c r="AS228" i="4" s="1"/>
  <c r="AT228" i="4" s="1"/>
  <c r="AU228" i="4" s="1"/>
  <c r="AV228" i="4" s="1"/>
  <c r="AQ409" i="4"/>
  <c r="AR409" i="4"/>
  <c r="AS409" i="4" s="1"/>
  <c r="AT409" i="4" s="1"/>
  <c r="AU409" i="4" s="1"/>
  <c r="AV409" i="4" s="1"/>
  <c r="AQ562" i="4"/>
  <c r="AR562" i="4"/>
  <c r="AS562" i="4" s="1"/>
  <c r="AT562" i="4" s="1"/>
  <c r="AU562" i="4" s="1"/>
  <c r="AV562" i="4" s="1"/>
  <c r="AQ624" i="4"/>
  <c r="AR624" i="4"/>
  <c r="AS624" i="4" s="1"/>
  <c r="AT624" i="4" s="1"/>
  <c r="AU624" i="4" s="1"/>
  <c r="AV624" i="4" s="1"/>
  <c r="AQ94" i="4"/>
  <c r="AR94" i="4"/>
  <c r="AS94" i="4" s="1"/>
  <c r="AT94" i="4" s="1"/>
  <c r="AU94" i="4" s="1"/>
  <c r="AV94" i="4" s="1"/>
  <c r="AQ142" i="4"/>
  <c r="AR142" i="4"/>
  <c r="AS142" i="4" s="1"/>
  <c r="AT142" i="4" s="1"/>
  <c r="AU142" i="4" s="1"/>
  <c r="AV142" i="4" s="1"/>
  <c r="AQ97" i="4"/>
  <c r="AR97" i="4"/>
  <c r="AS97" i="4" s="1"/>
  <c r="AT97" i="4" s="1"/>
  <c r="AU97" i="4" s="1"/>
  <c r="AV97" i="4" s="1"/>
  <c r="AA284" i="4"/>
  <c r="AA228" i="4"/>
  <c r="AA409" i="4"/>
  <c r="AA562" i="4"/>
  <c r="AA624" i="4"/>
  <c r="AA94" i="4"/>
  <c r="AA142" i="4"/>
  <c r="AA97" i="4"/>
  <c r="S284" i="4"/>
  <c r="T284" i="4"/>
  <c r="U284" i="4"/>
  <c r="AO284" i="4" s="1"/>
  <c r="V284" i="4"/>
  <c r="S228" i="4"/>
  <c r="T228" i="4"/>
  <c r="U228" i="4"/>
  <c r="V228" i="4"/>
  <c r="S409" i="4"/>
  <c r="T409" i="4"/>
  <c r="U409" i="4"/>
  <c r="AO409" i="4" s="1"/>
  <c r="V409" i="4"/>
  <c r="S562" i="4"/>
  <c r="T562" i="4"/>
  <c r="U562" i="4"/>
  <c r="V562" i="4"/>
  <c r="S624" i="4"/>
  <c r="T624" i="4"/>
  <c r="U624" i="4"/>
  <c r="V624" i="4"/>
  <c r="S94" i="4"/>
  <c r="T94" i="4"/>
  <c r="U94" i="4"/>
  <c r="V94" i="4"/>
  <c r="S142" i="4"/>
  <c r="T142" i="4"/>
  <c r="U142" i="4"/>
  <c r="V142" i="4"/>
  <c r="S97" i="4"/>
  <c r="T97" i="4"/>
  <c r="U97" i="4"/>
  <c r="V97" i="4"/>
  <c r="R284" i="4"/>
  <c r="R228" i="4"/>
  <c r="R409" i="4"/>
  <c r="R562" i="4"/>
  <c r="R624" i="4"/>
  <c r="R94" i="4"/>
  <c r="R142" i="4"/>
  <c r="R97" i="4"/>
  <c r="M284" i="4"/>
  <c r="J284" i="4" s="1"/>
  <c r="M228" i="4"/>
  <c r="J228" i="4" s="1"/>
  <c r="M409" i="4"/>
  <c r="J409" i="4" s="1"/>
  <c r="M562" i="4"/>
  <c r="J562" i="4" s="1"/>
  <c r="M624" i="4"/>
  <c r="J624" i="4" s="1"/>
  <c r="M94" i="4"/>
  <c r="J94" i="4" s="1"/>
  <c r="M142" i="4"/>
  <c r="Z142" i="4" s="1"/>
  <c r="M97" i="4"/>
  <c r="J97" i="4" s="1"/>
  <c r="J142" i="4" l="1"/>
  <c r="AO142" i="4" s="1"/>
  <c r="AO624" i="4"/>
  <c r="Z97" i="4"/>
  <c r="Z94" i="4"/>
  <c r="Z562" i="4"/>
  <c r="Z228" i="4"/>
  <c r="Z624" i="4"/>
  <c r="Z409" i="4"/>
  <c r="Z284" i="4"/>
  <c r="W562" i="4"/>
  <c r="W624" i="4"/>
  <c r="W97" i="4"/>
  <c r="X284" i="4"/>
  <c r="W284" i="4"/>
  <c r="X624" i="4"/>
  <c r="W94" i="4"/>
  <c r="W228" i="4"/>
  <c r="X142" i="4"/>
  <c r="X409" i="4"/>
  <c r="AP97" i="4"/>
  <c r="AP94" i="4"/>
  <c r="AP624" i="4"/>
  <c r="AP562" i="4"/>
  <c r="AP409" i="4"/>
  <c r="AP228" i="4"/>
  <c r="AP284" i="4"/>
  <c r="W142" i="4"/>
  <c r="W409" i="4"/>
  <c r="AO97" i="4"/>
  <c r="AO94" i="4"/>
  <c r="AO562" i="4"/>
  <c r="AO228" i="4"/>
  <c r="AW97" i="4"/>
  <c r="AX97" i="4" s="1"/>
  <c r="AW94" i="4"/>
  <c r="AX94" i="4" s="1"/>
  <c r="AW562" i="4"/>
  <c r="AX562" i="4" s="1"/>
  <c r="AW228" i="4"/>
  <c r="AX228" i="4" s="1"/>
  <c r="AW142" i="4"/>
  <c r="AX142" i="4" s="1"/>
  <c r="AW624" i="4"/>
  <c r="AX624" i="4" s="1"/>
  <c r="AW409" i="4"/>
  <c r="AX409" i="4" s="1"/>
  <c r="AW284" i="4"/>
  <c r="AX284" i="4" s="1"/>
  <c r="X97" i="4"/>
  <c r="X94" i="4"/>
  <c r="X562" i="4"/>
  <c r="X228" i="4"/>
  <c r="AP142" i="4" l="1"/>
  <c r="AB634" i="12" l="1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W634" i="12"/>
  <c r="AX634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W395" i="12"/>
  <c r="AX395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U717" i="12"/>
  <c r="AV717" i="12"/>
  <c r="AW717" i="12"/>
  <c r="AX717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W686" i="12"/>
  <c r="AX686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W695" i="12"/>
  <c r="AX695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W438" i="12"/>
  <c r="AX438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BF483" i="4"/>
  <c r="BF224" i="4"/>
  <c r="BF395" i="4"/>
  <c r="BF717" i="4"/>
  <c r="BF686" i="4"/>
  <c r="BF695" i="4"/>
  <c r="BF219" i="4"/>
  <c r="BF438" i="4"/>
  <c r="BF229" i="4"/>
  <c r="BF363" i="4"/>
  <c r="BF634" i="4"/>
  <c r="AQ634" i="4"/>
  <c r="AR634" i="4"/>
  <c r="AS634" i="4" s="1"/>
  <c r="AT634" i="4" s="1"/>
  <c r="AU634" i="4" s="1"/>
  <c r="AV634" i="4" s="1"/>
  <c r="AQ483" i="4"/>
  <c r="AR483" i="4"/>
  <c r="AS483" i="4" s="1"/>
  <c r="AT483" i="4" s="1"/>
  <c r="AU483" i="4" s="1"/>
  <c r="AV483" i="4" s="1"/>
  <c r="AQ224" i="4"/>
  <c r="AR224" i="4"/>
  <c r="AS224" i="4" s="1"/>
  <c r="AT224" i="4" s="1"/>
  <c r="AU224" i="4" s="1"/>
  <c r="AV224" i="4" s="1"/>
  <c r="AQ395" i="4"/>
  <c r="AR395" i="4"/>
  <c r="AS395" i="4" s="1"/>
  <c r="AT395" i="4" s="1"/>
  <c r="AU395" i="4" s="1"/>
  <c r="AV395" i="4" s="1"/>
  <c r="AQ717" i="4"/>
  <c r="AR717" i="4"/>
  <c r="AS717" i="4" s="1"/>
  <c r="AT717" i="4" s="1"/>
  <c r="AU717" i="4" s="1"/>
  <c r="AV717" i="4" s="1"/>
  <c r="AQ686" i="4"/>
  <c r="AR686" i="4"/>
  <c r="AS686" i="4" s="1"/>
  <c r="AT686" i="4" s="1"/>
  <c r="AU686" i="4" s="1"/>
  <c r="AV686" i="4" s="1"/>
  <c r="AQ695" i="4"/>
  <c r="AR695" i="4"/>
  <c r="AS695" i="4" s="1"/>
  <c r="AT695" i="4" s="1"/>
  <c r="AU695" i="4" s="1"/>
  <c r="AV695" i="4" s="1"/>
  <c r="AQ219" i="4"/>
  <c r="AR219" i="4"/>
  <c r="AS219" i="4" s="1"/>
  <c r="AT219" i="4" s="1"/>
  <c r="AU219" i="4" s="1"/>
  <c r="AV219" i="4" s="1"/>
  <c r="AQ438" i="4"/>
  <c r="AR438" i="4"/>
  <c r="AS438" i="4" s="1"/>
  <c r="AT438" i="4" s="1"/>
  <c r="AU438" i="4" s="1"/>
  <c r="AV438" i="4" s="1"/>
  <c r="AQ229" i="4"/>
  <c r="AR229" i="4"/>
  <c r="AS229" i="4" s="1"/>
  <c r="AT229" i="4" s="1"/>
  <c r="AU229" i="4" s="1"/>
  <c r="AV229" i="4" s="1"/>
  <c r="AQ363" i="4"/>
  <c r="AR363" i="4"/>
  <c r="AS363" i="4" s="1"/>
  <c r="AT363" i="4" s="1"/>
  <c r="AU363" i="4" s="1"/>
  <c r="AV363" i="4" s="1"/>
  <c r="AA634" i="4"/>
  <c r="AA483" i="4"/>
  <c r="AA224" i="4"/>
  <c r="AA395" i="4"/>
  <c r="AA717" i="4"/>
  <c r="AA686" i="4"/>
  <c r="AA695" i="4"/>
  <c r="AA219" i="4"/>
  <c r="AA438" i="4"/>
  <c r="AA229" i="4"/>
  <c r="AA363" i="4"/>
  <c r="R634" i="4"/>
  <c r="S634" i="4"/>
  <c r="T634" i="4"/>
  <c r="U634" i="4"/>
  <c r="V634" i="4"/>
  <c r="R483" i="4"/>
  <c r="S483" i="4"/>
  <c r="T483" i="4"/>
  <c r="U483" i="4"/>
  <c r="X483" i="4" s="1"/>
  <c r="V483" i="4"/>
  <c r="R224" i="4"/>
  <c r="S224" i="4"/>
  <c r="T224" i="4"/>
  <c r="U224" i="4"/>
  <c r="AO224" i="4" s="1"/>
  <c r="V224" i="4"/>
  <c r="R395" i="4"/>
  <c r="S395" i="4"/>
  <c r="T395" i="4"/>
  <c r="U395" i="4"/>
  <c r="AO395" i="4" s="1"/>
  <c r="V395" i="4"/>
  <c r="R717" i="4"/>
  <c r="S717" i="4"/>
  <c r="T717" i="4"/>
  <c r="U717" i="4"/>
  <c r="X717" i="4" s="1"/>
  <c r="V717" i="4"/>
  <c r="R686" i="4"/>
  <c r="S686" i="4"/>
  <c r="T686" i="4"/>
  <c r="U686" i="4"/>
  <c r="X686" i="4" s="1"/>
  <c r="V686" i="4"/>
  <c r="R695" i="4"/>
  <c r="S695" i="4"/>
  <c r="T695" i="4"/>
  <c r="U695" i="4"/>
  <c r="V695" i="4"/>
  <c r="R219" i="4"/>
  <c r="S219" i="4"/>
  <c r="T219" i="4"/>
  <c r="U219" i="4"/>
  <c r="X219" i="4" s="1"/>
  <c r="V219" i="4"/>
  <c r="R438" i="4"/>
  <c r="S438" i="4"/>
  <c r="T438" i="4"/>
  <c r="U438" i="4"/>
  <c r="X438" i="4" s="1"/>
  <c r="V438" i="4"/>
  <c r="R229" i="4"/>
  <c r="S229" i="4"/>
  <c r="T229" i="4"/>
  <c r="U229" i="4"/>
  <c r="V229" i="4"/>
  <c r="R363" i="4"/>
  <c r="S363" i="4"/>
  <c r="T363" i="4"/>
  <c r="U363" i="4"/>
  <c r="V363" i="4"/>
  <c r="M634" i="4"/>
  <c r="J634" i="4" s="1"/>
  <c r="M483" i="4"/>
  <c r="J483" i="4" s="1"/>
  <c r="M224" i="4"/>
  <c r="J224" i="4" s="1"/>
  <c r="M395" i="4"/>
  <c r="J395" i="4" s="1"/>
  <c r="M717" i="4"/>
  <c r="J717" i="4" s="1"/>
  <c r="M686" i="4"/>
  <c r="J686" i="4" s="1"/>
  <c r="M695" i="4"/>
  <c r="J695" i="4" s="1"/>
  <c r="M219" i="4"/>
  <c r="J219" i="4" s="1"/>
  <c r="M438" i="4"/>
  <c r="J438" i="4" s="1"/>
  <c r="M229" i="4"/>
  <c r="J229" i="4" s="1"/>
  <c r="M363" i="4"/>
  <c r="J363" i="4" s="1"/>
  <c r="Z395" i="4" l="1"/>
  <c r="Z363" i="4"/>
  <c r="Z224" i="4"/>
  <c r="Z634" i="4"/>
  <c r="Z229" i="4"/>
  <c r="Z219" i="4"/>
  <c r="Z695" i="4"/>
  <c r="Z717" i="4"/>
  <c r="Z438" i="4"/>
  <c r="Z686" i="4"/>
  <c r="Z483" i="4"/>
  <c r="AO229" i="4"/>
  <c r="AO695" i="4"/>
  <c r="AO634" i="4"/>
  <c r="AZ717" i="12"/>
  <c r="AY686" i="12"/>
  <c r="AY717" i="12"/>
  <c r="AZ219" i="12"/>
  <c r="AZ686" i="12"/>
  <c r="AZ395" i="12"/>
  <c r="AY224" i="12"/>
  <c r="AZ634" i="12"/>
  <c r="AY229" i="12"/>
  <c r="AY395" i="12"/>
  <c r="AY219" i="12"/>
  <c r="AY483" i="12"/>
  <c r="AZ483" i="12"/>
  <c r="AY363" i="12"/>
  <c r="AZ229" i="12"/>
  <c r="AY695" i="12"/>
  <c r="AY634" i="12"/>
  <c r="AY438" i="12"/>
  <c r="AZ695" i="12"/>
  <c r="AZ224" i="12"/>
  <c r="AZ363" i="12"/>
  <c r="AZ438" i="12"/>
  <c r="X224" i="4"/>
  <c r="X695" i="4"/>
  <c r="W363" i="4"/>
  <c r="W219" i="4"/>
  <c r="W695" i="4"/>
  <c r="W717" i="4"/>
  <c r="X395" i="4"/>
  <c r="W224" i="4"/>
  <c r="X634" i="4"/>
  <c r="AO363" i="4"/>
  <c r="W395" i="4"/>
  <c r="W634" i="4"/>
  <c r="AP438" i="4"/>
  <c r="AP219" i="4"/>
  <c r="AP695" i="4"/>
  <c r="AP686" i="4"/>
  <c r="AP717" i="4"/>
  <c r="AP395" i="4"/>
  <c r="AP224" i="4"/>
  <c r="AP483" i="4"/>
  <c r="AP634" i="4"/>
  <c r="AO438" i="4"/>
  <c r="AO219" i="4"/>
  <c r="AO686" i="4"/>
  <c r="AO717" i="4"/>
  <c r="AO483" i="4"/>
  <c r="AP363" i="4"/>
  <c r="X229" i="4"/>
  <c r="AP229" i="4"/>
  <c r="W229" i="4"/>
  <c r="AW229" i="4"/>
  <c r="AX229" i="4" s="1"/>
  <c r="AW219" i="4"/>
  <c r="AX219" i="4" s="1"/>
  <c r="AW695" i="4"/>
  <c r="AX695" i="4" s="1"/>
  <c r="AW717" i="4"/>
  <c r="AX717" i="4" s="1"/>
  <c r="AW224" i="4"/>
  <c r="AX224" i="4" s="1"/>
  <c r="AW363" i="4"/>
  <c r="AX363" i="4" s="1"/>
  <c r="AW438" i="4"/>
  <c r="AX438" i="4" s="1"/>
  <c r="AW686" i="4"/>
  <c r="AX686" i="4" s="1"/>
  <c r="AW395" i="4"/>
  <c r="AX395" i="4" s="1"/>
  <c r="AW483" i="4"/>
  <c r="AX483" i="4" s="1"/>
  <c r="AW634" i="4"/>
  <c r="AX634" i="4" s="1"/>
  <c r="W438" i="4"/>
  <c r="W686" i="4"/>
  <c r="W483" i="4"/>
  <c r="X363" i="4"/>
  <c r="AQ532" i="4"/>
  <c r="AR532" i="4"/>
  <c r="AS532" i="4" s="1"/>
  <c r="AT532" i="4" s="1"/>
  <c r="AU532" i="4" s="1"/>
  <c r="AV532" i="4" s="1"/>
  <c r="AQ206" i="4"/>
  <c r="AR206" i="4"/>
  <c r="AS206" i="4" s="1"/>
  <c r="AT206" i="4" s="1"/>
  <c r="AU206" i="4" s="1"/>
  <c r="AV206" i="4" s="1"/>
  <c r="AQ352" i="4"/>
  <c r="AR352" i="4"/>
  <c r="AS352" i="4" s="1"/>
  <c r="AT352" i="4" s="1"/>
  <c r="AU352" i="4" s="1"/>
  <c r="AV352" i="4" s="1"/>
  <c r="AQ591" i="4"/>
  <c r="AR591" i="4"/>
  <c r="AS591" i="4" s="1"/>
  <c r="AT591" i="4" s="1"/>
  <c r="AU591" i="4" s="1"/>
  <c r="AV591" i="4" s="1"/>
  <c r="AQ242" i="4"/>
  <c r="AR242" i="4"/>
  <c r="AS242" i="4" s="1"/>
  <c r="AT242" i="4" s="1"/>
  <c r="AU242" i="4" s="1"/>
  <c r="AV242" i="4" s="1"/>
  <c r="BF242" i="4"/>
  <c r="BF591" i="4"/>
  <c r="BF352" i="4"/>
  <c r="BF206" i="4"/>
  <c r="BF532" i="4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W532" i="12"/>
  <c r="AX532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W591" i="12"/>
  <c r="AX591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A532" i="4"/>
  <c r="AA206" i="4"/>
  <c r="AA352" i="4"/>
  <c r="AA591" i="4"/>
  <c r="AA242" i="4"/>
  <c r="M532" i="4"/>
  <c r="J532" i="4" s="1"/>
  <c r="M206" i="4"/>
  <c r="J206" i="4" s="1"/>
  <c r="M352" i="4"/>
  <c r="J352" i="4" s="1"/>
  <c r="M591" i="4"/>
  <c r="J591" i="4" s="1"/>
  <c r="M242" i="4"/>
  <c r="J242" i="4" s="1"/>
  <c r="S532" i="4"/>
  <c r="T532" i="4"/>
  <c r="U532" i="4"/>
  <c r="V532" i="4"/>
  <c r="S206" i="4"/>
  <c r="T206" i="4"/>
  <c r="U206" i="4"/>
  <c r="V206" i="4"/>
  <c r="S352" i="4"/>
  <c r="T352" i="4"/>
  <c r="U352" i="4"/>
  <c r="AO352" i="4" s="1"/>
  <c r="V352" i="4"/>
  <c r="S591" i="4"/>
  <c r="T591" i="4"/>
  <c r="U591" i="4"/>
  <c r="AO591" i="4" s="1"/>
  <c r="V591" i="4"/>
  <c r="S242" i="4"/>
  <c r="T242" i="4"/>
  <c r="U242" i="4"/>
  <c r="V242" i="4"/>
  <c r="R532" i="4"/>
  <c r="R206" i="4"/>
  <c r="R352" i="4"/>
  <c r="R591" i="4"/>
  <c r="R242" i="4"/>
  <c r="AZ206" i="12" l="1"/>
  <c r="AY352" i="12"/>
  <c r="Z206" i="4"/>
  <c r="Z591" i="4"/>
  <c r="Z242" i="4"/>
  <c r="Z532" i="4"/>
  <c r="Z352" i="4"/>
  <c r="AO242" i="4"/>
  <c r="AO206" i="4"/>
  <c r="AO532" i="4"/>
  <c r="AY591" i="12"/>
  <c r="AZ242" i="12"/>
  <c r="AY206" i="12"/>
  <c r="AZ352" i="12"/>
  <c r="AZ532" i="12"/>
  <c r="AY532" i="12"/>
  <c r="AP242" i="4"/>
  <c r="AP591" i="4"/>
  <c r="AP352" i="4"/>
  <c r="AP206" i="4"/>
  <c r="AP532" i="4"/>
  <c r="AW591" i="4"/>
  <c r="AX591" i="4" s="1"/>
  <c r="AW206" i="4"/>
  <c r="AX206" i="4" s="1"/>
  <c r="AW242" i="4"/>
  <c r="AX242" i="4" s="1"/>
  <c r="AW352" i="4"/>
  <c r="AX352" i="4" s="1"/>
  <c r="AW532" i="4"/>
  <c r="AX532" i="4" s="1"/>
  <c r="AY242" i="12"/>
  <c r="AZ591" i="12"/>
  <c r="W242" i="4"/>
  <c r="W352" i="4"/>
  <c r="W532" i="4"/>
  <c r="X532" i="4"/>
  <c r="X352" i="4"/>
  <c r="W591" i="4"/>
  <c r="W206" i="4"/>
  <c r="X242" i="4"/>
  <c r="X591" i="4"/>
  <c r="X206" i="4"/>
  <c r="AR8" i="4" l="1"/>
  <c r="AR9" i="4"/>
  <c r="AR10" i="4"/>
  <c r="AR11" i="4"/>
  <c r="AR12" i="4"/>
  <c r="AR13" i="4"/>
  <c r="AR14" i="4"/>
  <c r="AR15" i="4"/>
  <c r="AR16" i="4"/>
  <c r="AR17" i="4"/>
  <c r="AR667" i="4"/>
  <c r="AR19" i="4"/>
  <c r="AR20" i="4"/>
  <c r="AR21" i="4"/>
  <c r="AR22" i="4"/>
  <c r="AR23" i="4"/>
  <c r="AR24" i="4"/>
  <c r="AR466" i="4"/>
  <c r="AR26" i="4"/>
  <c r="AR27" i="4"/>
  <c r="AR28" i="4"/>
  <c r="AR29" i="4"/>
  <c r="AR30" i="4"/>
  <c r="AR534" i="4"/>
  <c r="AR32" i="4"/>
  <c r="AR33" i="4"/>
  <c r="AR34" i="4"/>
  <c r="AR35" i="4"/>
  <c r="AR36" i="4"/>
  <c r="AR37" i="4"/>
  <c r="AR38" i="4"/>
  <c r="AR39" i="4"/>
  <c r="AR211" i="4"/>
  <c r="AR42" i="4"/>
  <c r="AR43" i="4"/>
  <c r="AR44" i="4"/>
  <c r="AR45" i="4"/>
  <c r="AR46" i="4"/>
  <c r="AR202" i="4"/>
  <c r="AR47" i="4"/>
  <c r="AR629" i="4"/>
  <c r="AR549" i="4"/>
  <c r="AR50" i="4"/>
  <c r="AR51" i="4"/>
  <c r="AR52" i="4"/>
  <c r="AR53" i="4"/>
  <c r="AR54" i="4"/>
  <c r="AR55" i="4"/>
  <c r="AR56" i="4"/>
  <c r="AR57" i="4"/>
  <c r="AR58" i="4"/>
  <c r="AR59" i="4"/>
  <c r="AR423" i="4"/>
  <c r="AR61" i="4"/>
  <c r="AR62" i="4"/>
  <c r="AR63" i="4"/>
  <c r="AR64" i="4"/>
  <c r="AR65" i="4"/>
  <c r="AR66" i="4"/>
  <c r="AR67" i="4"/>
  <c r="AR68" i="4"/>
  <c r="AR69" i="4"/>
  <c r="AR71" i="4"/>
  <c r="AR72" i="4"/>
  <c r="AR73" i="4"/>
  <c r="AR74" i="4"/>
  <c r="AR75" i="4"/>
  <c r="AR76" i="4"/>
  <c r="AR77" i="4"/>
  <c r="AR78" i="4"/>
  <c r="AR79" i="4"/>
  <c r="AR48" i="4"/>
  <c r="AR81" i="4"/>
  <c r="AR82" i="4"/>
  <c r="AR83" i="4"/>
  <c r="AR31" i="4"/>
  <c r="AR85" i="4"/>
  <c r="AR86" i="4"/>
  <c r="AR87" i="4"/>
  <c r="AR84" i="4"/>
  <c r="AR89" i="4"/>
  <c r="AR90" i="4"/>
  <c r="AR91" i="4"/>
  <c r="AR92" i="4"/>
  <c r="AR93" i="4"/>
  <c r="AR95" i="4"/>
  <c r="AR96" i="4"/>
  <c r="AR98" i="4"/>
  <c r="AR99" i="4"/>
  <c r="AR100" i="4"/>
  <c r="AR101" i="4"/>
  <c r="AR653" i="4"/>
  <c r="AR103" i="4"/>
  <c r="AR105" i="4"/>
  <c r="AR106" i="4"/>
  <c r="AR107" i="4"/>
  <c r="AR108" i="4"/>
  <c r="AR109" i="4"/>
  <c r="AR110" i="4"/>
  <c r="AR111" i="4"/>
  <c r="AR112" i="4"/>
  <c r="AR113" i="4"/>
  <c r="AR114" i="4"/>
  <c r="AR600" i="4"/>
  <c r="AR247" i="4"/>
  <c r="AR117" i="4"/>
  <c r="AR118" i="4"/>
  <c r="AR119" i="4"/>
  <c r="AR120" i="4"/>
  <c r="AR121" i="4"/>
  <c r="AR276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16" i="4"/>
  <c r="AR148" i="4"/>
  <c r="AR144" i="4"/>
  <c r="AR383" i="4"/>
  <c r="AR146" i="4"/>
  <c r="AR147" i="4"/>
  <c r="AR712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25" i="4"/>
  <c r="AR188" i="4"/>
  <c r="AR189" i="4"/>
  <c r="AR190" i="4"/>
  <c r="AR191" i="4"/>
  <c r="AR192" i="4"/>
  <c r="AR193" i="4"/>
  <c r="AR504" i="4"/>
  <c r="AR195" i="4"/>
  <c r="AR196" i="4"/>
  <c r="AR197" i="4"/>
  <c r="AR198" i="4"/>
  <c r="AR199" i="4"/>
  <c r="AR200" i="4"/>
  <c r="AR394" i="4"/>
  <c r="AR203" i="4"/>
  <c r="AR204" i="4"/>
  <c r="AR205" i="4"/>
  <c r="AR207" i="4"/>
  <c r="AR209" i="4"/>
  <c r="AR210" i="4"/>
  <c r="AR143" i="4"/>
  <c r="AR212" i="4"/>
  <c r="AR213" i="4"/>
  <c r="AR214" i="4"/>
  <c r="AR215" i="4"/>
  <c r="AR216" i="4"/>
  <c r="AR369" i="4"/>
  <c r="AR40" i="4"/>
  <c r="AR220" i="4"/>
  <c r="AR221" i="4"/>
  <c r="AR222" i="4"/>
  <c r="AR223" i="4"/>
  <c r="AR424" i="4"/>
  <c r="AR226" i="4"/>
  <c r="AR227" i="4"/>
  <c r="AR231" i="4"/>
  <c r="AR232" i="4"/>
  <c r="AR233" i="4"/>
  <c r="AR234" i="4"/>
  <c r="AR235" i="4"/>
  <c r="AR236" i="4"/>
  <c r="AR237" i="4"/>
  <c r="AR238" i="4"/>
  <c r="AR239" i="4"/>
  <c r="AR240" i="4"/>
  <c r="AR241" i="4"/>
  <c r="AR243" i="4"/>
  <c r="AR244" i="4"/>
  <c r="AR245" i="4"/>
  <c r="AR246" i="4"/>
  <c r="AR49" i="4"/>
  <c r="AR194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618" i="4"/>
  <c r="AR277" i="4"/>
  <c r="AR278" i="4"/>
  <c r="AR279" i="4"/>
  <c r="AR280" i="4"/>
  <c r="AR281" i="4"/>
  <c r="AR282" i="4"/>
  <c r="AR283" i="4"/>
  <c r="AR285" i="4"/>
  <c r="AR286" i="4"/>
  <c r="AR416" i="4"/>
  <c r="AR289" i="4"/>
  <c r="AR290" i="4"/>
  <c r="AR291" i="4"/>
  <c r="AR292" i="4"/>
  <c r="AR293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20" i="4"/>
  <c r="AR459" i="4"/>
  <c r="AR322" i="4"/>
  <c r="AR319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491" i="4"/>
  <c r="AR351" i="4"/>
  <c r="AR353" i="4"/>
  <c r="AR354" i="4"/>
  <c r="AR355" i="4"/>
  <c r="AR356" i="4"/>
  <c r="AR357" i="4"/>
  <c r="AR358" i="4"/>
  <c r="AR693" i="4"/>
  <c r="AR359" i="4"/>
  <c r="AR360" i="4"/>
  <c r="AR361" i="4"/>
  <c r="AR362" i="4"/>
  <c r="AR364" i="4"/>
  <c r="AR365" i="4"/>
  <c r="AR367" i="4"/>
  <c r="AR368" i="4"/>
  <c r="AR542" i="4"/>
  <c r="AR370" i="4"/>
  <c r="AR371" i="4"/>
  <c r="AR372" i="4"/>
  <c r="AR373" i="4"/>
  <c r="AR374" i="4"/>
  <c r="AR375" i="4"/>
  <c r="AR376" i="4"/>
  <c r="AR377" i="4"/>
  <c r="AR378" i="4"/>
  <c r="AR380" i="4"/>
  <c r="AR381" i="4"/>
  <c r="AR382" i="4"/>
  <c r="AR631" i="4"/>
  <c r="AR384" i="4"/>
  <c r="AR385" i="4"/>
  <c r="AR386" i="4"/>
  <c r="AR387" i="4"/>
  <c r="AR388" i="4"/>
  <c r="AR392" i="4"/>
  <c r="AR390" i="4"/>
  <c r="AR391" i="4"/>
  <c r="AR145" i="4"/>
  <c r="AR393" i="4"/>
  <c r="AR621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10" i="4"/>
  <c r="AR528" i="4"/>
  <c r="AR412" i="4"/>
  <c r="AR413" i="4"/>
  <c r="AR414" i="4"/>
  <c r="AR415" i="4"/>
  <c r="AR102" i="4"/>
  <c r="AR417" i="4"/>
  <c r="AR418" i="4"/>
  <c r="AR419" i="4"/>
  <c r="AR420" i="4"/>
  <c r="AR421" i="4"/>
  <c r="AR422" i="4"/>
  <c r="AR689" i="4"/>
  <c r="AR708" i="4"/>
  <c r="AR425" i="4"/>
  <c r="AR426" i="4"/>
  <c r="AR427" i="4"/>
  <c r="AR428" i="4"/>
  <c r="AR429" i="4"/>
  <c r="AR430" i="4"/>
  <c r="AR411" i="4"/>
  <c r="AR18" i="4"/>
  <c r="AR433" i="4"/>
  <c r="AR434" i="4"/>
  <c r="AR435" i="4"/>
  <c r="AR436" i="4"/>
  <c r="AR437" i="4"/>
  <c r="AR439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601" i="4"/>
  <c r="AR460" i="4"/>
  <c r="AR461" i="4"/>
  <c r="AR462" i="4"/>
  <c r="AR463" i="4"/>
  <c r="AR464" i="4"/>
  <c r="AR465" i="4"/>
  <c r="AR122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4" i="4"/>
  <c r="AR485" i="4"/>
  <c r="AR486" i="4"/>
  <c r="AR488" i="4"/>
  <c r="AR489" i="4"/>
  <c r="AR490" i="4"/>
  <c r="AR60" i="4"/>
  <c r="AR492" i="4"/>
  <c r="AR493" i="4"/>
  <c r="AR494" i="4"/>
  <c r="AR495" i="4"/>
  <c r="AR496" i="4"/>
  <c r="AR497" i="4"/>
  <c r="AR498" i="4"/>
  <c r="AR499" i="4"/>
  <c r="AR500" i="4"/>
  <c r="AR501" i="4"/>
  <c r="AR217" i="4"/>
  <c r="AR503" i="4"/>
  <c r="AR201" i="4"/>
  <c r="AR505" i="4"/>
  <c r="AR506" i="4"/>
  <c r="AR507" i="4"/>
  <c r="AR389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703" i="4"/>
  <c r="AR529" i="4"/>
  <c r="AR115" i="4"/>
  <c r="AR531" i="4"/>
  <c r="AR533" i="4"/>
  <c r="AR583" i="4"/>
  <c r="AR535" i="4"/>
  <c r="AR536" i="4"/>
  <c r="AR537" i="4"/>
  <c r="AR538" i="4"/>
  <c r="AR539" i="4"/>
  <c r="AR540" i="4"/>
  <c r="AR643" i="4"/>
  <c r="AR141" i="4"/>
  <c r="AR543" i="4"/>
  <c r="AR544" i="4"/>
  <c r="AR545" i="4"/>
  <c r="AR546" i="4"/>
  <c r="AR547" i="4"/>
  <c r="AR548" i="4"/>
  <c r="AR541" i="4"/>
  <c r="AR550" i="4"/>
  <c r="AR551" i="4"/>
  <c r="AR552" i="4"/>
  <c r="AR553" i="4"/>
  <c r="AR554" i="4"/>
  <c r="AR555" i="4"/>
  <c r="AR556" i="4"/>
  <c r="AR557" i="4"/>
  <c r="AR558" i="4"/>
  <c r="AR559" i="4"/>
  <c r="AR561" i="4"/>
  <c r="AR563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321" i="4"/>
  <c r="AR661" i="4"/>
  <c r="AR585" i="4"/>
  <c r="AR586" i="4"/>
  <c r="AR587" i="4"/>
  <c r="AR588" i="4"/>
  <c r="AR589" i="4"/>
  <c r="AR590" i="4"/>
  <c r="AR592" i="4"/>
  <c r="AR593" i="4"/>
  <c r="AR594" i="4"/>
  <c r="AR595" i="4"/>
  <c r="AR596" i="4"/>
  <c r="AR597" i="4"/>
  <c r="AR598" i="4"/>
  <c r="AR599" i="4"/>
  <c r="AR508" i="4"/>
  <c r="AR225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530" i="4"/>
  <c r="AR619" i="4"/>
  <c r="AR620" i="4"/>
  <c r="AR502" i="4"/>
  <c r="AR622" i="4"/>
  <c r="AR623" i="4"/>
  <c r="AR625" i="4"/>
  <c r="AR626" i="4"/>
  <c r="AR627" i="4"/>
  <c r="AR628" i="4"/>
  <c r="AR350" i="4"/>
  <c r="AR630" i="4"/>
  <c r="AR584" i="4"/>
  <c r="AR632" i="4"/>
  <c r="AR633" i="4"/>
  <c r="AR635" i="4"/>
  <c r="AR636" i="4"/>
  <c r="AR637" i="4"/>
  <c r="AR638" i="4"/>
  <c r="AR639" i="4"/>
  <c r="AR640" i="4"/>
  <c r="AR641" i="4"/>
  <c r="AR642" i="4"/>
  <c r="AR80" i="4"/>
  <c r="AR644" i="4"/>
  <c r="AR645" i="4"/>
  <c r="AR646" i="4"/>
  <c r="AR647" i="4"/>
  <c r="AR648" i="4"/>
  <c r="AR649" i="4"/>
  <c r="AR650" i="4"/>
  <c r="AR651" i="4"/>
  <c r="AR652" i="4"/>
  <c r="AR248" i="4"/>
  <c r="AR654" i="4"/>
  <c r="AR655" i="4"/>
  <c r="AR656" i="4"/>
  <c r="AR658" i="4"/>
  <c r="AR659" i="4"/>
  <c r="AR660" i="4"/>
  <c r="AR88" i="4"/>
  <c r="AR662" i="4"/>
  <c r="AR663" i="4"/>
  <c r="AR664" i="4"/>
  <c r="AR665" i="4"/>
  <c r="AR666" i="4"/>
  <c r="AR431" i="4"/>
  <c r="AR668" i="4"/>
  <c r="AR669" i="4"/>
  <c r="AR670" i="4"/>
  <c r="AR671" i="4"/>
  <c r="AR672" i="4"/>
  <c r="AR673" i="4"/>
  <c r="AR674" i="4"/>
  <c r="AR675" i="4"/>
  <c r="AR676" i="4"/>
  <c r="AR678" i="4"/>
  <c r="AR679" i="4"/>
  <c r="AR680" i="4"/>
  <c r="AR681" i="4"/>
  <c r="AR682" i="4"/>
  <c r="AR683" i="4"/>
  <c r="AR684" i="4"/>
  <c r="AR685" i="4"/>
  <c r="AR687" i="4"/>
  <c r="AR688" i="4"/>
  <c r="AR187" i="4"/>
  <c r="AR690" i="4"/>
  <c r="AR691" i="4"/>
  <c r="AR692" i="4"/>
  <c r="AR710" i="4"/>
  <c r="AR694" i="4"/>
  <c r="AR696" i="4"/>
  <c r="AR697" i="4"/>
  <c r="AR698" i="4"/>
  <c r="AR699" i="4"/>
  <c r="AR700" i="4"/>
  <c r="AR701" i="4"/>
  <c r="AR702" i="4"/>
  <c r="AR287" i="4"/>
  <c r="AR704" i="4"/>
  <c r="AR705" i="4"/>
  <c r="AR706" i="4"/>
  <c r="AR707" i="4"/>
  <c r="AR432" i="4"/>
  <c r="AR709" i="4"/>
  <c r="AR711" i="4"/>
  <c r="AR218" i="4"/>
  <c r="AR713" i="4"/>
  <c r="AR714" i="4"/>
  <c r="AR715" i="4"/>
  <c r="AR716" i="4"/>
  <c r="AR718" i="4"/>
  <c r="AR719" i="4"/>
  <c r="AR7" i="4"/>
  <c r="S8" i="4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667" i="4"/>
  <c r="T667" i="4"/>
  <c r="U667" i="4"/>
  <c r="V667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466" i="4"/>
  <c r="T466" i="4"/>
  <c r="U466" i="4"/>
  <c r="V466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534" i="4"/>
  <c r="T534" i="4"/>
  <c r="U534" i="4"/>
  <c r="V534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211" i="4"/>
  <c r="T211" i="4"/>
  <c r="U211" i="4"/>
  <c r="V211" i="4"/>
  <c r="S42" i="4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202" i="4"/>
  <c r="T202" i="4"/>
  <c r="U202" i="4"/>
  <c r="V202" i="4"/>
  <c r="S47" i="4"/>
  <c r="T47" i="4"/>
  <c r="U47" i="4"/>
  <c r="V47" i="4"/>
  <c r="S629" i="4"/>
  <c r="T629" i="4"/>
  <c r="U629" i="4"/>
  <c r="V629" i="4"/>
  <c r="S549" i="4"/>
  <c r="T549" i="4"/>
  <c r="U549" i="4"/>
  <c r="V5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423" i="4"/>
  <c r="T423" i="4"/>
  <c r="U423" i="4"/>
  <c r="V423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48" i="4"/>
  <c r="T48" i="4"/>
  <c r="U48" i="4"/>
  <c r="V48" i="4"/>
  <c r="S81" i="4"/>
  <c r="T81" i="4"/>
  <c r="U81" i="4"/>
  <c r="V81" i="4"/>
  <c r="S82" i="4"/>
  <c r="T82" i="4"/>
  <c r="U82" i="4"/>
  <c r="V82" i="4"/>
  <c r="S83" i="4"/>
  <c r="T83" i="4"/>
  <c r="U83" i="4"/>
  <c r="V83" i="4"/>
  <c r="S31" i="4"/>
  <c r="T31" i="4"/>
  <c r="U31" i="4"/>
  <c r="V31" i="4"/>
  <c r="S85" i="4"/>
  <c r="T85" i="4"/>
  <c r="U85" i="4"/>
  <c r="V85" i="4"/>
  <c r="S86" i="4"/>
  <c r="T86" i="4"/>
  <c r="U86" i="4"/>
  <c r="V86" i="4"/>
  <c r="S87" i="4"/>
  <c r="T87" i="4"/>
  <c r="U87" i="4"/>
  <c r="V87" i="4"/>
  <c r="S84" i="4"/>
  <c r="T84" i="4"/>
  <c r="U84" i="4"/>
  <c r="V84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5" i="4"/>
  <c r="T95" i="4"/>
  <c r="U95" i="4"/>
  <c r="V95" i="4"/>
  <c r="S96" i="4"/>
  <c r="T96" i="4"/>
  <c r="U96" i="4"/>
  <c r="V96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653" i="4"/>
  <c r="T653" i="4"/>
  <c r="U653" i="4"/>
  <c r="V653" i="4"/>
  <c r="S103" i="4"/>
  <c r="T103" i="4"/>
  <c r="U103" i="4"/>
  <c r="V103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600" i="4"/>
  <c r="T600" i="4"/>
  <c r="U600" i="4"/>
  <c r="V600" i="4"/>
  <c r="S247" i="4"/>
  <c r="T247" i="4"/>
  <c r="U247" i="4"/>
  <c r="V247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276" i="4"/>
  <c r="T276" i="4"/>
  <c r="U276" i="4"/>
  <c r="V276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16" i="4"/>
  <c r="T116" i="4"/>
  <c r="U116" i="4"/>
  <c r="V116" i="4"/>
  <c r="S148" i="4"/>
  <c r="T148" i="4"/>
  <c r="U148" i="4"/>
  <c r="V148" i="4"/>
  <c r="S144" i="4"/>
  <c r="T144" i="4"/>
  <c r="U144" i="4"/>
  <c r="V144" i="4"/>
  <c r="S383" i="4"/>
  <c r="T383" i="4"/>
  <c r="U383" i="4"/>
  <c r="V383" i="4"/>
  <c r="S146" i="4"/>
  <c r="T146" i="4"/>
  <c r="U146" i="4"/>
  <c r="V146" i="4"/>
  <c r="S147" i="4"/>
  <c r="T147" i="4"/>
  <c r="U147" i="4"/>
  <c r="V147" i="4"/>
  <c r="S712" i="4"/>
  <c r="T712" i="4"/>
  <c r="U712" i="4"/>
  <c r="V712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25" i="4"/>
  <c r="T25" i="4"/>
  <c r="U25" i="4"/>
  <c r="V25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504" i="4"/>
  <c r="T504" i="4"/>
  <c r="U504" i="4"/>
  <c r="V50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394" i="4"/>
  <c r="T394" i="4"/>
  <c r="U394" i="4"/>
  <c r="V394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7" i="4"/>
  <c r="T207" i="4"/>
  <c r="U207" i="4"/>
  <c r="V207" i="4"/>
  <c r="S209" i="4"/>
  <c r="T209" i="4"/>
  <c r="U209" i="4"/>
  <c r="V209" i="4"/>
  <c r="S210" i="4"/>
  <c r="T210" i="4"/>
  <c r="U210" i="4"/>
  <c r="V210" i="4"/>
  <c r="S143" i="4"/>
  <c r="T143" i="4"/>
  <c r="U143" i="4"/>
  <c r="V143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369" i="4"/>
  <c r="T369" i="4"/>
  <c r="U369" i="4"/>
  <c r="V369" i="4"/>
  <c r="S40" i="4"/>
  <c r="T40" i="4"/>
  <c r="U40" i="4"/>
  <c r="V40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424" i="4"/>
  <c r="T424" i="4"/>
  <c r="U424" i="4"/>
  <c r="V424" i="4"/>
  <c r="S226" i="4"/>
  <c r="T226" i="4"/>
  <c r="U226" i="4"/>
  <c r="V226" i="4"/>
  <c r="S227" i="4"/>
  <c r="T227" i="4"/>
  <c r="U227" i="4"/>
  <c r="V227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49" i="4"/>
  <c r="T49" i="4"/>
  <c r="U49" i="4"/>
  <c r="V49" i="4"/>
  <c r="S194" i="4"/>
  <c r="T194" i="4"/>
  <c r="U194" i="4"/>
  <c r="V194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618" i="4"/>
  <c r="T618" i="4"/>
  <c r="U618" i="4"/>
  <c r="V618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5" i="4"/>
  <c r="T285" i="4"/>
  <c r="U285" i="4"/>
  <c r="V285" i="4"/>
  <c r="S286" i="4"/>
  <c r="T286" i="4"/>
  <c r="U286" i="4"/>
  <c r="V286" i="4"/>
  <c r="S416" i="4"/>
  <c r="T416" i="4"/>
  <c r="U416" i="4"/>
  <c r="V416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20" i="4"/>
  <c r="T320" i="4"/>
  <c r="U320" i="4"/>
  <c r="V320" i="4"/>
  <c r="S459" i="4"/>
  <c r="T459" i="4"/>
  <c r="U459" i="4"/>
  <c r="V459" i="4"/>
  <c r="S322" i="4"/>
  <c r="T322" i="4"/>
  <c r="U322" i="4"/>
  <c r="V322" i="4"/>
  <c r="S319" i="4"/>
  <c r="T319" i="4"/>
  <c r="U319" i="4"/>
  <c r="V319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491" i="4"/>
  <c r="T491" i="4"/>
  <c r="U491" i="4"/>
  <c r="V491" i="4"/>
  <c r="S351" i="4"/>
  <c r="T351" i="4"/>
  <c r="U351" i="4"/>
  <c r="V351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693" i="4"/>
  <c r="T693" i="4"/>
  <c r="U693" i="4"/>
  <c r="V693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4" i="4"/>
  <c r="T364" i="4"/>
  <c r="U364" i="4"/>
  <c r="V364" i="4"/>
  <c r="S365" i="4"/>
  <c r="T365" i="4"/>
  <c r="U365" i="4"/>
  <c r="V365" i="4"/>
  <c r="S367" i="4"/>
  <c r="T367" i="4"/>
  <c r="U367" i="4"/>
  <c r="V367" i="4"/>
  <c r="S368" i="4"/>
  <c r="T368" i="4"/>
  <c r="U368" i="4"/>
  <c r="V368" i="4"/>
  <c r="S542" i="4"/>
  <c r="T542" i="4"/>
  <c r="U542" i="4"/>
  <c r="V542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631" i="4"/>
  <c r="T631" i="4"/>
  <c r="U631" i="4"/>
  <c r="V631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92" i="4"/>
  <c r="T392" i="4"/>
  <c r="U392" i="4"/>
  <c r="V392" i="4"/>
  <c r="S390" i="4"/>
  <c r="T390" i="4"/>
  <c r="U390" i="4"/>
  <c r="V390" i="4"/>
  <c r="S391" i="4"/>
  <c r="T391" i="4"/>
  <c r="U391" i="4"/>
  <c r="V391" i="4"/>
  <c r="S145" i="4"/>
  <c r="T145" i="4"/>
  <c r="U145" i="4"/>
  <c r="V145" i="4"/>
  <c r="S393" i="4"/>
  <c r="T393" i="4"/>
  <c r="U393" i="4"/>
  <c r="V393" i="4"/>
  <c r="S621" i="4"/>
  <c r="T621" i="4"/>
  <c r="U621" i="4"/>
  <c r="V621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10" i="4"/>
  <c r="T410" i="4"/>
  <c r="U410" i="4"/>
  <c r="V410" i="4"/>
  <c r="S528" i="4"/>
  <c r="T528" i="4"/>
  <c r="U528" i="4"/>
  <c r="V528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102" i="4"/>
  <c r="T102" i="4"/>
  <c r="U102" i="4"/>
  <c r="V102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689" i="4"/>
  <c r="T689" i="4"/>
  <c r="U689" i="4"/>
  <c r="V689" i="4"/>
  <c r="S708" i="4"/>
  <c r="T708" i="4"/>
  <c r="U708" i="4"/>
  <c r="V708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11" i="4"/>
  <c r="T411" i="4"/>
  <c r="U411" i="4"/>
  <c r="V411" i="4"/>
  <c r="S18" i="4"/>
  <c r="T18" i="4"/>
  <c r="U18" i="4"/>
  <c r="V18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9" i="4"/>
  <c r="T439" i="4"/>
  <c r="U439" i="4"/>
  <c r="V439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601" i="4"/>
  <c r="T601" i="4"/>
  <c r="U601" i="4"/>
  <c r="V601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122" i="4"/>
  <c r="T122" i="4"/>
  <c r="U122" i="4"/>
  <c r="V122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60" i="4"/>
  <c r="T60" i="4"/>
  <c r="U60" i="4"/>
  <c r="V60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217" i="4"/>
  <c r="T217" i="4"/>
  <c r="U217" i="4"/>
  <c r="V217" i="4"/>
  <c r="S503" i="4"/>
  <c r="T503" i="4"/>
  <c r="U503" i="4"/>
  <c r="V503" i="4"/>
  <c r="S201" i="4"/>
  <c r="T201" i="4"/>
  <c r="U201" i="4"/>
  <c r="V201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389" i="4"/>
  <c r="T389" i="4"/>
  <c r="U389" i="4"/>
  <c r="V389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703" i="4"/>
  <c r="T703" i="4"/>
  <c r="U703" i="4"/>
  <c r="V703" i="4"/>
  <c r="S529" i="4"/>
  <c r="T529" i="4"/>
  <c r="U529" i="4"/>
  <c r="V529" i="4"/>
  <c r="S115" i="4"/>
  <c r="T115" i="4"/>
  <c r="U115" i="4"/>
  <c r="V115" i="4"/>
  <c r="S531" i="4"/>
  <c r="T531" i="4"/>
  <c r="U531" i="4"/>
  <c r="V531" i="4"/>
  <c r="S533" i="4"/>
  <c r="T533" i="4"/>
  <c r="U533" i="4"/>
  <c r="V533" i="4"/>
  <c r="S583" i="4"/>
  <c r="T583" i="4"/>
  <c r="U583" i="4"/>
  <c r="V583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643" i="4"/>
  <c r="T643" i="4"/>
  <c r="U643" i="4"/>
  <c r="V643" i="4"/>
  <c r="S141" i="4"/>
  <c r="T141" i="4"/>
  <c r="U141" i="4"/>
  <c r="V141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1" i="4"/>
  <c r="T541" i="4"/>
  <c r="U541" i="4"/>
  <c r="V541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1" i="4"/>
  <c r="T561" i="4"/>
  <c r="U561" i="4"/>
  <c r="V561" i="4"/>
  <c r="S563" i="4"/>
  <c r="T563" i="4"/>
  <c r="U563" i="4"/>
  <c r="V563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321" i="4"/>
  <c r="T321" i="4"/>
  <c r="U321" i="4"/>
  <c r="V321" i="4"/>
  <c r="S661" i="4"/>
  <c r="T661" i="4"/>
  <c r="U661" i="4"/>
  <c r="V661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508" i="4"/>
  <c r="T508" i="4"/>
  <c r="U508" i="4"/>
  <c r="V508" i="4"/>
  <c r="S225" i="4"/>
  <c r="T225" i="4"/>
  <c r="U225" i="4"/>
  <c r="V225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530" i="4"/>
  <c r="T530" i="4"/>
  <c r="U530" i="4"/>
  <c r="V530" i="4"/>
  <c r="S619" i="4"/>
  <c r="T619" i="4"/>
  <c r="U619" i="4"/>
  <c r="V619" i="4"/>
  <c r="S620" i="4"/>
  <c r="T620" i="4"/>
  <c r="U620" i="4"/>
  <c r="V620" i="4"/>
  <c r="S502" i="4"/>
  <c r="T502" i="4"/>
  <c r="U502" i="4"/>
  <c r="V502" i="4"/>
  <c r="S622" i="4"/>
  <c r="T622" i="4"/>
  <c r="U622" i="4"/>
  <c r="V622" i="4"/>
  <c r="S623" i="4"/>
  <c r="T623" i="4"/>
  <c r="U623" i="4"/>
  <c r="V623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350" i="4"/>
  <c r="T350" i="4"/>
  <c r="U350" i="4"/>
  <c r="V350" i="4"/>
  <c r="S630" i="4"/>
  <c r="T630" i="4"/>
  <c r="U630" i="4"/>
  <c r="V630" i="4"/>
  <c r="S584" i="4"/>
  <c r="T584" i="4"/>
  <c r="U584" i="4"/>
  <c r="V584" i="4"/>
  <c r="S632" i="4"/>
  <c r="T632" i="4"/>
  <c r="U632" i="4"/>
  <c r="V632" i="4"/>
  <c r="S633" i="4"/>
  <c r="T633" i="4"/>
  <c r="U633" i="4"/>
  <c r="V633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80" i="4"/>
  <c r="T80" i="4"/>
  <c r="U80" i="4"/>
  <c r="V80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248" i="4"/>
  <c r="T248" i="4"/>
  <c r="U248" i="4"/>
  <c r="V248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88" i="4"/>
  <c r="T88" i="4"/>
  <c r="U88" i="4"/>
  <c r="V88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431" i="4"/>
  <c r="T431" i="4"/>
  <c r="U431" i="4"/>
  <c r="V431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7" i="4"/>
  <c r="T687" i="4"/>
  <c r="U687" i="4"/>
  <c r="V687" i="4"/>
  <c r="S688" i="4"/>
  <c r="T688" i="4"/>
  <c r="U688" i="4"/>
  <c r="V688" i="4"/>
  <c r="S187" i="4"/>
  <c r="T187" i="4"/>
  <c r="U187" i="4"/>
  <c r="V187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710" i="4"/>
  <c r="T710" i="4"/>
  <c r="U710" i="4"/>
  <c r="V710" i="4"/>
  <c r="S694" i="4"/>
  <c r="T694" i="4"/>
  <c r="U694" i="4"/>
  <c r="V694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287" i="4"/>
  <c r="T287" i="4"/>
  <c r="U287" i="4"/>
  <c r="V287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432" i="4"/>
  <c r="T432" i="4"/>
  <c r="U432" i="4"/>
  <c r="V432" i="4"/>
  <c r="S709" i="4"/>
  <c r="T709" i="4"/>
  <c r="U709" i="4"/>
  <c r="V709" i="4"/>
  <c r="S711" i="4"/>
  <c r="T711" i="4"/>
  <c r="U711" i="4"/>
  <c r="V711" i="4"/>
  <c r="S218" i="4"/>
  <c r="T218" i="4"/>
  <c r="U218" i="4"/>
  <c r="V218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8" i="4"/>
  <c r="T718" i="4"/>
  <c r="U718" i="4"/>
  <c r="V718" i="4"/>
  <c r="S719" i="4"/>
  <c r="T719" i="4"/>
  <c r="U719" i="4"/>
  <c r="V719" i="4"/>
  <c r="V7" i="4"/>
  <c r="U7" i="4"/>
  <c r="T7" i="4"/>
  <c r="S7" i="4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2" i="12"/>
  <c r="AC43" i="12"/>
  <c r="AC44" i="12"/>
  <c r="AC45" i="12"/>
  <c r="AC46" i="12"/>
  <c r="AC202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5" i="12"/>
  <c r="AC96" i="12"/>
  <c r="AC98" i="12"/>
  <c r="AC99" i="12"/>
  <c r="AC100" i="12"/>
  <c r="AC101" i="12"/>
  <c r="AC102" i="12"/>
  <c r="AC103" i="12"/>
  <c r="AC105" i="12"/>
  <c r="AC106" i="12"/>
  <c r="AC107" i="12"/>
  <c r="AC108" i="12"/>
  <c r="AC111" i="12"/>
  <c r="AC109" i="12"/>
  <c r="AC110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3" i="12"/>
  <c r="AC204" i="12"/>
  <c r="AC205" i="12"/>
  <c r="AC207" i="12"/>
  <c r="AC209" i="12"/>
  <c r="AC210" i="12"/>
  <c r="AC211" i="12"/>
  <c r="AC212" i="12"/>
  <c r="AC213" i="12"/>
  <c r="AC214" i="12"/>
  <c r="AC215" i="12"/>
  <c r="AC216" i="12"/>
  <c r="AC217" i="12"/>
  <c r="AC218" i="12"/>
  <c r="AC220" i="12"/>
  <c r="AC221" i="12"/>
  <c r="AC222" i="12"/>
  <c r="AC223" i="12"/>
  <c r="AC225" i="12"/>
  <c r="AC226" i="12"/>
  <c r="AC227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5" i="12"/>
  <c r="AC286" i="12"/>
  <c r="AC287" i="12"/>
  <c r="AC289" i="12"/>
  <c r="AC290" i="12"/>
  <c r="AC291" i="12"/>
  <c r="AC292" i="12"/>
  <c r="AC293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20" i="12"/>
  <c r="AC321" i="12"/>
  <c r="AC322" i="12"/>
  <c r="AC319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3" i="12"/>
  <c r="AC354" i="12"/>
  <c r="AC355" i="12"/>
  <c r="AC356" i="12"/>
  <c r="AC357" i="12"/>
  <c r="AC358" i="12"/>
  <c r="AC693" i="12"/>
  <c r="AC359" i="12"/>
  <c r="AC360" i="12"/>
  <c r="AC361" i="12"/>
  <c r="AC362" i="12"/>
  <c r="AC364" i="12"/>
  <c r="AC365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9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4" i="12"/>
  <c r="AC485" i="12"/>
  <c r="AC486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1" i="12"/>
  <c r="AC563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5" i="12"/>
  <c r="AC626" i="12"/>
  <c r="AC627" i="12"/>
  <c r="AC628" i="12"/>
  <c r="AC629" i="12"/>
  <c r="AC630" i="12"/>
  <c r="AC631" i="12"/>
  <c r="AC632" i="12"/>
  <c r="AC633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5" i="12"/>
  <c r="AC676" i="12"/>
  <c r="AC678" i="12"/>
  <c r="AC679" i="12"/>
  <c r="AC680" i="12"/>
  <c r="AC681" i="12"/>
  <c r="AC682" i="12"/>
  <c r="AC683" i="12"/>
  <c r="AC684" i="12"/>
  <c r="AC685" i="12"/>
  <c r="AC687" i="12"/>
  <c r="AC688" i="12"/>
  <c r="AC689" i="12"/>
  <c r="AC690" i="12"/>
  <c r="AC691" i="12"/>
  <c r="AC692" i="12"/>
  <c r="AC710" i="12"/>
  <c r="AC694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1" i="12"/>
  <c r="AC712" i="12"/>
  <c r="AC713" i="12"/>
  <c r="AC714" i="12"/>
  <c r="AC715" i="12"/>
  <c r="AC716" i="12"/>
  <c r="AC718" i="12"/>
  <c r="AC719" i="12"/>
  <c r="AC7" i="12"/>
  <c r="AD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2" i="12"/>
  <c r="AB43" i="12"/>
  <c r="AB44" i="12"/>
  <c r="AB45" i="12"/>
  <c r="AB46" i="12"/>
  <c r="AB202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5" i="12"/>
  <c r="AB96" i="12"/>
  <c r="AB98" i="12"/>
  <c r="AB99" i="12"/>
  <c r="AB100" i="12"/>
  <c r="AB101" i="12"/>
  <c r="AB102" i="12"/>
  <c r="AB103" i="12"/>
  <c r="AB105" i="12"/>
  <c r="AB106" i="12"/>
  <c r="AB107" i="12"/>
  <c r="AB108" i="12"/>
  <c r="AB111" i="12"/>
  <c r="AB109" i="12"/>
  <c r="AB110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3" i="12"/>
  <c r="AB204" i="12"/>
  <c r="AB205" i="12"/>
  <c r="AB207" i="12"/>
  <c r="AB209" i="12"/>
  <c r="AB210" i="12"/>
  <c r="AB211" i="12"/>
  <c r="AB212" i="12"/>
  <c r="AB213" i="12"/>
  <c r="AB214" i="12"/>
  <c r="AB215" i="12"/>
  <c r="AB216" i="12"/>
  <c r="AB217" i="12"/>
  <c r="AB218" i="12"/>
  <c r="AB220" i="12"/>
  <c r="AB221" i="12"/>
  <c r="AB222" i="12"/>
  <c r="AB223" i="12"/>
  <c r="AB225" i="12"/>
  <c r="AB226" i="12"/>
  <c r="AB227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5" i="12"/>
  <c r="AB286" i="12"/>
  <c r="AB287" i="12"/>
  <c r="AB289" i="12"/>
  <c r="AB290" i="12"/>
  <c r="AB291" i="12"/>
  <c r="AB292" i="12"/>
  <c r="AB293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20" i="12"/>
  <c r="AB321" i="12"/>
  <c r="AB322" i="12"/>
  <c r="AB319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3" i="12"/>
  <c r="AB354" i="12"/>
  <c r="AB355" i="12"/>
  <c r="AB356" i="12"/>
  <c r="AB357" i="12"/>
  <c r="AB358" i="12"/>
  <c r="AB693" i="12"/>
  <c r="AB359" i="12"/>
  <c r="AB360" i="12"/>
  <c r="AB361" i="12"/>
  <c r="AB362" i="12"/>
  <c r="AB364" i="12"/>
  <c r="AB365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10" i="12"/>
  <c r="AB411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9" i="12"/>
  <c r="AB441" i="12"/>
  <c r="AB442" i="12"/>
  <c r="AB443" i="12"/>
  <c r="AB444" i="12"/>
  <c r="AB445" i="12"/>
  <c r="AB446" i="12"/>
  <c r="AB447" i="12"/>
  <c r="AB448" i="12"/>
  <c r="AB449" i="12"/>
  <c r="AB450" i="12"/>
  <c r="AB451" i="12"/>
  <c r="AB452" i="12"/>
  <c r="AB453" i="12"/>
  <c r="AB454" i="12"/>
  <c r="AB455" i="12"/>
  <c r="AB456" i="12"/>
  <c r="AB457" i="12"/>
  <c r="AB458" i="12"/>
  <c r="AB459" i="12"/>
  <c r="AB460" i="12"/>
  <c r="AB461" i="12"/>
  <c r="AB462" i="12"/>
  <c r="AB463" i="12"/>
  <c r="AB464" i="12"/>
  <c r="AB465" i="12"/>
  <c r="AB466" i="12"/>
  <c r="AB467" i="12"/>
  <c r="AB468" i="12"/>
  <c r="AB469" i="12"/>
  <c r="AB470" i="12"/>
  <c r="AB471" i="12"/>
  <c r="AB472" i="12"/>
  <c r="AB473" i="12"/>
  <c r="AB474" i="12"/>
  <c r="AB475" i="12"/>
  <c r="AB476" i="12"/>
  <c r="AB477" i="12"/>
  <c r="AB478" i="12"/>
  <c r="AB479" i="12"/>
  <c r="AB480" i="12"/>
  <c r="AB481" i="12"/>
  <c r="AB482" i="12"/>
  <c r="AB484" i="12"/>
  <c r="AB485" i="12"/>
  <c r="AB486" i="12"/>
  <c r="AB488" i="12"/>
  <c r="AB489" i="12"/>
  <c r="AB490" i="12"/>
  <c r="AB491" i="12"/>
  <c r="AB492" i="12"/>
  <c r="AB493" i="12"/>
  <c r="AB494" i="12"/>
  <c r="AB495" i="12"/>
  <c r="AB496" i="12"/>
  <c r="AB497" i="12"/>
  <c r="AB498" i="12"/>
  <c r="AB499" i="12"/>
  <c r="AB500" i="12"/>
  <c r="AB501" i="12"/>
  <c r="AB502" i="12"/>
  <c r="AB503" i="12"/>
  <c r="AB504" i="12"/>
  <c r="AB505" i="12"/>
  <c r="AB506" i="12"/>
  <c r="AB507" i="12"/>
  <c r="AB508" i="12"/>
  <c r="AB509" i="12"/>
  <c r="AB510" i="12"/>
  <c r="AB511" i="12"/>
  <c r="AB512" i="12"/>
  <c r="AB513" i="12"/>
  <c r="AB514" i="12"/>
  <c r="AB515" i="12"/>
  <c r="AB516" i="12"/>
  <c r="AB517" i="12"/>
  <c r="AB518" i="12"/>
  <c r="AB519" i="12"/>
  <c r="AB520" i="12"/>
  <c r="AB521" i="12"/>
  <c r="AB522" i="12"/>
  <c r="AB523" i="12"/>
  <c r="AB524" i="12"/>
  <c r="AB525" i="12"/>
  <c r="AB526" i="12"/>
  <c r="AB527" i="12"/>
  <c r="AB528" i="12"/>
  <c r="AB529" i="12"/>
  <c r="AB530" i="12"/>
  <c r="AB531" i="12"/>
  <c r="AB533" i="12"/>
  <c r="AB534" i="12"/>
  <c r="AB535" i="12"/>
  <c r="AB536" i="12"/>
  <c r="AB537" i="12"/>
  <c r="AB538" i="12"/>
  <c r="AB539" i="12"/>
  <c r="AB540" i="12"/>
  <c r="AB541" i="12"/>
  <c r="AB542" i="12"/>
  <c r="AB543" i="12"/>
  <c r="AB544" i="12"/>
  <c r="AB545" i="12"/>
  <c r="AB546" i="12"/>
  <c r="AB547" i="12"/>
  <c r="AB548" i="12"/>
  <c r="AB549" i="12"/>
  <c r="AB550" i="12"/>
  <c r="AB551" i="12"/>
  <c r="AB552" i="12"/>
  <c r="AB553" i="12"/>
  <c r="AB554" i="12"/>
  <c r="AB555" i="12"/>
  <c r="AB556" i="12"/>
  <c r="AB557" i="12"/>
  <c r="AB558" i="12"/>
  <c r="AB559" i="12"/>
  <c r="AB561" i="12"/>
  <c r="AB563" i="12"/>
  <c r="AB565" i="12"/>
  <c r="AB566" i="12"/>
  <c r="AB567" i="12"/>
  <c r="AB568" i="12"/>
  <c r="AB569" i="12"/>
  <c r="AB570" i="12"/>
  <c r="AB571" i="12"/>
  <c r="AB572" i="12"/>
  <c r="AB573" i="12"/>
  <c r="AB574" i="12"/>
  <c r="AB575" i="12"/>
  <c r="AB576" i="12"/>
  <c r="AB577" i="12"/>
  <c r="AB578" i="12"/>
  <c r="AB579" i="12"/>
  <c r="AB580" i="12"/>
  <c r="AB581" i="12"/>
  <c r="AB582" i="12"/>
  <c r="AB583" i="12"/>
  <c r="AB584" i="12"/>
  <c r="AB585" i="12"/>
  <c r="AB586" i="12"/>
  <c r="AB587" i="12"/>
  <c r="AB588" i="12"/>
  <c r="AB589" i="12"/>
  <c r="AB590" i="12"/>
  <c r="AB592" i="12"/>
  <c r="AB593" i="12"/>
  <c r="AB594" i="12"/>
  <c r="AB595" i="12"/>
  <c r="AB596" i="12"/>
  <c r="AB597" i="12"/>
  <c r="AB598" i="12"/>
  <c r="AB599" i="12"/>
  <c r="AB600" i="12"/>
  <c r="AB601" i="12"/>
  <c r="AB602" i="12"/>
  <c r="AB603" i="12"/>
  <c r="AB604" i="12"/>
  <c r="AB605" i="12"/>
  <c r="AB606" i="12"/>
  <c r="AB607" i="12"/>
  <c r="AB608" i="12"/>
  <c r="AB609" i="12"/>
  <c r="AB610" i="12"/>
  <c r="AB611" i="12"/>
  <c r="AB612" i="12"/>
  <c r="AB613" i="12"/>
  <c r="AB614" i="12"/>
  <c r="AB615" i="12"/>
  <c r="AB616" i="12"/>
  <c r="AB617" i="12"/>
  <c r="AB618" i="12"/>
  <c r="AB619" i="12"/>
  <c r="AB620" i="12"/>
  <c r="AB621" i="12"/>
  <c r="AB622" i="12"/>
  <c r="AB623" i="12"/>
  <c r="AB625" i="12"/>
  <c r="AB626" i="12"/>
  <c r="AB627" i="12"/>
  <c r="AB628" i="12"/>
  <c r="AB629" i="12"/>
  <c r="AB630" i="12"/>
  <c r="AB631" i="12"/>
  <c r="AB632" i="12"/>
  <c r="AB633" i="12"/>
  <c r="AB635" i="12"/>
  <c r="AB636" i="12"/>
  <c r="AB637" i="12"/>
  <c r="AB638" i="12"/>
  <c r="AB639" i="12"/>
  <c r="AB640" i="12"/>
  <c r="AB641" i="12"/>
  <c r="AB642" i="12"/>
  <c r="AB643" i="12"/>
  <c r="AB644" i="12"/>
  <c r="AB645" i="12"/>
  <c r="AB646" i="12"/>
  <c r="AB647" i="12"/>
  <c r="AB648" i="12"/>
  <c r="AB649" i="12"/>
  <c r="AB650" i="12"/>
  <c r="AB651" i="12"/>
  <c r="AB652" i="12"/>
  <c r="AB653" i="12"/>
  <c r="AB654" i="12"/>
  <c r="AB655" i="12"/>
  <c r="AB656" i="12"/>
  <c r="AB658" i="12"/>
  <c r="AB659" i="12"/>
  <c r="AB660" i="12"/>
  <c r="AB661" i="12"/>
  <c r="AB662" i="12"/>
  <c r="AB663" i="12"/>
  <c r="AB664" i="12"/>
  <c r="AB665" i="12"/>
  <c r="AB666" i="12"/>
  <c r="AB667" i="12"/>
  <c r="AB668" i="12"/>
  <c r="AB669" i="12"/>
  <c r="AB670" i="12"/>
  <c r="AB671" i="12"/>
  <c r="AB672" i="12"/>
  <c r="AB673" i="12"/>
  <c r="AB674" i="12"/>
  <c r="AB675" i="12"/>
  <c r="AB676" i="12"/>
  <c r="AB678" i="12"/>
  <c r="AB679" i="12"/>
  <c r="AB680" i="12"/>
  <c r="AB681" i="12"/>
  <c r="AB682" i="12"/>
  <c r="AB683" i="12"/>
  <c r="AB684" i="12"/>
  <c r="AB685" i="12"/>
  <c r="AB687" i="12"/>
  <c r="AB688" i="12"/>
  <c r="AB689" i="12"/>
  <c r="AB690" i="12"/>
  <c r="AB691" i="12"/>
  <c r="AB692" i="12"/>
  <c r="AB710" i="12"/>
  <c r="AB694" i="12"/>
  <c r="AB696" i="12"/>
  <c r="AB697" i="12"/>
  <c r="AB698" i="12"/>
  <c r="AB699" i="12"/>
  <c r="AB700" i="12"/>
  <c r="AB701" i="12"/>
  <c r="AB702" i="12"/>
  <c r="AB703" i="12"/>
  <c r="AB704" i="12"/>
  <c r="AB705" i="12"/>
  <c r="AB706" i="12"/>
  <c r="AB707" i="12"/>
  <c r="AB708" i="12"/>
  <c r="AB709" i="12"/>
  <c r="AB711" i="12"/>
  <c r="AB712" i="12"/>
  <c r="AB713" i="12"/>
  <c r="AB714" i="12"/>
  <c r="AB715" i="12"/>
  <c r="AB716" i="12"/>
  <c r="AB718" i="12"/>
  <c r="AB719" i="12"/>
  <c r="AB7" i="12"/>
  <c r="AD448" i="12" l="1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W679" i="12"/>
  <c r="AX679" i="12"/>
  <c r="BF679" i="4"/>
  <c r="BF719" i="4"/>
  <c r="BF448" i="4"/>
  <c r="AQ448" i="4"/>
  <c r="AS448" i="4"/>
  <c r="AT448" i="4" s="1"/>
  <c r="AU448" i="4" s="1"/>
  <c r="AV448" i="4" s="1"/>
  <c r="AQ679" i="4"/>
  <c r="AS679" i="4"/>
  <c r="AT679" i="4" s="1"/>
  <c r="AU679" i="4" s="1"/>
  <c r="AV679" i="4" s="1"/>
  <c r="AA448" i="4"/>
  <c r="AA679" i="4"/>
  <c r="R448" i="4"/>
  <c r="R679" i="4"/>
  <c r="M448" i="4"/>
  <c r="J448" i="4" s="1"/>
  <c r="M679" i="4"/>
  <c r="J679" i="4" s="1"/>
  <c r="AY679" i="12" l="1"/>
  <c r="AZ679" i="12"/>
  <c r="AY448" i="12"/>
  <c r="AZ448" i="12"/>
  <c r="Z679" i="4"/>
  <c r="Z448" i="4"/>
  <c r="AO679" i="4"/>
  <c r="AO448" i="4"/>
  <c r="X679" i="4"/>
  <c r="AP679" i="4"/>
  <c r="AP448" i="4"/>
  <c r="W679" i="4"/>
  <c r="W448" i="4"/>
  <c r="AW679" i="4"/>
  <c r="AX679" i="4" s="1"/>
  <c r="AW448" i="4"/>
  <c r="AX448" i="4" s="1"/>
  <c r="X448" i="4"/>
  <c r="AD581" i="12" l="1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W581" i="12"/>
  <c r="AX581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W613" i="12"/>
  <c r="AX613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W580" i="12"/>
  <c r="AX580" i="12"/>
  <c r="BF581" i="4"/>
  <c r="BF168" i="4"/>
  <c r="BF613" i="4"/>
  <c r="BF580" i="4"/>
  <c r="AQ581" i="4"/>
  <c r="AS581" i="4"/>
  <c r="AT581" i="4" s="1"/>
  <c r="AU581" i="4" s="1"/>
  <c r="AV581" i="4" s="1"/>
  <c r="AQ168" i="4"/>
  <c r="AS168" i="4"/>
  <c r="AT168" i="4" s="1"/>
  <c r="AU168" i="4" s="1"/>
  <c r="AV168" i="4" s="1"/>
  <c r="AQ613" i="4"/>
  <c r="AS613" i="4"/>
  <c r="AT613" i="4" s="1"/>
  <c r="AU613" i="4" s="1"/>
  <c r="AV613" i="4" s="1"/>
  <c r="AQ580" i="4"/>
  <c r="AS580" i="4"/>
  <c r="AT580" i="4" s="1"/>
  <c r="AU580" i="4" s="1"/>
  <c r="AV580" i="4" s="1"/>
  <c r="AA581" i="4"/>
  <c r="AA168" i="4"/>
  <c r="AA613" i="4"/>
  <c r="AA580" i="4"/>
  <c r="R581" i="4"/>
  <c r="R168" i="4"/>
  <c r="R613" i="4"/>
  <c r="X613" i="4"/>
  <c r="R580" i="4"/>
  <c r="M581" i="4"/>
  <c r="J581" i="4" s="1"/>
  <c r="M168" i="4"/>
  <c r="J168" i="4" s="1"/>
  <c r="M613" i="4"/>
  <c r="Z613" i="4" s="1"/>
  <c r="M580" i="4"/>
  <c r="J580" i="4" s="1"/>
  <c r="AO581" i="4" l="1"/>
  <c r="AZ580" i="12"/>
  <c r="AY580" i="12"/>
  <c r="AZ613" i="12"/>
  <c r="AY613" i="12"/>
  <c r="AY168" i="12"/>
  <c r="AZ168" i="12"/>
  <c r="AZ581" i="12"/>
  <c r="AY581" i="12"/>
  <c r="W581" i="4"/>
  <c r="Z168" i="4"/>
  <c r="Z580" i="4"/>
  <c r="J613" i="4"/>
  <c r="Z581" i="4"/>
  <c r="AO580" i="4"/>
  <c r="W168" i="4"/>
  <c r="X581" i="4"/>
  <c r="X168" i="4"/>
  <c r="X580" i="4"/>
  <c r="AP580" i="4"/>
  <c r="AP613" i="4"/>
  <c r="AP168" i="4"/>
  <c r="AP581" i="4"/>
  <c r="W580" i="4"/>
  <c r="AO613" i="4"/>
  <c r="AO168" i="4"/>
  <c r="AW580" i="4"/>
  <c r="AX580" i="4" s="1"/>
  <c r="AW168" i="4"/>
  <c r="AX168" i="4" s="1"/>
  <c r="AW613" i="4"/>
  <c r="AX613" i="4" s="1"/>
  <c r="AW581" i="4"/>
  <c r="AX581" i="4" s="1"/>
  <c r="W613" i="4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W333" i="12"/>
  <c r="AX333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W335" i="12"/>
  <c r="AX335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W336" i="12"/>
  <c r="AX336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W339" i="12"/>
  <c r="AX339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W340" i="12"/>
  <c r="AX340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W342" i="12"/>
  <c r="AX342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W358" i="12"/>
  <c r="AX358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W693" i="12"/>
  <c r="AX693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W359" i="12"/>
  <c r="AX359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W360" i="12"/>
  <c r="AX360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W362" i="12"/>
  <c r="AX362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W368" i="12"/>
  <c r="AX368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W369" i="12"/>
  <c r="AX369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W370" i="12"/>
  <c r="AX370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W371" i="12"/>
  <c r="AX371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W388" i="12"/>
  <c r="AX388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W389" i="12"/>
  <c r="AX389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W390" i="12"/>
  <c r="AX390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W391" i="12"/>
  <c r="AX391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W393" i="12"/>
  <c r="AX393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W396" i="12"/>
  <c r="AX396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W397" i="12"/>
  <c r="AX397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W398" i="12"/>
  <c r="AX398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W399" i="12"/>
  <c r="AX399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W400" i="12"/>
  <c r="AX400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W401" i="12"/>
  <c r="AX401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W402" i="12"/>
  <c r="AX402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W403" i="12"/>
  <c r="AX403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W404" i="12"/>
  <c r="AX404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W405" i="12"/>
  <c r="AX405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W406" i="12"/>
  <c r="AX406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W407" i="12"/>
  <c r="AX407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W410" i="12"/>
  <c r="AX410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W419" i="12"/>
  <c r="AX419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W420" i="12"/>
  <c r="AX420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W421" i="12"/>
  <c r="AX421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W422" i="12"/>
  <c r="AX422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W423" i="12"/>
  <c r="AX423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W424" i="12"/>
  <c r="AX424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W425" i="12"/>
  <c r="AX425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W426" i="12"/>
  <c r="AX426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W427" i="12"/>
  <c r="AX427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W428" i="12"/>
  <c r="AX428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W429" i="12"/>
  <c r="AX429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W430" i="12"/>
  <c r="AX430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W431" i="12"/>
  <c r="AX431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W432" i="12"/>
  <c r="AX432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W433" i="12"/>
  <c r="AX433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W434" i="12"/>
  <c r="AX434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W435" i="12"/>
  <c r="AX435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W436" i="12"/>
  <c r="AX436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W437" i="12"/>
  <c r="AX437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W439" i="12"/>
  <c r="AX439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W441" i="12"/>
  <c r="AX441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W442" i="12"/>
  <c r="AX442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W443" i="12"/>
  <c r="AX443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W444" i="12"/>
  <c r="AX444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W445" i="12"/>
  <c r="AX445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W447" i="12"/>
  <c r="AX447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W449" i="12"/>
  <c r="AX449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W450" i="12"/>
  <c r="AX450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W451" i="12"/>
  <c r="AX451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W452" i="12"/>
  <c r="AX452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W453" i="12"/>
  <c r="AX453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W454" i="12"/>
  <c r="AX454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W455" i="12"/>
  <c r="AX455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W456" i="12"/>
  <c r="AX456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W457" i="12"/>
  <c r="AX457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W458" i="12"/>
  <c r="AX458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W459" i="12"/>
  <c r="AX459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W460" i="12"/>
  <c r="AX460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W461" i="12"/>
  <c r="AX461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W462" i="12"/>
  <c r="AX462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W463" i="12"/>
  <c r="AX463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W464" i="12"/>
  <c r="AX464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W465" i="12"/>
  <c r="AX465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W466" i="12"/>
  <c r="AX466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W467" i="12"/>
  <c r="AX467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W468" i="12"/>
  <c r="AX468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W469" i="12"/>
  <c r="AX469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W470" i="12"/>
  <c r="AX470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W471" i="12"/>
  <c r="AX471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W472" i="12"/>
  <c r="AX472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W474" i="12"/>
  <c r="AX474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W476" i="12"/>
  <c r="AX476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W477" i="12"/>
  <c r="AX477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W478" i="12"/>
  <c r="AX478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W479" i="12"/>
  <c r="AX479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W480" i="12"/>
  <c r="AX480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W481" i="12"/>
  <c r="AX481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W482" i="12"/>
  <c r="AX482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W484" i="12"/>
  <c r="AX484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W485" i="12"/>
  <c r="AX485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W486" i="12"/>
  <c r="AX486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W488" i="12"/>
  <c r="AX488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W489" i="12"/>
  <c r="AX489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/>
  <c r="AX490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W491" i="12"/>
  <c r="AX491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W493" i="12"/>
  <c r="AX493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W494" i="12"/>
  <c r="AX494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W495" i="12"/>
  <c r="AX495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W496" i="12"/>
  <c r="AX496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W497" i="12"/>
  <c r="AX497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W498" i="12"/>
  <c r="AX498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W499" i="12"/>
  <c r="AX499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W500" i="12"/>
  <c r="AX500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W501" i="12"/>
  <c r="AX501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W502" i="12"/>
  <c r="AX502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W503" i="12"/>
  <c r="AX503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W504" i="12"/>
  <c r="AX504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W505" i="12"/>
  <c r="AX505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W506" i="12"/>
  <c r="AX506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W507" i="12"/>
  <c r="AX507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W508" i="12"/>
  <c r="AX508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W509" i="12"/>
  <c r="AX509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W510" i="12"/>
  <c r="AX510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W511" i="12"/>
  <c r="AX511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W512" i="12"/>
  <c r="AX512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W513" i="12"/>
  <c r="AX513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W514" i="12"/>
  <c r="AX514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W515" i="12"/>
  <c r="AX515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W516" i="12"/>
  <c r="AX516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W517" i="12"/>
  <c r="AX517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W518" i="12"/>
  <c r="AX518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W519" i="12"/>
  <c r="AX519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W520" i="12"/>
  <c r="AX520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W521" i="12"/>
  <c r="AX521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W522" i="12"/>
  <c r="AX522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W523" i="12"/>
  <c r="AX523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W525" i="12"/>
  <c r="AX525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W526" i="12"/>
  <c r="AX526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W527" i="12"/>
  <c r="AX527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W528" i="12"/>
  <c r="AX528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W529" i="12"/>
  <c r="AX529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W530" i="12"/>
  <c r="AX530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W533" i="12"/>
  <c r="AX533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W534" i="12"/>
  <c r="AX534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W535" i="12"/>
  <c r="AX535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W536" i="12"/>
  <c r="AX536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W537" i="12"/>
  <c r="AX537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W538" i="12"/>
  <c r="AX538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W539" i="12"/>
  <c r="AX539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W540" i="12"/>
  <c r="AX540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W541" i="12"/>
  <c r="AX541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W557" i="12"/>
  <c r="AX557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W542" i="12"/>
  <c r="AX542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W543" i="12"/>
  <c r="AX543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W544" i="12"/>
  <c r="AX544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W545" i="12"/>
  <c r="AX545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W546" i="12"/>
  <c r="AX546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W547" i="12"/>
  <c r="AX547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W548" i="12"/>
  <c r="AX548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W549" i="12"/>
  <c r="AX549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W550" i="12"/>
  <c r="AX550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W551" i="12"/>
  <c r="AX551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W552" i="12"/>
  <c r="AX552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W553" i="12"/>
  <c r="AX553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W554" i="12"/>
  <c r="AX554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W555" i="12"/>
  <c r="AX555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W558" i="12"/>
  <c r="AX558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W559" i="12"/>
  <c r="AX559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W561" i="12"/>
  <c r="AX561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W563" i="12"/>
  <c r="AX563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W565" i="12"/>
  <c r="AX565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W566" i="12"/>
  <c r="AX566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W567" i="12"/>
  <c r="AX567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W568" i="12"/>
  <c r="AX568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W569" i="12"/>
  <c r="AX569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W570" i="12"/>
  <c r="AX570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W571" i="12"/>
  <c r="AX571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W572" i="12"/>
  <c r="AX572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W573" i="12"/>
  <c r="AX573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W574" i="12"/>
  <c r="AX574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W575" i="12"/>
  <c r="AX575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W576" i="12"/>
  <c r="AX576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W577" i="12"/>
  <c r="AX577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W578" i="12"/>
  <c r="AX578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W579" i="12"/>
  <c r="AX579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W582" i="12"/>
  <c r="AX582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W583" i="12"/>
  <c r="AX583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W584" i="12"/>
  <c r="AX584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W585" i="12"/>
  <c r="AX585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W586" i="12"/>
  <c r="AX586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W587" i="12"/>
  <c r="AX587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W588" i="12"/>
  <c r="AX588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W589" i="12"/>
  <c r="AX589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W592" i="12"/>
  <c r="AX592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W593" i="12"/>
  <c r="AX593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W594" i="12"/>
  <c r="AX594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W595" i="12"/>
  <c r="AX595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W596" i="12"/>
  <c r="AX596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W597" i="12"/>
  <c r="AX597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W598" i="12"/>
  <c r="AX598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W600" i="12"/>
  <c r="AX600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W601" i="12"/>
  <c r="AX601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W602" i="12"/>
  <c r="AX602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W603" i="12"/>
  <c r="AX603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W605" i="12"/>
  <c r="AX605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W606" i="12"/>
  <c r="AX606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W607" i="12"/>
  <c r="AX607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W608" i="12"/>
  <c r="AX608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W609" i="12"/>
  <c r="AX609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W610" i="12"/>
  <c r="AX610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W611" i="12"/>
  <c r="AX611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W612" i="12"/>
  <c r="AX612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W614" i="12"/>
  <c r="AX614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W615" i="12"/>
  <c r="AX615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W616" i="12"/>
  <c r="AX616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W617" i="12"/>
  <c r="AX617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W619" i="12"/>
  <c r="AX619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W620" i="12"/>
  <c r="AX620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W621" i="12"/>
  <c r="AX621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W622" i="12"/>
  <c r="AX622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W623" i="12"/>
  <c r="AX623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W625" i="12"/>
  <c r="AX625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W626" i="12"/>
  <c r="AX626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W627" i="12"/>
  <c r="AX627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W628" i="12"/>
  <c r="AX628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W629" i="12"/>
  <c r="AX629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W630" i="12"/>
  <c r="AX630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W631" i="12"/>
  <c r="AX631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W632" i="12"/>
  <c r="AX632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W635" i="12"/>
  <c r="AX635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W636" i="12"/>
  <c r="AX636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W637" i="12"/>
  <c r="AX637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W638" i="12"/>
  <c r="AX638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W639" i="12"/>
  <c r="AX639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W640" i="12"/>
  <c r="AX640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W641" i="12"/>
  <c r="AX641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W642" i="12"/>
  <c r="AX642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W643" i="12"/>
  <c r="AX643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W644" i="12"/>
  <c r="AX644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W645" i="12"/>
  <c r="AX645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W646" i="12"/>
  <c r="AX646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W647" i="12"/>
  <c r="AX647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W650" i="12"/>
  <c r="AX650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W651" i="12"/>
  <c r="AX651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W652" i="12"/>
  <c r="AX652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W653" i="12"/>
  <c r="AX653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W654" i="12"/>
  <c r="AX654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W655" i="12"/>
  <c r="AX655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W656" i="12"/>
  <c r="AX656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W658" i="12"/>
  <c r="AX658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W659" i="12"/>
  <c r="AX659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W660" i="12"/>
  <c r="AX660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W661" i="12"/>
  <c r="AX661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W662" i="12"/>
  <c r="AX662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W663" i="12"/>
  <c r="AX663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W664" i="12"/>
  <c r="AX664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W666" i="12"/>
  <c r="AX666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W667" i="12"/>
  <c r="AX667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W668" i="12"/>
  <c r="AX668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W669" i="12"/>
  <c r="AX669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W670" i="12"/>
  <c r="AX670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671" i="12"/>
  <c r="AX671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W672" i="12"/>
  <c r="AX672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W673" i="12"/>
  <c r="AX673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W674" i="12"/>
  <c r="AX674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W675" i="12"/>
  <c r="AX675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W676" i="12"/>
  <c r="AX676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W678" i="12"/>
  <c r="AX678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W680" i="12"/>
  <c r="AX680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W681" i="12"/>
  <c r="AX681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W682" i="12"/>
  <c r="AX682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W683" i="12"/>
  <c r="AX683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W684" i="12"/>
  <c r="AX684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W685" i="12"/>
  <c r="AX685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W687" i="12"/>
  <c r="AX687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W688" i="12"/>
  <c r="AX688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W689" i="12"/>
  <c r="AX689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W690" i="12"/>
  <c r="AX690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W691" i="12"/>
  <c r="AX691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W692" i="12"/>
  <c r="AX692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W710" i="12"/>
  <c r="AX710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W694" i="12"/>
  <c r="AX694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W696" i="12"/>
  <c r="AX696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W697" i="12"/>
  <c r="AX697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W698" i="12"/>
  <c r="AX698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W699" i="12"/>
  <c r="AX699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W700" i="12"/>
  <c r="AX700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W701" i="12"/>
  <c r="AX701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W702" i="12"/>
  <c r="AX702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W703" i="12"/>
  <c r="AX703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W704" i="12"/>
  <c r="AX704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W705" i="12"/>
  <c r="AX705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W706" i="12"/>
  <c r="AX706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W707" i="12"/>
  <c r="AX707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W708" i="12"/>
  <c r="AX708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W709" i="12"/>
  <c r="AX709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W711" i="12"/>
  <c r="AX711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W712" i="12"/>
  <c r="AX712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W713" i="12"/>
  <c r="AX713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W714" i="12"/>
  <c r="AX714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W715" i="12"/>
  <c r="AX715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W716" i="12"/>
  <c r="AX716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U718" i="12"/>
  <c r="AV718" i="12"/>
  <c r="AW718" i="12"/>
  <c r="AX718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U719" i="12"/>
  <c r="AV719" i="12"/>
  <c r="AW719" i="12"/>
  <c r="AX719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590" i="12" l="1"/>
  <c r="AZ590" i="12"/>
  <c r="AY586" i="12"/>
  <c r="AZ586" i="12"/>
  <c r="AY582" i="12"/>
  <c r="AZ582" i="12"/>
  <c r="AY576" i="12"/>
  <c r="AZ576" i="12"/>
  <c r="AY573" i="12"/>
  <c r="AZ573" i="12"/>
  <c r="AZ569" i="12"/>
  <c r="AY569" i="12"/>
  <c r="AY565" i="12"/>
  <c r="AZ565" i="12"/>
  <c r="AZ558" i="12"/>
  <c r="AY558" i="12"/>
  <c r="AZ553" i="12"/>
  <c r="AY553" i="12"/>
  <c r="AZ550" i="12"/>
  <c r="AY550" i="12"/>
  <c r="AY546" i="12"/>
  <c r="AZ546" i="12"/>
  <c r="AZ542" i="12"/>
  <c r="AY542" i="12"/>
  <c r="AY539" i="12"/>
  <c r="AZ539" i="12"/>
  <c r="AY535" i="12"/>
  <c r="AZ535" i="12"/>
  <c r="AY528" i="12"/>
  <c r="AZ528" i="12"/>
  <c r="AY524" i="12"/>
  <c r="AZ524" i="12"/>
  <c r="AZ520" i="12"/>
  <c r="AY520" i="12"/>
  <c r="AZ516" i="12"/>
  <c r="AY516" i="12"/>
  <c r="AY512" i="12"/>
  <c r="AZ512" i="12"/>
  <c r="AY508" i="12"/>
  <c r="AZ508" i="12"/>
  <c r="AY501" i="12"/>
  <c r="AZ501" i="12"/>
  <c r="AZ497" i="12"/>
  <c r="AY497" i="12"/>
  <c r="AY493" i="12"/>
  <c r="AZ493" i="12"/>
  <c r="AZ489" i="12"/>
  <c r="AY489" i="12"/>
  <c r="AZ484" i="12"/>
  <c r="AY484" i="12"/>
  <c r="AY479" i="12"/>
  <c r="AZ479" i="12"/>
  <c r="AY475" i="12"/>
  <c r="AZ475" i="12"/>
  <c r="AY471" i="12"/>
  <c r="AZ471" i="12"/>
  <c r="AY468" i="12"/>
  <c r="AZ468" i="12"/>
  <c r="AY464" i="12"/>
  <c r="AZ464" i="12"/>
  <c r="AY460" i="12"/>
  <c r="AZ460" i="12"/>
  <c r="AZ456" i="12"/>
  <c r="AY456" i="12"/>
  <c r="AZ452" i="12"/>
  <c r="AY452" i="12"/>
  <c r="AZ447" i="12"/>
  <c r="AY447" i="12"/>
  <c r="AY443" i="12"/>
  <c r="AZ443" i="12"/>
  <c r="AY437" i="12"/>
  <c r="AZ437" i="12"/>
  <c r="AY433" i="12"/>
  <c r="AZ433" i="12"/>
  <c r="AZ429" i="12"/>
  <c r="AY429" i="12"/>
  <c r="AZ425" i="12"/>
  <c r="AY425" i="12"/>
  <c r="AZ422" i="12"/>
  <c r="AY422" i="12"/>
  <c r="AY418" i="12"/>
  <c r="AZ418" i="12"/>
  <c r="AY411" i="12"/>
  <c r="AZ411" i="12"/>
  <c r="AY405" i="12"/>
  <c r="AZ405" i="12"/>
  <c r="AY401" i="12"/>
  <c r="AZ401" i="12"/>
  <c r="AZ397" i="12"/>
  <c r="AY397" i="12"/>
  <c r="AZ392" i="12"/>
  <c r="AY392" i="12"/>
  <c r="AY388" i="12"/>
  <c r="AZ388" i="12"/>
  <c r="AZ384" i="12"/>
  <c r="AY384" i="12"/>
  <c r="AY380" i="12"/>
  <c r="AZ380" i="12"/>
  <c r="AZ375" i="12"/>
  <c r="AY375" i="12"/>
  <c r="AY371" i="12"/>
  <c r="AZ371" i="12"/>
  <c r="AZ367" i="12"/>
  <c r="AY367" i="12"/>
  <c r="AY361" i="12"/>
  <c r="AZ361" i="12"/>
  <c r="AZ358" i="12"/>
  <c r="AY358" i="12"/>
  <c r="AY354" i="12"/>
  <c r="AZ354" i="12"/>
  <c r="AZ349" i="12"/>
  <c r="AY349" i="12"/>
  <c r="AY346" i="12"/>
  <c r="AZ346" i="12"/>
  <c r="AZ342" i="12"/>
  <c r="AY342" i="12"/>
  <c r="AY339" i="12"/>
  <c r="AZ339" i="12"/>
  <c r="AZ335" i="12"/>
  <c r="AY335" i="12"/>
  <c r="AY331" i="12"/>
  <c r="AZ331" i="12"/>
  <c r="AZ327" i="12"/>
  <c r="AY327" i="12"/>
  <c r="AY319" i="12"/>
  <c r="AZ319" i="12"/>
  <c r="AZ318" i="12"/>
  <c r="AY318" i="12"/>
  <c r="AY314" i="12"/>
  <c r="AZ314" i="12"/>
  <c r="AZ310" i="12"/>
  <c r="AY310" i="12"/>
  <c r="AY306" i="12"/>
  <c r="AZ306" i="12"/>
  <c r="AY302" i="12"/>
  <c r="AZ302" i="12"/>
  <c r="AY298" i="12"/>
  <c r="AZ298" i="12"/>
  <c r="AY293" i="12"/>
  <c r="AZ293" i="12"/>
  <c r="AY289" i="12"/>
  <c r="AZ289" i="12"/>
  <c r="AY280" i="12"/>
  <c r="AZ280" i="12"/>
  <c r="AZ276" i="12"/>
  <c r="AY276" i="12"/>
  <c r="AZ272" i="12"/>
  <c r="AY272" i="12"/>
  <c r="AY268" i="12"/>
  <c r="AZ268" i="12"/>
  <c r="AZ264" i="12"/>
  <c r="AY264" i="12"/>
  <c r="AY260" i="12"/>
  <c r="AZ260" i="12"/>
  <c r="AZ256" i="12"/>
  <c r="AY256" i="12"/>
  <c r="AY252" i="12"/>
  <c r="AZ252" i="12"/>
  <c r="AY248" i="12"/>
  <c r="AZ248" i="12"/>
  <c r="AY244" i="12"/>
  <c r="AZ244" i="12"/>
  <c r="AY240" i="12"/>
  <c r="AZ240" i="12"/>
  <c r="AY236" i="12"/>
  <c r="AZ236" i="12"/>
  <c r="AZ227" i="12"/>
  <c r="AY227" i="12"/>
  <c r="AY222" i="12"/>
  <c r="AZ222" i="12"/>
  <c r="AZ217" i="12"/>
  <c r="AY217" i="12"/>
  <c r="AZ213" i="12"/>
  <c r="AY213" i="12"/>
  <c r="AY209" i="12"/>
  <c r="AZ209" i="12"/>
  <c r="AZ204" i="12"/>
  <c r="AY204" i="12"/>
  <c r="AY199" i="12"/>
  <c r="AZ199" i="12"/>
  <c r="AZ195" i="12"/>
  <c r="AY195" i="12"/>
  <c r="AY191" i="12"/>
  <c r="AZ191" i="12"/>
  <c r="AZ188" i="12"/>
  <c r="AY188" i="12"/>
  <c r="AY184" i="12"/>
  <c r="AZ184" i="12"/>
  <c r="AZ180" i="12"/>
  <c r="AY180" i="12"/>
  <c r="AY176" i="12"/>
  <c r="AZ176" i="12"/>
  <c r="AY172" i="12"/>
  <c r="AZ172" i="12"/>
  <c r="AZ169" i="12"/>
  <c r="AY169" i="12"/>
  <c r="AY164" i="12"/>
  <c r="AZ164" i="12"/>
  <c r="AY161" i="12"/>
  <c r="AZ161" i="12"/>
  <c r="AZ157" i="12"/>
  <c r="AY157" i="12"/>
  <c r="AY153" i="12"/>
  <c r="AZ153" i="12"/>
  <c r="AZ150" i="12"/>
  <c r="AY150" i="12"/>
  <c r="AY146" i="12"/>
  <c r="AZ146" i="12"/>
  <c r="AY138" i="12"/>
  <c r="AZ138" i="12"/>
  <c r="AZ134" i="12"/>
  <c r="AY134" i="12"/>
  <c r="AY130" i="12"/>
  <c r="AZ130" i="12"/>
  <c r="AZ126" i="12"/>
  <c r="AY126" i="12"/>
  <c r="AY123" i="12"/>
  <c r="AZ123" i="12"/>
  <c r="AZ119" i="12"/>
  <c r="AY119" i="12"/>
  <c r="AY115" i="12"/>
  <c r="AZ115" i="12"/>
  <c r="AZ110" i="12"/>
  <c r="AY110" i="12"/>
  <c r="AY107" i="12"/>
  <c r="AZ107" i="12"/>
  <c r="AZ103" i="12"/>
  <c r="AY103" i="12"/>
  <c r="AY99" i="12"/>
  <c r="AZ99" i="12"/>
  <c r="AZ95" i="12"/>
  <c r="AY95" i="12"/>
  <c r="AZ87" i="12"/>
  <c r="AY87" i="12"/>
  <c r="AY83" i="12"/>
  <c r="AZ83" i="12"/>
  <c r="AZ80" i="12"/>
  <c r="AY80" i="12"/>
  <c r="AY76" i="12"/>
  <c r="AZ76" i="12"/>
  <c r="AZ72" i="12"/>
  <c r="AY72" i="12"/>
  <c r="AY67" i="12"/>
  <c r="AZ67" i="12"/>
  <c r="AZ64" i="12"/>
  <c r="AY64" i="12"/>
  <c r="AY61" i="12"/>
  <c r="AZ61" i="12"/>
  <c r="AZ57" i="12"/>
  <c r="AY57" i="12"/>
  <c r="AY53" i="12"/>
  <c r="AZ53" i="12"/>
  <c r="AZ49" i="12"/>
  <c r="AY49" i="12"/>
  <c r="AY46" i="12"/>
  <c r="AZ46" i="12"/>
  <c r="AZ42" i="12"/>
  <c r="AY42" i="12"/>
  <c r="AY37" i="12"/>
  <c r="AZ37" i="12"/>
  <c r="AZ33" i="12"/>
  <c r="AY33" i="12"/>
  <c r="AY29" i="12"/>
  <c r="AZ29" i="12"/>
  <c r="AZ25" i="12"/>
  <c r="AY25" i="12"/>
  <c r="AY21" i="12"/>
  <c r="AZ21" i="12"/>
  <c r="AZ17" i="12"/>
  <c r="AY17" i="12"/>
  <c r="AY13" i="12"/>
  <c r="AZ13" i="12"/>
  <c r="AZ9" i="12"/>
  <c r="AY9" i="12"/>
  <c r="AY711" i="12"/>
  <c r="AZ711" i="12"/>
  <c r="AY684" i="12"/>
  <c r="AZ684" i="12"/>
  <c r="AZ659" i="12"/>
  <c r="AY659" i="12"/>
  <c r="AZ638" i="12"/>
  <c r="AY638" i="12"/>
  <c r="AY611" i="12"/>
  <c r="AZ611" i="12"/>
  <c r="AY607" i="12"/>
  <c r="AZ607" i="12"/>
  <c r="AY603" i="12"/>
  <c r="AZ603" i="12"/>
  <c r="AY595" i="12"/>
  <c r="AZ595" i="12"/>
  <c r="AY152" i="12"/>
  <c r="AZ152" i="12"/>
  <c r="AY714" i="12"/>
  <c r="AZ714" i="12"/>
  <c r="AZ709" i="12"/>
  <c r="AY709" i="12"/>
  <c r="AY705" i="12"/>
  <c r="AZ705" i="12"/>
  <c r="AY701" i="12"/>
  <c r="AZ701" i="12"/>
  <c r="AZ697" i="12"/>
  <c r="AY697" i="12"/>
  <c r="AZ692" i="12"/>
  <c r="AY692" i="12"/>
  <c r="AZ688" i="12"/>
  <c r="AY688" i="12"/>
  <c r="AZ683" i="12"/>
  <c r="AY683" i="12"/>
  <c r="AY674" i="12"/>
  <c r="AZ674" i="12"/>
  <c r="AY670" i="12"/>
  <c r="AZ670" i="12"/>
  <c r="AY666" i="12"/>
  <c r="AZ666" i="12"/>
  <c r="AY662" i="12"/>
  <c r="AZ662" i="12"/>
  <c r="AY658" i="12"/>
  <c r="AZ658" i="12"/>
  <c r="AY653" i="12"/>
  <c r="AZ653" i="12"/>
  <c r="AY649" i="12"/>
  <c r="AZ649" i="12"/>
  <c r="AY645" i="12"/>
  <c r="AZ645" i="12"/>
  <c r="AY641" i="12"/>
  <c r="AZ641" i="12"/>
  <c r="AY637" i="12"/>
  <c r="AZ637" i="12"/>
  <c r="AY632" i="12"/>
  <c r="AZ632" i="12"/>
  <c r="AY628" i="12"/>
  <c r="AZ628" i="12"/>
  <c r="AY623" i="12"/>
  <c r="AZ623" i="12"/>
  <c r="AY619" i="12"/>
  <c r="AZ619" i="12"/>
  <c r="AZ615" i="12"/>
  <c r="AY615" i="12"/>
  <c r="AY610" i="12"/>
  <c r="AZ610" i="12"/>
  <c r="AZ606" i="12"/>
  <c r="AY606" i="12"/>
  <c r="AY602" i="12"/>
  <c r="AZ602" i="12"/>
  <c r="AZ598" i="12"/>
  <c r="AY598" i="12"/>
  <c r="AY594" i="12"/>
  <c r="AZ594" i="12"/>
  <c r="AZ589" i="12"/>
  <c r="AY589" i="12"/>
  <c r="AY585" i="12"/>
  <c r="AZ585" i="12"/>
  <c r="AY579" i="12"/>
  <c r="AZ579" i="12"/>
  <c r="AZ575" i="12"/>
  <c r="AY575" i="12"/>
  <c r="AY572" i="12"/>
  <c r="AZ572" i="12"/>
  <c r="AZ568" i="12"/>
  <c r="AY568" i="12"/>
  <c r="AY563" i="12"/>
  <c r="AZ563" i="12"/>
  <c r="AY556" i="12"/>
  <c r="AZ556" i="12"/>
  <c r="AY552" i="12"/>
  <c r="AZ552" i="12"/>
  <c r="AY549" i="12"/>
  <c r="AZ549" i="12"/>
  <c r="AY545" i="12"/>
  <c r="AZ545" i="12"/>
  <c r="AZ557" i="12"/>
  <c r="AY557" i="12"/>
  <c r="AY538" i="12"/>
  <c r="AZ538" i="12"/>
  <c r="AY534" i="12"/>
  <c r="AZ534" i="12"/>
  <c r="AY530" i="12"/>
  <c r="AZ530" i="12"/>
  <c r="AZ527" i="12"/>
  <c r="AY527" i="12"/>
  <c r="AZ523" i="12"/>
  <c r="AY523" i="12"/>
  <c r="AZ519" i="12"/>
  <c r="AY519" i="12"/>
  <c r="AY515" i="12"/>
  <c r="AZ515" i="12"/>
  <c r="AZ511" i="12"/>
  <c r="AY511" i="12"/>
  <c r="AY507" i="12"/>
  <c r="AZ507" i="12"/>
  <c r="AY504" i="12"/>
  <c r="AZ504" i="12"/>
  <c r="AY500" i="12"/>
  <c r="AZ500" i="12"/>
  <c r="AZ496" i="12"/>
  <c r="AY496" i="12"/>
  <c r="AZ492" i="12"/>
  <c r="AY492" i="12"/>
  <c r="AZ488" i="12"/>
  <c r="AY488" i="12"/>
  <c r="AY482" i="12"/>
  <c r="AZ482" i="12"/>
  <c r="AZ478" i="12"/>
  <c r="AY478" i="12"/>
  <c r="AY474" i="12"/>
  <c r="AZ474" i="12"/>
  <c r="AY467" i="12"/>
  <c r="AZ467" i="12"/>
  <c r="AZ463" i="12"/>
  <c r="AY463" i="12"/>
  <c r="AZ459" i="12"/>
  <c r="AY459" i="12"/>
  <c r="AZ455" i="12"/>
  <c r="AY455" i="12"/>
  <c r="AY451" i="12"/>
  <c r="AZ451" i="12"/>
  <c r="AY446" i="12"/>
  <c r="AZ446" i="12"/>
  <c r="AZ442" i="12"/>
  <c r="AY442" i="12"/>
  <c r="AZ436" i="12"/>
  <c r="AY436" i="12"/>
  <c r="AY432" i="12"/>
  <c r="AZ432" i="12"/>
  <c r="AY428" i="12"/>
  <c r="AZ428" i="12"/>
  <c r="AY424" i="12"/>
  <c r="AZ424" i="12"/>
  <c r="AY421" i="12"/>
  <c r="AZ421" i="12"/>
  <c r="AY417" i="12"/>
  <c r="AZ417" i="12"/>
  <c r="AY414" i="12"/>
  <c r="AZ414" i="12"/>
  <c r="AZ410" i="12"/>
  <c r="AY410" i="12"/>
  <c r="AY404" i="12"/>
  <c r="AZ404" i="12"/>
  <c r="AY400" i="12"/>
  <c r="AZ400" i="12"/>
  <c r="AY396" i="12"/>
  <c r="AZ396" i="12"/>
  <c r="AY391" i="12"/>
  <c r="AZ391" i="12"/>
  <c r="AY387" i="12"/>
  <c r="AZ387" i="12"/>
  <c r="AZ383" i="12"/>
  <c r="AY383" i="12"/>
  <c r="AY378" i="12"/>
  <c r="AZ378" i="12"/>
  <c r="AZ374" i="12"/>
  <c r="AY374" i="12"/>
  <c r="AY370" i="12"/>
  <c r="AZ370" i="12"/>
  <c r="AZ365" i="12"/>
  <c r="AY365" i="12"/>
  <c r="AY360" i="12"/>
  <c r="AZ360" i="12"/>
  <c r="AZ357" i="12"/>
  <c r="AY357" i="12"/>
  <c r="AY353" i="12"/>
  <c r="AZ353" i="12"/>
  <c r="AZ348" i="12"/>
  <c r="AY348" i="12"/>
  <c r="AY345" i="12"/>
  <c r="AZ345" i="12"/>
  <c r="AZ341" i="12"/>
  <c r="AY341" i="12"/>
  <c r="AY338" i="12"/>
  <c r="AZ338" i="12"/>
  <c r="AZ334" i="12"/>
  <c r="AY334" i="12"/>
  <c r="AY330" i="12"/>
  <c r="AZ330" i="12"/>
  <c r="AY326" i="12"/>
  <c r="AZ326" i="12"/>
  <c r="AY322" i="12"/>
  <c r="AZ322" i="12"/>
  <c r="AY317" i="12"/>
  <c r="AZ317" i="12"/>
  <c r="AZ313" i="12"/>
  <c r="AY313" i="12"/>
  <c r="AY309" i="12"/>
  <c r="AZ309" i="12"/>
  <c r="AZ305" i="12"/>
  <c r="AY305" i="12"/>
  <c r="AY301" i="12"/>
  <c r="AZ301" i="12"/>
  <c r="AZ297" i="12"/>
  <c r="AY297" i="12"/>
  <c r="AY292" i="12"/>
  <c r="AZ292" i="12"/>
  <c r="AY287" i="12"/>
  <c r="AZ287" i="12"/>
  <c r="AZ283" i="12"/>
  <c r="AY283" i="12"/>
  <c r="AZ279" i="12"/>
  <c r="AY279" i="12"/>
  <c r="AZ275" i="12"/>
  <c r="AY275" i="12"/>
  <c r="AZ271" i="12"/>
  <c r="AY271" i="12"/>
  <c r="AZ267" i="12"/>
  <c r="AY267" i="12"/>
  <c r="AZ263" i="12"/>
  <c r="AY263" i="12"/>
  <c r="AZ259" i="12"/>
  <c r="AY259" i="12"/>
  <c r="AY255" i="12"/>
  <c r="AZ255" i="12"/>
  <c r="AZ251" i="12"/>
  <c r="AY251" i="12"/>
  <c r="AY247" i="12"/>
  <c r="AZ247" i="12"/>
  <c r="AZ243" i="12"/>
  <c r="AY243" i="12"/>
  <c r="AY239" i="12"/>
  <c r="AZ239" i="12"/>
  <c r="AZ235" i="12"/>
  <c r="AY235" i="12"/>
  <c r="AY232" i="12"/>
  <c r="AZ232" i="12"/>
  <c r="AZ226" i="12"/>
  <c r="AY226" i="12"/>
  <c r="AY221" i="12"/>
  <c r="AZ221" i="12"/>
  <c r="AZ216" i="12"/>
  <c r="AY216" i="12"/>
  <c r="AY212" i="12"/>
  <c r="AZ212" i="12"/>
  <c r="AY207" i="12"/>
  <c r="AZ207" i="12"/>
  <c r="AY203" i="12"/>
  <c r="AZ203" i="12"/>
  <c r="AY198" i="12"/>
  <c r="AZ198" i="12"/>
  <c r="AY194" i="12"/>
  <c r="AZ194" i="12"/>
  <c r="AY187" i="12"/>
  <c r="AZ187" i="12"/>
  <c r="AY183" i="12"/>
  <c r="AZ183" i="12"/>
  <c r="AY179" i="12"/>
  <c r="AZ179" i="12"/>
  <c r="AY175" i="12"/>
  <c r="AZ175" i="12"/>
  <c r="AY171" i="12"/>
  <c r="AZ171" i="12"/>
  <c r="AY167" i="12"/>
  <c r="AZ167" i="12"/>
  <c r="AZ163" i="12"/>
  <c r="AY163" i="12"/>
  <c r="AY160" i="12"/>
  <c r="AZ160" i="12"/>
  <c r="AZ156" i="12"/>
  <c r="AY156" i="12"/>
  <c r="AY149" i="12"/>
  <c r="AZ149" i="12"/>
  <c r="AY145" i="12"/>
  <c r="AZ145" i="12"/>
  <c r="AZ141" i="12"/>
  <c r="AY141" i="12"/>
  <c r="AY137" i="12"/>
  <c r="AZ137" i="12"/>
  <c r="AY133" i="12"/>
  <c r="AZ133" i="12"/>
  <c r="AY129" i="12"/>
  <c r="AZ129" i="12"/>
  <c r="AY122" i="12"/>
  <c r="AZ122" i="12"/>
  <c r="AZ118" i="12"/>
  <c r="AY118" i="12"/>
  <c r="AY114" i="12"/>
  <c r="AZ114" i="12"/>
  <c r="AY109" i="12"/>
  <c r="AZ109" i="12"/>
  <c r="AZ102" i="12"/>
  <c r="AY102" i="12"/>
  <c r="AY98" i="12"/>
  <c r="AZ98" i="12"/>
  <c r="AZ93" i="12"/>
  <c r="AY93" i="12"/>
  <c r="AY90" i="12"/>
  <c r="AZ90" i="12"/>
  <c r="AZ86" i="12"/>
  <c r="AY86" i="12"/>
  <c r="AY79" i="12"/>
  <c r="AZ79" i="12"/>
  <c r="AY75" i="12"/>
  <c r="AZ75" i="12"/>
  <c r="AZ71" i="12"/>
  <c r="AY71" i="12"/>
  <c r="AY66" i="12"/>
  <c r="AZ66" i="12"/>
  <c r="AZ63" i="12"/>
  <c r="AY63" i="12"/>
  <c r="AY60" i="12"/>
  <c r="AZ60" i="12"/>
  <c r="AZ56" i="12"/>
  <c r="AY56" i="12"/>
  <c r="AY52" i="12"/>
  <c r="AZ52" i="12"/>
  <c r="AY48" i="12"/>
  <c r="AZ48" i="12"/>
  <c r="AY45" i="12"/>
  <c r="AZ45" i="12"/>
  <c r="AZ40" i="12"/>
  <c r="AY40" i="12"/>
  <c r="AZ36" i="12"/>
  <c r="AY36" i="12"/>
  <c r="AY32" i="12"/>
  <c r="AZ32" i="12"/>
  <c r="AZ28" i="12"/>
  <c r="AY28" i="12"/>
  <c r="AY24" i="12"/>
  <c r="AZ24" i="12"/>
  <c r="AY20" i="12"/>
  <c r="AZ20" i="12"/>
  <c r="AZ16" i="12"/>
  <c r="AY16" i="12"/>
  <c r="AZ12" i="12"/>
  <c r="AY12" i="12"/>
  <c r="AY8" i="12"/>
  <c r="AZ8" i="12"/>
  <c r="AY719" i="12"/>
  <c r="AZ719" i="12"/>
  <c r="AZ706" i="12"/>
  <c r="AY706" i="12"/>
  <c r="AY698" i="12"/>
  <c r="AZ698" i="12"/>
  <c r="AY710" i="12"/>
  <c r="AZ710" i="12"/>
  <c r="AY689" i="12"/>
  <c r="AZ689" i="12"/>
  <c r="AZ675" i="12"/>
  <c r="AY675" i="12"/>
  <c r="AZ671" i="12"/>
  <c r="AY671" i="12"/>
  <c r="AZ667" i="12"/>
  <c r="AY667" i="12"/>
  <c r="AY663" i="12"/>
  <c r="AZ663" i="12"/>
  <c r="AZ650" i="12"/>
  <c r="AY650" i="12"/>
  <c r="AY646" i="12"/>
  <c r="AZ646" i="12"/>
  <c r="AZ642" i="12"/>
  <c r="AY642" i="12"/>
  <c r="AZ616" i="12"/>
  <c r="AY616" i="12"/>
  <c r="AY713" i="12"/>
  <c r="AZ713" i="12"/>
  <c r="AY708" i="12"/>
  <c r="AZ708" i="12"/>
  <c r="AY687" i="12"/>
  <c r="AZ687" i="12"/>
  <c r="AY661" i="12"/>
  <c r="AZ661" i="12"/>
  <c r="AZ656" i="12"/>
  <c r="AY656" i="12"/>
  <c r="AY652" i="12"/>
  <c r="AZ652" i="12"/>
  <c r="AZ648" i="12"/>
  <c r="AY648" i="12"/>
  <c r="AY644" i="12"/>
  <c r="AZ644" i="12"/>
  <c r="AZ640" i="12"/>
  <c r="AY640" i="12"/>
  <c r="AY636" i="12"/>
  <c r="AZ636" i="12"/>
  <c r="AZ631" i="12"/>
  <c r="AY631" i="12"/>
  <c r="AY627" i="12"/>
  <c r="AZ627" i="12"/>
  <c r="AZ622" i="12"/>
  <c r="AY622" i="12"/>
  <c r="AY618" i="12"/>
  <c r="AZ618" i="12"/>
  <c r="AZ614" i="12"/>
  <c r="AY614" i="12"/>
  <c r="AY609" i="12"/>
  <c r="AZ609" i="12"/>
  <c r="AZ605" i="12"/>
  <c r="AY605" i="12"/>
  <c r="AZ601" i="12"/>
  <c r="AY601" i="12"/>
  <c r="AY597" i="12"/>
  <c r="AZ597" i="12"/>
  <c r="AY593" i="12"/>
  <c r="AZ593" i="12"/>
  <c r="AY588" i="12"/>
  <c r="AZ588" i="12"/>
  <c r="AY584" i="12"/>
  <c r="AZ584" i="12"/>
  <c r="AY578" i="12"/>
  <c r="AZ578" i="12"/>
  <c r="AZ571" i="12"/>
  <c r="AY571" i="12"/>
  <c r="AZ567" i="12"/>
  <c r="AY567" i="12"/>
  <c r="AY561" i="12"/>
  <c r="AZ561" i="12"/>
  <c r="AZ555" i="12"/>
  <c r="AY555" i="12"/>
  <c r="AZ548" i="12"/>
  <c r="AY548" i="12"/>
  <c r="AZ544" i="12"/>
  <c r="AY544" i="12"/>
  <c r="AY541" i="12"/>
  <c r="AZ541" i="12"/>
  <c r="AZ537" i="12"/>
  <c r="AY537" i="12"/>
  <c r="AY533" i="12"/>
  <c r="AZ533" i="12"/>
  <c r="AY529" i="12"/>
  <c r="AZ529" i="12"/>
  <c r="AY526" i="12"/>
  <c r="AZ526" i="12"/>
  <c r="AY522" i="12"/>
  <c r="AZ522" i="12"/>
  <c r="AY518" i="12"/>
  <c r="AZ518" i="12"/>
  <c r="AY514" i="12"/>
  <c r="AZ514" i="12"/>
  <c r="AY510" i="12"/>
  <c r="AZ510" i="12"/>
  <c r="AZ506" i="12"/>
  <c r="AY506" i="12"/>
  <c r="AZ503" i="12"/>
  <c r="AY503" i="12"/>
  <c r="AY499" i="12"/>
  <c r="AZ499" i="12"/>
  <c r="AY495" i="12"/>
  <c r="AZ495" i="12"/>
  <c r="AY491" i="12"/>
  <c r="AZ491" i="12"/>
  <c r="AY486" i="12"/>
  <c r="AZ486" i="12"/>
  <c r="AY481" i="12"/>
  <c r="AZ481" i="12"/>
  <c r="AY477" i="12"/>
  <c r="AZ477" i="12"/>
  <c r="AZ473" i="12"/>
  <c r="AY473" i="12"/>
  <c r="AZ470" i="12"/>
  <c r="AY470" i="12"/>
  <c r="AY466" i="12"/>
  <c r="AZ466" i="12"/>
  <c r="AY462" i="12"/>
  <c r="AZ462" i="12"/>
  <c r="AY458" i="12"/>
  <c r="AZ458" i="12"/>
  <c r="AY454" i="12"/>
  <c r="AZ454" i="12"/>
  <c r="AY450" i="12"/>
  <c r="AZ450" i="12"/>
  <c r="AZ445" i="12"/>
  <c r="AY445" i="12"/>
  <c r="AZ441" i="12"/>
  <c r="AY441" i="12"/>
  <c r="AZ435" i="12"/>
  <c r="AY435" i="12"/>
  <c r="AZ431" i="12"/>
  <c r="AY431" i="12"/>
  <c r="AZ427" i="12"/>
  <c r="AY427" i="12"/>
  <c r="AZ423" i="12"/>
  <c r="AY423" i="12"/>
  <c r="AZ420" i="12"/>
  <c r="AY420" i="12"/>
  <c r="AZ416" i="12"/>
  <c r="AY416" i="12"/>
  <c r="AZ413" i="12"/>
  <c r="AY413" i="12"/>
  <c r="AZ407" i="12"/>
  <c r="AY407" i="12"/>
  <c r="AZ403" i="12"/>
  <c r="AY403" i="12"/>
  <c r="AZ399" i="12"/>
  <c r="AY399" i="12"/>
  <c r="AZ394" i="12"/>
  <c r="AY394" i="12"/>
  <c r="AY390" i="12"/>
  <c r="AZ390" i="12"/>
  <c r="AY386" i="12"/>
  <c r="AZ386" i="12"/>
  <c r="AY382" i="12"/>
  <c r="AZ382" i="12"/>
  <c r="AY377" i="12"/>
  <c r="AZ377" i="12"/>
  <c r="AY373" i="12"/>
  <c r="AZ373" i="12"/>
  <c r="AY369" i="12"/>
  <c r="AZ369" i="12"/>
  <c r="AY364" i="12"/>
  <c r="AZ364" i="12"/>
  <c r="AY359" i="12"/>
  <c r="AZ359" i="12"/>
  <c r="AY356" i="12"/>
  <c r="AZ356" i="12"/>
  <c r="AY351" i="12"/>
  <c r="AZ351" i="12"/>
  <c r="AY344" i="12"/>
  <c r="AZ344" i="12"/>
  <c r="AY340" i="12"/>
  <c r="AZ340" i="12"/>
  <c r="AY337" i="12"/>
  <c r="AZ337" i="12"/>
  <c r="AY333" i="12"/>
  <c r="AZ333" i="12"/>
  <c r="AY329" i="12"/>
  <c r="AZ329" i="12"/>
  <c r="AY325" i="12"/>
  <c r="AZ325" i="12"/>
  <c r="AY321" i="12"/>
  <c r="AZ321" i="12"/>
  <c r="AY316" i="12"/>
  <c r="AZ316" i="12"/>
  <c r="AY312" i="12"/>
  <c r="AZ312" i="12"/>
  <c r="AY308" i="12"/>
  <c r="AZ308" i="12"/>
  <c r="AY304" i="12"/>
  <c r="AZ304" i="12"/>
  <c r="AY300" i="12"/>
  <c r="AZ300" i="12"/>
  <c r="AY296" i="12"/>
  <c r="AZ296" i="12"/>
  <c r="AY291" i="12"/>
  <c r="AZ291" i="12"/>
  <c r="AY286" i="12"/>
  <c r="AZ286" i="12"/>
  <c r="AY282" i="12"/>
  <c r="AZ282" i="12"/>
  <c r="AY278" i="12"/>
  <c r="AZ278" i="12"/>
  <c r="AY274" i="12"/>
  <c r="AZ274" i="12"/>
  <c r="AY270" i="12"/>
  <c r="AZ270" i="12"/>
  <c r="AY266" i="12"/>
  <c r="AZ266" i="12"/>
  <c r="AY262" i="12"/>
  <c r="AZ262" i="12"/>
  <c r="AY258" i="12"/>
  <c r="AZ258" i="12"/>
  <c r="AY254" i="12"/>
  <c r="AZ254" i="12"/>
  <c r="AY250" i="12"/>
  <c r="AZ250" i="12"/>
  <c r="AY246" i="12"/>
  <c r="AZ246" i="12"/>
  <c r="AY238" i="12"/>
  <c r="AZ238" i="12"/>
  <c r="AY234" i="12"/>
  <c r="AZ234" i="12"/>
  <c r="AY225" i="12"/>
  <c r="AZ225" i="12"/>
  <c r="AY220" i="12"/>
  <c r="AZ220" i="12"/>
  <c r="AY215" i="12"/>
  <c r="AZ215" i="12"/>
  <c r="AZ211" i="12"/>
  <c r="AY211" i="12"/>
  <c r="AY205" i="12"/>
  <c r="AZ205" i="12"/>
  <c r="AZ201" i="12"/>
  <c r="AY201" i="12"/>
  <c r="AY197" i="12"/>
  <c r="AZ197" i="12"/>
  <c r="AZ193" i="12"/>
  <c r="AY193" i="12"/>
  <c r="AY190" i="12"/>
  <c r="AZ190" i="12"/>
  <c r="AZ186" i="12"/>
  <c r="AY186" i="12"/>
  <c r="AY182" i="12"/>
  <c r="AZ182" i="12"/>
  <c r="AZ178" i="12"/>
  <c r="AY178" i="12"/>
  <c r="AY174" i="12"/>
  <c r="AZ174" i="12"/>
  <c r="AY166" i="12"/>
  <c r="AZ166" i="12"/>
  <c r="AY159" i="12"/>
  <c r="AZ159" i="12"/>
  <c r="AY155" i="12"/>
  <c r="AZ155" i="12"/>
  <c r="AZ148" i="12"/>
  <c r="AY148" i="12"/>
  <c r="AZ144" i="12"/>
  <c r="AY144" i="12"/>
  <c r="AZ140" i="12"/>
  <c r="AY140" i="12"/>
  <c r="AZ136" i="12"/>
  <c r="AY136" i="12"/>
  <c r="AZ132" i="12"/>
  <c r="AY132" i="12"/>
  <c r="AZ128" i="12"/>
  <c r="AY128" i="12"/>
  <c r="AZ125" i="12"/>
  <c r="AY125" i="12"/>
  <c r="AZ121" i="12"/>
  <c r="AY121" i="12"/>
  <c r="AZ117" i="12"/>
  <c r="AY117" i="12"/>
  <c r="AZ113" i="12"/>
  <c r="AY113" i="12"/>
  <c r="AZ111" i="12"/>
  <c r="AY111" i="12"/>
  <c r="AZ106" i="12"/>
  <c r="AY106" i="12"/>
  <c r="AZ101" i="12"/>
  <c r="AY101" i="12"/>
  <c r="AZ96" i="12"/>
  <c r="AY96" i="12"/>
  <c r="AZ92" i="12"/>
  <c r="AY92" i="12"/>
  <c r="AZ89" i="12"/>
  <c r="AY89" i="12"/>
  <c r="AZ85" i="12"/>
  <c r="AY85" i="12"/>
  <c r="AZ82" i="12"/>
  <c r="AY82" i="12"/>
  <c r="AZ78" i="12"/>
  <c r="AY78" i="12"/>
  <c r="AZ74" i="12"/>
  <c r="AY74" i="12"/>
  <c r="AZ69" i="12"/>
  <c r="AY69" i="12"/>
  <c r="AZ59" i="12"/>
  <c r="AY59" i="12"/>
  <c r="AZ55" i="12"/>
  <c r="AY55" i="12"/>
  <c r="AZ51" i="12"/>
  <c r="AY51" i="12"/>
  <c r="AZ47" i="12"/>
  <c r="AY47" i="12"/>
  <c r="AZ44" i="12"/>
  <c r="AY44" i="12"/>
  <c r="AZ39" i="12"/>
  <c r="AY39" i="12"/>
  <c r="AZ35" i="12"/>
  <c r="AY35" i="12"/>
  <c r="AZ31" i="12"/>
  <c r="AY31" i="12"/>
  <c r="AZ27" i="12"/>
  <c r="AY27" i="12"/>
  <c r="AZ23" i="12"/>
  <c r="AY23" i="12"/>
  <c r="AZ19" i="12"/>
  <c r="AY19" i="12"/>
  <c r="AZ15" i="12"/>
  <c r="AY15" i="12"/>
  <c r="AZ11" i="12"/>
  <c r="AY11" i="12"/>
  <c r="AZ715" i="12"/>
  <c r="AY715" i="12"/>
  <c r="AY702" i="12"/>
  <c r="AZ702" i="12"/>
  <c r="AZ680" i="12"/>
  <c r="AY680" i="12"/>
  <c r="AZ654" i="12"/>
  <c r="AY654" i="12"/>
  <c r="AZ633" i="12"/>
  <c r="AY633" i="12"/>
  <c r="AY629" i="12"/>
  <c r="AZ629" i="12"/>
  <c r="AZ625" i="12"/>
  <c r="AY625" i="12"/>
  <c r="AZ620" i="12"/>
  <c r="AY620" i="12"/>
  <c r="AY599" i="12"/>
  <c r="AZ599" i="12"/>
  <c r="AY718" i="12"/>
  <c r="AZ718" i="12"/>
  <c r="AY704" i="12"/>
  <c r="AZ704" i="12"/>
  <c r="AY700" i="12"/>
  <c r="AZ700" i="12"/>
  <c r="AY696" i="12"/>
  <c r="AZ696" i="12"/>
  <c r="AY691" i="12"/>
  <c r="AZ691" i="12"/>
  <c r="AZ682" i="12"/>
  <c r="AY682" i="12"/>
  <c r="AY678" i="12"/>
  <c r="AZ678" i="12"/>
  <c r="AZ673" i="12"/>
  <c r="AY673" i="12"/>
  <c r="AY669" i="12"/>
  <c r="AZ669" i="12"/>
  <c r="AZ665" i="12"/>
  <c r="AY665" i="12"/>
  <c r="AZ7" i="12"/>
  <c r="AY7" i="12"/>
  <c r="AZ716" i="12"/>
  <c r="AY716" i="12"/>
  <c r="AY712" i="12"/>
  <c r="AZ712" i="12"/>
  <c r="AZ707" i="12"/>
  <c r="AY707" i="12"/>
  <c r="AY703" i="12"/>
  <c r="AZ703" i="12"/>
  <c r="AZ699" i="12"/>
  <c r="AY699" i="12"/>
  <c r="AY694" i="12"/>
  <c r="AZ694" i="12"/>
  <c r="AZ690" i="12"/>
  <c r="AY690" i="12"/>
  <c r="AY685" i="12"/>
  <c r="AZ685" i="12"/>
  <c r="AZ681" i="12"/>
  <c r="AY681" i="12"/>
  <c r="AZ676" i="12"/>
  <c r="AY676" i="12"/>
  <c r="AY672" i="12"/>
  <c r="AZ672" i="12"/>
  <c r="AY668" i="12"/>
  <c r="AZ668" i="12"/>
  <c r="AZ664" i="12"/>
  <c r="AY664" i="12"/>
  <c r="AY660" i="12"/>
  <c r="AZ660" i="12"/>
  <c r="AZ655" i="12"/>
  <c r="AY655" i="12"/>
  <c r="AZ651" i="12"/>
  <c r="AY651" i="12"/>
  <c r="AZ647" i="12"/>
  <c r="AY647" i="12"/>
  <c r="AY643" i="12"/>
  <c r="AZ643" i="12"/>
  <c r="AZ639" i="12"/>
  <c r="AY639" i="12"/>
  <c r="AZ635" i="12"/>
  <c r="AY635" i="12"/>
  <c r="AY630" i="12"/>
  <c r="AZ630" i="12"/>
  <c r="AY626" i="12"/>
  <c r="AZ626" i="12"/>
  <c r="AY621" i="12"/>
  <c r="AZ621" i="12"/>
  <c r="AY617" i="12"/>
  <c r="AZ617" i="12"/>
  <c r="AY612" i="12"/>
  <c r="AZ612" i="12"/>
  <c r="AZ608" i="12"/>
  <c r="AY608" i="12"/>
  <c r="AZ604" i="12"/>
  <c r="AY604" i="12"/>
  <c r="AZ600" i="12"/>
  <c r="AY600" i="12"/>
  <c r="AY596" i="12"/>
  <c r="AZ596" i="12"/>
  <c r="AZ592" i="12"/>
  <c r="AY592" i="12"/>
  <c r="AZ587" i="12"/>
  <c r="AY587" i="12"/>
  <c r="AZ583" i="12"/>
  <c r="AY583" i="12"/>
  <c r="AY577" i="12"/>
  <c r="AZ577" i="12"/>
  <c r="AZ574" i="12"/>
  <c r="AY574" i="12"/>
  <c r="AY570" i="12"/>
  <c r="AZ570" i="12"/>
  <c r="AZ566" i="12"/>
  <c r="AY566" i="12"/>
  <c r="AZ559" i="12"/>
  <c r="AY559" i="12"/>
  <c r="AY554" i="12"/>
  <c r="AZ554" i="12"/>
  <c r="AY551" i="12"/>
  <c r="AZ551" i="12"/>
  <c r="AY547" i="12"/>
  <c r="AZ547" i="12"/>
  <c r="AY543" i="12"/>
  <c r="AZ543" i="12"/>
  <c r="AZ540" i="12"/>
  <c r="AY540" i="12"/>
  <c r="AZ536" i="12"/>
  <c r="AY536" i="12"/>
  <c r="AZ531" i="12"/>
  <c r="AY531" i="12"/>
  <c r="AZ525" i="12"/>
  <c r="AY525" i="12"/>
  <c r="AZ521" i="12"/>
  <c r="AY521" i="12"/>
  <c r="AZ517" i="12"/>
  <c r="AY517" i="12"/>
  <c r="AZ513" i="12"/>
  <c r="AY513" i="12"/>
  <c r="AZ509" i="12"/>
  <c r="AY509" i="12"/>
  <c r="AZ505" i="12"/>
  <c r="AY505" i="12"/>
  <c r="AZ502" i="12"/>
  <c r="AY502" i="12"/>
  <c r="AZ498" i="12"/>
  <c r="AY498" i="12"/>
  <c r="AZ494" i="12"/>
  <c r="AY494" i="12"/>
  <c r="AZ490" i="12"/>
  <c r="AY490" i="12"/>
  <c r="AZ485" i="12"/>
  <c r="AY485" i="12"/>
  <c r="AZ480" i="12"/>
  <c r="AY480" i="12"/>
  <c r="AZ476" i="12"/>
  <c r="AY476" i="12"/>
  <c r="AZ472" i="12"/>
  <c r="AY472" i="12"/>
  <c r="AZ469" i="12"/>
  <c r="AY469" i="12"/>
  <c r="AZ465" i="12"/>
  <c r="AY465" i="12"/>
  <c r="AZ461" i="12"/>
  <c r="AY461" i="12"/>
  <c r="AZ457" i="12"/>
  <c r="AY457" i="12"/>
  <c r="AZ453" i="12"/>
  <c r="AY453" i="12"/>
  <c r="AZ449" i="12"/>
  <c r="AY449" i="12"/>
  <c r="AY444" i="12"/>
  <c r="AZ444" i="12"/>
  <c r="AY439" i="12"/>
  <c r="AZ439" i="12"/>
  <c r="AY434" i="12"/>
  <c r="AZ434" i="12"/>
  <c r="AZ430" i="12"/>
  <c r="AY430" i="12"/>
  <c r="AY426" i="12"/>
  <c r="AZ426" i="12"/>
  <c r="AZ419" i="12"/>
  <c r="AY419" i="12"/>
  <c r="AY415" i="12"/>
  <c r="AZ415" i="12"/>
  <c r="AY412" i="12"/>
  <c r="AZ412" i="12"/>
  <c r="AY406" i="12"/>
  <c r="AZ406" i="12"/>
  <c r="AY402" i="12"/>
  <c r="AZ402" i="12"/>
  <c r="AY398" i="12"/>
  <c r="AZ398" i="12"/>
  <c r="AY393" i="12"/>
  <c r="AZ393" i="12"/>
  <c r="AY389" i="12"/>
  <c r="AZ389" i="12"/>
  <c r="AY385" i="12"/>
  <c r="AZ385" i="12"/>
  <c r="AY381" i="12"/>
  <c r="AZ381" i="12"/>
  <c r="AZ376" i="12"/>
  <c r="AY376" i="12"/>
  <c r="AZ372" i="12"/>
  <c r="AY372" i="12"/>
  <c r="AY368" i="12"/>
  <c r="AZ368" i="12"/>
  <c r="AZ362" i="12"/>
  <c r="AY362" i="12"/>
  <c r="AZ693" i="12"/>
  <c r="AY693" i="12"/>
  <c r="AY355" i="12"/>
  <c r="AZ355" i="12"/>
  <c r="AY350" i="12"/>
  <c r="AZ350" i="12"/>
  <c r="AY347" i="12"/>
  <c r="AZ347" i="12"/>
  <c r="AZ343" i="12"/>
  <c r="AY343" i="12"/>
  <c r="AY336" i="12"/>
  <c r="AZ336" i="12"/>
  <c r="AZ332" i="12"/>
  <c r="AY332" i="12"/>
  <c r="AY328" i="12"/>
  <c r="AZ328" i="12"/>
  <c r="AY324" i="12"/>
  <c r="AZ324" i="12"/>
  <c r="AY320" i="12"/>
  <c r="AZ320" i="12"/>
  <c r="AY315" i="12"/>
  <c r="AZ315" i="12"/>
  <c r="AY311" i="12"/>
  <c r="AZ311" i="12"/>
  <c r="AY307" i="12"/>
  <c r="AZ307" i="12"/>
  <c r="AY303" i="12"/>
  <c r="AZ303" i="12"/>
  <c r="AY299" i="12"/>
  <c r="AZ299" i="12"/>
  <c r="AZ295" i="12"/>
  <c r="AY295" i="12"/>
  <c r="AZ290" i="12"/>
  <c r="AY290" i="12"/>
  <c r="AZ285" i="12"/>
  <c r="AY285" i="12"/>
  <c r="AZ281" i="12"/>
  <c r="AY281" i="12"/>
  <c r="AZ277" i="12"/>
  <c r="AY277" i="12"/>
  <c r="AZ273" i="12"/>
  <c r="AY273" i="12"/>
  <c r="AZ269" i="12"/>
  <c r="AY269" i="12"/>
  <c r="AY265" i="12"/>
  <c r="AZ265" i="12"/>
  <c r="AY261" i="12"/>
  <c r="AZ261" i="12"/>
  <c r="AY257" i="12"/>
  <c r="AZ257" i="12"/>
  <c r="AY253" i="12"/>
  <c r="AZ253" i="12"/>
  <c r="AY249" i="12"/>
  <c r="AZ249" i="12"/>
  <c r="AY245" i="12"/>
  <c r="AZ245" i="12"/>
  <c r="AY241" i="12"/>
  <c r="AZ241" i="12"/>
  <c r="AY237" i="12"/>
  <c r="AZ237" i="12"/>
  <c r="AY233" i="12"/>
  <c r="AZ233" i="12"/>
  <c r="AY231" i="12"/>
  <c r="AZ231" i="12"/>
  <c r="AY223" i="12"/>
  <c r="AZ223" i="12"/>
  <c r="AY218" i="12"/>
  <c r="AZ218" i="12"/>
  <c r="AY214" i="12"/>
  <c r="AZ214" i="12"/>
  <c r="AY210" i="12"/>
  <c r="AZ210" i="12"/>
  <c r="AY200" i="12"/>
  <c r="AZ200" i="12"/>
  <c r="AY196" i="12"/>
  <c r="AZ196" i="12"/>
  <c r="AY192" i="12"/>
  <c r="AZ192" i="12"/>
  <c r="AY189" i="12"/>
  <c r="AZ189" i="12"/>
  <c r="AY185" i="12"/>
  <c r="AZ185" i="12"/>
  <c r="AY181" i="12"/>
  <c r="AZ181" i="12"/>
  <c r="AY177" i="12"/>
  <c r="AZ177" i="12"/>
  <c r="AY173" i="12"/>
  <c r="AZ173" i="12"/>
  <c r="AZ170" i="12"/>
  <c r="AY170" i="12"/>
  <c r="AZ165" i="12"/>
  <c r="AY165" i="12"/>
  <c r="AZ162" i="12"/>
  <c r="AY162" i="12"/>
  <c r="AZ158" i="12"/>
  <c r="AY158" i="12"/>
  <c r="AZ154" i="12"/>
  <c r="AY154" i="12"/>
  <c r="AY151" i="12"/>
  <c r="AZ151" i="12"/>
  <c r="AY147" i="12"/>
  <c r="AZ147" i="12"/>
  <c r="AY143" i="12"/>
  <c r="AZ143" i="12"/>
  <c r="AY139" i="12"/>
  <c r="AZ139" i="12"/>
  <c r="AY135" i="12"/>
  <c r="AZ135" i="12"/>
  <c r="AY131" i="12"/>
  <c r="AZ131" i="12"/>
  <c r="AZ127" i="12"/>
  <c r="AY127" i="12"/>
  <c r="AY124" i="12"/>
  <c r="AZ124" i="12"/>
  <c r="AZ120" i="12"/>
  <c r="AY120" i="12"/>
  <c r="AZ116" i="12"/>
  <c r="AY116" i="12"/>
  <c r="AY112" i="12"/>
  <c r="AZ112" i="12"/>
  <c r="AZ108" i="12"/>
  <c r="AY108" i="12"/>
  <c r="AY105" i="12"/>
  <c r="AZ105" i="12"/>
  <c r="AZ100" i="12"/>
  <c r="AY100" i="12"/>
  <c r="AZ91" i="12"/>
  <c r="AY91" i="12"/>
  <c r="AY88" i="12"/>
  <c r="AZ88" i="12"/>
  <c r="AZ84" i="12"/>
  <c r="AY84" i="12"/>
  <c r="AY81" i="12"/>
  <c r="AZ81" i="12"/>
  <c r="AZ77" i="12"/>
  <c r="AY77" i="12"/>
  <c r="AY73" i="12"/>
  <c r="AZ73" i="12"/>
  <c r="AZ68" i="12"/>
  <c r="AY68" i="12"/>
  <c r="AZ65" i="12"/>
  <c r="AY65" i="12"/>
  <c r="AZ62" i="12"/>
  <c r="AY62" i="12"/>
  <c r="AZ58" i="12"/>
  <c r="AY58" i="12"/>
  <c r="AZ54" i="12"/>
  <c r="AY54" i="12"/>
  <c r="AZ50" i="12"/>
  <c r="AY50" i="12"/>
  <c r="AZ202" i="12"/>
  <c r="AY202" i="12"/>
  <c r="AZ43" i="12"/>
  <c r="AY43" i="12"/>
  <c r="AZ38" i="12"/>
  <c r="AY38" i="12"/>
  <c r="AY34" i="12"/>
  <c r="AZ34" i="12"/>
  <c r="AZ30" i="12"/>
  <c r="AY30" i="12"/>
  <c r="AZ26" i="12"/>
  <c r="AY26" i="12"/>
  <c r="AZ22" i="12"/>
  <c r="AY22" i="12"/>
  <c r="AZ18" i="12"/>
  <c r="AY18" i="12"/>
  <c r="AZ14" i="12"/>
  <c r="AY14" i="12"/>
  <c r="AZ10" i="12"/>
  <c r="AY10" i="12"/>
  <c r="BF152" i="4" l="1"/>
  <c r="AQ152" i="4"/>
  <c r="AS152" i="4"/>
  <c r="AT152" i="4" s="1"/>
  <c r="AU152" i="4" s="1"/>
  <c r="AV152" i="4" s="1"/>
  <c r="AA152" i="4"/>
  <c r="R152" i="4"/>
  <c r="M152" i="4"/>
  <c r="Z152" i="4" s="1"/>
  <c r="J152" i="4" l="1"/>
  <c r="AP152" i="4" s="1"/>
  <c r="W152" i="4"/>
  <c r="X152" i="4"/>
  <c r="AW152" i="4"/>
  <c r="AX152" i="4" s="1"/>
  <c r="AO152" i="4" l="1"/>
  <c r="BF484" i="4" l="1"/>
  <c r="BF485" i="4"/>
  <c r="BF486" i="4"/>
  <c r="BF488" i="4"/>
  <c r="BF489" i="4"/>
  <c r="BF490" i="4"/>
  <c r="BF60" i="4"/>
  <c r="BF492" i="4"/>
  <c r="BF493" i="4"/>
  <c r="BF494" i="4"/>
  <c r="BF495" i="4"/>
  <c r="BF496" i="4"/>
  <c r="BF497" i="4"/>
  <c r="BF498" i="4"/>
  <c r="BF499" i="4"/>
  <c r="BF500" i="4"/>
  <c r="BF501" i="4"/>
  <c r="BF217" i="4"/>
  <c r="BF503" i="4"/>
  <c r="BF201" i="4"/>
  <c r="BF505" i="4"/>
  <c r="BF506" i="4"/>
  <c r="BF507" i="4"/>
  <c r="BF389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703" i="4"/>
  <c r="BF529" i="4"/>
  <c r="BF115" i="4"/>
  <c r="BF531" i="4"/>
  <c r="BF533" i="4"/>
  <c r="BF583" i="4"/>
  <c r="BF535" i="4"/>
  <c r="BF536" i="4"/>
  <c r="BF537" i="4"/>
  <c r="BF538" i="4"/>
  <c r="BF539" i="4"/>
  <c r="BF540" i="4"/>
  <c r="BF643" i="4"/>
  <c r="BF557" i="4"/>
  <c r="BF141" i="4"/>
  <c r="BF543" i="4"/>
  <c r="BF544" i="4"/>
  <c r="BF545" i="4"/>
  <c r="BF546" i="4"/>
  <c r="BF547" i="4"/>
  <c r="BF548" i="4"/>
  <c r="BF541" i="4"/>
  <c r="BF550" i="4"/>
  <c r="BF551" i="4"/>
  <c r="BF552" i="4"/>
  <c r="BF553" i="4"/>
  <c r="BF554" i="4"/>
  <c r="BF555" i="4"/>
  <c r="BF556" i="4"/>
  <c r="BF558" i="4"/>
  <c r="BF559" i="4"/>
  <c r="BF561" i="4"/>
  <c r="BF563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2" i="4"/>
  <c r="BF321" i="4"/>
  <c r="BF661" i="4"/>
  <c r="BF585" i="4"/>
  <c r="BF586" i="4"/>
  <c r="BF587" i="4"/>
  <c r="BF588" i="4"/>
  <c r="BF589" i="4"/>
  <c r="BF590" i="4"/>
  <c r="BF592" i="4"/>
  <c r="BF593" i="4"/>
  <c r="BF594" i="4"/>
  <c r="BF595" i="4"/>
  <c r="BF596" i="4"/>
  <c r="BF597" i="4"/>
  <c r="BF598" i="4"/>
  <c r="BF599" i="4"/>
  <c r="BF508" i="4"/>
  <c r="BF225" i="4"/>
  <c r="BF602" i="4"/>
  <c r="BF603" i="4"/>
  <c r="BF604" i="4"/>
  <c r="BF605" i="4"/>
  <c r="BF606" i="4"/>
  <c r="BF607" i="4"/>
  <c r="BF608" i="4"/>
  <c r="BF609" i="4"/>
  <c r="BF610" i="4"/>
  <c r="BF611" i="4"/>
  <c r="BF612" i="4"/>
  <c r="BF614" i="4"/>
  <c r="BF615" i="4"/>
  <c r="BF616" i="4"/>
  <c r="BF617" i="4"/>
  <c r="BF530" i="4"/>
  <c r="BF619" i="4"/>
  <c r="BF620" i="4"/>
  <c r="BF502" i="4"/>
  <c r="BF622" i="4"/>
  <c r="BF623" i="4"/>
  <c r="BF625" i="4"/>
  <c r="BF626" i="4"/>
  <c r="BF627" i="4"/>
  <c r="BF628" i="4"/>
  <c r="BF350" i="4"/>
  <c r="BF630" i="4"/>
  <c r="BF584" i="4"/>
  <c r="BF632" i="4"/>
  <c r="BF633" i="4"/>
  <c r="BF635" i="4"/>
  <c r="BF636" i="4"/>
  <c r="BF637" i="4"/>
  <c r="BF638" i="4"/>
  <c r="BF639" i="4"/>
  <c r="BF640" i="4"/>
  <c r="BF641" i="4"/>
  <c r="BF642" i="4"/>
  <c r="BF80" i="4"/>
  <c r="BF644" i="4"/>
  <c r="BF645" i="4"/>
  <c r="BF646" i="4"/>
  <c r="BF647" i="4"/>
  <c r="BF648" i="4"/>
  <c r="BF649" i="4"/>
  <c r="BF650" i="4"/>
  <c r="BF651" i="4"/>
  <c r="BF652" i="4"/>
  <c r="BF248" i="4"/>
  <c r="BF654" i="4"/>
  <c r="BF655" i="4"/>
  <c r="BF656" i="4"/>
  <c r="BF658" i="4"/>
  <c r="BF659" i="4"/>
  <c r="BF660" i="4"/>
  <c r="BF88" i="4"/>
  <c r="BF662" i="4"/>
  <c r="BF663" i="4"/>
  <c r="BF664" i="4"/>
  <c r="BF665" i="4"/>
  <c r="BF666" i="4"/>
  <c r="BF431" i="4"/>
  <c r="BF668" i="4"/>
  <c r="BF669" i="4"/>
  <c r="BF670" i="4"/>
  <c r="BF671" i="4"/>
  <c r="BF672" i="4"/>
  <c r="BF673" i="4"/>
  <c r="BF674" i="4"/>
  <c r="BF675" i="4"/>
  <c r="BF676" i="4"/>
  <c r="BF678" i="4"/>
  <c r="BF680" i="4"/>
  <c r="BF681" i="4"/>
  <c r="BF682" i="4"/>
  <c r="BF683" i="4"/>
  <c r="BF684" i="4"/>
  <c r="BF685" i="4"/>
  <c r="BF687" i="4"/>
  <c r="BF688" i="4"/>
  <c r="BF187" i="4"/>
  <c r="BF690" i="4"/>
  <c r="BF692" i="4"/>
  <c r="BF710" i="4"/>
  <c r="BF694" i="4"/>
  <c r="BF696" i="4"/>
  <c r="BF697" i="4"/>
  <c r="BF698" i="4"/>
  <c r="BF699" i="4"/>
  <c r="BF700" i="4"/>
  <c r="BF701" i="4"/>
  <c r="BF702" i="4"/>
  <c r="BF287" i="4"/>
  <c r="BF704" i="4"/>
  <c r="BF705" i="4"/>
  <c r="BF706" i="4"/>
  <c r="BF707" i="4"/>
  <c r="BF432" i="4"/>
  <c r="BF709" i="4"/>
  <c r="BF711" i="4"/>
  <c r="BF218" i="4"/>
  <c r="BF713" i="4"/>
  <c r="BF714" i="4"/>
  <c r="BF715" i="4"/>
  <c r="BF716" i="4"/>
  <c r="BF718" i="4"/>
  <c r="BF691" i="4"/>
  <c r="BF347" i="4"/>
  <c r="BF429" i="4"/>
  <c r="BF430" i="4"/>
  <c r="BF411" i="4"/>
  <c r="BF18" i="4"/>
  <c r="BF433" i="4"/>
  <c r="BF434" i="4"/>
  <c r="BF435" i="4"/>
  <c r="BF436" i="4"/>
  <c r="BF437" i="4"/>
  <c r="BF439" i="4"/>
  <c r="BF441" i="4"/>
  <c r="BF442" i="4"/>
  <c r="BF443" i="4"/>
  <c r="BF444" i="4"/>
  <c r="BF445" i="4"/>
  <c r="BF446" i="4"/>
  <c r="BF447" i="4"/>
  <c r="BF449" i="4"/>
  <c r="BF450" i="4"/>
  <c r="BF451" i="4"/>
  <c r="BF452" i="4"/>
  <c r="BF453" i="4"/>
  <c r="BF454" i="4"/>
  <c r="BF455" i="4"/>
  <c r="BF456" i="4"/>
  <c r="BF457" i="4"/>
  <c r="BF458" i="4"/>
  <c r="BF601" i="4"/>
  <c r="BF460" i="4"/>
  <c r="BF461" i="4"/>
  <c r="BF462" i="4"/>
  <c r="BF463" i="4"/>
  <c r="BF464" i="4"/>
  <c r="BF465" i="4"/>
  <c r="BF122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205" i="4"/>
  <c r="BF207" i="4"/>
  <c r="BF209" i="4"/>
  <c r="BF210" i="4"/>
  <c r="BF143" i="4"/>
  <c r="BF212" i="4"/>
  <c r="BF213" i="4"/>
  <c r="BF214" i="4"/>
  <c r="BF215" i="4"/>
  <c r="BF216" i="4"/>
  <c r="BF369" i="4"/>
  <c r="BF40" i="4"/>
  <c r="BF220" i="4"/>
  <c r="BF221" i="4"/>
  <c r="BF222" i="4"/>
  <c r="BF223" i="4"/>
  <c r="BF424" i="4"/>
  <c r="BF226" i="4"/>
  <c r="BF227" i="4"/>
  <c r="BF231" i="4"/>
  <c r="BF232" i="4"/>
  <c r="BF233" i="4"/>
  <c r="BF234" i="4"/>
  <c r="BF235" i="4"/>
  <c r="BF236" i="4"/>
  <c r="BF237" i="4"/>
  <c r="BF238" i="4"/>
  <c r="BF239" i="4"/>
  <c r="BF240" i="4"/>
  <c r="BF241" i="4"/>
  <c r="BF243" i="4"/>
  <c r="BF244" i="4"/>
  <c r="BF245" i="4"/>
  <c r="BF246" i="4"/>
  <c r="BF49" i="4"/>
  <c r="BF194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618" i="4"/>
  <c r="BF277" i="4"/>
  <c r="BF278" i="4"/>
  <c r="BF279" i="4"/>
  <c r="BF280" i="4"/>
  <c r="BF281" i="4"/>
  <c r="BF282" i="4"/>
  <c r="BF283" i="4"/>
  <c r="BF285" i="4"/>
  <c r="BF286" i="4"/>
  <c r="BF416" i="4"/>
  <c r="BF289" i="4"/>
  <c r="BF290" i="4"/>
  <c r="BF291" i="4"/>
  <c r="BF292" i="4"/>
  <c r="BF293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20" i="4"/>
  <c r="BF459" i="4"/>
  <c r="BF322" i="4"/>
  <c r="BF319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8" i="4"/>
  <c r="BF349" i="4"/>
  <c r="BF491" i="4"/>
  <c r="BF351" i="4"/>
  <c r="BF353" i="4"/>
  <c r="BF354" i="4"/>
  <c r="BF355" i="4"/>
  <c r="BF356" i="4"/>
  <c r="BF357" i="4"/>
  <c r="BF358" i="4"/>
  <c r="BF693" i="4"/>
  <c r="BF359" i="4"/>
  <c r="BF360" i="4"/>
  <c r="BF361" i="4"/>
  <c r="BF362" i="4"/>
  <c r="BF364" i="4"/>
  <c r="BF365" i="4"/>
  <c r="BF367" i="4"/>
  <c r="BF368" i="4"/>
  <c r="BF542" i="4"/>
  <c r="BF370" i="4"/>
  <c r="BF371" i="4"/>
  <c r="BF372" i="4"/>
  <c r="BF373" i="4"/>
  <c r="BF374" i="4"/>
  <c r="BF375" i="4"/>
  <c r="BF376" i="4"/>
  <c r="BF377" i="4"/>
  <c r="BF378" i="4"/>
  <c r="BF380" i="4"/>
  <c r="BF381" i="4"/>
  <c r="BF382" i="4"/>
  <c r="BF631" i="4"/>
  <c r="BF384" i="4"/>
  <c r="BF385" i="4"/>
  <c r="BF386" i="4"/>
  <c r="BF387" i="4"/>
  <c r="BF388" i="4"/>
  <c r="BF392" i="4"/>
  <c r="BF390" i="4"/>
  <c r="BF391" i="4"/>
  <c r="BF145" i="4"/>
  <c r="BF393" i="4"/>
  <c r="BF621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10" i="4"/>
  <c r="BF528" i="4"/>
  <c r="BF412" i="4"/>
  <c r="BF413" i="4"/>
  <c r="BF414" i="4"/>
  <c r="BF415" i="4"/>
  <c r="BF102" i="4"/>
  <c r="BF417" i="4"/>
  <c r="BF418" i="4"/>
  <c r="BF419" i="4"/>
  <c r="BF420" i="4"/>
  <c r="BF421" i="4"/>
  <c r="BF422" i="4"/>
  <c r="BF689" i="4"/>
  <c r="BF708" i="4"/>
  <c r="BF425" i="4"/>
  <c r="BF426" i="4"/>
  <c r="BF427" i="4"/>
  <c r="BF428" i="4"/>
  <c r="BF189" i="4"/>
  <c r="BF190" i="4"/>
  <c r="BF191" i="4"/>
  <c r="BF192" i="4"/>
  <c r="BF193" i="4"/>
  <c r="BF504" i="4"/>
  <c r="BF195" i="4"/>
  <c r="BF196" i="4"/>
  <c r="BF197" i="4"/>
  <c r="BF198" i="4"/>
  <c r="BF199" i="4"/>
  <c r="BF200" i="4"/>
  <c r="BF394" i="4"/>
  <c r="BF203" i="4"/>
  <c r="BF204" i="4"/>
  <c r="BF73" i="4"/>
  <c r="BF74" i="4"/>
  <c r="BF75" i="4"/>
  <c r="BF76" i="4"/>
  <c r="BF77" i="4"/>
  <c r="BF78" i="4"/>
  <c r="BF79" i="4"/>
  <c r="BF48" i="4"/>
  <c r="BF81" i="4"/>
  <c r="BF82" i="4"/>
  <c r="BF83" i="4"/>
  <c r="BF31" i="4"/>
  <c r="BF85" i="4"/>
  <c r="BF86" i="4"/>
  <c r="BF87" i="4"/>
  <c r="BF84" i="4"/>
  <c r="BF89" i="4"/>
  <c r="BF90" i="4"/>
  <c r="BF91" i="4"/>
  <c r="BF92" i="4"/>
  <c r="BF93" i="4"/>
  <c r="BF95" i="4"/>
  <c r="BF96" i="4"/>
  <c r="BF98" i="4"/>
  <c r="BF99" i="4"/>
  <c r="BF100" i="4"/>
  <c r="BF101" i="4"/>
  <c r="BF653" i="4"/>
  <c r="BF103" i="4"/>
  <c r="BF105" i="4"/>
  <c r="BF106" i="4"/>
  <c r="BF107" i="4"/>
  <c r="BF108" i="4"/>
  <c r="BF111" i="4"/>
  <c r="BF109" i="4"/>
  <c r="BF110" i="4"/>
  <c r="BF112" i="4"/>
  <c r="BF113" i="4"/>
  <c r="BF114" i="4"/>
  <c r="BF600" i="4"/>
  <c r="BF247" i="4"/>
  <c r="BF117" i="4"/>
  <c r="BF118" i="4"/>
  <c r="BF119" i="4"/>
  <c r="BF120" i="4"/>
  <c r="BF121" i="4"/>
  <c r="BF276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16" i="4"/>
  <c r="BF148" i="4"/>
  <c r="BF144" i="4"/>
  <c r="BF383" i="4"/>
  <c r="BF146" i="4"/>
  <c r="BF147" i="4"/>
  <c r="BF712" i="4"/>
  <c r="BF149" i="4"/>
  <c r="BF150" i="4"/>
  <c r="BF151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25" i="4"/>
  <c r="BF188" i="4"/>
  <c r="BF26" i="4"/>
  <c r="BF27" i="4"/>
  <c r="BF28" i="4"/>
  <c r="BF29" i="4"/>
  <c r="BF30" i="4"/>
  <c r="BF534" i="4"/>
  <c r="BF32" i="4"/>
  <c r="BF33" i="4"/>
  <c r="BF34" i="4"/>
  <c r="BF35" i="4"/>
  <c r="BF36" i="4"/>
  <c r="BF37" i="4"/>
  <c r="BF38" i="4"/>
  <c r="BF39" i="4"/>
  <c r="BF211" i="4"/>
  <c r="BF42" i="4"/>
  <c r="BF43" i="4"/>
  <c r="BF44" i="4"/>
  <c r="BF45" i="4"/>
  <c r="BF46" i="4"/>
  <c r="BF202" i="4"/>
  <c r="BF47" i="4"/>
  <c r="BF629" i="4"/>
  <c r="BF549" i="4"/>
  <c r="BF50" i="4"/>
  <c r="BF51" i="4"/>
  <c r="BF52" i="4"/>
  <c r="BF53" i="4"/>
  <c r="BF54" i="4"/>
  <c r="BF55" i="4"/>
  <c r="BF56" i="4"/>
  <c r="BF57" i="4"/>
  <c r="BF58" i="4"/>
  <c r="BF59" i="4"/>
  <c r="BF423" i="4"/>
  <c r="BF61" i="4"/>
  <c r="BF62" i="4"/>
  <c r="BF63" i="4"/>
  <c r="BF64" i="4"/>
  <c r="BF65" i="4"/>
  <c r="BF66" i="4"/>
  <c r="BF67" i="4"/>
  <c r="BF68" i="4"/>
  <c r="BF69" i="4"/>
  <c r="BF71" i="4"/>
  <c r="BF72" i="4"/>
  <c r="BF466" i="4"/>
  <c r="BF19" i="4"/>
  <c r="BF20" i="4"/>
  <c r="BF21" i="4"/>
  <c r="BF22" i="4"/>
  <c r="BF23" i="4"/>
  <c r="BF24" i="4"/>
  <c r="BF15" i="4"/>
  <c r="BF16" i="4"/>
  <c r="BF17" i="4"/>
  <c r="BF667" i="4"/>
  <c r="BF12" i="4"/>
  <c r="BF13" i="4"/>
  <c r="BF14" i="4"/>
  <c r="BF11" i="4"/>
  <c r="BF10" i="4"/>
  <c r="BF8" i="4"/>
  <c r="BF9" i="4"/>
  <c r="BF7" i="4"/>
  <c r="AQ691" i="4"/>
  <c r="AS691" i="4"/>
  <c r="AT691" i="4" s="1"/>
  <c r="AU691" i="4" s="1"/>
  <c r="AV691" i="4" s="1"/>
  <c r="AQ347" i="4"/>
  <c r="AS347" i="4"/>
  <c r="AT347" i="4" s="1"/>
  <c r="AU347" i="4" s="1"/>
  <c r="AV347" i="4" s="1"/>
  <c r="AA691" i="4"/>
  <c r="AA347" i="4"/>
  <c r="AO691" i="4"/>
  <c r="R691" i="4"/>
  <c r="R347" i="4"/>
  <c r="M691" i="4"/>
  <c r="J691" i="4" s="1"/>
  <c r="M347" i="4"/>
  <c r="J347" i="4" s="1"/>
  <c r="X691" i="4" l="1"/>
  <c r="Z691" i="4"/>
  <c r="W691" i="4"/>
  <c r="Z347" i="4"/>
  <c r="AO347" i="4"/>
  <c r="AP691" i="4"/>
  <c r="AP347" i="4"/>
  <c r="W347" i="4"/>
  <c r="AW347" i="4"/>
  <c r="AX347" i="4" s="1"/>
  <c r="AW691" i="4"/>
  <c r="AX691" i="4" s="1"/>
  <c r="X347" i="4"/>
  <c r="E963" i="6"/>
  <c r="F963" i="6"/>
  <c r="G963" i="6"/>
  <c r="H963" i="6"/>
  <c r="K963" i="6"/>
  <c r="L963" i="6"/>
  <c r="M963" i="6"/>
  <c r="N963" i="6" l="1"/>
  <c r="C963" i="6"/>
  <c r="AQ397" i="4" l="1"/>
  <c r="AS397" i="4"/>
  <c r="AT397" i="4" s="1"/>
  <c r="AU397" i="4" s="1"/>
  <c r="AV397" i="4" s="1"/>
  <c r="AQ308" i="4"/>
  <c r="AS308" i="4"/>
  <c r="AT308" i="4" s="1"/>
  <c r="AU308" i="4" s="1"/>
  <c r="AV308" i="4" s="1"/>
  <c r="AQ98" i="4"/>
  <c r="AS98" i="4"/>
  <c r="AT98" i="4" s="1"/>
  <c r="AU98" i="4" s="1"/>
  <c r="AV98" i="4" s="1"/>
  <c r="AA397" i="4"/>
  <c r="AA308" i="4"/>
  <c r="AA98" i="4"/>
  <c r="R397" i="4"/>
  <c r="R308" i="4"/>
  <c r="R98" i="4"/>
  <c r="X98" i="4"/>
  <c r="M397" i="4"/>
  <c r="J397" i="4" s="1"/>
  <c r="M308" i="4"/>
  <c r="J308" i="4" s="1"/>
  <c r="M98" i="4"/>
  <c r="J98" i="4" s="1"/>
  <c r="W397" i="4" l="1"/>
  <c r="Z98" i="4"/>
  <c r="Z397" i="4"/>
  <c r="Z308" i="4"/>
  <c r="AP397" i="4"/>
  <c r="X397" i="4"/>
  <c r="W308" i="4"/>
  <c r="AO98" i="4"/>
  <c r="AO308" i="4"/>
  <c r="AO397" i="4"/>
  <c r="AP98" i="4"/>
  <c r="AP308" i="4"/>
  <c r="AW308" i="4"/>
  <c r="AX308" i="4" s="1"/>
  <c r="AW98" i="4"/>
  <c r="AX98" i="4" s="1"/>
  <c r="AW397" i="4"/>
  <c r="AX397" i="4" s="1"/>
  <c r="W98" i="4"/>
  <c r="X308" i="4"/>
  <c r="AQ12" i="4"/>
  <c r="AQ13" i="4"/>
  <c r="AQ14" i="4"/>
  <c r="AQ15" i="4"/>
  <c r="AQ16" i="4"/>
  <c r="AQ17" i="4"/>
  <c r="AQ667" i="4"/>
  <c r="AQ19" i="4"/>
  <c r="AQ20" i="4"/>
  <c r="AQ21" i="4"/>
  <c r="AQ22" i="4"/>
  <c r="AQ23" i="4"/>
  <c r="AQ24" i="4"/>
  <c r="AQ466" i="4"/>
  <c r="AQ26" i="4"/>
  <c r="AQ27" i="4"/>
  <c r="AQ28" i="4"/>
  <c r="AQ29" i="4"/>
  <c r="AQ30" i="4"/>
  <c r="AQ534" i="4"/>
  <c r="AQ32" i="4"/>
  <c r="AQ33" i="4"/>
  <c r="AQ34" i="4"/>
  <c r="AQ35" i="4"/>
  <c r="AQ36" i="4"/>
  <c r="AQ37" i="4"/>
  <c r="AQ38" i="4"/>
  <c r="AQ39" i="4"/>
  <c r="AQ211" i="4"/>
  <c r="AQ42" i="4"/>
  <c r="AQ43" i="4"/>
  <c r="AQ44" i="4"/>
  <c r="AQ45" i="4"/>
  <c r="AQ46" i="4"/>
  <c r="AQ202" i="4"/>
  <c r="AQ47" i="4"/>
  <c r="AQ629" i="4"/>
  <c r="AQ549" i="4"/>
  <c r="AQ50" i="4"/>
  <c r="AQ51" i="4"/>
  <c r="AQ52" i="4"/>
  <c r="AQ53" i="4"/>
  <c r="AQ54" i="4"/>
  <c r="AQ55" i="4"/>
  <c r="AQ56" i="4"/>
  <c r="AQ57" i="4"/>
  <c r="AQ58" i="4"/>
  <c r="AQ59" i="4"/>
  <c r="AQ423" i="4"/>
  <c r="AQ61" i="4"/>
  <c r="AQ62" i="4"/>
  <c r="AQ63" i="4"/>
  <c r="AQ64" i="4"/>
  <c r="AQ65" i="4"/>
  <c r="AQ66" i="4"/>
  <c r="AQ67" i="4"/>
  <c r="AQ68" i="4"/>
  <c r="AQ69" i="4"/>
  <c r="AQ71" i="4"/>
  <c r="AQ72" i="4"/>
  <c r="AQ73" i="4"/>
  <c r="AQ74" i="4"/>
  <c r="AQ75" i="4"/>
  <c r="AQ76" i="4"/>
  <c r="AQ77" i="4"/>
  <c r="AQ78" i="4"/>
  <c r="AQ79" i="4"/>
  <c r="AQ48" i="4"/>
  <c r="AQ81" i="4"/>
  <c r="AQ82" i="4"/>
  <c r="AQ83" i="4"/>
  <c r="AQ31" i="4"/>
  <c r="AQ85" i="4"/>
  <c r="AQ86" i="4"/>
  <c r="AQ87" i="4"/>
  <c r="AQ84" i="4"/>
  <c r="AQ89" i="4"/>
  <c r="AQ90" i="4"/>
  <c r="AQ91" i="4"/>
  <c r="AQ92" i="4"/>
  <c r="AQ93" i="4"/>
  <c r="AQ95" i="4"/>
  <c r="AQ96" i="4"/>
  <c r="AQ99" i="4"/>
  <c r="AQ100" i="4"/>
  <c r="AQ101" i="4"/>
  <c r="AQ653" i="4"/>
  <c r="AQ103" i="4"/>
  <c r="AQ105" i="4"/>
  <c r="AQ106" i="4"/>
  <c r="AQ107" i="4"/>
  <c r="AQ108" i="4"/>
  <c r="AQ111" i="4"/>
  <c r="AQ109" i="4"/>
  <c r="AQ110" i="4"/>
  <c r="AQ112" i="4"/>
  <c r="AQ113" i="4"/>
  <c r="AQ114" i="4"/>
  <c r="AQ600" i="4"/>
  <c r="AQ247" i="4"/>
  <c r="AQ117" i="4"/>
  <c r="AQ118" i="4"/>
  <c r="AQ119" i="4"/>
  <c r="AQ120" i="4"/>
  <c r="AQ121" i="4"/>
  <c r="AQ276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16" i="4"/>
  <c r="AQ148" i="4"/>
  <c r="AQ144" i="4"/>
  <c r="AQ383" i="4"/>
  <c r="AQ146" i="4"/>
  <c r="AQ147" i="4"/>
  <c r="AQ712" i="4"/>
  <c r="AQ149" i="4"/>
  <c r="AQ150" i="4"/>
  <c r="AQ151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25" i="4"/>
  <c r="AQ188" i="4"/>
  <c r="AQ189" i="4"/>
  <c r="AQ190" i="4"/>
  <c r="AQ191" i="4"/>
  <c r="AQ192" i="4"/>
  <c r="AQ193" i="4"/>
  <c r="AQ504" i="4"/>
  <c r="AQ195" i="4"/>
  <c r="AQ196" i="4"/>
  <c r="AQ197" i="4"/>
  <c r="AQ198" i="4"/>
  <c r="AQ199" i="4"/>
  <c r="AQ200" i="4"/>
  <c r="AQ394" i="4"/>
  <c r="AQ203" i="4"/>
  <c r="AQ204" i="4"/>
  <c r="AQ205" i="4"/>
  <c r="AQ207" i="4"/>
  <c r="AQ209" i="4"/>
  <c r="AQ210" i="4"/>
  <c r="AQ143" i="4"/>
  <c r="AQ212" i="4"/>
  <c r="AQ213" i="4"/>
  <c r="AQ214" i="4"/>
  <c r="AQ215" i="4"/>
  <c r="AQ216" i="4"/>
  <c r="AQ369" i="4"/>
  <c r="AQ40" i="4"/>
  <c r="AQ220" i="4"/>
  <c r="AQ221" i="4"/>
  <c r="AQ222" i="4"/>
  <c r="AQ223" i="4"/>
  <c r="AQ424" i="4"/>
  <c r="AQ226" i="4"/>
  <c r="AQ227" i="4"/>
  <c r="AQ231" i="4"/>
  <c r="AQ232" i="4"/>
  <c r="AQ233" i="4"/>
  <c r="AQ234" i="4"/>
  <c r="AQ235" i="4"/>
  <c r="AQ236" i="4"/>
  <c r="AQ237" i="4"/>
  <c r="AQ238" i="4"/>
  <c r="AQ239" i="4"/>
  <c r="AQ240" i="4"/>
  <c r="AQ241" i="4"/>
  <c r="AQ243" i="4"/>
  <c r="AQ244" i="4"/>
  <c r="AQ245" i="4"/>
  <c r="AQ246" i="4"/>
  <c r="AQ49" i="4"/>
  <c r="AQ194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618" i="4"/>
  <c r="AQ277" i="4"/>
  <c r="AQ278" i="4"/>
  <c r="AQ279" i="4"/>
  <c r="AQ280" i="4"/>
  <c r="AQ281" i="4"/>
  <c r="AQ282" i="4"/>
  <c r="AQ283" i="4"/>
  <c r="AQ285" i="4"/>
  <c r="AQ286" i="4"/>
  <c r="AQ416" i="4"/>
  <c r="AQ289" i="4"/>
  <c r="AQ290" i="4"/>
  <c r="AQ291" i="4"/>
  <c r="AQ292" i="4"/>
  <c r="AQ293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9" i="4"/>
  <c r="AQ310" i="4"/>
  <c r="AQ311" i="4"/>
  <c r="AQ312" i="4"/>
  <c r="AQ313" i="4"/>
  <c r="AQ314" i="4"/>
  <c r="AQ315" i="4"/>
  <c r="AQ316" i="4"/>
  <c r="AQ317" i="4"/>
  <c r="AQ318" i="4"/>
  <c r="AQ320" i="4"/>
  <c r="AQ459" i="4"/>
  <c r="AQ322" i="4"/>
  <c r="AQ319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8" i="4"/>
  <c r="AQ349" i="4"/>
  <c r="AQ491" i="4"/>
  <c r="AQ351" i="4"/>
  <c r="AQ353" i="4"/>
  <c r="AQ354" i="4"/>
  <c r="AQ355" i="4"/>
  <c r="AQ356" i="4"/>
  <c r="AQ357" i="4"/>
  <c r="AQ358" i="4"/>
  <c r="AQ693" i="4"/>
  <c r="AQ359" i="4"/>
  <c r="AQ360" i="4"/>
  <c r="AQ361" i="4"/>
  <c r="AQ362" i="4"/>
  <c r="AQ364" i="4"/>
  <c r="AQ365" i="4"/>
  <c r="AQ367" i="4"/>
  <c r="AQ368" i="4"/>
  <c r="AQ542" i="4"/>
  <c r="AQ370" i="4"/>
  <c r="AQ371" i="4"/>
  <c r="AQ372" i="4"/>
  <c r="AQ373" i="4"/>
  <c r="AQ374" i="4"/>
  <c r="AQ375" i="4"/>
  <c r="AQ376" i="4"/>
  <c r="AQ377" i="4"/>
  <c r="AQ378" i="4"/>
  <c r="AQ380" i="4"/>
  <c r="AQ381" i="4"/>
  <c r="AQ382" i="4"/>
  <c r="AQ631" i="4"/>
  <c r="AQ384" i="4"/>
  <c r="AQ385" i="4"/>
  <c r="AQ386" i="4"/>
  <c r="AQ387" i="4"/>
  <c r="AQ388" i="4"/>
  <c r="AQ392" i="4"/>
  <c r="AQ390" i="4"/>
  <c r="AQ391" i="4"/>
  <c r="AQ145" i="4"/>
  <c r="AQ393" i="4"/>
  <c r="AQ621" i="4"/>
  <c r="AQ396" i="4"/>
  <c r="AQ398" i="4"/>
  <c r="AQ399" i="4"/>
  <c r="AQ400" i="4"/>
  <c r="AQ401" i="4"/>
  <c r="AQ402" i="4"/>
  <c r="AQ403" i="4"/>
  <c r="AQ404" i="4"/>
  <c r="AQ405" i="4"/>
  <c r="AQ406" i="4"/>
  <c r="AQ407" i="4"/>
  <c r="AQ410" i="4"/>
  <c r="AQ528" i="4"/>
  <c r="AQ412" i="4"/>
  <c r="AQ413" i="4"/>
  <c r="AQ414" i="4"/>
  <c r="AQ415" i="4"/>
  <c r="AQ102" i="4"/>
  <c r="AQ417" i="4"/>
  <c r="AQ418" i="4"/>
  <c r="AQ419" i="4"/>
  <c r="AQ420" i="4"/>
  <c r="AQ421" i="4"/>
  <c r="AQ422" i="4"/>
  <c r="AQ689" i="4"/>
  <c r="AQ708" i="4"/>
  <c r="AQ425" i="4"/>
  <c r="AQ426" i="4"/>
  <c r="AQ427" i="4"/>
  <c r="AQ428" i="4"/>
  <c r="AQ429" i="4"/>
  <c r="AQ430" i="4"/>
  <c r="AQ411" i="4"/>
  <c r="AQ18" i="4"/>
  <c r="AQ433" i="4"/>
  <c r="AQ434" i="4"/>
  <c r="AQ435" i="4"/>
  <c r="AQ436" i="4"/>
  <c r="AQ437" i="4"/>
  <c r="AQ439" i="4"/>
  <c r="AQ441" i="4"/>
  <c r="AQ442" i="4"/>
  <c r="AQ443" i="4"/>
  <c r="AQ444" i="4"/>
  <c r="AQ445" i="4"/>
  <c r="AQ446" i="4"/>
  <c r="AQ447" i="4"/>
  <c r="AQ449" i="4"/>
  <c r="AQ450" i="4"/>
  <c r="AQ451" i="4"/>
  <c r="AQ452" i="4"/>
  <c r="AQ453" i="4"/>
  <c r="AQ454" i="4"/>
  <c r="AQ455" i="4"/>
  <c r="AQ456" i="4"/>
  <c r="AQ457" i="4"/>
  <c r="AQ458" i="4"/>
  <c r="AQ601" i="4"/>
  <c r="AQ460" i="4"/>
  <c r="AQ461" i="4"/>
  <c r="AQ462" i="4"/>
  <c r="AQ463" i="4"/>
  <c r="AQ464" i="4"/>
  <c r="AQ465" i="4"/>
  <c r="AQ122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4" i="4"/>
  <c r="AQ485" i="4"/>
  <c r="AQ486" i="4"/>
  <c r="AQ488" i="4"/>
  <c r="AQ489" i="4"/>
  <c r="AQ490" i="4"/>
  <c r="AQ60" i="4"/>
  <c r="AQ492" i="4"/>
  <c r="AQ493" i="4"/>
  <c r="AQ494" i="4"/>
  <c r="AQ495" i="4"/>
  <c r="AQ496" i="4"/>
  <c r="AQ497" i="4"/>
  <c r="AQ498" i="4"/>
  <c r="AQ499" i="4"/>
  <c r="AQ500" i="4"/>
  <c r="AQ501" i="4"/>
  <c r="AQ217" i="4"/>
  <c r="AQ503" i="4"/>
  <c r="AQ201" i="4"/>
  <c r="AQ505" i="4"/>
  <c r="AQ506" i="4"/>
  <c r="AQ507" i="4"/>
  <c r="AQ389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703" i="4"/>
  <c r="AQ529" i="4"/>
  <c r="AQ115" i="4"/>
  <c r="AQ531" i="4"/>
  <c r="AQ533" i="4"/>
  <c r="AQ583" i="4"/>
  <c r="AQ535" i="4"/>
  <c r="AQ536" i="4"/>
  <c r="AQ537" i="4"/>
  <c r="AQ538" i="4"/>
  <c r="AQ539" i="4"/>
  <c r="AQ540" i="4"/>
  <c r="AQ643" i="4"/>
  <c r="AQ557" i="4"/>
  <c r="AQ141" i="4"/>
  <c r="AQ543" i="4"/>
  <c r="AQ544" i="4"/>
  <c r="AQ545" i="4"/>
  <c r="AQ546" i="4"/>
  <c r="AQ547" i="4"/>
  <c r="AQ548" i="4"/>
  <c r="AQ541" i="4"/>
  <c r="AQ550" i="4"/>
  <c r="AQ551" i="4"/>
  <c r="AQ552" i="4"/>
  <c r="AQ553" i="4"/>
  <c r="AQ554" i="4"/>
  <c r="AQ555" i="4"/>
  <c r="AQ556" i="4"/>
  <c r="AQ558" i="4"/>
  <c r="AQ559" i="4"/>
  <c r="AQ561" i="4"/>
  <c r="AQ563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2" i="4"/>
  <c r="AQ321" i="4"/>
  <c r="AQ661" i="4"/>
  <c r="AQ585" i="4"/>
  <c r="AQ586" i="4"/>
  <c r="AQ587" i="4"/>
  <c r="AQ588" i="4"/>
  <c r="AQ589" i="4"/>
  <c r="AQ590" i="4"/>
  <c r="AQ592" i="4"/>
  <c r="AQ593" i="4"/>
  <c r="AQ594" i="4"/>
  <c r="AQ595" i="4"/>
  <c r="AQ596" i="4"/>
  <c r="AQ597" i="4"/>
  <c r="AQ598" i="4"/>
  <c r="AQ599" i="4"/>
  <c r="AQ508" i="4"/>
  <c r="AQ225" i="4"/>
  <c r="AQ602" i="4"/>
  <c r="AQ603" i="4"/>
  <c r="AQ604" i="4"/>
  <c r="AQ605" i="4"/>
  <c r="AQ606" i="4"/>
  <c r="AQ607" i="4"/>
  <c r="AQ608" i="4"/>
  <c r="AQ609" i="4"/>
  <c r="AQ610" i="4"/>
  <c r="AQ611" i="4"/>
  <c r="AQ612" i="4"/>
  <c r="AQ614" i="4"/>
  <c r="AQ615" i="4"/>
  <c r="AQ616" i="4"/>
  <c r="AQ617" i="4"/>
  <c r="AQ530" i="4"/>
  <c r="AQ619" i="4"/>
  <c r="AQ620" i="4"/>
  <c r="AQ502" i="4"/>
  <c r="AQ622" i="4"/>
  <c r="AQ623" i="4"/>
  <c r="AQ625" i="4"/>
  <c r="AQ626" i="4"/>
  <c r="AQ627" i="4"/>
  <c r="AQ628" i="4"/>
  <c r="AQ350" i="4"/>
  <c r="AQ630" i="4"/>
  <c r="AQ584" i="4"/>
  <c r="AQ632" i="4"/>
  <c r="AQ633" i="4"/>
  <c r="AQ635" i="4"/>
  <c r="AQ636" i="4"/>
  <c r="AQ637" i="4"/>
  <c r="AQ638" i="4"/>
  <c r="AQ639" i="4"/>
  <c r="AQ640" i="4"/>
  <c r="AQ641" i="4"/>
  <c r="AQ642" i="4"/>
  <c r="AQ80" i="4"/>
  <c r="AQ644" i="4"/>
  <c r="AQ645" i="4"/>
  <c r="AQ646" i="4"/>
  <c r="AQ647" i="4"/>
  <c r="AQ648" i="4"/>
  <c r="AQ649" i="4"/>
  <c r="AQ650" i="4"/>
  <c r="AQ651" i="4"/>
  <c r="AQ652" i="4"/>
  <c r="AQ248" i="4"/>
  <c r="AQ654" i="4"/>
  <c r="AQ655" i="4"/>
  <c r="AQ656" i="4"/>
  <c r="AQ658" i="4"/>
  <c r="AQ659" i="4"/>
  <c r="AQ660" i="4"/>
  <c r="AQ88" i="4"/>
  <c r="AQ662" i="4"/>
  <c r="AQ663" i="4"/>
  <c r="AQ664" i="4"/>
  <c r="AQ665" i="4"/>
  <c r="AQ666" i="4"/>
  <c r="AQ431" i="4"/>
  <c r="AQ668" i="4"/>
  <c r="AQ669" i="4"/>
  <c r="AQ670" i="4"/>
  <c r="AQ671" i="4"/>
  <c r="AQ672" i="4"/>
  <c r="AQ673" i="4"/>
  <c r="AQ674" i="4"/>
  <c r="AQ675" i="4"/>
  <c r="AQ676" i="4"/>
  <c r="AQ678" i="4"/>
  <c r="AQ680" i="4"/>
  <c r="AQ681" i="4"/>
  <c r="AQ682" i="4"/>
  <c r="AQ683" i="4"/>
  <c r="AQ684" i="4"/>
  <c r="AQ685" i="4"/>
  <c r="AQ687" i="4"/>
  <c r="AQ688" i="4"/>
  <c r="AQ187" i="4"/>
  <c r="AQ690" i="4"/>
  <c r="AQ692" i="4"/>
  <c r="AQ710" i="4"/>
  <c r="AQ694" i="4"/>
  <c r="AQ696" i="4"/>
  <c r="AQ697" i="4"/>
  <c r="AQ698" i="4"/>
  <c r="AQ699" i="4"/>
  <c r="AQ700" i="4"/>
  <c r="AQ701" i="4"/>
  <c r="AQ702" i="4"/>
  <c r="AQ287" i="4"/>
  <c r="AQ704" i="4"/>
  <c r="AQ705" i="4"/>
  <c r="AQ706" i="4"/>
  <c r="AQ707" i="4"/>
  <c r="AQ432" i="4"/>
  <c r="AQ709" i="4"/>
  <c r="AQ711" i="4"/>
  <c r="AQ218" i="4"/>
  <c r="AQ713" i="4"/>
  <c r="AQ714" i="4"/>
  <c r="AQ715" i="4"/>
  <c r="AQ716" i="4"/>
  <c r="AQ718" i="4"/>
  <c r="AQ719" i="4"/>
  <c r="AQ7" i="4"/>
  <c r="AQ8" i="4"/>
  <c r="AQ9" i="4"/>
  <c r="AQ10" i="4"/>
  <c r="AQ11" i="4"/>
  <c r="AS320" i="4" l="1"/>
  <c r="AT320" i="4" s="1"/>
  <c r="AU320" i="4" s="1"/>
  <c r="AV320" i="4" s="1"/>
  <c r="AS311" i="4"/>
  <c r="AT311" i="4" s="1"/>
  <c r="AU311" i="4" s="1"/>
  <c r="AV311" i="4" s="1"/>
  <c r="AS253" i="4"/>
  <c r="AT253" i="4" s="1"/>
  <c r="AU253" i="4" s="1"/>
  <c r="AV253" i="4" s="1"/>
  <c r="R320" i="4"/>
  <c r="R311" i="4"/>
  <c r="AP311" i="4"/>
  <c r="R253" i="4"/>
  <c r="AA320" i="4"/>
  <c r="AA311" i="4"/>
  <c r="AA253" i="4"/>
  <c r="M320" i="4"/>
  <c r="J320" i="4" s="1"/>
  <c r="M311" i="4"/>
  <c r="J311" i="4" s="1"/>
  <c r="M253" i="4"/>
  <c r="J253" i="4" s="1"/>
  <c r="Z320" i="4" l="1"/>
  <c r="Z311" i="4"/>
  <c r="Z253" i="4"/>
  <c r="W320" i="4"/>
  <c r="W253" i="4"/>
  <c r="AO253" i="4"/>
  <c r="AO311" i="4"/>
  <c r="AO320" i="4"/>
  <c r="AP253" i="4"/>
  <c r="AP320" i="4"/>
  <c r="AW311" i="4"/>
  <c r="AX311" i="4" s="1"/>
  <c r="AW253" i="4"/>
  <c r="AX253" i="4" s="1"/>
  <c r="AW320" i="4"/>
  <c r="AX320" i="4" s="1"/>
  <c r="W311" i="4"/>
  <c r="X320" i="4"/>
  <c r="X311" i="4"/>
  <c r="X253" i="4"/>
  <c r="AS172" i="4" l="1"/>
  <c r="AT172" i="4" s="1"/>
  <c r="AU172" i="4" s="1"/>
  <c r="AV172" i="4" s="1"/>
  <c r="AS79" i="4"/>
  <c r="AT79" i="4" s="1"/>
  <c r="AU79" i="4" s="1"/>
  <c r="AV79" i="4" s="1"/>
  <c r="AS74" i="4"/>
  <c r="AT74" i="4" s="1"/>
  <c r="AU74" i="4" s="1"/>
  <c r="AV74" i="4" s="1"/>
  <c r="AA172" i="4"/>
  <c r="AA79" i="4"/>
  <c r="AA74" i="4"/>
  <c r="R172" i="4"/>
  <c r="R79" i="4"/>
  <c r="X79" i="4"/>
  <c r="R74" i="4"/>
  <c r="X74" i="4"/>
  <c r="M172" i="4"/>
  <c r="J172" i="4" s="1"/>
  <c r="M79" i="4"/>
  <c r="J79" i="4" s="1"/>
  <c r="M74" i="4"/>
  <c r="J74" i="4" s="1"/>
  <c r="Z74" i="4" l="1"/>
  <c r="Z79" i="4"/>
  <c r="Z172" i="4"/>
  <c r="AO172" i="4"/>
  <c r="X172" i="4"/>
  <c r="W172" i="4"/>
  <c r="AP74" i="4"/>
  <c r="AP79" i="4"/>
  <c r="AP172" i="4"/>
  <c r="AO74" i="4"/>
  <c r="AO79" i="4"/>
  <c r="AW74" i="4"/>
  <c r="AX74" i="4" s="1"/>
  <c r="AW79" i="4"/>
  <c r="AX79" i="4" s="1"/>
  <c r="AW172" i="4"/>
  <c r="AX172" i="4" s="1"/>
  <c r="W74" i="4"/>
  <c r="W79" i="4"/>
  <c r="AS563" i="4" l="1"/>
  <c r="AT563" i="4" s="1"/>
  <c r="AU563" i="4" s="1"/>
  <c r="AV563" i="4" s="1"/>
  <c r="AA563" i="4"/>
  <c r="R563" i="4"/>
  <c r="M563" i="4"/>
  <c r="J563" i="4" s="1"/>
  <c r="Z563" i="4" l="1"/>
  <c r="AO563" i="4"/>
  <c r="X563" i="4"/>
  <c r="AP563" i="4"/>
  <c r="W563" i="4"/>
  <c r="AW563" i="4"/>
  <c r="AX563" i="4" s="1"/>
  <c r="AA151" i="4"/>
  <c r="AA110" i="4"/>
  <c r="AA234" i="4"/>
  <c r="AA604" i="4"/>
  <c r="AA644" i="4"/>
  <c r="AA292" i="4"/>
  <c r="AA233" i="4"/>
  <c r="AS151" i="4"/>
  <c r="AT151" i="4" s="1"/>
  <c r="AU151" i="4" s="1"/>
  <c r="AV151" i="4" s="1"/>
  <c r="AS110" i="4"/>
  <c r="AT110" i="4" s="1"/>
  <c r="AU110" i="4" s="1"/>
  <c r="AV110" i="4" s="1"/>
  <c r="AS234" i="4"/>
  <c r="AT234" i="4" s="1"/>
  <c r="AU234" i="4" s="1"/>
  <c r="AV234" i="4" s="1"/>
  <c r="AS604" i="4"/>
  <c r="AT604" i="4" s="1"/>
  <c r="AU604" i="4" s="1"/>
  <c r="AV604" i="4" s="1"/>
  <c r="AS644" i="4"/>
  <c r="AT644" i="4" s="1"/>
  <c r="AU644" i="4" s="1"/>
  <c r="AV644" i="4" s="1"/>
  <c r="AS292" i="4"/>
  <c r="AT292" i="4" s="1"/>
  <c r="AU292" i="4" s="1"/>
  <c r="AV292" i="4" s="1"/>
  <c r="AS233" i="4"/>
  <c r="AT233" i="4" s="1"/>
  <c r="AU233" i="4" s="1"/>
  <c r="AV233" i="4" s="1"/>
  <c r="X151" i="4"/>
  <c r="R151" i="4"/>
  <c r="R110" i="4"/>
  <c r="R234" i="4"/>
  <c r="R604" i="4"/>
  <c r="R644" i="4"/>
  <c r="R292" i="4"/>
  <c r="R233" i="4"/>
  <c r="M151" i="4"/>
  <c r="J151" i="4" s="1"/>
  <c r="M110" i="4"/>
  <c r="J110" i="4" s="1"/>
  <c r="M234" i="4"/>
  <c r="J234" i="4" s="1"/>
  <c r="M604" i="4"/>
  <c r="Z604" i="4" s="1"/>
  <c r="M644" i="4"/>
  <c r="J644" i="4" s="1"/>
  <c r="M292" i="4"/>
  <c r="J292" i="4" s="1"/>
  <c r="M233" i="4"/>
  <c r="J233" i="4" s="1"/>
  <c r="AO644" i="4" l="1"/>
  <c r="AO234" i="4"/>
  <c r="J604" i="4"/>
  <c r="AP604" i="4" s="1"/>
  <c r="Z292" i="4"/>
  <c r="Z110" i="4"/>
  <c r="Z233" i="4"/>
  <c r="Z644" i="4"/>
  <c r="Z234" i="4"/>
  <c r="Z151" i="4"/>
  <c r="AO233" i="4"/>
  <c r="W292" i="4"/>
  <c r="W604" i="4"/>
  <c r="W110" i="4"/>
  <c r="X644" i="4"/>
  <c r="W644" i="4"/>
  <c r="X233" i="4"/>
  <c r="X234" i="4"/>
  <c r="W151" i="4"/>
  <c r="W233" i="4"/>
  <c r="W234" i="4"/>
  <c r="AP233" i="4"/>
  <c r="AP292" i="4"/>
  <c r="AP644" i="4"/>
  <c r="AP234" i="4"/>
  <c r="AP110" i="4"/>
  <c r="AP151" i="4"/>
  <c r="AO292" i="4"/>
  <c r="AO110" i="4"/>
  <c r="AO151" i="4"/>
  <c r="AW292" i="4"/>
  <c r="AX292" i="4" s="1"/>
  <c r="AW604" i="4"/>
  <c r="AX604" i="4" s="1"/>
  <c r="AW110" i="4"/>
  <c r="AX110" i="4" s="1"/>
  <c r="AW233" i="4"/>
  <c r="AX233" i="4" s="1"/>
  <c r="AW644" i="4"/>
  <c r="AX644" i="4" s="1"/>
  <c r="AW234" i="4"/>
  <c r="AX234" i="4" s="1"/>
  <c r="AW151" i="4"/>
  <c r="AX151" i="4" s="1"/>
  <c r="X292" i="4"/>
  <c r="X604" i="4"/>
  <c r="X110" i="4"/>
  <c r="AO604" i="4" l="1"/>
  <c r="AS612" i="4"/>
  <c r="AT612" i="4" s="1"/>
  <c r="AU612" i="4" s="1"/>
  <c r="AV612" i="4" s="1"/>
  <c r="AS285" i="4"/>
  <c r="AT285" i="4" s="1"/>
  <c r="AU285" i="4" s="1"/>
  <c r="AV285" i="4" s="1"/>
  <c r="AS454" i="4"/>
  <c r="AT454" i="4" s="1"/>
  <c r="AU454" i="4" s="1"/>
  <c r="AV454" i="4" s="1"/>
  <c r="AA612" i="4"/>
  <c r="AA285" i="4"/>
  <c r="AA454" i="4"/>
  <c r="AO285" i="4"/>
  <c r="R612" i="4"/>
  <c r="R285" i="4"/>
  <c r="R454" i="4"/>
  <c r="M612" i="4"/>
  <c r="J612" i="4" s="1"/>
  <c r="M285" i="4"/>
  <c r="J285" i="4" s="1"/>
  <c r="M454" i="4"/>
  <c r="J454" i="4" s="1"/>
  <c r="W612" i="4" l="1"/>
  <c r="Z285" i="4"/>
  <c r="Z454" i="4"/>
  <c r="Z612" i="4"/>
  <c r="AO454" i="4"/>
  <c r="AP612" i="4"/>
  <c r="X612" i="4"/>
  <c r="AO612" i="4"/>
  <c r="W454" i="4"/>
  <c r="W285" i="4"/>
  <c r="AP454" i="4"/>
  <c r="AP285" i="4"/>
  <c r="AW285" i="4"/>
  <c r="AX285" i="4" s="1"/>
  <c r="AW454" i="4"/>
  <c r="AX454" i="4" s="1"/>
  <c r="AW612" i="4"/>
  <c r="AX612" i="4" s="1"/>
  <c r="X454" i="4"/>
  <c r="X285" i="4"/>
  <c r="AS353" i="4" l="1"/>
  <c r="AT353" i="4" s="1"/>
  <c r="AU353" i="4" s="1"/>
  <c r="AV353" i="4" s="1"/>
  <c r="AS158" i="4"/>
  <c r="AT158" i="4" s="1"/>
  <c r="AU158" i="4" s="1"/>
  <c r="AV158" i="4" s="1"/>
  <c r="AS490" i="4"/>
  <c r="AT490" i="4" s="1"/>
  <c r="AU490" i="4" s="1"/>
  <c r="AV490" i="4" s="1"/>
  <c r="AS147" i="4"/>
  <c r="AT147" i="4" s="1"/>
  <c r="AU147" i="4" s="1"/>
  <c r="AV147" i="4" s="1"/>
  <c r="AS493" i="4"/>
  <c r="AT493" i="4" s="1"/>
  <c r="AU493" i="4" s="1"/>
  <c r="AV493" i="4" s="1"/>
  <c r="AS270" i="4"/>
  <c r="AT270" i="4" s="1"/>
  <c r="AU270" i="4" s="1"/>
  <c r="AV270" i="4" s="1"/>
  <c r="AS574" i="4"/>
  <c r="AT574" i="4" s="1"/>
  <c r="AU574" i="4" s="1"/>
  <c r="AV574" i="4" s="1"/>
  <c r="AS513" i="4"/>
  <c r="AT513" i="4" s="1"/>
  <c r="AU513" i="4" s="1"/>
  <c r="AV513" i="4" s="1"/>
  <c r="AS450" i="4"/>
  <c r="AT450" i="4" s="1"/>
  <c r="AU450" i="4" s="1"/>
  <c r="AV450" i="4" s="1"/>
  <c r="AS241" i="4"/>
  <c r="AT241" i="4" s="1"/>
  <c r="AU241" i="4" s="1"/>
  <c r="AV241" i="4" s="1"/>
  <c r="AA353" i="4"/>
  <c r="AA158" i="4"/>
  <c r="AA490" i="4"/>
  <c r="AA147" i="4"/>
  <c r="AA493" i="4"/>
  <c r="AA270" i="4"/>
  <c r="AA574" i="4"/>
  <c r="AA513" i="4"/>
  <c r="AA450" i="4"/>
  <c r="AA241" i="4"/>
  <c r="AO490" i="4"/>
  <c r="AO493" i="4"/>
  <c r="AP270" i="4"/>
  <c r="AO574" i="4"/>
  <c r="M353" i="4"/>
  <c r="J353" i="4" s="1"/>
  <c r="M158" i="4"/>
  <c r="Z158" i="4" s="1"/>
  <c r="M490" i="4"/>
  <c r="Z490" i="4" s="1"/>
  <c r="M147" i="4"/>
  <c r="J147" i="4" s="1"/>
  <c r="M493" i="4"/>
  <c r="J493" i="4" s="1"/>
  <c r="M270" i="4"/>
  <c r="Z270" i="4" s="1"/>
  <c r="M574" i="4"/>
  <c r="J574" i="4" s="1"/>
  <c r="M513" i="4"/>
  <c r="J513" i="4" s="1"/>
  <c r="M450" i="4"/>
  <c r="J450" i="4" s="1"/>
  <c r="M241" i="4"/>
  <c r="Z241" i="4" s="1"/>
  <c r="R353" i="4"/>
  <c r="R158" i="4"/>
  <c r="R490" i="4"/>
  <c r="R147" i="4"/>
  <c r="R493" i="4"/>
  <c r="R270" i="4"/>
  <c r="R574" i="4"/>
  <c r="R513" i="4"/>
  <c r="R450" i="4"/>
  <c r="R241" i="4"/>
  <c r="AO450" i="4" l="1"/>
  <c r="Z513" i="4"/>
  <c r="Z147" i="4"/>
  <c r="J270" i="4"/>
  <c r="J490" i="4"/>
  <c r="J241" i="4"/>
  <c r="AP241" i="4" s="1"/>
  <c r="J158" i="4"/>
  <c r="AP158" i="4" s="1"/>
  <c r="Z450" i="4"/>
  <c r="Z574" i="4"/>
  <c r="Z493" i="4"/>
  <c r="Z353" i="4"/>
  <c r="W353" i="4"/>
  <c r="AO353" i="4"/>
  <c r="X353" i="4"/>
  <c r="AP513" i="4"/>
  <c r="X490" i="4"/>
  <c r="X574" i="4"/>
  <c r="X493" i="4"/>
  <c r="AW513" i="4"/>
  <c r="AX513" i="4" s="1"/>
  <c r="AP574" i="4"/>
  <c r="AW158" i="4"/>
  <c r="AX158" i="4" s="1"/>
  <c r="AP353" i="4"/>
  <c r="W513" i="4"/>
  <c r="W574" i="4"/>
  <c r="W147" i="4"/>
  <c r="W490" i="4"/>
  <c r="AW241" i="4"/>
  <c r="AX241" i="4" s="1"/>
  <c r="AO513" i="4"/>
  <c r="AP450" i="4"/>
  <c r="AW270" i="4"/>
  <c r="AX270" i="4" s="1"/>
  <c r="AP493" i="4"/>
  <c r="AP147" i="4"/>
  <c r="AP490" i="4"/>
  <c r="X450" i="4"/>
  <c r="W241" i="4"/>
  <c r="W450" i="4"/>
  <c r="W270" i="4"/>
  <c r="W493" i="4"/>
  <c r="W158" i="4"/>
  <c r="AO270" i="4"/>
  <c r="AO147" i="4"/>
  <c r="AW147" i="4"/>
  <c r="AX147" i="4" s="1"/>
  <c r="AW450" i="4"/>
  <c r="AX450" i="4" s="1"/>
  <c r="AW574" i="4"/>
  <c r="AX574" i="4" s="1"/>
  <c r="AW493" i="4"/>
  <c r="AX493" i="4" s="1"/>
  <c r="AW490" i="4"/>
  <c r="AX490" i="4" s="1"/>
  <c r="AW353" i="4"/>
  <c r="AX353" i="4" s="1"/>
  <c r="X513" i="4"/>
  <c r="X270" i="4"/>
  <c r="X147" i="4"/>
  <c r="X158" i="4"/>
  <c r="X241" i="4"/>
  <c r="AO241" i="4" l="1"/>
  <c r="AO158" i="4"/>
  <c r="AS474" i="4" l="1"/>
  <c r="AT474" i="4" s="1"/>
  <c r="AU474" i="4" s="1"/>
  <c r="AV474" i="4" s="1"/>
  <c r="AS399" i="4"/>
  <c r="AT399" i="4" s="1"/>
  <c r="AU399" i="4" s="1"/>
  <c r="AV399" i="4" s="1"/>
  <c r="AS301" i="4"/>
  <c r="AT301" i="4" s="1"/>
  <c r="AU301" i="4" s="1"/>
  <c r="AV301" i="4" s="1"/>
  <c r="AS279" i="4"/>
  <c r="AT279" i="4" s="1"/>
  <c r="AU279" i="4" s="1"/>
  <c r="AV279" i="4" s="1"/>
  <c r="AS325" i="4"/>
  <c r="AT325" i="4" s="1"/>
  <c r="AU325" i="4" s="1"/>
  <c r="AV325" i="4" s="1"/>
  <c r="AS340" i="4"/>
  <c r="AT340" i="4" s="1"/>
  <c r="AU340" i="4" s="1"/>
  <c r="AV340" i="4" s="1"/>
  <c r="AS118" i="4"/>
  <c r="AT118" i="4" s="1"/>
  <c r="AU118" i="4" s="1"/>
  <c r="AV118" i="4" s="1"/>
  <c r="AA474" i="4"/>
  <c r="AA399" i="4"/>
  <c r="AA301" i="4"/>
  <c r="AA279" i="4"/>
  <c r="AA325" i="4"/>
  <c r="AA340" i="4"/>
  <c r="AA118" i="4"/>
  <c r="R474" i="4"/>
  <c r="R399" i="4"/>
  <c r="AP399" i="4"/>
  <c r="R301" i="4"/>
  <c r="X301" i="4"/>
  <c r="R279" i="4"/>
  <c r="R325" i="4"/>
  <c r="R340" i="4"/>
  <c r="R118" i="4"/>
  <c r="X118" i="4"/>
  <c r="M474" i="4"/>
  <c r="J474" i="4" s="1"/>
  <c r="M399" i="4"/>
  <c r="J399" i="4" s="1"/>
  <c r="M301" i="4"/>
  <c r="J301" i="4" s="1"/>
  <c r="M279" i="4"/>
  <c r="J279" i="4" s="1"/>
  <c r="M325" i="4"/>
  <c r="J325" i="4" s="1"/>
  <c r="M340" i="4"/>
  <c r="J340" i="4" s="1"/>
  <c r="M118" i="4"/>
  <c r="J118" i="4" s="1"/>
  <c r="Z279" i="4" l="1"/>
  <c r="Z118" i="4"/>
  <c r="Z325" i="4"/>
  <c r="Z301" i="4"/>
  <c r="Z474" i="4"/>
  <c r="Z340" i="4"/>
  <c r="Z399" i="4"/>
  <c r="AP325" i="4"/>
  <c r="AP279" i="4"/>
  <c r="X279" i="4"/>
  <c r="W474" i="4"/>
  <c r="W340" i="4"/>
  <c r="X399" i="4"/>
  <c r="AO118" i="4"/>
  <c r="AO340" i="4"/>
  <c r="AO325" i="4"/>
  <c r="AO279" i="4"/>
  <c r="AO301" i="4"/>
  <c r="AO399" i="4"/>
  <c r="AO474" i="4"/>
  <c r="W279" i="4"/>
  <c r="AP118" i="4"/>
  <c r="AP340" i="4"/>
  <c r="AP301" i="4"/>
  <c r="AP474" i="4"/>
  <c r="AW340" i="4"/>
  <c r="AX340" i="4" s="1"/>
  <c r="AW279" i="4"/>
  <c r="AX279" i="4" s="1"/>
  <c r="AW399" i="4"/>
  <c r="AX399" i="4" s="1"/>
  <c r="AW118" i="4"/>
  <c r="AX118" i="4" s="1"/>
  <c r="AW325" i="4"/>
  <c r="AX325" i="4" s="1"/>
  <c r="AW301" i="4"/>
  <c r="AX301" i="4" s="1"/>
  <c r="AW474" i="4"/>
  <c r="AX474" i="4" s="1"/>
  <c r="W325" i="4"/>
  <c r="X340" i="4"/>
  <c r="W118" i="4"/>
  <c r="W301" i="4"/>
  <c r="W399" i="4"/>
  <c r="X325" i="4"/>
  <c r="X474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S314" i="4" l="1"/>
  <c r="AT314" i="4" s="1"/>
  <c r="AU314" i="4" s="1"/>
  <c r="AV314" i="4" s="1"/>
  <c r="AS211" i="4"/>
  <c r="AT211" i="4" s="1"/>
  <c r="AU211" i="4" s="1"/>
  <c r="AV211" i="4" s="1"/>
  <c r="AS565" i="4"/>
  <c r="AT565" i="4" s="1"/>
  <c r="AU565" i="4" s="1"/>
  <c r="AV565" i="4" s="1"/>
  <c r="AS596" i="4"/>
  <c r="AT596" i="4" s="1"/>
  <c r="AU596" i="4" s="1"/>
  <c r="AV596" i="4" s="1"/>
  <c r="AS163" i="4"/>
  <c r="AT163" i="4" s="1"/>
  <c r="AU163" i="4" s="1"/>
  <c r="AV163" i="4" s="1"/>
  <c r="AS235" i="4"/>
  <c r="AT235" i="4" s="1"/>
  <c r="AU235" i="4" s="1"/>
  <c r="AV235" i="4" s="1"/>
  <c r="AS254" i="4"/>
  <c r="AT254" i="4" s="1"/>
  <c r="AU254" i="4" s="1"/>
  <c r="AV254" i="4" s="1"/>
  <c r="AS268" i="4"/>
  <c r="AT268" i="4" s="1"/>
  <c r="AU268" i="4" s="1"/>
  <c r="AV268" i="4" s="1"/>
  <c r="AS53" i="4"/>
  <c r="AT53" i="4" s="1"/>
  <c r="AU53" i="4" s="1"/>
  <c r="AV53" i="4" s="1"/>
  <c r="R314" i="4"/>
  <c r="R211" i="4"/>
  <c r="X211" i="4"/>
  <c r="R565" i="4"/>
  <c r="X565" i="4"/>
  <c r="R596" i="4"/>
  <c r="R163" i="4"/>
  <c r="X163" i="4"/>
  <c r="R235" i="4"/>
  <c r="X235" i="4"/>
  <c r="R254" i="4"/>
  <c r="X254" i="4"/>
  <c r="R268" i="4"/>
  <c r="R53" i="4"/>
  <c r="X53" i="4"/>
  <c r="AA314" i="4"/>
  <c r="AA211" i="4"/>
  <c r="AA565" i="4"/>
  <c r="AA596" i="4"/>
  <c r="AA163" i="4"/>
  <c r="AA235" i="4"/>
  <c r="AA254" i="4"/>
  <c r="AA268" i="4"/>
  <c r="AA53" i="4"/>
  <c r="M314" i="4"/>
  <c r="J314" i="4" s="1"/>
  <c r="M211" i="4"/>
  <c r="J211" i="4" s="1"/>
  <c r="M565" i="4"/>
  <c r="Z565" i="4" s="1"/>
  <c r="M596" i="4"/>
  <c r="J596" i="4" s="1"/>
  <c r="M163" i="4"/>
  <c r="J163" i="4" s="1"/>
  <c r="M235" i="4"/>
  <c r="J235" i="4" s="1"/>
  <c r="M254" i="4"/>
  <c r="J254" i="4" s="1"/>
  <c r="M268" i="4"/>
  <c r="Z268" i="4" s="1"/>
  <c r="M53" i="4"/>
  <c r="Z53" i="4" s="1"/>
  <c r="AP596" i="4" l="1"/>
  <c r="Z314" i="4"/>
  <c r="Z163" i="4"/>
  <c r="Z211" i="4"/>
  <c r="AP163" i="4"/>
  <c r="AO163" i="4"/>
  <c r="J565" i="4"/>
  <c r="AP565" i="4" s="1"/>
  <c r="J53" i="4"/>
  <c r="AP53" i="4" s="1"/>
  <c r="J268" i="4"/>
  <c r="AO268" i="4" s="1"/>
  <c r="Z235" i="4"/>
  <c r="Z596" i="4"/>
  <c r="AO314" i="4"/>
  <c r="AO596" i="4"/>
  <c r="Z254" i="4"/>
  <c r="AP314" i="4"/>
  <c r="AP254" i="4"/>
  <c r="AP235" i="4"/>
  <c r="AP211" i="4"/>
  <c r="AO254" i="4"/>
  <c r="AO235" i="4"/>
  <c r="AO211" i="4"/>
  <c r="AW268" i="4"/>
  <c r="AX268" i="4" s="1"/>
  <c r="AW235" i="4"/>
  <c r="AX235" i="4" s="1"/>
  <c r="AW596" i="4"/>
  <c r="AX596" i="4" s="1"/>
  <c r="AW211" i="4"/>
  <c r="AX211" i="4" s="1"/>
  <c r="AW53" i="4"/>
  <c r="AX53" i="4" s="1"/>
  <c r="AW254" i="4"/>
  <c r="AX254" i="4" s="1"/>
  <c r="AW163" i="4"/>
  <c r="AX163" i="4" s="1"/>
  <c r="AW565" i="4"/>
  <c r="AX565" i="4" s="1"/>
  <c r="AW314" i="4"/>
  <c r="AX314" i="4" s="1"/>
  <c r="W314" i="4"/>
  <c r="X314" i="4"/>
  <c r="W163" i="4"/>
  <c r="W596" i="4"/>
  <c r="W235" i="4"/>
  <c r="W211" i="4"/>
  <c r="W268" i="4"/>
  <c r="W53" i="4"/>
  <c r="X268" i="4"/>
  <c r="W254" i="4"/>
  <c r="X596" i="4"/>
  <c r="W565" i="4"/>
  <c r="AP268" i="4" l="1"/>
  <c r="AO565" i="4"/>
  <c r="AO53" i="4"/>
  <c r="AS622" i="4" l="1"/>
  <c r="AT622" i="4" s="1"/>
  <c r="AU622" i="4" s="1"/>
  <c r="AV622" i="4" s="1"/>
  <c r="AS21" i="4"/>
  <c r="AT21" i="4" s="1"/>
  <c r="AU21" i="4" s="1"/>
  <c r="AV21" i="4" s="1"/>
  <c r="AA622" i="4"/>
  <c r="AA21" i="4"/>
  <c r="X21" i="4"/>
  <c r="R622" i="4"/>
  <c r="R21" i="4"/>
  <c r="M622" i="4"/>
  <c r="J622" i="4" s="1"/>
  <c r="AP622" i="4" s="1"/>
  <c r="M21" i="4"/>
  <c r="J21" i="4" s="1"/>
  <c r="Z622" i="4" l="1"/>
  <c r="Z21" i="4"/>
  <c r="AO21" i="4"/>
  <c r="AO622" i="4"/>
  <c r="W21" i="4"/>
  <c r="X622" i="4"/>
  <c r="AP21" i="4"/>
  <c r="AW622" i="4"/>
  <c r="AX622" i="4" s="1"/>
  <c r="AW21" i="4"/>
  <c r="AX21" i="4" s="1"/>
  <c r="W622" i="4"/>
  <c r="M165" i="4" l="1"/>
  <c r="AS655" i="4" l="1"/>
  <c r="AT655" i="4" s="1"/>
  <c r="AU655" i="4" s="1"/>
  <c r="AV655" i="4" s="1"/>
  <c r="Z655" i="4"/>
  <c r="AA655" i="4"/>
  <c r="R655" i="4"/>
  <c r="M655" i="4"/>
  <c r="J655" i="4" s="1"/>
  <c r="W655" i="4" l="1"/>
  <c r="AP655" i="4"/>
  <c r="AO655" i="4"/>
  <c r="AW655" i="4"/>
  <c r="AX655" i="4" s="1"/>
  <c r="X655" i="4"/>
  <c r="AS159" i="4" l="1"/>
  <c r="AT159" i="4" s="1"/>
  <c r="AU159" i="4" s="1"/>
  <c r="AV159" i="4" s="1"/>
  <c r="AS506" i="4"/>
  <c r="AT506" i="4" s="1"/>
  <c r="AU506" i="4" s="1"/>
  <c r="AV506" i="4" s="1"/>
  <c r="AA159" i="4"/>
  <c r="AA506" i="4"/>
  <c r="R159" i="4"/>
  <c r="R506" i="4"/>
  <c r="M159" i="4"/>
  <c r="J159" i="4" s="1"/>
  <c r="M506" i="4"/>
  <c r="J506" i="4" s="1"/>
  <c r="Z506" i="4" l="1"/>
  <c r="Z159" i="4"/>
  <c r="W159" i="4"/>
  <c r="AP506" i="4"/>
  <c r="X506" i="4"/>
  <c r="W506" i="4"/>
  <c r="AO506" i="4"/>
  <c r="AO159" i="4"/>
  <c r="AP159" i="4"/>
  <c r="AW506" i="4"/>
  <c r="AX506" i="4" s="1"/>
  <c r="AW159" i="4"/>
  <c r="AX159" i="4" s="1"/>
  <c r="X159" i="4"/>
  <c r="AS426" i="4" l="1"/>
  <c r="AT426" i="4" s="1"/>
  <c r="AU426" i="4" s="1"/>
  <c r="AV426" i="4" s="1"/>
  <c r="AS252" i="4"/>
  <c r="AT252" i="4" s="1"/>
  <c r="AU252" i="4" s="1"/>
  <c r="AV252" i="4" s="1"/>
  <c r="AA426" i="4"/>
  <c r="AA252" i="4"/>
  <c r="R426" i="4"/>
  <c r="X426" i="4"/>
  <c r="R252" i="4"/>
  <c r="M426" i="4"/>
  <c r="J426" i="4" s="1"/>
  <c r="M252" i="4"/>
  <c r="J252" i="4" s="1"/>
  <c r="Z252" i="4" l="1"/>
  <c r="Z426" i="4"/>
  <c r="AO252" i="4"/>
  <c r="W426" i="4"/>
  <c r="AP252" i="4"/>
  <c r="AP426" i="4"/>
  <c r="AO426" i="4"/>
  <c r="W252" i="4"/>
  <c r="AW252" i="4"/>
  <c r="AX252" i="4" s="1"/>
  <c r="AW426" i="4"/>
  <c r="AX426" i="4" s="1"/>
  <c r="X252" i="4"/>
  <c r="AS378" i="4" l="1"/>
  <c r="AT378" i="4" s="1"/>
  <c r="AU378" i="4" s="1"/>
  <c r="AV378" i="4" s="1"/>
  <c r="AS370" i="4"/>
  <c r="AT370" i="4" s="1"/>
  <c r="AU370" i="4" s="1"/>
  <c r="AV370" i="4" s="1"/>
  <c r="AA378" i="4"/>
  <c r="AA370" i="4"/>
  <c r="R378" i="4"/>
  <c r="R370" i="4"/>
  <c r="M370" i="4"/>
  <c r="J370" i="4" s="1"/>
  <c r="M378" i="4"/>
  <c r="J378" i="4" s="1"/>
  <c r="AO378" i="4" l="1"/>
  <c r="X378" i="4"/>
  <c r="W378" i="4"/>
  <c r="AP370" i="4"/>
  <c r="Z370" i="4"/>
  <c r="Z378" i="4"/>
  <c r="AP378" i="4"/>
  <c r="W370" i="4"/>
  <c r="AO370" i="4"/>
  <c r="AW370" i="4"/>
  <c r="AX370" i="4" s="1"/>
  <c r="AW378" i="4"/>
  <c r="AX378" i="4" s="1"/>
  <c r="X370" i="4"/>
  <c r="K951" i="6" l="1"/>
  <c r="AS108" i="4" l="1"/>
  <c r="AT108" i="4" s="1"/>
  <c r="AU108" i="4" s="1"/>
  <c r="AV108" i="4" s="1"/>
  <c r="AS280" i="4"/>
  <c r="AT280" i="4" s="1"/>
  <c r="AU280" i="4" s="1"/>
  <c r="AV280" i="4" s="1"/>
  <c r="AA108" i="4"/>
  <c r="AA280" i="4"/>
  <c r="X280" i="4"/>
  <c r="R108" i="4"/>
  <c r="R280" i="4"/>
  <c r="M108" i="4"/>
  <c r="J108" i="4" s="1"/>
  <c r="M280" i="4"/>
  <c r="J280" i="4" s="1"/>
  <c r="Z280" i="4" l="1"/>
  <c r="Z108" i="4"/>
  <c r="W108" i="4"/>
  <c r="AP280" i="4"/>
  <c r="AP108" i="4"/>
  <c r="AO280" i="4"/>
  <c r="AO108" i="4"/>
  <c r="AW280" i="4"/>
  <c r="AX280" i="4" s="1"/>
  <c r="AW108" i="4"/>
  <c r="AX108" i="4" s="1"/>
  <c r="W280" i="4"/>
  <c r="X108" i="4"/>
  <c r="AS367" i="4" l="1"/>
  <c r="AT367" i="4" s="1"/>
  <c r="AU367" i="4" s="1"/>
  <c r="AV367" i="4" s="1"/>
  <c r="AS443" i="4"/>
  <c r="AT443" i="4" s="1"/>
  <c r="AU443" i="4" s="1"/>
  <c r="AV443" i="4" s="1"/>
  <c r="AS324" i="4"/>
  <c r="AT324" i="4" s="1"/>
  <c r="AU324" i="4" s="1"/>
  <c r="AV324" i="4" s="1"/>
  <c r="AA367" i="4"/>
  <c r="AA443" i="4"/>
  <c r="AA324" i="4"/>
  <c r="R367" i="4"/>
  <c r="R443" i="4"/>
  <c r="X443" i="4"/>
  <c r="R324" i="4"/>
  <c r="M367" i="4"/>
  <c r="Z367" i="4" s="1"/>
  <c r="M443" i="4"/>
  <c r="J443" i="4" s="1"/>
  <c r="M324" i="4"/>
  <c r="J324" i="4" s="1"/>
  <c r="J367" i="4" l="1"/>
  <c r="AP367" i="4" s="1"/>
  <c r="Z443" i="4"/>
  <c r="Z324" i="4"/>
  <c r="W324" i="4"/>
  <c r="W367" i="4"/>
  <c r="AO324" i="4"/>
  <c r="AO443" i="4"/>
  <c r="X367" i="4"/>
  <c r="AP324" i="4"/>
  <c r="AP443" i="4"/>
  <c r="AW367" i="4"/>
  <c r="AX367" i="4" s="1"/>
  <c r="AW324" i="4"/>
  <c r="AX324" i="4" s="1"/>
  <c r="AW443" i="4"/>
  <c r="AX443" i="4" s="1"/>
  <c r="W443" i="4"/>
  <c r="X324" i="4"/>
  <c r="AO367" i="4" l="1"/>
  <c r="AS39" i="4"/>
  <c r="AT39" i="4" s="1"/>
  <c r="AU39" i="4" s="1"/>
  <c r="AV39" i="4" s="1"/>
  <c r="AA39" i="4"/>
  <c r="R39" i="4"/>
  <c r="M39" i="4"/>
  <c r="Z39" i="4" s="1"/>
  <c r="J39" i="4" l="1"/>
  <c r="AO39" i="4" s="1"/>
  <c r="W39" i="4"/>
  <c r="X39" i="4"/>
  <c r="AW39" i="4"/>
  <c r="AX39" i="4" s="1"/>
  <c r="AP39" i="4" l="1"/>
  <c r="X9" i="4"/>
  <c r="X10" i="4"/>
  <c r="X12" i="4"/>
  <c r="X13" i="4"/>
  <c r="X15" i="4"/>
  <c r="X16" i="4"/>
  <c r="X667" i="4"/>
  <c r="X19" i="4"/>
  <c r="X20" i="4"/>
  <c r="X23" i="4"/>
  <c r="X24" i="4"/>
  <c r="X466" i="4"/>
  <c r="X26" i="4"/>
  <c r="X27" i="4"/>
  <c r="X28" i="4"/>
  <c r="X30" i="4"/>
  <c r="X29" i="4"/>
  <c r="X534" i="4"/>
  <c r="X32" i="4"/>
  <c r="X33" i="4"/>
  <c r="X34" i="4"/>
  <c r="X35" i="4"/>
  <c r="X36" i="4"/>
  <c r="X37" i="4"/>
  <c r="X38" i="4"/>
  <c r="X42" i="4"/>
  <c r="X43" i="4"/>
  <c r="X44" i="4"/>
  <c r="X45" i="4"/>
  <c r="X46" i="4"/>
  <c r="X202" i="4"/>
  <c r="X47" i="4"/>
  <c r="X629" i="4"/>
  <c r="X549" i="4"/>
  <c r="X50" i="4"/>
  <c r="X51" i="4"/>
  <c r="X52" i="4"/>
  <c r="X54" i="4"/>
  <c r="X55" i="4"/>
  <c r="X56" i="4"/>
  <c r="X57" i="4"/>
  <c r="X58" i="4"/>
  <c r="X59" i="4"/>
  <c r="X423" i="4"/>
  <c r="X61" i="4"/>
  <c r="X62" i="4"/>
  <c r="X63" i="4"/>
  <c r="X64" i="4"/>
  <c r="X65" i="4"/>
  <c r="X66" i="4"/>
  <c r="X68" i="4"/>
  <c r="X69" i="4"/>
  <c r="X71" i="4"/>
  <c r="X72" i="4"/>
  <c r="X73" i="4"/>
  <c r="X75" i="4"/>
  <c r="X76" i="4"/>
  <c r="X77" i="4"/>
  <c r="X78" i="4"/>
  <c r="X48" i="4"/>
  <c r="X81" i="4"/>
  <c r="X82" i="4"/>
  <c r="X83" i="4"/>
  <c r="X31" i="4"/>
  <c r="X85" i="4"/>
  <c r="X86" i="4"/>
  <c r="X87" i="4"/>
  <c r="X84" i="4"/>
  <c r="X89" i="4"/>
  <c r="X90" i="4"/>
  <c r="X92" i="4"/>
  <c r="X93" i="4"/>
  <c r="X95" i="4"/>
  <c r="X96" i="4"/>
  <c r="X99" i="4"/>
  <c r="X100" i="4"/>
  <c r="X101" i="4"/>
  <c r="X653" i="4"/>
  <c r="X105" i="4"/>
  <c r="X107" i="4"/>
  <c r="X109" i="4"/>
  <c r="X112" i="4"/>
  <c r="X113" i="4"/>
  <c r="X600" i="4"/>
  <c r="X120" i="4"/>
  <c r="X124" i="4"/>
  <c r="X127" i="4"/>
  <c r="X130" i="4"/>
  <c r="X133" i="4"/>
  <c r="X134" i="4"/>
  <c r="X135" i="4"/>
  <c r="X137" i="4"/>
  <c r="X138" i="4"/>
  <c r="X140" i="4"/>
  <c r="X116" i="4"/>
  <c r="X148" i="4"/>
  <c r="X144" i="4"/>
  <c r="X146" i="4"/>
  <c r="X149" i="4"/>
  <c r="X150" i="4"/>
  <c r="X154" i="4"/>
  <c r="X155" i="4"/>
  <c r="X156" i="4"/>
  <c r="X162" i="4"/>
  <c r="X164" i="4"/>
  <c r="X166" i="4"/>
  <c r="X169" i="4"/>
  <c r="X173" i="4"/>
  <c r="X175" i="4"/>
  <c r="X178" i="4"/>
  <c r="X180" i="4"/>
  <c r="X182" i="4"/>
  <c r="X184" i="4"/>
  <c r="X186" i="4"/>
  <c r="X209" i="4"/>
  <c r="X232" i="4"/>
  <c r="X236" i="4"/>
  <c r="X237" i="4"/>
  <c r="X238" i="4"/>
  <c r="X240" i="4"/>
  <c r="X243" i="4"/>
  <c r="X245" i="4"/>
  <c r="X249" i="4"/>
  <c r="X251" i="4"/>
  <c r="X256" i="4"/>
  <c r="X258" i="4"/>
  <c r="X260" i="4"/>
  <c r="X262" i="4"/>
  <c r="X264" i="4"/>
  <c r="X266" i="4"/>
  <c r="X271" i="4"/>
  <c r="X273" i="4"/>
  <c r="X618" i="4"/>
  <c r="X277" i="4"/>
  <c r="X278" i="4"/>
  <c r="X281" i="4"/>
  <c r="X282" i="4"/>
  <c r="X283" i="4"/>
  <c r="X286" i="4"/>
  <c r="X416" i="4"/>
  <c r="X289" i="4"/>
  <c r="X290" i="4"/>
  <c r="X291" i="4"/>
  <c r="X293" i="4"/>
  <c r="X295" i="4"/>
  <c r="X296" i="4"/>
  <c r="X297" i="4"/>
  <c r="X298" i="4"/>
  <c r="X299" i="4"/>
  <c r="X300" i="4"/>
  <c r="X302" i="4"/>
  <c r="X303" i="4"/>
  <c r="X304" i="4"/>
  <c r="X305" i="4"/>
  <c r="X306" i="4"/>
  <c r="X307" i="4"/>
  <c r="X309" i="4"/>
  <c r="X310" i="4"/>
  <c r="X312" i="4"/>
  <c r="X313" i="4"/>
  <c r="X315" i="4"/>
  <c r="X316" i="4"/>
  <c r="X317" i="4"/>
  <c r="X318" i="4"/>
  <c r="X459" i="4"/>
  <c r="X322" i="4"/>
  <c r="X319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1" i="4"/>
  <c r="X342" i="4"/>
  <c r="X343" i="4"/>
  <c r="X344" i="4"/>
  <c r="X345" i="4"/>
  <c r="X346" i="4"/>
  <c r="X348" i="4"/>
  <c r="X349" i="4"/>
  <c r="X491" i="4"/>
  <c r="X351" i="4"/>
  <c r="X354" i="4"/>
  <c r="X355" i="4"/>
  <c r="X356" i="4"/>
  <c r="X357" i="4"/>
  <c r="X358" i="4"/>
  <c r="X693" i="4"/>
  <c r="X359" i="4"/>
  <c r="X360" i="4"/>
  <c r="X361" i="4"/>
  <c r="X364" i="4"/>
  <c r="X365" i="4"/>
  <c r="X368" i="4"/>
  <c r="X542" i="4"/>
  <c r="X371" i="4"/>
  <c r="X372" i="4"/>
  <c r="X373" i="4"/>
  <c r="X374" i="4"/>
  <c r="X375" i="4"/>
  <c r="X376" i="4"/>
  <c r="X377" i="4"/>
  <c r="X380" i="4"/>
  <c r="X381" i="4"/>
  <c r="X382" i="4"/>
  <c r="X631" i="4"/>
  <c r="X385" i="4"/>
  <c r="X386" i="4"/>
  <c r="X387" i="4"/>
  <c r="X388" i="4"/>
  <c r="X406" i="4"/>
  <c r="X412" i="4"/>
  <c r="X414" i="4"/>
  <c r="X417" i="4"/>
  <c r="X418" i="4"/>
  <c r="X419" i="4"/>
  <c r="X421" i="4"/>
  <c r="X689" i="4"/>
  <c r="X708" i="4"/>
  <c r="X425" i="4"/>
  <c r="X428" i="4"/>
  <c r="X430" i="4"/>
  <c r="X434" i="4"/>
  <c r="X437" i="4"/>
  <c r="X439" i="4"/>
  <c r="X442" i="4"/>
  <c r="X445" i="4"/>
  <c r="X447" i="4"/>
  <c r="X464" i="4"/>
  <c r="X471" i="4"/>
  <c r="X477" i="4"/>
  <c r="X480" i="4"/>
  <c r="X485" i="4"/>
  <c r="X497" i="4"/>
  <c r="X501" i="4"/>
  <c r="X509" i="4"/>
  <c r="X512" i="4"/>
  <c r="X514" i="4"/>
  <c r="X515" i="4"/>
  <c r="X516" i="4"/>
  <c r="X517" i="4"/>
  <c r="X519" i="4"/>
  <c r="X520" i="4"/>
  <c r="X521" i="4"/>
  <c r="X522" i="4"/>
  <c r="X524" i="4"/>
  <c r="X67" i="4"/>
  <c r="X525" i="4"/>
  <c r="X526" i="4"/>
  <c r="X527" i="4"/>
  <c r="X703" i="4"/>
  <c r="X529" i="4"/>
  <c r="X115" i="4"/>
  <c r="X531" i="4"/>
  <c r="X583" i="4"/>
  <c r="X535" i="4"/>
  <c r="X536" i="4"/>
  <c r="X537" i="4"/>
  <c r="X539" i="4"/>
  <c r="X540" i="4"/>
  <c r="X557" i="4"/>
  <c r="X141" i="4"/>
  <c r="X543" i="4"/>
  <c r="X544" i="4"/>
  <c r="X545" i="4"/>
  <c r="X546" i="4"/>
  <c r="X547" i="4"/>
  <c r="X548" i="4"/>
  <c r="X541" i="4"/>
  <c r="X550" i="4"/>
  <c r="X551" i="4"/>
  <c r="X552" i="4"/>
  <c r="X553" i="4"/>
  <c r="X554" i="4"/>
  <c r="X555" i="4"/>
  <c r="X556" i="4"/>
  <c r="X558" i="4"/>
  <c r="X559" i="4"/>
  <c r="X561" i="4"/>
  <c r="X566" i="4"/>
  <c r="X567" i="4"/>
  <c r="X568" i="4"/>
  <c r="X569" i="4"/>
  <c r="X570" i="4"/>
  <c r="X571" i="4"/>
  <c r="X572" i="4"/>
  <c r="X573" i="4"/>
  <c r="X575" i="4"/>
  <c r="X577" i="4"/>
  <c r="X578" i="4"/>
  <c r="X579" i="4"/>
  <c r="X582" i="4"/>
  <c r="X321" i="4"/>
  <c r="X661" i="4"/>
  <c r="X585" i="4"/>
  <c r="X586" i="4"/>
  <c r="X587" i="4"/>
  <c r="X588" i="4"/>
  <c r="X589" i="4"/>
  <c r="X590" i="4"/>
  <c r="X595" i="4"/>
  <c r="X597" i="4"/>
  <c r="X599" i="4"/>
  <c r="X225" i="4"/>
  <c r="X602" i="4"/>
  <c r="X605" i="4"/>
  <c r="X606" i="4"/>
  <c r="X607" i="4"/>
  <c r="X609" i="4"/>
  <c r="X611" i="4"/>
  <c r="X614" i="4"/>
  <c r="X617" i="4"/>
  <c r="X619" i="4"/>
  <c r="X502" i="4"/>
  <c r="X625" i="4"/>
  <c r="X628" i="4"/>
  <c r="X350" i="4"/>
  <c r="X584" i="4"/>
  <c r="X635" i="4"/>
  <c r="X637" i="4"/>
  <c r="X639" i="4"/>
  <c r="X640" i="4"/>
  <c r="X642" i="4"/>
  <c r="X645" i="4"/>
  <c r="X647" i="4"/>
  <c r="X649" i="4"/>
  <c r="X651" i="4"/>
  <c r="X248" i="4"/>
  <c r="X654" i="4"/>
  <c r="X658" i="4"/>
  <c r="X659" i="4"/>
  <c r="X660" i="4"/>
  <c r="X88" i="4"/>
  <c r="X663" i="4"/>
  <c r="X664" i="4"/>
  <c r="X666" i="4"/>
  <c r="X668" i="4"/>
  <c r="X670" i="4"/>
  <c r="X672" i="4"/>
  <c r="X673" i="4"/>
  <c r="X676" i="4"/>
  <c r="X680" i="4"/>
  <c r="X682" i="4"/>
  <c r="X684" i="4"/>
  <c r="X685" i="4"/>
  <c r="X688" i="4"/>
  <c r="X187" i="4"/>
  <c r="X694" i="4"/>
  <c r="X696" i="4"/>
  <c r="X698" i="4"/>
  <c r="X700" i="4"/>
  <c r="X701" i="4"/>
  <c r="X287" i="4"/>
  <c r="X705" i="4"/>
  <c r="X432" i="4"/>
  <c r="X711" i="4"/>
  <c r="X218" i="4"/>
  <c r="X713" i="4"/>
  <c r="X715" i="4"/>
  <c r="X718" i="4"/>
  <c r="X7" i="4"/>
  <c r="W645" i="4" l="1"/>
  <c r="W619" i="4"/>
  <c r="W614" i="4"/>
  <c r="W606" i="4"/>
  <c r="W605" i="4"/>
  <c r="W590" i="4"/>
  <c r="W569" i="4"/>
  <c r="W497" i="4"/>
  <c r="W442" i="4"/>
  <c r="W425" i="4"/>
  <c r="W417" i="4"/>
  <c r="W271" i="4"/>
  <c r="W251" i="4"/>
  <c r="W240" i="4"/>
  <c r="W63" i="4"/>
  <c r="W120" i="4"/>
  <c r="W113" i="4"/>
  <c r="W384" i="4"/>
  <c r="W653" i="4"/>
  <c r="W154" i="4"/>
  <c r="W681" i="4"/>
  <c r="W561" i="4"/>
  <c r="W476" i="4"/>
  <c r="W475" i="4"/>
  <c r="W469" i="4"/>
  <c r="W468" i="4"/>
  <c r="W221" i="4"/>
  <c r="W215" i="4"/>
  <c r="W214" i="4"/>
  <c r="W213" i="4"/>
  <c r="W212" i="4"/>
  <c r="W210" i="4"/>
  <c r="W160" i="4"/>
  <c r="W157" i="4"/>
  <c r="W22" i="4"/>
  <c r="W17" i="4"/>
  <c r="W14" i="4"/>
  <c r="W11" i="4"/>
  <c r="W327" i="4"/>
  <c r="W150" i="4"/>
  <c r="W149" i="4"/>
  <c r="W146" i="4"/>
  <c r="W127" i="4"/>
  <c r="W50" i="4"/>
  <c r="W514" i="4"/>
  <c r="W512" i="4"/>
  <c r="W313" i="4"/>
  <c r="W299" i="4"/>
  <c r="W273" i="4"/>
  <c r="W456" i="4"/>
  <c r="W436" i="4"/>
  <c r="W411" i="4"/>
  <c r="W429" i="4"/>
  <c r="W200" i="4"/>
  <c r="W198" i="4"/>
  <c r="W197" i="4"/>
  <c r="W171" i="4"/>
  <c r="W132" i="4"/>
  <c r="W129" i="4"/>
  <c r="W31" i="4"/>
  <c r="W77" i="4"/>
  <c r="W56" i="4"/>
  <c r="W711" i="4"/>
  <c r="W696" i="4"/>
  <c r="W670" i="4"/>
  <c r="W664" i="4"/>
  <c r="W529" i="4"/>
  <c r="W485" i="4"/>
  <c r="W415" i="4"/>
  <c r="W410" i="4"/>
  <c r="W405" i="4"/>
  <c r="W403" i="4"/>
  <c r="W402" i="4"/>
  <c r="W388" i="4"/>
  <c r="W189" i="4"/>
  <c r="W188" i="4"/>
  <c r="W276" i="4"/>
  <c r="W8" i="4"/>
  <c r="W663" i="4"/>
  <c r="W659" i="4"/>
  <c r="W480" i="4"/>
  <c r="W464" i="4"/>
  <c r="X456" i="4"/>
  <c r="W400" i="4"/>
  <c r="W398" i="4"/>
  <c r="W396" i="4"/>
  <c r="W393" i="4"/>
  <c r="W391" i="4"/>
  <c r="W390" i="4"/>
  <c r="W392" i="4"/>
  <c r="W542" i="4"/>
  <c r="W354" i="4"/>
  <c r="W269" i="4"/>
  <c r="W267" i="4"/>
  <c r="W261" i="4"/>
  <c r="W259" i="4"/>
  <c r="W510" i="4"/>
  <c r="W231" i="4"/>
  <c r="W227" i="4"/>
  <c r="W226" i="4"/>
  <c r="W424" i="4"/>
  <c r="W223" i="4"/>
  <c r="W209" i="4"/>
  <c r="W167" i="4"/>
  <c r="W165" i="4"/>
  <c r="W162" i="4"/>
  <c r="W383" i="4"/>
  <c r="W139" i="4"/>
  <c r="W136" i="4"/>
  <c r="W133" i="4"/>
  <c r="X132" i="4"/>
  <c r="W119" i="4"/>
  <c r="W117" i="4"/>
  <c r="W247" i="4"/>
  <c r="W114" i="4"/>
  <c r="W72" i="4"/>
  <c r="W45" i="4"/>
  <c r="W658" i="4"/>
  <c r="W639" i="4"/>
  <c r="W586" i="4"/>
  <c r="W501" i="4"/>
  <c r="W477" i="4"/>
  <c r="W439" i="4"/>
  <c r="W406" i="4"/>
  <c r="X383" i="4"/>
  <c r="W704" i="4"/>
  <c r="W187" i="4"/>
  <c r="W650" i="4"/>
  <c r="W637" i="4"/>
  <c r="W598" i="4"/>
  <c r="W594" i="4"/>
  <c r="W557" i="4"/>
  <c r="W523" i="4"/>
  <c r="W455" i="4"/>
  <c r="W453" i="4"/>
  <c r="W446" i="4"/>
  <c r="W371" i="4"/>
  <c r="W275" i="4"/>
  <c r="W256" i="4"/>
  <c r="X215" i="4"/>
  <c r="W688" i="4"/>
  <c r="W297" i="4"/>
  <c r="W220" i="4"/>
  <c r="W369" i="4"/>
  <c r="W216" i="4"/>
  <c r="W207" i="4"/>
  <c r="W205" i="4"/>
  <c r="W204" i="4"/>
  <c r="W203" i="4"/>
  <c r="W195" i="4"/>
  <c r="W504" i="4"/>
  <c r="W192" i="4"/>
  <c r="W191" i="4"/>
  <c r="W183" i="4"/>
  <c r="X119" i="4"/>
  <c r="W678" i="4"/>
  <c r="W675" i="4"/>
  <c r="W632" i="4"/>
  <c r="W626" i="4"/>
  <c r="W623" i="4"/>
  <c r="W611" i="4"/>
  <c r="W576" i="4"/>
  <c r="W533" i="4"/>
  <c r="W527" i="4"/>
  <c r="W511" i="4"/>
  <c r="W492" i="4"/>
  <c r="W60" i="4"/>
  <c r="W463" i="4"/>
  <c r="W462" i="4"/>
  <c r="W601" i="4"/>
  <c r="W458" i="4"/>
  <c r="W420" i="4"/>
  <c r="W342" i="4"/>
  <c r="W286" i="4"/>
  <c r="W283" i="4"/>
  <c r="W250" i="4"/>
  <c r="W246" i="4"/>
  <c r="W244" i="4"/>
  <c r="W697" i="4"/>
  <c r="W705" i="4"/>
  <c r="W690" i="4"/>
  <c r="W682" i="4"/>
  <c r="W431" i="4"/>
  <c r="W646" i="4"/>
  <c r="W641" i="4"/>
  <c r="W620" i="4"/>
  <c r="W616" i="4"/>
  <c r="W592" i="4"/>
  <c r="W518" i="4"/>
  <c r="W507" i="4"/>
  <c r="W482" i="4"/>
  <c r="W481" i="4"/>
  <c r="W460" i="4"/>
  <c r="X460" i="4"/>
  <c r="W707" i="4"/>
  <c r="W287" i="4"/>
  <c r="W698" i="4"/>
  <c r="W680" i="4"/>
  <c r="W676" i="4"/>
  <c r="W654" i="4"/>
  <c r="W638" i="4"/>
  <c r="W633" i="4"/>
  <c r="W584" i="4"/>
  <c r="W608" i="4"/>
  <c r="W599" i="4"/>
  <c r="W643" i="4"/>
  <c r="X511" i="4"/>
  <c r="W499" i="4"/>
  <c r="W498" i="4"/>
  <c r="W656" i="4"/>
  <c r="W248" i="4"/>
  <c r="W647" i="4"/>
  <c r="W625" i="4"/>
  <c r="W502" i="4"/>
  <c r="W597" i="4"/>
  <c r="W575" i="4"/>
  <c r="W571" i="4"/>
  <c r="W548" i="4"/>
  <c r="W526" i="4"/>
  <c r="W524" i="4"/>
  <c r="W520" i="4"/>
  <c r="W519" i="4"/>
  <c r="W509" i="4"/>
  <c r="W201" i="4"/>
  <c r="W503" i="4"/>
  <c r="X473" i="4"/>
  <c r="W473" i="4"/>
  <c r="X449" i="4"/>
  <c r="W449" i="4"/>
  <c r="W710" i="4"/>
  <c r="X489" i="4"/>
  <c r="W489" i="4"/>
  <c r="W488" i="4"/>
  <c r="W486" i="4"/>
  <c r="X18" i="4"/>
  <c r="W18" i="4"/>
  <c r="W631" i="4"/>
  <c r="W182" i="4"/>
  <c r="W175" i="4"/>
  <c r="W164" i="4"/>
  <c r="W156" i="4"/>
  <c r="W137" i="4"/>
  <c r="W600" i="4"/>
  <c r="W96" i="4"/>
  <c r="W95" i="4"/>
  <c r="W10" i="4"/>
  <c r="W495" i="4"/>
  <c r="W494" i="4"/>
  <c r="W478" i="4"/>
  <c r="W122" i="4"/>
  <c r="W465" i="4"/>
  <c r="W434" i="4"/>
  <c r="W421" i="4"/>
  <c r="W412" i="4"/>
  <c r="X403" i="4"/>
  <c r="X391" i="4"/>
  <c r="W387" i="4"/>
  <c r="W375" i="4"/>
  <c r="W360" i="4"/>
  <c r="W334" i="4"/>
  <c r="W306" i="4"/>
  <c r="W278" i="4"/>
  <c r="W264" i="4"/>
  <c r="X227" i="4"/>
  <c r="X220" i="4"/>
  <c r="X212" i="4"/>
  <c r="X189" i="4"/>
  <c r="W186" i="4"/>
  <c r="W185" i="4"/>
  <c r="W184" i="4"/>
  <c r="X183" i="4"/>
  <c r="W180" i="4"/>
  <c r="W178" i="4"/>
  <c r="W173" i="4"/>
  <c r="X171" i="4"/>
  <c r="W169" i="4"/>
  <c r="X167" i="4"/>
  <c r="W161" i="4"/>
  <c r="X160" i="4"/>
  <c r="W155" i="4"/>
  <c r="W153" i="4"/>
  <c r="W148" i="4"/>
  <c r="W100" i="4"/>
  <c r="W374" i="4"/>
  <c r="W693" i="4"/>
  <c r="W346" i="4"/>
  <c r="W332" i="4"/>
  <c r="W304" i="4"/>
  <c r="W262" i="4"/>
  <c r="W166" i="4"/>
  <c r="W140" i="4"/>
  <c r="X139" i="4"/>
  <c r="W130" i="4"/>
  <c r="X129" i="4"/>
  <c r="W124" i="4"/>
  <c r="X276" i="4"/>
  <c r="X247" i="4"/>
  <c r="W109" i="4"/>
  <c r="W66" i="4"/>
  <c r="W423" i="4"/>
  <c r="W54" i="4"/>
  <c r="W202" i="4"/>
  <c r="W42" i="4"/>
  <c r="W33" i="4"/>
  <c r="W28" i="4"/>
  <c r="W19" i="4"/>
  <c r="W719" i="4"/>
  <c r="W716" i="4"/>
  <c r="W714" i="4"/>
  <c r="W706" i="4"/>
  <c r="W699" i="4"/>
  <c r="W692" i="4"/>
  <c r="W683" i="4"/>
  <c r="W671" i="4"/>
  <c r="W665" i="4"/>
  <c r="W648" i="4"/>
  <c r="W627" i="4"/>
  <c r="W615" i="4"/>
  <c r="W508" i="4"/>
  <c r="W593" i="4"/>
  <c r="W538" i="4"/>
  <c r="W7" i="4"/>
  <c r="W432" i="4"/>
  <c r="W701" i="4"/>
  <c r="W694" i="4"/>
  <c r="W685" i="4"/>
  <c r="W673" i="4"/>
  <c r="W668" i="4"/>
  <c r="W88" i="4"/>
  <c r="W651" i="4"/>
  <c r="W642" i="4"/>
  <c r="W635" i="4"/>
  <c r="W350" i="4"/>
  <c r="W617" i="4"/>
  <c r="W609" i="4"/>
  <c r="W602" i="4"/>
  <c r="W595" i="4"/>
  <c r="W589" i="4"/>
  <c r="W321" i="4"/>
  <c r="W573" i="4"/>
  <c r="W558" i="4"/>
  <c r="W552" i="4"/>
  <c r="W546" i="4"/>
  <c r="X643" i="4"/>
  <c r="X533" i="4"/>
  <c r="W709" i="4"/>
  <c r="W702" i="4"/>
  <c r="W700" i="4"/>
  <c r="W687" i="4"/>
  <c r="W684" i="4"/>
  <c r="W674" i="4"/>
  <c r="W672" i="4"/>
  <c r="W669" i="4"/>
  <c r="W666" i="4"/>
  <c r="W662" i="4"/>
  <c r="W660" i="4"/>
  <c r="W652" i="4"/>
  <c r="W649" i="4"/>
  <c r="W80" i="4"/>
  <c r="W640" i="4"/>
  <c r="W636" i="4"/>
  <c r="W630" i="4"/>
  <c r="W628" i="4"/>
  <c r="W530" i="4"/>
  <c r="W610" i="4"/>
  <c r="W607" i="4"/>
  <c r="W603" i="4"/>
  <c r="W225" i="4"/>
  <c r="W588" i="4"/>
  <c r="W577" i="4"/>
  <c r="W572" i="4"/>
  <c r="W566" i="4"/>
  <c r="W551" i="4"/>
  <c r="W544" i="4"/>
  <c r="W539" i="4"/>
  <c r="X538" i="4"/>
  <c r="X523" i="4"/>
  <c r="W515" i="4"/>
  <c r="W141" i="4"/>
  <c r="W540" i="4"/>
  <c r="W536" i="4"/>
  <c r="W535" i="4"/>
  <c r="W115" i="4"/>
  <c r="W703" i="4"/>
  <c r="W67" i="4"/>
  <c r="W522" i="4"/>
  <c r="X201" i="4"/>
  <c r="X499" i="4"/>
  <c r="X495" i="4"/>
  <c r="X492" i="4"/>
  <c r="X488" i="4"/>
  <c r="X482" i="4"/>
  <c r="X476" i="4"/>
  <c r="X469" i="4"/>
  <c r="X122" i="4"/>
  <c r="W236" i="4"/>
  <c r="X424" i="4"/>
  <c r="X221" i="4"/>
  <c r="X369" i="4"/>
  <c r="X214" i="4"/>
  <c r="X210" i="4"/>
  <c r="X207" i="4"/>
  <c r="X204" i="4"/>
  <c r="X198" i="4"/>
  <c r="X195" i="4"/>
  <c r="X192" i="4"/>
  <c r="W505" i="4"/>
  <c r="W217" i="4"/>
  <c r="W500" i="4"/>
  <c r="W496" i="4"/>
  <c r="W484" i="4"/>
  <c r="W479" i="4"/>
  <c r="W472" i="4"/>
  <c r="W470" i="4"/>
  <c r="W467" i="4"/>
  <c r="W461" i="4"/>
  <c r="W457" i="4"/>
  <c r="W452" i="4"/>
  <c r="W444" i="4"/>
  <c r="W435" i="4"/>
  <c r="W427" i="4"/>
  <c r="W422" i="4"/>
  <c r="W413" i="4"/>
  <c r="W407" i="4"/>
  <c r="W404" i="4"/>
  <c r="W401" i="4"/>
  <c r="W621" i="4"/>
  <c r="W145" i="4"/>
  <c r="W274" i="4"/>
  <c r="W265" i="4"/>
  <c r="W257" i="4"/>
  <c r="W194" i="4"/>
  <c r="W232" i="4"/>
  <c r="W222" i="4"/>
  <c r="W40" i="4"/>
  <c r="W143" i="4"/>
  <c r="W394" i="4"/>
  <c r="W199" i="4"/>
  <c r="W196" i="4"/>
  <c r="W193" i="4"/>
  <c r="W190" i="4"/>
  <c r="W25" i="4"/>
  <c r="W181" i="4"/>
  <c r="W177" i="4"/>
  <c r="W712" i="4"/>
  <c r="W144" i="4"/>
  <c r="W138" i="4"/>
  <c r="W134" i="4"/>
  <c r="W126" i="4"/>
  <c r="W123" i="4"/>
  <c r="W111" i="4"/>
  <c r="X111" i="4"/>
  <c r="W107" i="4"/>
  <c r="W103" i="4"/>
  <c r="X103" i="4"/>
  <c r="W537" i="4"/>
  <c r="W583" i="4"/>
  <c r="W531" i="4"/>
  <c r="W525" i="4"/>
  <c r="W521" i="4"/>
  <c r="W517" i="4"/>
  <c r="X507" i="4"/>
  <c r="W471" i="4"/>
  <c r="X462" i="4"/>
  <c r="X458" i="4"/>
  <c r="X453" i="4"/>
  <c r="W451" i="4"/>
  <c r="W447" i="4"/>
  <c r="W441" i="4"/>
  <c r="W437" i="4"/>
  <c r="W433" i="4"/>
  <c r="W430" i="4"/>
  <c r="W708" i="4"/>
  <c r="W419" i="4"/>
  <c r="W102" i="4"/>
  <c r="W528" i="4"/>
  <c r="X410" i="4"/>
  <c r="X402" i="4"/>
  <c r="X400" i="4"/>
  <c r="X396" i="4"/>
  <c r="X392" i="4"/>
  <c r="W386" i="4"/>
  <c r="W385" i="4"/>
  <c r="X384" i="4"/>
  <c r="W382" i="4"/>
  <c r="W381" i="4"/>
  <c r="W373" i="4"/>
  <c r="W364" i="4"/>
  <c r="W357" i="4"/>
  <c r="W349" i="4"/>
  <c r="W338" i="4"/>
  <c r="W302" i="4"/>
  <c r="W295" i="4"/>
  <c r="W289" i="4"/>
  <c r="W618" i="4"/>
  <c r="W272" i="4"/>
  <c r="W263" i="4"/>
  <c r="W260" i="4"/>
  <c r="W255" i="4"/>
  <c r="W49" i="4"/>
  <c r="W245" i="4"/>
  <c r="W239" i="4"/>
  <c r="W238" i="4"/>
  <c r="X165" i="4"/>
  <c r="X161" i="4"/>
  <c r="X157" i="4"/>
  <c r="X153" i="4"/>
  <c r="X136" i="4"/>
  <c r="X117" i="4"/>
  <c r="X114" i="4"/>
  <c r="W445" i="4"/>
  <c r="W428" i="4"/>
  <c r="W689" i="4"/>
  <c r="W418" i="4"/>
  <c r="W414" i="4"/>
  <c r="W377" i="4"/>
  <c r="W372" i="4"/>
  <c r="W344" i="4"/>
  <c r="W336" i="4"/>
  <c r="W329" i="4"/>
  <c r="W322" i="4"/>
  <c r="W316" i="4"/>
  <c r="W309" i="4"/>
  <c r="W300" i="4"/>
  <c r="W281" i="4"/>
  <c r="W266" i="4"/>
  <c r="W258" i="4"/>
  <c r="W249" i="4"/>
  <c r="W243" i="4"/>
  <c r="W237" i="4"/>
  <c r="W179" i="4"/>
  <c r="W176" i="4"/>
  <c r="W174" i="4"/>
  <c r="W170" i="4"/>
  <c r="W116" i="4"/>
  <c r="W135" i="4"/>
  <c r="W131" i="4"/>
  <c r="W128" i="4"/>
  <c r="W125" i="4"/>
  <c r="W121" i="4"/>
  <c r="W112" i="4"/>
  <c r="W106" i="4"/>
  <c r="X106" i="4"/>
  <c r="W91" i="4"/>
  <c r="X91" i="4"/>
  <c r="W99" i="4"/>
  <c r="W93" i="4"/>
  <c r="W81" i="4"/>
  <c r="W534" i="4"/>
  <c r="W24" i="4"/>
  <c r="X22" i="4"/>
  <c r="X17" i="4"/>
  <c r="W15" i="4"/>
  <c r="X14" i="4"/>
  <c r="W13" i="4"/>
  <c r="X11" i="4"/>
  <c r="W9" i="4"/>
  <c r="X8" i="4"/>
  <c r="W105" i="4"/>
  <c r="W101" i="4"/>
  <c r="W92" i="4"/>
  <c r="W90" i="4"/>
  <c r="W89" i="4"/>
  <c r="W87" i="4"/>
  <c r="W86" i="4"/>
  <c r="W83" i="4"/>
  <c r="W48" i="4"/>
  <c r="W76" i="4"/>
  <c r="W75" i="4"/>
  <c r="W73" i="4"/>
  <c r="W71" i="4"/>
  <c r="W69" i="4"/>
  <c r="W65" i="4"/>
  <c r="W62" i="4"/>
  <c r="W59" i="4"/>
  <c r="W58" i="4"/>
  <c r="W55" i="4"/>
  <c r="W52" i="4"/>
  <c r="W549" i="4"/>
  <c r="W629" i="4"/>
  <c r="W44" i="4"/>
  <c r="W38" i="4"/>
  <c r="W36" i="4"/>
  <c r="W35" i="4"/>
  <c r="W29" i="4"/>
  <c r="W30" i="4"/>
  <c r="W27" i="4"/>
  <c r="W26" i="4"/>
  <c r="W23" i="4"/>
  <c r="W667" i="4"/>
  <c r="W12" i="4"/>
  <c r="W84" i="4"/>
  <c r="W85" i="4"/>
  <c r="W82" i="4"/>
  <c r="W78" i="4"/>
  <c r="W68" i="4"/>
  <c r="W64" i="4"/>
  <c r="W61" i="4"/>
  <c r="W57" i="4"/>
  <c r="W51" i="4"/>
  <c r="W47" i="4"/>
  <c r="W46" i="4"/>
  <c r="W43" i="4"/>
  <c r="W37" i="4"/>
  <c r="W34" i="4"/>
  <c r="W32" i="4"/>
  <c r="W466" i="4"/>
  <c r="W20" i="4"/>
  <c r="W16" i="4"/>
  <c r="W587" i="4"/>
  <c r="W585" i="4"/>
  <c r="W661" i="4"/>
  <c r="W582" i="4"/>
  <c r="W579" i="4"/>
  <c r="W578" i="4"/>
  <c r="W570" i="4"/>
  <c r="W568" i="4"/>
  <c r="W567" i="4"/>
  <c r="W559" i="4"/>
  <c r="W556" i="4"/>
  <c r="W555" i="4"/>
  <c r="W554" i="4"/>
  <c r="W553" i="4"/>
  <c r="W550" i="4"/>
  <c r="W541" i="4"/>
  <c r="W547" i="4"/>
  <c r="W545" i="4"/>
  <c r="W543" i="4"/>
  <c r="X518" i="4"/>
  <c r="W516" i="4"/>
  <c r="W718" i="4"/>
  <c r="W715" i="4"/>
  <c r="W713" i="4"/>
  <c r="W218" i="4"/>
  <c r="X719" i="4"/>
  <c r="X716" i="4"/>
  <c r="X714" i="4"/>
  <c r="X709" i="4"/>
  <c r="X707" i="4"/>
  <c r="X706" i="4"/>
  <c r="X704" i="4"/>
  <c r="X702" i="4"/>
  <c r="X699" i="4"/>
  <c r="X697" i="4"/>
  <c r="X710" i="4"/>
  <c r="X692" i="4"/>
  <c r="X690" i="4"/>
  <c r="X687" i="4"/>
  <c r="X683" i="4"/>
  <c r="X681" i="4"/>
  <c r="X678" i="4"/>
  <c r="X675" i="4"/>
  <c r="X674" i="4"/>
  <c r="X671" i="4"/>
  <c r="X669" i="4"/>
  <c r="X431" i="4"/>
  <c r="X665" i="4"/>
  <c r="X662" i="4"/>
  <c r="X656" i="4"/>
  <c r="X652" i="4"/>
  <c r="X650" i="4"/>
  <c r="X648" i="4"/>
  <c r="X646" i="4"/>
  <c r="X80" i="4"/>
  <c r="X641" i="4"/>
  <c r="X638" i="4"/>
  <c r="X636" i="4"/>
  <c r="X633" i="4"/>
  <c r="X632" i="4"/>
  <c r="X630" i="4"/>
  <c r="X627" i="4"/>
  <c r="X626" i="4"/>
  <c r="X623" i="4"/>
  <c r="X620" i="4"/>
  <c r="X530" i="4"/>
  <c r="X616" i="4"/>
  <c r="X615" i="4"/>
  <c r="X610" i="4"/>
  <c r="X608" i="4"/>
  <c r="X603" i="4"/>
  <c r="X508" i="4"/>
  <c r="X598" i="4"/>
  <c r="X594" i="4"/>
  <c r="X593" i="4"/>
  <c r="X592" i="4"/>
  <c r="X576" i="4"/>
  <c r="W389" i="4"/>
  <c r="X446" i="4"/>
  <c r="X444" i="4"/>
  <c r="X441" i="4"/>
  <c r="X436" i="4"/>
  <c r="X435" i="4"/>
  <c r="X433" i="4"/>
  <c r="X411" i="4"/>
  <c r="X429" i="4"/>
  <c r="X427" i="4"/>
  <c r="X422" i="4"/>
  <c r="X420" i="4"/>
  <c r="X389" i="4"/>
  <c r="X505" i="4"/>
  <c r="X503" i="4"/>
  <c r="X217" i="4"/>
  <c r="X500" i="4"/>
  <c r="X498" i="4"/>
  <c r="X496" i="4"/>
  <c r="X494" i="4"/>
  <c r="X60" i="4"/>
  <c r="X486" i="4"/>
  <c r="X484" i="4"/>
  <c r="X481" i="4"/>
  <c r="X479" i="4"/>
  <c r="X478" i="4"/>
  <c r="X475" i="4"/>
  <c r="X472" i="4"/>
  <c r="X470" i="4"/>
  <c r="X468" i="4"/>
  <c r="X467" i="4"/>
  <c r="X465" i="4"/>
  <c r="X463" i="4"/>
  <c r="X461" i="4"/>
  <c r="X601" i="4"/>
  <c r="X457" i="4"/>
  <c r="X455" i="4"/>
  <c r="X452" i="4"/>
  <c r="X451" i="4"/>
  <c r="X102" i="4"/>
  <c r="X415" i="4"/>
  <c r="X413" i="4"/>
  <c r="X528" i="4"/>
  <c r="X407" i="4"/>
  <c r="X405" i="4"/>
  <c r="X404" i="4"/>
  <c r="X401" i="4"/>
  <c r="X398" i="4"/>
  <c r="X621" i="4"/>
  <c r="X393" i="4"/>
  <c r="X145" i="4"/>
  <c r="X390" i="4"/>
  <c r="W380" i="4"/>
  <c r="W368" i="4"/>
  <c r="X362" i="4"/>
  <c r="W362" i="4"/>
  <c r="W376" i="4"/>
  <c r="W365" i="4"/>
  <c r="W361" i="4"/>
  <c r="W359" i="4"/>
  <c r="W358" i="4"/>
  <c r="W356" i="4"/>
  <c r="W355" i="4"/>
  <c r="W351" i="4"/>
  <c r="W491" i="4"/>
  <c r="W348" i="4"/>
  <c r="W345" i="4"/>
  <c r="W343" i="4"/>
  <c r="W341" i="4"/>
  <c r="W339" i="4"/>
  <c r="W337" i="4"/>
  <c r="W335" i="4"/>
  <c r="W333" i="4"/>
  <c r="W331" i="4"/>
  <c r="W330" i="4"/>
  <c r="W328" i="4"/>
  <c r="W326" i="4"/>
  <c r="W319" i="4"/>
  <c r="W459" i="4"/>
  <c r="W318" i="4"/>
  <c r="W317" i="4"/>
  <c r="W315" i="4"/>
  <c r="W312" i="4"/>
  <c r="W310" i="4"/>
  <c r="W307" i="4"/>
  <c r="W305" i="4"/>
  <c r="W303" i="4"/>
  <c r="W298" i="4"/>
  <c r="W296" i="4"/>
  <c r="W293" i="4"/>
  <c r="W291" i="4"/>
  <c r="W290" i="4"/>
  <c r="W416" i="4"/>
  <c r="W282" i="4"/>
  <c r="W277" i="4"/>
  <c r="X712" i="4"/>
  <c r="X275" i="4"/>
  <c r="X274" i="4"/>
  <c r="X272" i="4"/>
  <c r="X269" i="4"/>
  <c r="X267" i="4"/>
  <c r="X265" i="4"/>
  <c r="X263" i="4"/>
  <c r="X261" i="4"/>
  <c r="X259" i="4"/>
  <c r="X257" i="4"/>
  <c r="X255" i="4"/>
  <c r="X250" i="4"/>
  <c r="X194" i="4"/>
  <c r="X49" i="4"/>
  <c r="X246" i="4"/>
  <c r="X244" i="4"/>
  <c r="X239" i="4"/>
  <c r="X510" i="4"/>
  <c r="X231" i="4"/>
  <c r="X226" i="4"/>
  <c r="X223" i="4"/>
  <c r="X222" i="4"/>
  <c r="X40" i="4"/>
  <c r="X216" i="4"/>
  <c r="X213" i="4"/>
  <c r="X143" i="4"/>
  <c r="X205" i="4"/>
  <c r="X203" i="4"/>
  <c r="X394" i="4"/>
  <c r="X200" i="4"/>
  <c r="X199" i="4"/>
  <c r="X197" i="4"/>
  <c r="X196" i="4"/>
  <c r="X504" i="4"/>
  <c r="X193" i="4"/>
  <c r="X191" i="4"/>
  <c r="X190" i="4"/>
  <c r="X188" i="4"/>
  <c r="X25" i="4"/>
  <c r="X185" i="4"/>
  <c r="X181" i="4"/>
  <c r="X179" i="4"/>
  <c r="X177" i="4"/>
  <c r="X176" i="4"/>
  <c r="X174" i="4"/>
  <c r="X170" i="4"/>
  <c r="X131" i="4"/>
  <c r="X128" i="4"/>
  <c r="X126" i="4"/>
  <c r="X125" i="4"/>
  <c r="X123" i="4"/>
  <c r="X121" i="4"/>
  <c r="AS275" i="4" l="1"/>
  <c r="AT275" i="4" s="1"/>
  <c r="AU275" i="4" s="1"/>
  <c r="AV275" i="4" s="1"/>
  <c r="AS131" i="4"/>
  <c r="AT131" i="4" s="1"/>
  <c r="AS109" i="4"/>
  <c r="AT109" i="4" s="1"/>
  <c r="AU109" i="4" s="1"/>
  <c r="AV109" i="4" s="1"/>
  <c r="AS101" i="4"/>
  <c r="AT101" i="4" s="1"/>
  <c r="AU101" i="4" s="1"/>
  <c r="AV101" i="4" s="1"/>
  <c r="AS468" i="4"/>
  <c r="AT468" i="4" s="1"/>
  <c r="AU468" i="4" s="1"/>
  <c r="AV468" i="4" s="1"/>
  <c r="AS451" i="4"/>
  <c r="AT451" i="4" s="1"/>
  <c r="AU451" i="4" s="1"/>
  <c r="AV451" i="4" s="1"/>
  <c r="AS371" i="4"/>
  <c r="AT371" i="4" s="1"/>
  <c r="AU371" i="4" s="1"/>
  <c r="AV371" i="4" s="1"/>
  <c r="AS43" i="4"/>
  <c r="AT43" i="4" s="1"/>
  <c r="AU43" i="4" s="1"/>
  <c r="AV43" i="4" s="1"/>
  <c r="AS589" i="4"/>
  <c r="AT589" i="4" s="1"/>
  <c r="AU589" i="4" s="1"/>
  <c r="AV589" i="4" s="1"/>
  <c r="AS236" i="4"/>
  <c r="AT236" i="4" s="1"/>
  <c r="AU236" i="4" s="1"/>
  <c r="AV236" i="4" s="1"/>
  <c r="AS418" i="4"/>
  <c r="AT418" i="4" s="1"/>
  <c r="AU418" i="4" s="1"/>
  <c r="AV418" i="4" s="1"/>
  <c r="AA275" i="4"/>
  <c r="AA131" i="4"/>
  <c r="AA109" i="4"/>
  <c r="AA101" i="4"/>
  <c r="AA468" i="4"/>
  <c r="AA451" i="4"/>
  <c r="AA371" i="4"/>
  <c r="AA43" i="4"/>
  <c r="AA589" i="4"/>
  <c r="AA236" i="4"/>
  <c r="AA418" i="4"/>
  <c r="R275" i="4"/>
  <c r="R131" i="4"/>
  <c r="R109" i="4"/>
  <c r="R101" i="4"/>
  <c r="R468" i="4"/>
  <c r="R451" i="4"/>
  <c r="R371" i="4"/>
  <c r="R43" i="4"/>
  <c r="R589" i="4"/>
  <c r="R236" i="4"/>
  <c r="R418" i="4"/>
  <c r="M275" i="4"/>
  <c r="J275" i="4" s="1"/>
  <c r="M131" i="4"/>
  <c r="J131" i="4" s="1"/>
  <c r="M109" i="4"/>
  <c r="J109" i="4" s="1"/>
  <c r="M101" i="4"/>
  <c r="J101" i="4" s="1"/>
  <c r="M468" i="4"/>
  <c r="J468" i="4" s="1"/>
  <c r="M451" i="4"/>
  <c r="J451" i="4" s="1"/>
  <c r="M371" i="4"/>
  <c r="J371" i="4" s="1"/>
  <c r="AP371" i="4" s="1"/>
  <c r="M43" i="4"/>
  <c r="J43" i="4" s="1"/>
  <c r="M589" i="4"/>
  <c r="J589" i="4" s="1"/>
  <c r="AP589" i="4" s="1"/>
  <c r="M236" i="4"/>
  <c r="J236" i="4" s="1"/>
  <c r="M418" i="4"/>
  <c r="J418" i="4" s="1"/>
  <c r="AO418" i="4" l="1"/>
  <c r="AO131" i="4"/>
  <c r="AO101" i="4"/>
  <c r="Z418" i="4"/>
  <c r="Z43" i="4"/>
  <c r="Z131" i="4"/>
  <c r="Z236" i="4"/>
  <c r="AO451" i="4"/>
  <c r="Z589" i="4"/>
  <c r="Z371" i="4"/>
  <c r="Z451" i="4"/>
  <c r="Z468" i="4"/>
  <c r="Z101" i="4"/>
  <c r="Z109" i="4"/>
  <c r="Z275" i="4"/>
  <c r="AO43" i="4"/>
  <c r="AO236" i="4"/>
  <c r="AP101" i="4"/>
  <c r="AO275" i="4"/>
  <c r="AO589" i="4"/>
  <c r="AO371" i="4"/>
  <c r="AP451" i="4"/>
  <c r="AP109" i="4"/>
  <c r="AP418" i="4"/>
  <c r="AP236" i="4"/>
  <c r="AP43" i="4"/>
  <c r="AP468" i="4"/>
  <c r="AO109" i="4"/>
  <c r="AP131" i="4"/>
  <c r="AO468" i="4"/>
  <c r="AP275" i="4"/>
  <c r="AU131" i="4"/>
  <c r="AV131" i="4" s="1"/>
  <c r="AW418" i="4"/>
  <c r="AX418" i="4" s="1"/>
  <c r="AW236" i="4"/>
  <c r="AX236" i="4" s="1"/>
  <c r="AW43" i="4"/>
  <c r="AX43" i="4" s="1"/>
  <c r="AW589" i="4"/>
  <c r="AX589" i="4" s="1"/>
  <c r="AW371" i="4"/>
  <c r="AX371" i="4" s="1"/>
  <c r="AW451" i="4"/>
  <c r="AX451" i="4" s="1"/>
  <c r="AW468" i="4"/>
  <c r="AX468" i="4" s="1"/>
  <c r="AW101" i="4"/>
  <c r="AX101" i="4" s="1"/>
  <c r="AW109" i="4"/>
  <c r="AX109" i="4" s="1"/>
  <c r="AW275" i="4"/>
  <c r="AX275" i="4" s="1"/>
  <c r="AW131" i="4" l="1"/>
  <c r="AX131" i="4" s="1"/>
  <c r="AS484" i="4" l="1"/>
  <c r="AT484" i="4" s="1"/>
  <c r="AU484" i="4" s="1"/>
  <c r="AV484" i="4" s="1"/>
  <c r="AS214" i="4"/>
  <c r="AT214" i="4" s="1"/>
  <c r="AU214" i="4" s="1"/>
  <c r="AV214" i="4" s="1"/>
  <c r="AA484" i="4"/>
  <c r="AA214" i="4"/>
  <c r="R214" i="4"/>
  <c r="R484" i="4"/>
  <c r="M484" i="4"/>
  <c r="J484" i="4" s="1"/>
  <c r="M214" i="4"/>
  <c r="J214" i="4" s="1"/>
  <c r="AO484" i="4" l="1"/>
  <c r="Z484" i="4"/>
  <c r="Z214" i="4"/>
  <c r="AO214" i="4"/>
  <c r="AP214" i="4"/>
  <c r="AP484" i="4"/>
  <c r="AW214" i="4"/>
  <c r="AX214" i="4" s="1"/>
  <c r="AW484" i="4"/>
  <c r="AX484" i="4" s="1"/>
  <c r="AS609" i="4" l="1"/>
  <c r="AT609" i="4" s="1"/>
  <c r="AU609" i="4" s="1"/>
  <c r="AV609" i="4" s="1"/>
  <c r="AS473" i="4"/>
  <c r="AT473" i="4" s="1"/>
  <c r="AU473" i="4" s="1"/>
  <c r="AV473" i="4" s="1"/>
  <c r="AA609" i="4"/>
  <c r="AA473" i="4"/>
  <c r="R473" i="4"/>
  <c r="R609" i="4"/>
  <c r="M609" i="4"/>
  <c r="J609" i="4" s="1"/>
  <c r="M473" i="4"/>
  <c r="J473" i="4" s="1"/>
  <c r="AO609" i="4" l="1"/>
  <c r="Z473" i="4"/>
  <c r="Z609" i="4"/>
  <c r="AP473" i="4"/>
  <c r="AP609" i="4"/>
  <c r="AO473" i="4"/>
  <c r="AW473" i="4"/>
  <c r="AX473" i="4" s="1"/>
  <c r="AW609" i="4"/>
  <c r="AX609" i="4" s="1"/>
  <c r="AS675" i="4" l="1"/>
  <c r="AT675" i="4" s="1"/>
  <c r="AU675" i="4" s="1"/>
  <c r="AV675" i="4" s="1"/>
  <c r="AS711" i="4"/>
  <c r="AT711" i="4" s="1"/>
  <c r="AU711" i="4" s="1"/>
  <c r="AV711" i="4" s="1"/>
  <c r="AA675" i="4"/>
  <c r="AA711" i="4"/>
  <c r="R675" i="4"/>
  <c r="R711" i="4"/>
  <c r="M711" i="4"/>
  <c r="J711" i="4" s="1"/>
  <c r="M675" i="4"/>
  <c r="J675" i="4" s="1"/>
  <c r="Z675" i="4" l="1"/>
  <c r="Z711" i="4"/>
  <c r="AP711" i="4"/>
  <c r="AP675" i="4"/>
  <c r="AO711" i="4"/>
  <c r="AO675" i="4"/>
  <c r="AW711" i="4"/>
  <c r="AX711" i="4" s="1"/>
  <c r="AW675" i="4"/>
  <c r="AX675" i="4" s="1"/>
  <c r="AS197" i="4" l="1"/>
  <c r="AT197" i="4" s="1"/>
  <c r="AU197" i="4" s="1"/>
  <c r="AV197" i="4" s="1"/>
  <c r="AS310" i="4"/>
  <c r="AT310" i="4" s="1"/>
  <c r="AU310" i="4" s="1"/>
  <c r="AV310" i="4" s="1"/>
  <c r="AA197" i="4"/>
  <c r="AA310" i="4"/>
  <c r="R197" i="4"/>
  <c r="R310" i="4"/>
  <c r="M197" i="4"/>
  <c r="J197" i="4" s="1"/>
  <c r="M310" i="4"/>
  <c r="Z310" i="4" s="1"/>
  <c r="Z197" i="4" l="1"/>
  <c r="J310" i="4"/>
  <c r="AO310" i="4" s="1"/>
  <c r="AO197" i="4"/>
  <c r="AP197" i="4"/>
  <c r="AW197" i="4"/>
  <c r="AX197" i="4" s="1"/>
  <c r="AW310" i="4"/>
  <c r="AX310" i="4" s="1"/>
  <c r="AP310" i="4" l="1"/>
  <c r="AS259" i="4"/>
  <c r="AT259" i="4" s="1"/>
  <c r="AU259" i="4" s="1"/>
  <c r="AV259" i="4" s="1"/>
  <c r="AS611" i="4"/>
  <c r="AT611" i="4" s="1"/>
  <c r="AU611" i="4" s="1"/>
  <c r="AV611" i="4" s="1"/>
  <c r="AA259" i="4"/>
  <c r="AA611" i="4"/>
  <c r="M259" i="4"/>
  <c r="J259" i="4" s="1"/>
  <c r="M611" i="4"/>
  <c r="J611" i="4" s="1"/>
  <c r="R259" i="4"/>
  <c r="R611" i="4"/>
  <c r="AO611" i="4" l="1"/>
  <c r="Z611" i="4"/>
  <c r="Z259" i="4"/>
  <c r="AO259" i="4"/>
  <c r="AP611" i="4"/>
  <c r="AP259" i="4"/>
  <c r="AW611" i="4"/>
  <c r="AX611" i="4" s="1"/>
  <c r="AW259" i="4"/>
  <c r="AX259" i="4" s="1"/>
  <c r="AS539" i="4" l="1"/>
  <c r="AT539" i="4" s="1"/>
  <c r="AU539" i="4" s="1"/>
  <c r="AV539" i="4" s="1"/>
  <c r="AS178" i="4"/>
  <c r="AT178" i="4" s="1"/>
  <c r="AU178" i="4" s="1"/>
  <c r="AV178" i="4" s="1"/>
  <c r="AS375" i="4"/>
  <c r="AT375" i="4" s="1"/>
  <c r="AU375" i="4" s="1"/>
  <c r="AV375" i="4" s="1"/>
  <c r="AS497" i="4"/>
  <c r="AT497" i="4" s="1"/>
  <c r="AU497" i="4" s="1"/>
  <c r="AV497" i="4" s="1"/>
  <c r="AA539" i="4"/>
  <c r="AA178" i="4"/>
  <c r="AA375" i="4"/>
  <c r="AA497" i="4"/>
  <c r="R539" i="4"/>
  <c r="R178" i="4"/>
  <c r="R375" i="4"/>
  <c r="R497" i="4"/>
  <c r="M497" i="4"/>
  <c r="J497" i="4" s="1"/>
  <c r="M375" i="4"/>
  <c r="J375" i="4" s="1"/>
  <c r="M178" i="4"/>
  <c r="J178" i="4" s="1"/>
  <c r="M539" i="4"/>
  <c r="J539" i="4" s="1"/>
  <c r="AO539" i="4" l="1"/>
  <c r="Z375" i="4"/>
  <c r="Z178" i="4"/>
  <c r="Z539" i="4"/>
  <c r="Z497" i="4"/>
  <c r="AO375" i="4"/>
  <c r="AP497" i="4"/>
  <c r="AP375" i="4"/>
  <c r="AP178" i="4"/>
  <c r="AP539" i="4"/>
  <c r="AO497" i="4"/>
  <c r="AO178" i="4"/>
  <c r="AW497" i="4"/>
  <c r="AX497" i="4" s="1"/>
  <c r="AW178" i="4"/>
  <c r="AX178" i="4" s="1"/>
  <c r="AW375" i="4"/>
  <c r="AX375" i="4" s="1"/>
  <c r="AW539" i="4"/>
  <c r="AX539" i="4" s="1"/>
  <c r="AS471" i="4" l="1"/>
  <c r="AT471" i="4" s="1"/>
  <c r="AU471" i="4" s="1"/>
  <c r="AV471" i="4" s="1"/>
  <c r="AS185" i="4"/>
  <c r="AT185" i="4" s="1"/>
  <c r="AU185" i="4" s="1"/>
  <c r="AV185" i="4" s="1"/>
  <c r="AS281" i="4"/>
  <c r="AT281" i="4" s="1"/>
  <c r="AU281" i="4" s="1"/>
  <c r="AV281" i="4" s="1"/>
  <c r="AS265" i="4"/>
  <c r="AT265" i="4" s="1"/>
  <c r="AU265" i="4" s="1"/>
  <c r="AV265" i="4" s="1"/>
  <c r="AS544" i="4"/>
  <c r="AT544" i="4" s="1"/>
  <c r="AU544" i="4" s="1"/>
  <c r="AV544" i="4" s="1"/>
  <c r="AS267" i="4"/>
  <c r="AT267" i="4" s="1"/>
  <c r="AU267" i="4" s="1"/>
  <c r="AV267" i="4" s="1"/>
  <c r="AS651" i="4"/>
  <c r="AT651" i="4" s="1"/>
  <c r="AU651" i="4" s="1"/>
  <c r="AV651" i="4" s="1"/>
  <c r="AA651" i="4"/>
  <c r="AA471" i="4"/>
  <c r="AA185" i="4"/>
  <c r="AA281" i="4"/>
  <c r="AA265" i="4"/>
  <c r="AA544" i="4"/>
  <c r="AA267" i="4"/>
  <c r="R471" i="4"/>
  <c r="R185" i="4"/>
  <c r="R281" i="4"/>
  <c r="R265" i="4"/>
  <c r="R544" i="4"/>
  <c r="R267" i="4"/>
  <c r="R651" i="4"/>
  <c r="M471" i="4"/>
  <c r="Z471" i="4" s="1"/>
  <c r="M185" i="4"/>
  <c r="Z185" i="4" s="1"/>
  <c r="M281" i="4"/>
  <c r="Z281" i="4" s="1"/>
  <c r="M265" i="4"/>
  <c r="Z265" i="4" s="1"/>
  <c r="M544" i="4"/>
  <c r="Z544" i="4" s="1"/>
  <c r="M267" i="4"/>
  <c r="Z267" i="4" s="1"/>
  <c r="M651" i="4"/>
  <c r="Z651" i="4" s="1"/>
  <c r="J265" i="4" l="1"/>
  <c r="AO265" i="4" s="1"/>
  <c r="J651" i="4"/>
  <c r="AO651" i="4" s="1"/>
  <c r="J281" i="4"/>
  <c r="AO281" i="4" s="1"/>
  <c r="J185" i="4"/>
  <c r="AP185" i="4" s="1"/>
  <c r="J267" i="4"/>
  <c r="AO267" i="4" s="1"/>
  <c r="J471" i="4"/>
  <c r="AP471" i="4" s="1"/>
  <c r="J544" i="4"/>
  <c r="AP544" i="4" s="1"/>
  <c r="AW651" i="4"/>
  <c r="AX651" i="4" s="1"/>
  <c r="AW265" i="4"/>
  <c r="AX265" i="4" s="1"/>
  <c r="AW471" i="4"/>
  <c r="AX471" i="4" s="1"/>
  <c r="AW267" i="4"/>
  <c r="AX267" i="4" s="1"/>
  <c r="AW544" i="4"/>
  <c r="AX544" i="4" s="1"/>
  <c r="AW281" i="4"/>
  <c r="AX281" i="4" s="1"/>
  <c r="AW185" i="4"/>
  <c r="AX185" i="4" s="1"/>
  <c r="AP265" i="4" l="1"/>
  <c r="AO471" i="4"/>
  <c r="AP281" i="4"/>
  <c r="AP651" i="4"/>
  <c r="AO185" i="4"/>
  <c r="AO544" i="4"/>
  <c r="AP267" i="4"/>
  <c r="AS343" i="4"/>
  <c r="AT343" i="4" s="1"/>
  <c r="AU343" i="4" s="1"/>
  <c r="AV343" i="4" s="1"/>
  <c r="AS671" i="4"/>
  <c r="AT671" i="4" s="1"/>
  <c r="AU671" i="4" s="1"/>
  <c r="AV671" i="4" s="1"/>
  <c r="AS387" i="4"/>
  <c r="AT387" i="4" s="1"/>
  <c r="AU387" i="4" s="1"/>
  <c r="AV387" i="4" s="1"/>
  <c r="AS215" i="4"/>
  <c r="AT215" i="4" s="1"/>
  <c r="AU215" i="4" s="1"/>
  <c r="AV215" i="4" s="1"/>
  <c r="AS133" i="4"/>
  <c r="AT133" i="4" s="1"/>
  <c r="AU133" i="4" s="1"/>
  <c r="AV133" i="4" s="1"/>
  <c r="AS107" i="4"/>
  <c r="AT107" i="4" s="1"/>
  <c r="AU107" i="4" s="1"/>
  <c r="AV107" i="4" s="1"/>
  <c r="AS209" i="4"/>
  <c r="AT209" i="4" s="1"/>
  <c r="AU209" i="4" s="1"/>
  <c r="AV209" i="4" s="1"/>
  <c r="AA343" i="4"/>
  <c r="AA671" i="4"/>
  <c r="AA387" i="4"/>
  <c r="AA215" i="4"/>
  <c r="AA133" i="4"/>
  <c r="AA107" i="4"/>
  <c r="AA209" i="4"/>
  <c r="R343" i="4"/>
  <c r="R671" i="4"/>
  <c r="R387" i="4"/>
  <c r="R215" i="4"/>
  <c r="R133" i="4"/>
  <c r="R107" i="4"/>
  <c r="R209" i="4"/>
  <c r="AW209" i="4" l="1"/>
  <c r="AX209" i="4" s="1"/>
  <c r="AW215" i="4"/>
  <c r="AX215" i="4" s="1"/>
  <c r="AW107" i="4"/>
  <c r="AX107" i="4" s="1"/>
  <c r="AW133" i="4"/>
  <c r="AX133" i="4" s="1"/>
  <c r="AW387" i="4"/>
  <c r="AX387" i="4" s="1"/>
  <c r="AW671" i="4"/>
  <c r="AX671" i="4" s="1"/>
  <c r="AW343" i="4"/>
  <c r="AX343" i="4" s="1"/>
  <c r="M343" i="4"/>
  <c r="M671" i="4"/>
  <c r="M387" i="4"/>
  <c r="M215" i="4"/>
  <c r="M133" i="4"/>
  <c r="M107" i="4"/>
  <c r="M209" i="4"/>
  <c r="J133" i="4" l="1"/>
  <c r="Z133" i="4"/>
  <c r="J671" i="4"/>
  <c r="Z671" i="4"/>
  <c r="J209" i="4"/>
  <c r="Z209" i="4"/>
  <c r="J215" i="4"/>
  <c r="Z215" i="4"/>
  <c r="J107" i="4"/>
  <c r="Z107" i="4"/>
  <c r="J387" i="4"/>
  <c r="Z387" i="4"/>
  <c r="J343" i="4"/>
  <c r="Z343" i="4"/>
  <c r="AO215" i="4" l="1"/>
  <c r="AP215" i="4"/>
  <c r="AO107" i="4"/>
  <c r="AP107" i="4"/>
  <c r="AO209" i="4"/>
  <c r="AP209" i="4"/>
  <c r="AO133" i="4"/>
  <c r="AP133" i="4"/>
  <c r="AP343" i="4"/>
  <c r="AO343" i="4"/>
  <c r="AP671" i="4"/>
  <c r="AO671" i="4"/>
  <c r="AP387" i="4"/>
  <c r="AO387" i="4"/>
  <c r="E962" i="6"/>
  <c r="F962" i="6"/>
  <c r="G962" i="6"/>
  <c r="H962" i="6"/>
  <c r="K962" i="6"/>
  <c r="L962" i="6"/>
  <c r="M962" i="6"/>
  <c r="C962" i="6" l="1"/>
  <c r="N962" i="6"/>
  <c r="AS36" i="4" l="1"/>
  <c r="AT36" i="4" s="1"/>
  <c r="AU36" i="4" s="1"/>
  <c r="AV36" i="4" s="1"/>
  <c r="AS561" i="4"/>
  <c r="AT561" i="4" s="1"/>
  <c r="AU561" i="4" s="1"/>
  <c r="AV561" i="4" s="1"/>
  <c r="AA36" i="4"/>
  <c r="AA561" i="4"/>
  <c r="R36" i="4"/>
  <c r="R561" i="4"/>
  <c r="M36" i="4"/>
  <c r="J36" i="4" s="1"/>
  <c r="M561" i="4"/>
  <c r="J561" i="4" s="1"/>
  <c r="Z561" i="4" l="1"/>
  <c r="Z36" i="4"/>
  <c r="AO561" i="4"/>
  <c r="AO36" i="4"/>
  <c r="AP561" i="4"/>
  <c r="AP36" i="4"/>
  <c r="AW561" i="4"/>
  <c r="AX561" i="4" s="1"/>
  <c r="AW36" i="4"/>
  <c r="AX36" i="4" s="1"/>
  <c r="M951" i="6"/>
  <c r="M953" i="6"/>
  <c r="M954" i="6"/>
  <c r="M955" i="6"/>
  <c r="M956" i="6"/>
  <c r="M957" i="6"/>
  <c r="M958" i="6"/>
  <c r="M959" i="6"/>
  <c r="M960" i="6"/>
  <c r="M961" i="6"/>
  <c r="M952" i="6"/>
  <c r="L951" i="6"/>
  <c r="L952" i="6"/>
  <c r="L953" i="6"/>
  <c r="L954" i="6"/>
  <c r="L955" i="6"/>
  <c r="L956" i="6"/>
  <c r="L957" i="6"/>
  <c r="L958" i="6"/>
  <c r="L959" i="6"/>
  <c r="L960" i="6"/>
  <c r="L961" i="6"/>
  <c r="K952" i="6"/>
  <c r="K953" i="6"/>
  <c r="K954" i="6"/>
  <c r="K955" i="6"/>
  <c r="K956" i="6"/>
  <c r="K957" i="6"/>
  <c r="K958" i="6"/>
  <c r="K959" i="6"/>
  <c r="K960" i="6"/>
  <c r="K961" i="6"/>
  <c r="N958" i="6" l="1"/>
  <c r="N954" i="6"/>
  <c r="N957" i="6"/>
  <c r="N953" i="6"/>
  <c r="N956" i="6"/>
  <c r="N960" i="6"/>
  <c r="N959" i="6"/>
  <c r="N955" i="6"/>
  <c r="N952" i="6"/>
  <c r="N951" i="6"/>
  <c r="N961" i="6"/>
  <c r="BE723" i="4" l="1"/>
  <c r="BG723" i="4"/>
  <c r="BE727" i="4"/>
  <c r="BG727" i="4"/>
  <c r="BE728" i="4"/>
  <c r="BG728" i="4"/>
  <c r="BE729" i="4"/>
  <c r="BG729" i="4"/>
  <c r="BE730" i="4"/>
  <c r="BG730" i="4"/>
  <c r="BE731" i="4"/>
  <c r="BG731" i="4"/>
  <c r="BE732" i="4"/>
  <c r="BG732" i="4"/>
  <c r="BE733" i="4"/>
  <c r="BG733" i="4"/>
  <c r="BE734" i="4"/>
  <c r="BG734" i="4"/>
  <c r="BE735" i="4"/>
  <c r="BG735" i="4"/>
  <c r="BE736" i="4"/>
  <c r="BG736" i="4"/>
  <c r="BE737" i="4"/>
  <c r="BG737" i="4"/>
  <c r="AY723" i="4"/>
  <c r="AZ723" i="4"/>
  <c r="BA723" i="4"/>
  <c r="BB723" i="4"/>
  <c r="BC723" i="4"/>
  <c r="AY727" i="4"/>
  <c r="AZ727" i="4"/>
  <c r="BA727" i="4"/>
  <c r="BB727" i="4"/>
  <c r="BC727" i="4"/>
  <c r="AY728" i="4"/>
  <c r="AZ728" i="4"/>
  <c r="BA728" i="4"/>
  <c r="BB728" i="4"/>
  <c r="BC728" i="4"/>
  <c r="AY729" i="4"/>
  <c r="AZ729" i="4"/>
  <c r="BA729" i="4"/>
  <c r="BB729" i="4"/>
  <c r="BC729" i="4"/>
  <c r="AY730" i="4"/>
  <c r="AZ730" i="4"/>
  <c r="BA730" i="4"/>
  <c r="BB730" i="4"/>
  <c r="BC730" i="4"/>
  <c r="AY731" i="4"/>
  <c r="AZ731" i="4"/>
  <c r="BA731" i="4"/>
  <c r="BB731" i="4"/>
  <c r="BC731" i="4"/>
  <c r="AY732" i="4"/>
  <c r="AZ732" i="4"/>
  <c r="BA732" i="4"/>
  <c r="BB732" i="4"/>
  <c r="BC732" i="4"/>
  <c r="AY733" i="4"/>
  <c r="AZ733" i="4"/>
  <c r="BA733" i="4"/>
  <c r="BB733" i="4"/>
  <c r="BC733" i="4"/>
  <c r="AY734" i="4"/>
  <c r="AZ734" i="4"/>
  <c r="BA734" i="4"/>
  <c r="BB734" i="4"/>
  <c r="BC734" i="4"/>
  <c r="AY735" i="4"/>
  <c r="AZ735" i="4"/>
  <c r="BA735" i="4"/>
  <c r="BB735" i="4"/>
  <c r="BC735" i="4"/>
  <c r="AY736" i="4"/>
  <c r="AZ736" i="4"/>
  <c r="BA736" i="4"/>
  <c r="BB736" i="4"/>
  <c r="BC736" i="4"/>
  <c r="AY737" i="4"/>
  <c r="AZ737" i="4"/>
  <c r="BA737" i="4"/>
  <c r="BB737" i="4"/>
  <c r="BC737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K733" i="4"/>
  <c r="O733" i="4"/>
  <c r="K734" i="4"/>
  <c r="O734" i="4"/>
  <c r="K735" i="4"/>
  <c r="O735" i="4"/>
  <c r="K736" i="4"/>
  <c r="O736" i="4"/>
  <c r="K737" i="4"/>
  <c r="O737" i="4"/>
  <c r="I728" i="4"/>
  <c r="I729" i="4"/>
  <c r="I730" i="4"/>
  <c r="I731" i="4"/>
  <c r="I732" i="4"/>
  <c r="I733" i="4"/>
  <c r="I734" i="4"/>
  <c r="I735" i="4"/>
  <c r="I736" i="4"/>
  <c r="I737" i="4"/>
  <c r="I727" i="4"/>
  <c r="B728" i="4"/>
  <c r="B729" i="4"/>
  <c r="B730" i="4"/>
  <c r="B731" i="4"/>
  <c r="B732" i="4"/>
  <c r="B733" i="4"/>
  <c r="B734" i="4"/>
  <c r="B735" i="4"/>
  <c r="B736" i="4"/>
  <c r="B737" i="4"/>
  <c r="B727" i="4"/>
  <c r="E728" i="4"/>
  <c r="E729" i="4"/>
  <c r="E730" i="4"/>
  <c r="E731" i="4"/>
  <c r="E732" i="4"/>
  <c r="E733" i="4"/>
  <c r="E734" i="4"/>
  <c r="E735" i="4"/>
  <c r="E736" i="4"/>
  <c r="E737" i="4"/>
  <c r="E727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I4" i="5" l="1"/>
  <c r="E960" i="6" l="1"/>
  <c r="F960" i="6"/>
  <c r="G960" i="6"/>
  <c r="H960" i="6"/>
  <c r="H961" i="6"/>
  <c r="G961" i="6"/>
  <c r="F961" i="6"/>
  <c r="E961" i="6"/>
  <c r="T51" i="7" l="1"/>
  <c r="O723" i="4" l="1"/>
  <c r="K723" i="4"/>
  <c r="I723" i="4"/>
  <c r="J183" i="7" s="1"/>
  <c r="AS19" i="4"/>
  <c r="AT19" i="4" s="1"/>
  <c r="AU19" i="4" s="1"/>
  <c r="AV19" i="4" s="1"/>
  <c r="AS125" i="4"/>
  <c r="AT125" i="4" s="1"/>
  <c r="AU125" i="4" s="1"/>
  <c r="AV125" i="4" s="1"/>
  <c r="AS186" i="4"/>
  <c r="AT186" i="4" s="1"/>
  <c r="AU186" i="4" s="1"/>
  <c r="AV186" i="4" s="1"/>
  <c r="AS579" i="4"/>
  <c r="AT579" i="4" s="1"/>
  <c r="AU579" i="4" s="1"/>
  <c r="AV579" i="4" s="1"/>
  <c r="AA19" i="4"/>
  <c r="AA125" i="4"/>
  <c r="AA186" i="4"/>
  <c r="AA579" i="4"/>
  <c r="R19" i="4"/>
  <c r="R125" i="4"/>
  <c r="R186" i="4"/>
  <c r="R579" i="4"/>
  <c r="M19" i="4"/>
  <c r="J19" i="4" s="1"/>
  <c r="M125" i="4"/>
  <c r="J125" i="4" s="1"/>
  <c r="M186" i="4"/>
  <c r="J186" i="4" s="1"/>
  <c r="M579" i="4"/>
  <c r="J579" i="4" s="1"/>
  <c r="AO186" i="4" l="1"/>
  <c r="Z125" i="4"/>
  <c r="Z579" i="4"/>
  <c r="Z186" i="4"/>
  <c r="Z19" i="4"/>
  <c r="AO19" i="4"/>
  <c r="AP579" i="4"/>
  <c r="AP186" i="4"/>
  <c r="AP125" i="4"/>
  <c r="AP19" i="4"/>
  <c r="AO579" i="4"/>
  <c r="AO125" i="4"/>
  <c r="AW125" i="4"/>
  <c r="AX125" i="4" s="1"/>
  <c r="AW579" i="4"/>
  <c r="AX579" i="4" s="1"/>
  <c r="AW186" i="4"/>
  <c r="AX186" i="4" s="1"/>
  <c r="AW19" i="4"/>
  <c r="AX19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AA40" i="4" l="1"/>
  <c r="R40" i="4"/>
  <c r="M40" i="4"/>
  <c r="J40" i="4" s="1"/>
  <c r="BF731" i="4" l="1"/>
  <c r="BF732" i="4"/>
  <c r="BF723" i="4"/>
  <c r="BF728" i="4"/>
  <c r="BF729" i="4"/>
  <c r="BF727" i="4"/>
  <c r="BF735" i="4"/>
  <c r="BF730" i="4"/>
  <c r="BF736" i="4"/>
  <c r="BF737" i="4"/>
  <c r="BF734" i="4"/>
  <c r="Z40" i="4"/>
  <c r="AP40" i="4"/>
  <c r="AO40" i="4"/>
  <c r="AS40" i="4"/>
  <c r="AT40" i="4" s="1"/>
  <c r="AU40" i="4" s="1"/>
  <c r="AV40" i="4" s="1"/>
  <c r="BF733" i="4" l="1"/>
  <c r="AW40" i="4"/>
  <c r="AX40" i="4" s="1"/>
  <c r="AA719" i="4" l="1"/>
  <c r="R719" i="4"/>
  <c r="M719" i="4"/>
  <c r="AS718" i="4"/>
  <c r="AT718" i="4" s="1"/>
  <c r="AU718" i="4" s="1"/>
  <c r="AV718" i="4" s="1"/>
  <c r="AA718" i="4"/>
  <c r="R718" i="4"/>
  <c r="M718" i="4"/>
  <c r="Z718" i="4" l="1"/>
  <c r="J718" i="4"/>
  <c r="AP718" i="4" s="1"/>
  <c r="Z719" i="4"/>
  <c r="J719" i="4"/>
  <c r="AP719" i="4" s="1"/>
  <c r="AW718" i="4"/>
  <c r="AX718" i="4" s="1"/>
  <c r="AS719" i="4"/>
  <c r="AT719" i="4" s="1"/>
  <c r="AU719" i="4" s="1"/>
  <c r="AV719" i="4" s="1"/>
  <c r="AO719" i="4" l="1"/>
  <c r="AO718" i="4"/>
  <c r="AW719" i="4"/>
  <c r="AX719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29" i="4" l="1"/>
  <c r="T729" i="4"/>
  <c r="U729" i="4"/>
  <c r="V729" i="4"/>
  <c r="S734" i="4"/>
  <c r="T734" i="4"/>
  <c r="V734" i="4"/>
  <c r="S727" i="4"/>
  <c r="T727" i="4"/>
  <c r="U727" i="4"/>
  <c r="V727" i="4"/>
  <c r="AS123" i="4"/>
  <c r="AT123" i="4" s="1"/>
  <c r="AU123" i="4" s="1"/>
  <c r="AV123" i="4" s="1"/>
  <c r="AS444" i="4"/>
  <c r="AT444" i="4" s="1"/>
  <c r="AU444" i="4" s="1"/>
  <c r="AV444" i="4" s="1"/>
  <c r="AA123" i="4"/>
  <c r="AA444" i="4"/>
  <c r="AA628" i="4"/>
  <c r="R123" i="4"/>
  <c r="R444" i="4"/>
  <c r="R628" i="4"/>
  <c r="M123" i="4"/>
  <c r="J123" i="4" s="1"/>
  <c r="M444" i="4"/>
  <c r="J444" i="4" s="1"/>
  <c r="M628" i="4"/>
  <c r="Z628" i="4" s="1"/>
  <c r="AO123" i="4" l="1"/>
  <c r="U734" i="4"/>
  <c r="V728" i="4"/>
  <c r="V731" i="4"/>
  <c r="AR736" i="4"/>
  <c r="U728" i="4"/>
  <c r="U731" i="4"/>
  <c r="T728" i="4"/>
  <c r="AR723" i="4"/>
  <c r="AR728" i="4"/>
  <c r="AR729" i="4"/>
  <c r="AR731" i="4"/>
  <c r="S735" i="4"/>
  <c r="S737" i="4"/>
  <c r="S736" i="4"/>
  <c r="AR733" i="4"/>
  <c r="AR730" i="4"/>
  <c r="AR737" i="4"/>
  <c r="S731" i="4"/>
  <c r="V735" i="4"/>
  <c r="V737" i="4"/>
  <c r="V736" i="4"/>
  <c r="V732" i="4"/>
  <c r="V733" i="4"/>
  <c r="V730" i="4"/>
  <c r="S732" i="4"/>
  <c r="S728" i="4"/>
  <c r="S733" i="4"/>
  <c r="AR734" i="4"/>
  <c r="AR732" i="4"/>
  <c r="T731" i="4"/>
  <c r="U735" i="4"/>
  <c r="U737" i="4"/>
  <c r="U736" i="4"/>
  <c r="U732" i="4"/>
  <c r="U733" i="4"/>
  <c r="U730" i="4"/>
  <c r="AR735" i="4"/>
  <c r="AR727" i="4"/>
  <c r="T735" i="4"/>
  <c r="T737" i="4"/>
  <c r="T736" i="4"/>
  <c r="T732" i="4"/>
  <c r="T733" i="4"/>
  <c r="T730" i="4"/>
  <c r="S730" i="4"/>
  <c r="S723" i="4"/>
  <c r="V723" i="4"/>
  <c r="U723" i="4"/>
  <c r="T723" i="4"/>
  <c r="AP123" i="4"/>
  <c r="AP444" i="4"/>
  <c r="Z444" i="4"/>
  <c r="AO444" i="4"/>
  <c r="J628" i="4"/>
  <c r="AO628" i="4" s="1"/>
  <c r="Z123" i="4"/>
  <c r="AS628" i="4"/>
  <c r="AT628" i="4" s="1"/>
  <c r="AU628" i="4" s="1"/>
  <c r="AV628" i="4" s="1"/>
  <c r="AW444" i="4"/>
  <c r="AX444" i="4" s="1"/>
  <c r="AW123" i="4"/>
  <c r="AX123" i="4" s="1"/>
  <c r="AP628" i="4" l="1"/>
  <c r="AW628" i="4"/>
  <c r="AX628" i="4" s="1"/>
  <c r="R7" i="4" l="1"/>
  <c r="AS603" i="4" l="1"/>
  <c r="AT603" i="4" s="1"/>
  <c r="AU603" i="4" s="1"/>
  <c r="AV603" i="4" s="1"/>
  <c r="AS256" i="4"/>
  <c r="AT256" i="4" s="1"/>
  <c r="AU256" i="4" s="1"/>
  <c r="AV256" i="4" s="1"/>
  <c r="AS302" i="4"/>
  <c r="AT302" i="4" s="1"/>
  <c r="AU302" i="4" s="1"/>
  <c r="AV302" i="4" s="1"/>
  <c r="AS441" i="4"/>
  <c r="AT441" i="4" s="1"/>
  <c r="AU441" i="4" s="1"/>
  <c r="AV441" i="4" s="1"/>
  <c r="AS615" i="4"/>
  <c r="AT615" i="4" s="1"/>
  <c r="AU615" i="4" s="1"/>
  <c r="AV615" i="4" s="1"/>
  <c r="AS75" i="4"/>
  <c r="AT75" i="4" s="1"/>
  <c r="AU75" i="4" s="1"/>
  <c r="AV75" i="4" s="1"/>
  <c r="AS297" i="4"/>
  <c r="AT297" i="4" s="1"/>
  <c r="AU297" i="4" s="1"/>
  <c r="AV297" i="4" s="1"/>
  <c r="AA75" i="4"/>
  <c r="AA441" i="4"/>
  <c r="AA603" i="4"/>
  <c r="AA615" i="4"/>
  <c r="AA297" i="4"/>
  <c r="AA256" i="4"/>
  <c r="AA302" i="4"/>
  <c r="R75" i="4"/>
  <c r="R441" i="4"/>
  <c r="R603" i="4"/>
  <c r="R615" i="4"/>
  <c r="R297" i="4"/>
  <c r="R256" i="4"/>
  <c r="R302" i="4"/>
  <c r="M75" i="4"/>
  <c r="J75" i="4" s="1"/>
  <c r="AP75" i="4" s="1"/>
  <c r="M441" i="4"/>
  <c r="J441" i="4" s="1"/>
  <c r="AP441" i="4" s="1"/>
  <c r="M603" i="4"/>
  <c r="J603" i="4" s="1"/>
  <c r="AP603" i="4" s="1"/>
  <c r="M615" i="4"/>
  <c r="J615" i="4" s="1"/>
  <c r="AP615" i="4" s="1"/>
  <c r="M297" i="4"/>
  <c r="J297" i="4" s="1"/>
  <c r="AP297" i="4" s="1"/>
  <c r="M256" i="4"/>
  <c r="J256" i="4" s="1"/>
  <c r="AP256" i="4" s="1"/>
  <c r="M302" i="4"/>
  <c r="J302" i="4" s="1"/>
  <c r="AP302" i="4" s="1"/>
  <c r="AO615" i="4" l="1"/>
  <c r="X728" i="4"/>
  <c r="X736" i="4"/>
  <c r="X735" i="4"/>
  <c r="W729" i="4"/>
  <c r="X730" i="4"/>
  <c r="W733" i="4"/>
  <c r="X729" i="4"/>
  <c r="W727" i="4"/>
  <c r="W730" i="4"/>
  <c r="W728" i="4"/>
  <c r="W737" i="4"/>
  <c r="X734" i="4"/>
  <c r="W731" i="4"/>
  <c r="X731" i="4"/>
  <c r="X733" i="4"/>
  <c r="X737" i="4"/>
  <c r="X727" i="4"/>
  <c r="W735" i="4"/>
  <c r="W736" i="4"/>
  <c r="W734" i="4"/>
  <c r="X723" i="4"/>
  <c r="W723" i="4"/>
  <c r="Z302" i="4"/>
  <c r="AO297" i="4"/>
  <c r="Z603" i="4"/>
  <c r="AO75" i="4"/>
  <c r="AO256" i="4"/>
  <c r="Z615" i="4"/>
  <c r="AO441" i="4"/>
  <c r="AO302" i="4"/>
  <c r="Z297" i="4"/>
  <c r="AO603" i="4"/>
  <c r="Z75" i="4"/>
  <c r="Z256" i="4"/>
  <c r="Z441" i="4"/>
  <c r="AW256" i="4"/>
  <c r="AX256" i="4" s="1"/>
  <c r="AW297" i="4"/>
  <c r="AX297" i="4" s="1"/>
  <c r="AW441" i="4"/>
  <c r="AX441" i="4" s="1"/>
  <c r="AW615" i="4"/>
  <c r="AX615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7" i="4"/>
  <c r="AT27" i="4" s="1"/>
  <c r="AU27" i="4" s="1"/>
  <c r="AV27" i="4" s="1"/>
  <c r="AS69" i="4"/>
  <c r="AT69" i="4" s="1"/>
  <c r="AU69" i="4" s="1"/>
  <c r="AV69" i="4" s="1"/>
  <c r="AS87" i="4"/>
  <c r="AT87" i="4" s="1"/>
  <c r="AU87" i="4" s="1"/>
  <c r="AV87" i="4" s="1"/>
  <c r="AS600" i="4"/>
  <c r="AT600" i="4" s="1"/>
  <c r="AU600" i="4" s="1"/>
  <c r="AV600" i="4" s="1"/>
  <c r="AS232" i="4"/>
  <c r="AT232" i="4" s="1"/>
  <c r="AU232" i="4" s="1"/>
  <c r="AV232" i="4" s="1"/>
  <c r="AS240" i="4"/>
  <c r="AT240" i="4" s="1"/>
  <c r="AU240" i="4" s="1"/>
  <c r="AV240" i="4" s="1"/>
  <c r="AS255" i="4"/>
  <c r="AT255" i="4" s="1"/>
  <c r="AU255" i="4" s="1"/>
  <c r="AV255" i="4" s="1"/>
  <c r="AS266" i="4"/>
  <c r="AT266" i="4" s="1"/>
  <c r="AU266" i="4" s="1"/>
  <c r="AV266" i="4" s="1"/>
  <c r="AS272" i="4"/>
  <c r="AT272" i="4" s="1"/>
  <c r="AU272" i="4" s="1"/>
  <c r="AV272" i="4" s="1"/>
  <c r="AS296" i="4"/>
  <c r="AT296" i="4" s="1"/>
  <c r="AU296" i="4" s="1"/>
  <c r="AV296" i="4" s="1"/>
  <c r="AS319" i="4"/>
  <c r="AT319" i="4" s="1"/>
  <c r="AU319" i="4" s="1"/>
  <c r="AV319" i="4" s="1"/>
  <c r="AS328" i="4"/>
  <c r="AT328" i="4" s="1"/>
  <c r="AU328" i="4" s="1"/>
  <c r="AV328" i="4" s="1"/>
  <c r="AS337" i="4"/>
  <c r="AT337" i="4" s="1"/>
  <c r="AU337" i="4" s="1"/>
  <c r="AV337" i="4" s="1"/>
  <c r="AS345" i="4"/>
  <c r="AT345" i="4" s="1"/>
  <c r="AU345" i="4" s="1"/>
  <c r="AV345" i="4" s="1"/>
  <c r="AS362" i="4"/>
  <c r="AT362" i="4" s="1"/>
  <c r="AU362" i="4" s="1"/>
  <c r="AV362" i="4" s="1"/>
  <c r="AS381" i="4"/>
  <c r="AT381" i="4" s="1"/>
  <c r="AU381" i="4" s="1"/>
  <c r="AV381" i="4" s="1"/>
  <c r="AS388" i="4"/>
  <c r="AT388" i="4" s="1"/>
  <c r="AU388" i="4" s="1"/>
  <c r="AV388" i="4" s="1"/>
  <c r="X732" i="4" l="1"/>
  <c r="W732" i="4"/>
  <c r="AS7" i="4"/>
  <c r="AT7" i="4" s="1"/>
  <c r="AU7" i="4" s="1"/>
  <c r="AV7" i="4" s="1"/>
  <c r="AS713" i="4"/>
  <c r="AT713" i="4" s="1"/>
  <c r="AU713" i="4" s="1"/>
  <c r="AV713" i="4" s="1"/>
  <c r="AS707" i="4"/>
  <c r="AT707" i="4" s="1"/>
  <c r="AU707" i="4" s="1"/>
  <c r="AV707" i="4" s="1"/>
  <c r="AS704" i="4"/>
  <c r="AT704" i="4" s="1"/>
  <c r="AU704" i="4" s="1"/>
  <c r="AV704" i="4" s="1"/>
  <c r="AS699" i="4"/>
  <c r="AT699" i="4" s="1"/>
  <c r="AU699" i="4" s="1"/>
  <c r="AV699" i="4" s="1"/>
  <c r="AS692" i="4"/>
  <c r="AT692" i="4" s="1"/>
  <c r="AU692" i="4" s="1"/>
  <c r="AV692" i="4" s="1"/>
  <c r="AS681" i="4"/>
  <c r="AT681" i="4" s="1"/>
  <c r="AU681" i="4" s="1"/>
  <c r="AV681" i="4" s="1"/>
  <c r="AS674" i="4"/>
  <c r="AT674" i="4" s="1"/>
  <c r="AU674" i="4" s="1"/>
  <c r="AV674" i="4" s="1"/>
  <c r="AS431" i="4"/>
  <c r="AT431" i="4" s="1"/>
  <c r="AU431" i="4" s="1"/>
  <c r="AV431" i="4" s="1"/>
  <c r="AS652" i="4"/>
  <c r="AT652" i="4" s="1"/>
  <c r="AU652" i="4" s="1"/>
  <c r="AV652" i="4" s="1"/>
  <c r="AS647" i="4"/>
  <c r="AT647" i="4" s="1"/>
  <c r="AU647" i="4" s="1"/>
  <c r="AV647" i="4" s="1"/>
  <c r="AS642" i="4"/>
  <c r="AT642" i="4" s="1"/>
  <c r="AU642" i="4" s="1"/>
  <c r="AV642" i="4" s="1"/>
  <c r="AS639" i="4"/>
  <c r="AT639" i="4" s="1"/>
  <c r="AU639" i="4" s="1"/>
  <c r="AV639" i="4" s="1"/>
  <c r="AS635" i="4"/>
  <c r="AT635" i="4" s="1"/>
  <c r="AU635" i="4" s="1"/>
  <c r="AV635" i="4" s="1"/>
  <c r="AS632" i="4"/>
  <c r="AT632" i="4" s="1"/>
  <c r="AU632" i="4" s="1"/>
  <c r="AV632" i="4" s="1"/>
  <c r="AS502" i="4"/>
  <c r="AT502" i="4" s="1"/>
  <c r="AU502" i="4" s="1"/>
  <c r="AV502" i="4" s="1"/>
  <c r="AS617" i="4"/>
  <c r="AT617" i="4" s="1"/>
  <c r="AU617" i="4" s="1"/>
  <c r="AV617" i="4" s="1"/>
  <c r="AS225" i="4"/>
  <c r="AT225" i="4" s="1"/>
  <c r="AU225" i="4" s="1"/>
  <c r="AV225" i="4" s="1"/>
  <c r="AS598" i="4"/>
  <c r="AT598" i="4" s="1"/>
  <c r="AU598" i="4" s="1"/>
  <c r="AV598" i="4" s="1"/>
  <c r="AS595" i="4"/>
  <c r="AT595" i="4" s="1"/>
  <c r="AU595" i="4" s="1"/>
  <c r="AV595" i="4" s="1"/>
  <c r="AS588" i="4"/>
  <c r="AT588" i="4" s="1"/>
  <c r="AU588" i="4" s="1"/>
  <c r="AV588" i="4" s="1"/>
  <c r="AS576" i="4"/>
  <c r="AT576" i="4" s="1"/>
  <c r="AU576" i="4" s="1"/>
  <c r="AV576" i="4" s="1"/>
  <c r="AS573" i="4"/>
  <c r="AT573" i="4" s="1"/>
  <c r="AU573" i="4" s="1"/>
  <c r="AV573" i="4" s="1"/>
  <c r="AS570" i="4"/>
  <c r="AT570" i="4" s="1"/>
  <c r="AU570" i="4" s="1"/>
  <c r="AV570" i="4" s="1"/>
  <c r="AS552" i="4"/>
  <c r="AT552" i="4" s="1"/>
  <c r="AU552" i="4" s="1"/>
  <c r="AV552" i="4" s="1"/>
  <c r="AS546" i="4"/>
  <c r="AT546" i="4" s="1"/>
  <c r="AU546" i="4" s="1"/>
  <c r="AV546" i="4" s="1"/>
  <c r="AS557" i="4"/>
  <c r="AT557" i="4" s="1"/>
  <c r="AU557" i="4" s="1"/>
  <c r="AV557" i="4" s="1"/>
  <c r="AS538" i="4"/>
  <c r="AT538" i="4" s="1"/>
  <c r="AU538" i="4" s="1"/>
  <c r="AV538" i="4" s="1"/>
  <c r="AS385" i="4"/>
  <c r="AT385" i="4" s="1"/>
  <c r="AU385" i="4" s="1"/>
  <c r="AV385" i="4" s="1"/>
  <c r="AW385" i="4" s="1"/>
  <c r="AX385" i="4" s="1"/>
  <c r="AS583" i="4"/>
  <c r="AT583" i="4" s="1"/>
  <c r="AU583" i="4" s="1"/>
  <c r="AV583" i="4" s="1"/>
  <c r="AS526" i="4"/>
  <c r="AT526" i="4" s="1"/>
  <c r="AU526" i="4" s="1"/>
  <c r="AV526" i="4" s="1"/>
  <c r="AS523" i="4"/>
  <c r="AT523" i="4" s="1"/>
  <c r="AU523" i="4" s="1"/>
  <c r="AV523" i="4" s="1"/>
  <c r="AS519" i="4"/>
  <c r="AT519" i="4" s="1"/>
  <c r="AU519" i="4" s="1"/>
  <c r="AV519" i="4" s="1"/>
  <c r="AS514" i="4"/>
  <c r="AT514" i="4" s="1"/>
  <c r="AU514" i="4" s="1"/>
  <c r="AV514" i="4" s="1"/>
  <c r="AS201" i="4"/>
  <c r="AT201" i="4" s="1"/>
  <c r="AU201" i="4" s="1"/>
  <c r="AV201" i="4" s="1"/>
  <c r="AS499" i="4"/>
  <c r="AT499" i="4" s="1"/>
  <c r="AU499" i="4" s="1"/>
  <c r="AV499" i="4" s="1"/>
  <c r="AS495" i="4"/>
  <c r="AT495" i="4" s="1"/>
  <c r="AU495" i="4" s="1"/>
  <c r="AV495" i="4" s="1"/>
  <c r="AS492" i="4"/>
  <c r="AT492" i="4" s="1"/>
  <c r="AU492" i="4" s="1"/>
  <c r="AV492" i="4" s="1"/>
  <c r="AS486" i="4"/>
  <c r="AT486" i="4" s="1"/>
  <c r="AU486" i="4" s="1"/>
  <c r="AV486" i="4" s="1"/>
  <c r="AS481" i="4"/>
  <c r="AT481" i="4" s="1"/>
  <c r="AU481" i="4" s="1"/>
  <c r="AV481" i="4" s="1"/>
  <c r="AS478" i="4"/>
  <c r="AT478" i="4" s="1"/>
  <c r="AU478" i="4" s="1"/>
  <c r="AV478" i="4" s="1"/>
  <c r="AS475" i="4"/>
  <c r="AT475" i="4" s="1"/>
  <c r="AU475" i="4" s="1"/>
  <c r="AV475" i="4" s="1"/>
  <c r="AS470" i="4"/>
  <c r="AT470" i="4" s="1"/>
  <c r="AU470" i="4" s="1"/>
  <c r="AV470" i="4" s="1"/>
  <c r="AS467" i="4"/>
  <c r="AT467" i="4" s="1"/>
  <c r="AU467" i="4" s="1"/>
  <c r="AV467" i="4" s="1"/>
  <c r="AS463" i="4"/>
  <c r="AT463" i="4" s="1"/>
  <c r="AU463" i="4" s="1"/>
  <c r="AV463" i="4" s="1"/>
  <c r="AS601" i="4"/>
  <c r="AT601" i="4" s="1"/>
  <c r="AU601" i="4" s="1"/>
  <c r="AV601" i="4" s="1"/>
  <c r="AS455" i="4"/>
  <c r="AT455" i="4" s="1"/>
  <c r="AU455" i="4" s="1"/>
  <c r="AV455" i="4" s="1"/>
  <c r="AS447" i="4"/>
  <c r="AT447" i="4" s="1"/>
  <c r="AU447" i="4" s="1"/>
  <c r="AV447" i="4" s="1"/>
  <c r="AS439" i="4"/>
  <c r="AT439" i="4" s="1"/>
  <c r="AU439" i="4" s="1"/>
  <c r="AV439" i="4" s="1"/>
  <c r="AS435" i="4"/>
  <c r="AT435" i="4" s="1"/>
  <c r="AU435" i="4" s="1"/>
  <c r="AV435" i="4" s="1"/>
  <c r="AS411" i="4"/>
  <c r="AT411" i="4" s="1"/>
  <c r="AU411" i="4" s="1"/>
  <c r="AV411" i="4" s="1"/>
  <c r="AS427" i="4"/>
  <c r="AT427" i="4" s="1"/>
  <c r="AU427" i="4" s="1"/>
  <c r="AV427" i="4" s="1"/>
  <c r="AS425" i="4"/>
  <c r="AT425" i="4" s="1"/>
  <c r="AU425" i="4" s="1"/>
  <c r="AV425" i="4" s="1"/>
  <c r="AS417" i="4"/>
  <c r="AT417" i="4" s="1"/>
  <c r="AU417" i="4" s="1"/>
  <c r="AV417" i="4" s="1"/>
  <c r="AS412" i="4"/>
  <c r="AT412" i="4" s="1"/>
  <c r="AU412" i="4" s="1"/>
  <c r="AV412" i="4" s="1"/>
  <c r="AS410" i="4"/>
  <c r="AT410" i="4" s="1"/>
  <c r="AU410" i="4" s="1"/>
  <c r="AV410" i="4" s="1"/>
  <c r="AS402" i="4"/>
  <c r="AT402" i="4" s="1"/>
  <c r="AU402" i="4" s="1"/>
  <c r="AV402" i="4" s="1"/>
  <c r="AS716" i="4"/>
  <c r="AT716" i="4" s="1"/>
  <c r="AU716" i="4" s="1"/>
  <c r="AV716" i="4" s="1"/>
  <c r="AS287" i="4"/>
  <c r="AT287" i="4" s="1"/>
  <c r="AU287" i="4" s="1"/>
  <c r="AV287" i="4" s="1"/>
  <c r="AS698" i="4"/>
  <c r="AT698" i="4" s="1"/>
  <c r="AU698" i="4" s="1"/>
  <c r="AV698" i="4" s="1"/>
  <c r="AS694" i="4"/>
  <c r="AT694" i="4" s="1"/>
  <c r="AU694" i="4" s="1"/>
  <c r="AV694" i="4" s="1"/>
  <c r="AS688" i="4"/>
  <c r="AT688" i="4" s="1"/>
  <c r="AU688" i="4" s="1"/>
  <c r="AV688" i="4" s="1"/>
  <c r="AS684" i="4"/>
  <c r="AT684" i="4" s="1"/>
  <c r="AU684" i="4" s="1"/>
  <c r="AV684" i="4" s="1"/>
  <c r="AS673" i="4"/>
  <c r="AT673" i="4" s="1"/>
  <c r="AU673" i="4" s="1"/>
  <c r="AV673" i="4" s="1"/>
  <c r="AS670" i="4"/>
  <c r="AT670" i="4" s="1"/>
  <c r="AU670" i="4" s="1"/>
  <c r="AV670" i="4" s="1"/>
  <c r="AS666" i="4"/>
  <c r="AT666" i="4" s="1"/>
  <c r="AU666" i="4" s="1"/>
  <c r="AV666" i="4" s="1"/>
  <c r="AS663" i="4"/>
  <c r="AT663" i="4" s="1"/>
  <c r="AU663" i="4" s="1"/>
  <c r="AV663" i="4" s="1"/>
  <c r="AS660" i="4"/>
  <c r="AT660" i="4" s="1"/>
  <c r="AU660" i="4" s="1"/>
  <c r="AV660" i="4" s="1"/>
  <c r="AS658" i="4"/>
  <c r="AT658" i="4" s="1"/>
  <c r="AU658" i="4" s="1"/>
  <c r="AV658" i="4" s="1"/>
  <c r="AS656" i="4"/>
  <c r="AT656" i="4" s="1"/>
  <c r="AU656" i="4" s="1"/>
  <c r="AV656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1" i="4"/>
  <c r="AT641" i="4" s="1"/>
  <c r="AU641" i="4" s="1"/>
  <c r="AV641" i="4" s="1"/>
  <c r="AS638" i="4"/>
  <c r="AT638" i="4" s="1"/>
  <c r="AU638" i="4" s="1"/>
  <c r="AV638" i="4" s="1"/>
  <c r="AS282" i="4"/>
  <c r="AT282" i="4" s="1"/>
  <c r="AU282" i="4" s="1"/>
  <c r="AV282" i="4" s="1"/>
  <c r="AS584" i="4"/>
  <c r="AT584" i="4" s="1"/>
  <c r="AU584" i="4" s="1"/>
  <c r="AV584" i="4" s="1"/>
  <c r="AS623" i="4"/>
  <c r="AT623" i="4" s="1"/>
  <c r="AU623" i="4" s="1"/>
  <c r="AV623" i="4" s="1"/>
  <c r="AS620" i="4"/>
  <c r="AT620" i="4" s="1"/>
  <c r="AU620" i="4" s="1"/>
  <c r="AV620" i="4" s="1"/>
  <c r="AS616" i="4"/>
  <c r="AT616" i="4" s="1"/>
  <c r="AU616" i="4" s="1"/>
  <c r="AV616" i="4" s="1"/>
  <c r="AS610" i="4"/>
  <c r="AT610" i="4" s="1"/>
  <c r="AU610" i="4" s="1"/>
  <c r="AV610" i="4" s="1"/>
  <c r="AS607" i="4"/>
  <c r="AT607" i="4" s="1"/>
  <c r="AU607" i="4" s="1"/>
  <c r="AV607" i="4" s="1"/>
  <c r="AS605" i="4"/>
  <c r="AT605" i="4" s="1"/>
  <c r="AU605" i="4" s="1"/>
  <c r="AV605" i="4" s="1"/>
  <c r="AS508" i="4"/>
  <c r="AS597" i="4"/>
  <c r="AT597" i="4" s="1"/>
  <c r="AU597" i="4" s="1"/>
  <c r="AV597" i="4" s="1"/>
  <c r="AS594" i="4"/>
  <c r="AT594" i="4" s="1"/>
  <c r="AU594" i="4" s="1"/>
  <c r="AV594" i="4" s="1"/>
  <c r="AS592" i="4"/>
  <c r="AT592" i="4" s="1"/>
  <c r="AU592" i="4" s="1"/>
  <c r="AV592" i="4" s="1"/>
  <c r="AS587" i="4"/>
  <c r="AT587" i="4" s="1"/>
  <c r="AU587" i="4" s="1"/>
  <c r="AV587" i="4" s="1"/>
  <c r="AS661" i="4"/>
  <c r="AT661" i="4" s="1"/>
  <c r="AU661" i="4" s="1"/>
  <c r="AV661" i="4" s="1"/>
  <c r="AS575" i="4"/>
  <c r="AT575" i="4" s="1"/>
  <c r="AU575" i="4" s="1"/>
  <c r="AV575" i="4" s="1"/>
  <c r="AS572" i="4"/>
  <c r="AT572" i="4" s="1"/>
  <c r="AU572" i="4" s="1"/>
  <c r="AV572" i="4" s="1"/>
  <c r="AS569" i="4"/>
  <c r="AT569" i="4" s="1"/>
  <c r="AU569" i="4" s="1"/>
  <c r="AV569" i="4" s="1"/>
  <c r="AS567" i="4"/>
  <c r="AT567" i="4" s="1"/>
  <c r="AU567" i="4" s="1"/>
  <c r="AV567" i="4" s="1"/>
  <c r="AS556" i="4"/>
  <c r="AT556" i="4" s="1"/>
  <c r="AU556" i="4" s="1"/>
  <c r="AV556" i="4" s="1"/>
  <c r="AS554" i="4"/>
  <c r="AT554" i="4" s="1"/>
  <c r="AU554" i="4" s="1"/>
  <c r="AV554" i="4" s="1"/>
  <c r="AS541" i="4"/>
  <c r="AT541" i="4" s="1"/>
  <c r="AU541" i="4" s="1"/>
  <c r="AV541" i="4" s="1"/>
  <c r="AS545" i="4"/>
  <c r="AT545" i="4" s="1"/>
  <c r="AU545" i="4" s="1"/>
  <c r="AV545" i="4" s="1"/>
  <c r="AS643" i="4"/>
  <c r="AT643" i="4" s="1"/>
  <c r="AU643" i="4" s="1"/>
  <c r="AV643" i="4" s="1"/>
  <c r="AS537" i="4"/>
  <c r="AT537" i="4" s="1"/>
  <c r="AU537" i="4" s="1"/>
  <c r="AV537" i="4" s="1"/>
  <c r="AS531" i="4"/>
  <c r="AT531" i="4" s="1"/>
  <c r="AU531" i="4" s="1"/>
  <c r="AV531" i="4" s="1"/>
  <c r="AS703" i="4"/>
  <c r="AT703" i="4" s="1"/>
  <c r="AU703" i="4" s="1"/>
  <c r="AV703" i="4" s="1"/>
  <c r="AS525" i="4"/>
  <c r="AT525" i="4" s="1"/>
  <c r="AU525" i="4" s="1"/>
  <c r="AV525" i="4" s="1"/>
  <c r="AS522" i="4"/>
  <c r="AT522" i="4" s="1"/>
  <c r="AU522" i="4" s="1"/>
  <c r="AV522" i="4" s="1"/>
  <c r="AS518" i="4"/>
  <c r="AT518" i="4" s="1"/>
  <c r="AU518" i="4" s="1"/>
  <c r="AV518" i="4" s="1"/>
  <c r="AS507" i="4"/>
  <c r="AT507" i="4" s="1"/>
  <c r="AU507" i="4" s="1"/>
  <c r="AV507" i="4" s="1"/>
  <c r="AS503" i="4"/>
  <c r="AT503" i="4" s="1"/>
  <c r="AU503" i="4" s="1"/>
  <c r="AV503" i="4" s="1"/>
  <c r="AS498" i="4"/>
  <c r="AT498" i="4" s="1"/>
  <c r="AU498" i="4" s="1"/>
  <c r="AV498" i="4" s="1"/>
  <c r="AS60" i="4"/>
  <c r="AT60" i="4" s="1"/>
  <c r="AU60" i="4" s="1"/>
  <c r="AV60" i="4" s="1"/>
  <c r="AS480" i="4"/>
  <c r="AT480" i="4" s="1"/>
  <c r="AU480" i="4" s="1"/>
  <c r="AV480" i="4" s="1"/>
  <c r="AS477" i="4"/>
  <c r="AT477" i="4" s="1"/>
  <c r="AU477" i="4" s="1"/>
  <c r="AV477" i="4" s="1"/>
  <c r="AS469" i="4"/>
  <c r="AT469" i="4" s="1"/>
  <c r="AU469" i="4" s="1"/>
  <c r="AV469" i="4" s="1"/>
  <c r="AS122" i="4"/>
  <c r="AT122" i="4" s="1"/>
  <c r="AU122" i="4" s="1"/>
  <c r="AV122" i="4" s="1"/>
  <c r="AS462" i="4"/>
  <c r="AT462" i="4" s="1"/>
  <c r="AU462" i="4" s="1"/>
  <c r="AV462" i="4" s="1"/>
  <c r="AS458" i="4"/>
  <c r="AT458" i="4" s="1"/>
  <c r="AU458" i="4" s="1"/>
  <c r="AV458" i="4" s="1"/>
  <c r="AS453" i="4"/>
  <c r="AT453" i="4" s="1"/>
  <c r="AU453" i="4" s="1"/>
  <c r="AV453" i="4" s="1"/>
  <c r="AS449" i="4"/>
  <c r="AT449" i="4" s="1"/>
  <c r="AU449" i="4" s="1"/>
  <c r="AV449" i="4" s="1"/>
  <c r="AS446" i="4"/>
  <c r="AT446" i="4" s="1"/>
  <c r="AU446" i="4" s="1"/>
  <c r="AV446" i="4" s="1"/>
  <c r="AS437" i="4"/>
  <c r="AT437" i="4" s="1"/>
  <c r="AU437" i="4" s="1"/>
  <c r="AV437" i="4" s="1"/>
  <c r="AS434" i="4"/>
  <c r="AT434" i="4" s="1"/>
  <c r="AU434" i="4" s="1"/>
  <c r="AV434" i="4" s="1"/>
  <c r="AS430" i="4"/>
  <c r="AT430" i="4" s="1"/>
  <c r="AU430" i="4" s="1"/>
  <c r="AV430" i="4" s="1"/>
  <c r="AS689" i="4"/>
  <c r="AT689" i="4" s="1"/>
  <c r="AU689" i="4" s="1"/>
  <c r="AV689" i="4" s="1"/>
  <c r="AS420" i="4"/>
  <c r="AT420" i="4" s="1"/>
  <c r="AU420" i="4" s="1"/>
  <c r="AV420" i="4" s="1"/>
  <c r="AS102" i="4"/>
  <c r="AT102" i="4" s="1"/>
  <c r="AU102" i="4" s="1"/>
  <c r="AV102" i="4" s="1"/>
  <c r="AS528" i="4"/>
  <c r="AT528" i="4" s="1"/>
  <c r="AU528" i="4" s="1"/>
  <c r="AV528" i="4" s="1"/>
  <c r="AS404" i="4"/>
  <c r="AT404" i="4" s="1"/>
  <c r="AU404" i="4" s="1"/>
  <c r="AV404" i="4" s="1"/>
  <c r="AS401" i="4"/>
  <c r="AT401" i="4" s="1"/>
  <c r="AU401" i="4" s="1"/>
  <c r="AV401" i="4" s="1"/>
  <c r="AS400" i="4"/>
  <c r="AT400" i="4" s="1"/>
  <c r="AU400" i="4" s="1"/>
  <c r="AV400" i="4" s="1"/>
  <c r="AS396" i="4"/>
  <c r="AT396" i="4" s="1"/>
  <c r="AU396" i="4" s="1"/>
  <c r="AV396" i="4" s="1"/>
  <c r="AS145" i="4"/>
  <c r="AT145" i="4" s="1"/>
  <c r="AU145" i="4" s="1"/>
  <c r="AV145" i="4" s="1"/>
  <c r="AS386" i="4"/>
  <c r="AT386" i="4" s="1"/>
  <c r="AU386" i="4" s="1"/>
  <c r="AV386" i="4" s="1"/>
  <c r="AS380" i="4"/>
  <c r="AT380" i="4" s="1"/>
  <c r="AU380" i="4" s="1"/>
  <c r="AV380" i="4" s="1"/>
  <c r="AS393" i="4"/>
  <c r="AT393" i="4" s="1"/>
  <c r="AU393" i="4" s="1"/>
  <c r="AV393" i="4" s="1"/>
  <c r="AS715" i="4"/>
  <c r="AT715" i="4" s="1"/>
  <c r="AU715" i="4" s="1"/>
  <c r="AV715" i="4" s="1"/>
  <c r="AS709" i="4"/>
  <c r="AT709" i="4" s="1"/>
  <c r="AU709" i="4" s="1"/>
  <c r="AV709" i="4" s="1"/>
  <c r="AS706" i="4"/>
  <c r="AT706" i="4" s="1"/>
  <c r="AU706" i="4" s="1"/>
  <c r="AV706" i="4" s="1"/>
  <c r="AS702" i="4"/>
  <c r="AT702" i="4" s="1"/>
  <c r="AU702" i="4" s="1"/>
  <c r="AV702" i="4" s="1"/>
  <c r="AS700" i="4"/>
  <c r="AT700" i="4" s="1"/>
  <c r="AU700" i="4" s="1"/>
  <c r="AV700" i="4" s="1"/>
  <c r="AS697" i="4"/>
  <c r="AT697" i="4" s="1"/>
  <c r="AU697" i="4" s="1"/>
  <c r="AV697" i="4" s="1"/>
  <c r="AS710" i="4"/>
  <c r="AT710" i="4" s="1"/>
  <c r="AU710" i="4" s="1"/>
  <c r="AV710" i="4" s="1"/>
  <c r="AS690" i="4"/>
  <c r="AT690" i="4" s="1"/>
  <c r="AU690" i="4" s="1"/>
  <c r="AV690" i="4" s="1"/>
  <c r="AS687" i="4"/>
  <c r="AT687" i="4" s="1"/>
  <c r="AU687" i="4" s="1"/>
  <c r="AV687" i="4" s="1"/>
  <c r="AS683" i="4"/>
  <c r="AT683" i="4" s="1"/>
  <c r="AU683" i="4" s="1"/>
  <c r="AV683" i="4" s="1"/>
  <c r="AS680" i="4"/>
  <c r="AT680" i="4" s="1"/>
  <c r="AU680" i="4" s="1"/>
  <c r="AV680" i="4" s="1"/>
  <c r="AS678" i="4"/>
  <c r="AT678" i="4" s="1"/>
  <c r="AU678" i="4" s="1"/>
  <c r="AV678" i="4" s="1"/>
  <c r="AS676" i="4"/>
  <c r="AT676" i="4" s="1"/>
  <c r="AU676" i="4" s="1"/>
  <c r="AV676" i="4" s="1"/>
  <c r="AS669" i="4"/>
  <c r="AT669" i="4" s="1"/>
  <c r="AU669" i="4" s="1"/>
  <c r="AV669" i="4" s="1"/>
  <c r="AS665" i="4"/>
  <c r="AT665" i="4" s="1"/>
  <c r="AU665" i="4" s="1"/>
  <c r="AV665" i="4" s="1"/>
  <c r="AS662" i="4"/>
  <c r="AT662" i="4" s="1"/>
  <c r="AU662" i="4" s="1"/>
  <c r="AV662" i="4" s="1"/>
  <c r="AS649" i="4"/>
  <c r="AT649" i="4" s="1"/>
  <c r="AU649" i="4" s="1"/>
  <c r="AV649" i="4" s="1"/>
  <c r="AS645" i="4"/>
  <c r="AT645" i="4" s="1"/>
  <c r="AU645" i="4" s="1"/>
  <c r="AV645" i="4" s="1"/>
  <c r="AS640" i="4"/>
  <c r="AT640" i="4" s="1"/>
  <c r="AU640" i="4" s="1"/>
  <c r="AV640" i="4" s="1"/>
  <c r="AS637" i="4"/>
  <c r="AT637" i="4" s="1"/>
  <c r="AU637" i="4" s="1"/>
  <c r="AV637" i="4" s="1"/>
  <c r="AS630" i="4"/>
  <c r="AT630" i="4" s="1"/>
  <c r="AU630" i="4" s="1"/>
  <c r="AV630" i="4" s="1"/>
  <c r="AS626" i="4"/>
  <c r="AT626" i="4" s="1"/>
  <c r="AU626" i="4" s="1"/>
  <c r="AV626" i="4" s="1"/>
  <c r="AS619" i="4"/>
  <c r="AT619" i="4" s="1"/>
  <c r="AU619" i="4" s="1"/>
  <c r="AV619" i="4" s="1"/>
  <c r="AS602" i="4"/>
  <c r="AT602" i="4" s="1"/>
  <c r="AU602" i="4" s="1"/>
  <c r="AV602" i="4" s="1"/>
  <c r="AS590" i="4"/>
  <c r="AT590" i="4" s="1"/>
  <c r="AU590" i="4" s="1"/>
  <c r="AV590" i="4" s="1"/>
  <c r="AS586" i="4"/>
  <c r="AT586" i="4" s="1"/>
  <c r="AU586" i="4" s="1"/>
  <c r="AV586" i="4" s="1"/>
  <c r="AS321" i="4"/>
  <c r="AT321" i="4" s="1"/>
  <c r="AU321" i="4" s="1"/>
  <c r="AV321" i="4" s="1"/>
  <c r="AS577" i="4"/>
  <c r="AT577" i="4" s="1"/>
  <c r="AU577" i="4" s="1"/>
  <c r="AV577" i="4" s="1"/>
  <c r="AS568" i="4"/>
  <c r="AT568" i="4" s="1"/>
  <c r="AU568" i="4" s="1"/>
  <c r="AV568" i="4" s="1"/>
  <c r="AS566" i="4"/>
  <c r="AT566" i="4" s="1"/>
  <c r="AU566" i="4" s="1"/>
  <c r="AV566" i="4" s="1"/>
  <c r="AS559" i="4"/>
  <c r="AT559" i="4" s="1"/>
  <c r="AU559" i="4" s="1"/>
  <c r="AV559" i="4" s="1"/>
  <c r="AS551" i="4"/>
  <c r="AT551" i="4" s="1"/>
  <c r="AU551" i="4" s="1"/>
  <c r="AV551" i="4" s="1"/>
  <c r="AS548" i="4"/>
  <c r="AT548" i="4" s="1"/>
  <c r="AU548" i="4" s="1"/>
  <c r="AV548" i="4" s="1"/>
  <c r="AS540" i="4"/>
  <c r="AT540" i="4" s="1"/>
  <c r="AU540" i="4" s="1"/>
  <c r="AV540" i="4" s="1"/>
  <c r="AS536" i="4"/>
  <c r="AT536" i="4" s="1"/>
  <c r="AU536" i="4" s="1"/>
  <c r="AV536" i="4" s="1"/>
  <c r="AS533" i="4"/>
  <c r="AT533" i="4" s="1"/>
  <c r="AU533" i="4" s="1"/>
  <c r="AV533" i="4" s="1"/>
  <c r="AS115" i="4"/>
  <c r="AT115" i="4" s="1"/>
  <c r="AU115" i="4" s="1"/>
  <c r="AV115" i="4" s="1"/>
  <c r="AS67" i="4"/>
  <c r="AT67" i="4" s="1"/>
  <c r="AU67" i="4" s="1"/>
  <c r="AV67" i="4" s="1"/>
  <c r="AS521" i="4"/>
  <c r="AT521" i="4" s="1"/>
  <c r="AU521" i="4" s="1"/>
  <c r="AV521" i="4" s="1"/>
  <c r="AS517" i="4"/>
  <c r="AT517" i="4" s="1"/>
  <c r="AU517" i="4" s="1"/>
  <c r="AV517" i="4" s="1"/>
  <c r="AS516" i="4"/>
  <c r="AT516" i="4" s="1"/>
  <c r="AU516" i="4" s="1"/>
  <c r="AV516" i="4" s="1"/>
  <c r="AS512" i="4"/>
  <c r="AT512" i="4" s="1"/>
  <c r="AU512" i="4" s="1"/>
  <c r="AV512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89" i="4"/>
  <c r="AT489" i="4" s="1"/>
  <c r="AU489" i="4" s="1"/>
  <c r="AV489" i="4" s="1"/>
  <c r="AS485" i="4"/>
  <c r="AT485" i="4" s="1"/>
  <c r="AU485" i="4" s="1"/>
  <c r="AV485" i="4" s="1"/>
  <c r="AS479" i="4"/>
  <c r="AT479" i="4" s="1"/>
  <c r="AU479" i="4" s="1"/>
  <c r="AV479" i="4" s="1"/>
  <c r="AS472" i="4"/>
  <c r="AT472" i="4" s="1"/>
  <c r="AU472" i="4" s="1"/>
  <c r="AV472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45" i="4"/>
  <c r="AT445" i="4" s="1"/>
  <c r="AU445" i="4" s="1"/>
  <c r="AV445" i="4" s="1"/>
  <c r="AS436" i="4"/>
  <c r="AT436" i="4" s="1"/>
  <c r="AU436" i="4" s="1"/>
  <c r="AV436" i="4" s="1"/>
  <c r="AS433" i="4"/>
  <c r="AT433" i="4" s="1"/>
  <c r="AU433" i="4" s="1"/>
  <c r="AV433" i="4" s="1"/>
  <c r="AS429" i="4"/>
  <c r="AT429" i="4" s="1"/>
  <c r="AU429" i="4" s="1"/>
  <c r="AV429" i="4" s="1"/>
  <c r="AS708" i="4"/>
  <c r="AT708" i="4" s="1"/>
  <c r="AU708" i="4" s="1"/>
  <c r="AV708" i="4" s="1"/>
  <c r="AS422" i="4"/>
  <c r="AT422" i="4" s="1"/>
  <c r="AU422" i="4" s="1"/>
  <c r="AV422" i="4" s="1"/>
  <c r="AS419" i="4"/>
  <c r="AT419" i="4" s="1"/>
  <c r="AU419" i="4" s="1"/>
  <c r="AV419" i="4" s="1"/>
  <c r="AS414" i="4"/>
  <c r="AT414" i="4" s="1"/>
  <c r="AU414" i="4" s="1"/>
  <c r="AV414" i="4" s="1"/>
  <c r="AS407" i="4"/>
  <c r="AT407" i="4" s="1"/>
  <c r="AU407" i="4" s="1"/>
  <c r="AV407" i="4" s="1"/>
  <c r="AS403" i="4"/>
  <c r="AT403" i="4" s="1"/>
  <c r="AU403" i="4" s="1"/>
  <c r="AV403" i="4" s="1"/>
  <c r="AS405" i="4"/>
  <c r="AT405" i="4" s="1"/>
  <c r="AU405" i="4" s="1"/>
  <c r="AV405" i="4" s="1"/>
  <c r="AS714" i="4"/>
  <c r="AT714" i="4" s="1"/>
  <c r="AU714" i="4" s="1"/>
  <c r="AV714" i="4" s="1"/>
  <c r="AS218" i="4"/>
  <c r="AT218" i="4" s="1"/>
  <c r="AU218" i="4" s="1"/>
  <c r="AV218" i="4" s="1"/>
  <c r="AS432" i="4"/>
  <c r="AT432" i="4" s="1"/>
  <c r="AU432" i="4" s="1"/>
  <c r="AV432" i="4" s="1"/>
  <c r="AS705" i="4"/>
  <c r="AT705" i="4" s="1"/>
  <c r="AU705" i="4" s="1"/>
  <c r="AV705" i="4" s="1"/>
  <c r="AS701" i="4"/>
  <c r="AT701" i="4" s="1"/>
  <c r="AU701" i="4" s="1"/>
  <c r="AV701" i="4" s="1"/>
  <c r="AS696" i="4"/>
  <c r="AT696" i="4" s="1"/>
  <c r="AU696" i="4" s="1"/>
  <c r="AV696" i="4" s="1"/>
  <c r="AS187" i="4"/>
  <c r="AT187" i="4" s="1"/>
  <c r="AU187" i="4" s="1"/>
  <c r="AV187" i="4" s="1"/>
  <c r="AS685" i="4"/>
  <c r="AT685" i="4" s="1"/>
  <c r="AU685" i="4" s="1"/>
  <c r="AV685" i="4" s="1"/>
  <c r="AS682" i="4"/>
  <c r="AT682" i="4" s="1"/>
  <c r="AU682" i="4" s="1"/>
  <c r="AV682" i="4" s="1"/>
  <c r="AS672" i="4"/>
  <c r="AT672" i="4" s="1"/>
  <c r="AU672" i="4" s="1"/>
  <c r="AV672" i="4" s="1"/>
  <c r="AS668" i="4"/>
  <c r="AT668" i="4" s="1"/>
  <c r="AU668" i="4" s="1"/>
  <c r="AV668" i="4" s="1"/>
  <c r="AS664" i="4"/>
  <c r="AT664" i="4" s="1"/>
  <c r="AU664" i="4" s="1"/>
  <c r="AV664" i="4" s="1"/>
  <c r="AS88" i="4"/>
  <c r="AT88" i="4" s="1"/>
  <c r="AU88" i="4" s="1"/>
  <c r="AV88" i="4" s="1"/>
  <c r="AS659" i="4"/>
  <c r="AT659" i="4" s="1"/>
  <c r="AU659" i="4" s="1"/>
  <c r="AV659" i="4" s="1"/>
  <c r="AS63" i="4"/>
  <c r="AT63" i="4" s="1"/>
  <c r="AU63" i="4" s="1"/>
  <c r="AV63" i="4" s="1"/>
  <c r="AS248" i="4"/>
  <c r="AT248" i="4" s="1"/>
  <c r="AU248" i="4" s="1"/>
  <c r="AV248" i="4" s="1"/>
  <c r="AS648" i="4"/>
  <c r="AT648" i="4" s="1"/>
  <c r="AU648" i="4" s="1"/>
  <c r="AV648" i="4" s="1"/>
  <c r="AS80" i="4"/>
  <c r="AT80" i="4" s="1"/>
  <c r="AU80" i="4" s="1"/>
  <c r="AV80" i="4" s="1"/>
  <c r="AS636" i="4"/>
  <c r="AT636" i="4" s="1"/>
  <c r="AU636" i="4" s="1"/>
  <c r="AV636" i="4" s="1"/>
  <c r="AS633" i="4"/>
  <c r="AT633" i="4" s="1"/>
  <c r="AU633" i="4" s="1"/>
  <c r="AV633" i="4" s="1"/>
  <c r="AS350" i="4"/>
  <c r="AT350" i="4" s="1"/>
  <c r="AU350" i="4" s="1"/>
  <c r="AV350" i="4" s="1"/>
  <c r="AS625" i="4"/>
  <c r="AT625" i="4" s="1"/>
  <c r="AU625" i="4" s="1"/>
  <c r="AV625" i="4" s="1"/>
  <c r="AS530" i="4"/>
  <c r="AT530" i="4" s="1"/>
  <c r="AU530" i="4" s="1"/>
  <c r="AV530" i="4" s="1"/>
  <c r="AS614" i="4"/>
  <c r="AT614" i="4" s="1"/>
  <c r="AU614" i="4" s="1"/>
  <c r="AV614" i="4" s="1"/>
  <c r="AS608" i="4"/>
  <c r="AT608" i="4" s="1"/>
  <c r="AU608" i="4" s="1"/>
  <c r="AV608" i="4" s="1"/>
  <c r="AS606" i="4"/>
  <c r="AT606" i="4" s="1"/>
  <c r="AU606" i="4" s="1"/>
  <c r="AV606" i="4" s="1"/>
  <c r="AS599" i="4"/>
  <c r="AT599" i="4" s="1"/>
  <c r="AU599" i="4" s="1"/>
  <c r="AV599" i="4" s="1"/>
  <c r="AS593" i="4"/>
  <c r="AT593" i="4" s="1"/>
  <c r="AU593" i="4" s="1"/>
  <c r="AV593" i="4" s="1"/>
  <c r="AS585" i="4"/>
  <c r="AT585" i="4" s="1"/>
  <c r="AU585" i="4" s="1"/>
  <c r="AV585" i="4" s="1"/>
  <c r="AS582" i="4"/>
  <c r="AT582" i="4" s="1"/>
  <c r="AU582" i="4" s="1"/>
  <c r="AV582" i="4" s="1"/>
  <c r="AS578" i="4"/>
  <c r="AT578" i="4" s="1"/>
  <c r="AU578" i="4" s="1"/>
  <c r="AV578" i="4" s="1"/>
  <c r="AS571" i="4"/>
  <c r="AT571" i="4" s="1"/>
  <c r="AU571" i="4" s="1"/>
  <c r="AV571" i="4" s="1"/>
  <c r="AS558" i="4"/>
  <c r="AT558" i="4" s="1"/>
  <c r="AU558" i="4" s="1"/>
  <c r="AV558" i="4" s="1"/>
  <c r="AS555" i="4"/>
  <c r="AT555" i="4" s="1"/>
  <c r="AU555" i="4" s="1"/>
  <c r="AV555" i="4" s="1"/>
  <c r="AS553" i="4"/>
  <c r="AT553" i="4" s="1"/>
  <c r="AU553" i="4" s="1"/>
  <c r="AV553" i="4" s="1"/>
  <c r="AS550" i="4"/>
  <c r="AT550" i="4" s="1"/>
  <c r="AU550" i="4" s="1"/>
  <c r="AV550" i="4" s="1"/>
  <c r="AS547" i="4"/>
  <c r="AT547" i="4" s="1"/>
  <c r="AU547" i="4" s="1"/>
  <c r="AV547" i="4" s="1"/>
  <c r="AS543" i="4"/>
  <c r="AT543" i="4" s="1"/>
  <c r="AU543" i="4" s="1"/>
  <c r="AV543" i="4" s="1"/>
  <c r="AS141" i="4"/>
  <c r="AT141" i="4" s="1"/>
  <c r="AU141" i="4" s="1"/>
  <c r="AV141" i="4" s="1"/>
  <c r="AS535" i="4"/>
  <c r="AT535" i="4" s="1"/>
  <c r="AU535" i="4" s="1"/>
  <c r="AV535" i="4" s="1"/>
  <c r="AS529" i="4"/>
  <c r="AT529" i="4" s="1"/>
  <c r="AU529" i="4" s="1"/>
  <c r="AV529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15" i="4"/>
  <c r="AT515" i="4" s="1"/>
  <c r="AU515" i="4" s="1"/>
  <c r="AV515" i="4" s="1"/>
  <c r="AS511" i="4"/>
  <c r="AT511" i="4" s="1"/>
  <c r="AU511" i="4" s="1"/>
  <c r="AV511" i="4" s="1"/>
  <c r="AS389" i="4"/>
  <c r="AT389" i="4" s="1"/>
  <c r="AU389" i="4" s="1"/>
  <c r="AV389" i="4" s="1"/>
  <c r="AS217" i="4"/>
  <c r="AT217" i="4" s="1"/>
  <c r="AU217" i="4" s="1"/>
  <c r="AV217" i="4" s="1"/>
  <c r="AS500" i="4"/>
  <c r="AT500" i="4" s="1"/>
  <c r="AU500" i="4" s="1"/>
  <c r="AV500" i="4" s="1"/>
  <c r="AS496" i="4"/>
  <c r="AT496" i="4" s="1"/>
  <c r="AU496" i="4" s="1"/>
  <c r="AV496" i="4" s="1"/>
  <c r="AS494" i="4"/>
  <c r="AT494" i="4" s="1"/>
  <c r="AU494" i="4" s="1"/>
  <c r="AV494" i="4" s="1"/>
  <c r="AS488" i="4"/>
  <c r="AT488" i="4" s="1"/>
  <c r="AU488" i="4" s="1"/>
  <c r="AV488" i="4" s="1"/>
  <c r="AS482" i="4"/>
  <c r="AT482" i="4" s="1"/>
  <c r="AU482" i="4" s="1"/>
  <c r="AV482" i="4" s="1"/>
  <c r="AS476" i="4"/>
  <c r="AT476" i="4" s="1"/>
  <c r="AU476" i="4" s="1"/>
  <c r="AV476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2" i="4"/>
  <c r="AT452" i="4" s="1"/>
  <c r="AU452" i="4" s="1"/>
  <c r="AV452" i="4" s="1"/>
  <c r="AS442" i="4"/>
  <c r="AT442" i="4" s="1"/>
  <c r="AU442" i="4" s="1"/>
  <c r="AV442" i="4" s="1"/>
  <c r="AS18" i="4"/>
  <c r="AS428" i="4"/>
  <c r="AS421" i="4"/>
  <c r="AT421" i="4" s="1"/>
  <c r="AU421" i="4" s="1"/>
  <c r="AV421" i="4" s="1"/>
  <c r="AS415" i="4"/>
  <c r="AT415" i="4" s="1"/>
  <c r="AU415" i="4" s="1"/>
  <c r="AV415" i="4" s="1"/>
  <c r="AS413" i="4"/>
  <c r="AT413" i="4" s="1"/>
  <c r="AU413" i="4" s="1"/>
  <c r="AV413" i="4" s="1"/>
  <c r="AS406" i="4"/>
  <c r="AT406" i="4" s="1"/>
  <c r="AU406" i="4" s="1"/>
  <c r="AV406" i="4" s="1"/>
  <c r="AS398" i="4"/>
  <c r="AT398" i="4" s="1"/>
  <c r="AU398" i="4" s="1"/>
  <c r="AV398" i="4" s="1"/>
  <c r="AS382" i="4"/>
  <c r="AT382" i="4" s="1"/>
  <c r="AU382" i="4" s="1"/>
  <c r="AV382" i="4" s="1"/>
  <c r="AS377" i="4"/>
  <c r="AT377" i="4" s="1"/>
  <c r="AU377" i="4" s="1"/>
  <c r="AV377" i="4" s="1"/>
  <c r="AS368" i="4"/>
  <c r="AT368" i="4" s="1"/>
  <c r="AU368" i="4" s="1"/>
  <c r="AV368" i="4" s="1"/>
  <c r="AS693" i="4"/>
  <c r="AT693" i="4" s="1"/>
  <c r="AU693" i="4" s="1"/>
  <c r="AV693" i="4" s="1"/>
  <c r="AS344" i="4"/>
  <c r="AT344" i="4" s="1"/>
  <c r="AU344" i="4" s="1"/>
  <c r="AV344" i="4" s="1"/>
  <c r="AS336" i="4"/>
  <c r="AT336" i="4" s="1"/>
  <c r="AU336" i="4" s="1"/>
  <c r="AV336" i="4" s="1"/>
  <c r="AS326" i="4"/>
  <c r="AT326" i="4" s="1"/>
  <c r="AU326" i="4" s="1"/>
  <c r="AV326" i="4" s="1"/>
  <c r="AS631" i="4"/>
  <c r="AT631" i="4" s="1"/>
  <c r="AU631" i="4" s="1"/>
  <c r="AV631" i="4" s="1"/>
  <c r="AS318" i="4"/>
  <c r="AT318" i="4" s="1"/>
  <c r="AU318" i="4" s="1"/>
  <c r="AV318" i="4" s="1"/>
  <c r="AS316" i="4"/>
  <c r="AT316" i="4" s="1"/>
  <c r="AU316" i="4" s="1"/>
  <c r="AV316" i="4" s="1"/>
  <c r="AS313" i="4"/>
  <c r="AT313" i="4" s="1"/>
  <c r="AU313" i="4" s="1"/>
  <c r="AV313" i="4" s="1"/>
  <c r="AS307" i="4"/>
  <c r="AT307" i="4" s="1"/>
  <c r="AU307" i="4" s="1"/>
  <c r="AV307" i="4" s="1"/>
  <c r="AS303" i="4"/>
  <c r="AT303" i="4" s="1"/>
  <c r="AU303" i="4" s="1"/>
  <c r="AV303" i="4" s="1"/>
  <c r="AS299" i="4"/>
  <c r="AT299" i="4" s="1"/>
  <c r="AU299" i="4" s="1"/>
  <c r="AV299" i="4" s="1"/>
  <c r="AS295" i="4"/>
  <c r="AT295" i="4" s="1"/>
  <c r="AU295" i="4" s="1"/>
  <c r="AV295" i="4" s="1"/>
  <c r="AS290" i="4"/>
  <c r="AT290" i="4" s="1"/>
  <c r="AU290" i="4" s="1"/>
  <c r="AV290" i="4" s="1"/>
  <c r="AS286" i="4"/>
  <c r="AT286" i="4" s="1"/>
  <c r="AU286" i="4" s="1"/>
  <c r="AV286" i="4" s="1"/>
  <c r="AS274" i="4"/>
  <c r="AT274" i="4" s="1"/>
  <c r="AU274" i="4" s="1"/>
  <c r="AV274" i="4" s="1"/>
  <c r="AS269" i="4"/>
  <c r="AT269" i="4" s="1"/>
  <c r="AU269" i="4" s="1"/>
  <c r="AV269" i="4" s="1"/>
  <c r="AS263" i="4"/>
  <c r="AT263" i="4" s="1"/>
  <c r="AU263" i="4" s="1"/>
  <c r="AV263" i="4" s="1"/>
  <c r="AS260" i="4"/>
  <c r="AT260" i="4" s="1"/>
  <c r="AU260" i="4" s="1"/>
  <c r="AV260" i="4" s="1"/>
  <c r="AS257" i="4"/>
  <c r="AT257" i="4" s="1"/>
  <c r="AU257" i="4" s="1"/>
  <c r="AV257" i="4" s="1"/>
  <c r="AS251" i="4"/>
  <c r="AT251" i="4" s="1"/>
  <c r="AU251" i="4" s="1"/>
  <c r="AV251" i="4" s="1"/>
  <c r="AS249" i="4"/>
  <c r="AT249" i="4" s="1"/>
  <c r="AU249" i="4" s="1"/>
  <c r="AV249" i="4" s="1"/>
  <c r="AS245" i="4"/>
  <c r="AT245" i="4" s="1"/>
  <c r="AU245" i="4" s="1"/>
  <c r="AV245" i="4" s="1"/>
  <c r="AS237" i="4"/>
  <c r="AT237" i="4" s="1"/>
  <c r="AU237" i="4" s="1"/>
  <c r="AV237" i="4" s="1"/>
  <c r="AS231" i="4"/>
  <c r="AT231" i="4" s="1"/>
  <c r="AU231" i="4" s="1"/>
  <c r="AV231" i="4" s="1"/>
  <c r="AS424" i="4"/>
  <c r="AT424" i="4" s="1"/>
  <c r="AU424" i="4" s="1"/>
  <c r="AV424" i="4" s="1"/>
  <c r="AS221" i="4"/>
  <c r="AT221" i="4" s="1"/>
  <c r="AU221" i="4" s="1"/>
  <c r="AV221" i="4" s="1"/>
  <c r="AS213" i="4"/>
  <c r="AT213" i="4" s="1"/>
  <c r="AU213" i="4" s="1"/>
  <c r="AV213" i="4" s="1"/>
  <c r="AS204" i="4"/>
  <c r="AT204" i="4" s="1"/>
  <c r="AU204" i="4" s="1"/>
  <c r="AV204" i="4" s="1"/>
  <c r="AS394" i="4"/>
  <c r="AT394" i="4" s="1"/>
  <c r="AU394" i="4" s="1"/>
  <c r="AV394" i="4" s="1"/>
  <c r="AS199" i="4"/>
  <c r="AT199" i="4" s="1"/>
  <c r="AU199" i="4" s="1"/>
  <c r="AV199" i="4" s="1"/>
  <c r="AS193" i="4"/>
  <c r="AT193" i="4" s="1"/>
  <c r="AU193" i="4" s="1"/>
  <c r="AV193" i="4" s="1"/>
  <c r="AS190" i="4"/>
  <c r="AT190" i="4" s="1"/>
  <c r="AU190" i="4" s="1"/>
  <c r="AV190" i="4" s="1"/>
  <c r="AS179" i="4"/>
  <c r="AT179" i="4" s="1"/>
  <c r="AU179" i="4" s="1"/>
  <c r="AV179" i="4" s="1"/>
  <c r="AS175" i="4"/>
  <c r="AT175" i="4" s="1"/>
  <c r="AU175" i="4" s="1"/>
  <c r="AV175" i="4" s="1"/>
  <c r="AS174" i="4"/>
  <c r="AT174" i="4" s="1"/>
  <c r="AU174" i="4" s="1"/>
  <c r="AV174" i="4" s="1"/>
  <c r="AS167" i="4"/>
  <c r="AT167" i="4" s="1"/>
  <c r="AU167" i="4" s="1"/>
  <c r="AV167" i="4" s="1"/>
  <c r="AS156" i="4"/>
  <c r="AT156" i="4" s="1"/>
  <c r="AU156" i="4" s="1"/>
  <c r="AV156" i="4" s="1"/>
  <c r="AS149" i="4"/>
  <c r="AT149" i="4" s="1"/>
  <c r="AU149" i="4" s="1"/>
  <c r="AV149" i="4" s="1"/>
  <c r="AS383" i="4"/>
  <c r="AT383" i="4" s="1"/>
  <c r="AU383" i="4" s="1"/>
  <c r="AV383" i="4" s="1"/>
  <c r="AS140" i="4"/>
  <c r="AT140" i="4" s="1"/>
  <c r="AU140" i="4" s="1"/>
  <c r="AV140" i="4" s="1"/>
  <c r="AS134" i="4"/>
  <c r="AT134" i="4" s="1"/>
  <c r="AU134" i="4" s="1"/>
  <c r="AV134" i="4" s="1"/>
  <c r="AS129" i="4"/>
  <c r="AT129" i="4" s="1"/>
  <c r="AU129" i="4" s="1"/>
  <c r="AV129" i="4" s="1"/>
  <c r="AS124" i="4"/>
  <c r="AT124" i="4" s="1"/>
  <c r="AU124" i="4" s="1"/>
  <c r="AV124" i="4" s="1"/>
  <c r="AS120" i="4"/>
  <c r="AT120" i="4" s="1"/>
  <c r="AU120" i="4" s="1"/>
  <c r="AV120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6" i="4"/>
  <c r="AT106" i="4" s="1"/>
  <c r="AU106" i="4" s="1"/>
  <c r="AV106" i="4" s="1"/>
  <c r="AS103" i="4"/>
  <c r="AT103" i="4" s="1"/>
  <c r="AU103" i="4" s="1"/>
  <c r="AV103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S627" i="4"/>
  <c r="AT627" i="4" s="1"/>
  <c r="AU627" i="4" s="1"/>
  <c r="AV627" i="4" s="1"/>
  <c r="AS76" i="4"/>
  <c r="AT76" i="4" s="1"/>
  <c r="AU76" i="4" s="1"/>
  <c r="AV76" i="4" s="1"/>
  <c r="AS71" i="4"/>
  <c r="AT71" i="4" s="1"/>
  <c r="AU71" i="4" s="1"/>
  <c r="AV71" i="4" s="1"/>
  <c r="AS66" i="4"/>
  <c r="AT66" i="4" s="1"/>
  <c r="AU66" i="4" s="1"/>
  <c r="AV66" i="4" s="1"/>
  <c r="AS59" i="4"/>
  <c r="AT59" i="4" s="1"/>
  <c r="AU59" i="4" s="1"/>
  <c r="AV59" i="4" s="1"/>
  <c r="AS55" i="4"/>
  <c r="AT55" i="4" s="1"/>
  <c r="AU55" i="4" s="1"/>
  <c r="AV55" i="4" s="1"/>
  <c r="AS50" i="4"/>
  <c r="AT50" i="4" s="1"/>
  <c r="AU50" i="4" s="1"/>
  <c r="AV50" i="4" s="1"/>
  <c r="AS38" i="4"/>
  <c r="AT38" i="4" s="1"/>
  <c r="AU38" i="4" s="1"/>
  <c r="AV38" i="4" s="1"/>
  <c r="AS34" i="4"/>
  <c r="AT34" i="4" s="1"/>
  <c r="AU34" i="4" s="1"/>
  <c r="AV34" i="4" s="1"/>
  <c r="AS534" i="4"/>
  <c r="AT534" i="4" s="1"/>
  <c r="AU534" i="4" s="1"/>
  <c r="AV534" i="4" s="1"/>
  <c r="AS26" i="4"/>
  <c r="AT26" i="4" s="1"/>
  <c r="AU26" i="4" s="1"/>
  <c r="AV26" i="4" s="1"/>
  <c r="AS23" i="4"/>
  <c r="AS14" i="4"/>
  <c r="AS11" i="4"/>
  <c r="AT11" i="4" s="1"/>
  <c r="AU11" i="4" s="1"/>
  <c r="AV11" i="4" s="1"/>
  <c r="AS390" i="4"/>
  <c r="AT390" i="4" s="1"/>
  <c r="AU390" i="4" s="1"/>
  <c r="AV390" i="4" s="1"/>
  <c r="AS392" i="4"/>
  <c r="AT392" i="4" s="1"/>
  <c r="AU392" i="4" s="1"/>
  <c r="AV392" i="4" s="1"/>
  <c r="AW381" i="4"/>
  <c r="AX381" i="4" s="1"/>
  <c r="AS373" i="4"/>
  <c r="AT373" i="4" s="1"/>
  <c r="AU373" i="4" s="1"/>
  <c r="AV373" i="4" s="1"/>
  <c r="AS361" i="4"/>
  <c r="AT361" i="4" s="1"/>
  <c r="AU361" i="4" s="1"/>
  <c r="AV361" i="4" s="1"/>
  <c r="AS358" i="4"/>
  <c r="AT358" i="4" s="1"/>
  <c r="AU358" i="4" s="1"/>
  <c r="AV358" i="4" s="1"/>
  <c r="AS351" i="4"/>
  <c r="AT351" i="4" s="1"/>
  <c r="AU351" i="4" s="1"/>
  <c r="AV351" i="4" s="1"/>
  <c r="AW351" i="4" s="1"/>
  <c r="AX351" i="4" s="1"/>
  <c r="AS348" i="4"/>
  <c r="AT348" i="4" s="1"/>
  <c r="AU348" i="4" s="1"/>
  <c r="AV348" i="4" s="1"/>
  <c r="AS339" i="4"/>
  <c r="AT339" i="4" s="1"/>
  <c r="AU339" i="4" s="1"/>
  <c r="AV339" i="4" s="1"/>
  <c r="AS335" i="4"/>
  <c r="AT335" i="4" s="1"/>
  <c r="AU335" i="4" s="1"/>
  <c r="AV335" i="4" s="1"/>
  <c r="AS331" i="4"/>
  <c r="AT331" i="4" s="1"/>
  <c r="AU331" i="4" s="1"/>
  <c r="AV331" i="4" s="1"/>
  <c r="AS459" i="4"/>
  <c r="AT459" i="4" s="1"/>
  <c r="AU459" i="4" s="1"/>
  <c r="AV459" i="4" s="1"/>
  <c r="AS315" i="4"/>
  <c r="AT315" i="4" s="1"/>
  <c r="AU315" i="4" s="1"/>
  <c r="AV315" i="4" s="1"/>
  <c r="AS312" i="4"/>
  <c r="AT312" i="4" s="1"/>
  <c r="AU312" i="4" s="1"/>
  <c r="AV312" i="4" s="1"/>
  <c r="AS306" i="4"/>
  <c r="AT306" i="4" s="1"/>
  <c r="AU306" i="4" s="1"/>
  <c r="AV306" i="4" s="1"/>
  <c r="AS298" i="4"/>
  <c r="AT298" i="4" s="1"/>
  <c r="AU298" i="4" s="1"/>
  <c r="AV298" i="4" s="1"/>
  <c r="AS293" i="4"/>
  <c r="AT293" i="4" s="1"/>
  <c r="AU293" i="4" s="1"/>
  <c r="AV293" i="4" s="1"/>
  <c r="AS289" i="4"/>
  <c r="AT289" i="4" s="1"/>
  <c r="AU289" i="4" s="1"/>
  <c r="AV289" i="4" s="1"/>
  <c r="AS278" i="4"/>
  <c r="AT278" i="4" s="1"/>
  <c r="AU278" i="4" s="1"/>
  <c r="AV278" i="4" s="1"/>
  <c r="AS618" i="4"/>
  <c r="AT618" i="4" s="1"/>
  <c r="AU618" i="4" s="1"/>
  <c r="AV618" i="4" s="1"/>
  <c r="AS273" i="4"/>
  <c r="AT273" i="4" s="1"/>
  <c r="AU273" i="4" s="1"/>
  <c r="AV273" i="4" s="1"/>
  <c r="AS262" i="4"/>
  <c r="AT262" i="4" s="1"/>
  <c r="AU262" i="4" s="1"/>
  <c r="AV262" i="4" s="1"/>
  <c r="AS258" i="4"/>
  <c r="AT258" i="4" s="1"/>
  <c r="AU258" i="4" s="1"/>
  <c r="AV258" i="4" s="1"/>
  <c r="AS49" i="4"/>
  <c r="AT49" i="4" s="1"/>
  <c r="AU49" i="4" s="1"/>
  <c r="AV49" i="4" s="1"/>
  <c r="AS244" i="4"/>
  <c r="AT244" i="4" s="1"/>
  <c r="AU244" i="4" s="1"/>
  <c r="AV244" i="4" s="1"/>
  <c r="AS510" i="4"/>
  <c r="AT510" i="4" s="1"/>
  <c r="AU510" i="4" s="1"/>
  <c r="AV510" i="4" s="1"/>
  <c r="AS223" i="4"/>
  <c r="AT223" i="4" s="1"/>
  <c r="AU223" i="4" s="1"/>
  <c r="AV223" i="4" s="1"/>
  <c r="AS143" i="4"/>
  <c r="AT143" i="4" s="1"/>
  <c r="AU143" i="4" s="1"/>
  <c r="AV143" i="4" s="1"/>
  <c r="AS207" i="4"/>
  <c r="AT207" i="4" s="1"/>
  <c r="AU207" i="4" s="1"/>
  <c r="AV207" i="4" s="1"/>
  <c r="AS203" i="4"/>
  <c r="AT203" i="4" s="1"/>
  <c r="AU203" i="4" s="1"/>
  <c r="AV203" i="4" s="1"/>
  <c r="AS196" i="4"/>
  <c r="AT196" i="4" s="1"/>
  <c r="AU196" i="4" s="1"/>
  <c r="AV196" i="4" s="1"/>
  <c r="AS183" i="4"/>
  <c r="AT183" i="4" s="1"/>
  <c r="AU183" i="4" s="1"/>
  <c r="AV183" i="4" s="1"/>
  <c r="AS177" i="4"/>
  <c r="AT177" i="4" s="1"/>
  <c r="AU177" i="4" s="1"/>
  <c r="AV177" i="4" s="1"/>
  <c r="AS173" i="4"/>
  <c r="AT173" i="4" s="1"/>
  <c r="AU173" i="4" s="1"/>
  <c r="AV173" i="4" s="1"/>
  <c r="AS166" i="4"/>
  <c r="AT166" i="4" s="1"/>
  <c r="AU166" i="4" s="1"/>
  <c r="AV166" i="4" s="1"/>
  <c r="AS162" i="4"/>
  <c r="AT162" i="4" s="1"/>
  <c r="AU162" i="4" s="1"/>
  <c r="AV162" i="4" s="1"/>
  <c r="AS155" i="4"/>
  <c r="AT155" i="4" s="1"/>
  <c r="AU155" i="4" s="1"/>
  <c r="AV155" i="4" s="1"/>
  <c r="AS712" i="4"/>
  <c r="AT712" i="4" s="1"/>
  <c r="AU712" i="4" s="1"/>
  <c r="AV712" i="4" s="1"/>
  <c r="AS116" i="4"/>
  <c r="AT116" i="4" s="1"/>
  <c r="AU116" i="4" s="1"/>
  <c r="AV116" i="4" s="1"/>
  <c r="AS139" i="4"/>
  <c r="AT139" i="4" s="1"/>
  <c r="AU139" i="4" s="1"/>
  <c r="AV139" i="4" s="1"/>
  <c r="AS132" i="4"/>
  <c r="AT132" i="4" s="1"/>
  <c r="AU132" i="4" s="1"/>
  <c r="AV132" i="4" s="1"/>
  <c r="AS128" i="4"/>
  <c r="AT128" i="4" s="1"/>
  <c r="AU128" i="4" s="1"/>
  <c r="AV128" i="4" s="1"/>
  <c r="AS113" i="4"/>
  <c r="AT113" i="4" s="1"/>
  <c r="AU113" i="4" s="1"/>
  <c r="AV113" i="4" s="1"/>
  <c r="AS653" i="4"/>
  <c r="AT653" i="4" s="1"/>
  <c r="AU653" i="4" s="1"/>
  <c r="AV653" i="4" s="1"/>
  <c r="AS100" i="4"/>
  <c r="AT100" i="4" s="1"/>
  <c r="AU100" i="4" s="1"/>
  <c r="AV100" i="4" s="1"/>
  <c r="AS91" i="4"/>
  <c r="AT91" i="4" s="1"/>
  <c r="AU91" i="4" s="1"/>
  <c r="AV91" i="4" s="1"/>
  <c r="AS84" i="4"/>
  <c r="AT84" i="4" s="1"/>
  <c r="AU84" i="4" s="1"/>
  <c r="AV84" i="4" s="1"/>
  <c r="AS86" i="4"/>
  <c r="AT86" i="4" s="1"/>
  <c r="AU86" i="4" s="1"/>
  <c r="AV86" i="4" s="1"/>
  <c r="AS82" i="4"/>
  <c r="AT82" i="4" s="1"/>
  <c r="AU82" i="4" s="1"/>
  <c r="AV82" i="4" s="1"/>
  <c r="AS73" i="4"/>
  <c r="AT73" i="4" s="1"/>
  <c r="AU73" i="4" s="1"/>
  <c r="AV73" i="4" s="1"/>
  <c r="AW69" i="4"/>
  <c r="AX69" i="4" s="1"/>
  <c r="AS62" i="4"/>
  <c r="AT62" i="4" s="1"/>
  <c r="AU62" i="4" s="1"/>
  <c r="AV62" i="4" s="1"/>
  <c r="AS58" i="4"/>
  <c r="AT58" i="4" s="1"/>
  <c r="AU58" i="4" s="1"/>
  <c r="AV58" i="4" s="1"/>
  <c r="AS549" i="4"/>
  <c r="AS46" i="4"/>
  <c r="AT46" i="4" s="1"/>
  <c r="AU46" i="4" s="1"/>
  <c r="AV46" i="4" s="1"/>
  <c r="AS42" i="4"/>
  <c r="AT42" i="4" s="1"/>
  <c r="AU42" i="4" s="1"/>
  <c r="AV42" i="4" s="1"/>
  <c r="AS37" i="4"/>
  <c r="AT37" i="4" s="1"/>
  <c r="AU37" i="4" s="1"/>
  <c r="AV37" i="4" s="1"/>
  <c r="AS33" i="4"/>
  <c r="AT33" i="4" s="1"/>
  <c r="AU33" i="4" s="1"/>
  <c r="AV33" i="4" s="1"/>
  <c r="AS29" i="4"/>
  <c r="AT29" i="4" s="1"/>
  <c r="AU29" i="4" s="1"/>
  <c r="AV29" i="4" s="1"/>
  <c r="AS22" i="4"/>
  <c r="AT22" i="4" s="1"/>
  <c r="AU22" i="4" s="1"/>
  <c r="AV22" i="4" s="1"/>
  <c r="AS16" i="4"/>
  <c r="AT16" i="4" s="1"/>
  <c r="AU16" i="4" s="1"/>
  <c r="AV16" i="4" s="1"/>
  <c r="AW10" i="4"/>
  <c r="AX10" i="4" s="1"/>
  <c r="AS8" i="4"/>
  <c r="AT8" i="4" s="1"/>
  <c r="AU8" i="4" s="1"/>
  <c r="AV8" i="4" s="1"/>
  <c r="AS349" i="4"/>
  <c r="AT349" i="4" s="1"/>
  <c r="AU349" i="4" s="1"/>
  <c r="AV349" i="4" s="1"/>
  <c r="AS216" i="4"/>
  <c r="AT216" i="4" s="1"/>
  <c r="AU216" i="4" s="1"/>
  <c r="AV216" i="4" s="1"/>
  <c r="AS144" i="4"/>
  <c r="AT144" i="4" s="1"/>
  <c r="AU144" i="4" s="1"/>
  <c r="AV144" i="4" s="1"/>
  <c r="AS372" i="4"/>
  <c r="AT372" i="4" s="1"/>
  <c r="AU372" i="4" s="1"/>
  <c r="AV372" i="4" s="1"/>
  <c r="AS364" i="4"/>
  <c r="AT364" i="4" s="1"/>
  <c r="AU364" i="4" s="1"/>
  <c r="AV364" i="4" s="1"/>
  <c r="AW362" i="4"/>
  <c r="AX362" i="4" s="1"/>
  <c r="AS360" i="4"/>
  <c r="AT360" i="4" s="1"/>
  <c r="AU360" i="4" s="1"/>
  <c r="AV360" i="4" s="1"/>
  <c r="AS357" i="4"/>
  <c r="AT357" i="4" s="1"/>
  <c r="AU357" i="4" s="1"/>
  <c r="AV357" i="4" s="1"/>
  <c r="AS354" i="4"/>
  <c r="AT354" i="4" s="1"/>
  <c r="AU354" i="4" s="1"/>
  <c r="AV354" i="4" s="1"/>
  <c r="AS342" i="4"/>
  <c r="AT342" i="4" s="1"/>
  <c r="AU342" i="4" s="1"/>
  <c r="AV342" i="4" s="1"/>
  <c r="AS338" i="4"/>
  <c r="AT338" i="4" s="1"/>
  <c r="AU338" i="4" s="1"/>
  <c r="AV338" i="4" s="1"/>
  <c r="AS334" i="4"/>
  <c r="AT334" i="4" s="1"/>
  <c r="AU334" i="4" s="1"/>
  <c r="AV334" i="4" s="1"/>
  <c r="AS330" i="4"/>
  <c r="AT330" i="4" s="1"/>
  <c r="AU330" i="4" s="1"/>
  <c r="AV330" i="4" s="1"/>
  <c r="AW328" i="4"/>
  <c r="AX328" i="4" s="1"/>
  <c r="AW319" i="4"/>
  <c r="AX319" i="4" s="1"/>
  <c r="AW296" i="4"/>
  <c r="AX296" i="4" s="1"/>
  <c r="AW272" i="4"/>
  <c r="AX272" i="4" s="1"/>
  <c r="AW266" i="4"/>
  <c r="AX266" i="4" s="1"/>
  <c r="AW255" i="4"/>
  <c r="AX255" i="4" s="1"/>
  <c r="AW240" i="4"/>
  <c r="AX240" i="4" s="1"/>
  <c r="AS227" i="4"/>
  <c r="AT227" i="4" s="1"/>
  <c r="AU227" i="4" s="1"/>
  <c r="AV227" i="4" s="1"/>
  <c r="AS220" i="4"/>
  <c r="AT220" i="4" s="1"/>
  <c r="AU220" i="4" s="1"/>
  <c r="AV220" i="4" s="1"/>
  <c r="AS210" i="4"/>
  <c r="AT210" i="4" s="1"/>
  <c r="AU210" i="4" s="1"/>
  <c r="AV210" i="4" s="1"/>
  <c r="AS205" i="4"/>
  <c r="AT205" i="4" s="1"/>
  <c r="AU205" i="4" s="1"/>
  <c r="AV205" i="4" s="1"/>
  <c r="AS200" i="4"/>
  <c r="AT200" i="4" s="1"/>
  <c r="AU200" i="4" s="1"/>
  <c r="AV200" i="4" s="1"/>
  <c r="AS198" i="4"/>
  <c r="AT198" i="4" s="1"/>
  <c r="AU198" i="4" s="1"/>
  <c r="AV198" i="4" s="1"/>
  <c r="AS195" i="4"/>
  <c r="AT195" i="4" s="1"/>
  <c r="AU195" i="4" s="1"/>
  <c r="AV195" i="4" s="1"/>
  <c r="AS192" i="4"/>
  <c r="AT192" i="4" s="1"/>
  <c r="AU192" i="4" s="1"/>
  <c r="AV192" i="4" s="1"/>
  <c r="AS189" i="4"/>
  <c r="AT189" i="4" s="1"/>
  <c r="AU189" i="4" s="1"/>
  <c r="AV189" i="4" s="1"/>
  <c r="AS25" i="4"/>
  <c r="AT25" i="4" s="1"/>
  <c r="AU25" i="4" s="1"/>
  <c r="AV25" i="4" s="1"/>
  <c r="AS181" i="4"/>
  <c r="AT181" i="4" s="1"/>
  <c r="AU181" i="4" s="1"/>
  <c r="AV18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0" i="4"/>
  <c r="AT150" i="4" s="1"/>
  <c r="AU150" i="4" s="1"/>
  <c r="AV150" i="4" s="1"/>
  <c r="AS146" i="4"/>
  <c r="AT146" i="4" s="1"/>
  <c r="AU146" i="4" s="1"/>
  <c r="AV146" i="4" s="1"/>
  <c r="AS138" i="4"/>
  <c r="AT138" i="4" s="1"/>
  <c r="AU138" i="4" s="1"/>
  <c r="AV138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276" i="4"/>
  <c r="AT276" i="4" s="1"/>
  <c r="AU276" i="4" s="1"/>
  <c r="AV276" i="4" s="1"/>
  <c r="AS247" i="4"/>
  <c r="AT247" i="4" s="1"/>
  <c r="AU247" i="4" s="1"/>
  <c r="AV247" i="4" s="1"/>
  <c r="AS99" i="4"/>
  <c r="AT99" i="4" s="1"/>
  <c r="AU99" i="4" s="1"/>
  <c r="AV99" i="4" s="1"/>
  <c r="AS95" i="4"/>
  <c r="AT95" i="4" s="1"/>
  <c r="AU95" i="4" s="1"/>
  <c r="AV95" i="4" s="1"/>
  <c r="AS85" i="4"/>
  <c r="AT85" i="4" s="1"/>
  <c r="AU85" i="4" s="1"/>
  <c r="AV85" i="4" s="1"/>
  <c r="AS81" i="4"/>
  <c r="AT81" i="4" s="1"/>
  <c r="AU81" i="4" s="1"/>
  <c r="AV81" i="4" s="1"/>
  <c r="AS78" i="4"/>
  <c r="AT78" i="4" s="1"/>
  <c r="AU78" i="4" s="1"/>
  <c r="AV78" i="4" s="1"/>
  <c r="AS65" i="4"/>
  <c r="AT65" i="4" s="1"/>
  <c r="AU65" i="4" s="1"/>
  <c r="AV65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2" i="4"/>
  <c r="AT52" i="4" s="1"/>
  <c r="AU52" i="4" s="1"/>
  <c r="AV52" i="4" s="1"/>
  <c r="AS629" i="4"/>
  <c r="AT629" i="4" s="1"/>
  <c r="AU629" i="4" s="1"/>
  <c r="AV629" i="4" s="1"/>
  <c r="AS45" i="4"/>
  <c r="AT45" i="4" s="1"/>
  <c r="AU45" i="4" s="1"/>
  <c r="AV45" i="4" s="1"/>
  <c r="AS30" i="4"/>
  <c r="AT30" i="4" s="1"/>
  <c r="AU30" i="4" s="1"/>
  <c r="AV30" i="4" s="1"/>
  <c r="AS28" i="4"/>
  <c r="AT28" i="4" s="1"/>
  <c r="AU28" i="4" s="1"/>
  <c r="AV28" i="4" s="1"/>
  <c r="AS466" i="4"/>
  <c r="AT466" i="4" s="1"/>
  <c r="AU466" i="4" s="1"/>
  <c r="AV466" i="4" s="1"/>
  <c r="AS20" i="4"/>
  <c r="AT20" i="4" s="1"/>
  <c r="AU20" i="4" s="1"/>
  <c r="AV20" i="4" s="1"/>
  <c r="AS15" i="4"/>
  <c r="AT15" i="4" s="1"/>
  <c r="AU15" i="4" s="1"/>
  <c r="AV15" i="4" s="1"/>
  <c r="AS13" i="4"/>
  <c r="AS9" i="4"/>
  <c r="AT9" i="4" s="1"/>
  <c r="AU9" i="4" s="1"/>
  <c r="AV9" i="4" s="1"/>
  <c r="AS376" i="4"/>
  <c r="AT376" i="4" s="1"/>
  <c r="AU376" i="4" s="1"/>
  <c r="AV376" i="4" s="1"/>
  <c r="AS355" i="4"/>
  <c r="AT355" i="4" s="1"/>
  <c r="AU355" i="4" s="1"/>
  <c r="AV355" i="4" s="1"/>
  <c r="AS332" i="4"/>
  <c r="AT332" i="4" s="1"/>
  <c r="AU332" i="4" s="1"/>
  <c r="AV332" i="4" s="1"/>
  <c r="AS305" i="4"/>
  <c r="AT305" i="4" s="1"/>
  <c r="AU305" i="4" s="1"/>
  <c r="AV305" i="4" s="1"/>
  <c r="AS291" i="4"/>
  <c r="AT291" i="4" s="1"/>
  <c r="AU291" i="4" s="1"/>
  <c r="AV291" i="4" s="1"/>
  <c r="AS277" i="4"/>
  <c r="AT277" i="4" s="1"/>
  <c r="AU277" i="4" s="1"/>
  <c r="AV277" i="4" s="1"/>
  <c r="AS261" i="4"/>
  <c r="AT261" i="4" s="1"/>
  <c r="AU261" i="4" s="1"/>
  <c r="AV261" i="4" s="1"/>
  <c r="AS170" i="4"/>
  <c r="AT170" i="4" s="1"/>
  <c r="AU170" i="4" s="1"/>
  <c r="AV170" i="4" s="1"/>
  <c r="AS137" i="4"/>
  <c r="AT137" i="4" s="1"/>
  <c r="AU137" i="4" s="1"/>
  <c r="AV137" i="4" s="1"/>
  <c r="AS621" i="4"/>
  <c r="AT621" i="4" s="1"/>
  <c r="AU621" i="4" s="1"/>
  <c r="AV621" i="4" s="1"/>
  <c r="AS391" i="4"/>
  <c r="AT391" i="4" s="1"/>
  <c r="AU391" i="4" s="1"/>
  <c r="AV391" i="4" s="1"/>
  <c r="AW388" i="4"/>
  <c r="AX388" i="4" s="1"/>
  <c r="AS384" i="4"/>
  <c r="AT384" i="4" s="1"/>
  <c r="AU384" i="4" s="1"/>
  <c r="AV384" i="4" s="1"/>
  <c r="AS374" i="4"/>
  <c r="AT374" i="4" s="1"/>
  <c r="AU374" i="4" s="1"/>
  <c r="AV374" i="4" s="1"/>
  <c r="AS542" i="4"/>
  <c r="AT542" i="4" s="1"/>
  <c r="AU542" i="4" s="1"/>
  <c r="AV542" i="4" s="1"/>
  <c r="AS356" i="4"/>
  <c r="AT356" i="4" s="1"/>
  <c r="AU356" i="4" s="1"/>
  <c r="AV356" i="4" s="1"/>
  <c r="AW356" i="4" s="1"/>
  <c r="AX356" i="4" s="1"/>
  <c r="AS491" i="4"/>
  <c r="AT491" i="4" s="1"/>
  <c r="AU491" i="4" s="1"/>
  <c r="AV491" i="4" s="1"/>
  <c r="AS346" i="4"/>
  <c r="AT346" i="4" s="1"/>
  <c r="AU346" i="4" s="1"/>
  <c r="AV346" i="4" s="1"/>
  <c r="AW345" i="4"/>
  <c r="AX345" i="4" s="1"/>
  <c r="AS341" i="4"/>
  <c r="AT341" i="4" s="1"/>
  <c r="AU341" i="4" s="1"/>
  <c r="AV341" i="4" s="1"/>
  <c r="AW337" i="4"/>
  <c r="AX337" i="4" s="1"/>
  <c r="AS333" i="4"/>
  <c r="AT333" i="4" s="1"/>
  <c r="AU333" i="4" s="1"/>
  <c r="AV333" i="4" s="1"/>
  <c r="AS327" i="4"/>
  <c r="AT327" i="4" s="1"/>
  <c r="AU327" i="4" s="1"/>
  <c r="AV327" i="4" s="1"/>
  <c r="AS322" i="4"/>
  <c r="AT322" i="4" s="1"/>
  <c r="AU322" i="4" s="1"/>
  <c r="AV322" i="4" s="1"/>
  <c r="AS317" i="4"/>
  <c r="AT317" i="4" s="1"/>
  <c r="AU317" i="4" s="1"/>
  <c r="AV317" i="4" s="1"/>
  <c r="AS309" i="4"/>
  <c r="AT309" i="4" s="1"/>
  <c r="AU309" i="4" s="1"/>
  <c r="AV309" i="4" s="1"/>
  <c r="AS304" i="4"/>
  <c r="AT304" i="4" s="1"/>
  <c r="AU304" i="4" s="1"/>
  <c r="AV304" i="4" s="1"/>
  <c r="AS283" i="4"/>
  <c r="AT283" i="4" s="1"/>
  <c r="AU283" i="4" s="1"/>
  <c r="AV283" i="4" s="1"/>
  <c r="AS271" i="4"/>
  <c r="AT271" i="4" s="1"/>
  <c r="AU271" i="4" s="1"/>
  <c r="AV271" i="4" s="1"/>
  <c r="AS264" i="4"/>
  <c r="AT264" i="4" s="1"/>
  <c r="AU264" i="4" s="1"/>
  <c r="AV264" i="4" s="1"/>
  <c r="AS250" i="4"/>
  <c r="AT250" i="4" s="1"/>
  <c r="AU250" i="4" s="1"/>
  <c r="AV250" i="4" s="1"/>
  <c r="AS194" i="4"/>
  <c r="AT194" i="4" s="1"/>
  <c r="AU194" i="4" s="1"/>
  <c r="AV194" i="4" s="1"/>
  <c r="AS246" i="4"/>
  <c r="AT246" i="4" s="1"/>
  <c r="AU246" i="4" s="1"/>
  <c r="AV246" i="4" s="1"/>
  <c r="AS243" i="4"/>
  <c r="AT243" i="4" s="1"/>
  <c r="AU243" i="4" s="1"/>
  <c r="AV243" i="4" s="1"/>
  <c r="AS239" i="4"/>
  <c r="AT239" i="4" s="1"/>
  <c r="AU239" i="4" s="1"/>
  <c r="AV239" i="4" s="1"/>
  <c r="AW232" i="4"/>
  <c r="AX232" i="4" s="1"/>
  <c r="AS226" i="4"/>
  <c r="AT226" i="4" s="1"/>
  <c r="AU226" i="4" s="1"/>
  <c r="AV226" i="4" s="1"/>
  <c r="AS222" i="4"/>
  <c r="AT222" i="4" s="1"/>
  <c r="AU222" i="4" s="1"/>
  <c r="AV222" i="4" s="1"/>
  <c r="AS369" i="4"/>
  <c r="AT369" i="4" s="1"/>
  <c r="AU369" i="4" s="1"/>
  <c r="AV369" i="4" s="1"/>
  <c r="AS212" i="4"/>
  <c r="AT212" i="4" s="1"/>
  <c r="AU212" i="4" s="1"/>
  <c r="AV212" i="4" s="1"/>
  <c r="AS504" i="4"/>
  <c r="AT504" i="4" s="1"/>
  <c r="AU504" i="4" s="1"/>
  <c r="AV504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9" i="4"/>
  <c r="AT169" i="4" s="1"/>
  <c r="AU169" i="4" s="1"/>
  <c r="AV169" i="4" s="1"/>
  <c r="AS164" i="4"/>
  <c r="AT164" i="4" s="1"/>
  <c r="AU164" i="4" s="1"/>
  <c r="AV164" i="4" s="1"/>
  <c r="AS160" i="4"/>
  <c r="AT160" i="4" s="1"/>
  <c r="AU160" i="4" s="1"/>
  <c r="AV160" i="4" s="1"/>
  <c r="AS153" i="4"/>
  <c r="AT153" i="4" s="1"/>
  <c r="AU153" i="4" s="1"/>
  <c r="AV153" i="4" s="1"/>
  <c r="AS148" i="4"/>
  <c r="AT148" i="4" s="1"/>
  <c r="AU148" i="4" s="1"/>
  <c r="AV148" i="4" s="1"/>
  <c r="AS135" i="4"/>
  <c r="AT135" i="4" s="1"/>
  <c r="AU135" i="4" s="1"/>
  <c r="AV135" i="4" s="1"/>
  <c r="AS126" i="4"/>
  <c r="AT126" i="4" s="1"/>
  <c r="AU126" i="4" s="1"/>
  <c r="AV126" i="4" s="1"/>
  <c r="AS121" i="4"/>
  <c r="AT121" i="4" s="1"/>
  <c r="AU121" i="4" s="1"/>
  <c r="AV121" i="4" s="1"/>
  <c r="AS119" i="4"/>
  <c r="AT119" i="4" s="1"/>
  <c r="AU119" i="4" s="1"/>
  <c r="AV119" i="4" s="1"/>
  <c r="AW600" i="4"/>
  <c r="AX600" i="4" s="1"/>
  <c r="AS112" i="4"/>
  <c r="AT112" i="4" s="1"/>
  <c r="AU112" i="4" s="1"/>
  <c r="AV112" i="4" s="1"/>
  <c r="AS105" i="4"/>
  <c r="AT105" i="4" s="1"/>
  <c r="AU105" i="4" s="1"/>
  <c r="AV105" i="4" s="1"/>
  <c r="AS96" i="4"/>
  <c r="AT96" i="4" s="1"/>
  <c r="AU96" i="4" s="1"/>
  <c r="AV96" i="4" s="1"/>
  <c r="AS93" i="4"/>
  <c r="AT93" i="4" s="1"/>
  <c r="AU93" i="4" s="1"/>
  <c r="AV93" i="4" s="1"/>
  <c r="AS90" i="4"/>
  <c r="AT90" i="4" s="1"/>
  <c r="AU90" i="4" s="1"/>
  <c r="AV90" i="4" s="1"/>
  <c r="AW87" i="4"/>
  <c r="AX87" i="4" s="1"/>
  <c r="AS31" i="4"/>
  <c r="AT31" i="4" s="1"/>
  <c r="AU31" i="4" s="1"/>
  <c r="AV31" i="4" s="1"/>
  <c r="AS48" i="4"/>
  <c r="AT48" i="4" s="1"/>
  <c r="AU48" i="4" s="1"/>
  <c r="AV48" i="4" s="1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423" i="4"/>
  <c r="AT423" i="4" s="1"/>
  <c r="AU423" i="4" s="1"/>
  <c r="AV423" i="4" s="1"/>
  <c r="AS56" i="4"/>
  <c r="AT56" i="4" s="1"/>
  <c r="AU56" i="4" s="1"/>
  <c r="AV56" i="4" s="1"/>
  <c r="AS51" i="4"/>
  <c r="AT51" i="4" s="1"/>
  <c r="AU51" i="4" s="1"/>
  <c r="AV51" i="4" s="1"/>
  <c r="AS47" i="4"/>
  <c r="AT47" i="4" s="1"/>
  <c r="AU47" i="4" s="1"/>
  <c r="AV47" i="4" s="1"/>
  <c r="AS44" i="4"/>
  <c r="AT44" i="4" s="1"/>
  <c r="AU44" i="4" s="1"/>
  <c r="AV44" i="4" s="1"/>
  <c r="AS35" i="4"/>
  <c r="AT35" i="4" s="1"/>
  <c r="AU35" i="4" s="1"/>
  <c r="AV35" i="4" s="1"/>
  <c r="AS32" i="4"/>
  <c r="AT32" i="4" s="1"/>
  <c r="AU32" i="4" s="1"/>
  <c r="AV32" i="4" s="1"/>
  <c r="AW27" i="4"/>
  <c r="AX27" i="4" s="1"/>
  <c r="AS24" i="4"/>
  <c r="AT24" i="4" s="1"/>
  <c r="AU24" i="4" s="1"/>
  <c r="AV24" i="4" s="1"/>
  <c r="AS667" i="4"/>
  <c r="AT667" i="4" s="1"/>
  <c r="AU667" i="4" s="1"/>
  <c r="AV667" i="4" s="1"/>
  <c r="AS12" i="4"/>
  <c r="AT12" i="4" s="1"/>
  <c r="AU12" i="4" s="1"/>
  <c r="AV12" i="4" s="1"/>
  <c r="AS365" i="4"/>
  <c r="AT365" i="4" s="1"/>
  <c r="AU365" i="4" s="1"/>
  <c r="AV365" i="4" s="1"/>
  <c r="AS359" i="4"/>
  <c r="AT359" i="4" s="1"/>
  <c r="AU359" i="4" s="1"/>
  <c r="AV359" i="4" s="1"/>
  <c r="AS329" i="4"/>
  <c r="AT329" i="4" s="1"/>
  <c r="AU329" i="4" s="1"/>
  <c r="AV329" i="4" s="1"/>
  <c r="AS300" i="4"/>
  <c r="AT300" i="4" s="1"/>
  <c r="AU300" i="4" s="1"/>
  <c r="AV300" i="4" s="1"/>
  <c r="AS416" i="4"/>
  <c r="AT416" i="4" s="1"/>
  <c r="AU416" i="4" s="1"/>
  <c r="AV416" i="4" s="1"/>
  <c r="AS238" i="4"/>
  <c r="AT238" i="4" s="1"/>
  <c r="AU238" i="4" s="1"/>
  <c r="AV238" i="4" s="1"/>
  <c r="AS77" i="4"/>
  <c r="AT77" i="4" s="1"/>
  <c r="AU77" i="4" s="1"/>
  <c r="AV77" i="4" s="1"/>
  <c r="AS202" i="4"/>
  <c r="AT202" i="4" s="1"/>
  <c r="AU202" i="4" s="1"/>
  <c r="AV202" i="4" s="1"/>
  <c r="AS17" i="4"/>
  <c r="AT17" i="4" s="1"/>
  <c r="AU17" i="4" s="1"/>
  <c r="AV17" i="4" s="1"/>
  <c r="AW302" i="4"/>
  <c r="AX302" i="4" s="1"/>
  <c r="AW603" i="4"/>
  <c r="AX603" i="4" s="1"/>
  <c r="AW75" i="4"/>
  <c r="AX75" i="4" s="1"/>
  <c r="AA329" i="4"/>
  <c r="M329" i="4"/>
  <c r="J329" i="4" s="1"/>
  <c r="AP329" i="4" s="1"/>
  <c r="R329" i="4"/>
  <c r="AT13" i="4" l="1"/>
  <c r="AS732" i="4"/>
  <c r="AT549" i="4"/>
  <c r="AS735" i="4"/>
  <c r="AT14" i="4"/>
  <c r="AS734" i="4"/>
  <c r="AS727" i="4"/>
  <c r="AS733" i="4"/>
  <c r="AS731" i="4"/>
  <c r="AT23" i="4"/>
  <c r="AS737" i="4"/>
  <c r="AT18" i="4"/>
  <c r="AS729" i="4"/>
  <c r="AS723" i="4"/>
  <c r="AS728" i="4"/>
  <c r="AS736" i="4"/>
  <c r="AS730" i="4"/>
  <c r="AT736" i="4"/>
  <c r="AT428" i="4"/>
  <c r="AT733" i="4" s="1"/>
  <c r="AT508" i="4"/>
  <c r="Z329" i="4"/>
  <c r="AO329" i="4"/>
  <c r="AW348" i="4"/>
  <c r="AX348" i="4" s="1"/>
  <c r="AW639" i="4"/>
  <c r="AX639" i="4" s="1"/>
  <c r="AW339" i="4"/>
  <c r="AX339" i="4" s="1"/>
  <c r="AW373" i="4"/>
  <c r="AX373" i="4" s="1"/>
  <c r="AW140" i="4"/>
  <c r="AX140" i="4" s="1"/>
  <c r="AW105" i="4"/>
  <c r="AX105" i="4" s="1"/>
  <c r="AW112" i="4"/>
  <c r="AX112" i="4" s="1"/>
  <c r="AW491" i="4"/>
  <c r="AX491" i="4" s="1"/>
  <c r="AW221" i="4"/>
  <c r="AX221" i="4" s="1"/>
  <c r="AW374" i="4"/>
  <c r="AX374" i="4" s="1"/>
  <c r="AW384" i="4"/>
  <c r="AX384" i="4" s="1"/>
  <c r="AW312" i="4"/>
  <c r="AX312" i="4" s="1"/>
  <c r="AW693" i="4"/>
  <c r="AX693" i="4" s="1"/>
  <c r="AW357" i="4"/>
  <c r="AX357" i="4" s="1"/>
  <c r="AW73" i="4"/>
  <c r="AX73" i="4" s="1"/>
  <c r="AW86" i="4"/>
  <c r="AX86" i="4" s="1"/>
  <c r="AW84" i="4"/>
  <c r="AX84" i="4" s="1"/>
  <c r="AW653" i="4"/>
  <c r="AX653" i="4" s="1"/>
  <c r="AW132" i="4"/>
  <c r="AX132" i="4" s="1"/>
  <c r="AW139" i="4"/>
  <c r="AX139" i="4" s="1"/>
  <c r="AW331" i="4"/>
  <c r="AX331" i="4" s="1"/>
  <c r="AW383" i="4"/>
  <c r="AX383" i="4" s="1"/>
  <c r="AW213" i="4"/>
  <c r="AX213" i="4" s="1"/>
  <c r="AW237" i="4"/>
  <c r="AX237" i="4" s="1"/>
  <c r="AW251" i="4"/>
  <c r="AX251" i="4" s="1"/>
  <c r="AW260" i="4"/>
  <c r="AX260" i="4" s="1"/>
  <c r="AW269" i="4"/>
  <c r="AX269" i="4" s="1"/>
  <c r="AW290" i="4"/>
  <c r="AX290" i="4" s="1"/>
  <c r="AW295" i="4"/>
  <c r="AX295" i="4" s="1"/>
  <c r="AW303" i="4"/>
  <c r="AX303" i="4" s="1"/>
  <c r="AW313" i="4"/>
  <c r="AX313" i="4" s="1"/>
  <c r="AW318" i="4"/>
  <c r="AX318" i="4" s="1"/>
  <c r="AW326" i="4"/>
  <c r="AX326" i="4" s="1"/>
  <c r="AW546" i="4"/>
  <c r="AX546" i="4" s="1"/>
  <c r="AW598" i="4"/>
  <c r="AX598" i="4" s="1"/>
  <c r="AW354" i="4"/>
  <c r="AX354" i="4" s="1"/>
  <c r="AW360" i="4"/>
  <c r="AX360" i="4" s="1"/>
  <c r="AW82" i="4"/>
  <c r="AX82" i="4" s="1"/>
  <c r="AW91" i="4"/>
  <c r="AX91" i="4" s="1"/>
  <c r="AW100" i="4"/>
  <c r="AX100" i="4" s="1"/>
  <c r="AW113" i="4"/>
  <c r="AX113" i="4" s="1"/>
  <c r="AW128" i="4"/>
  <c r="AX128" i="4" s="1"/>
  <c r="AW116" i="4"/>
  <c r="AX116" i="4" s="1"/>
  <c r="AW156" i="4"/>
  <c r="AX156" i="4" s="1"/>
  <c r="AW231" i="4"/>
  <c r="AX231" i="4" s="1"/>
  <c r="AW245" i="4"/>
  <c r="AX245" i="4" s="1"/>
  <c r="AW249" i="4"/>
  <c r="AX249" i="4" s="1"/>
  <c r="AW257" i="4"/>
  <c r="AX257" i="4" s="1"/>
  <c r="AW263" i="4"/>
  <c r="AX263" i="4" s="1"/>
  <c r="AW274" i="4"/>
  <c r="AX274" i="4" s="1"/>
  <c r="AW286" i="4"/>
  <c r="AX286" i="4" s="1"/>
  <c r="AW299" i="4"/>
  <c r="AX299" i="4" s="1"/>
  <c r="AW307" i="4"/>
  <c r="AX307" i="4" s="1"/>
  <c r="AW316" i="4"/>
  <c r="AX316" i="4" s="1"/>
  <c r="AW631" i="4"/>
  <c r="AX631" i="4" s="1"/>
  <c r="AW707" i="4"/>
  <c r="AX707" i="4" s="1"/>
  <c r="AW573" i="4"/>
  <c r="AX573" i="4" s="1"/>
  <c r="AW24" i="4"/>
  <c r="AX24" i="4" s="1"/>
  <c r="AW31" i="4"/>
  <c r="AX31" i="4" s="1"/>
  <c r="AW243" i="4"/>
  <c r="AX243" i="4" s="1"/>
  <c r="AW194" i="4"/>
  <c r="AX194" i="4" s="1"/>
  <c r="AW271" i="4"/>
  <c r="AX271" i="4" s="1"/>
  <c r="AW283" i="4"/>
  <c r="AX283" i="4" s="1"/>
  <c r="AW304" i="4"/>
  <c r="AX304" i="4" s="1"/>
  <c r="AW327" i="4"/>
  <c r="AX327" i="4" s="1"/>
  <c r="AW341" i="4"/>
  <c r="AX341" i="4" s="1"/>
  <c r="AW45" i="4"/>
  <c r="AX45" i="4" s="1"/>
  <c r="AW629" i="4"/>
  <c r="AX629" i="4" s="1"/>
  <c r="AW54" i="4"/>
  <c r="AX54" i="4" s="1"/>
  <c r="AW61" i="4"/>
  <c r="AX61" i="4" s="1"/>
  <c r="AW81" i="4"/>
  <c r="AX81" i="4" s="1"/>
  <c r="AW99" i="4"/>
  <c r="AX99" i="4" s="1"/>
  <c r="AW127" i="4"/>
  <c r="AX127" i="4" s="1"/>
  <c r="AW136" i="4"/>
  <c r="AX136" i="4" s="1"/>
  <c r="AW146" i="4"/>
  <c r="AX146" i="4" s="1"/>
  <c r="AW157" i="4"/>
  <c r="AX157" i="4" s="1"/>
  <c r="AW165" i="4"/>
  <c r="AX165" i="4" s="1"/>
  <c r="AW181" i="4"/>
  <c r="AX181" i="4" s="1"/>
  <c r="AW189" i="4"/>
  <c r="AX189" i="4" s="1"/>
  <c r="AW195" i="4"/>
  <c r="AX195" i="4" s="1"/>
  <c r="AW200" i="4"/>
  <c r="AX200" i="4" s="1"/>
  <c r="AW205" i="4"/>
  <c r="AX205" i="4" s="1"/>
  <c r="AW220" i="4"/>
  <c r="AX220" i="4" s="1"/>
  <c r="AW227" i="4"/>
  <c r="AX227" i="4" s="1"/>
  <c r="AW416" i="4"/>
  <c r="AX416" i="4" s="1"/>
  <c r="AW8" i="4"/>
  <c r="AX8" i="4" s="1"/>
  <c r="AW144" i="4"/>
  <c r="AX144" i="4" s="1"/>
  <c r="AW170" i="4"/>
  <c r="AX170" i="4" s="1"/>
  <c r="AW173" i="4"/>
  <c r="AX173" i="4" s="1"/>
  <c r="AW177" i="4"/>
  <c r="AX177" i="4" s="1"/>
  <c r="AW216" i="4"/>
  <c r="AX216" i="4" s="1"/>
  <c r="AW223" i="4"/>
  <c r="AX223" i="4" s="1"/>
  <c r="AW510" i="4"/>
  <c r="AX510" i="4" s="1"/>
  <c r="AW49" i="4"/>
  <c r="AX49" i="4" s="1"/>
  <c r="AW258" i="4"/>
  <c r="AX258" i="4" s="1"/>
  <c r="AW618" i="4"/>
  <c r="AX618" i="4" s="1"/>
  <c r="AW289" i="4"/>
  <c r="AX289" i="4" s="1"/>
  <c r="AW7" i="4"/>
  <c r="AX7" i="4" s="1"/>
  <c r="AW26" i="4"/>
  <c r="AX26" i="4" s="1"/>
  <c r="AW534" i="4"/>
  <c r="AX534" i="4" s="1"/>
  <c r="AW38" i="4"/>
  <c r="AX38" i="4" s="1"/>
  <c r="AW382" i="4"/>
  <c r="AX382" i="4" s="1"/>
  <c r="AW567" i="4"/>
  <c r="AX567" i="4" s="1"/>
  <c r="AW557" i="4"/>
  <c r="AX557" i="4" s="1"/>
  <c r="AW502" i="4"/>
  <c r="AX502" i="4" s="1"/>
  <c r="AW647" i="4"/>
  <c r="AX647" i="4" s="1"/>
  <c r="AW713" i="4"/>
  <c r="AX713" i="4" s="1"/>
  <c r="AW12" i="4"/>
  <c r="AX12" i="4" s="1"/>
  <c r="AW667" i="4"/>
  <c r="AX667" i="4" s="1"/>
  <c r="AW48" i="4"/>
  <c r="AX48" i="4" s="1"/>
  <c r="AW239" i="4"/>
  <c r="AX239" i="4" s="1"/>
  <c r="AW246" i="4"/>
  <c r="AX246" i="4" s="1"/>
  <c r="AW250" i="4"/>
  <c r="AX250" i="4" s="1"/>
  <c r="AW264" i="4"/>
  <c r="AX264" i="4" s="1"/>
  <c r="AW309" i="4"/>
  <c r="AX309" i="4" s="1"/>
  <c r="AW317" i="4"/>
  <c r="AX317" i="4" s="1"/>
  <c r="AW322" i="4"/>
  <c r="AX322" i="4" s="1"/>
  <c r="AW52" i="4"/>
  <c r="AX52" i="4" s="1"/>
  <c r="AW57" i="4"/>
  <c r="AX57" i="4" s="1"/>
  <c r="AW65" i="4"/>
  <c r="AX65" i="4" s="1"/>
  <c r="AW78" i="4"/>
  <c r="AX78" i="4" s="1"/>
  <c r="AW85" i="4"/>
  <c r="AX85" i="4" s="1"/>
  <c r="AW95" i="4"/>
  <c r="AX95" i="4" s="1"/>
  <c r="AW247" i="4"/>
  <c r="AX247" i="4" s="1"/>
  <c r="AW276" i="4"/>
  <c r="AX276" i="4" s="1"/>
  <c r="AW130" i="4"/>
  <c r="AX130" i="4" s="1"/>
  <c r="AW138" i="4"/>
  <c r="AX138" i="4" s="1"/>
  <c r="AW150" i="4"/>
  <c r="AX150" i="4" s="1"/>
  <c r="AW154" i="4"/>
  <c r="AX154" i="4" s="1"/>
  <c r="AW161" i="4"/>
  <c r="AX161" i="4" s="1"/>
  <c r="AW25" i="4"/>
  <c r="AX25" i="4" s="1"/>
  <c r="AW192" i="4"/>
  <c r="AX192" i="4" s="1"/>
  <c r="AW198" i="4"/>
  <c r="AX198" i="4" s="1"/>
  <c r="AW210" i="4"/>
  <c r="AX210" i="4" s="1"/>
  <c r="AW376" i="4"/>
  <c r="AX376" i="4" s="1"/>
  <c r="AW183" i="4"/>
  <c r="AX183" i="4" s="1"/>
  <c r="AW196" i="4"/>
  <c r="AX196" i="4" s="1"/>
  <c r="AW244" i="4"/>
  <c r="AX244" i="4" s="1"/>
  <c r="AW262" i="4"/>
  <c r="AX262" i="4" s="1"/>
  <c r="AW273" i="4"/>
  <c r="AX273" i="4" s="1"/>
  <c r="AW278" i="4"/>
  <c r="AX278" i="4" s="1"/>
  <c r="AW293" i="4"/>
  <c r="AX293" i="4" s="1"/>
  <c r="AW298" i="4"/>
  <c r="AX298" i="4" s="1"/>
  <c r="AW306" i="4"/>
  <c r="AX306" i="4" s="1"/>
  <c r="AW315" i="4"/>
  <c r="AX315" i="4" s="1"/>
  <c r="AW459" i="4"/>
  <c r="AX459" i="4" s="1"/>
  <c r="AW335" i="4"/>
  <c r="AX335" i="4" s="1"/>
  <c r="AW365" i="4"/>
  <c r="AX365" i="4" s="1"/>
  <c r="AW424" i="4"/>
  <c r="AX424" i="4" s="1"/>
  <c r="AW34" i="4"/>
  <c r="AX34" i="4" s="1"/>
  <c r="AW149" i="4"/>
  <c r="AX149" i="4" s="1"/>
  <c r="AW344" i="4"/>
  <c r="AX344" i="4" s="1"/>
  <c r="AW377" i="4"/>
  <c r="AX377" i="4" s="1"/>
  <c r="AW429" i="4"/>
  <c r="AX429" i="4" s="1"/>
  <c r="AW552" i="4"/>
  <c r="AX552" i="4" s="1"/>
  <c r="AW681" i="4"/>
  <c r="AX681" i="4" s="1"/>
  <c r="AW300" i="4"/>
  <c r="AX300" i="4" s="1"/>
  <c r="AW32" i="4"/>
  <c r="AX32" i="4" s="1"/>
  <c r="AW51" i="4"/>
  <c r="AX51" i="4" s="1"/>
  <c r="AW56" i="4"/>
  <c r="AX56" i="4" s="1"/>
  <c r="AW64" i="4"/>
  <c r="AX64" i="4" s="1"/>
  <c r="AW72" i="4"/>
  <c r="AX72" i="4" s="1"/>
  <c r="AW90" i="4"/>
  <c r="AX90" i="4" s="1"/>
  <c r="AW96" i="4"/>
  <c r="AX96" i="4" s="1"/>
  <c r="AW121" i="4"/>
  <c r="AX121" i="4" s="1"/>
  <c r="AW148" i="4"/>
  <c r="AX148" i="4" s="1"/>
  <c r="AW153" i="4"/>
  <c r="AX153" i="4" s="1"/>
  <c r="AW160" i="4"/>
  <c r="AX160" i="4" s="1"/>
  <c r="AW169" i="4"/>
  <c r="AX169" i="4" s="1"/>
  <c r="AW171" i="4"/>
  <c r="AX171" i="4" s="1"/>
  <c r="AW176" i="4"/>
  <c r="AX176" i="4" s="1"/>
  <c r="AW184" i="4"/>
  <c r="AX184" i="4" s="1"/>
  <c r="AW191" i="4"/>
  <c r="AX191" i="4" s="1"/>
  <c r="AW222" i="4"/>
  <c r="AX222" i="4" s="1"/>
  <c r="AW333" i="4"/>
  <c r="AX333" i="4" s="1"/>
  <c r="AW542" i="4"/>
  <c r="AX542" i="4" s="1"/>
  <c r="AW621" i="4"/>
  <c r="AX621" i="4" s="1"/>
  <c r="AW20" i="4"/>
  <c r="AX20" i="4" s="1"/>
  <c r="AW28" i="4"/>
  <c r="AX28" i="4" s="1"/>
  <c r="AW238" i="4"/>
  <c r="AX238" i="4" s="1"/>
  <c r="AW261" i="4"/>
  <c r="AX261" i="4" s="1"/>
  <c r="AW277" i="4"/>
  <c r="AX277" i="4" s="1"/>
  <c r="AW291" i="4"/>
  <c r="AX291" i="4" s="1"/>
  <c r="AW305" i="4"/>
  <c r="AX305" i="4" s="1"/>
  <c r="AW330" i="4"/>
  <c r="AX330" i="4" s="1"/>
  <c r="AW338" i="4"/>
  <c r="AX338" i="4" s="1"/>
  <c r="AW22" i="4"/>
  <c r="AX22" i="4" s="1"/>
  <c r="AW33" i="4"/>
  <c r="AX33" i="4" s="1"/>
  <c r="AW42" i="4"/>
  <c r="AX42" i="4" s="1"/>
  <c r="AW58" i="4"/>
  <c r="AX58" i="4" s="1"/>
  <c r="AW712" i="4"/>
  <c r="AX712" i="4" s="1"/>
  <c r="AW166" i="4"/>
  <c r="AX166" i="4" s="1"/>
  <c r="AW203" i="4"/>
  <c r="AX203" i="4" s="1"/>
  <c r="AW143" i="4"/>
  <c r="AX143" i="4" s="1"/>
  <c r="AW358" i="4"/>
  <c r="AX358" i="4" s="1"/>
  <c r="AW392" i="4"/>
  <c r="AX392" i="4" s="1"/>
  <c r="AW11" i="4"/>
  <c r="AX11" i="4" s="1"/>
  <c r="AW202" i="4"/>
  <c r="AX202" i="4" s="1"/>
  <c r="AW59" i="4"/>
  <c r="AX59" i="4" s="1"/>
  <c r="AW66" i="4"/>
  <c r="AX66" i="4" s="1"/>
  <c r="AW627" i="4"/>
  <c r="AX627" i="4" s="1"/>
  <c r="AW89" i="4"/>
  <c r="AX89" i="4" s="1"/>
  <c r="AW103" i="4"/>
  <c r="AX103" i="4" s="1"/>
  <c r="AW111" i="4"/>
  <c r="AX111" i="4" s="1"/>
  <c r="AW117" i="4"/>
  <c r="AX117" i="4" s="1"/>
  <c r="AW124" i="4"/>
  <c r="AX124" i="4" s="1"/>
  <c r="AW134" i="4"/>
  <c r="AX134" i="4" s="1"/>
  <c r="AW167" i="4"/>
  <c r="AX167" i="4" s="1"/>
  <c r="AW175" i="4"/>
  <c r="AX175" i="4" s="1"/>
  <c r="AW190" i="4"/>
  <c r="AX190" i="4" s="1"/>
  <c r="AW394" i="4"/>
  <c r="AX394" i="4" s="1"/>
  <c r="AW332" i="4"/>
  <c r="AX332" i="4" s="1"/>
  <c r="AW368" i="4"/>
  <c r="AX368" i="4" s="1"/>
  <c r="AW415" i="4"/>
  <c r="AX415" i="4" s="1"/>
  <c r="AW421" i="4"/>
  <c r="AX421" i="4" s="1"/>
  <c r="AW442" i="4"/>
  <c r="AX442" i="4" s="1"/>
  <c r="AW452" i="4"/>
  <c r="AX452" i="4" s="1"/>
  <c r="AW460" i="4"/>
  <c r="AX460" i="4" s="1"/>
  <c r="AW464" i="4"/>
  <c r="AX464" i="4" s="1"/>
  <c r="AW488" i="4"/>
  <c r="AX488" i="4" s="1"/>
  <c r="AW494" i="4"/>
  <c r="AX494" i="4" s="1"/>
  <c r="AW500" i="4"/>
  <c r="AX500" i="4" s="1"/>
  <c r="AW389" i="4"/>
  <c r="AX389" i="4" s="1"/>
  <c r="AW515" i="4"/>
  <c r="AX515" i="4" s="1"/>
  <c r="AW520" i="4"/>
  <c r="AX520" i="4" s="1"/>
  <c r="AW527" i="4"/>
  <c r="AX527" i="4" s="1"/>
  <c r="AW141" i="4"/>
  <c r="AX141" i="4" s="1"/>
  <c r="AW547" i="4"/>
  <c r="AX547" i="4" s="1"/>
  <c r="AW553" i="4"/>
  <c r="AX553" i="4" s="1"/>
  <c r="AW558" i="4"/>
  <c r="AX558" i="4" s="1"/>
  <c r="AW578" i="4"/>
  <c r="AX578" i="4" s="1"/>
  <c r="AW585" i="4"/>
  <c r="AX585" i="4" s="1"/>
  <c r="AW593" i="4"/>
  <c r="AX593" i="4" s="1"/>
  <c r="AW599" i="4"/>
  <c r="AX599" i="4" s="1"/>
  <c r="AW606" i="4"/>
  <c r="AX606" i="4" s="1"/>
  <c r="AW614" i="4"/>
  <c r="AX614" i="4" s="1"/>
  <c r="AW350" i="4"/>
  <c r="AX350" i="4" s="1"/>
  <c r="AW633" i="4"/>
  <c r="AX633" i="4" s="1"/>
  <c r="AW648" i="4"/>
  <c r="AX648" i="4" s="1"/>
  <c r="AW659" i="4"/>
  <c r="AX659" i="4" s="1"/>
  <c r="AW664" i="4"/>
  <c r="AX664" i="4" s="1"/>
  <c r="AW672" i="4"/>
  <c r="AX672" i="4" s="1"/>
  <c r="AW682" i="4"/>
  <c r="AX682" i="4" s="1"/>
  <c r="AW187" i="4"/>
  <c r="AX187" i="4" s="1"/>
  <c r="AW696" i="4"/>
  <c r="AX696" i="4" s="1"/>
  <c r="AW701" i="4"/>
  <c r="AX701" i="4" s="1"/>
  <c r="AW432" i="4"/>
  <c r="AX432" i="4" s="1"/>
  <c r="AW714" i="4"/>
  <c r="AX714" i="4" s="1"/>
  <c r="AW407" i="4"/>
  <c r="AX407" i="4" s="1"/>
  <c r="AW414" i="4"/>
  <c r="AX414" i="4" s="1"/>
  <c r="AW419" i="4"/>
  <c r="AX419" i="4" s="1"/>
  <c r="AW708" i="4"/>
  <c r="AX708" i="4" s="1"/>
  <c r="AW436" i="4"/>
  <c r="AX436" i="4" s="1"/>
  <c r="AW457" i="4"/>
  <c r="AX457" i="4" s="1"/>
  <c r="AW485" i="4"/>
  <c r="AX485" i="4" s="1"/>
  <c r="AW505" i="4"/>
  <c r="AX505" i="4" s="1"/>
  <c r="AW512" i="4"/>
  <c r="AX512" i="4" s="1"/>
  <c r="AW517" i="4"/>
  <c r="AX517" i="4" s="1"/>
  <c r="AW67" i="4"/>
  <c r="AX67" i="4" s="1"/>
  <c r="AW115" i="4"/>
  <c r="AX115" i="4" s="1"/>
  <c r="AW540" i="4"/>
  <c r="AX540" i="4" s="1"/>
  <c r="AW551" i="4"/>
  <c r="AX551" i="4" s="1"/>
  <c r="AW566" i="4"/>
  <c r="AX566" i="4" s="1"/>
  <c r="AW577" i="4"/>
  <c r="AX577" i="4" s="1"/>
  <c r="AW321" i="4"/>
  <c r="AX321" i="4" s="1"/>
  <c r="AW590" i="4"/>
  <c r="AX590" i="4" s="1"/>
  <c r="AW602" i="4"/>
  <c r="AX602" i="4" s="1"/>
  <c r="AW619" i="4"/>
  <c r="AX619" i="4" s="1"/>
  <c r="AW626" i="4"/>
  <c r="AX626" i="4" s="1"/>
  <c r="AW637" i="4"/>
  <c r="AX637" i="4" s="1"/>
  <c r="AW645" i="4"/>
  <c r="AX645" i="4" s="1"/>
  <c r="AW662" i="4"/>
  <c r="AX662" i="4" s="1"/>
  <c r="AW669" i="4"/>
  <c r="AX669" i="4" s="1"/>
  <c r="AW676" i="4"/>
  <c r="AX676" i="4" s="1"/>
  <c r="AW680" i="4"/>
  <c r="AX680" i="4" s="1"/>
  <c r="AW687" i="4"/>
  <c r="AX687" i="4" s="1"/>
  <c r="AW710" i="4"/>
  <c r="AX710" i="4" s="1"/>
  <c r="AW700" i="4"/>
  <c r="AX700" i="4" s="1"/>
  <c r="AW706" i="4"/>
  <c r="AX706" i="4" s="1"/>
  <c r="AW393" i="4"/>
  <c r="AX393" i="4" s="1"/>
  <c r="AW386" i="4"/>
  <c r="AX386" i="4" s="1"/>
  <c r="AW145" i="4"/>
  <c r="AX145" i="4" s="1"/>
  <c r="AW401" i="4"/>
  <c r="AX401" i="4" s="1"/>
  <c r="AW420" i="4"/>
  <c r="AX420" i="4" s="1"/>
  <c r="AW430" i="4"/>
  <c r="AX430" i="4" s="1"/>
  <c r="AW437" i="4"/>
  <c r="AX437" i="4" s="1"/>
  <c r="AW449" i="4"/>
  <c r="AX449" i="4" s="1"/>
  <c r="AW458" i="4"/>
  <c r="AX458" i="4" s="1"/>
  <c r="AW469" i="4"/>
  <c r="AX469" i="4" s="1"/>
  <c r="AW477" i="4"/>
  <c r="AX477" i="4" s="1"/>
  <c r="AW498" i="4"/>
  <c r="AX498" i="4" s="1"/>
  <c r="AW503" i="4"/>
  <c r="AX503" i="4" s="1"/>
  <c r="AW507" i="4"/>
  <c r="AX507" i="4" s="1"/>
  <c r="AW518" i="4"/>
  <c r="AX518" i="4" s="1"/>
  <c r="AW525" i="4"/>
  <c r="AX525" i="4" s="1"/>
  <c r="AW531" i="4"/>
  <c r="AX531" i="4" s="1"/>
  <c r="AW643" i="4"/>
  <c r="AX643" i="4" s="1"/>
  <c r="AW545" i="4"/>
  <c r="AX545" i="4" s="1"/>
  <c r="AW556" i="4"/>
  <c r="AX556" i="4" s="1"/>
  <c r="AW572" i="4"/>
  <c r="AX572" i="4" s="1"/>
  <c r="AW661" i="4"/>
  <c r="AX661" i="4" s="1"/>
  <c r="AW592" i="4"/>
  <c r="AX592" i="4" s="1"/>
  <c r="AW597" i="4"/>
  <c r="AX597" i="4" s="1"/>
  <c r="AW605" i="4"/>
  <c r="AX605" i="4" s="1"/>
  <c r="AW610" i="4"/>
  <c r="AX610" i="4" s="1"/>
  <c r="AW620" i="4"/>
  <c r="AX620" i="4" s="1"/>
  <c r="AW638" i="4"/>
  <c r="AX638" i="4" s="1"/>
  <c r="AW646" i="4"/>
  <c r="AX646" i="4" s="1"/>
  <c r="AW654" i="4"/>
  <c r="AX654" i="4" s="1"/>
  <c r="AW658" i="4"/>
  <c r="AX658" i="4" s="1"/>
  <c r="AW663" i="4"/>
  <c r="AX663" i="4" s="1"/>
  <c r="AW670" i="4"/>
  <c r="AX670" i="4" s="1"/>
  <c r="AW688" i="4"/>
  <c r="AX688" i="4" s="1"/>
  <c r="AW694" i="4"/>
  <c r="AX694" i="4" s="1"/>
  <c r="AW402" i="4"/>
  <c r="AX402" i="4" s="1"/>
  <c r="AW410" i="4"/>
  <c r="AX410" i="4" s="1"/>
  <c r="AW425" i="4"/>
  <c r="AX425" i="4" s="1"/>
  <c r="AW411" i="4"/>
  <c r="AX411" i="4" s="1"/>
  <c r="AW439" i="4"/>
  <c r="AX439" i="4" s="1"/>
  <c r="AW601" i="4"/>
  <c r="AX601" i="4" s="1"/>
  <c r="AW470" i="4"/>
  <c r="AX470" i="4" s="1"/>
  <c r="AW478" i="4"/>
  <c r="AX478" i="4" s="1"/>
  <c r="AW486" i="4"/>
  <c r="AX486" i="4" s="1"/>
  <c r="AW499" i="4"/>
  <c r="AX499" i="4" s="1"/>
  <c r="AW201" i="4"/>
  <c r="AX201" i="4" s="1"/>
  <c r="AW514" i="4"/>
  <c r="AX514" i="4" s="1"/>
  <c r="AW519" i="4"/>
  <c r="AX519" i="4" s="1"/>
  <c r="AW526" i="4"/>
  <c r="AX526" i="4" s="1"/>
  <c r="AW349" i="4"/>
  <c r="AX349" i="4" s="1"/>
  <c r="AW137" i="4"/>
  <c r="AX137" i="4" s="1"/>
  <c r="AW35" i="4"/>
  <c r="AX35" i="4" s="1"/>
  <c r="AW44" i="4"/>
  <c r="AX44" i="4" s="1"/>
  <c r="AW47" i="4"/>
  <c r="AX47" i="4" s="1"/>
  <c r="AW423" i="4"/>
  <c r="AX423" i="4" s="1"/>
  <c r="AW68" i="4"/>
  <c r="AX68" i="4" s="1"/>
  <c r="AW93" i="4"/>
  <c r="AX93" i="4" s="1"/>
  <c r="AW119" i="4"/>
  <c r="AX119" i="4" s="1"/>
  <c r="AW126" i="4"/>
  <c r="AX126" i="4" s="1"/>
  <c r="AW135" i="4"/>
  <c r="AX135" i="4" s="1"/>
  <c r="AW164" i="4"/>
  <c r="AX164" i="4" s="1"/>
  <c r="AW180" i="4"/>
  <c r="AX180" i="4" s="1"/>
  <c r="AW188" i="4"/>
  <c r="AX188" i="4" s="1"/>
  <c r="AW504" i="4"/>
  <c r="AX504" i="4" s="1"/>
  <c r="AW212" i="4"/>
  <c r="AX212" i="4" s="1"/>
  <c r="AW369" i="4"/>
  <c r="AX369" i="4" s="1"/>
  <c r="AW226" i="4"/>
  <c r="AX226" i="4" s="1"/>
  <c r="AW329" i="4"/>
  <c r="AX329" i="4" s="1"/>
  <c r="AW346" i="4"/>
  <c r="AX346" i="4" s="1"/>
  <c r="AW359" i="4"/>
  <c r="AX359" i="4" s="1"/>
  <c r="AW391" i="4"/>
  <c r="AX391" i="4" s="1"/>
  <c r="AW9" i="4"/>
  <c r="AX9" i="4" s="1"/>
  <c r="AW15" i="4"/>
  <c r="AX15" i="4" s="1"/>
  <c r="AW466" i="4"/>
  <c r="AX466" i="4" s="1"/>
  <c r="AW30" i="4"/>
  <c r="AX30" i="4" s="1"/>
  <c r="AW334" i="4"/>
  <c r="AX334" i="4" s="1"/>
  <c r="AW342" i="4"/>
  <c r="AX342" i="4" s="1"/>
  <c r="AW364" i="4"/>
  <c r="AX364" i="4" s="1"/>
  <c r="AW372" i="4"/>
  <c r="AX372" i="4" s="1"/>
  <c r="AW16" i="4"/>
  <c r="AX16" i="4" s="1"/>
  <c r="AW29" i="4"/>
  <c r="AX29" i="4" s="1"/>
  <c r="AW37" i="4"/>
  <c r="AX37" i="4" s="1"/>
  <c r="AW46" i="4"/>
  <c r="AX46" i="4" s="1"/>
  <c r="AW62" i="4"/>
  <c r="AX62" i="4" s="1"/>
  <c r="AW155" i="4"/>
  <c r="AX155" i="4" s="1"/>
  <c r="AW162" i="4"/>
  <c r="AX162" i="4" s="1"/>
  <c r="AW207" i="4"/>
  <c r="AX207" i="4" s="1"/>
  <c r="AW355" i="4"/>
  <c r="AX355" i="4" s="1"/>
  <c r="AW361" i="4"/>
  <c r="AX361" i="4" s="1"/>
  <c r="AW50" i="4"/>
  <c r="AX50" i="4" s="1"/>
  <c r="AW55" i="4"/>
  <c r="AX55" i="4" s="1"/>
  <c r="AW71" i="4"/>
  <c r="AX71" i="4" s="1"/>
  <c r="AW76" i="4"/>
  <c r="AX76" i="4" s="1"/>
  <c r="AW83" i="4"/>
  <c r="AX83" i="4" s="1"/>
  <c r="AW92" i="4"/>
  <c r="AX92" i="4" s="1"/>
  <c r="AW106" i="4"/>
  <c r="AX106" i="4" s="1"/>
  <c r="AW114" i="4"/>
  <c r="AX114" i="4" s="1"/>
  <c r="AW120" i="4"/>
  <c r="AX120" i="4" s="1"/>
  <c r="AW129" i="4"/>
  <c r="AX129" i="4" s="1"/>
  <c r="AW174" i="4"/>
  <c r="AX174" i="4" s="1"/>
  <c r="AW179" i="4"/>
  <c r="AX179" i="4" s="1"/>
  <c r="AW193" i="4"/>
  <c r="AX193" i="4" s="1"/>
  <c r="AW199" i="4"/>
  <c r="AX199" i="4" s="1"/>
  <c r="AW204" i="4"/>
  <c r="AX204" i="4" s="1"/>
  <c r="AW336" i="4"/>
  <c r="AX336" i="4" s="1"/>
  <c r="AW390" i="4"/>
  <c r="AX390" i="4" s="1"/>
  <c r="AW398" i="4"/>
  <c r="AX398" i="4" s="1"/>
  <c r="AW406" i="4"/>
  <c r="AX406" i="4" s="1"/>
  <c r="AW413" i="4"/>
  <c r="AX413" i="4" s="1"/>
  <c r="AW456" i="4"/>
  <c r="AX456" i="4" s="1"/>
  <c r="AW476" i="4"/>
  <c r="AX476" i="4" s="1"/>
  <c r="AW482" i="4"/>
  <c r="AX482" i="4" s="1"/>
  <c r="AW496" i="4"/>
  <c r="AX496" i="4" s="1"/>
  <c r="AW217" i="4"/>
  <c r="AX217" i="4" s="1"/>
  <c r="AW511" i="4"/>
  <c r="AX511" i="4" s="1"/>
  <c r="AW524" i="4"/>
  <c r="AX524" i="4" s="1"/>
  <c r="AW529" i="4"/>
  <c r="AX529" i="4" s="1"/>
  <c r="AW535" i="4"/>
  <c r="AX535" i="4" s="1"/>
  <c r="AW543" i="4"/>
  <c r="AX543" i="4" s="1"/>
  <c r="AW550" i="4"/>
  <c r="AX550" i="4" s="1"/>
  <c r="AW555" i="4"/>
  <c r="AX555" i="4" s="1"/>
  <c r="AW571" i="4"/>
  <c r="AX571" i="4" s="1"/>
  <c r="AW582" i="4"/>
  <c r="AX582" i="4" s="1"/>
  <c r="AW608" i="4"/>
  <c r="AX608" i="4" s="1"/>
  <c r="AW530" i="4"/>
  <c r="AX530" i="4" s="1"/>
  <c r="AW625" i="4"/>
  <c r="AX625" i="4" s="1"/>
  <c r="AW636" i="4"/>
  <c r="AX636" i="4" s="1"/>
  <c r="AW80" i="4"/>
  <c r="AX80" i="4" s="1"/>
  <c r="AW248" i="4"/>
  <c r="AX248" i="4" s="1"/>
  <c r="AW63" i="4"/>
  <c r="AX63" i="4" s="1"/>
  <c r="AW88" i="4"/>
  <c r="AX88" i="4" s="1"/>
  <c r="AW668" i="4"/>
  <c r="AX668" i="4" s="1"/>
  <c r="AW685" i="4"/>
  <c r="AX685" i="4" s="1"/>
  <c r="AW705" i="4"/>
  <c r="AX705" i="4" s="1"/>
  <c r="AW218" i="4"/>
  <c r="AX218" i="4" s="1"/>
  <c r="AW405" i="4"/>
  <c r="AX405" i="4" s="1"/>
  <c r="AW403" i="4"/>
  <c r="AX403" i="4" s="1"/>
  <c r="AW422" i="4"/>
  <c r="AX422" i="4" s="1"/>
  <c r="AW433" i="4"/>
  <c r="AX433" i="4" s="1"/>
  <c r="AW445" i="4"/>
  <c r="AX445" i="4" s="1"/>
  <c r="AW461" i="4"/>
  <c r="AX461" i="4" s="1"/>
  <c r="AW465" i="4"/>
  <c r="AX465" i="4" s="1"/>
  <c r="AW472" i="4"/>
  <c r="AX472" i="4" s="1"/>
  <c r="AW479" i="4"/>
  <c r="AX479" i="4" s="1"/>
  <c r="AW489" i="4"/>
  <c r="AX489" i="4" s="1"/>
  <c r="AW501" i="4"/>
  <c r="AX501" i="4" s="1"/>
  <c r="AW509" i="4"/>
  <c r="AX509" i="4" s="1"/>
  <c r="AW516" i="4"/>
  <c r="AX516" i="4" s="1"/>
  <c r="AW521" i="4"/>
  <c r="AX521" i="4" s="1"/>
  <c r="AW533" i="4"/>
  <c r="AX533" i="4" s="1"/>
  <c r="AW536" i="4"/>
  <c r="AX536" i="4" s="1"/>
  <c r="AW548" i="4"/>
  <c r="AX548" i="4" s="1"/>
  <c r="AW559" i="4"/>
  <c r="AX559" i="4" s="1"/>
  <c r="AW568" i="4"/>
  <c r="AX568" i="4" s="1"/>
  <c r="AW586" i="4"/>
  <c r="AX586" i="4" s="1"/>
  <c r="AW630" i="4"/>
  <c r="AX630" i="4" s="1"/>
  <c r="AW640" i="4"/>
  <c r="AX640" i="4" s="1"/>
  <c r="AW649" i="4"/>
  <c r="AX649" i="4" s="1"/>
  <c r="AW665" i="4"/>
  <c r="AX665" i="4" s="1"/>
  <c r="AW678" i="4"/>
  <c r="AX678" i="4" s="1"/>
  <c r="AW683" i="4"/>
  <c r="AX683" i="4" s="1"/>
  <c r="AW690" i="4"/>
  <c r="AX690" i="4" s="1"/>
  <c r="AW697" i="4"/>
  <c r="AX697" i="4" s="1"/>
  <c r="AW702" i="4"/>
  <c r="AX702" i="4" s="1"/>
  <c r="AW709" i="4"/>
  <c r="AX709" i="4" s="1"/>
  <c r="AW715" i="4"/>
  <c r="AX715" i="4" s="1"/>
  <c r="AW380" i="4"/>
  <c r="AX380" i="4" s="1"/>
  <c r="AW396" i="4"/>
  <c r="AX396" i="4" s="1"/>
  <c r="AW400" i="4"/>
  <c r="AX400" i="4" s="1"/>
  <c r="AW404" i="4"/>
  <c r="AX404" i="4" s="1"/>
  <c r="AW528" i="4"/>
  <c r="AX528" i="4" s="1"/>
  <c r="AW102" i="4"/>
  <c r="AX102" i="4" s="1"/>
  <c r="AW689" i="4"/>
  <c r="AX689" i="4" s="1"/>
  <c r="AW434" i="4"/>
  <c r="AX434" i="4" s="1"/>
  <c r="AW446" i="4"/>
  <c r="AX446" i="4" s="1"/>
  <c r="AW453" i="4"/>
  <c r="AX453" i="4" s="1"/>
  <c r="AW462" i="4"/>
  <c r="AX462" i="4" s="1"/>
  <c r="AW122" i="4"/>
  <c r="AX122" i="4" s="1"/>
  <c r="AW480" i="4"/>
  <c r="AX480" i="4" s="1"/>
  <c r="AW60" i="4"/>
  <c r="AX60" i="4" s="1"/>
  <c r="AW522" i="4"/>
  <c r="AX522" i="4" s="1"/>
  <c r="AW703" i="4"/>
  <c r="AX703" i="4" s="1"/>
  <c r="AW537" i="4"/>
  <c r="AX537" i="4" s="1"/>
  <c r="AW541" i="4"/>
  <c r="AX541" i="4" s="1"/>
  <c r="AW554" i="4"/>
  <c r="AX554" i="4" s="1"/>
  <c r="AW569" i="4"/>
  <c r="AX569" i="4" s="1"/>
  <c r="AW575" i="4"/>
  <c r="AX575" i="4" s="1"/>
  <c r="AW587" i="4"/>
  <c r="AX587" i="4" s="1"/>
  <c r="AW594" i="4"/>
  <c r="AX594" i="4" s="1"/>
  <c r="AW607" i="4"/>
  <c r="AX607" i="4" s="1"/>
  <c r="AW616" i="4"/>
  <c r="AX616" i="4" s="1"/>
  <c r="AW623" i="4"/>
  <c r="AX623" i="4" s="1"/>
  <c r="AW584" i="4"/>
  <c r="AX584" i="4" s="1"/>
  <c r="AW282" i="4"/>
  <c r="AX282" i="4" s="1"/>
  <c r="AW641" i="4"/>
  <c r="AX641" i="4" s="1"/>
  <c r="AW650" i="4"/>
  <c r="AX650" i="4" s="1"/>
  <c r="AW656" i="4"/>
  <c r="AX656" i="4" s="1"/>
  <c r="AW660" i="4"/>
  <c r="AX660" i="4" s="1"/>
  <c r="AW666" i="4"/>
  <c r="AX666" i="4" s="1"/>
  <c r="AW673" i="4"/>
  <c r="AX673" i="4" s="1"/>
  <c r="AW684" i="4"/>
  <c r="AX684" i="4" s="1"/>
  <c r="AW698" i="4"/>
  <c r="AX698" i="4" s="1"/>
  <c r="AW287" i="4"/>
  <c r="AX287" i="4" s="1"/>
  <c r="AW716" i="4"/>
  <c r="AX716" i="4" s="1"/>
  <c r="AW412" i="4"/>
  <c r="AX412" i="4" s="1"/>
  <c r="AW417" i="4"/>
  <c r="AX417" i="4" s="1"/>
  <c r="AW427" i="4"/>
  <c r="AX427" i="4" s="1"/>
  <c r="AW435" i="4"/>
  <c r="AX435" i="4" s="1"/>
  <c r="AW447" i="4"/>
  <c r="AX447" i="4" s="1"/>
  <c r="AW455" i="4"/>
  <c r="AX455" i="4" s="1"/>
  <c r="AW463" i="4"/>
  <c r="AX463" i="4" s="1"/>
  <c r="AW467" i="4"/>
  <c r="AX467" i="4" s="1"/>
  <c r="AW475" i="4"/>
  <c r="AX475" i="4" s="1"/>
  <c r="AW481" i="4"/>
  <c r="AX481" i="4" s="1"/>
  <c r="AW492" i="4"/>
  <c r="AX492" i="4" s="1"/>
  <c r="AW495" i="4"/>
  <c r="AX495" i="4" s="1"/>
  <c r="AW523" i="4"/>
  <c r="AX523" i="4" s="1"/>
  <c r="AW583" i="4"/>
  <c r="AX583" i="4" s="1"/>
  <c r="AW538" i="4"/>
  <c r="AX538" i="4" s="1"/>
  <c r="AW570" i="4"/>
  <c r="AX570" i="4" s="1"/>
  <c r="AW576" i="4"/>
  <c r="AX576" i="4" s="1"/>
  <c r="AW588" i="4"/>
  <c r="AX588" i="4" s="1"/>
  <c r="AW595" i="4"/>
  <c r="AX595" i="4" s="1"/>
  <c r="AW225" i="4"/>
  <c r="AX225" i="4" s="1"/>
  <c r="AW617" i="4"/>
  <c r="AX617" i="4" s="1"/>
  <c r="AW632" i="4"/>
  <c r="AX632" i="4" s="1"/>
  <c r="AW635" i="4"/>
  <c r="AX635" i="4" s="1"/>
  <c r="AW642" i="4"/>
  <c r="AX642" i="4" s="1"/>
  <c r="AW652" i="4"/>
  <c r="AX652" i="4" s="1"/>
  <c r="AW431" i="4"/>
  <c r="AX431" i="4" s="1"/>
  <c r="AW674" i="4"/>
  <c r="AX674" i="4" s="1"/>
  <c r="AW692" i="4"/>
  <c r="AX692" i="4" s="1"/>
  <c r="AW699" i="4"/>
  <c r="AX699" i="4" s="1"/>
  <c r="AW704" i="4"/>
  <c r="AX704" i="4" s="1"/>
  <c r="AW77" i="4"/>
  <c r="AX77" i="4" s="1"/>
  <c r="AW17" i="4"/>
  <c r="AX17" i="4" s="1"/>
  <c r="AA300" i="4"/>
  <c r="M508" i="4"/>
  <c r="M428" i="4"/>
  <c r="M629" i="4"/>
  <c r="M13" i="4"/>
  <c r="M9" i="4"/>
  <c r="M11" i="4"/>
  <c r="M14" i="4"/>
  <c r="M696" i="4"/>
  <c r="M23" i="4"/>
  <c r="M466" i="4"/>
  <c r="M26" i="4"/>
  <c r="M7" i="4"/>
  <c r="M15" i="4"/>
  <c r="M33" i="4"/>
  <c r="M549" i="4"/>
  <c r="M34" i="4"/>
  <c r="M54" i="4"/>
  <c r="M38" i="4"/>
  <c r="M35" i="4"/>
  <c r="M145" i="4"/>
  <c r="M37" i="4"/>
  <c r="M18" i="4"/>
  <c r="M189" i="4"/>
  <c r="M22" i="4"/>
  <c r="M20" i="4"/>
  <c r="M24" i="4"/>
  <c r="M72" i="4"/>
  <c r="M46" i="4"/>
  <c r="M71" i="4"/>
  <c r="M44" i="4"/>
  <c r="M45" i="4"/>
  <c r="M10" i="4"/>
  <c r="M59" i="4"/>
  <c r="M42" i="4"/>
  <c r="M50" i="4"/>
  <c r="M16" i="4"/>
  <c r="M202" i="4"/>
  <c r="M47" i="4"/>
  <c r="M29" i="4"/>
  <c r="M52" i="4"/>
  <c r="M51" i="4"/>
  <c r="M8" i="4"/>
  <c r="M30" i="4"/>
  <c r="M61" i="4"/>
  <c r="M432" i="4"/>
  <c r="M12" i="4"/>
  <c r="M17" i="4"/>
  <c r="M55" i="4"/>
  <c r="M56" i="4"/>
  <c r="M32" i="4"/>
  <c r="M58" i="4"/>
  <c r="M57" i="4"/>
  <c r="M534" i="4"/>
  <c r="M28" i="4"/>
  <c r="M423" i="4"/>
  <c r="M62" i="4"/>
  <c r="M64" i="4"/>
  <c r="M667" i="4"/>
  <c r="M69" i="4"/>
  <c r="M65" i="4"/>
  <c r="M68" i="4"/>
  <c r="M73" i="4"/>
  <c r="M93" i="4"/>
  <c r="M82" i="4"/>
  <c r="M78" i="4"/>
  <c r="M111" i="4"/>
  <c r="M100" i="4"/>
  <c r="M95" i="4"/>
  <c r="M89" i="4"/>
  <c r="M217" i="4"/>
  <c r="M91" i="4"/>
  <c r="M87" i="4"/>
  <c r="M627" i="4"/>
  <c r="M83" i="4"/>
  <c r="M48" i="4"/>
  <c r="M90" i="4"/>
  <c r="M92" i="4"/>
  <c r="M99" i="4"/>
  <c r="M76" i="4"/>
  <c r="M103" i="4"/>
  <c r="M96" i="4"/>
  <c r="M66" i="4"/>
  <c r="M653" i="4"/>
  <c r="M77" i="4"/>
  <c r="M84" i="4"/>
  <c r="M85" i="4"/>
  <c r="M105" i="4"/>
  <c r="M86" i="4"/>
  <c r="M81" i="4"/>
  <c r="M129" i="4"/>
  <c r="M137" i="4"/>
  <c r="M121" i="4"/>
  <c r="M173" i="4"/>
  <c r="M247" i="4"/>
  <c r="M157" i="4"/>
  <c r="M712" i="4"/>
  <c r="M112" i="4"/>
  <c r="M169" i="4"/>
  <c r="M162" i="4"/>
  <c r="M114" i="4"/>
  <c r="M113" i="4"/>
  <c r="M600" i="4"/>
  <c r="M119" i="4"/>
  <c r="M124" i="4"/>
  <c r="M127" i="4"/>
  <c r="M128" i="4"/>
  <c r="M154" i="4"/>
  <c r="M136" i="4"/>
  <c r="M156" i="4"/>
  <c r="M155" i="4"/>
  <c r="M171" i="4"/>
  <c r="M117" i="4"/>
  <c r="M134" i="4"/>
  <c r="M135" i="4"/>
  <c r="M138" i="4"/>
  <c r="M160" i="4"/>
  <c r="M174" i="4"/>
  <c r="M132" i="4"/>
  <c r="M139" i="4"/>
  <c r="M116" i="4"/>
  <c r="M144" i="4"/>
  <c r="M146" i="4"/>
  <c r="M149" i="4"/>
  <c r="M368" i="4"/>
  <c r="M126" i="4"/>
  <c r="M150" i="4"/>
  <c r="M140" i="4"/>
  <c r="M148" i="4"/>
  <c r="M246" i="4"/>
  <c r="M120" i="4"/>
  <c r="M276" i="4"/>
  <c r="M166" i="4"/>
  <c r="M196" i="4"/>
  <c r="M167" i="4"/>
  <c r="M283" i="4"/>
  <c r="M153" i="4"/>
  <c r="M161" i="4"/>
  <c r="M164" i="4"/>
  <c r="M170" i="4"/>
  <c r="M130" i="4"/>
  <c r="M383" i="4"/>
  <c r="M183" i="4"/>
  <c r="M184" i="4"/>
  <c r="M714" i="4"/>
  <c r="M25" i="4"/>
  <c r="M176" i="4"/>
  <c r="M177" i="4"/>
  <c r="M190" i="4"/>
  <c r="M175" i="4"/>
  <c r="M179" i="4"/>
  <c r="M180" i="4"/>
  <c r="M518" i="4"/>
  <c r="M188" i="4"/>
  <c r="M191" i="4"/>
  <c r="M192" i="4"/>
  <c r="M193" i="4"/>
  <c r="M198" i="4"/>
  <c r="M199" i="4"/>
  <c r="M203" i="4"/>
  <c r="M213" i="4"/>
  <c r="M195" i="4"/>
  <c r="M200" i="4"/>
  <c r="M204" i="4"/>
  <c r="M205" i="4"/>
  <c r="M504" i="4"/>
  <c r="M207" i="4"/>
  <c r="M394" i="4"/>
  <c r="M210" i="4"/>
  <c r="M212" i="4"/>
  <c r="M216" i="4"/>
  <c r="M369" i="4"/>
  <c r="M143" i="4"/>
  <c r="M220" i="4"/>
  <c r="M221" i="4"/>
  <c r="M222" i="4"/>
  <c r="M713" i="4"/>
  <c r="M237" i="4"/>
  <c r="M251" i="4"/>
  <c r="M249" i="4"/>
  <c r="M231" i="4"/>
  <c r="M424" i="4"/>
  <c r="M27" i="4"/>
  <c r="M262" i="4"/>
  <c r="M255" i="4"/>
  <c r="M245" i="4"/>
  <c r="M244" i="4"/>
  <c r="M223" i="4"/>
  <c r="M227" i="4"/>
  <c r="M232" i="4"/>
  <c r="M510" i="4"/>
  <c r="M240" i="4"/>
  <c r="M239" i="4"/>
  <c r="M630" i="4"/>
  <c r="M258" i="4"/>
  <c r="M243" i="4"/>
  <c r="M261" i="4"/>
  <c r="M250" i="4"/>
  <c r="M269" i="4"/>
  <c r="M49" i="4"/>
  <c r="M260" i="4"/>
  <c r="M264" i="4"/>
  <c r="M194" i="4"/>
  <c r="M226" i="4"/>
  <c r="M257" i="4"/>
  <c r="M238" i="4"/>
  <c r="M31" i="4"/>
  <c r="M263" i="4"/>
  <c r="M273" i="4"/>
  <c r="M618" i="4"/>
  <c r="M286" i="4"/>
  <c r="M271" i="4"/>
  <c r="M291" i="4"/>
  <c r="M274" i="4"/>
  <c r="M272" i="4"/>
  <c r="M289" i="4"/>
  <c r="M416" i="4"/>
  <c r="M278" i="4"/>
  <c r="M290" i="4"/>
  <c r="M277" i="4"/>
  <c r="M266" i="4"/>
  <c r="M584" i="4"/>
  <c r="M631" i="4"/>
  <c r="M306" i="4"/>
  <c r="M330" i="4"/>
  <c r="M298" i="4"/>
  <c r="M319" i="4"/>
  <c r="M309" i="4"/>
  <c r="M303" i="4"/>
  <c r="M322" i="4"/>
  <c r="M304" i="4"/>
  <c r="M305" i="4"/>
  <c r="M313" i="4"/>
  <c r="M295" i="4"/>
  <c r="M315" i="4"/>
  <c r="M299" i="4"/>
  <c r="M317" i="4"/>
  <c r="M316" i="4"/>
  <c r="M312" i="4"/>
  <c r="M296" i="4"/>
  <c r="M459" i="4"/>
  <c r="M318" i="4"/>
  <c r="M326" i="4"/>
  <c r="M327" i="4"/>
  <c r="M307" i="4"/>
  <c r="M328" i="4"/>
  <c r="M331" i="4"/>
  <c r="M337" i="4"/>
  <c r="M338" i="4"/>
  <c r="M491" i="4"/>
  <c r="M341" i="4"/>
  <c r="M332" i="4"/>
  <c r="M335" i="4"/>
  <c r="M342" i="4"/>
  <c r="M345" i="4"/>
  <c r="M475" i="4"/>
  <c r="M336" i="4"/>
  <c r="M334" i="4"/>
  <c r="M333" i="4"/>
  <c r="M339" i="4"/>
  <c r="M346" i="4"/>
  <c r="M344" i="4"/>
  <c r="M348" i="4"/>
  <c r="M349" i="4"/>
  <c r="M354" i="4"/>
  <c r="M321" i="4"/>
  <c r="M355" i="4"/>
  <c r="M351" i="4"/>
  <c r="M693" i="4"/>
  <c r="M356" i="4"/>
  <c r="M357" i="4"/>
  <c r="M358" i="4"/>
  <c r="M360" i="4"/>
  <c r="M361" i="4"/>
  <c r="M359" i="4"/>
  <c r="M362" i="4"/>
  <c r="M365" i="4"/>
  <c r="M364" i="4"/>
  <c r="M542" i="4"/>
  <c r="M377" i="4"/>
  <c r="M386" i="4"/>
  <c r="M396" i="4"/>
  <c r="M374" i="4"/>
  <c r="M376" i="4"/>
  <c r="M398" i="4"/>
  <c r="M381" i="4"/>
  <c r="M388" i="4"/>
  <c r="M384" i="4"/>
  <c r="M380" i="4"/>
  <c r="M390" i="4"/>
  <c r="M391" i="4"/>
  <c r="M373" i="4"/>
  <c r="M382" i="4"/>
  <c r="M392" i="4"/>
  <c r="M621" i="4"/>
  <c r="M400" i="4"/>
  <c r="M429" i="4"/>
  <c r="M421" i="4"/>
  <c r="M403" i="4"/>
  <c r="M404" i="4"/>
  <c r="M420" i="4"/>
  <c r="M425" i="4"/>
  <c r="M430" i="4"/>
  <c r="M427" i="4"/>
  <c r="M401" i="4"/>
  <c r="M449" i="4"/>
  <c r="M407" i="4"/>
  <c r="M406" i="4"/>
  <c r="M708" i="4"/>
  <c r="M528" i="4"/>
  <c r="M689" i="4"/>
  <c r="M413" i="4"/>
  <c r="M417" i="4"/>
  <c r="M437" i="4"/>
  <c r="M102" i="4"/>
  <c r="M410" i="4"/>
  <c r="M439" i="4"/>
  <c r="M419" i="4"/>
  <c r="M422" i="4"/>
  <c r="M412" i="4"/>
  <c r="M446" i="4"/>
  <c r="M435" i="4"/>
  <c r="M402" i="4"/>
  <c r="M445" i="4"/>
  <c r="M433" i="4"/>
  <c r="M415" i="4"/>
  <c r="M411" i="4"/>
  <c r="M414" i="4"/>
  <c r="M434" i="4"/>
  <c r="M447" i="4"/>
  <c r="M436" i="4"/>
  <c r="M442" i="4"/>
  <c r="M452" i="4"/>
  <c r="M456" i="4"/>
  <c r="M457" i="4"/>
  <c r="M463" i="4"/>
  <c r="M453" i="4"/>
  <c r="M469" i="4"/>
  <c r="M455" i="4"/>
  <c r="M476" i="4"/>
  <c r="M122" i="4"/>
  <c r="M461" i="4"/>
  <c r="M485" i="4"/>
  <c r="M601" i="4"/>
  <c r="M460" i="4"/>
  <c r="M467" i="4"/>
  <c r="M464" i="4"/>
  <c r="M458" i="4"/>
  <c r="M465" i="4"/>
  <c r="M462" i="4"/>
  <c r="M472" i="4"/>
  <c r="M470" i="4"/>
  <c r="M479" i="4"/>
  <c r="M482" i="4"/>
  <c r="M480" i="4"/>
  <c r="M481" i="4"/>
  <c r="M478" i="4"/>
  <c r="M477" i="4"/>
  <c r="M501" i="4"/>
  <c r="M60" i="4"/>
  <c r="M489" i="4"/>
  <c r="M496" i="4"/>
  <c r="M494" i="4"/>
  <c r="M492" i="4"/>
  <c r="M499" i="4"/>
  <c r="M495" i="4"/>
  <c r="M498" i="4"/>
  <c r="M500" i="4"/>
  <c r="M488" i="4"/>
  <c r="M515" i="4"/>
  <c r="M503" i="4"/>
  <c r="M523" i="4"/>
  <c r="M505" i="4"/>
  <c r="M529" i="4"/>
  <c r="M389" i="4"/>
  <c r="M115" i="4"/>
  <c r="M509" i="4"/>
  <c r="M511" i="4"/>
  <c r="M519" i="4"/>
  <c r="M535" i="4"/>
  <c r="M524" i="4"/>
  <c r="M520" i="4"/>
  <c r="M521" i="4"/>
  <c r="M522" i="4"/>
  <c r="M516" i="4"/>
  <c r="M67" i="4"/>
  <c r="M525" i="4"/>
  <c r="M526" i="4"/>
  <c r="M527" i="4"/>
  <c r="M703" i="4"/>
  <c r="M385" i="4"/>
  <c r="M531" i="4"/>
  <c r="M512" i="4"/>
  <c r="M514" i="4"/>
  <c r="M517" i="4"/>
  <c r="M201" i="4"/>
  <c r="M533" i="4"/>
  <c r="M583" i="4"/>
  <c r="M507" i="4"/>
  <c r="M537" i="4"/>
  <c r="M538" i="4"/>
  <c r="M372" i="4"/>
  <c r="M536" i="4"/>
  <c r="M181" i="4"/>
  <c r="M550" i="4"/>
  <c r="M486" i="4"/>
  <c r="M557" i="4"/>
  <c r="M543" i="4"/>
  <c r="M545" i="4"/>
  <c r="M546" i="4"/>
  <c r="M558" i="4"/>
  <c r="M553" i="4"/>
  <c r="M141" i="4"/>
  <c r="M559" i="4"/>
  <c r="M552" i="4"/>
  <c r="M547" i="4"/>
  <c r="M643" i="4"/>
  <c r="M551" i="4"/>
  <c r="M541" i="4"/>
  <c r="M554" i="4"/>
  <c r="M555" i="4"/>
  <c r="M548" i="4"/>
  <c r="M556" i="4"/>
  <c r="M540" i="4"/>
  <c r="M597" i="4"/>
  <c r="M606" i="4"/>
  <c r="M566" i="4"/>
  <c r="M567" i="4"/>
  <c r="M588" i="4"/>
  <c r="M573" i="4"/>
  <c r="M225" i="4"/>
  <c r="M530" i="4"/>
  <c r="M570" i="4"/>
  <c r="M575" i="4"/>
  <c r="M578" i="4"/>
  <c r="M572" i="4"/>
  <c r="M106" i="4"/>
  <c r="M586" i="4"/>
  <c r="M576" i="4"/>
  <c r="M661" i="4"/>
  <c r="M585" i="4"/>
  <c r="M590" i="4"/>
  <c r="M595" i="4"/>
  <c r="M582" i="4"/>
  <c r="M602" i="4"/>
  <c r="M593" i="4"/>
  <c r="M594" i="4"/>
  <c r="M587" i="4"/>
  <c r="M568" i="4"/>
  <c r="M616" i="4"/>
  <c r="M598" i="4"/>
  <c r="M599" i="4"/>
  <c r="M605" i="4"/>
  <c r="M617" i="4"/>
  <c r="M614" i="4"/>
  <c r="M577" i="4"/>
  <c r="M569" i="4"/>
  <c r="M610" i="4"/>
  <c r="M608" i="4"/>
  <c r="M571" i="4"/>
  <c r="M607" i="4"/>
  <c r="M619" i="4"/>
  <c r="M620" i="4"/>
  <c r="M592" i="4"/>
  <c r="M502" i="4"/>
  <c r="M80" i="4"/>
  <c r="J80" i="4" s="1"/>
  <c r="M350" i="4"/>
  <c r="M626" i="4"/>
  <c r="M625" i="4"/>
  <c r="M636" i="4"/>
  <c r="M642" i="4"/>
  <c r="M652" i="4"/>
  <c r="M248" i="4"/>
  <c r="M638" i="4"/>
  <c r="M640" i="4"/>
  <c r="M632" i="4"/>
  <c r="M647" i="4"/>
  <c r="M633" i="4"/>
  <c r="M635" i="4"/>
  <c r="M639" i="4"/>
  <c r="M282" i="4"/>
  <c r="M650" i="4"/>
  <c r="M637" i="4"/>
  <c r="M648" i="4"/>
  <c r="M646" i="4"/>
  <c r="M623" i="4"/>
  <c r="M654" i="4"/>
  <c r="M641" i="4"/>
  <c r="M645" i="4"/>
  <c r="M649" i="4"/>
  <c r="M670" i="4"/>
  <c r="M659" i="4"/>
  <c r="M88" i="4"/>
  <c r="M663" i="4"/>
  <c r="M63" i="4"/>
  <c r="M664" i="4"/>
  <c r="M431" i="4"/>
  <c r="M656" i="4"/>
  <c r="M658" i="4"/>
  <c r="M669" i="4"/>
  <c r="M665" i="4"/>
  <c r="M668" i="4"/>
  <c r="M673" i="4"/>
  <c r="M660" i="4"/>
  <c r="M662" i="4"/>
  <c r="M666" i="4"/>
  <c r="M672" i="4"/>
  <c r="M680" i="4"/>
  <c r="M676" i="4"/>
  <c r="M674" i="4"/>
  <c r="M678" i="4"/>
  <c r="M699" i="4"/>
  <c r="M700" i="4"/>
  <c r="M293" i="4"/>
  <c r="M684" i="4"/>
  <c r="M697" i="4"/>
  <c r="M682" i="4"/>
  <c r="M683" i="4"/>
  <c r="M685" i="4"/>
  <c r="M694" i="4"/>
  <c r="M704" i="4"/>
  <c r="M709" i="4"/>
  <c r="M687" i="4"/>
  <c r="M187" i="4"/>
  <c r="M701" i="4"/>
  <c r="M706" i="4"/>
  <c r="M705" i="4"/>
  <c r="M681" i="4"/>
  <c r="M692" i="4"/>
  <c r="M690" i="4"/>
  <c r="M287" i="4"/>
  <c r="M710" i="4"/>
  <c r="M707" i="4"/>
  <c r="M688" i="4"/>
  <c r="M698" i="4"/>
  <c r="M702" i="4"/>
  <c r="M218" i="4"/>
  <c r="M715" i="4"/>
  <c r="M716" i="4"/>
  <c r="M405" i="4"/>
  <c r="M393" i="4"/>
  <c r="M300" i="4"/>
  <c r="J300" i="4" s="1"/>
  <c r="AP300" i="4" s="1"/>
  <c r="R300" i="4"/>
  <c r="M734" i="4" l="1"/>
  <c r="M735" i="4"/>
  <c r="M727" i="4"/>
  <c r="AT731" i="4"/>
  <c r="AT727" i="4"/>
  <c r="AU549" i="4"/>
  <c r="AT735" i="4"/>
  <c r="M730" i="4"/>
  <c r="M732" i="4"/>
  <c r="M729" i="4"/>
  <c r="M733" i="4"/>
  <c r="AV736" i="4"/>
  <c r="AU736" i="4"/>
  <c r="AU18" i="4"/>
  <c r="AT729" i="4"/>
  <c r="M737" i="4"/>
  <c r="M731" i="4"/>
  <c r="AU14" i="4"/>
  <c r="AT734" i="4"/>
  <c r="M736" i="4"/>
  <c r="M728" i="4"/>
  <c r="AT730" i="4"/>
  <c r="AT723" i="4"/>
  <c r="AT728" i="4"/>
  <c r="AU23" i="4"/>
  <c r="AT737" i="4"/>
  <c r="AU13" i="4"/>
  <c r="AT732" i="4"/>
  <c r="J7" i="4"/>
  <c r="AP7" i="4" s="1"/>
  <c r="M723" i="4"/>
  <c r="AU428" i="4"/>
  <c r="AU733" i="4" s="1"/>
  <c r="AU508" i="4"/>
  <c r="AO300" i="4"/>
  <c r="Z300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67" i="4"/>
  <c r="AA244" i="4"/>
  <c r="AA245" i="4"/>
  <c r="AA407" i="4"/>
  <c r="AA415" i="4"/>
  <c r="AA420" i="4"/>
  <c r="AA633" i="4"/>
  <c r="AA652" i="4"/>
  <c r="AA696" i="4"/>
  <c r="AA345" i="4"/>
  <c r="AA169" i="4"/>
  <c r="AA7" i="4"/>
  <c r="J345" i="4"/>
  <c r="Z167" i="4"/>
  <c r="J244" i="4"/>
  <c r="AP244" i="4" s="1"/>
  <c r="Z245" i="4"/>
  <c r="J407" i="4"/>
  <c r="AP407" i="4" s="1"/>
  <c r="Z415" i="4"/>
  <c r="J420" i="4"/>
  <c r="AP420" i="4" s="1"/>
  <c r="Z633" i="4"/>
  <c r="J652" i="4"/>
  <c r="AP652" i="4" s="1"/>
  <c r="J696" i="4"/>
  <c r="AP696" i="4" s="1"/>
  <c r="Z169" i="4"/>
  <c r="R167" i="4"/>
  <c r="R244" i="4"/>
  <c r="R245" i="4"/>
  <c r="R407" i="4"/>
  <c r="R415" i="4"/>
  <c r="R420" i="4"/>
  <c r="R633" i="4"/>
  <c r="R652" i="4"/>
  <c r="R696" i="4"/>
  <c r="R345" i="4"/>
  <c r="R169" i="4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P77" i="7" s="1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P73" i="7"/>
  <c r="AP96" i="7" s="1"/>
  <c r="AQ73" i="7"/>
  <c r="AQ96" i="7" s="1"/>
  <c r="AR73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936" i="6"/>
  <c r="B937" i="6" s="1"/>
  <c r="B938" i="6" s="1"/>
  <c r="C948" i="6" s="1"/>
  <c r="E936" i="6"/>
  <c r="E937" i="6" s="1"/>
  <c r="E938" i="6" s="1"/>
  <c r="E948" i="6" s="1"/>
  <c r="E947" i="6" s="1"/>
  <c r="F936" i="6"/>
  <c r="F937" i="6" s="1"/>
  <c r="F938" i="6" s="1"/>
  <c r="G936" i="6"/>
  <c r="G937" i="6" s="1"/>
  <c r="G938" i="6" s="1"/>
  <c r="G948" i="6" s="1"/>
  <c r="H936" i="6"/>
  <c r="H937" i="6" s="1"/>
  <c r="H938" i="6" s="1"/>
  <c r="C940" i="6"/>
  <c r="D940" i="6"/>
  <c r="C944" i="6"/>
  <c r="C945" i="6"/>
  <c r="C946" i="6"/>
  <c r="C951" i="6"/>
  <c r="C952" i="6"/>
  <c r="C953" i="6"/>
  <c r="C954" i="6"/>
  <c r="C955" i="6"/>
  <c r="C956" i="6"/>
  <c r="C957" i="6"/>
  <c r="C958" i="6"/>
  <c r="C959" i="6"/>
  <c r="C960" i="6"/>
  <c r="C961" i="6"/>
  <c r="E964" i="6"/>
  <c r="F964" i="6"/>
  <c r="G964" i="6"/>
  <c r="H964" i="6"/>
  <c r="C967" i="6"/>
  <c r="C979" i="6" s="1"/>
  <c r="C968" i="6"/>
  <c r="C969" i="6"/>
  <c r="C970" i="6"/>
  <c r="C971" i="6"/>
  <c r="C972" i="6"/>
  <c r="C973" i="6"/>
  <c r="C974" i="6"/>
  <c r="C975" i="6"/>
  <c r="C976" i="6"/>
  <c r="E977" i="6"/>
  <c r="F977" i="6"/>
  <c r="G977" i="6"/>
  <c r="H977" i="6"/>
  <c r="E979" i="6"/>
  <c r="F979" i="6"/>
  <c r="G979" i="6"/>
  <c r="H979" i="6"/>
  <c r="C980" i="6"/>
  <c r="E980" i="6"/>
  <c r="F980" i="6"/>
  <c r="G980" i="6"/>
  <c r="H980" i="6"/>
  <c r="C981" i="6"/>
  <c r="E981" i="6"/>
  <c r="F981" i="6"/>
  <c r="G981" i="6"/>
  <c r="H981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14" i="4"/>
  <c r="J14" i="4"/>
  <c r="AA14" i="4"/>
  <c r="R15" i="4"/>
  <c r="Z15" i="4"/>
  <c r="AA15" i="4"/>
  <c r="R16" i="4"/>
  <c r="Z16" i="4"/>
  <c r="AA16" i="4"/>
  <c r="R17" i="4"/>
  <c r="Z17" i="4"/>
  <c r="AA17" i="4"/>
  <c r="R667" i="4"/>
  <c r="Z667" i="4"/>
  <c r="AA667" i="4"/>
  <c r="R20" i="4"/>
  <c r="Z20" i="4"/>
  <c r="AA20" i="4"/>
  <c r="R22" i="4"/>
  <c r="Z22" i="4"/>
  <c r="AA22" i="4"/>
  <c r="R23" i="4"/>
  <c r="Z23" i="4"/>
  <c r="AA23" i="4"/>
  <c r="R24" i="4"/>
  <c r="Z24" i="4"/>
  <c r="AA24" i="4"/>
  <c r="R466" i="4"/>
  <c r="Z466" i="4"/>
  <c r="AA466" i="4"/>
  <c r="R26" i="4"/>
  <c r="Z26" i="4"/>
  <c r="AA26" i="4"/>
  <c r="R27" i="4"/>
  <c r="J27" i="4"/>
  <c r="AA27" i="4"/>
  <c r="R28" i="4"/>
  <c r="J28" i="4"/>
  <c r="AA28" i="4"/>
  <c r="R30" i="4"/>
  <c r="AA30" i="4"/>
  <c r="R29" i="4"/>
  <c r="Z29" i="4"/>
  <c r="AA29" i="4"/>
  <c r="R534" i="4"/>
  <c r="Z534" i="4"/>
  <c r="AA534" i="4"/>
  <c r="R32" i="4"/>
  <c r="Z32" i="4"/>
  <c r="AA32" i="4"/>
  <c r="R33" i="4"/>
  <c r="Z33" i="4"/>
  <c r="AA33" i="4"/>
  <c r="R34" i="4"/>
  <c r="AA34" i="4"/>
  <c r="R35" i="4"/>
  <c r="Z35" i="4"/>
  <c r="AA35" i="4"/>
  <c r="R37" i="4"/>
  <c r="Z37" i="4"/>
  <c r="AA37" i="4"/>
  <c r="R38" i="4"/>
  <c r="Z38" i="4"/>
  <c r="AA38" i="4"/>
  <c r="R42" i="4"/>
  <c r="J42" i="4"/>
  <c r="AP42" i="4" s="1"/>
  <c r="AA42" i="4"/>
  <c r="R44" i="4"/>
  <c r="Z44" i="4"/>
  <c r="AA44" i="4"/>
  <c r="R45" i="4"/>
  <c r="Z45" i="4"/>
  <c r="AA45" i="4"/>
  <c r="R46" i="4"/>
  <c r="Z46" i="4"/>
  <c r="AA46" i="4"/>
  <c r="R202" i="4"/>
  <c r="Z202" i="4"/>
  <c r="AA202" i="4"/>
  <c r="R47" i="4"/>
  <c r="J47" i="4"/>
  <c r="AP47" i="4" s="1"/>
  <c r="AA47" i="4"/>
  <c r="R629" i="4"/>
  <c r="Z629" i="4"/>
  <c r="AA629" i="4"/>
  <c r="R549" i="4"/>
  <c r="Z549" i="4"/>
  <c r="AA549" i="4"/>
  <c r="R50" i="4"/>
  <c r="Z50" i="4"/>
  <c r="AA50" i="4"/>
  <c r="R51" i="4"/>
  <c r="J51" i="4"/>
  <c r="AP51" i="4" s="1"/>
  <c r="Z51" i="4"/>
  <c r="AA51" i="4"/>
  <c r="R52" i="4"/>
  <c r="Z52" i="4"/>
  <c r="AA52" i="4"/>
  <c r="R54" i="4"/>
  <c r="J54" i="4"/>
  <c r="AP54" i="4" s="1"/>
  <c r="AA54" i="4"/>
  <c r="R55" i="4"/>
  <c r="J55" i="4"/>
  <c r="AP55" i="4" s="1"/>
  <c r="AA55" i="4"/>
  <c r="R56" i="4"/>
  <c r="Z56" i="4"/>
  <c r="AA56" i="4"/>
  <c r="R57" i="4"/>
  <c r="AA57" i="4"/>
  <c r="R58" i="4"/>
  <c r="J58" i="4"/>
  <c r="AP58" i="4" s="1"/>
  <c r="AA58" i="4"/>
  <c r="R59" i="4"/>
  <c r="Z59" i="4"/>
  <c r="AA59" i="4"/>
  <c r="R423" i="4"/>
  <c r="J423" i="4"/>
  <c r="AP423" i="4" s="1"/>
  <c r="AA423" i="4"/>
  <c r="R61" i="4"/>
  <c r="J61" i="4"/>
  <c r="AA61" i="4"/>
  <c r="R62" i="4"/>
  <c r="J62" i="4"/>
  <c r="AP62" i="4" s="1"/>
  <c r="AA62" i="4"/>
  <c r="R64" i="4"/>
  <c r="J64" i="4"/>
  <c r="AP64" i="4" s="1"/>
  <c r="AA64" i="4"/>
  <c r="R65" i="4"/>
  <c r="J65" i="4"/>
  <c r="AP65" i="4" s="1"/>
  <c r="AA65" i="4"/>
  <c r="R66" i="4"/>
  <c r="Z66" i="4"/>
  <c r="AA66" i="4"/>
  <c r="R68" i="4"/>
  <c r="Z68" i="4"/>
  <c r="AA68" i="4"/>
  <c r="R69" i="4"/>
  <c r="J69" i="4"/>
  <c r="AA69" i="4"/>
  <c r="R71" i="4"/>
  <c r="J71" i="4"/>
  <c r="AP71" i="4" s="1"/>
  <c r="AA71" i="4"/>
  <c r="R72" i="4"/>
  <c r="J72" i="4"/>
  <c r="AA72" i="4"/>
  <c r="R73" i="4"/>
  <c r="J73" i="4"/>
  <c r="AP73" i="4" s="1"/>
  <c r="Z73" i="4"/>
  <c r="AA73" i="4"/>
  <c r="R76" i="4"/>
  <c r="J76" i="4"/>
  <c r="AP76" i="4" s="1"/>
  <c r="AA76" i="4"/>
  <c r="R77" i="4"/>
  <c r="J77" i="4"/>
  <c r="AA77" i="4"/>
  <c r="R78" i="4"/>
  <c r="J78" i="4"/>
  <c r="AP78" i="4" s="1"/>
  <c r="AA78" i="4"/>
  <c r="R627" i="4"/>
  <c r="J627" i="4"/>
  <c r="AP627" i="4" s="1"/>
  <c r="AA627" i="4"/>
  <c r="R48" i="4"/>
  <c r="J48" i="4"/>
  <c r="AP48" i="4" s="1"/>
  <c r="AA48" i="4"/>
  <c r="R81" i="4"/>
  <c r="Z81" i="4"/>
  <c r="AA81" i="4"/>
  <c r="R82" i="4"/>
  <c r="J82" i="4"/>
  <c r="AA82" i="4"/>
  <c r="R83" i="4"/>
  <c r="Z83" i="4"/>
  <c r="AA83" i="4"/>
  <c r="R31" i="4"/>
  <c r="J31" i="4"/>
  <c r="AP31" i="4" s="1"/>
  <c r="AA31" i="4"/>
  <c r="R85" i="4"/>
  <c r="J85" i="4"/>
  <c r="AP85" i="4" s="1"/>
  <c r="Z85" i="4"/>
  <c r="AA85" i="4"/>
  <c r="R86" i="4"/>
  <c r="J86" i="4"/>
  <c r="AP86" i="4" s="1"/>
  <c r="AA86" i="4"/>
  <c r="R87" i="4"/>
  <c r="J87" i="4"/>
  <c r="AA87" i="4"/>
  <c r="R84" i="4"/>
  <c r="J84" i="4"/>
  <c r="AA84" i="4"/>
  <c r="R89" i="4"/>
  <c r="AA89" i="4"/>
  <c r="R90" i="4"/>
  <c r="J90" i="4"/>
  <c r="AP90" i="4" s="1"/>
  <c r="AA90" i="4"/>
  <c r="R91" i="4"/>
  <c r="J91" i="4"/>
  <c r="AA91" i="4"/>
  <c r="R92" i="4"/>
  <c r="J92" i="4"/>
  <c r="AP92" i="4" s="1"/>
  <c r="AA92" i="4"/>
  <c r="R93" i="4"/>
  <c r="J93" i="4"/>
  <c r="AP93" i="4" s="1"/>
  <c r="AA93" i="4"/>
  <c r="R95" i="4"/>
  <c r="Z95" i="4"/>
  <c r="AA95" i="4"/>
  <c r="R96" i="4"/>
  <c r="J96" i="4"/>
  <c r="AP96" i="4" s="1"/>
  <c r="AA96" i="4"/>
  <c r="R99" i="4"/>
  <c r="J99" i="4"/>
  <c r="AA99" i="4"/>
  <c r="R100" i="4"/>
  <c r="J100" i="4"/>
  <c r="AP100" i="4" s="1"/>
  <c r="AA100" i="4"/>
  <c r="R653" i="4"/>
  <c r="AA653" i="4"/>
  <c r="R103" i="4"/>
  <c r="J103" i="4"/>
  <c r="AP103" i="4" s="1"/>
  <c r="AA103" i="4"/>
  <c r="R105" i="4"/>
  <c r="J105" i="4"/>
  <c r="AA105" i="4"/>
  <c r="R106" i="4"/>
  <c r="J106" i="4"/>
  <c r="AP106" i="4" s="1"/>
  <c r="AA106" i="4"/>
  <c r="R111" i="4"/>
  <c r="J111" i="4"/>
  <c r="AP111" i="4" s="1"/>
  <c r="AA111" i="4"/>
  <c r="R112" i="4"/>
  <c r="Z112" i="4"/>
  <c r="AA112" i="4"/>
  <c r="R113" i="4"/>
  <c r="Z113" i="4"/>
  <c r="AA113" i="4"/>
  <c r="R114" i="4"/>
  <c r="J114" i="4"/>
  <c r="AP114" i="4" s="1"/>
  <c r="AA114" i="4"/>
  <c r="R600" i="4"/>
  <c r="AA600" i="4"/>
  <c r="R247" i="4"/>
  <c r="AA247" i="4"/>
  <c r="R117" i="4"/>
  <c r="J117" i="4"/>
  <c r="AP117" i="4" s="1"/>
  <c r="AA117" i="4"/>
  <c r="R119" i="4"/>
  <c r="J119" i="4"/>
  <c r="AP119" i="4" s="1"/>
  <c r="AA119" i="4"/>
  <c r="R120" i="4"/>
  <c r="Z120" i="4"/>
  <c r="AA120" i="4"/>
  <c r="R121" i="4"/>
  <c r="J121" i="4"/>
  <c r="AA121" i="4"/>
  <c r="R276" i="4"/>
  <c r="J276" i="4"/>
  <c r="AA276" i="4"/>
  <c r="R124" i="4"/>
  <c r="J124" i="4"/>
  <c r="AP124" i="4" s="1"/>
  <c r="AA124" i="4"/>
  <c r="R126" i="4"/>
  <c r="AA126" i="4"/>
  <c r="R127" i="4"/>
  <c r="Z127" i="4"/>
  <c r="AA127" i="4"/>
  <c r="R128" i="4"/>
  <c r="Z128" i="4"/>
  <c r="AA128" i="4"/>
  <c r="R129" i="4"/>
  <c r="AA129" i="4"/>
  <c r="R130" i="4"/>
  <c r="J130" i="4"/>
  <c r="AP130" i="4" s="1"/>
  <c r="AA130" i="4"/>
  <c r="R132" i="4"/>
  <c r="J132" i="4"/>
  <c r="AP132" i="4" s="1"/>
  <c r="AA132" i="4"/>
  <c r="R134" i="4"/>
  <c r="J134" i="4"/>
  <c r="AA134" i="4"/>
  <c r="R135" i="4"/>
  <c r="Z135" i="4"/>
  <c r="AA135" i="4"/>
  <c r="R136" i="4"/>
  <c r="J136" i="4"/>
  <c r="AP136" i="4" s="1"/>
  <c r="AA136" i="4"/>
  <c r="R137" i="4"/>
  <c r="AA137" i="4"/>
  <c r="R138" i="4"/>
  <c r="J138" i="4"/>
  <c r="AP138" i="4" s="1"/>
  <c r="AA138" i="4"/>
  <c r="R139" i="4"/>
  <c r="Z139" i="4"/>
  <c r="AA139" i="4"/>
  <c r="R140" i="4"/>
  <c r="J140" i="4"/>
  <c r="AP140" i="4" s="1"/>
  <c r="AA140" i="4"/>
  <c r="R116" i="4"/>
  <c r="Z116" i="4"/>
  <c r="AA116" i="4"/>
  <c r="R148" i="4"/>
  <c r="J148" i="4"/>
  <c r="AP148" i="4" s="1"/>
  <c r="AA148" i="4"/>
  <c r="R144" i="4"/>
  <c r="J144" i="4"/>
  <c r="AP144" i="4" s="1"/>
  <c r="AA144" i="4"/>
  <c r="R383" i="4"/>
  <c r="J383" i="4"/>
  <c r="AA383" i="4"/>
  <c r="R146" i="4"/>
  <c r="AA146" i="4"/>
  <c r="R712" i="4"/>
  <c r="J712" i="4"/>
  <c r="AP712" i="4" s="1"/>
  <c r="AA712" i="4"/>
  <c r="R149" i="4"/>
  <c r="Z149" i="4"/>
  <c r="AA149" i="4"/>
  <c r="R150" i="4"/>
  <c r="Z150" i="4"/>
  <c r="AA150" i="4"/>
  <c r="R153" i="4"/>
  <c r="Z153" i="4"/>
  <c r="AA153" i="4"/>
  <c r="R154" i="4"/>
  <c r="J154" i="4"/>
  <c r="AP154" i="4" s="1"/>
  <c r="AA154" i="4"/>
  <c r="R155" i="4"/>
  <c r="J155" i="4"/>
  <c r="AP155" i="4" s="1"/>
  <c r="AA155" i="4"/>
  <c r="R156" i="4"/>
  <c r="Z156" i="4"/>
  <c r="AA156" i="4"/>
  <c r="R157" i="4"/>
  <c r="Z157" i="4"/>
  <c r="AA157" i="4"/>
  <c r="R160" i="4"/>
  <c r="Z160" i="4"/>
  <c r="AA160" i="4"/>
  <c r="R161" i="4"/>
  <c r="Z161" i="4"/>
  <c r="AA161" i="4"/>
  <c r="R162" i="4"/>
  <c r="Z162" i="4"/>
  <c r="AA162" i="4"/>
  <c r="R164" i="4"/>
  <c r="Z164" i="4"/>
  <c r="AA164" i="4"/>
  <c r="R165" i="4"/>
  <c r="AA165" i="4"/>
  <c r="R166" i="4"/>
  <c r="J166" i="4"/>
  <c r="AA166" i="4"/>
  <c r="R170" i="4"/>
  <c r="Z170" i="4"/>
  <c r="AA170" i="4"/>
  <c r="R171" i="4"/>
  <c r="Z171" i="4"/>
  <c r="AA171" i="4"/>
  <c r="R173" i="4"/>
  <c r="Z173" i="4"/>
  <c r="AA173" i="4"/>
  <c r="R174" i="4"/>
  <c r="J174" i="4"/>
  <c r="AA174" i="4"/>
  <c r="R175" i="4"/>
  <c r="Z175" i="4"/>
  <c r="AA175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25" i="4"/>
  <c r="AA25" i="4"/>
  <c r="R188" i="4"/>
  <c r="J188" i="4"/>
  <c r="AA188" i="4"/>
  <c r="R189" i="4"/>
  <c r="J189" i="4"/>
  <c r="AP189" i="4" s="1"/>
  <c r="AA189" i="4"/>
  <c r="R190" i="4"/>
  <c r="J190" i="4"/>
  <c r="AP190" i="4" s="1"/>
  <c r="AA190" i="4"/>
  <c r="R191" i="4"/>
  <c r="Z191" i="4"/>
  <c r="AA191" i="4"/>
  <c r="R192" i="4"/>
  <c r="AA192" i="4"/>
  <c r="R193" i="4"/>
  <c r="J193" i="4"/>
  <c r="AP193" i="4" s="1"/>
  <c r="AA193" i="4"/>
  <c r="R504" i="4"/>
  <c r="J504" i="4"/>
  <c r="AP504" i="4" s="1"/>
  <c r="AA504" i="4"/>
  <c r="R195" i="4"/>
  <c r="Z195" i="4"/>
  <c r="AA195" i="4"/>
  <c r="R196" i="4"/>
  <c r="J196" i="4"/>
  <c r="AP196" i="4" s="1"/>
  <c r="AA196" i="4"/>
  <c r="R198" i="4"/>
  <c r="AA198" i="4"/>
  <c r="R199" i="4"/>
  <c r="J199" i="4"/>
  <c r="AA199" i="4"/>
  <c r="R200" i="4"/>
  <c r="J200" i="4"/>
  <c r="AP200" i="4" s="1"/>
  <c r="AA200" i="4"/>
  <c r="R394" i="4"/>
  <c r="J394" i="4"/>
  <c r="AP394" i="4" s="1"/>
  <c r="AA394" i="4"/>
  <c r="R203" i="4"/>
  <c r="J203" i="4"/>
  <c r="AP203" i="4" s="1"/>
  <c r="AA203" i="4"/>
  <c r="R204" i="4"/>
  <c r="J204" i="4"/>
  <c r="AP204" i="4" s="1"/>
  <c r="AA204" i="4"/>
  <c r="R205" i="4"/>
  <c r="Z205" i="4"/>
  <c r="AA205" i="4"/>
  <c r="R207" i="4"/>
  <c r="Z207" i="4"/>
  <c r="AA207" i="4"/>
  <c r="R210" i="4"/>
  <c r="AA210" i="4"/>
  <c r="R143" i="4"/>
  <c r="Z143" i="4"/>
  <c r="AA143" i="4"/>
  <c r="R212" i="4"/>
  <c r="Z212" i="4"/>
  <c r="AA212" i="4"/>
  <c r="R213" i="4"/>
  <c r="Z213" i="4"/>
  <c r="AA213" i="4"/>
  <c r="R216" i="4"/>
  <c r="J216" i="4"/>
  <c r="AP216" i="4" s="1"/>
  <c r="AA216" i="4"/>
  <c r="R369" i="4"/>
  <c r="Z369" i="4"/>
  <c r="AA369" i="4"/>
  <c r="R220" i="4"/>
  <c r="J220" i="4"/>
  <c r="AP220" i="4" s="1"/>
  <c r="AA220" i="4"/>
  <c r="R221" i="4"/>
  <c r="Z221" i="4"/>
  <c r="AA221" i="4"/>
  <c r="R222" i="4"/>
  <c r="Z222" i="4"/>
  <c r="AA222" i="4"/>
  <c r="R223" i="4"/>
  <c r="J223" i="4"/>
  <c r="AP223" i="4" s="1"/>
  <c r="AA223" i="4"/>
  <c r="R424" i="4"/>
  <c r="J424" i="4"/>
  <c r="AA424" i="4"/>
  <c r="R226" i="4"/>
  <c r="Z226" i="4"/>
  <c r="AA226" i="4"/>
  <c r="R227" i="4"/>
  <c r="Z227" i="4"/>
  <c r="AA227" i="4"/>
  <c r="R231" i="4"/>
  <c r="Z231" i="4"/>
  <c r="AA231" i="4"/>
  <c r="R232" i="4"/>
  <c r="Z232" i="4"/>
  <c r="AA232" i="4"/>
  <c r="R510" i="4"/>
  <c r="Z510" i="4"/>
  <c r="AA510" i="4"/>
  <c r="R237" i="4"/>
  <c r="Z237" i="4"/>
  <c r="AA237" i="4"/>
  <c r="R238" i="4"/>
  <c r="J238" i="4"/>
  <c r="AP238" i="4" s="1"/>
  <c r="AA238" i="4"/>
  <c r="R239" i="4"/>
  <c r="J239" i="4"/>
  <c r="AA239" i="4"/>
  <c r="R240" i="4"/>
  <c r="J240" i="4"/>
  <c r="AP240" i="4" s="1"/>
  <c r="AA240" i="4"/>
  <c r="R243" i="4"/>
  <c r="J243" i="4"/>
  <c r="AP243" i="4" s="1"/>
  <c r="AA243" i="4"/>
  <c r="R246" i="4"/>
  <c r="AA246" i="4"/>
  <c r="R49" i="4"/>
  <c r="Z49" i="4"/>
  <c r="AA49" i="4"/>
  <c r="R194" i="4"/>
  <c r="Z194" i="4"/>
  <c r="AA194" i="4"/>
  <c r="R249" i="4"/>
  <c r="J249" i="4"/>
  <c r="AP249" i="4" s="1"/>
  <c r="AA249" i="4"/>
  <c r="R250" i="4"/>
  <c r="AA250" i="4"/>
  <c r="R251" i="4"/>
  <c r="J251" i="4"/>
  <c r="AP251" i="4" s="1"/>
  <c r="AA251" i="4"/>
  <c r="R255" i="4"/>
  <c r="J255" i="4"/>
  <c r="AP255" i="4" s="1"/>
  <c r="AA255" i="4"/>
  <c r="R257" i="4"/>
  <c r="Z257" i="4"/>
  <c r="AA257" i="4"/>
  <c r="R258" i="4"/>
  <c r="AA258" i="4"/>
  <c r="R260" i="4"/>
  <c r="Z260" i="4"/>
  <c r="AA260" i="4"/>
  <c r="R261" i="4"/>
  <c r="Z261" i="4"/>
  <c r="AA261" i="4"/>
  <c r="R262" i="4"/>
  <c r="J262" i="4"/>
  <c r="AP262" i="4" s="1"/>
  <c r="AA262" i="4"/>
  <c r="R263" i="4"/>
  <c r="Z263" i="4"/>
  <c r="AA263" i="4"/>
  <c r="R264" i="4"/>
  <c r="J264" i="4"/>
  <c r="AP264" i="4" s="1"/>
  <c r="AA264" i="4"/>
  <c r="R266" i="4"/>
  <c r="J266" i="4"/>
  <c r="AP266" i="4" s="1"/>
  <c r="AA266" i="4"/>
  <c r="R269" i="4"/>
  <c r="Z269" i="4"/>
  <c r="AA269" i="4"/>
  <c r="R271" i="4"/>
  <c r="Z271" i="4"/>
  <c r="AA271" i="4"/>
  <c r="R272" i="4"/>
  <c r="J272" i="4"/>
  <c r="AA272" i="4"/>
  <c r="R273" i="4"/>
  <c r="Z273" i="4"/>
  <c r="AA273" i="4"/>
  <c r="R274" i="4"/>
  <c r="J274" i="4"/>
  <c r="AP274" i="4" s="1"/>
  <c r="AA274" i="4"/>
  <c r="R618" i="4"/>
  <c r="Z618" i="4"/>
  <c r="AA618" i="4"/>
  <c r="R277" i="4"/>
  <c r="Z277" i="4"/>
  <c r="AA277" i="4"/>
  <c r="R278" i="4"/>
  <c r="AA278" i="4"/>
  <c r="R283" i="4"/>
  <c r="J283" i="4"/>
  <c r="AP283" i="4" s="1"/>
  <c r="AA283" i="4"/>
  <c r="R286" i="4"/>
  <c r="J286" i="4"/>
  <c r="AA286" i="4"/>
  <c r="R416" i="4"/>
  <c r="AA416" i="4"/>
  <c r="R289" i="4"/>
  <c r="J289" i="4"/>
  <c r="AP289" i="4" s="1"/>
  <c r="AA289" i="4"/>
  <c r="R290" i="4"/>
  <c r="J290" i="4"/>
  <c r="AA290" i="4"/>
  <c r="R291" i="4"/>
  <c r="J291" i="4"/>
  <c r="AP291" i="4" s="1"/>
  <c r="AA291" i="4"/>
  <c r="R293" i="4"/>
  <c r="J293" i="4"/>
  <c r="AA293" i="4"/>
  <c r="R295" i="4"/>
  <c r="Z295" i="4"/>
  <c r="AA295" i="4"/>
  <c r="R296" i="4"/>
  <c r="J296" i="4"/>
  <c r="AP296" i="4" s="1"/>
  <c r="AA296" i="4"/>
  <c r="R298" i="4"/>
  <c r="AA298" i="4"/>
  <c r="R299" i="4"/>
  <c r="AA299" i="4"/>
  <c r="R303" i="4"/>
  <c r="Z303" i="4"/>
  <c r="AA303" i="4"/>
  <c r="R304" i="4"/>
  <c r="AA304" i="4"/>
  <c r="R305" i="4"/>
  <c r="AA305" i="4"/>
  <c r="R306" i="4"/>
  <c r="J306" i="4"/>
  <c r="AA306" i="4"/>
  <c r="R307" i="4"/>
  <c r="J307" i="4"/>
  <c r="AP307" i="4" s="1"/>
  <c r="AA307" i="4"/>
  <c r="R309" i="4"/>
  <c r="J309" i="4"/>
  <c r="AP309" i="4" s="1"/>
  <c r="AA309" i="4"/>
  <c r="R312" i="4"/>
  <c r="AA312" i="4"/>
  <c r="R313" i="4"/>
  <c r="J313" i="4"/>
  <c r="AP313" i="4" s="1"/>
  <c r="AA313" i="4"/>
  <c r="R315" i="4"/>
  <c r="AA315" i="4"/>
  <c r="R316" i="4"/>
  <c r="AA316" i="4"/>
  <c r="R317" i="4"/>
  <c r="J317" i="4"/>
  <c r="AP317" i="4" s="1"/>
  <c r="Z317" i="4"/>
  <c r="AA317" i="4"/>
  <c r="AO317" i="4" s="1"/>
  <c r="R318" i="4"/>
  <c r="AA318" i="4"/>
  <c r="R459" i="4"/>
  <c r="AA459" i="4"/>
  <c r="R631" i="4"/>
  <c r="AA631" i="4"/>
  <c r="R322" i="4"/>
  <c r="AA322" i="4"/>
  <c r="R319" i="4"/>
  <c r="AA319" i="4"/>
  <c r="R326" i="4"/>
  <c r="Z326" i="4"/>
  <c r="AA326" i="4"/>
  <c r="R327" i="4"/>
  <c r="J327" i="4"/>
  <c r="AP327" i="4" s="1"/>
  <c r="AA327" i="4"/>
  <c r="R328" i="4"/>
  <c r="J328" i="4"/>
  <c r="AP328" i="4" s="1"/>
  <c r="AA328" i="4"/>
  <c r="R330" i="4"/>
  <c r="J330" i="4"/>
  <c r="AP330" i="4" s="1"/>
  <c r="Z330" i="4"/>
  <c r="AA330" i="4"/>
  <c r="R331" i="4"/>
  <c r="AA331" i="4"/>
  <c r="R332" i="4"/>
  <c r="J332" i="4"/>
  <c r="AP332" i="4" s="1"/>
  <c r="AA332" i="4"/>
  <c r="R333" i="4"/>
  <c r="AA333" i="4"/>
  <c r="R334" i="4"/>
  <c r="AA334" i="4"/>
  <c r="R335" i="4"/>
  <c r="AA335" i="4"/>
  <c r="R336" i="4"/>
  <c r="Z336" i="4"/>
  <c r="AA336" i="4"/>
  <c r="R337" i="4"/>
  <c r="AA337" i="4"/>
  <c r="R338" i="4"/>
  <c r="AA338" i="4"/>
  <c r="R339" i="4"/>
  <c r="AA339" i="4"/>
  <c r="R341" i="4"/>
  <c r="AA341" i="4"/>
  <c r="R342" i="4"/>
  <c r="AA342" i="4"/>
  <c r="R344" i="4"/>
  <c r="AA344" i="4"/>
  <c r="R346" i="4"/>
  <c r="AA346" i="4"/>
  <c r="R348" i="4"/>
  <c r="AA348" i="4"/>
  <c r="R349" i="4"/>
  <c r="Z349" i="4"/>
  <c r="AA349" i="4"/>
  <c r="R491" i="4"/>
  <c r="J491" i="4"/>
  <c r="AP491" i="4" s="1"/>
  <c r="AA491" i="4"/>
  <c r="R351" i="4"/>
  <c r="Z351" i="4"/>
  <c r="AA351" i="4"/>
  <c r="R354" i="4"/>
  <c r="Z354" i="4"/>
  <c r="AA354" i="4"/>
  <c r="R355" i="4"/>
  <c r="AA355" i="4"/>
  <c r="R356" i="4"/>
  <c r="J356" i="4"/>
  <c r="AP356" i="4" s="1"/>
  <c r="AA356" i="4"/>
  <c r="R357" i="4"/>
  <c r="J357" i="4"/>
  <c r="AP357" i="4" s="1"/>
  <c r="AA357" i="4"/>
  <c r="R358" i="4"/>
  <c r="AA358" i="4"/>
  <c r="R693" i="4"/>
  <c r="J693" i="4"/>
  <c r="AP693" i="4" s="1"/>
  <c r="AA693" i="4"/>
  <c r="R359" i="4"/>
  <c r="Z359" i="4"/>
  <c r="AA359" i="4"/>
  <c r="R360" i="4"/>
  <c r="Z360" i="4"/>
  <c r="AA360" i="4"/>
  <c r="R361" i="4"/>
  <c r="Z361" i="4"/>
  <c r="AA361" i="4"/>
  <c r="R362" i="4"/>
  <c r="Z362" i="4"/>
  <c r="AA362" i="4"/>
  <c r="R364" i="4"/>
  <c r="J364" i="4"/>
  <c r="AP364" i="4" s="1"/>
  <c r="AA364" i="4"/>
  <c r="R365" i="4"/>
  <c r="AA365" i="4"/>
  <c r="R368" i="4"/>
  <c r="J368" i="4"/>
  <c r="AA368" i="4"/>
  <c r="R542" i="4"/>
  <c r="J542" i="4"/>
  <c r="AP542" i="4" s="1"/>
  <c r="AA542" i="4"/>
  <c r="R372" i="4"/>
  <c r="Z372" i="4"/>
  <c r="AA372" i="4"/>
  <c r="R373" i="4"/>
  <c r="AA373" i="4"/>
  <c r="R374" i="4"/>
  <c r="AA374" i="4"/>
  <c r="R376" i="4"/>
  <c r="Z376" i="4"/>
  <c r="AA376" i="4"/>
  <c r="R377" i="4"/>
  <c r="Z377" i="4"/>
  <c r="AA377" i="4"/>
  <c r="R380" i="4"/>
  <c r="J380" i="4"/>
  <c r="AA380" i="4"/>
  <c r="R381" i="4"/>
  <c r="Z381" i="4"/>
  <c r="AA381" i="4"/>
  <c r="R382" i="4"/>
  <c r="J382" i="4"/>
  <c r="AP382" i="4" s="1"/>
  <c r="AA382" i="4"/>
  <c r="R384" i="4"/>
  <c r="J384" i="4"/>
  <c r="AP384" i="4" s="1"/>
  <c r="AA384" i="4"/>
  <c r="R386" i="4"/>
  <c r="Z386" i="4"/>
  <c r="AA386" i="4"/>
  <c r="R388" i="4"/>
  <c r="Z388" i="4"/>
  <c r="AA388" i="4"/>
  <c r="R392" i="4"/>
  <c r="Z392" i="4"/>
  <c r="AA392" i="4"/>
  <c r="R390" i="4"/>
  <c r="Z390" i="4"/>
  <c r="AA390" i="4"/>
  <c r="R391" i="4"/>
  <c r="J391" i="4"/>
  <c r="AP391" i="4" s="1"/>
  <c r="AA391" i="4"/>
  <c r="R145" i="4"/>
  <c r="Z145" i="4"/>
  <c r="AA145" i="4"/>
  <c r="R621" i="4"/>
  <c r="Z621" i="4"/>
  <c r="AA621" i="4"/>
  <c r="R396" i="4"/>
  <c r="Z396" i="4"/>
  <c r="AA396" i="4"/>
  <c r="R398" i="4"/>
  <c r="AA398" i="4"/>
  <c r="R400" i="4"/>
  <c r="J400" i="4"/>
  <c r="AA400" i="4"/>
  <c r="R401" i="4"/>
  <c r="J401" i="4"/>
  <c r="AP401" i="4" s="1"/>
  <c r="AA401" i="4"/>
  <c r="R402" i="4"/>
  <c r="J402" i="4"/>
  <c r="AA402" i="4"/>
  <c r="R403" i="4"/>
  <c r="AA403" i="4"/>
  <c r="R404" i="4"/>
  <c r="J404" i="4"/>
  <c r="AP404" i="4" s="1"/>
  <c r="AA404" i="4"/>
  <c r="R406" i="4"/>
  <c r="Z406" i="4"/>
  <c r="AA406" i="4"/>
  <c r="R410" i="4"/>
  <c r="Z410" i="4"/>
  <c r="J410" i="4"/>
  <c r="AP410" i="4" s="1"/>
  <c r="AA410" i="4"/>
  <c r="R528" i="4"/>
  <c r="J528" i="4"/>
  <c r="AP528" i="4" s="1"/>
  <c r="AA528" i="4"/>
  <c r="R412" i="4"/>
  <c r="AA412" i="4"/>
  <c r="R413" i="4"/>
  <c r="J413" i="4"/>
  <c r="AP413" i="4" s="1"/>
  <c r="AA413" i="4"/>
  <c r="R414" i="4"/>
  <c r="J414" i="4"/>
  <c r="AP414" i="4" s="1"/>
  <c r="AA414" i="4"/>
  <c r="R102" i="4"/>
  <c r="J102" i="4"/>
  <c r="AP102" i="4" s="1"/>
  <c r="AA102" i="4"/>
  <c r="R417" i="4"/>
  <c r="J417" i="4"/>
  <c r="AA417" i="4"/>
  <c r="R419" i="4"/>
  <c r="J419" i="4"/>
  <c r="AP419" i="4" s="1"/>
  <c r="AA419" i="4"/>
  <c r="R421" i="4"/>
  <c r="AA421" i="4"/>
  <c r="R422" i="4"/>
  <c r="J422" i="4"/>
  <c r="AP422" i="4" s="1"/>
  <c r="AA422" i="4"/>
  <c r="R689" i="4"/>
  <c r="AA689" i="4"/>
  <c r="R708" i="4"/>
  <c r="Z708" i="4"/>
  <c r="AA708" i="4"/>
  <c r="R425" i="4"/>
  <c r="Z425" i="4"/>
  <c r="AA425" i="4"/>
  <c r="R427" i="4"/>
  <c r="AA427" i="4"/>
  <c r="R428" i="4"/>
  <c r="AA428" i="4"/>
  <c r="R429" i="4"/>
  <c r="J429" i="4"/>
  <c r="AP429" i="4" s="1"/>
  <c r="AA429" i="4"/>
  <c r="R430" i="4"/>
  <c r="Z430" i="4"/>
  <c r="AA430" i="4"/>
  <c r="AO430" i="4" s="1"/>
  <c r="R411" i="4"/>
  <c r="AA411" i="4"/>
  <c r="R18" i="4"/>
  <c r="AA18" i="4"/>
  <c r="R433" i="4"/>
  <c r="AA433" i="4"/>
  <c r="R434" i="4"/>
  <c r="AA434" i="4"/>
  <c r="R435" i="4"/>
  <c r="J435" i="4"/>
  <c r="AP435" i="4" s="1"/>
  <c r="AA435" i="4"/>
  <c r="R436" i="4"/>
  <c r="AA436" i="4"/>
  <c r="R437" i="4"/>
  <c r="AA437" i="4"/>
  <c r="R439" i="4"/>
  <c r="AA439" i="4"/>
  <c r="R442" i="4"/>
  <c r="Z442" i="4"/>
  <c r="AA442" i="4"/>
  <c r="R445" i="4"/>
  <c r="Z445" i="4"/>
  <c r="AA445" i="4"/>
  <c r="R446" i="4"/>
  <c r="J446" i="4"/>
  <c r="AA446" i="4"/>
  <c r="R447" i="4"/>
  <c r="Z447" i="4"/>
  <c r="AA447" i="4"/>
  <c r="R449" i="4"/>
  <c r="J449" i="4"/>
  <c r="AA449" i="4"/>
  <c r="R452" i="4"/>
  <c r="Z452" i="4"/>
  <c r="AA452" i="4"/>
  <c r="R453" i="4"/>
  <c r="J453" i="4"/>
  <c r="AP453" i="4" s="1"/>
  <c r="AA453" i="4"/>
  <c r="R455" i="4"/>
  <c r="J455" i="4"/>
  <c r="AA455" i="4"/>
  <c r="R456" i="4"/>
  <c r="Z456" i="4"/>
  <c r="AA456" i="4"/>
  <c r="R457" i="4"/>
  <c r="Z457" i="4"/>
  <c r="AA457" i="4"/>
  <c r="R458" i="4"/>
  <c r="J458" i="4"/>
  <c r="AP458" i="4" s="1"/>
  <c r="AA458" i="4"/>
  <c r="R601" i="4"/>
  <c r="Z601" i="4"/>
  <c r="AA601" i="4"/>
  <c r="R460" i="4"/>
  <c r="J460" i="4"/>
  <c r="AP460" i="4" s="1"/>
  <c r="AA460" i="4"/>
  <c r="R461" i="4"/>
  <c r="Z461" i="4"/>
  <c r="AA461" i="4"/>
  <c r="R462" i="4"/>
  <c r="Z462" i="4"/>
  <c r="AA462" i="4"/>
  <c r="R463" i="4"/>
  <c r="AA463" i="4"/>
  <c r="R464" i="4"/>
  <c r="Z464" i="4"/>
  <c r="AA464" i="4"/>
  <c r="R465" i="4"/>
  <c r="J465" i="4"/>
  <c r="AA465" i="4"/>
  <c r="R122" i="4"/>
  <c r="Z122" i="4"/>
  <c r="J122" i="4"/>
  <c r="AP122" i="4" s="1"/>
  <c r="AA122" i="4"/>
  <c r="R467" i="4"/>
  <c r="Z467" i="4"/>
  <c r="AA467" i="4"/>
  <c r="R469" i="4"/>
  <c r="J469" i="4"/>
  <c r="AP469" i="4" s="1"/>
  <c r="AA469" i="4"/>
  <c r="R470" i="4"/>
  <c r="J470" i="4"/>
  <c r="AA470" i="4"/>
  <c r="R472" i="4"/>
  <c r="AA472" i="4"/>
  <c r="R475" i="4"/>
  <c r="Z475" i="4"/>
  <c r="AA475" i="4"/>
  <c r="R476" i="4"/>
  <c r="J476" i="4"/>
  <c r="AP476" i="4" s="1"/>
  <c r="AA476" i="4"/>
  <c r="R477" i="4"/>
  <c r="AA477" i="4"/>
  <c r="R478" i="4"/>
  <c r="AA478" i="4"/>
  <c r="R479" i="4"/>
  <c r="J479" i="4"/>
  <c r="AA479" i="4"/>
  <c r="R480" i="4"/>
  <c r="Z480" i="4"/>
  <c r="AA480" i="4"/>
  <c r="R481" i="4"/>
  <c r="J481" i="4"/>
  <c r="AP481" i="4" s="1"/>
  <c r="Z481" i="4"/>
  <c r="AA481" i="4"/>
  <c r="R482" i="4"/>
  <c r="J482" i="4"/>
  <c r="AP482" i="4" s="1"/>
  <c r="AA482" i="4"/>
  <c r="R485" i="4"/>
  <c r="AA485" i="4"/>
  <c r="R486" i="4"/>
  <c r="Z486" i="4"/>
  <c r="AA486" i="4"/>
  <c r="R488" i="4"/>
  <c r="AA488" i="4"/>
  <c r="R489" i="4"/>
  <c r="Z489" i="4"/>
  <c r="AA489" i="4"/>
  <c r="R60" i="4"/>
  <c r="Z60" i="4"/>
  <c r="AA60" i="4"/>
  <c r="R492" i="4"/>
  <c r="Z492" i="4"/>
  <c r="AA492" i="4"/>
  <c r="R494" i="4"/>
  <c r="Z494" i="4"/>
  <c r="AA494" i="4"/>
  <c r="R495" i="4"/>
  <c r="Z495" i="4"/>
  <c r="AA495" i="4"/>
  <c r="R496" i="4"/>
  <c r="Z496" i="4"/>
  <c r="AA496" i="4"/>
  <c r="R498" i="4"/>
  <c r="AA498" i="4"/>
  <c r="R499" i="4"/>
  <c r="Z499" i="4"/>
  <c r="AA499" i="4"/>
  <c r="R500" i="4"/>
  <c r="Z500" i="4"/>
  <c r="AA500" i="4"/>
  <c r="R501" i="4"/>
  <c r="J501" i="4"/>
  <c r="AP501" i="4" s="1"/>
  <c r="AA501" i="4"/>
  <c r="R217" i="4"/>
  <c r="Z217" i="4"/>
  <c r="AA217" i="4"/>
  <c r="R503" i="4"/>
  <c r="J503" i="4"/>
  <c r="AP503" i="4" s="1"/>
  <c r="AA503" i="4"/>
  <c r="R201" i="4"/>
  <c r="AA201" i="4"/>
  <c r="R505" i="4"/>
  <c r="J505" i="4"/>
  <c r="AP505" i="4" s="1"/>
  <c r="Z505" i="4"/>
  <c r="AA505" i="4"/>
  <c r="R507" i="4"/>
  <c r="J507" i="4"/>
  <c r="AA507" i="4"/>
  <c r="R389" i="4"/>
  <c r="J389" i="4"/>
  <c r="AA389" i="4"/>
  <c r="R509" i="4"/>
  <c r="AA509" i="4"/>
  <c r="R511" i="4"/>
  <c r="AA511" i="4"/>
  <c r="R512" i="4"/>
  <c r="Z512" i="4"/>
  <c r="AA512" i="4"/>
  <c r="R514" i="4"/>
  <c r="Z514" i="4"/>
  <c r="AA514" i="4"/>
  <c r="R515" i="4"/>
  <c r="Z515" i="4"/>
  <c r="AA515" i="4"/>
  <c r="R516" i="4"/>
  <c r="Z516" i="4"/>
  <c r="AA516" i="4"/>
  <c r="R517" i="4"/>
  <c r="J517" i="4"/>
  <c r="AA517" i="4"/>
  <c r="R518" i="4"/>
  <c r="AA518" i="4"/>
  <c r="R519" i="4"/>
  <c r="AA519" i="4"/>
  <c r="R520" i="4"/>
  <c r="J520" i="4"/>
  <c r="AP520" i="4" s="1"/>
  <c r="AA520" i="4"/>
  <c r="R521" i="4"/>
  <c r="Z521" i="4"/>
  <c r="AA521" i="4"/>
  <c r="R522" i="4"/>
  <c r="J522" i="4"/>
  <c r="AP522" i="4" s="1"/>
  <c r="AA522" i="4"/>
  <c r="R523" i="4"/>
  <c r="Z523" i="4"/>
  <c r="AA523" i="4"/>
  <c r="R524" i="4"/>
  <c r="J524" i="4"/>
  <c r="AP524" i="4" s="1"/>
  <c r="AA524" i="4"/>
  <c r="R67" i="4"/>
  <c r="Z67" i="4"/>
  <c r="AA67" i="4"/>
  <c r="R525" i="4"/>
  <c r="J525" i="4"/>
  <c r="AP525" i="4" s="1"/>
  <c r="AA525" i="4"/>
  <c r="R526" i="4"/>
  <c r="Z526" i="4"/>
  <c r="AA526" i="4"/>
  <c r="R527" i="4"/>
  <c r="AA527" i="4"/>
  <c r="R703" i="4"/>
  <c r="J703" i="4"/>
  <c r="AA703" i="4"/>
  <c r="R529" i="4"/>
  <c r="AA529" i="4"/>
  <c r="R115" i="4"/>
  <c r="AA115" i="4"/>
  <c r="R531" i="4"/>
  <c r="Z531" i="4"/>
  <c r="AA531" i="4"/>
  <c r="R533" i="4"/>
  <c r="Z533" i="4"/>
  <c r="AA533" i="4"/>
  <c r="R583" i="4"/>
  <c r="Z583" i="4"/>
  <c r="AA583" i="4"/>
  <c r="R535" i="4"/>
  <c r="J535" i="4"/>
  <c r="AA535" i="4"/>
  <c r="R385" i="4"/>
  <c r="Z385" i="4"/>
  <c r="AA385" i="4"/>
  <c r="R536" i="4"/>
  <c r="AA536" i="4"/>
  <c r="R537" i="4"/>
  <c r="Z537" i="4"/>
  <c r="AA537" i="4"/>
  <c r="R538" i="4"/>
  <c r="AA538" i="4"/>
  <c r="R540" i="4"/>
  <c r="AA540" i="4"/>
  <c r="R643" i="4"/>
  <c r="AA643" i="4"/>
  <c r="R557" i="4"/>
  <c r="Z557" i="4"/>
  <c r="AA557" i="4"/>
  <c r="R141" i="4"/>
  <c r="AA141" i="4"/>
  <c r="R543" i="4"/>
  <c r="AA543" i="4"/>
  <c r="R545" i="4"/>
  <c r="AA545" i="4"/>
  <c r="R546" i="4"/>
  <c r="AA546" i="4"/>
  <c r="R547" i="4"/>
  <c r="AA547" i="4"/>
  <c r="R548" i="4"/>
  <c r="AA548" i="4"/>
  <c r="R541" i="4"/>
  <c r="AA541" i="4"/>
  <c r="R550" i="4"/>
  <c r="J550" i="4"/>
  <c r="AP550" i="4" s="1"/>
  <c r="AA550" i="4"/>
  <c r="R551" i="4"/>
  <c r="Z551" i="4"/>
  <c r="AA551" i="4"/>
  <c r="R552" i="4"/>
  <c r="J552" i="4"/>
  <c r="AA552" i="4"/>
  <c r="R553" i="4"/>
  <c r="J553" i="4"/>
  <c r="AP553" i="4" s="1"/>
  <c r="Z553" i="4"/>
  <c r="AA553" i="4"/>
  <c r="R554" i="4"/>
  <c r="AA554" i="4"/>
  <c r="R555" i="4"/>
  <c r="J555" i="4"/>
  <c r="AA555" i="4"/>
  <c r="R556" i="4"/>
  <c r="AA556" i="4"/>
  <c r="R558" i="4"/>
  <c r="J558" i="4"/>
  <c r="AP558" i="4" s="1"/>
  <c r="AA558" i="4"/>
  <c r="R559" i="4"/>
  <c r="J559" i="4"/>
  <c r="AP559" i="4" s="1"/>
  <c r="AA559" i="4"/>
  <c r="R566" i="4"/>
  <c r="J566" i="4"/>
  <c r="AP566" i="4" s="1"/>
  <c r="AA566" i="4"/>
  <c r="R567" i="4"/>
  <c r="Z567" i="4"/>
  <c r="AA567" i="4"/>
  <c r="R568" i="4"/>
  <c r="J568" i="4"/>
  <c r="AP568" i="4" s="1"/>
  <c r="AA568" i="4"/>
  <c r="R569" i="4"/>
  <c r="J569" i="4"/>
  <c r="AP569" i="4" s="1"/>
  <c r="AA569" i="4"/>
  <c r="R570" i="4"/>
  <c r="J570" i="4"/>
  <c r="AP570" i="4" s="1"/>
  <c r="AA570" i="4"/>
  <c r="R571" i="4"/>
  <c r="J571" i="4"/>
  <c r="AP571" i="4" s="1"/>
  <c r="AA571" i="4"/>
  <c r="R572" i="4"/>
  <c r="AA572" i="4"/>
  <c r="R573" i="4"/>
  <c r="Z573" i="4"/>
  <c r="AA573" i="4"/>
  <c r="R575" i="4"/>
  <c r="J575" i="4"/>
  <c r="AP575" i="4" s="1"/>
  <c r="AA575" i="4"/>
  <c r="R576" i="4"/>
  <c r="J576" i="4"/>
  <c r="AP576" i="4" s="1"/>
  <c r="AA576" i="4"/>
  <c r="R577" i="4"/>
  <c r="Z577" i="4"/>
  <c r="AA577" i="4"/>
  <c r="R578" i="4"/>
  <c r="AA578" i="4"/>
  <c r="R582" i="4"/>
  <c r="J582" i="4"/>
  <c r="AA582" i="4"/>
  <c r="R321" i="4"/>
  <c r="AA321" i="4"/>
  <c r="R661" i="4"/>
  <c r="J661" i="4"/>
  <c r="AA661" i="4"/>
  <c r="R585" i="4"/>
  <c r="J585" i="4"/>
  <c r="AP585" i="4" s="1"/>
  <c r="AA585" i="4"/>
  <c r="R586" i="4"/>
  <c r="J586" i="4"/>
  <c r="AA586" i="4"/>
  <c r="R587" i="4"/>
  <c r="J587" i="4"/>
  <c r="AP587" i="4" s="1"/>
  <c r="AA587" i="4"/>
  <c r="R588" i="4"/>
  <c r="J588" i="4"/>
  <c r="AP588" i="4" s="1"/>
  <c r="AA588" i="4"/>
  <c r="R590" i="4"/>
  <c r="AA590" i="4"/>
  <c r="R592" i="4"/>
  <c r="J592" i="4"/>
  <c r="AP592" i="4" s="1"/>
  <c r="AA592" i="4"/>
  <c r="R593" i="4"/>
  <c r="AA593" i="4"/>
  <c r="R594" i="4"/>
  <c r="AA594" i="4"/>
  <c r="R595" i="4"/>
  <c r="J595" i="4"/>
  <c r="AP595" i="4" s="1"/>
  <c r="AA595" i="4"/>
  <c r="R597" i="4"/>
  <c r="Z597" i="4"/>
  <c r="AA597" i="4"/>
  <c r="R598" i="4"/>
  <c r="Z598" i="4"/>
  <c r="AA598" i="4"/>
  <c r="R599" i="4"/>
  <c r="J599" i="4"/>
  <c r="AA599" i="4"/>
  <c r="R508" i="4"/>
  <c r="J508" i="4"/>
  <c r="AA508" i="4"/>
  <c r="R225" i="4"/>
  <c r="Z225" i="4"/>
  <c r="AA225" i="4"/>
  <c r="R602" i="4"/>
  <c r="Z602" i="4"/>
  <c r="AA602" i="4"/>
  <c r="R605" i="4"/>
  <c r="J605" i="4"/>
  <c r="AP605" i="4" s="1"/>
  <c r="AA605" i="4"/>
  <c r="R606" i="4"/>
  <c r="Z606" i="4"/>
  <c r="AA606" i="4"/>
  <c r="R607" i="4"/>
  <c r="AA607" i="4"/>
  <c r="R608" i="4"/>
  <c r="Z608" i="4"/>
  <c r="AA608" i="4"/>
  <c r="R610" i="4"/>
  <c r="Z610" i="4"/>
  <c r="AA610" i="4"/>
  <c r="R614" i="4"/>
  <c r="Z614" i="4"/>
  <c r="AA614" i="4"/>
  <c r="R616" i="4"/>
  <c r="Z616" i="4"/>
  <c r="AA616" i="4"/>
  <c r="R617" i="4"/>
  <c r="Z617" i="4"/>
  <c r="AA617" i="4"/>
  <c r="R530" i="4"/>
  <c r="J530" i="4"/>
  <c r="AP530" i="4" s="1"/>
  <c r="AA530" i="4"/>
  <c r="R619" i="4"/>
  <c r="Z619" i="4"/>
  <c r="AA619" i="4"/>
  <c r="R620" i="4"/>
  <c r="J620" i="4"/>
  <c r="AP620" i="4" s="1"/>
  <c r="AA620" i="4"/>
  <c r="R502" i="4"/>
  <c r="J502" i="4"/>
  <c r="AP502" i="4" s="1"/>
  <c r="AA502" i="4"/>
  <c r="R623" i="4"/>
  <c r="AA623" i="4"/>
  <c r="R625" i="4"/>
  <c r="Z625" i="4"/>
  <c r="AA625" i="4"/>
  <c r="R626" i="4"/>
  <c r="Z626" i="4"/>
  <c r="AA626" i="4"/>
  <c r="R350" i="4"/>
  <c r="J350" i="4"/>
  <c r="AA350" i="4"/>
  <c r="R630" i="4"/>
  <c r="Z630" i="4"/>
  <c r="AA630" i="4"/>
  <c r="R584" i="4"/>
  <c r="Z584" i="4"/>
  <c r="AA584" i="4"/>
  <c r="R632" i="4"/>
  <c r="J632" i="4"/>
  <c r="AP632" i="4" s="1"/>
  <c r="AA632" i="4"/>
  <c r="R282" i="4"/>
  <c r="Z282" i="4"/>
  <c r="AA282" i="4"/>
  <c r="R635" i="4"/>
  <c r="Z635" i="4"/>
  <c r="AA635" i="4"/>
  <c r="R636" i="4"/>
  <c r="J636" i="4"/>
  <c r="AP636" i="4" s="1"/>
  <c r="AA636" i="4"/>
  <c r="R637" i="4"/>
  <c r="Z637" i="4"/>
  <c r="AA637" i="4"/>
  <c r="R638" i="4"/>
  <c r="Z638" i="4"/>
  <c r="AA638" i="4"/>
  <c r="R639" i="4"/>
  <c r="J639" i="4"/>
  <c r="AA639" i="4"/>
  <c r="R640" i="4"/>
  <c r="Z640" i="4"/>
  <c r="AA640" i="4"/>
  <c r="R641" i="4"/>
  <c r="Z641" i="4"/>
  <c r="AA641" i="4"/>
  <c r="R642" i="4"/>
  <c r="AA642" i="4"/>
  <c r="R80" i="4"/>
  <c r="AP80" i="4"/>
  <c r="AA80" i="4"/>
  <c r="R645" i="4"/>
  <c r="J645" i="4"/>
  <c r="AP645" i="4" s="1"/>
  <c r="AA645" i="4"/>
  <c r="AO645" i="4" s="1"/>
  <c r="R646" i="4"/>
  <c r="J646" i="4"/>
  <c r="AP646" i="4" s="1"/>
  <c r="AA646" i="4"/>
  <c r="R647" i="4"/>
  <c r="J647" i="4"/>
  <c r="AP647" i="4" s="1"/>
  <c r="AA647" i="4"/>
  <c r="R648" i="4"/>
  <c r="Z648" i="4"/>
  <c r="AA648" i="4"/>
  <c r="R649" i="4"/>
  <c r="Z649" i="4"/>
  <c r="AA649" i="4"/>
  <c r="R650" i="4"/>
  <c r="Z650" i="4"/>
  <c r="AA650" i="4"/>
  <c r="R248" i="4"/>
  <c r="Z248" i="4"/>
  <c r="AA248" i="4"/>
  <c r="R654" i="4"/>
  <c r="J654" i="4"/>
  <c r="AA654" i="4"/>
  <c r="R656" i="4"/>
  <c r="Z656" i="4"/>
  <c r="AA656" i="4"/>
  <c r="R63" i="4"/>
  <c r="J63" i="4"/>
  <c r="AA63" i="4"/>
  <c r="R658" i="4"/>
  <c r="AA658" i="4"/>
  <c r="R659" i="4"/>
  <c r="J659" i="4"/>
  <c r="AP659" i="4" s="1"/>
  <c r="AA659" i="4"/>
  <c r="R660" i="4"/>
  <c r="Z660" i="4"/>
  <c r="AA660" i="4"/>
  <c r="R88" i="4"/>
  <c r="Z88" i="4"/>
  <c r="AA88" i="4"/>
  <c r="R662" i="4"/>
  <c r="J662" i="4"/>
  <c r="AA662" i="4"/>
  <c r="R663" i="4"/>
  <c r="J663" i="4"/>
  <c r="AP663" i="4" s="1"/>
  <c r="AA663" i="4"/>
  <c r="R664" i="4"/>
  <c r="J664" i="4"/>
  <c r="AA664" i="4"/>
  <c r="R665" i="4"/>
  <c r="Z665" i="4"/>
  <c r="AA665" i="4"/>
  <c r="R666" i="4"/>
  <c r="J666" i="4"/>
  <c r="AA666" i="4"/>
  <c r="R431" i="4"/>
  <c r="J431" i="4"/>
  <c r="AA431" i="4"/>
  <c r="R668" i="4"/>
  <c r="Z668" i="4"/>
  <c r="AA668" i="4"/>
  <c r="R669" i="4"/>
  <c r="J669" i="4"/>
  <c r="AA669" i="4"/>
  <c r="R670" i="4"/>
  <c r="AA670" i="4"/>
  <c r="R672" i="4"/>
  <c r="J672" i="4"/>
  <c r="AA672" i="4"/>
  <c r="R673" i="4"/>
  <c r="Z673" i="4"/>
  <c r="AA673" i="4"/>
  <c r="R674" i="4"/>
  <c r="AA674" i="4"/>
  <c r="R676" i="4"/>
  <c r="Z676" i="4"/>
  <c r="AA676" i="4"/>
  <c r="R678" i="4"/>
  <c r="J678" i="4"/>
  <c r="AA678" i="4"/>
  <c r="R680" i="4"/>
  <c r="Z680" i="4"/>
  <c r="AA680" i="4"/>
  <c r="R681" i="4"/>
  <c r="J681" i="4"/>
  <c r="AP681" i="4" s="1"/>
  <c r="AA681" i="4"/>
  <c r="R682" i="4"/>
  <c r="AA682" i="4"/>
  <c r="R683" i="4"/>
  <c r="J683" i="4"/>
  <c r="AP683" i="4" s="1"/>
  <c r="AA683" i="4"/>
  <c r="R684" i="4"/>
  <c r="J684" i="4"/>
  <c r="AA684" i="4"/>
  <c r="R685" i="4"/>
  <c r="Z685" i="4"/>
  <c r="AA685" i="4"/>
  <c r="R687" i="4"/>
  <c r="AA687" i="4"/>
  <c r="R688" i="4"/>
  <c r="Z688" i="4"/>
  <c r="AA688" i="4"/>
  <c r="R187" i="4"/>
  <c r="Z187" i="4"/>
  <c r="AA187" i="4"/>
  <c r="R690" i="4"/>
  <c r="J690" i="4"/>
  <c r="AP690" i="4" s="1"/>
  <c r="AA690" i="4"/>
  <c r="R692" i="4"/>
  <c r="Z692" i="4"/>
  <c r="AA692" i="4"/>
  <c r="R710" i="4"/>
  <c r="J710" i="4"/>
  <c r="AA710" i="4"/>
  <c r="R694" i="4"/>
  <c r="Z694" i="4"/>
  <c r="AA694" i="4"/>
  <c r="R697" i="4"/>
  <c r="AA697" i="4"/>
  <c r="R698" i="4"/>
  <c r="J698" i="4"/>
  <c r="AA698" i="4"/>
  <c r="R699" i="4"/>
  <c r="AA699" i="4"/>
  <c r="R700" i="4"/>
  <c r="Z700" i="4"/>
  <c r="AA700" i="4"/>
  <c r="R701" i="4"/>
  <c r="Z701" i="4"/>
  <c r="AA701" i="4"/>
  <c r="R702" i="4"/>
  <c r="J702" i="4"/>
  <c r="AA702" i="4"/>
  <c r="R287" i="4"/>
  <c r="Z287" i="4"/>
  <c r="AA287" i="4"/>
  <c r="R704" i="4"/>
  <c r="J704" i="4"/>
  <c r="AP704" i="4" s="1"/>
  <c r="AA704" i="4"/>
  <c r="R705" i="4"/>
  <c r="AA705" i="4"/>
  <c r="R706" i="4"/>
  <c r="J706" i="4"/>
  <c r="AA706" i="4"/>
  <c r="R707" i="4"/>
  <c r="AA707" i="4"/>
  <c r="R432" i="4"/>
  <c r="Z432" i="4"/>
  <c r="AA432" i="4"/>
  <c r="R709" i="4"/>
  <c r="J709" i="4"/>
  <c r="AA709" i="4"/>
  <c r="R218" i="4"/>
  <c r="AA218" i="4"/>
  <c r="R713" i="4"/>
  <c r="Z713" i="4"/>
  <c r="AA713" i="4"/>
  <c r="R714" i="4"/>
  <c r="J714" i="4"/>
  <c r="AP714" i="4" s="1"/>
  <c r="AA714" i="4"/>
  <c r="R715" i="4"/>
  <c r="AA715" i="4"/>
  <c r="R716" i="4"/>
  <c r="AA716" i="4"/>
  <c r="R405" i="4"/>
  <c r="Z405" i="4"/>
  <c r="AA405" i="4"/>
  <c r="R393" i="4"/>
  <c r="AA393" i="4"/>
  <c r="Z485" i="4"/>
  <c r="J485" i="4"/>
  <c r="AP485" i="4" s="1"/>
  <c r="Z479" i="4"/>
  <c r="Z470" i="4"/>
  <c r="J442" i="4"/>
  <c r="AP442" i="4" s="1"/>
  <c r="Z433" i="4"/>
  <c r="J433" i="4"/>
  <c r="AP433" i="4" s="1"/>
  <c r="J430" i="4"/>
  <c r="AP430" i="4" s="1"/>
  <c r="Z421" i="4"/>
  <c r="J421" i="4"/>
  <c r="J373" i="4"/>
  <c r="Z373" i="4"/>
  <c r="J365" i="4"/>
  <c r="AP365" i="4" s="1"/>
  <c r="Z365" i="4"/>
  <c r="J344" i="4"/>
  <c r="AP344" i="4" s="1"/>
  <c r="Z344" i="4"/>
  <c r="J523" i="4"/>
  <c r="AP523" i="4" s="1"/>
  <c r="J496" i="4"/>
  <c r="AP496" i="4" s="1"/>
  <c r="Z482" i="4"/>
  <c r="Z469" i="4"/>
  <c r="J461" i="4"/>
  <c r="AP461" i="4" s="1"/>
  <c r="Z453" i="4"/>
  <c r="Z417" i="4"/>
  <c r="Z528" i="4"/>
  <c r="Z402" i="4"/>
  <c r="J339" i="4"/>
  <c r="AP339" i="4" s="1"/>
  <c r="Z339" i="4"/>
  <c r="J500" i="4"/>
  <c r="AP500" i="4" s="1"/>
  <c r="Z498" i="4"/>
  <c r="J498" i="4"/>
  <c r="AP498" i="4" s="1"/>
  <c r="Z478" i="4"/>
  <c r="J478" i="4"/>
  <c r="AP478" i="4" s="1"/>
  <c r="Z472" i="4"/>
  <c r="J472" i="4"/>
  <c r="AP472" i="4" s="1"/>
  <c r="J457" i="4"/>
  <c r="Z449" i="4"/>
  <c r="Z435" i="4"/>
  <c r="Z689" i="4"/>
  <c r="J689" i="4"/>
  <c r="AP689" i="4" s="1"/>
  <c r="Z102" i="4"/>
  <c r="Z414" i="4"/>
  <c r="Z404" i="4"/>
  <c r="Z401" i="4"/>
  <c r="Z400" i="4"/>
  <c r="J361" i="4"/>
  <c r="AP361" i="4" s="1"/>
  <c r="J358" i="4"/>
  <c r="AP358" i="4" s="1"/>
  <c r="Z358" i="4"/>
  <c r="J355" i="4"/>
  <c r="AP355" i="4" s="1"/>
  <c r="Z355" i="4"/>
  <c r="J351" i="4"/>
  <c r="AP351" i="4" s="1"/>
  <c r="J333" i="4"/>
  <c r="AP333" i="4" s="1"/>
  <c r="Z333" i="4"/>
  <c r="J322" i="4"/>
  <c r="AP322" i="4" s="1"/>
  <c r="Z322" i="4"/>
  <c r="J480" i="4"/>
  <c r="Z477" i="4"/>
  <c r="J477" i="4"/>
  <c r="AP477" i="4" s="1"/>
  <c r="Z465" i="4"/>
  <c r="J445" i="4"/>
  <c r="AP445" i="4" s="1"/>
  <c r="Z422" i="4"/>
  <c r="Z419" i="4"/>
  <c r="Z413" i="4"/>
  <c r="J392" i="4"/>
  <c r="AP392" i="4" s="1"/>
  <c r="J381" i="4"/>
  <c r="AP381" i="4" s="1"/>
  <c r="J348" i="4"/>
  <c r="AP348" i="4" s="1"/>
  <c r="Z348" i="4"/>
  <c r="J346" i="4"/>
  <c r="AP346" i="4" s="1"/>
  <c r="Z346" i="4"/>
  <c r="J336" i="4"/>
  <c r="Z391" i="4"/>
  <c r="Z384" i="4"/>
  <c r="Z542" i="4"/>
  <c r="Z491" i="4"/>
  <c r="J338" i="4"/>
  <c r="AP338" i="4" s="1"/>
  <c r="Z338" i="4"/>
  <c r="J631" i="4"/>
  <c r="AP631" i="4" s="1"/>
  <c r="Z631" i="4"/>
  <c r="J318" i="4"/>
  <c r="Z318" i="4"/>
  <c r="J342" i="4"/>
  <c r="AP342" i="4" s="1"/>
  <c r="Z342" i="4"/>
  <c r="J337" i="4"/>
  <c r="AP337" i="4" s="1"/>
  <c r="Z337" i="4"/>
  <c r="J335" i="4"/>
  <c r="AP335" i="4" s="1"/>
  <c r="Z335" i="4"/>
  <c r="Z332" i="4"/>
  <c r="J459" i="4"/>
  <c r="AP459" i="4" s="1"/>
  <c r="Z459" i="4"/>
  <c r="J341" i="4"/>
  <c r="AP341" i="4" s="1"/>
  <c r="Z341" i="4"/>
  <c r="J334" i="4"/>
  <c r="AP334" i="4" s="1"/>
  <c r="Z334" i="4"/>
  <c r="Z327" i="4"/>
  <c r="J319" i="4"/>
  <c r="AP319" i="4" s="1"/>
  <c r="Z319" i="4"/>
  <c r="Z313" i="4"/>
  <c r="Z309" i="4"/>
  <c r="Z307" i="4"/>
  <c r="Z306" i="4"/>
  <c r="Z296" i="4"/>
  <c r="Z293" i="4"/>
  <c r="Z291" i="4"/>
  <c r="Z286" i="4"/>
  <c r="J273" i="4"/>
  <c r="AP273" i="4" s="1"/>
  <c r="J271" i="4"/>
  <c r="AP271" i="4" s="1"/>
  <c r="J261" i="4"/>
  <c r="AP261" i="4" s="1"/>
  <c r="J260" i="4"/>
  <c r="AP260" i="4" s="1"/>
  <c r="J212" i="4"/>
  <c r="AP212" i="4" s="1"/>
  <c r="J143" i="4"/>
  <c r="AP143" i="4" s="1"/>
  <c r="J207" i="4"/>
  <c r="AP207" i="4" s="1"/>
  <c r="J205" i="4"/>
  <c r="Z203" i="4"/>
  <c r="Z196" i="4"/>
  <c r="Z204" i="4"/>
  <c r="Z394" i="4"/>
  <c r="Z199" i="4"/>
  <c r="Z193" i="4"/>
  <c r="Z504" i="4"/>
  <c r="Z188" i="4"/>
  <c r="J466" i="4"/>
  <c r="J24" i="4"/>
  <c r="AP24" i="4" s="1"/>
  <c r="J23" i="4"/>
  <c r="J22" i="4"/>
  <c r="AP22" i="4" s="1"/>
  <c r="J20" i="4"/>
  <c r="AP20" i="4" s="1"/>
  <c r="J667" i="4"/>
  <c r="AP667" i="4" s="1"/>
  <c r="J17" i="4"/>
  <c r="AP17" i="4" s="1"/>
  <c r="J16" i="4"/>
  <c r="J15" i="4"/>
  <c r="AP15" i="4" s="1"/>
  <c r="J13" i="4"/>
  <c r="J12" i="4"/>
  <c r="AP12" i="4" s="1"/>
  <c r="J10" i="4"/>
  <c r="AP10" i="4" s="1"/>
  <c r="J8" i="4"/>
  <c r="J492" i="4"/>
  <c r="AP492" i="4" s="1"/>
  <c r="J60" i="4"/>
  <c r="AP60" i="4" s="1"/>
  <c r="J475" i="4"/>
  <c r="AP475" i="4" s="1"/>
  <c r="Z476" i="4"/>
  <c r="J452" i="4"/>
  <c r="Z328" i="4"/>
  <c r="Z428" i="4"/>
  <c r="J708" i="4"/>
  <c r="J489" i="4"/>
  <c r="AP489" i="4" s="1"/>
  <c r="J462" i="4"/>
  <c r="J464" i="4"/>
  <c r="AP464" i="4" s="1"/>
  <c r="Z283" i="4"/>
  <c r="Z289" i="4"/>
  <c r="J499" i="4"/>
  <c r="AP499" i="4" s="1"/>
  <c r="J515" i="4"/>
  <c r="J521" i="4"/>
  <c r="AP521" i="4" s="1"/>
  <c r="J598" i="4"/>
  <c r="AP598" i="4" s="1"/>
  <c r="J432" i="4"/>
  <c r="AP432" i="4" s="1"/>
  <c r="J676" i="4"/>
  <c r="AP676" i="4" s="1"/>
  <c r="J282" i="4"/>
  <c r="AP282" i="4" s="1"/>
  <c r="J616" i="4"/>
  <c r="AP616" i="4" s="1"/>
  <c r="J49" i="4"/>
  <c r="AP49" i="4" s="1"/>
  <c r="J145" i="4"/>
  <c r="AP145" i="4" s="1"/>
  <c r="Z69" i="4"/>
  <c r="J237" i="4"/>
  <c r="AP237" i="4" s="1"/>
  <c r="J162" i="4"/>
  <c r="AP162" i="4" s="1"/>
  <c r="Z31" i="4"/>
  <c r="J648" i="4"/>
  <c r="AP648" i="4" s="1"/>
  <c r="Z119" i="4"/>
  <c r="Z84" i="4"/>
  <c r="Z423" i="4"/>
  <c r="J149" i="4"/>
  <c r="Z350" i="4"/>
  <c r="J608" i="4"/>
  <c r="AP608" i="4" s="1"/>
  <c r="Z595" i="4"/>
  <c r="Z570" i="4"/>
  <c r="J354" i="4"/>
  <c r="J257" i="4"/>
  <c r="AP257" i="4" s="1"/>
  <c r="Z92" i="4"/>
  <c r="J37" i="4"/>
  <c r="AP37" i="4" s="1"/>
  <c r="Z672" i="4"/>
  <c r="J405" i="4"/>
  <c r="AP405" i="4" s="1"/>
  <c r="Z687" i="4"/>
  <c r="J687" i="4"/>
  <c r="AP687" i="4" s="1"/>
  <c r="J606" i="4"/>
  <c r="AP606" i="4" s="1"/>
  <c r="Z540" i="4"/>
  <c r="J540" i="4"/>
  <c r="AP540" i="4" s="1"/>
  <c r="J416" i="4"/>
  <c r="AP416" i="4" s="1"/>
  <c r="Z416" i="4"/>
  <c r="J640" i="4"/>
  <c r="AP640" i="4" s="1"/>
  <c r="J593" i="4"/>
  <c r="AP593" i="4" s="1"/>
  <c r="Z593" i="4"/>
  <c r="Z357" i="4"/>
  <c r="Z262" i="4"/>
  <c r="Z111" i="4"/>
  <c r="J113" i="4"/>
  <c r="AP113" i="4" s="1"/>
  <c r="J81" i="4"/>
  <c r="AP81" i="4" s="1"/>
  <c r="Z166" i="4"/>
  <c r="Z90" i="4"/>
  <c r="Z683" i="4"/>
  <c r="Z530" i="4"/>
  <c r="J573" i="4"/>
  <c r="AP573" i="4" s="1"/>
  <c r="J531" i="4"/>
  <c r="AP531" i="4" s="1"/>
  <c r="J512" i="4"/>
  <c r="Z380" i="4"/>
  <c r="J222" i="4"/>
  <c r="AP222" i="4" s="1"/>
  <c r="J221" i="4"/>
  <c r="AP221" i="4" s="1"/>
  <c r="Z627" i="4"/>
  <c r="Z54" i="4"/>
  <c r="J187" i="4"/>
  <c r="Z664" i="4"/>
  <c r="Z80" i="4"/>
  <c r="Z639" i="4"/>
  <c r="J617" i="4"/>
  <c r="AP617" i="4" s="1"/>
  <c r="J610" i="4"/>
  <c r="AP610" i="4" s="1"/>
  <c r="Z575" i="4"/>
  <c r="J376" i="4"/>
  <c r="AP376" i="4" s="1"/>
  <c r="Z77" i="4"/>
  <c r="J629" i="4"/>
  <c r="AP629" i="4" s="1"/>
  <c r="Z555" i="4"/>
  <c r="J551" i="4"/>
  <c r="AP551" i="4" s="1"/>
  <c r="J583" i="4"/>
  <c r="AP583" i="4" s="1"/>
  <c r="J127" i="4"/>
  <c r="AP127" i="4" s="1"/>
  <c r="J685" i="4"/>
  <c r="AP685" i="4" s="1"/>
  <c r="Z678" i="4"/>
  <c r="J665" i="4"/>
  <c r="AP665" i="4" s="1"/>
  <c r="J614" i="4"/>
  <c r="AP614" i="4" s="1"/>
  <c r="Z620" i="4"/>
  <c r="J607" i="4"/>
  <c r="AP607" i="4" s="1"/>
  <c r="Z607" i="4"/>
  <c r="Z704" i="4"/>
  <c r="J688" i="4"/>
  <c r="AP688" i="4" s="1"/>
  <c r="Z684" i="4"/>
  <c r="Z663" i="4"/>
  <c r="Z645" i="4"/>
  <c r="J713" i="4"/>
  <c r="AP713" i="4" s="1"/>
  <c r="Z508" i="4"/>
  <c r="Z594" i="4"/>
  <c r="J594" i="4"/>
  <c r="AP594" i="4" s="1"/>
  <c r="J225" i="4"/>
  <c r="AP225" i="4" s="1"/>
  <c r="Z587" i="4"/>
  <c r="Z582" i="4"/>
  <c r="J567" i="4"/>
  <c r="AP567" i="4" s="1"/>
  <c r="J557" i="4"/>
  <c r="J537" i="4"/>
  <c r="AP537" i="4" s="1"/>
  <c r="J385" i="4"/>
  <c r="J533" i="4"/>
  <c r="AP533" i="4" s="1"/>
  <c r="J514" i="4"/>
  <c r="AP514" i="4" s="1"/>
  <c r="Z382" i="4"/>
  <c r="J362" i="4"/>
  <c r="AP362" i="4" s="1"/>
  <c r="Z522" i="4"/>
  <c r="Z184" i="4"/>
  <c r="J183" i="4"/>
  <c r="AP183" i="4" s="1"/>
  <c r="J618" i="4"/>
  <c r="AP618" i="4" s="1"/>
  <c r="Z251" i="4"/>
  <c r="Z243" i="4"/>
  <c r="Z240" i="4"/>
  <c r="Z220" i="4"/>
  <c r="Z155" i="4"/>
  <c r="Z154" i="4"/>
  <c r="J128" i="4"/>
  <c r="AP128" i="4" s="1"/>
  <c r="J534" i="4"/>
  <c r="AP534" i="4" s="1"/>
  <c r="Z274" i="4"/>
  <c r="Z272" i="4"/>
  <c r="J213" i="4"/>
  <c r="AP213" i="4" s="1"/>
  <c r="Z712" i="4"/>
  <c r="Z148" i="4"/>
  <c r="J50" i="4"/>
  <c r="AP50" i="4" s="1"/>
  <c r="Z27" i="4"/>
  <c r="J393" i="4"/>
  <c r="AP393" i="4" s="1"/>
  <c r="Z393" i="4"/>
  <c r="Z714" i="4"/>
  <c r="J668" i="4"/>
  <c r="AP668" i="4" s="1"/>
  <c r="Z659" i="4"/>
  <c r="Z654" i="4"/>
  <c r="J619" i="4"/>
  <c r="J602" i="4"/>
  <c r="AP602" i="4" s="1"/>
  <c r="J597" i="4"/>
  <c r="J590" i="4"/>
  <c r="AP590" i="4" s="1"/>
  <c r="Z590" i="4"/>
  <c r="Z550" i="4"/>
  <c r="Z548" i="4"/>
  <c r="J548" i="4"/>
  <c r="AP548" i="4" s="1"/>
  <c r="Z543" i="4"/>
  <c r="J543" i="4"/>
  <c r="AP543" i="4" s="1"/>
  <c r="Z141" i="4"/>
  <c r="J141" i="4"/>
  <c r="AP141" i="4" s="1"/>
  <c r="Z538" i="4"/>
  <c r="J538" i="4"/>
  <c r="AP538" i="4" s="1"/>
  <c r="Z115" i="4"/>
  <c r="J115" i="4"/>
  <c r="AP115" i="4" s="1"/>
  <c r="J527" i="4"/>
  <c r="AP527" i="4" s="1"/>
  <c r="Z527" i="4"/>
  <c r="Z556" i="4"/>
  <c r="J556" i="4"/>
  <c r="J577" i="4"/>
  <c r="Z546" i="4"/>
  <c r="J546" i="4"/>
  <c r="Z643" i="4"/>
  <c r="J643" i="4"/>
  <c r="Z536" i="4"/>
  <c r="J536" i="4"/>
  <c r="AP536" i="4" s="1"/>
  <c r="Z520" i="4"/>
  <c r="J377" i="4"/>
  <c r="AP377" i="4" s="1"/>
  <c r="Z368" i="4"/>
  <c r="Z364" i="4"/>
  <c r="Z693" i="4"/>
  <c r="J277" i="4"/>
  <c r="AP277" i="4" s="1"/>
  <c r="Z255" i="4"/>
  <c r="Z249" i="4"/>
  <c r="J231" i="4"/>
  <c r="AP231" i="4" s="1"/>
  <c r="Z424" i="4"/>
  <c r="Z216" i="4"/>
  <c r="J25" i="4"/>
  <c r="AP25" i="4" s="1"/>
  <c r="Z25" i="4"/>
  <c r="J164" i="4"/>
  <c r="AP164" i="4" s="1"/>
  <c r="J157" i="4"/>
  <c r="AP157" i="4" s="1"/>
  <c r="J126" i="4"/>
  <c r="AP126" i="4" s="1"/>
  <c r="Z126" i="4"/>
  <c r="J510" i="4"/>
  <c r="AP510" i="4" s="1"/>
  <c r="J161" i="4"/>
  <c r="AP161" i="4" s="1"/>
  <c r="J137" i="4"/>
  <c r="AP137" i="4" s="1"/>
  <c r="Z137" i="4"/>
  <c r="Z198" i="4"/>
  <c r="J198" i="4"/>
  <c r="AP198" i="4" s="1"/>
  <c r="J129" i="4"/>
  <c r="AP129" i="4" s="1"/>
  <c r="Z129" i="4"/>
  <c r="Z276" i="4"/>
  <c r="Z103" i="4"/>
  <c r="Z99" i="4"/>
  <c r="Z82" i="4"/>
  <c r="Z48" i="4"/>
  <c r="Z78" i="4"/>
  <c r="Z62" i="4"/>
  <c r="J44" i="4"/>
  <c r="AP44" i="4" s="1"/>
  <c r="Z7" i="4"/>
  <c r="J202" i="4"/>
  <c r="AP202" i="4" s="1"/>
  <c r="Z709" i="4"/>
  <c r="Z702" i="4"/>
  <c r="J680" i="4"/>
  <c r="AP680" i="4" s="1"/>
  <c r="J673" i="4"/>
  <c r="Z669" i="4"/>
  <c r="Z431" i="4"/>
  <c r="Z666" i="4"/>
  <c r="J88" i="4"/>
  <c r="AP88" i="4" s="1"/>
  <c r="J660" i="4"/>
  <c r="Z63" i="4"/>
  <c r="J248" i="4"/>
  <c r="AP248" i="4" s="1"/>
  <c r="J650" i="4"/>
  <c r="AP650" i="4" s="1"/>
  <c r="J649" i="4"/>
  <c r="AP649" i="4" s="1"/>
  <c r="Z646" i="4"/>
  <c r="J638" i="4"/>
  <c r="AP638" i="4" s="1"/>
  <c r="J637" i="4"/>
  <c r="J635" i="4"/>
  <c r="Z632" i="4"/>
  <c r="J626" i="4"/>
  <c r="AP626" i="4" s="1"/>
  <c r="J625" i="4"/>
  <c r="AP625" i="4" s="1"/>
  <c r="Z592" i="4"/>
  <c r="Z588" i="4"/>
  <c r="Z586" i="4"/>
  <c r="Z585" i="4"/>
  <c r="Z571" i="4"/>
  <c r="Z559" i="4"/>
  <c r="Z558" i="4"/>
  <c r="Z706" i="4"/>
  <c r="Z710" i="4"/>
  <c r="Z661" i="4"/>
  <c r="Z576" i="4"/>
  <c r="Z569" i="4"/>
  <c r="Z568" i="4"/>
  <c r="Z524" i="4"/>
  <c r="Z389" i="4"/>
  <c r="J396" i="4"/>
  <c r="AP396" i="4" s="1"/>
  <c r="J390" i="4"/>
  <c r="AP390" i="4" s="1"/>
  <c r="J372" i="4"/>
  <c r="AP372" i="4" s="1"/>
  <c r="J360" i="4"/>
  <c r="AP360" i="4" s="1"/>
  <c r="J349" i="4"/>
  <c r="J250" i="4"/>
  <c r="Z250" i="4"/>
  <c r="J246" i="4"/>
  <c r="AP246" i="4" s="1"/>
  <c r="Z246" i="4"/>
  <c r="Z525" i="4"/>
  <c r="Z507" i="4"/>
  <c r="Z266" i="4"/>
  <c r="J226" i="4"/>
  <c r="AP226" i="4" s="1"/>
  <c r="Z200" i="4"/>
  <c r="Z189" i="4"/>
  <c r="Z181" i="4"/>
  <c r="J176" i="4"/>
  <c r="AP176" i="4" s="1"/>
  <c r="Z174" i="4"/>
  <c r="J173" i="4"/>
  <c r="AP173" i="4" s="1"/>
  <c r="J171" i="4"/>
  <c r="AP171" i="4" s="1"/>
  <c r="J170" i="4"/>
  <c r="AP170" i="4" s="1"/>
  <c r="J160" i="4"/>
  <c r="AP160" i="4" s="1"/>
  <c r="J156" i="4"/>
  <c r="Z383" i="4"/>
  <c r="Z144" i="4"/>
  <c r="Z140" i="4"/>
  <c r="Z134" i="4"/>
  <c r="Z132" i="4"/>
  <c r="Z117" i="4"/>
  <c r="J600" i="4"/>
  <c r="AP600" i="4" s="1"/>
  <c r="Z600" i="4"/>
  <c r="J194" i="4"/>
  <c r="AP194" i="4" s="1"/>
  <c r="J232" i="4"/>
  <c r="J369" i="4"/>
  <c r="AP369" i="4" s="1"/>
  <c r="Z136" i="4"/>
  <c r="Z138" i="4"/>
  <c r="Z130" i="4"/>
  <c r="Z124" i="4"/>
  <c r="J247" i="4"/>
  <c r="AP247" i="4" s="1"/>
  <c r="Z247" i="4"/>
  <c r="Z106" i="4"/>
  <c r="Z105" i="4"/>
  <c r="Z100" i="4"/>
  <c r="Z96" i="4"/>
  <c r="Z93" i="4"/>
  <c r="Z87" i="4"/>
  <c r="Z86" i="4"/>
  <c r="Z76" i="4"/>
  <c r="Z72" i="4"/>
  <c r="Z64" i="4"/>
  <c r="Z58" i="4"/>
  <c r="Z55" i="4"/>
  <c r="Z65" i="4"/>
  <c r="J68" i="4"/>
  <c r="AP68" i="4" s="1"/>
  <c r="J66" i="4"/>
  <c r="AP66" i="4" s="1"/>
  <c r="J57" i="4"/>
  <c r="AP57" i="4" s="1"/>
  <c r="Z57" i="4"/>
  <c r="J45" i="4"/>
  <c r="AP45" i="4" s="1"/>
  <c r="J35" i="4"/>
  <c r="AP35" i="4" s="1"/>
  <c r="Z71" i="4"/>
  <c r="Z61" i="4"/>
  <c r="J549" i="4"/>
  <c r="J46" i="4"/>
  <c r="J38" i="4"/>
  <c r="J33" i="4"/>
  <c r="J32" i="4"/>
  <c r="J29" i="4"/>
  <c r="AP29" i="4" s="1"/>
  <c r="J30" i="4"/>
  <c r="AP30" i="4" s="1"/>
  <c r="Z30" i="4"/>
  <c r="J26" i="4"/>
  <c r="AP26" i="4" s="1"/>
  <c r="J169" i="4"/>
  <c r="AP169" i="4" s="1"/>
  <c r="Z623" i="4"/>
  <c r="J623" i="4"/>
  <c r="AP623" i="4" s="1"/>
  <c r="Z541" i="4"/>
  <c r="J541" i="4"/>
  <c r="Z547" i="4"/>
  <c r="J547" i="4"/>
  <c r="J716" i="4"/>
  <c r="Z716" i="4"/>
  <c r="Z578" i="4"/>
  <c r="J578" i="4"/>
  <c r="Z554" i="4"/>
  <c r="J554" i="4"/>
  <c r="Z697" i="4"/>
  <c r="J697" i="4"/>
  <c r="AP697" i="4" s="1"/>
  <c r="J495" i="4"/>
  <c r="AP495" i="4" s="1"/>
  <c r="Z517" i="4"/>
  <c r="Z218" i="4"/>
  <c r="J218" i="4"/>
  <c r="Z705" i="4"/>
  <c r="J705" i="4"/>
  <c r="AP705" i="4" s="1"/>
  <c r="J436" i="4"/>
  <c r="AP436" i="4" s="1"/>
  <c r="Z436" i="4"/>
  <c r="Z434" i="4"/>
  <c r="J434" i="4"/>
  <c r="AP434" i="4" s="1"/>
  <c r="Z18" i="4"/>
  <c r="J18" i="4"/>
  <c r="Z411" i="4"/>
  <c r="J411" i="4"/>
  <c r="AP411" i="4" s="1"/>
  <c r="Z519" i="4"/>
  <c r="J519" i="4"/>
  <c r="AP519" i="4" s="1"/>
  <c r="J463" i="4"/>
  <c r="Z463" i="4"/>
  <c r="J415" i="4"/>
  <c r="J526" i="4"/>
  <c r="Z91" i="4"/>
  <c r="Z420" i="4"/>
  <c r="Z244" i="4"/>
  <c r="Z715" i="4"/>
  <c r="J715" i="4"/>
  <c r="AP715" i="4" s="1"/>
  <c r="J707" i="4"/>
  <c r="AP707" i="4" s="1"/>
  <c r="Z707" i="4"/>
  <c r="J701" i="4"/>
  <c r="Z407" i="4"/>
  <c r="J287" i="4"/>
  <c r="AP287" i="4" s="1"/>
  <c r="J699" i="4"/>
  <c r="AP699" i="4" s="1"/>
  <c r="Z699" i="4"/>
  <c r="Z345" i="4"/>
  <c r="J217" i="4"/>
  <c r="AP217" i="4" s="1"/>
  <c r="Z455" i="4"/>
  <c r="J67" i="4"/>
  <c r="Z696" i="4"/>
  <c r="J633" i="4"/>
  <c r="AP633" i="4" s="1"/>
  <c r="AI73" i="7" l="1"/>
  <c r="AI96" i="7" s="1"/>
  <c r="AO460" i="4"/>
  <c r="AL77" i="7"/>
  <c r="AO696" i="4"/>
  <c r="AO501" i="4"/>
  <c r="AO38" i="4"/>
  <c r="AO575" i="4"/>
  <c r="AO332" i="4"/>
  <c r="AO492" i="4"/>
  <c r="AO396" i="4"/>
  <c r="AO348" i="4"/>
  <c r="AO652" i="4"/>
  <c r="AP38" i="4"/>
  <c r="E982" i="6"/>
  <c r="AO179" i="4"/>
  <c r="AO413" i="4"/>
  <c r="AO180" i="4"/>
  <c r="AO68" i="4"/>
  <c r="AO85" i="4"/>
  <c r="AO33" i="4"/>
  <c r="AO328" i="4"/>
  <c r="AO9" i="4"/>
  <c r="AO357" i="4"/>
  <c r="AO476" i="4"/>
  <c r="AO360" i="4"/>
  <c r="AO335" i="4"/>
  <c r="AO647" i="4"/>
  <c r="AO336" i="4"/>
  <c r="AO668" i="4"/>
  <c r="AO567" i="4"/>
  <c r="AO498" i="4"/>
  <c r="AO436" i="4"/>
  <c r="AO7" i="4"/>
  <c r="AO485" i="4"/>
  <c r="AO499" i="4"/>
  <c r="AP336" i="4"/>
  <c r="AO45" i="4"/>
  <c r="AP33" i="4"/>
  <c r="AO26" i="4"/>
  <c r="AX736" i="4"/>
  <c r="R731" i="4"/>
  <c r="AQ729" i="4"/>
  <c r="AQ733" i="4"/>
  <c r="R727" i="4"/>
  <c r="R735" i="4"/>
  <c r="R730" i="4"/>
  <c r="R736" i="4"/>
  <c r="AA737" i="4"/>
  <c r="AA734" i="4"/>
  <c r="AA732" i="4"/>
  <c r="AV13" i="4"/>
  <c r="AU732" i="4"/>
  <c r="AV549" i="4"/>
  <c r="AV735" i="4" s="1"/>
  <c r="AU735" i="4"/>
  <c r="AP18" i="4"/>
  <c r="AP13" i="4"/>
  <c r="AA731" i="4"/>
  <c r="R729" i="4"/>
  <c r="R733" i="4"/>
  <c r="AA727" i="4"/>
  <c r="AA735" i="4"/>
  <c r="AA730" i="4"/>
  <c r="AA736" i="4"/>
  <c r="AQ737" i="4"/>
  <c r="AQ734" i="4"/>
  <c r="AQ732" i="4"/>
  <c r="R728" i="4"/>
  <c r="AU731" i="4"/>
  <c r="AU723" i="4"/>
  <c r="AU728" i="4"/>
  <c r="AQ731" i="4"/>
  <c r="AQ727" i="4"/>
  <c r="AQ735" i="4"/>
  <c r="AQ730" i="4"/>
  <c r="AQ736" i="4"/>
  <c r="AP14" i="4"/>
  <c r="AA728" i="4"/>
  <c r="AV23" i="4"/>
  <c r="AV737" i="4" s="1"/>
  <c r="AU737" i="4"/>
  <c r="AV727" i="4"/>
  <c r="AU727" i="4"/>
  <c r="AP549" i="4"/>
  <c r="AA729" i="4"/>
  <c r="AA733" i="4"/>
  <c r="R737" i="4"/>
  <c r="R734" i="4"/>
  <c r="R732" i="4"/>
  <c r="AQ728" i="4"/>
  <c r="AQ723" i="4"/>
  <c r="AV730" i="4"/>
  <c r="AU730" i="4"/>
  <c r="AV14" i="4"/>
  <c r="AV734" i="4" s="1"/>
  <c r="AU734" i="4"/>
  <c r="AV18" i="4"/>
  <c r="AV729" i="4" s="1"/>
  <c r="AU729" i="4"/>
  <c r="AQ88" i="7"/>
  <c r="AI78" i="7"/>
  <c r="AL79" i="7"/>
  <c r="AM78" i="7"/>
  <c r="AL73" i="7"/>
  <c r="AM88" i="7" s="1"/>
  <c r="AM79" i="7"/>
  <c r="AN78" i="7"/>
  <c r="AJ78" i="7"/>
  <c r="AN77" i="7"/>
  <c r="AJ77" i="7"/>
  <c r="AO714" i="4"/>
  <c r="AO548" i="4"/>
  <c r="AO536" i="4"/>
  <c r="AO482" i="4"/>
  <c r="AO553" i="4"/>
  <c r="AO283" i="4"/>
  <c r="AO625" i="4"/>
  <c r="AO330" i="4"/>
  <c r="AO598" i="4"/>
  <c r="AO244" i="4"/>
  <c r="AO73" i="4"/>
  <c r="AN79" i="7"/>
  <c r="AK77" i="7"/>
  <c r="AO79" i="7"/>
  <c r="AJ88" i="7"/>
  <c r="H982" i="6"/>
  <c r="AO354" i="4"/>
  <c r="R723" i="4"/>
  <c r="AP11" i="4"/>
  <c r="AA723" i="4"/>
  <c r="AN73" i="7"/>
  <c r="AO88" i="7" s="1"/>
  <c r="AR80" i="7"/>
  <c r="AR95" i="7" s="1"/>
  <c r="AM77" i="7"/>
  <c r="AI77" i="7"/>
  <c r="AI80" i="7" s="1"/>
  <c r="AI95" i="7" s="1"/>
  <c r="AM73" i="7"/>
  <c r="AM96" i="7" s="1"/>
  <c r="AO77" i="7"/>
  <c r="AP72" i="4"/>
  <c r="AO393" i="4"/>
  <c r="AV428" i="4"/>
  <c r="AP94" i="7"/>
  <c r="AP100" i="7" s="1"/>
  <c r="AP106" i="7" s="1"/>
  <c r="AL94" i="7"/>
  <c r="AM94" i="7"/>
  <c r="D946" i="6"/>
  <c r="D944" i="6"/>
  <c r="H948" i="6"/>
  <c r="H947" i="6" s="1"/>
  <c r="H939" i="6"/>
  <c r="C947" i="6"/>
  <c r="AQ94" i="7"/>
  <c r="AQ100" i="7" s="1"/>
  <c r="AI94" i="7"/>
  <c r="AI100" i="7" s="1"/>
  <c r="AO155" i="4"/>
  <c r="AO712" i="4"/>
  <c r="AO156" i="4"/>
  <c r="AO58" i="4"/>
  <c r="AO420" i="4"/>
  <c r="AO407" i="4"/>
  <c r="AO394" i="4"/>
  <c r="AO469" i="4"/>
  <c r="AP508" i="4"/>
  <c r="AV508" i="4"/>
  <c r="AO247" i="4"/>
  <c r="AO489" i="4"/>
  <c r="AO693" i="4"/>
  <c r="AO130" i="4"/>
  <c r="AO65" i="4"/>
  <c r="AO181" i="4"/>
  <c r="AO124" i="4"/>
  <c r="AO238" i="4"/>
  <c r="AO140" i="4"/>
  <c r="AO93" i="4"/>
  <c r="AO96" i="4"/>
  <c r="AO526" i="4"/>
  <c r="AO189" i="4"/>
  <c r="AO205" i="4"/>
  <c r="AO318" i="4"/>
  <c r="AO67" i="4"/>
  <c r="AO64" i="4"/>
  <c r="AO62" i="4"/>
  <c r="AO274" i="4"/>
  <c r="AO132" i="4"/>
  <c r="AO86" i="4"/>
  <c r="AO423" i="4"/>
  <c r="AO144" i="4"/>
  <c r="AO119" i="4"/>
  <c r="AO117" i="4"/>
  <c r="AO90" i="4"/>
  <c r="AO72" i="4"/>
  <c r="AO71" i="4"/>
  <c r="AO47" i="4"/>
  <c r="AO349" i="4"/>
  <c r="AO635" i="4"/>
  <c r="AO415" i="4"/>
  <c r="AO46" i="4"/>
  <c r="AO148" i="4"/>
  <c r="AO637" i="4"/>
  <c r="AO597" i="4"/>
  <c r="AO559" i="4"/>
  <c r="AO558" i="4"/>
  <c r="AO257" i="4"/>
  <c r="AO673" i="4"/>
  <c r="AO218" i="4"/>
  <c r="AO577" i="4"/>
  <c r="AO373" i="4"/>
  <c r="AO659" i="4"/>
  <c r="AO540" i="4"/>
  <c r="AO435" i="4"/>
  <c r="AO446" i="4"/>
  <c r="AO100" i="4"/>
  <c r="AO541" i="4"/>
  <c r="AO187" i="4"/>
  <c r="AO462" i="4"/>
  <c r="AO708" i="4"/>
  <c r="AO480" i="4"/>
  <c r="AO341" i="4"/>
  <c r="AO422" i="4"/>
  <c r="AO551" i="4"/>
  <c r="AO481" i="4"/>
  <c r="AO515" i="4"/>
  <c r="AO520" i="4"/>
  <c r="AO522" i="4"/>
  <c r="AO554" i="4"/>
  <c r="AO704" i="4"/>
  <c r="AO672" i="4"/>
  <c r="AO377" i="4"/>
  <c r="AO578" i="4"/>
  <c r="AO452" i="4"/>
  <c r="AO385" i="4"/>
  <c r="AO660" i="4"/>
  <c r="AO505" i="4"/>
  <c r="AO632" i="4"/>
  <c r="AP385" i="4"/>
  <c r="AO313" i="4"/>
  <c r="AO681" i="4"/>
  <c r="AO595" i="4"/>
  <c r="AO587" i="4"/>
  <c r="AO585" i="4"/>
  <c r="AO570" i="4"/>
  <c r="AO568" i="4"/>
  <c r="AO429" i="4"/>
  <c r="AO410" i="4"/>
  <c r="AO401" i="4"/>
  <c r="AO638" i="4"/>
  <c r="AO251" i="4"/>
  <c r="AO184" i="4"/>
  <c r="AO154" i="4"/>
  <c r="AO127" i="4"/>
  <c r="AO169" i="4"/>
  <c r="AO221" i="4"/>
  <c r="AO190" i="4"/>
  <c r="AO226" i="4"/>
  <c r="AO161" i="4"/>
  <c r="AO183" i="4"/>
  <c r="AO202" i="4"/>
  <c r="AO213" i="4"/>
  <c r="AO37" i="4"/>
  <c r="AO713" i="4"/>
  <c r="AO391" i="4"/>
  <c r="AO524" i="4"/>
  <c r="AO617" i="4"/>
  <c r="AO610" i="4"/>
  <c r="AO592" i="4"/>
  <c r="AO365" i="4"/>
  <c r="AO358" i="4"/>
  <c r="AO351" i="4"/>
  <c r="AO327" i="4"/>
  <c r="AO271" i="4"/>
  <c r="AO262" i="4"/>
  <c r="AO243" i="4"/>
  <c r="AO240" i="4"/>
  <c r="AO196" i="4"/>
  <c r="AO504" i="4"/>
  <c r="AO31" i="4"/>
  <c r="AO17" i="4"/>
  <c r="AO662" i="4"/>
  <c r="AO508" i="4"/>
  <c r="AO470" i="4"/>
  <c r="AO102" i="4"/>
  <c r="AO521" i="4"/>
  <c r="AO546" i="4"/>
  <c r="AO550" i="4"/>
  <c r="AO557" i="4"/>
  <c r="AO266" i="4"/>
  <c r="AP446" i="4"/>
  <c r="AO683" i="4"/>
  <c r="AO528" i="4"/>
  <c r="AO576" i="4"/>
  <c r="AO643" i="4"/>
  <c r="AO55" i="4"/>
  <c r="AO636" i="4"/>
  <c r="AO531" i="4"/>
  <c r="AP672" i="4"/>
  <c r="AO556" i="4"/>
  <c r="AO307" i="4"/>
  <c r="AO512" i="4"/>
  <c r="AO23" i="4"/>
  <c r="AO533" i="4"/>
  <c r="AP318" i="4"/>
  <c r="AO162" i="4"/>
  <c r="AO49" i="4"/>
  <c r="AP597" i="4"/>
  <c r="AP354" i="4"/>
  <c r="AO537" i="4"/>
  <c r="AP577" i="4"/>
  <c r="AO111" i="4"/>
  <c r="AO103" i="4"/>
  <c r="AO627" i="4"/>
  <c r="AO51" i="4"/>
  <c r="AO14" i="4"/>
  <c r="AO277" i="4"/>
  <c r="AO392" i="4"/>
  <c r="AO212" i="4"/>
  <c r="AP662" i="4"/>
  <c r="AO689" i="4"/>
  <c r="AO113" i="4"/>
  <c r="AO30" i="4"/>
  <c r="AO24" i="4"/>
  <c r="AO141" i="4"/>
  <c r="AP557" i="4"/>
  <c r="AO248" i="4"/>
  <c r="AO338" i="4"/>
  <c r="AO416" i="4"/>
  <c r="AO701" i="4"/>
  <c r="AP708" i="4"/>
  <c r="AO381" i="4"/>
  <c r="AO534" i="4"/>
  <c r="AO282" i="4"/>
  <c r="AO445" i="4"/>
  <c r="AO606" i="4"/>
  <c r="AO626" i="4"/>
  <c r="AO716" i="4"/>
  <c r="AO619" i="4"/>
  <c r="AO414" i="4"/>
  <c r="AO54" i="4"/>
  <c r="AO260" i="4"/>
  <c r="AO472" i="4"/>
  <c r="AO464" i="4"/>
  <c r="AO496" i="4"/>
  <c r="AO157" i="4"/>
  <c r="AO376" i="4"/>
  <c r="AO32" i="4"/>
  <c r="AO232" i="4"/>
  <c r="AO384" i="4"/>
  <c r="AP470" i="4"/>
  <c r="AO699" i="4"/>
  <c r="AO216" i="4"/>
  <c r="AO204" i="4"/>
  <c r="AO477" i="4"/>
  <c r="AO547" i="4"/>
  <c r="AO364" i="4"/>
  <c r="AP660" i="4"/>
  <c r="AP635" i="4"/>
  <c r="AO590" i="4"/>
  <c r="AO250" i="4"/>
  <c r="AO8" i="4"/>
  <c r="AO15" i="4"/>
  <c r="AO466" i="4"/>
  <c r="AO463" i="4"/>
  <c r="AO688" i="4"/>
  <c r="AO145" i="4"/>
  <c r="AO432" i="4"/>
  <c r="AO200" i="4"/>
  <c r="AO433" i="4"/>
  <c r="AO16" i="4"/>
  <c r="AO22" i="4"/>
  <c r="AO173" i="4"/>
  <c r="AP232" i="4"/>
  <c r="AP701" i="4"/>
  <c r="AO390" i="4"/>
  <c r="AO602" i="4"/>
  <c r="AO650" i="4"/>
  <c r="AP67" i="4"/>
  <c r="AO434" i="4"/>
  <c r="AO369" i="4"/>
  <c r="AO12" i="4"/>
  <c r="AO207" i="4"/>
  <c r="AO710" i="4"/>
  <c r="AP578" i="4"/>
  <c r="AP156" i="4"/>
  <c r="AO600" i="4"/>
  <c r="AP637" i="4"/>
  <c r="AO500" i="4"/>
  <c r="AO69" i="4"/>
  <c r="AP526" i="4"/>
  <c r="AO171" i="4"/>
  <c r="AO88" i="4"/>
  <c r="AO50" i="4"/>
  <c r="AP673" i="4"/>
  <c r="AP619" i="4"/>
  <c r="AO361" i="4"/>
  <c r="AP452" i="4"/>
  <c r="AO715" i="4"/>
  <c r="AP463" i="4"/>
  <c r="AP547" i="4"/>
  <c r="AO633" i="4"/>
  <c r="AO287" i="4"/>
  <c r="AO404" i="4"/>
  <c r="AP455" i="4"/>
  <c r="AO455" i="4"/>
  <c r="AP293" i="4"/>
  <c r="AO293" i="4"/>
  <c r="AP27" i="4"/>
  <c r="AO27" i="4"/>
  <c r="AP684" i="4"/>
  <c r="AO684" i="4"/>
  <c r="AP586" i="4"/>
  <c r="AO586" i="4"/>
  <c r="AO661" i="4"/>
  <c r="AP661" i="4"/>
  <c r="AP517" i="4"/>
  <c r="AO517" i="4"/>
  <c r="AP465" i="4"/>
  <c r="AO465" i="4"/>
  <c r="AO417" i="4"/>
  <c r="AP417" i="4"/>
  <c r="AP380" i="4"/>
  <c r="AO380" i="4"/>
  <c r="AP479" i="4"/>
  <c r="AO479" i="4"/>
  <c r="AP134" i="4"/>
  <c r="AO134" i="4"/>
  <c r="AP350" i="4"/>
  <c r="AO350" i="4"/>
  <c r="AP555" i="4"/>
  <c r="AO555" i="4"/>
  <c r="AO82" i="4"/>
  <c r="AP82" i="4"/>
  <c r="AO77" i="4"/>
  <c r="AP77" i="4"/>
  <c r="AP61" i="4"/>
  <c r="AO61" i="4"/>
  <c r="AO705" i="4"/>
  <c r="AO709" i="4"/>
  <c r="AO368" i="4"/>
  <c r="AO42" i="4"/>
  <c r="Z14" i="4"/>
  <c r="J177" i="4"/>
  <c r="AP177" i="4" s="1"/>
  <c r="AP639" i="4"/>
  <c r="AO639" i="4"/>
  <c r="AP400" i="4"/>
  <c r="AO400" i="4"/>
  <c r="Z427" i="4"/>
  <c r="J427" i="4"/>
  <c r="J621" i="4"/>
  <c r="Z316" i="4"/>
  <c r="J316" i="4"/>
  <c r="J315" i="4"/>
  <c r="Z315" i="4"/>
  <c r="AP716" i="4"/>
  <c r="AO18" i="4"/>
  <c r="AP554" i="4"/>
  <c r="AO170" i="4"/>
  <c r="AO29" i="4"/>
  <c r="AO549" i="4"/>
  <c r="AO231" i="4"/>
  <c r="AO44" i="4"/>
  <c r="AO164" i="4"/>
  <c r="AO129" i="4"/>
  <c r="AP556" i="4"/>
  <c r="AP16" i="4"/>
  <c r="AP8" i="4"/>
  <c r="AO143" i="4"/>
  <c r="AP373" i="4"/>
  <c r="Z670" i="4"/>
  <c r="J670" i="4"/>
  <c r="AO507" i="4"/>
  <c r="Z412" i="4"/>
  <c r="J412" i="4"/>
  <c r="Z398" i="4"/>
  <c r="J398" i="4"/>
  <c r="AO398" i="4" s="1"/>
  <c r="AO623" i="4"/>
  <c r="AP541" i="4"/>
  <c r="AO649" i="4"/>
  <c r="AO198" i="4"/>
  <c r="AO629" i="4"/>
  <c r="AO128" i="4"/>
  <c r="AP643" i="4"/>
  <c r="Z698" i="4"/>
  <c r="AP710" i="4"/>
  <c r="J694" i="4"/>
  <c r="Z511" i="4"/>
  <c r="J511" i="4"/>
  <c r="J374" i="4"/>
  <c r="AP374" i="4" s="1"/>
  <c r="Z374" i="4"/>
  <c r="J305" i="4"/>
  <c r="Z305" i="4"/>
  <c r="J304" i="4"/>
  <c r="AP304" i="4" s="1"/>
  <c r="Z304" i="4"/>
  <c r="J299" i="4"/>
  <c r="Z299" i="4"/>
  <c r="J298" i="4"/>
  <c r="AP298" i="4" s="1"/>
  <c r="Z298" i="4"/>
  <c r="J295" i="4"/>
  <c r="J278" i="4"/>
  <c r="Z278" i="4"/>
  <c r="AO664" i="4"/>
  <c r="Z509" i="4"/>
  <c r="J509" i="4"/>
  <c r="Z488" i="4"/>
  <c r="J488" i="4"/>
  <c r="AP488" i="4" s="1"/>
  <c r="J439" i="4"/>
  <c r="Z439" i="4"/>
  <c r="J437" i="4"/>
  <c r="AP437" i="4" s="1"/>
  <c r="Z437" i="4"/>
  <c r="AO457" i="4"/>
  <c r="AO421" i="4"/>
  <c r="Z647" i="4"/>
  <c r="AO569" i="4"/>
  <c r="AO525" i="4"/>
  <c r="AO663" i="4"/>
  <c r="AO588" i="4"/>
  <c r="AO582" i="4"/>
  <c r="AO458" i="4"/>
  <c r="AO453" i="4"/>
  <c r="AO402" i="4"/>
  <c r="AO264" i="4"/>
  <c r="AO106" i="4"/>
  <c r="AO76" i="4"/>
  <c r="AP678" i="4"/>
  <c r="AO678" i="4"/>
  <c r="AP669" i="4"/>
  <c r="AO669" i="4"/>
  <c r="AP63" i="4"/>
  <c r="AO63" i="4"/>
  <c r="AO698" i="4"/>
  <c r="AP698" i="4"/>
  <c r="AP654" i="4"/>
  <c r="AO654" i="4"/>
  <c r="AP706" i="4"/>
  <c r="AO706" i="4"/>
  <c r="AP431" i="4"/>
  <c r="AO431" i="4"/>
  <c r="AP666" i="4"/>
  <c r="AO666" i="4"/>
  <c r="AO411" i="4"/>
  <c r="AP218" i="4"/>
  <c r="AP187" i="4"/>
  <c r="AO334" i="4"/>
  <c r="J700" i="4"/>
  <c r="AO700" i="4" s="1"/>
  <c r="AO697" i="4"/>
  <c r="Z681" i="4"/>
  <c r="AO680" i="4"/>
  <c r="AO530" i="4"/>
  <c r="AO594" i="4"/>
  <c r="AO593" i="4"/>
  <c r="AP23" i="4"/>
  <c r="J692" i="4"/>
  <c r="AO405" i="4"/>
  <c r="AO648" i="4"/>
  <c r="AO646" i="4"/>
  <c r="AO80" i="4"/>
  <c r="AO707" i="4"/>
  <c r="AO676" i="4"/>
  <c r="Z446" i="4"/>
  <c r="AO442" i="4"/>
  <c r="AO419" i="4"/>
  <c r="AO344" i="4"/>
  <c r="AO342" i="4"/>
  <c r="AO339" i="4"/>
  <c r="AO337" i="4"/>
  <c r="AO461" i="4"/>
  <c r="AO618" i="4"/>
  <c r="AO273" i="4"/>
  <c r="AO194" i="4"/>
  <c r="AO573" i="4"/>
  <c r="AO261" i="4"/>
  <c r="AO176" i="4"/>
  <c r="AO503" i="4"/>
  <c r="AO217" i="4"/>
  <c r="AO60" i="4"/>
  <c r="AO478" i="4"/>
  <c r="J388" i="4"/>
  <c r="AO319" i="4"/>
  <c r="AO322" i="4"/>
  <c r="AO631" i="4"/>
  <c r="AO459" i="4"/>
  <c r="AO203" i="4"/>
  <c r="AO57" i="4"/>
  <c r="AO13" i="4"/>
  <c r="J245" i="4"/>
  <c r="AO246" i="4"/>
  <c r="AO510" i="4"/>
  <c r="AP424" i="4"/>
  <c r="AO424" i="4"/>
  <c r="J167" i="4"/>
  <c r="AO166" i="4"/>
  <c r="AP166" i="4"/>
  <c r="AO383" i="4"/>
  <c r="AP383" i="4"/>
  <c r="AP276" i="4"/>
  <c r="AO276" i="4"/>
  <c r="J95" i="4"/>
  <c r="AO92" i="4"/>
  <c r="AO552" i="4"/>
  <c r="AP552" i="4"/>
  <c r="AP703" i="4"/>
  <c r="AO703" i="4"/>
  <c r="AP306" i="4"/>
  <c r="AO306" i="4"/>
  <c r="AP286" i="4"/>
  <c r="AO286" i="4"/>
  <c r="AP239" i="4"/>
  <c r="AO239" i="4"/>
  <c r="AO99" i="4"/>
  <c r="AP99" i="4"/>
  <c r="AO28" i="4"/>
  <c r="AP28" i="4"/>
  <c r="AP599" i="4"/>
  <c r="AO599" i="4"/>
  <c r="AO535" i="4"/>
  <c r="AP535" i="4"/>
  <c r="AP449" i="4"/>
  <c r="AO449" i="4"/>
  <c r="AP272" i="4"/>
  <c r="AO272" i="4"/>
  <c r="AP174" i="4"/>
  <c r="AO174" i="4"/>
  <c r="AP121" i="4"/>
  <c r="AO121" i="4"/>
  <c r="AP91" i="4"/>
  <c r="AO91" i="4"/>
  <c r="AP87" i="4"/>
  <c r="AO87" i="4"/>
  <c r="F939" i="6"/>
  <c r="F948" i="6"/>
  <c r="F947" i="6" s="1"/>
  <c r="AO389" i="4"/>
  <c r="AP389" i="4"/>
  <c r="AP290" i="4"/>
  <c r="AO290" i="4"/>
  <c r="AP199" i="4"/>
  <c r="AO199" i="4"/>
  <c r="AO105" i="4"/>
  <c r="AP105" i="4"/>
  <c r="AO48" i="4"/>
  <c r="AP702" i="4"/>
  <c r="AO702" i="4"/>
  <c r="AP188" i="4"/>
  <c r="AO188" i="4"/>
  <c r="AO84" i="4"/>
  <c r="AP84" i="4"/>
  <c r="AP345" i="4"/>
  <c r="AO345" i="4"/>
  <c r="J682" i="4"/>
  <c r="Z682" i="4"/>
  <c r="J658" i="4"/>
  <c r="Z658" i="4"/>
  <c r="AO616" i="4"/>
  <c r="AO66" i="4"/>
  <c r="AP480" i="4"/>
  <c r="AP415" i="4"/>
  <c r="AO583" i="4"/>
  <c r="AO523" i="4"/>
  <c r="AO355" i="4"/>
  <c r="AO372" i="4"/>
  <c r="AO225" i="4"/>
  <c r="AO614" i="4"/>
  <c r="AO527" i="4"/>
  <c r="AO687" i="4"/>
  <c r="AO475" i="4"/>
  <c r="AP32" i="4"/>
  <c r="AP46" i="4"/>
  <c r="AO35" i="4"/>
  <c r="Z121" i="4"/>
  <c r="J153" i="4"/>
  <c r="AO160" i="4"/>
  <c r="AP250" i="4"/>
  <c r="AP349" i="4"/>
  <c r="AO543" i="4"/>
  <c r="AO502" i="4"/>
  <c r="AO220" i="4"/>
  <c r="Z535" i="4"/>
  <c r="AP546" i="4"/>
  <c r="AP466" i="4"/>
  <c r="AO11" i="4"/>
  <c r="AP512" i="4"/>
  <c r="AP515" i="4"/>
  <c r="J263" i="4"/>
  <c r="AP263" i="4" s="1"/>
  <c r="AP462" i="4"/>
  <c r="AO10" i="4"/>
  <c r="AP205" i="4"/>
  <c r="AO223" i="4"/>
  <c r="Z290" i="4"/>
  <c r="Z460" i="4"/>
  <c r="AO333" i="4"/>
  <c r="AP457" i="4"/>
  <c r="J494" i="4"/>
  <c r="J447" i="4"/>
  <c r="AP421" i="4"/>
  <c r="AP709" i="4"/>
  <c r="AO685" i="4"/>
  <c r="AP664" i="4"/>
  <c r="J656" i="4"/>
  <c r="Z642" i="4"/>
  <c r="J642" i="4"/>
  <c r="J641" i="4"/>
  <c r="J584" i="4"/>
  <c r="Z599" i="4"/>
  <c r="J321" i="4"/>
  <c r="Z321" i="4"/>
  <c r="AP582" i="4"/>
  <c r="Z572" i="4"/>
  <c r="J572" i="4"/>
  <c r="Z552" i="4"/>
  <c r="Z529" i="4"/>
  <c r="J529" i="4"/>
  <c r="Z703" i="4"/>
  <c r="J201" i="4"/>
  <c r="Z201" i="4"/>
  <c r="Z503" i="4"/>
  <c r="J486" i="4"/>
  <c r="AP486" i="4" s="1"/>
  <c r="J428" i="4"/>
  <c r="J403" i="4"/>
  <c r="Z403" i="4"/>
  <c r="J386" i="4"/>
  <c r="AP386" i="4" s="1"/>
  <c r="AP368" i="4"/>
  <c r="J359" i="4"/>
  <c r="J326" i="4"/>
  <c r="J269" i="4"/>
  <c r="Z239" i="4"/>
  <c r="J227" i="4"/>
  <c r="AP227" i="4" s="1"/>
  <c r="J195" i="4"/>
  <c r="AP195" i="4" s="1"/>
  <c r="J175" i="4"/>
  <c r="J150" i="4"/>
  <c r="J139" i="4"/>
  <c r="J135" i="4"/>
  <c r="J112" i="4"/>
  <c r="J653" i="4"/>
  <c r="AP653" i="4" s="1"/>
  <c r="Z653" i="4"/>
  <c r="J83" i="4"/>
  <c r="AO81" i="4"/>
  <c r="AP69" i="4"/>
  <c r="J59" i="4"/>
  <c r="Z47" i="4"/>
  <c r="Z28" i="4"/>
  <c r="Z11" i="4"/>
  <c r="Z9" i="4"/>
  <c r="F982" i="6"/>
  <c r="C977" i="6"/>
  <c r="D976" i="6" s="1"/>
  <c r="D945" i="6"/>
  <c r="J518" i="4"/>
  <c r="Z518" i="4"/>
  <c r="AO382" i="4"/>
  <c r="AO346" i="4"/>
  <c r="AO255" i="4"/>
  <c r="AO193" i="4"/>
  <c r="Z34" i="4"/>
  <c r="J34" i="4"/>
  <c r="AS88" i="7"/>
  <c r="AR96" i="7"/>
  <c r="AO620" i="4"/>
  <c r="AO289" i="4"/>
  <c r="AO519" i="4"/>
  <c r="AO122" i="4"/>
  <c r="AO667" i="4"/>
  <c r="J630" i="4"/>
  <c r="AO25" i="4"/>
  <c r="AO137" i="4"/>
  <c r="AO640" i="4"/>
  <c r="AO237" i="4"/>
  <c r="AO608" i="4"/>
  <c r="AO222" i="4"/>
  <c r="AO78" i="4"/>
  <c r="Z566" i="4"/>
  <c r="Z502" i="4"/>
  <c r="AP149" i="4"/>
  <c r="AO149" i="4"/>
  <c r="Z605" i="4"/>
  <c r="J467" i="4"/>
  <c r="AP402" i="4"/>
  <c r="AO20" i="4"/>
  <c r="J456" i="4"/>
  <c r="J601" i="4"/>
  <c r="Z674" i="4"/>
  <c r="J674" i="4"/>
  <c r="Z636" i="4"/>
  <c r="Z545" i="4"/>
  <c r="J545" i="4"/>
  <c r="AO538" i="4"/>
  <c r="AO115" i="4"/>
  <c r="J425" i="4"/>
  <c r="AO542" i="4"/>
  <c r="J312" i="4"/>
  <c r="Z312" i="4"/>
  <c r="J303" i="4"/>
  <c r="AO296" i="4"/>
  <c r="Z264" i="4"/>
  <c r="AO249" i="4"/>
  <c r="Z238" i="4"/>
  <c r="Z210" i="4"/>
  <c r="J210" i="4"/>
  <c r="Z192" i="4"/>
  <c r="J192" i="4"/>
  <c r="J191" i="4"/>
  <c r="AO136" i="4"/>
  <c r="Z42" i="4"/>
  <c r="C982" i="6"/>
  <c r="D979" i="6" s="1"/>
  <c r="E939" i="6"/>
  <c r="AS94" i="7"/>
  <c r="AO94" i="7"/>
  <c r="AK94" i="7"/>
  <c r="AR94" i="7"/>
  <c r="AN94" i="7"/>
  <c r="AJ94" i="7"/>
  <c r="AQ80" i="7"/>
  <c r="AQ95" i="7" s="1"/>
  <c r="Z652" i="4"/>
  <c r="AO495" i="4"/>
  <c r="AO665" i="4"/>
  <c r="Z114" i="4"/>
  <c r="J120" i="4"/>
  <c r="AO138" i="4"/>
  <c r="AO491" i="4"/>
  <c r="Z690" i="4"/>
  <c r="AO690" i="4"/>
  <c r="AO571" i="4"/>
  <c r="J52" i="4"/>
  <c r="J116" i="4"/>
  <c r="Z223" i="4"/>
  <c r="AO605" i="4"/>
  <c r="Z190" i="4"/>
  <c r="Z356" i="4"/>
  <c r="Z458" i="4"/>
  <c r="J406" i="4"/>
  <c r="Z662" i="4"/>
  <c r="AO607" i="4"/>
  <c r="AO566" i="4"/>
  <c r="J516" i="4"/>
  <c r="AO514" i="4"/>
  <c r="AP507" i="4"/>
  <c r="Z501" i="4"/>
  <c r="Z429" i="4"/>
  <c r="AO362" i="4"/>
  <c r="AO356" i="4"/>
  <c r="Z331" i="4"/>
  <c r="J331" i="4"/>
  <c r="AP331" i="4" s="1"/>
  <c r="AO309" i="4"/>
  <c r="AO291" i="4"/>
  <c r="J258" i="4"/>
  <c r="AP258" i="4" s="1"/>
  <c r="Z258" i="4"/>
  <c r="J165" i="4"/>
  <c r="AP165" i="4" s="1"/>
  <c r="Z165" i="4"/>
  <c r="J146" i="4"/>
  <c r="AP146" i="4" s="1"/>
  <c r="Z146" i="4"/>
  <c r="AO126" i="4"/>
  <c r="AO114" i="4"/>
  <c r="J89" i="4"/>
  <c r="Z89" i="4"/>
  <c r="J56" i="4"/>
  <c r="AP56" i="4" s="1"/>
  <c r="G982" i="6"/>
  <c r="C964" i="6"/>
  <c r="D963" i="6" s="1"/>
  <c r="G939" i="6"/>
  <c r="AJ73" i="7"/>
  <c r="AO78" i="7"/>
  <c r="AP78" i="7"/>
  <c r="AP80" i="7" s="1"/>
  <c r="AP95" i="7" s="1"/>
  <c r="AK78" i="7"/>
  <c r="AL78" i="7"/>
  <c r="AO73" i="7"/>
  <c r="AK73" i="7"/>
  <c r="AL80" i="7" l="1"/>
  <c r="AL95" i="7" s="1"/>
  <c r="AM80" i="7"/>
  <c r="AM95" i="7" s="1"/>
  <c r="L183" i="7"/>
  <c r="V56" i="7" s="1"/>
  <c r="AJ80" i="7"/>
  <c r="AJ95" i="7" s="1"/>
  <c r="AJ89" i="7" s="1"/>
  <c r="AO295" i="4"/>
  <c r="AP295" i="4"/>
  <c r="AO488" i="4"/>
  <c r="AO658" i="4"/>
  <c r="AP658" i="4"/>
  <c r="AR89" i="7"/>
  <c r="AO80" i="7"/>
  <c r="AO95" i="7" s="1"/>
  <c r="AN80" i="7"/>
  <c r="AN95" i="7" s="1"/>
  <c r="AN89" i="7" s="1"/>
  <c r="D974" i="6"/>
  <c r="D981" i="6"/>
  <c r="D972" i="6"/>
  <c r="AL96" i="7"/>
  <c r="AL100" i="7" s="1"/>
  <c r="D954" i="6"/>
  <c r="D962" i="6"/>
  <c r="J730" i="4"/>
  <c r="AW736" i="4"/>
  <c r="J729" i="4"/>
  <c r="J727" i="4"/>
  <c r="Z729" i="4"/>
  <c r="Z728" i="4"/>
  <c r="AW18" i="4"/>
  <c r="AW729" i="4" s="1"/>
  <c r="J735" i="4"/>
  <c r="Z732" i="4"/>
  <c r="J731" i="4"/>
  <c r="J732" i="4"/>
  <c r="Z727" i="4"/>
  <c r="Z730" i="4"/>
  <c r="AX730" i="4"/>
  <c r="AW23" i="4"/>
  <c r="AW737" i="4" s="1"/>
  <c r="Z737" i="4"/>
  <c r="Z736" i="4"/>
  <c r="Z731" i="4"/>
  <c r="Z735" i="4"/>
  <c r="Z733" i="4"/>
  <c r="AX727" i="4"/>
  <c r="AW549" i="4"/>
  <c r="AX549" i="4" s="1"/>
  <c r="AX735" i="4" s="1"/>
  <c r="AV731" i="4"/>
  <c r="AW14" i="4"/>
  <c r="J734" i="4"/>
  <c r="AV723" i="4"/>
  <c r="AV728" i="4"/>
  <c r="J737" i="4"/>
  <c r="J733" i="4"/>
  <c r="AW728" i="4"/>
  <c r="Z734" i="4"/>
  <c r="AV733" i="4"/>
  <c r="AV732" i="4"/>
  <c r="J736" i="4"/>
  <c r="AW13" i="4"/>
  <c r="J728" i="4"/>
  <c r="D970" i="6"/>
  <c r="AK80" i="7"/>
  <c r="AK95" i="7" s="1"/>
  <c r="AK89" i="7" s="1"/>
  <c r="AN96" i="7"/>
  <c r="AN100" i="7" s="1"/>
  <c r="AN105" i="7" s="1"/>
  <c r="AQ89" i="7"/>
  <c r="AL89" i="7"/>
  <c r="AI89" i="7"/>
  <c r="Z723" i="4"/>
  <c r="J723" i="4"/>
  <c r="AP89" i="7"/>
  <c r="AN88" i="7"/>
  <c r="AM89" i="7"/>
  <c r="AM100" i="7"/>
  <c r="AM102" i="7" s="1"/>
  <c r="AP34" i="4"/>
  <c r="AP104" i="7"/>
  <c r="AW428" i="4"/>
  <c r="D956" i="6"/>
  <c r="AO89" i="7"/>
  <c r="D947" i="6"/>
  <c r="AI102" i="7"/>
  <c r="AI101" i="7"/>
  <c r="AI106" i="7"/>
  <c r="AI105" i="7"/>
  <c r="AI103" i="7"/>
  <c r="AI104" i="7"/>
  <c r="AP398" i="4"/>
  <c r="AO177" i="4"/>
  <c r="AO298" i="4"/>
  <c r="AP700" i="4"/>
  <c r="AW508" i="4"/>
  <c r="AO386" i="4"/>
  <c r="AO269" i="4"/>
  <c r="AP269" i="4"/>
  <c r="AO263" i="4"/>
  <c r="AO258" i="4"/>
  <c r="AO374" i="4"/>
  <c r="AO437" i="4"/>
  <c r="AO304" i="4"/>
  <c r="AO227" i="4"/>
  <c r="AO509" i="4"/>
  <c r="AP509" i="4"/>
  <c r="AP511" i="4"/>
  <c r="AO511" i="4"/>
  <c r="AP315" i="4"/>
  <c r="AO315" i="4"/>
  <c r="AO278" i="4"/>
  <c r="AP278" i="4"/>
  <c r="AP316" i="4"/>
  <c r="AO316" i="4"/>
  <c r="AP621" i="4"/>
  <c r="AO621" i="4"/>
  <c r="AO299" i="4"/>
  <c r="AP299" i="4"/>
  <c r="AO305" i="4"/>
  <c r="AP305" i="4"/>
  <c r="AP670" i="4"/>
  <c r="AO670" i="4"/>
  <c r="AO427" i="4"/>
  <c r="AP427" i="4"/>
  <c r="AO439" i="4"/>
  <c r="AP439" i="4"/>
  <c r="AP694" i="4"/>
  <c r="AO694" i="4"/>
  <c r="AP412" i="4"/>
  <c r="AO412" i="4"/>
  <c r="AO653" i="4"/>
  <c r="AO195" i="4"/>
  <c r="AO692" i="4"/>
  <c r="AP692" i="4"/>
  <c r="AO165" i="4"/>
  <c r="AP245" i="4"/>
  <c r="AO245" i="4"/>
  <c r="AO388" i="4"/>
  <c r="AP388" i="4"/>
  <c r="AP167" i="4"/>
  <c r="AO167" i="4"/>
  <c r="AP95" i="4"/>
  <c r="AO95" i="4"/>
  <c r="AP88" i="7"/>
  <c r="AO96" i="7"/>
  <c r="AP89" i="4"/>
  <c r="AO89" i="4"/>
  <c r="AP406" i="4"/>
  <c r="AO406" i="4"/>
  <c r="AP192" i="4"/>
  <c r="AO192" i="4"/>
  <c r="AQ104" i="7"/>
  <c r="AQ102" i="7"/>
  <c r="AQ106" i="7"/>
  <c r="AK88" i="7"/>
  <c r="AJ96" i="7"/>
  <c r="D951" i="6"/>
  <c r="D959" i="6"/>
  <c r="D957" i="6"/>
  <c r="D955" i="6"/>
  <c r="D953" i="6"/>
  <c r="D961" i="6"/>
  <c r="AP120" i="4"/>
  <c r="AO120" i="4"/>
  <c r="AO303" i="4"/>
  <c r="AP303" i="4"/>
  <c r="AO425" i="4"/>
  <c r="AP425" i="4"/>
  <c r="AR100" i="7"/>
  <c r="AR105" i="7" s="1"/>
  <c r="D958" i="6"/>
  <c r="D971" i="6"/>
  <c r="D969" i="6"/>
  <c r="D967" i="6"/>
  <c r="D975" i="6"/>
  <c r="D973" i="6"/>
  <c r="D980" i="6"/>
  <c r="AP59" i="4"/>
  <c r="AO59" i="4"/>
  <c r="AP83" i="4"/>
  <c r="AO83" i="4"/>
  <c r="AO135" i="4"/>
  <c r="AP135" i="4"/>
  <c r="AP175" i="4"/>
  <c r="AO175" i="4"/>
  <c r="AP359" i="4"/>
  <c r="AO359" i="4"/>
  <c r="AO403" i="4"/>
  <c r="AP403" i="4"/>
  <c r="AP529" i="4"/>
  <c r="AO529" i="4"/>
  <c r="AP447" i="4"/>
  <c r="AO447" i="4"/>
  <c r="AO682" i="4"/>
  <c r="AP682" i="4"/>
  <c r="AQ105" i="7"/>
  <c r="AP112" i="4"/>
  <c r="AO112" i="4"/>
  <c r="AP642" i="4"/>
  <c r="AO642" i="4"/>
  <c r="AP153" i="4"/>
  <c r="AO153" i="4"/>
  <c r="AO34" i="4"/>
  <c r="AP116" i="4"/>
  <c r="AO116" i="4"/>
  <c r="AQ101" i="7"/>
  <c r="D952" i="6"/>
  <c r="AO486" i="4"/>
  <c r="AO674" i="4"/>
  <c r="AP674" i="4"/>
  <c r="AO601" i="4"/>
  <c r="AP601" i="4"/>
  <c r="AO56" i="4"/>
  <c r="AP102" i="7"/>
  <c r="AP103" i="7"/>
  <c r="D968" i="6"/>
  <c r="AP139" i="4"/>
  <c r="AO139" i="4"/>
  <c r="AP428" i="4"/>
  <c r="AO428" i="4"/>
  <c r="AO584" i="4"/>
  <c r="AP584" i="4"/>
  <c r="AP656" i="4"/>
  <c r="AO656" i="4"/>
  <c r="AO494" i="4"/>
  <c r="AP494" i="4"/>
  <c r="AP727" i="4" s="1"/>
  <c r="AO146" i="4"/>
  <c r="AP105" i="7"/>
  <c r="AP101" i="7"/>
  <c r="AL88" i="7"/>
  <c r="AK96" i="7"/>
  <c r="AO516" i="4"/>
  <c r="AP516" i="4"/>
  <c r="AP52" i="4"/>
  <c r="AO52" i="4"/>
  <c r="D960" i="6"/>
  <c r="AO191" i="4"/>
  <c r="AP191" i="4"/>
  <c r="AP210" i="4"/>
  <c r="AO210" i="4"/>
  <c r="AP312" i="4"/>
  <c r="AO312" i="4"/>
  <c r="AO545" i="4"/>
  <c r="AP545" i="4"/>
  <c r="AO456" i="4"/>
  <c r="AP456" i="4"/>
  <c r="AP467" i="4"/>
  <c r="AO467" i="4"/>
  <c r="AO630" i="4"/>
  <c r="AP630" i="4"/>
  <c r="AO518" i="4"/>
  <c r="AP518" i="4"/>
  <c r="AQ103" i="7"/>
  <c r="AO150" i="4"/>
  <c r="AP150" i="4"/>
  <c r="AO326" i="4"/>
  <c r="AP326" i="4"/>
  <c r="AP201" i="4"/>
  <c r="AO201" i="4"/>
  <c r="AP572" i="4"/>
  <c r="AO572" i="4"/>
  <c r="AP321" i="4"/>
  <c r="AO321" i="4"/>
  <c r="AO641" i="4"/>
  <c r="AP641" i="4"/>
  <c r="AO331" i="4"/>
  <c r="K183" i="7" l="1"/>
  <c r="V55" i="7" s="1"/>
  <c r="D982" i="6"/>
  <c r="AX18" i="4"/>
  <c r="AX729" i="4" s="1"/>
  <c r="AL102" i="7"/>
  <c r="AL101" i="7"/>
  <c r="AL105" i="7"/>
  <c r="AW723" i="4"/>
  <c r="AL103" i="7"/>
  <c r="AL106" i="7"/>
  <c r="AL104" i="7"/>
  <c r="AW735" i="4"/>
  <c r="AX23" i="4"/>
  <c r="AX737" i="4" s="1"/>
  <c r="AW730" i="4"/>
  <c r="AO730" i="4"/>
  <c r="AP730" i="4"/>
  <c r="AW727" i="4"/>
  <c r="AO727" i="4"/>
  <c r="AO729" i="4"/>
  <c r="AP729" i="4"/>
  <c r="AP723" i="4"/>
  <c r="AO736" i="4"/>
  <c r="AP736" i="4"/>
  <c r="AP737" i="4"/>
  <c r="AO735" i="4"/>
  <c r="AP734" i="4"/>
  <c r="AO728" i="4"/>
  <c r="AO732" i="4"/>
  <c r="AP732" i="4"/>
  <c r="AO734" i="4"/>
  <c r="AP731" i="4"/>
  <c r="AO737" i="4"/>
  <c r="AO731" i="4"/>
  <c r="AP728" i="4"/>
  <c r="AO723" i="4"/>
  <c r="AP735" i="4"/>
  <c r="AO733" i="4"/>
  <c r="AW731" i="4"/>
  <c r="AP733" i="4"/>
  <c r="AX428" i="4"/>
  <c r="AW733" i="4"/>
  <c r="AX13" i="4"/>
  <c r="AW732" i="4"/>
  <c r="AX728" i="4"/>
  <c r="AX14" i="4"/>
  <c r="AX734" i="4" s="1"/>
  <c r="AW734" i="4"/>
  <c r="AM104" i="7"/>
  <c r="AM106" i="7"/>
  <c r="AM101" i="7"/>
  <c r="AM105" i="7"/>
  <c r="AM103" i="7"/>
  <c r="AR106" i="7"/>
  <c r="AX508" i="4"/>
  <c r="AO100" i="7"/>
  <c r="AO106" i="7" s="1"/>
  <c r="D977" i="6"/>
  <c r="AR101" i="7"/>
  <c r="AR104" i="7"/>
  <c r="AR102" i="7"/>
  <c r="AR103" i="7"/>
  <c r="D964" i="6"/>
  <c r="AN101" i="7"/>
  <c r="AN102" i="7"/>
  <c r="AN104" i="7"/>
  <c r="AN103" i="7"/>
  <c r="AN106" i="7"/>
  <c r="AK100" i="7"/>
  <c r="AK106" i="7" s="1"/>
  <c r="AJ100" i="7"/>
  <c r="AJ106" i="7" s="1"/>
  <c r="AX733" i="4" l="1"/>
  <c r="AX732" i="4"/>
  <c r="AX731" i="4"/>
  <c r="AX723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24" i="4"/>
  <c r="AR724" i="4"/>
  <c r="AJ724" i="4"/>
  <c r="AM724" i="4"/>
  <c r="AP724" i="4"/>
  <c r="BB724" i="4"/>
  <c r="S724" i="4"/>
  <c r="AU724" i="4"/>
  <c r="W53" i="7"/>
  <c r="M724" i="4"/>
  <c r="Z724" i="4"/>
  <c r="T724" i="4"/>
  <c r="V53" i="7"/>
  <c r="AQ724" i="4"/>
  <c r="AX724" i="4"/>
  <c r="B724" i="4"/>
  <c r="AS724" i="4"/>
  <c r="AG724" i="4"/>
  <c r="AC724" i="4"/>
  <c r="AF724" i="4"/>
  <c r="AL724" i="4"/>
  <c r="I724" i="4"/>
  <c r="R724" i="4"/>
  <c r="V724" i="4"/>
  <c r="AE724" i="4"/>
  <c r="O724" i="4"/>
  <c r="BF724" i="4"/>
  <c r="AT724" i="4"/>
  <c r="BC724" i="4"/>
  <c r="AZ724" i="4"/>
  <c r="AY724" i="4"/>
  <c r="BE724" i="4"/>
  <c r="AW724" i="4"/>
  <c r="K724" i="4"/>
  <c r="AD724" i="4"/>
  <c r="X53" i="7"/>
  <c r="AO724" i="4"/>
  <c r="J724" i="4"/>
  <c r="AN724" i="4"/>
  <c r="BG724" i="4"/>
  <c r="U724" i="4"/>
  <c r="AV724" i="4"/>
  <c r="X724" i="4"/>
  <c r="BA724" i="4"/>
  <c r="AH724" i="4"/>
  <c r="AI724" i="4"/>
  <c r="AA724" i="4"/>
  <c r="AK724" i="4"/>
  <c r="B723" i="4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21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22" i="4"/>
  <c r="AU6" i="5"/>
  <c r="U722" i="4"/>
  <c r="U721" i="4"/>
  <c r="S722" i="4"/>
  <c r="S721" i="4"/>
  <c r="AP722" i="4"/>
  <c r="AP721" i="4"/>
  <c r="AN722" i="4"/>
  <c r="AN721" i="4"/>
  <c r="BB722" i="4"/>
  <c r="BB721" i="4"/>
  <c r="AR722" i="4"/>
  <c r="AR721" i="4"/>
  <c r="BC722" i="4"/>
  <c r="BC721" i="4"/>
  <c r="AJ722" i="4"/>
  <c r="AJ721" i="4"/>
  <c r="BE722" i="4"/>
  <c r="BE721" i="4"/>
  <c r="O722" i="4"/>
  <c r="O721" i="4"/>
  <c r="AM722" i="4"/>
  <c r="AM721" i="4"/>
  <c r="Z722" i="4"/>
  <c r="Z721" i="4"/>
  <c r="BG722" i="4"/>
  <c r="BG721" i="4"/>
  <c r="AZ722" i="4"/>
  <c r="AZ721" i="4"/>
  <c r="AV722" i="4"/>
  <c r="AV721" i="4"/>
  <c r="AK722" i="4"/>
  <c r="AK721" i="4"/>
  <c r="AX722" i="4"/>
  <c r="AX721" i="4"/>
  <c r="AY722" i="4"/>
  <c r="AY721" i="4"/>
  <c r="AI722" i="4"/>
  <c r="AI721" i="4"/>
  <c r="AW722" i="4"/>
  <c r="AW721" i="4"/>
  <c r="R722" i="4"/>
  <c r="R721" i="4"/>
  <c r="X56" i="7" s="1"/>
  <c r="W722" i="4"/>
  <c r="W721" i="4"/>
  <c r="AQ722" i="4"/>
  <c r="AQ721" i="4"/>
  <c r="AU722" i="4"/>
  <c r="AU721" i="4"/>
  <c r="I722" i="4"/>
  <c r="I721" i="4"/>
  <c r="X54" i="7" s="1"/>
  <c r="AA722" i="4"/>
  <c r="AA721" i="4"/>
  <c r="AG722" i="4"/>
  <c r="AG721" i="4"/>
  <c r="AO722" i="4"/>
  <c r="AO721" i="4"/>
  <c r="AF722" i="4"/>
  <c r="AF721" i="4"/>
  <c r="T722" i="4"/>
  <c r="T721" i="4"/>
  <c r="BF722" i="4"/>
  <c r="BF721" i="4"/>
  <c r="AS722" i="4"/>
  <c r="AS721" i="4"/>
  <c r="AL722" i="4"/>
  <c r="AL721" i="4"/>
  <c r="M722" i="4"/>
  <c r="M721" i="4"/>
  <c r="J722" i="4"/>
  <c r="J721" i="4"/>
  <c r="X55" i="7" s="1"/>
  <c r="AD722" i="4"/>
  <c r="AD721" i="4"/>
  <c r="BA722" i="4"/>
  <c r="BA721" i="4"/>
  <c r="V722" i="4"/>
  <c r="V721" i="4"/>
  <c r="AC722" i="4"/>
  <c r="AC721" i="4"/>
  <c r="K722" i="4"/>
  <c r="K721" i="4"/>
  <c r="AT722" i="4"/>
  <c r="AT721" i="4"/>
  <c r="AH722" i="4"/>
  <c r="AH721" i="4"/>
  <c r="AE722" i="4"/>
  <c r="AE721" i="4"/>
  <c r="U53" i="7"/>
  <c r="X722" i="4"/>
  <c r="X721" i="4"/>
  <c r="E183" i="7" l="1"/>
  <c r="U55" i="7" s="1"/>
  <c r="H183" i="7"/>
  <c r="V52" i="7" s="1"/>
  <c r="AS71" i="7" s="1"/>
  <c r="AS78" i="7" s="1"/>
  <c r="B183" i="7"/>
  <c r="U52" i="7" s="1"/>
  <c r="AS70" i="7" s="1"/>
  <c r="N183" i="7"/>
  <c r="W52" i="7" s="1"/>
  <c r="AS72" i="7" s="1"/>
  <c r="AS79" i="7" s="1"/>
  <c r="R183" i="7"/>
  <c r="W56" i="7" s="1"/>
  <c r="D183" i="7"/>
  <c r="U54" i="7" s="1"/>
  <c r="F183" i="7"/>
  <c r="U56" i="7" s="1"/>
  <c r="Q183" i="7"/>
  <c r="W55" i="7" s="1"/>
  <c r="P183" i="7"/>
  <c r="W54" i="7" s="1"/>
  <c r="J159" i="9"/>
  <c r="J179" i="9" s="1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<sst xmlns="http://schemas.openxmlformats.org/spreadsheetml/2006/main" count="21931" uniqueCount="5376">
  <si>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</si>
  <si>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</si>
  <si>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</si>
  <si>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</si>
  <si>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</si>
  <si>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</si>
  <si>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</si>
  <si>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</si>
  <si>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</si>
  <si>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</si>
  <si>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</si>
  <si>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</si>
  <si>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</si>
  <si>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</si>
  <si>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</si>
  <si>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</si>
  <si>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</si>
  <si>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</si>
  <si>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</si>
  <si>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</si>
  <si>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</si>
  <si>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</si>
  <si>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</si>
  <si>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</si>
  <si>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</si>
  <si>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</si>
  <si>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</si>
  <si>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</si>
  <si>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</si>
  <si>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</si>
  <si>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</si>
  <si>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</si>
  <si>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</si>
  <si>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</si>
  <si>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</si>
  <si>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</si>
  <si>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</si>
  <si>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</si>
  <si>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</si>
  <si>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</si>
  <si>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</si>
  <si>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</si>
  <si>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</si>
  <si>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</si>
  <si>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</si>
  <si>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</si>
  <si>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</si>
  <si>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</si>
  <si>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</si>
  <si>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</si>
  <si>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</si>
  <si>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</si>
  <si>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</si>
  <si>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</si>
  <si>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</si>
  <si>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</si>
  <si>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</si>
  <si>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</si>
  <si>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</si>
  <si>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</si>
  <si>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</si>
  <si>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</si>
  <si>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</si>
  <si>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</si>
  <si>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</si>
  <si>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</si>
  <si>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</si>
  <si>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</si>
  <si>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</si>
  <si>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</si>
  <si>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</si>
  <si>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</si>
  <si>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</si>
  <si>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</si>
  <si>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</si>
  <si>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</si>
  <si>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</si>
  <si>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</si>
  <si>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</si>
  <si>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</si>
  <si>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</si>
  <si>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</si>
  <si>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</si>
  <si>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</si>
  <si>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</si>
  <si>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</si>
  <si>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</si>
  <si>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</si>
  <si>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</si>
  <si>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</si>
  <si>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</si>
  <si>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</si>
  <si>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</si>
  <si>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</si>
  <si>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</si>
  <si>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</si>
  <si>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</si>
  <si>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</si>
  <si>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</si>
  <si>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</si>
  <si>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</si>
  <si>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</si>
  <si>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</si>
  <si>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</si>
  <si>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</si>
  <si>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</si>
  <si>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</si>
  <si>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</si>
  <si>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</si>
  <si>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</si>
  <si>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</si>
  <si>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</si>
  <si>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</si>
  <si>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</si>
  <si>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</si>
  <si>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</si>
  <si>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</si>
  <si>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</si>
  <si>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</si>
  <si>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</si>
  <si>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</si>
  <si>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</si>
  <si>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</si>
  <si>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</si>
  <si>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</si>
  <si>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</si>
  <si>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</si>
  <si>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</si>
  <si>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</si>
  <si>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</si>
  <si>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</si>
  <si>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</si>
  <si>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</si>
  <si>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</si>
  <si>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</si>
  <si>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</si>
  <si>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</si>
  <si>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</si>
  <si>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</si>
  <si>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</si>
  <si>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</si>
  <si>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</si>
  <si>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</si>
  <si>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</si>
  <si>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</si>
  <si>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</si>
  <si>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</si>
  <si>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</si>
  <si>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</si>
  <si>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</si>
  <si>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</si>
  <si>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</si>
  <si>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</si>
  <si>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</si>
  <si>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</si>
  <si>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</si>
  <si>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</si>
  <si>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</si>
  <si>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</si>
  <si>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</si>
  <si>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</si>
  <si>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</si>
  <si>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</si>
  <si>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</si>
  <si>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</si>
  <si>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</si>
  <si>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</si>
  <si>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</si>
  <si>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</si>
  <si>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</si>
  <si>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</si>
  <si>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</si>
  <si>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</si>
  <si>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</si>
  <si>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</si>
  <si>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</si>
  <si>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</si>
  <si>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</si>
  <si>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</si>
  <si>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</si>
  <si>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</si>
  <si>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</si>
  <si>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</si>
  <si>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</si>
  <si>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</si>
  <si>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</si>
  <si>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</si>
  <si>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</si>
  <si>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</si>
  <si>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</si>
  <si>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</si>
  <si>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</si>
  <si>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</si>
  <si>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</si>
  <si>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</si>
  <si>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</si>
  <si>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</si>
  <si>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</si>
  <si>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</si>
  <si>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</si>
  <si>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</si>
  <si>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</si>
  <si>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</si>
  <si>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</si>
  <si>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</si>
  <si>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</si>
  <si>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</si>
  <si>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</si>
  <si>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</si>
  <si>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</si>
  <si>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</si>
  <si>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</si>
  <si>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</si>
  <si>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</si>
  <si>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</si>
  <si>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</si>
  <si>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</si>
  <si>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</si>
  <si>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</si>
  <si>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</si>
  <si>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</si>
  <si>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</si>
  <si>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</si>
  <si>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</si>
  <si>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</si>
  <si>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</si>
  <si>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</si>
  <si>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</si>
  <si>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</si>
  <si>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</si>
  <si>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</si>
  <si>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</si>
  <si>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</si>
  <si>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</si>
  <si>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</si>
  <si>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</si>
  <si>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</si>
  <si>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</si>
  <si>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</si>
  <si>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</si>
  <si>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</si>
  <si>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</si>
  <si>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</si>
  <si>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</si>
  <si>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</si>
  <si>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</si>
  <si>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</si>
  <si>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</si>
  <si>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</si>
  <si>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</si>
  <si>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</si>
  <si>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</si>
  <si>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</si>
  <si>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</si>
  <si>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</si>
  <si>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</si>
  <si>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</si>
  <si>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</si>
  <si>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</si>
  <si>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</si>
  <si>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</si>
  <si>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</si>
  <si>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</si>
  <si>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</si>
  <si>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</si>
  <si>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</si>
  <si>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</si>
  <si>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</si>
  <si>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</si>
  <si>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</si>
  <si>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</si>
  <si>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</si>
  <si>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</si>
  <si>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</si>
  <si>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</si>
  <si>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</si>
  <si>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</si>
  <si>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</si>
  <si>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</si>
  <si>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</si>
  <si>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</si>
  <si>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</si>
  <si>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</si>
  <si>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</si>
  <si>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</si>
  <si>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</si>
  <si>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</si>
  <si>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</si>
  <si>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</si>
  <si>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</si>
  <si>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</si>
  <si>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</si>
  <si>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</si>
  <si>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</si>
  <si>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</si>
  <si>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</si>
  <si>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</si>
  <si>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</si>
  <si>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</si>
  <si>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</si>
  <si>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</si>
  <si>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</si>
  <si>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</si>
  <si>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</si>
  <si>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</si>
  <si>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</si>
  <si>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</si>
  <si>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</si>
  <si>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</si>
  <si>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</si>
  <si>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</si>
  <si>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</si>
  <si>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</si>
  <si>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</si>
  <si>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</si>
  <si>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</si>
  <si>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</si>
  <si>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</si>
  <si>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</si>
  <si>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</si>
  <si>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</si>
  <si>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</si>
  <si>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</si>
  <si>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</si>
  <si>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</si>
  <si>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</si>
  <si>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</si>
  <si>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</si>
  <si>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</si>
  <si>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</si>
  <si>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</si>
  <si>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</si>
  <si>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</si>
  <si>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</si>
  <si>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</si>
  <si>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</si>
  <si>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</si>
  <si>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</si>
  <si>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</si>
  <si>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</si>
  <si>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</si>
  <si>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</si>
  <si>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</si>
  <si>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</si>
  <si>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</si>
  <si>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</si>
  <si>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</si>
  <si>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</si>
  <si>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</si>
  <si>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</si>
  <si>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</si>
  <si>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</si>
  <si>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</si>
  <si>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</si>
  <si>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</si>
  <si>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</si>
  <si>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</si>
  <si>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</si>
  <si>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</si>
  <si>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</si>
  <si>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</si>
  <si>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</si>
  <si>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</si>
  <si>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</si>
  <si>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</si>
  <si>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</si>
  <si>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</si>
  <si>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</si>
  <si>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</si>
  <si>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</si>
  <si>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</si>
  <si>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</si>
  <si>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</si>
  <si>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</si>
  <si>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</si>
  <si>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</si>
  <si>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</si>
  <si>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</si>
  <si>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</si>
  <si>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</si>
  <si>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</si>
  <si>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</si>
  <si>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</si>
  <si>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</si>
  <si>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</si>
  <si>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</si>
  <si>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</si>
  <si>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</si>
  <si>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</si>
  <si>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</si>
  <si>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</si>
  <si>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</si>
  <si>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</si>
  <si>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</si>
  <si>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</si>
  <si>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</si>
  <si>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</si>
  <si>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</si>
  <si>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</si>
  <si>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</si>
  <si>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</si>
  <si>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</si>
  <si>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</si>
  <si>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</si>
  <si>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</si>
  <si>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</si>
  <si>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</si>
  <si>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</si>
  <si>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</si>
  <si>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</si>
  <si>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</si>
  <si>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</si>
  <si>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</si>
  <si>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</si>
  <si>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</si>
  <si>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</si>
  <si>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</si>
  <si>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</si>
  <si>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</si>
  <si>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</si>
  <si>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</si>
  <si>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</si>
  <si>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</si>
  <si>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</si>
  <si>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</si>
  <si>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</si>
  <si>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</si>
  <si>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</si>
  <si>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</si>
  <si>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</si>
  <si>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</si>
  <si>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</si>
  <si>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</si>
  <si>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</si>
  <si>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</si>
  <si>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</si>
  <si>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</si>
  <si>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</si>
  <si>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</si>
  <si>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</si>
  <si>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</si>
  <si>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</si>
  <si>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</si>
  <si>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</si>
  <si>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</si>
  <si>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</si>
  <si>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</si>
  <si>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</si>
  <si>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</si>
  <si>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</si>
  <si>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</si>
  <si>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</si>
  <si>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</si>
  <si>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</si>
  <si>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</si>
  <si>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</si>
  <si>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</si>
  <si>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</si>
  <si>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</si>
  <si>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</si>
  <si>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</si>
  <si>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</si>
  <si>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</si>
  <si>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</si>
  <si>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</si>
  <si>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</si>
  <si>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</si>
  <si>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</si>
  <si>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</si>
  <si>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</si>
  <si>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</si>
  <si>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</si>
  <si>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</si>
  <si>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</si>
  <si>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</si>
  <si>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</si>
  <si>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</si>
  <si>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</si>
  <si>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</si>
  <si>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</si>
  <si>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</si>
  <si>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</si>
  <si>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</si>
  <si>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</si>
  <si>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</si>
  <si>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</si>
  <si>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</si>
  <si>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</si>
  <si>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</si>
  <si>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</si>
  <si>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</si>
  <si>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</si>
  <si>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</si>
  <si>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</si>
  <si>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</si>
  <si>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</si>
  <si>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</si>
  <si>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</si>
  <si>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</si>
  <si>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</si>
  <si>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</si>
  <si>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</si>
  <si>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</si>
  <si>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</si>
  <si>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</si>
  <si>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</si>
  <si>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</si>
  <si>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</si>
  <si>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</si>
  <si>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</si>
  <si>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</si>
  <si>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</si>
  <si>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</si>
  <si>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</si>
  <si>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</si>
  <si>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</si>
  <si>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</si>
  <si>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</si>
  <si>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</si>
  <si>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</si>
  <si>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</si>
  <si>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</si>
  <si>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</si>
  <si>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</si>
  <si>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</si>
  <si>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</si>
  <si>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</si>
  <si>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</si>
  <si>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</si>
  <si>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</si>
  <si>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</si>
  <si>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</si>
  <si>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</si>
  <si>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</si>
  <si>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</si>
  <si>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</si>
  <si>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</si>
  <si>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</si>
  <si>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</si>
  <si>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</si>
  <si>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</si>
  <si>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</si>
  <si>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</si>
  <si>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</si>
  <si>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</si>
  <si>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</si>
  <si>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</si>
  <si>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</si>
  <si>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</si>
  <si>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</si>
  <si>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</si>
  <si>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</si>
  <si>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</si>
  <si>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</si>
  <si>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</si>
  <si>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</si>
  <si>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</si>
  <si>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</si>
  <si>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</si>
  <si>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</si>
  <si>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</si>
  <si>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</si>
  <si>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</si>
  <si>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</si>
  <si>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</si>
  <si>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</si>
  <si>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</si>
  <si>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</si>
  <si>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</si>
  <si>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</si>
  <si>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</si>
  <si>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</si>
  <si>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</si>
  <si>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</si>
  <si>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</si>
  <si>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</si>
  <si>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</si>
  <si>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</si>
  <si>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</si>
  <si>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</si>
  <si>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</si>
  <si>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</si>
  <si>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</si>
  <si>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</si>
  <si>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</si>
  <si>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</si>
  <si>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</si>
  <si>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</si>
  <si>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</si>
  <si>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</si>
  <si>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</si>
  <si>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</si>
  <si>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</si>
  <si>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</si>
  <si>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</si>
  <si>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</si>
  <si>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</si>
  <si>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</si>
  <si>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</si>
  <si>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</si>
  <si>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</si>
  <si>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</si>
  <si>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</si>
  <si>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</si>
  <si>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</si>
  <si>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</si>
  <si>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</si>
  <si>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</si>
  <si>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</si>
  <si>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</si>
  <si>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</si>
  <si>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</si>
  <si>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</si>
  <si>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</si>
  <si>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</si>
  <si>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</si>
  <si>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</si>
  <si>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</si>
  <si>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</si>
  <si>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</si>
  <si>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</si>
  <si>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</si>
  <si>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</si>
  <si>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</si>
  <si>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</si>
  <si>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</si>
  <si>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</si>
  <si>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</si>
  <si>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</si>
  <si>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</si>
  <si>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</si>
  <si>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</si>
  <si>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</si>
  <si>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</si>
  <si>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</si>
  <si>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</si>
  <si>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</si>
  <si>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</si>
  <si>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</si>
  <si>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</si>
  <si>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</si>
  <si>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</si>
  <si>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</si>
  <si>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</si>
  <si>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</si>
  <si>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</si>
  <si>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</si>
  <si>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</si>
  <si>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</si>
  <si>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</si>
  <si>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</si>
  <si>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</si>
  <si>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</si>
  <si>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</si>
  <si>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</si>
  <si>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</si>
  <si>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</si>
  <si>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</si>
  <si>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</si>
  <si>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</si>
  <si>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</si>
  <si>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</si>
  <si>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</si>
  <si>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</si>
  <si>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</si>
  <si>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</si>
  <si>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</si>
  <si>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</si>
  <si>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</si>
  <si>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</si>
  <si>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</si>
  <si>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</si>
  <si>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</si>
  <si>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</si>
  <si>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</si>
  <si>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</si>
  <si>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</si>
  <si>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</si>
  <si>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</si>
  <si>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</si>
  <si>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</si>
  <si>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</si>
  <si>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</si>
  <si>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</si>
  <si>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</si>
  <si>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</si>
  <si>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</si>
  <si>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</si>
  <si>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</si>
  <si>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</si>
  <si>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</si>
  <si>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</si>
  <si>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</si>
  <si>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</si>
  <si>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</si>
  <si>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</si>
  <si>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</si>
  <si>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</si>
  <si>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</si>
  <si>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</si>
  <si>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</si>
  <si>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</si>
  <si>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</si>
  <si>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</si>
  <si>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</si>
  <si>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</si>
  <si>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</si>
  <si>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</si>
  <si>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</si>
  <si>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</si>
  <si>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</si>
  <si>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</si>
  <si>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</si>
  <si>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</si>
  <si>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</si>
  <si>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</si>
  <si>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</si>
  <si>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</si>
  <si>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</si>
  <si>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</si>
  <si>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</si>
  <si>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</si>
  <si>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</si>
  <si>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</si>
  <si>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</si>
  <si>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</si>
  <si>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</si>
  <si>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</si>
  <si>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</si>
  <si>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</si>
  <si>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</si>
  <si>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</si>
  <si>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</si>
  <si>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</si>
  <si>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</si>
  <si>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</si>
  <si>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</si>
  <si>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</si>
  <si>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</si>
  <si>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</si>
  <si>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</si>
  <si>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</si>
  <si>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</si>
  <si>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</si>
  <si>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</si>
  <si>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</si>
  <si>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</si>
  <si>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</si>
  <si>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</si>
  <si>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</si>
  <si>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</si>
  <si>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</si>
  <si>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</si>
  <si>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</si>
  <si>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</si>
  <si>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</si>
  <si>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</si>
  <si>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</si>
  <si>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</si>
  <si>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</si>
  <si>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</si>
  <si>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</si>
  <si>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</si>
  <si>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</si>
  <si>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</si>
  <si>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</si>
  <si>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</si>
  <si>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</si>
  <si>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</si>
  <si>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</si>
  <si>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</si>
  <si>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</si>
  <si>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</si>
  <si>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</si>
  <si>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</si>
  <si>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</si>
  <si>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</si>
  <si>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</si>
  <si>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</si>
  <si>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</si>
  <si>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</si>
  <si>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</si>
  <si>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</si>
  <si>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</si>
  <si>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</si>
  <si>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</si>
  <si>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</si>
  <si>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</si>
  <si>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</si>
  <si>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</si>
  <si>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</si>
  <si>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</si>
  <si>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</si>
  <si>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</si>
  <si>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</si>
  <si>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</si>
  <si>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</si>
  <si>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</si>
  <si>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</si>
  <si>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</si>
  <si>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</si>
  <si>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</si>
  <si>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</si>
  <si>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</si>
  <si>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</si>
  <si>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</si>
  <si>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</si>
  <si>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</si>
  <si>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</si>
  <si>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</si>
  <si>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</si>
  <si>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</si>
  <si>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</si>
  <si>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</si>
  <si>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</si>
  <si>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</si>
  <si>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</si>
  <si>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</si>
  <si>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</si>
  <si>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</si>
  <si>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</si>
  <si>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</si>
  <si>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</si>
  <si>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</si>
  <si>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</si>
  <si>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</si>
  <si>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</si>
  <si>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</si>
  <si>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</si>
  <si>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</si>
  <si>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</si>
  <si>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</si>
  <si>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</si>
  <si>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</si>
  <si>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</si>
  <si>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</si>
  <si>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</si>
  <si>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</si>
  <si>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</si>
  <si>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</si>
  <si>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</si>
  <si>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</si>
  <si>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</si>
  <si>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</si>
  <si>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</si>
  <si>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</si>
  <si>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</si>
  <si>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</si>
  <si>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</si>
  <si>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</si>
  <si>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</si>
  <si>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</si>
  <si>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</si>
  <si>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</si>
  <si>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</si>
  <si>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</si>
  <si>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</si>
  <si>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</si>
  <si>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</si>
  <si>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</si>
  <si>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</si>
  <si>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</si>
  <si>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</si>
  <si>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</si>
  <si>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</si>
  <si>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</si>
  <si>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</si>
  <si>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</si>
  <si>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</si>
  <si>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</si>
  <si>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</si>
  <si>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</si>
  <si>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</si>
  <si>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</si>
  <si>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</si>
  <si>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</si>
  <si>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</si>
  <si>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</si>
  <si>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</si>
  <si>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</si>
  <si>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</si>
  <si>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</si>
  <si>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</si>
  <si>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</si>
  <si>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</si>
  <si>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</si>
  <si>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</si>
  <si>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</si>
  <si>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</si>
  <si>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</si>
  <si>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</si>
  <si>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</si>
  <si>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</si>
  <si>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</si>
  <si>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</si>
  <si>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</si>
  <si>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</si>
  <si>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</si>
  <si>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</si>
  <si>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</si>
  <si>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</si>
  <si>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</si>
  <si>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</si>
  <si>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</si>
  <si>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</si>
  <si>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</si>
  <si>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</si>
  <si>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</si>
  <si>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</si>
  <si>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</si>
  <si>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</si>
  <si>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</si>
  <si>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</si>
  <si>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</si>
  <si>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</si>
  <si>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</si>
  <si>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</si>
  <si>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</si>
  <si>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</si>
  <si>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</si>
  <si>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</si>
  <si>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</si>
  <si>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</si>
  <si>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</si>
  <si>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</si>
  <si>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</si>
  <si>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</si>
  <si>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</si>
  <si>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</si>
  <si>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</si>
  <si>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</si>
  <si>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</si>
  <si>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</si>
  <si>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</si>
  <si>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</si>
  <si>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</si>
  <si>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</si>
  <si>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</si>
  <si>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</si>
  <si>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</si>
  <si>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</si>
  <si>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</si>
  <si>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</si>
  <si>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</si>
  <si>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</si>
  <si>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</si>
  <si>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</si>
  <si>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</si>
  <si>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</si>
  <si>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</si>
  <si>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</si>
  <si>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</si>
  <si>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</si>
  <si>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</si>
  <si>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</si>
  <si>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</si>
  <si>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</si>
  <si>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</si>
  <si>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</si>
  <si>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</si>
  <si>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</si>
  <si>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</si>
  <si>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</si>
  <si>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</si>
  <si>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</si>
  <si>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</si>
  <si>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</si>
  <si>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</si>
  <si>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</si>
  <si>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</si>
  <si>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</si>
  <si>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</si>
  <si>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</si>
  <si>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</si>
  <si>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</si>
  <si>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</si>
  <si>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</si>
  <si>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</si>
  <si>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</si>
  <si>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</si>
  <si>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</si>
  <si>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</si>
  <si>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</si>
  <si>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</si>
  <si>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</si>
  <si>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</si>
  <si>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</si>
  <si>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</si>
  <si>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</si>
  <si>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</si>
  <si>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</si>
  <si>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</si>
  <si>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</si>
  <si>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</si>
  <si>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</si>
  <si>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</si>
  <si>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</si>
  <si>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</si>
  <si>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</si>
  <si>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</si>
  <si>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</si>
  <si>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</si>
  <si>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</si>
  <si>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</si>
  <si>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</si>
  <si>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</si>
  <si>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</si>
  <si>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</si>
  <si>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</si>
  <si>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</si>
  <si>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</si>
  <si>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</si>
  <si>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</si>
  <si>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</si>
  <si>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</si>
  <si>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</si>
  <si>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</si>
  <si>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</si>
  <si>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</si>
  <si>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</si>
  <si>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</si>
  <si>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</si>
  <si>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</si>
  <si>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</si>
  <si>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</si>
  <si>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</si>
  <si>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</si>
  <si>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</si>
  <si>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</si>
  <si>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</si>
  <si>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</si>
  <si>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</si>
  <si>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</si>
  <si>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</si>
  <si>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</si>
  <si>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</si>
  <si>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</si>
  <si>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</si>
  <si>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</si>
  <si>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</si>
  <si>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</si>
  <si>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</si>
  <si>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</si>
  <si>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</si>
  <si>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</si>
  <si>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</si>
  <si>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</si>
  <si>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</si>
  <si>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</si>
  <si>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</si>
  <si>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</si>
  <si>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</si>
  <si>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</si>
  <si>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</si>
  <si>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</si>
  <si>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</si>
  <si>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</si>
  <si>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</si>
  <si>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</si>
  <si>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</si>
  <si>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</si>
  <si>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</si>
  <si>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</si>
  <si>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</si>
  <si>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</si>
  <si>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</si>
  <si>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</si>
  <si>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</si>
  <si>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</si>
  <si>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</si>
  <si>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</si>
  <si>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</si>
  <si>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</si>
  <si>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</si>
  <si>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</si>
  <si>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</si>
  <si>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</si>
  <si>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</si>
  <si>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</si>
  <si>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</si>
  <si>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</si>
  <si>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</si>
  <si>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</si>
  <si>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</si>
  <si>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</si>
  <si>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</si>
  <si>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</si>
  <si>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</si>
  <si>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</si>
  <si>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</si>
  <si>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</si>
  <si>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</si>
  <si>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</si>
  <si>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</si>
  <si>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</si>
  <si>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</si>
  <si>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</si>
  <si>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</si>
  <si>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</si>
  <si>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</si>
  <si>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</si>
  <si>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</si>
  <si>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</si>
  <si>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</si>
  <si>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</si>
  <si>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</si>
  <si>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</si>
  <si>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</si>
  <si>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</si>
  <si>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</si>
  <si>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</si>
  <si>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</si>
  <si>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</si>
  <si>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</si>
  <si>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</si>
  <si>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</si>
  <si>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</si>
  <si>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</si>
  <si>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</si>
  <si>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</si>
  <si>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</si>
  <si>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</si>
  <si>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</si>
  <si>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</si>
  <si>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</si>
  <si>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</si>
  <si>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</si>
  <si>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</si>
  <si>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</si>
  <si>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</si>
  <si>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</si>
  <si>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</si>
  <si>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</si>
  <si>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</si>
  <si>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</si>
  <si>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</si>
  <si>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</si>
  <si>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</si>
  <si>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</si>
  <si>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</si>
  <si>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</si>
  <si>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</si>
  <si>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</si>
  <si>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</si>
  <si>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</si>
  <si>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</si>
  <si>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</si>
  <si>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</si>
  <si>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</si>
  <si>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</si>
  <si>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</si>
  <si>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</si>
  <si>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</si>
  <si>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</si>
  <si>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</si>
  <si>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</si>
  <si>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</si>
  <si>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</si>
  <si>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</si>
  <si>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</si>
  <si>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</si>
  <si>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</si>
  <si>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</si>
  <si>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</si>
  <si>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</si>
  <si>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</si>
  <si>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</si>
  <si>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</si>
  <si>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</si>
  <si>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</si>
  <si>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</si>
  <si>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</si>
  <si>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</si>
  <si>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</si>
  <si>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</si>
  <si>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</si>
  <si>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</si>
  <si>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</si>
  <si>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</si>
  <si>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</si>
  <si>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</si>
  <si>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</si>
  <si>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</si>
  <si>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</si>
  <si>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</si>
  <si>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</si>
  <si>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</si>
  <si>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</si>
  <si>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</si>
  <si>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</si>
  <si>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</si>
  <si>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</si>
  <si>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</si>
  <si>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</si>
  <si>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</si>
  <si>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</si>
  <si>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</si>
  <si>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</si>
  <si>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</si>
  <si>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</si>
  <si>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</si>
  <si>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</si>
  <si>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</si>
  <si>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</si>
  <si>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</si>
  <si>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</si>
  <si>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</si>
  <si>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</si>
  <si>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</si>
  <si>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</si>
  <si>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</si>
  <si>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</si>
  <si>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</si>
  <si>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</si>
  <si>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</si>
  <si>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</si>
  <si>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</si>
  <si>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</si>
  <si>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</si>
  <si>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</si>
  <si>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</si>
  <si>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</si>
  <si>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</si>
  <si>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</si>
  <si>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</si>
  <si>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</si>
  <si>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</si>
  <si>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</si>
  <si>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</si>
  <si>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</si>
  <si>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</si>
  <si>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</si>
  <si>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</si>
  <si>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</si>
  <si>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</si>
  <si>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</si>
  <si>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</si>
  <si>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Heartland BanCorp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</si>
  <si>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</si>
  <si>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</si>
  <si>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</si>
  <si>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</si>
  <si>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</si>
  <si>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</si>
  <si>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</si>
  <si>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</si>
  <si>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</si>
  <si>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</si>
  <si>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</si>
  <si>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</si>
  <si>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</si>
  <si>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</si>
  <si>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</si>
  <si>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</si>
  <si>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</si>
  <si>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</si>
  <si>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</si>
  <si>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</si>
  <si>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</si>
  <si>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</si>
  <si>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</si>
  <si>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</si>
  <si>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</si>
  <si>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</si>
  <si>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</si>
  <si>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</si>
  <si>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</si>
  <si>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</si>
  <si>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</si>
  <si>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</si>
  <si>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</si>
  <si>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</si>
  <si>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</si>
  <si>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</si>
  <si>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</si>
  <si>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</si>
  <si>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</si>
  <si>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</si>
  <si>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</si>
  <si>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</si>
  <si>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</si>
  <si>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</si>
  <si>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</si>
  <si>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</si>
  <si>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</si>
  <si>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</si>
  <si>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</si>
  <si>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</si>
  <si>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</si>
  <si>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</si>
  <si>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</si>
  <si>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</si>
  <si>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</si>
  <si>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</si>
  <si>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</si>
  <si>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</si>
  <si>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</si>
  <si>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</si>
  <si>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</si>
  <si>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</si>
  <si>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</si>
  <si>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</si>
  <si>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</si>
  <si>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</si>
  <si>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</si>
  <si>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</si>
  <si>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</si>
  <si>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</si>
  <si>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</si>
  <si>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</si>
  <si>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</si>
  <si>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</si>
  <si>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</si>
  <si>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</si>
  <si>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</si>
  <si>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</si>
  <si>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</si>
  <si>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</si>
  <si>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</si>
  <si>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</si>
  <si>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</si>
  <si>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</si>
  <si>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</si>
  <si>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</si>
  <si>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</si>
  <si>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</si>
  <si>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</si>
  <si>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</si>
  <si>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</si>
  <si>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</si>
  <si>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</si>
  <si>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</si>
  <si>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</si>
  <si>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</si>
  <si>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</si>
  <si>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</si>
  <si>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</si>
  <si>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</si>
  <si>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</si>
  <si>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</si>
  <si>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</si>
  <si>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</si>
  <si>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</si>
  <si>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</si>
  <si>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</si>
  <si>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</si>
  <si>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</si>
  <si>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</si>
  <si>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</si>
  <si>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</si>
  <si>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</si>
  <si>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</si>
  <si>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</si>
  <si>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</si>
  <si>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</si>
  <si>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</si>
  <si>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</si>
  <si>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</si>
  <si>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</si>
  <si>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</si>
  <si>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</si>
  <si>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</si>
  <si>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</si>
  <si>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</si>
  <si>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</si>
  <si>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</si>
  <si>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</si>
  <si>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</si>
  <si>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</si>
  <si>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</si>
  <si>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</si>
  <si>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</si>
  <si>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</si>
  <si>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</si>
  <si>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</si>
  <si>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</si>
  <si>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</si>
  <si>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</si>
  <si>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</si>
  <si>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</si>
  <si>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</si>
  <si>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</si>
  <si>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</si>
  <si>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</si>
  <si>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</si>
  <si>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</si>
  <si>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</si>
  <si>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</si>
  <si>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</si>
  <si>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</si>
  <si>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</si>
  <si>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</si>
  <si>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</si>
  <si>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</si>
  <si>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</si>
  <si>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</si>
  <si>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</si>
  <si>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</si>
  <si>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</si>
  <si>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</si>
  <si>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</si>
  <si>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</si>
  <si>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</si>
  <si>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</si>
  <si>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</si>
  <si>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</si>
  <si>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</si>
  <si>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</si>
  <si>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</si>
  <si>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</si>
  <si>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</si>
  <si>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</si>
  <si>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</si>
  <si>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</si>
  <si>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</si>
  <si>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</si>
  <si>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</si>
  <si>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</si>
  <si>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</si>
  <si>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</si>
  <si>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</si>
  <si>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</si>
  <si>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</si>
  <si>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</si>
  <si>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</si>
  <si>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</si>
  <si>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</si>
  <si>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</si>
  <si>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</si>
  <si>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</si>
  <si>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</si>
  <si>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</si>
  <si>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</si>
  <si>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</si>
  <si>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</si>
  <si>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</si>
  <si>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</si>
  <si>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</si>
  <si>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</si>
  <si>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</si>
  <si>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</si>
  <si>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</si>
  <si>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</si>
  <si>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</si>
  <si>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</si>
  <si>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</si>
  <si>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</si>
  <si>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</si>
  <si>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</si>
  <si>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</si>
  <si>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</si>
  <si>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</si>
  <si>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</si>
  <si>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</si>
  <si>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</si>
  <si>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</si>
  <si>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</si>
  <si>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</si>
  <si>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</si>
  <si>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</si>
  <si>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</si>
  <si>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</si>
  <si>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</si>
  <si>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</si>
  <si>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</si>
  <si>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</si>
  <si>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</si>
  <si>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</si>
  <si>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</si>
  <si>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</si>
  <si>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</si>
  <si>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</si>
  <si>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</si>
  <si>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</si>
  <si>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</si>
  <si>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</si>
  <si>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</si>
  <si>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</si>
  <si>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</si>
  <si>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</si>
  <si>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</si>
  <si>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</si>
  <si>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</si>
  <si>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</si>
  <si>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</si>
  <si>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</si>
  <si>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</si>
  <si>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</si>
  <si>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</si>
  <si>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</si>
  <si>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</si>
  <si>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</si>
  <si>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</si>
  <si>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</si>
  <si>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</si>
  <si>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</si>
  <si>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</si>
  <si>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</si>
  <si>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</si>
  <si>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</si>
  <si>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</si>
  <si>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</si>
  <si>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</si>
  <si>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</si>
  <si>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</si>
  <si>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</si>
  <si>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</si>
  <si>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</si>
  <si>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</si>
  <si>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</si>
  <si>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</si>
  <si>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</si>
  <si>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</si>
  <si>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</si>
  <si>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</si>
  <si>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</si>
  <si>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</si>
  <si>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</si>
  <si>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</si>
  <si>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</si>
  <si>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</si>
  <si>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</si>
  <si>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</si>
  <si>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</si>
  <si>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</si>
  <si>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</si>
  <si>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</si>
  <si>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</si>
  <si>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</si>
  <si>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</si>
  <si>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</si>
  <si>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</si>
  <si>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</si>
  <si>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</si>
  <si>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</si>
  <si>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</si>
  <si>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</si>
  <si>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</si>
  <si>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</si>
  <si>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</si>
  <si>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</si>
  <si>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</si>
  <si>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</si>
  <si>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</si>
  <si>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</si>
  <si>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</si>
  <si>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</si>
  <si>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</si>
  <si>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</si>
  <si>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</si>
  <si>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</si>
  <si>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</si>
  <si>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</si>
  <si>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</si>
  <si>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</si>
  <si>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</si>
  <si>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</si>
  <si>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</si>
  <si>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</si>
  <si>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</si>
  <si>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</si>
  <si>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</si>
  <si>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</si>
  <si>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</si>
  <si>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</si>
  <si>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</si>
  <si>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</si>
  <si>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</si>
  <si>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</si>
  <si>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</si>
  <si>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</si>
  <si>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</si>
  <si>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</si>
  <si>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</si>
  <si>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</si>
  <si>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</si>
  <si>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</si>
  <si>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</si>
  <si>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</si>
  <si>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</si>
  <si>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</si>
  <si>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</si>
  <si>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</si>
  <si>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</si>
  <si>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</si>
  <si>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</si>
  <si>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</si>
  <si>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</si>
  <si>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</si>
  <si>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</si>
  <si>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</si>
  <si>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</si>
  <si>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</si>
  <si>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</si>
  <si>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</si>
  <si>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</si>
  <si>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</si>
  <si>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</si>
  <si>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</si>
  <si>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</si>
  <si>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</si>
  <si>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</si>
  <si>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</si>
  <si>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</si>
  <si>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</si>
  <si>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</si>
  <si>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</si>
  <si>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</si>
  <si>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</si>
  <si>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</si>
  <si>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</si>
  <si>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</si>
  <si>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</si>
  <si>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</si>
  <si>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</si>
  <si>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</si>
  <si>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</si>
  <si>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</si>
  <si>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</si>
  <si>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</si>
  <si>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</si>
  <si>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</si>
  <si>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</si>
  <si>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</si>
  <si>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</si>
  <si>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</si>
  <si>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</si>
  <si>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</si>
  <si>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</si>
  <si>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</si>
  <si>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</si>
  <si>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</si>
  <si>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</si>
  <si>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</si>
  <si>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</si>
  <si>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</si>
  <si>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</si>
  <si>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</si>
  <si>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</si>
  <si>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</si>
  <si>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</si>
  <si>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</si>
  <si>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</si>
  <si>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</si>
  <si>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</si>
  <si>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</si>
  <si>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</si>
  <si>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</si>
  <si>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</si>
  <si>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</si>
  <si>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</si>
  <si>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</si>
  <si>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</si>
  <si>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</si>
  <si>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</si>
  <si>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</si>
  <si>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</si>
  <si>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</si>
  <si>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</si>
  <si>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</si>
  <si>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</si>
  <si>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</si>
  <si>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</si>
  <si>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</si>
  <si>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</si>
  <si>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</si>
  <si>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</si>
  <si>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</si>
  <si>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</si>
  <si>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</si>
  <si>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</si>
  <si>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</si>
  <si>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</si>
  <si>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</si>
  <si>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</si>
  <si>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</si>
  <si>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</si>
  <si>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</si>
  <si>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</si>
  <si>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</si>
  <si>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</si>
  <si>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</si>
  <si>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</si>
  <si>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</si>
  <si>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</si>
  <si>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</si>
  <si>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</si>
  <si>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</si>
  <si>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</si>
  <si>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</si>
  <si>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</si>
  <si>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</si>
  <si>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</si>
  <si>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</si>
  <si>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</si>
  <si>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</si>
  <si>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</si>
  <si>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</si>
  <si>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</si>
  <si>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</si>
  <si>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</si>
  <si>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</si>
  <si>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</si>
  <si>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</si>
  <si>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</si>
  <si>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</si>
  <si>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</si>
  <si>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</si>
  <si>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</si>
  <si>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</si>
  <si>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</si>
  <si>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</si>
  <si>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</si>
  <si>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</si>
  <si>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</si>
  <si>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</si>
  <si>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</si>
  <si>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</si>
  <si>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</si>
  <si>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</si>
  <si>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</si>
  <si>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</si>
  <si>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</si>
  <si>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</si>
  <si>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</si>
  <si>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</si>
  <si>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</si>
  <si>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</si>
  <si>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</si>
  <si>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</si>
  <si>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</si>
  <si>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</si>
  <si>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</si>
  <si>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</si>
  <si>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</si>
  <si>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</si>
  <si>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</si>
  <si>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</si>
  <si>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</si>
  <si>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</si>
  <si>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</si>
  <si>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</si>
  <si>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</si>
  <si>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</si>
  <si>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</si>
  <si>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</si>
  <si>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</si>
  <si>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</si>
  <si>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</si>
  <si>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</si>
  <si>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</si>
  <si>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</si>
  <si>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</si>
  <si>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</si>
  <si>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</si>
  <si>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</si>
  <si>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</si>
  <si>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</si>
  <si>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</si>
  <si>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</si>
  <si>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</si>
  <si>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</si>
  <si>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</si>
  <si>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</si>
  <si>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</si>
  <si>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</si>
  <si>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</si>
  <si>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</si>
  <si>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</si>
  <si>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</si>
  <si>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</si>
  <si>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</si>
  <si>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</si>
  <si>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</si>
  <si>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</si>
  <si>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</si>
  <si>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</si>
  <si>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</si>
  <si>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</si>
  <si>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</si>
  <si>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</si>
  <si>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</si>
  <si>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</si>
  <si>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</si>
  <si>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</si>
  <si>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</si>
  <si>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</si>
  <si>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</si>
  <si>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</si>
  <si>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</si>
  <si>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</si>
  <si>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</si>
  <si>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</si>
  <si>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</si>
  <si>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</si>
  <si>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</si>
  <si>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</si>
  <si>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</si>
  <si>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</si>
  <si>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</si>
  <si>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</si>
  <si>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</si>
  <si>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</si>
  <si>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</si>
  <si>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</si>
  <si>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</si>
  <si>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</si>
  <si>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</si>
  <si>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</si>
  <si>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</si>
  <si>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</si>
  <si>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</si>
  <si>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</si>
  <si>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</si>
  <si>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</si>
  <si>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</si>
  <si>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</si>
  <si>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</si>
  <si>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</si>
  <si>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</si>
  <si>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</si>
  <si>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</si>
  <si>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</si>
  <si>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</si>
  <si>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</si>
  <si>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</si>
  <si>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</si>
  <si>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</si>
  <si>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</si>
  <si>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</si>
  <si>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</si>
  <si>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</si>
  <si>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</si>
  <si>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</si>
  <si>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</si>
  <si>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</si>
  <si>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</si>
  <si>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</si>
  <si>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</si>
  <si>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</si>
  <si>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</si>
  <si>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</si>
  <si>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</si>
  <si>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</si>
  <si>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</si>
  <si>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</si>
  <si>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</si>
  <si>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</si>
  <si>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</si>
  <si>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</si>
  <si>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</si>
  <si>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</si>
  <si>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</si>
  <si>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</si>
  <si>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</si>
  <si>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</si>
  <si>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</si>
  <si>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</si>
  <si>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</si>
  <si>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</si>
  <si>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</si>
  <si>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</si>
  <si>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</si>
  <si>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</si>
  <si>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</si>
  <si>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</si>
  <si>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</si>
  <si>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</si>
  <si>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</si>
  <si>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</si>
  <si>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</si>
  <si>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</si>
  <si>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</si>
  <si>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</si>
  <si>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</si>
  <si>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</si>
  <si>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</si>
  <si>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</si>
  <si>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</si>
  <si>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</si>
  <si>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</si>
  <si>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</si>
  <si>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</si>
  <si>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</si>
  <si>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</si>
  <si>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</si>
  <si>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</si>
  <si>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</si>
  <si>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</si>
  <si>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</si>
  <si>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</si>
  <si>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</si>
  <si>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</si>
  <si>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</si>
  <si>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</si>
  <si>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</si>
  <si>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</si>
  <si>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</si>
  <si>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</si>
  <si>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</si>
  <si>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</si>
  <si>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</si>
  <si>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</si>
  <si>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</si>
  <si>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</si>
  <si>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</si>
  <si>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</si>
  <si>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</si>
  <si>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</si>
  <si>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</si>
  <si>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</si>
  <si>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</si>
  <si>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</si>
  <si>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</si>
  <si>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</si>
  <si>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</si>
  <si>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</si>
  <si>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</si>
  <si>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</si>
  <si>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</si>
  <si>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</si>
  <si>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</si>
  <si>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</si>
  <si>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</si>
  <si>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</si>
  <si>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</si>
  <si>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</si>
  <si>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</si>
  <si>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</si>
  <si>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</si>
  <si>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</si>
  <si>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</si>
  <si>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</si>
  <si>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</si>
  <si>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</si>
  <si>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</si>
  <si>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</si>
  <si>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</si>
  <si>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</si>
  <si>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</si>
  <si>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</si>
  <si>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</si>
  <si>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</si>
  <si>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</si>
  <si>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</si>
  <si>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</si>
  <si>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</si>
  <si>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</si>
  <si>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</si>
  <si>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</si>
  <si>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</si>
  <si>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</si>
  <si>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</si>
  <si>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</si>
  <si>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</si>
  <si>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</si>
  <si>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</si>
  <si>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</si>
  <si>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</si>
  <si>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</si>
  <si>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</si>
  <si>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</si>
  <si>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</si>
  <si>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</si>
  <si>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</si>
  <si>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</si>
  <si>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</si>
  <si>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</si>
  <si>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</si>
  <si>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</si>
  <si>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</si>
  <si>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</si>
  <si>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</si>
  <si>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</si>
  <si>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</si>
  <si>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</si>
  <si>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</si>
  <si>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</si>
  <si>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</si>
  <si>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</si>
  <si>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</si>
  <si>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</si>
  <si>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</si>
  <si>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</si>
  <si>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</si>
  <si>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</si>
  <si>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</si>
  <si>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</si>
  <si>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</si>
  <si>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</si>
  <si>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</si>
  <si>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</si>
  <si>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</si>
  <si>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</si>
  <si>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</si>
  <si>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</si>
  <si>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</si>
  <si>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</si>
  <si>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</si>
  <si>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</si>
  <si>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</si>
  <si>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</si>
  <si>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</si>
  <si>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</si>
  <si>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</si>
  <si>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</si>
  <si>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</si>
  <si>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</si>
  <si>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</si>
  <si>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</si>
  <si>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</si>
  <si>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</si>
  <si>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</si>
  <si>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</si>
  <si>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</si>
  <si>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</si>
  <si>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</si>
  <si>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</si>
  <si>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</si>
  <si>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</si>
  <si>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</si>
  <si>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</si>
  <si>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</si>
  <si>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</si>
  <si>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</si>
  <si>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</si>
  <si>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</si>
  <si>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</si>
  <si>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</si>
  <si>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</si>
  <si>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</si>
  <si>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</si>
  <si>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</si>
  <si>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</si>
  <si>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</si>
  <si>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</si>
  <si>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</si>
  <si>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</si>
  <si>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</si>
  <si>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</si>
  <si>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</si>
  <si>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</si>
  <si>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</si>
  <si>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</si>
  <si>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</si>
  <si>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</si>
  <si>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</si>
  <si>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</si>
  <si>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</si>
  <si>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</si>
  <si>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</si>
  <si>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</si>
  <si>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</si>
  <si>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</si>
  <si>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</si>
  <si>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</si>
  <si>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</si>
  <si>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</si>
  <si>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</si>
  <si>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</si>
  <si>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</si>
  <si>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</si>
  <si>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</si>
  <si>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</si>
  <si>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</si>
  <si>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</si>
  <si>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</si>
  <si>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</si>
  <si>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</si>
  <si>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</si>
  <si>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</si>
  <si>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</si>
  <si>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</si>
  <si>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</si>
  <si>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</si>
  <si>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</si>
  <si>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</si>
  <si>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</si>
  <si>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</si>
  <si>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</si>
  <si>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</si>
  <si>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</si>
  <si>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</si>
  <si>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</si>
  <si>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</si>
  <si>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</si>
  <si>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</si>
  <si>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</si>
  <si>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</si>
  <si>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</si>
  <si>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</si>
  <si>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</si>
  <si>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</si>
  <si>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</si>
  <si>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</si>
  <si>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</si>
  <si>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</si>
  <si>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</si>
  <si>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</si>
  <si>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</si>
  <si>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</si>
  <si>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</si>
  <si>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</si>
  <si>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</si>
  <si>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</si>
  <si>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</si>
  <si>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</si>
  <si>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</si>
  <si>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</si>
  <si>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</si>
  <si>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</si>
  <si>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</si>
  <si>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</si>
  <si>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</si>
  <si>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</si>
  <si>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</si>
  <si>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</si>
  <si>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</si>
  <si>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</si>
  <si>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</si>
  <si>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</si>
  <si>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</si>
  <si>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</si>
  <si>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</si>
  <si>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</si>
  <si>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</si>
  <si>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</si>
  <si>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</si>
  <si>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</si>
  <si>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</si>
  <si>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</si>
  <si>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</si>
  <si>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</si>
  <si>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</si>
  <si>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</si>
  <si>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</si>
  <si>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</si>
  <si>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</si>
  <si>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</si>
  <si>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</si>
  <si>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</si>
  <si>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</si>
  <si>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</si>
  <si>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</si>
  <si>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</si>
  <si>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</si>
  <si>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</si>
  <si>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</si>
  <si>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</si>
  <si>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</si>
  <si>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</si>
  <si>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</si>
  <si>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</si>
  <si>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</si>
  <si>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</si>
  <si>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</si>
  <si>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</si>
  <si>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</si>
  <si>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</si>
  <si>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</si>
  <si>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</si>
  <si>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</si>
  <si>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</si>
  <si>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</si>
  <si>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</si>
  <si>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</si>
  <si>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</si>
  <si>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</si>
  <si>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</si>
  <si>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</si>
  <si>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</si>
  <si>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</si>
  <si>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</si>
  <si>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</si>
  <si>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</si>
  <si>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</si>
  <si>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</si>
  <si>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</si>
  <si>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</si>
  <si>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</si>
  <si>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</si>
  <si>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</si>
  <si>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</si>
  <si>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</si>
  <si>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</si>
  <si>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</si>
  <si>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</si>
  <si>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</si>
  <si>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</si>
  <si>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</si>
  <si>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</si>
  <si>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</si>
  <si>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</si>
  <si>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</si>
  <si>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</si>
  <si>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</si>
  <si>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</si>
  <si>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</si>
  <si>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</si>
  <si>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</si>
  <si>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</si>
  <si>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</si>
  <si>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</si>
  <si>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</si>
  <si>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</si>
  <si>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</si>
  <si>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</si>
  <si>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</si>
  <si>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</si>
  <si>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</si>
  <si>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</si>
  <si>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</si>
  <si>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</si>
  <si>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</si>
  <si>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</si>
  <si>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</si>
  <si>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</si>
  <si>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</si>
  <si>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</si>
  <si>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</si>
  <si>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</si>
  <si>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</si>
  <si>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</si>
  <si>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</si>
  <si>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</si>
  <si>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</si>
  <si>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</si>
  <si>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</si>
  <si>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</si>
  <si>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</si>
  <si>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</si>
  <si>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</si>
  <si>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</si>
  <si>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</si>
  <si>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</si>
  <si>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</si>
  <si>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</si>
  <si>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</si>
  <si>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</si>
  <si>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</si>
  <si>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</si>
  <si>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</si>
  <si>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</si>
  <si>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</si>
  <si>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</si>
  <si>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</si>
  <si>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</si>
  <si>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</si>
  <si>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</si>
  <si>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</si>
  <si>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</si>
  <si>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</si>
  <si>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</si>
  <si>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</si>
  <si>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</si>
  <si>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</si>
  <si>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</si>
  <si>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</si>
  <si>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</si>
  <si>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</si>
  <si>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</si>
  <si>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</si>
  <si>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</si>
  <si>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</si>
  <si>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</si>
  <si>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</si>
  <si>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</si>
  <si>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</si>
  <si>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</si>
  <si>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</si>
  <si>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</si>
  <si>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</si>
  <si>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</si>
  <si>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</si>
  <si>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</si>
  <si>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</si>
  <si>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</si>
  <si>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</si>
  <si>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</si>
  <si>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</si>
  <si>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</si>
  <si>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</si>
  <si>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</si>
  <si>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</si>
  <si>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</si>
  <si>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</si>
  <si>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</si>
  <si>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</si>
  <si>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</si>
  <si>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</si>
  <si>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</si>
  <si>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</si>
  <si>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</si>
  <si>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</si>
  <si>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</si>
  <si>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</si>
  <si>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</si>
  <si>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</si>
  <si>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</si>
  <si>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</si>
  <si>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</si>
  <si>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</si>
  <si>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</si>
  <si>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</si>
  <si>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</si>
  <si>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</si>
  <si>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</si>
  <si>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</si>
  <si>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</si>
  <si>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</si>
  <si>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</si>
  <si>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</si>
  <si>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</si>
  <si>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</si>
  <si>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</si>
  <si>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</si>
  <si>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</si>
  <si>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</si>
  <si>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</si>
  <si>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</si>
  <si>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</si>
  <si>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</si>
  <si>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</si>
  <si>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</si>
  <si>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</si>
  <si>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</si>
  <si>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</si>
  <si>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</si>
  <si>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</si>
  <si>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</si>
  <si>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</si>
  <si>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</si>
  <si>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</si>
  <si>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</si>
  <si>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</si>
  <si>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</si>
  <si>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</si>
  <si>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</si>
  <si>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</si>
  <si>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</si>
  <si>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</si>
  <si>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</si>
  <si>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</si>
  <si>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</si>
  <si>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</si>
  <si>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</si>
  <si>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</si>
  <si>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</si>
  <si>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</si>
  <si>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</si>
  <si>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</si>
  <si>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</si>
  <si>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</si>
  <si>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</si>
  <si>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</si>
  <si>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</si>
  <si>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</si>
  <si>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</si>
  <si>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</si>
  <si>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</si>
  <si>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</si>
  <si>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</si>
  <si>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</si>
  <si>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</si>
  <si>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</si>
  <si>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</si>
  <si>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</si>
  <si>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</si>
  <si>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</si>
  <si>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</si>
  <si>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</si>
  <si>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</si>
  <si>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</si>
  <si>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</si>
  <si>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</si>
  <si>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</si>
  <si>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</si>
  <si>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</si>
  <si>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</si>
  <si>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</si>
  <si>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</si>
  <si>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</si>
  <si>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</si>
  <si>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</si>
  <si>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</si>
  <si>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</si>
  <si>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</si>
  <si>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</si>
  <si>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</si>
  <si>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</si>
  <si>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</si>
  <si>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</si>
  <si>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</si>
  <si>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</si>
  <si>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</si>
  <si>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</si>
  <si>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</si>
  <si>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</si>
  <si>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</si>
  <si>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</si>
  <si>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</si>
  <si>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</si>
  <si>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</si>
  <si>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</si>
  <si>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</si>
  <si>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</si>
  <si>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</si>
  <si>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</si>
  <si>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</si>
  <si>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</si>
  <si>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</si>
  <si>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</si>
  <si>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</si>
  <si>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</si>
  <si>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</si>
  <si>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</si>
  <si>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</si>
  <si>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</si>
  <si>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</si>
  <si>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</si>
  <si>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</si>
  <si>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</si>
  <si>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</si>
  <si>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</si>
  <si>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</si>
  <si>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</si>
  <si>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</si>
  <si>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</si>
  <si>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</si>
  <si>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</si>
  <si>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</si>
  <si>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</si>
  <si>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</si>
  <si>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</si>
  <si>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</si>
  <si>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</si>
  <si>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</si>
  <si>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</si>
  <si>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</si>
  <si>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</si>
  <si>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</si>
  <si>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</si>
  <si>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</si>
  <si>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</si>
  <si>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</si>
  <si>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</si>
  <si>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</si>
  <si>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</si>
  <si>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</si>
  <si>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</si>
  <si>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</si>
  <si>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</si>
  <si>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</si>
  <si>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</si>
  <si>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</si>
  <si>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</si>
  <si>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</si>
  <si>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</si>
  <si>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</si>
  <si>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</si>
  <si>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</si>
  <si>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</si>
  <si>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</si>
  <si>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</si>
  <si>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</si>
  <si>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</si>
  <si>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</si>
  <si>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</si>
  <si>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</si>
  <si>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</si>
  <si>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</si>
  <si>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</si>
  <si>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</si>
  <si>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</si>
  <si>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</si>
  <si>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</si>
  <si>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</si>
  <si>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</si>
  <si>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</si>
  <si>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</si>
  <si>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</si>
  <si>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</si>
  <si>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</si>
  <si>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</si>
  <si>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</si>
  <si>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</si>
  <si>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</si>
  <si>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</si>
  <si>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</si>
  <si>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</si>
  <si>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</si>
  <si>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</si>
  <si>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</si>
  <si>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</si>
  <si>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</si>
  <si>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</si>
  <si>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</si>
  <si>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</si>
  <si>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</si>
  <si>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</si>
  <si>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</si>
  <si>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</si>
  <si>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</si>
  <si>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</si>
  <si>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</si>
  <si>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</si>
  <si>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</si>
  <si>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</si>
  <si>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</si>
  <si>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</si>
  <si>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</si>
  <si>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</si>
  <si>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</si>
  <si>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</si>
  <si>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</si>
  <si>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</si>
  <si>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</si>
  <si>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</si>
  <si>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</si>
  <si>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</si>
  <si>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</si>
  <si>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</si>
  <si>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</si>
  <si>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</si>
  <si>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</si>
  <si>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</si>
  <si>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</si>
  <si>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</si>
  <si>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</si>
  <si>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</si>
  <si>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</si>
  <si>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</si>
  <si>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</si>
  <si>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</si>
  <si>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</si>
  <si>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</si>
  <si>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</si>
  <si>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</si>
  <si>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</si>
  <si>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</si>
  <si>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</si>
  <si>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</si>
  <si>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</si>
  <si>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</si>
  <si>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</si>
  <si>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</si>
  <si>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</si>
  <si>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</si>
  <si>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</si>
  <si>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</si>
  <si>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</si>
  <si>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</si>
  <si>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</si>
  <si>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</si>
  <si>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</si>
  <si>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</si>
  <si>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</si>
  <si>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</si>
  <si>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</si>
  <si>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</si>
  <si>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</si>
  <si>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</si>
  <si>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</si>
  <si>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</si>
  <si>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</si>
  <si>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</si>
  <si>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</si>
  <si>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</si>
  <si>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</si>
  <si>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</si>
  <si>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</si>
  <si>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</si>
  <si>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</si>
  <si>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</si>
  <si>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</si>
  <si>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</si>
  <si>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</si>
  <si>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</si>
  <si>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</si>
  <si>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</si>
  <si>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</si>
  <si>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</si>
  <si>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</si>
  <si>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</si>
  <si>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</si>
  <si>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</si>
  <si>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</si>
  <si>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</si>
  <si>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</si>
  <si>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</si>
  <si>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</si>
  <si>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</si>
  <si>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</si>
  <si>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</si>
  <si>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</si>
  <si>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</si>
  <si>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</si>
  <si>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</si>
  <si>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</si>
  <si>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</si>
  <si>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</si>
  <si>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</si>
  <si>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</si>
  <si>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</si>
  <si>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</si>
  <si>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</si>
  <si>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</si>
  <si>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</si>
  <si>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</si>
  <si>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</si>
  <si>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</si>
  <si>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</si>
  <si>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</si>
  <si>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</si>
  <si>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</si>
  <si>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</si>
  <si>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</si>
  <si>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</si>
  <si>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</si>
  <si>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</si>
  <si>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</si>
  <si>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</si>
  <si>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</si>
  <si>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</si>
  <si>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</si>
  <si>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</si>
  <si>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</si>
  <si>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</si>
  <si>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</si>
  <si>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</si>
  <si>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</si>
  <si>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</si>
  <si>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</si>
  <si>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</si>
  <si>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</si>
  <si>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</si>
  <si>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</si>
  <si>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</si>
  <si>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</si>
  <si>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</si>
  <si>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</si>
  <si>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</si>
  <si>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</si>
  <si>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</si>
  <si>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</si>
  <si>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</si>
  <si>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</si>
  <si>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</si>
  <si>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</si>
  <si>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</si>
  <si>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</si>
  <si>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</si>
  <si>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</si>
  <si>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</si>
  <si>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</si>
  <si>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</si>
  <si>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</si>
  <si>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</si>
  <si>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</si>
  <si>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</si>
  <si>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</si>
  <si>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</si>
  <si>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</si>
  <si>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</si>
  <si>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</si>
  <si>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</si>
  <si>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</si>
  <si>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</si>
  <si>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</si>
  <si>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</si>
  <si>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</si>
  <si>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</si>
  <si>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</si>
  <si>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</si>
  <si>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</si>
  <si>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</si>
  <si>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</si>
  <si>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</si>
  <si>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</si>
  <si>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</si>
  <si>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</si>
  <si>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</si>
  <si>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</si>
  <si>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</si>
  <si>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</si>
  <si>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</si>
  <si>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</si>
  <si>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</si>
  <si>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</si>
  <si>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</si>
  <si>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</si>
  <si>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</si>
  <si>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</si>
  <si>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</si>
  <si>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</si>
  <si>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</si>
  <si>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</si>
  <si>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</si>
  <si>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</si>
  <si>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</si>
  <si>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</si>
  <si>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</si>
  <si>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</si>
  <si>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</si>
  <si>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</si>
  <si>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</si>
  <si>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</si>
  <si>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</si>
  <si>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</si>
  <si>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</si>
  <si>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</si>
  <si>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</si>
  <si>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</si>
  <si>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</si>
  <si>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</si>
  <si>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</si>
  <si>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</si>
  <si>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</si>
  <si>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</si>
  <si>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</si>
  <si>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</si>
  <si>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</si>
  <si>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</si>
  <si>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</si>
  <si>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</si>
  <si>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</si>
  <si>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</si>
  <si>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</si>
  <si>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</si>
  <si>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</si>
  <si>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</si>
  <si>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</si>
  <si>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</si>
  <si>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</si>
  <si>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</si>
  <si>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</si>
  <si>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</si>
  <si>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</si>
  <si>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</si>
  <si>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</si>
  <si>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</si>
  <si>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</si>
  <si>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</si>
  <si>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</si>
  <si>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</si>
  <si>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</si>
  <si>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</si>
  <si>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</si>
  <si>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</si>
  <si>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</si>
  <si>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</si>
  <si>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</si>
  <si>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</si>
  <si>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</si>
  <si>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</si>
  <si>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</si>
  <si>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</si>
  <si>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</si>
  <si>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</si>
  <si>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</si>
  <si>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</si>
  <si>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</si>
  <si>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</si>
  <si>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</si>
  <si>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</si>
  <si>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</si>
  <si>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</si>
  <si>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</si>
  <si>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</si>
  <si>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</si>
  <si>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</si>
  <si>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</si>
  <si>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</si>
  <si>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</si>
  <si>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</si>
  <si>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</si>
  <si>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</si>
  <si>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</si>
  <si>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</si>
  <si>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</si>
  <si>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</si>
  <si>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</si>
  <si>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</si>
  <si>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</si>
  <si>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</si>
  <si>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</si>
  <si>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</si>
  <si>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</si>
  <si>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</si>
  <si>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</si>
  <si>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</si>
  <si>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</si>
  <si>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</si>
  <si>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</si>
  <si>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</si>
  <si>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</si>
  <si>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</si>
  <si>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</si>
  <si>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</si>
  <si>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</si>
  <si>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</si>
  <si>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</si>
  <si>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</si>
  <si>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</si>
  <si>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</si>
  <si>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</si>
  <si>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</si>
  <si>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</si>
  <si>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</si>
  <si>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</si>
  <si>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</si>
  <si>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</si>
  <si>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</si>
  <si>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</si>
  <si>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</si>
  <si>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</si>
  <si>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</si>
  <si>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</si>
  <si>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</si>
  <si>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</si>
  <si>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</si>
  <si>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</si>
  <si>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</si>
  <si>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</si>
  <si>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</si>
  <si>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</si>
  <si>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</si>
  <si>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</si>
  <si>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</si>
  <si>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</si>
  <si>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</si>
  <si>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</si>
  <si>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</si>
  <si>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</si>
  <si>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</si>
  <si>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</si>
  <si>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</si>
  <si>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</si>
  <si>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</si>
  <si>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</si>
  <si>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</si>
  <si>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</si>
  <si>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</si>
  <si>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</si>
  <si>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</si>
  <si>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</si>
  <si>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</si>
  <si>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</si>
  <si>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</si>
  <si>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</si>
  <si>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</si>
  <si>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</si>
  <si>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</si>
  <si>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</si>
  <si>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</si>
  <si>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</si>
  <si>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</si>
  <si>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</si>
  <si>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</si>
  <si>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</si>
  <si>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</si>
  <si>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</si>
  <si>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</si>
  <si>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</si>
  <si>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</si>
  <si>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</si>
  <si>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</si>
  <si>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</si>
  <si>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</si>
  <si>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</si>
  <si>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</si>
  <si>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</si>
  <si>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</si>
  <si>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</si>
  <si>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</si>
  <si>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</si>
  <si>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</si>
  <si>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</si>
  <si>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</si>
  <si>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</si>
  <si>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</si>
  <si>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</si>
  <si>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</si>
  <si>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</si>
  <si>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</si>
  <si>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</si>
  <si>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</si>
  <si>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</si>
  <si>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</si>
  <si>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</si>
  <si>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</si>
  <si>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</si>
  <si>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</si>
  <si>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</si>
  <si>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</si>
  <si>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</si>
  <si>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</si>
  <si>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</si>
  <si>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</si>
  <si>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</si>
  <si>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</si>
  <si>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</si>
  <si>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</si>
  <si>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</si>
  <si>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</si>
  <si>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</si>
  <si>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</si>
  <si>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</si>
  <si>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</si>
  <si>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</si>
  <si>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</si>
  <si>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</si>
  <si>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</si>
  <si>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</si>
  <si>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</si>
  <si>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</si>
  <si>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</si>
  <si>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</si>
  <si>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</si>
  <si>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</si>
  <si>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</si>
  <si>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</si>
  <si>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</si>
  <si>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</si>
  <si>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</si>
  <si>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</si>
  <si>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</si>
  <si>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</si>
  <si>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</si>
  <si>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</si>
  <si>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</si>
  <si>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</si>
  <si>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</si>
  <si>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</si>
  <si>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</si>
  <si>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</si>
  <si>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</si>
  <si>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</si>
  <si>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</si>
  <si>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</si>
  <si>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</si>
  <si>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</si>
  <si>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</si>
  <si>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</si>
  <si>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</si>
  <si>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</si>
  <si>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</si>
  <si>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</si>
  <si>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</si>
  <si>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</si>
  <si>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</si>
  <si>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</si>
  <si>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</si>
  <si>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</si>
  <si>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</si>
  <si>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</si>
  <si>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</si>
  <si>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</si>
  <si>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</si>
  <si>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</si>
  <si>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</si>
  <si>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</si>
  <si>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</si>
  <si>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</si>
  <si>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</si>
  <si>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</si>
  <si>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</si>
  <si>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</si>
  <si>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</si>
  <si>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</si>
  <si>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</si>
  <si>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</si>
  <si>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</si>
  <si>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</si>
  <si>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</si>
  <si>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</si>
  <si>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</si>
  <si>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</si>
  <si>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</si>
  <si>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</si>
  <si>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</si>
  <si>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</si>
  <si>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</si>
  <si>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</si>
  <si>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</si>
  <si>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</si>
  <si>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</si>
  <si>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</si>
  <si>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</si>
  <si>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</si>
  <si>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</si>
  <si>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</si>
  <si>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</si>
  <si>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</si>
  <si>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</si>
  <si>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</si>
  <si>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</si>
  <si>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</si>
  <si>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</si>
  <si>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</si>
  <si>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</si>
  <si>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</si>
  <si>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</si>
  <si>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</si>
  <si>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</si>
  <si>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</si>
  <si>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</si>
  <si>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</si>
  <si>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</si>
  <si>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</si>
  <si>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</si>
  <si>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</si>
  <si>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</si>
  <si>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</si>
  <si>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</si>
  <si>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</si>
  <si>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</si>
  <si>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</si>
  <si>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</si>
  <si>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</si>
  <si>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</si>
  <si>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</si>
  <si>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</si>
  <si>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</si>
  <si>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</si>
  <si>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</si>
  <si>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</si>
  <si>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</si>
  <si>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</si>
  <si>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</si>
  <si>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</si>
  <si>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</si>
  <si>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</si>
  <si>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</si>
  <si>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</si>
  <si>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</si>
  <si>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</si>
  <si>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</si>
  <si>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</si>
  <si>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</si>
  <si>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</si>
  <si>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</si>
  <si>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</si>
  <si>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</si>
  <si>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</si>
  <si>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</si>
  <si>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</si>
  <si>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</si>
  <si>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</si>
  <si>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</si>
  <si>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</si>
  <si>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</si>
  <si>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</si>
  <si>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</si>
  <si>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</si>
  <si>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</si>
  <si>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</si>
  <si>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</si>
  <si>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</si>
  <si>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</si>
  <si>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</si>
  <si>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</si>
  <si>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</si>
  <si>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</si>
  <si>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</si>
  <si>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</si>
  <si>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</si>
  <si>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</si>
  <si>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</si>
  <si>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</si>
  <si>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</si>
  <si>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</si>
  <si>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</si>
  <si>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</si>
  <si>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</si>
  <si>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</si>
  <si>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</si>
  <si>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</si>
  <si>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</si>
  <si>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</si>
  <si>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</si>
  <si>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</si>
  <si>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</si>
  <si>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</si>
  <si>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</si>
  <si>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</si>
  <si>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</si>
  <si>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</si>
  <si>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</si>
  <si>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</si>
  <si>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</si>
  <si>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</si>
  <si>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</si>
  <si>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</si>
  <si>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</si>
  <si>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</si>
  <si>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</si>
  <si>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</si>
  <si>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</si>
  <si>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</si>
  <si>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</si>
  <si>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</si>
  <si>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</si>
  <si>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</si>
  <si>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</si>
  <si>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</si>
  <si>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</si>
  <si>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</si>
  <si>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</si>
  <si>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</si>
  <si>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</si>
  <si>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</si>
  <si>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</si>
  <si>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</si>
  <si>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</si>
  <si>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</si>
  <si>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</si>
  <si>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</si>
  <si>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</si>
  <si>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</si>
  <si>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</si>
  <si>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</si>
  <si>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</si>
  <si>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</si>
  <si>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</si>
  <si>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</si>
  <si>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</si>
  <si>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</si>
  <si>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</si>
  <si>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</si>
  <si>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</si>
  <si>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</si>
  <si>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</si>
  <si>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</si>
  <si>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</si>
  <si>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</si>
  <si>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</si>
  <si>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</si>
  <si>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</si>
  <si>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</si>
  <si>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</si>
  <si>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</si>
  <si>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</si>
  <si>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</si>
  <si>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</si>
  <si>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</si>
  <si>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</si>
  <si>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</si>
  <si>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</si>
  <si>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</si>
  <si>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</si>
  <si>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</si>
  <si>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</si>
  <si>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</si>
  <si>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</si>
  <si>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</si>
  <si>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</si>
  <si>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</si>
  <si>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</si>
  <si>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</si>
  <si>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</si>
  <si>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</si>
  <si>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</si>
  <si>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</si>
  <si>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</si>
  <si>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</si>
  <si>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</si>
  <si>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</si>
  <si>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</si>
  <si>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</si>
  <si>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</si>
  <si>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</si>
  <si>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</si>
  <si>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</si>
  <si>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</si>
  <si>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</si>
  <si>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</si>
  <si>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</si>
  <si>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</si>
  <si>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</si>
  <si>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</si>
  <si>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</si>
  <si>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</si>
  <si>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</si>
  <si>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</si>
  <si>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</si>
  <si>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</si>
  <si>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</si>
  <si>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</si>
  <si>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</si>
  <si>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</si>
  <si>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</si>
  <si>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</si>
  <si>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</si>
  <si>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</si>
  <si>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</si>
  <si>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</si>
  <si>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</si>
  <si>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</si>
  <si>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</si>
  <si>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</si>
  <si>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</si>
  <si>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</si>
  <si>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</si>
  <si>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</si>
  <si>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</si>
  <si>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</si>
  <si>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</si>
  <si>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</si>
  <si>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</si>
  <si>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</si>
  <si>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</si>
  <si>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</si>
  <si>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</si>
  <si>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</si>
  <si>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</si>
  <si>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</si>
  <si>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</si>
  <si>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</si>
  <si>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</si>
  <si>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</si>
  <si>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</si>
  <si>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</si>
  <si>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</si>
  <si>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</si>
  <si>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</si>
  <si>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</si>
  <si>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</si>
  <si>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</si>
  <si>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</si>
  <si>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</si>
  <si>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</si>
  <si>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</si>
  <si>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</si>
  <si>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</si>
  <si>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</si>
  <si>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</si>
  <si>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</si>
  <si>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</si>
  <si>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</si>
  <si>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</si>
  <si>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</si>
  <si>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</si>
  <si>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</si>
  <si>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</si>
  <si>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</si>
  <si>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</si>
  <si>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</si>
  <si>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</si>
  <si>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</si>
  <si>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</si>
  <si>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</si>
  <si>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</si>
  <si>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</si>
  <si>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</si>
  <si>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</si>
  <si>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</si>
  <si>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</si>
  <si>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</si>
  <si>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</si>
  <si>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</si>
  <si>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</si>
  <si>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</si>
  <si>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</si>
  <si>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</si>
  <si>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</si>
  <si>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</si>
  <si>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</si>
  <si>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</si>
  <si>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</si>
  <si>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</si>
  <si>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</si>
  <si>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</si>
  <si>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</si>
  <si>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</si>
  <si>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</si>
  <si>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</si>
  <si>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</si>
  <si>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</si>
  <si>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</si>
  <si>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</si>
  <si>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</si>
  <si>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</si>
  <si>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</si>
  <si>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</si>
  <si>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</si>
  <si>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</si>
  <si>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</si>
  <si>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</si>
  <si>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</si>
  <si>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</si>
  <si>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</si>
  <si>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</si>
  <si>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</si>
  <si>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</si>
  <si>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</si>
  <si>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</si>
  <si>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</si>
  <si>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</si>
  <si>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</si>
  <si>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</si>
  <si>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</si>
  <si>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</si>
  <si>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</si>
  <si>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</si>
  <si>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</si>
  <si>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</si>
  <si>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</si>
  <si>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</si>
  <si>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</si>
  <si>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</si>
  <si>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</si>
  <si>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</si>
  <si>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</si>
  <si>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</si>
  <si>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</si>
  <si>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</si>
  <si>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</si>
  <si>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</si>
  <si>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</si>
  <si>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</si>
  <si>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</si>
  <si>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</si>
  <si>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</si>
  <si>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</si>
  <si>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</si>
  <si>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</si>
  <si>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</si>
  <si>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</si>
  <si>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</si>
  <si>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</si>
  <si>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</si>
  <si>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</si>
  <si>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</si>
  <si>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</si>
  <si>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</si>
  <si>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</si>
  <si>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</si>
  <si>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</si>
  <si>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</si>
  <si>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</si>
  <si>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</si>
  <si>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</si>
  <si>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</si>
  <si>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</si>
  <si>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</si>
  <si>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</si>
  <si>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</si>
  <si>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</si>
  <si>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</si>
  <si>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</si>
  <si>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</si>
  <si>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</si>
  <si>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</si>
  <si>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</si>
  <si>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</si>
  <si>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</si>
  <si>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</si>
  <si>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</si>
  <si>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</si>
  <si>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</si>
  <si>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</si>
  <si>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</si>
  <si>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</si>
  <si>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</si>
  <si>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</si>
  <si>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</si>
  <si>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</si>
  <si>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</si>
  <si>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</si>
  <si>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</si>
  <si>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</si>
  <si>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</si>
  <si>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</si>
  <si>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</si>
  <si>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</si>
  <si>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</si>
  <si>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</si>
  <si>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</si>
  <si>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</si>
  <si>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</si>
  <si>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</si>
  <si>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</si>
  <si>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</si>
  <si>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</si>
  <si>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</si>
  <si>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</si>
  <si>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</si>
  <si>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</si>
  <si>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</si>
  <si>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</si>
  <si>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</si>
  <si>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</si>
  <si>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</si>
  <si>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</si>
  <si>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</si>
  <si>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</si>
  <si>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</si>
  <si>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</si>
  <si>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</si>
  <si>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</si>
  <si>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</si>
  <si>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</si>
  <si>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</si>
  <si>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</si>
  <si>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</si>
  <si>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</si>
  <si>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</si>
  <si>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</si>
  <si>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</si>
  <si>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</si>
  <si>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</si>
  <si>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</si>
  <si>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</si>
  <si>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</si>
  <si>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</si>
  <si>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</si>
  <si>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</si>
  <si>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</si>
  <si>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</si>
  <si>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</si>
  <si>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</si>
  <si>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</si>
  <si>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</si>
  <si>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</si>
  <si>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</si>
  <si>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</si>
  <si>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</si>
  <si>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</si>
  <si>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</si>
  <si>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</si>
  <si>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</si>
  <si>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</si>
  <si>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</si>
  <si>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</si>
  <si>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</si>
  <si>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</si>
  <si>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</si>
  <si>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</si>
  <si>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</si>
  <si>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</si>
  <si>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</si>
  <si>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</si>
  <si>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</si>
  <si>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</si>
  <si>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</si>
  <si>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</si>
  <si>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</si>
  <si>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</si>
  <si>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</si>
  <si>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</si>
  <si>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</si>
  <si>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</si>
  <si>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</si>
  <si>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</si>
  <si>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</si>
  <si>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</si>
  <si>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</si>
  <si>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</si>
  <si>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</si>
  <si>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</si>
  <si>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</si>
  <si>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</si>
  <si>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</si>
  <si>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</si>
  <si>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</si>
  <si>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</si>
  <si>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</si>
  <si>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</si>
  <si>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</si>
  <si>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</si>
  <si>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</si>
  <si>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</si>
  <si>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</si>
  <si>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</si>
  <si>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</si>
  <si>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</si>
  <si>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</si>
  <si>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</si>
  <si>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</si>
  <si>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</si>
  <si>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</si>
  <si>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</si>
  <si>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</si>
  <si>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</si>
  <si>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</si>
  <si>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</si>
  <si>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</si>
  <si>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</si>
  <si>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</si>
  <si>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</si>
  <si>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</si>
  <si>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</si>
  <si>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</si>
  <si>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</si>
  <si>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</si>
  <si>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</si>
  <si>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</si>
  <si>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</si>
  <si>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</si>
  <si>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</si>
  <si>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</si>
  <si>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</si>
  <si>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</si>
  <si>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</si>
  <si>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</si>
  <si>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</si>
  <si>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</si>
  <si>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</si>
  <si>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</si>
  <si>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</si>
  <si>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</si>
  <si>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</si>
  <si>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</si>
  <si>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</si>
  <si>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</si>
  <si>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</si>
  <si>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</si>
  <si>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</si>
  <si>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</si>
  <si>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</si>
  <si>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</si>
  <si>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</si>
  <si>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</si>
  <si>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</si>
  <si>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</si>
  <si>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</si>
  <si>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</si>
  <si>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</si>
  <si>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</si>
  <si>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</si>
  <si>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</si>
  <si>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</si>
  <si>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</si>
  <si>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</si>
  <si>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</si>
  <si>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</si>
  <si>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</si>
  <si>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</si>
  <si>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</si>
  <si>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</si>
  <si>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</si>
  <si>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</si>
  <si>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</si>
  <si>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</si>
  <si>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</si>
  <si>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</si>
  <si>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</si>
  <si>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</si>
  <si>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</si>
  <si>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</si>
  <si>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</si>
  <si>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</si>
  <si>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</si>
  <si>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</si>
  <si>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</si>
  <si>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</si>
  <si>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</si>
  <si>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</si>
  <si>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</si>
  <si>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</si>
  <si>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</si>
  <si>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</si>
  <si>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</si>
  <si>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</si>
  <si>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</si>
  <si>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</si>
  <si>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</si>
  <si>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</si>
  <si>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</si>
  <si>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</si>
  <si>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</si>
  <si>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</si>
  <si>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</si>
  <si>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</si>
  <si>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</si>
  <si>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</si>
  <si>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</si>
  <si>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</si>
  <si>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</si>
  <si>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</si>
  <si>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</si>
  <si>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</si>
  <si>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</si>
  <si>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</si>
  <si>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</si>
  <si>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</si>
  <si>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</si>
  <si>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</si>
  <si>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</si>
  <si>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</si>
  <si>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</si>
  <si>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</si>
  <si>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</si>
  <si>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</si>
  <si>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</si>
  <si>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</si>
  <si>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</si>
  <si>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</si>
  <si>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</si>
  <si>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</si>
  <si>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</si>
  <si>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</si>
  <si>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</si>
  <si>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</si>
  <si>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</si>
  <si>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</si>
  <si>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</si>
  <si>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</si>
  <si>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</si>
  <si>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</si>
  <si>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</si>
  <si>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</si>
  <si>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</si>
  <si>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</si>
  <si>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</si>
  <si>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</si>
  <si>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</si>
  <si>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</si>
  <si>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</si>
  <si>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</si>
  <si>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</si>
  <si>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</si>
  <si>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</si>
  <si>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</si>
  <si>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</si>
  <si>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</si>
  <si>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</si>
  <si>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</si>
  <si>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</si>
  <si>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</si>
  <si>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</si>
  <si>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</si>
  <si>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</si>
  <si>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</si>
  <si>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</si>
  <si>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</si>
  <si>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</si>
  <si>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</si>
  <si>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</si>
  <si>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</si>
  <si>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</si>
  <si>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</si>
  <si>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</si>
  <si>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</si>
  <si>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</si>
  <si>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</si>
  <si>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</si>
  <si>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</si>
  <si>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</si>
  <si>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</si>
  <si>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</si>
  <si>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</si>
  <si>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</si>
  <si>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</si>
  <si>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</si>
  <si>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</si>
  <si>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</si>
  <si>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</si>
  <si>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</si>
  <si>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</si>
  <si>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</si>
  <si>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</si>
  <si>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</si>
  <si>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</si>
  <si>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</si>
  <si>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</si>
  <si>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</si>
  <si>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</si>
  <si>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</si>
  <si>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</si>
  <si>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</si>
  <si>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</si>
  <si>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</si>
  <si>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</si>
  <si>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</si>
  <si>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</si>
  <si>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</si>
  <si>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</si>
  <si>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</si>
  <si>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</si>
  <si>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</si>
  <si>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</si>
  <si>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</si>
  <si>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</si>
  <si>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</si>
  <si>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</si>
  <si>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</si>
  <si>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</si>
  <si>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</si>
  <si>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</si>
  <si>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</si>
  <si>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</si>
  <si>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</si>
  <si>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</si>
  <si>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</si>
  <si>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</si>
  <si>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</si>
  <si>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</si>
  <si>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</si>
  <si>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</si>
  <si>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</si>
  <si>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</si>
  <si>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</si>
  <si>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</si>
  <si>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</si>
  <si>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</si>
  <si>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</si>
  <si>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</si>
  <si>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</si>
  <si>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</si>
  <si>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</si>
  <si>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</si>
  <si>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</si>
  <si>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</si>
  <si>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</si>
  <si>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</si>
  <si>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</si>
  <si>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</si>
  <si>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</si>
  <si>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</si>
  <si>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</si>
  <si>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</si>
  <si>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</si>
  <si>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</si>
  <si>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</si>
  <si>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</si>
  <si>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</si>
  <si>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</si>
  <si>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</si>
  <si>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</si>
  <si>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</si>
  <si>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</si>
  <si>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</si>
  <si>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</si>
  <si>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</si>
  <si>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</si>
  <si>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</si>
  <si>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</si>
  <si>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</si>
  <si>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</si>
  <si>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</si>
  <si>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</si>
  <si>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</si>
  <si>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</si>
  <si>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</si>
  <si>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</si>
  <si>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</si>
  <si>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</si>
  <si>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</si>
  <si>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</si>
  <si>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</si>
  <si>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</si>
  <si>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</si>
  <si>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</si>
  <si>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</si>
  <si>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</si>
  <si>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</si>
  <si>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</si>
  <si>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</si>
  <si>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</si>
  <si>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</si>
  <si>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</si>
  <si>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</si>
  <si>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</si>
  <si>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</si>
  <si>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</si>
  <si>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</si>
  <si>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</si>
  <si>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</si>
  <si>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</si>
  <si>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</si>
  <si>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</si>
  <si>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</si>
  <si>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</si>
  <si>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</si>
  <si>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</si>
  <si>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</si>
  <si>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</si>
  <si>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</si>
  <si>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</si>
  <si>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</si>
  <si>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</si>
  <si>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</si>
  <si>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</si>
  <si>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</si>
  <si>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</si>
  <si>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</si>
  <si>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</si>
  <si>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</si>
  <si>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</si>
  <si>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</si>
  <si>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</si>
  <si>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</si>
  <si>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</si>
  <si>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</si>
  <si>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</si>
  <si>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</si>
  <si>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</si>
  <si>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</si>
  <si>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</si>
  <si>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</si>
  <si>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</si>
  <si>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</si>
  <si>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</si>
  <si>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</si>
  <si>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</si>
  <si>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</si>
  <si>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</si>
  <si>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</si>
  <si>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</si>
  <si>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</si>
  <si>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</si>
  <si>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</si>
  <si>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</si>
  <si>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</si>
  <si>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</si>
  <si>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</si>
  <si>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</si>
  <si>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</si>
  <si>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</si>
  <si>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</si>
  <si>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</si>
  <si>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</si>
  <si>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</si>
  <si>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</si>
  <si>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</si>
  <si>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</si>
  <si>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</si>
  <si>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</si>
  <si>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</si>
  <si>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</si>
  <si>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</si>
  <si>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</si>
  <si>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</si>
  <si>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</si>
  <si>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</si>
  <si>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</si>
  <si>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</si>
  <si>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</si>
  <si>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</si>
  <si>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</si>
  <si>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</si>
  <si>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</si>
  <si>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</si>
  <si>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</si>
  <si>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</si>
  <si>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</si>
  <si>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</si>
  <si>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</si>
  <si>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</si>
  <si>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</si>
  <si>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</si>
  <si>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</si>
  <si>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</si>
  <si>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</si>
  <si>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</si>
  <si>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</si>
  <si>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</si>
  <si>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</si>
  <si>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</si>
  <si>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</si>
  <si>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</si>
  <si>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</si>
  <si>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</si>
  <si>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</si>
  <si>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</si>
  <si>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</si>
  <si>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</si>
  <si>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</si>
  <si>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</si>
  <si>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</si>
  <si>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</si>
  <si>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</si>
  <si>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</si>
  <si>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</si>
  <si>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</si>
  <si>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</si>
  <si>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</si>
  <si>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</si>
  <si>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</si>
  <si>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</si>
  <si>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</si>
  <si>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</si>
  <si>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</si>
  <si>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</si>
  <si>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</si>
  <si>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</si>
  <si>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</si>
  <si>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</si>
  <si>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</si>
  <si>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</si>
  <si>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</si>
  <si>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</si>
  <si>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</si>
  <si>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</si>
  <si>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</si>
  <si>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</si>
  <si>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</si>
  <si>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</si>
  <si>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</si>
  <si>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</si>
  <si>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</si>
  <si>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</si>
  <si>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</si>
  <si>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</si>
  <si>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</si>
  <si>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</si>
  <si>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</si>
  <si>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</si>
  <si>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</si>
  <si>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</si>
  <si>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</si>
  <si>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</si>
  <si>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</si>
  <si>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</si>
  <si>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</si>
  <si>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</si>
  <si>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</si>
  <si>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</si>
  <si>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</si>
  <si>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</si>
  <si>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</si>
  <si>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</si>
  <si>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</si>
  <si>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</si>
  <si>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</si>
  <si>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</si>
  <si>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</si>
  <si>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</si>
  <si>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</si>
  <si>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</si>
  <si>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</si>
  <si>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</si>
  <si>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</si>
  <si>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</si>
  <si>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</si>
  <si>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</si>
  <si>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</si>
  <si>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</si>
  <si>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</si>
  <si>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</si>
  <si>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</si>
  <si>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</si>
  <si>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</si>
  <si>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</si>
  <si>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</si>
  <si>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</si>
  <si>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</si>
  <si>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</si>
  <si>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</si>
  <si>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</si>
  <si>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</si>
  <si>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</si>
  <si>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</si>
  <si>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</si>
  <si>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</si>
  <si>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</si>
  <si>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</si>
  <si>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</si>
  <si>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</si>
  <si>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</si>
  <si>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</si>
  <si>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</si>
  <si>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</si>
  <si>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</si>
  <si>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</si>
  <si>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</si>
  <si>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</si>
  <si>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</si>
  <si>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</si>
  <si>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</si>
  <si>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</si>
  <si>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</si>
  <si>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</si>
  <si>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</si>
  <si>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</si>
  <si>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</si>
  <si>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</si>
  <si>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</si>
  <si>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</si>
  <si>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</si>
  <si>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</si>
  <si>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</si>
  <si>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</si>
  <si>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</si>
  <si>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</si>
  <si>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</si>
  <si>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</si>
  <si>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</si>
  <si>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</si>
  <si>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</si>
  <si>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</si>
  <si>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</si>
  <si>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</si>
  <si>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</si>
  <si>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</si>
  <si>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</si>
  <si>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</si>
  <si>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</si>
  <si>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</si>
  <si>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</si>
  <si>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</si>
  <si>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</si>
  <si>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</si>
  <si>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</si>
  <si>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</si>
  <si>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</si>
  <si>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</si>
  <si>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</si>
  <si>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</si>
  <si>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</si>
  <si>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</si>
  <si>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</si>
  <si>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</si>
  <si>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</si>
  <si>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</si>
  <si>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</si>
  <si>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</si>
  <si>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</si>
  <si>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</si>
  <si>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</si>
  <si>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</si>
  <si>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</si>
  <si>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</si>
  <si>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</si>
  <si>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</si>
  <si>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</si>
  <si>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</si>
  <si>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</si>
  <si>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</si>
  <si>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</si>
  <si>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</si>
  <si>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</si>
  <si>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</si>
  <si>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</si>
  <si>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</si>
  <si>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</si>
  <si>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</si>
  <si>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</si>
  <si>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</si>
  <si>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</si>
  <si>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</si>
  <si>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</si>
  <si>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</si>
  <si>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</si>
  <si>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</si>
  <si>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</si>
  <si>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</si>
  <si>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</si>
  <si>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</si>
  <si>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</si>
  <si>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</si>
  <si>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</si>
  <si>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</si>
  <si>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</si>
  <si>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</si>
  <si>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</si>
  <si>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</si>
  <si>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</si>
  <si>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</si>
  <si>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</si>
  <si>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</si>
  <si>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</si>
  <si>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</si>
  <si>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</si>
  <si>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</si>
  <si>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</si>
  <si>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</si>
  <si>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</si>
  <si>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</si>
  <si>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</si>
  <si>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</si>
  <si>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</si>
  <si>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</si>
  <si>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</si>
  <si>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</si>
  <si>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</si>
  <si>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</si>
  <si>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</si>
  <si>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</si>
  <si>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</si>
  <si>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</si>
  <si>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</si>
  <si>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</si>
  <si>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</si>
  <si>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</si>
  <si>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</si>
  <si>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</si>
  <si>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</si>
  <si>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</si>
  <si>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</si>
  <si>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</si>
  <si>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</si>
  <si>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</si>
  <si>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</si>
  <si>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</si>
  <si>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</si>
  <si>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</si>
  <si>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</si>
  <si>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</si>
  <si>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</si>
  <si>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</si>
  <si>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</si>
  <si>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</si>
  <si>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</si>
  <si>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</si>
  <si>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</si>
  <si>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</si>
  <si>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</si>
  <si>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</si>
  <si>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</si>
  <si>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</si>
  <si>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</si>
  <si>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</si>
  <si>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</si>
  <si>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</si>
  <si>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</si>
  <si>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</si>
  <si>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</si>
  <si>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</si>
  <si>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</si>
  <si>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</si>
  <si>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</si>
  <si>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</si>
  <si>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</si>
  <si>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</si>
  <si>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</si>
  <si>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</si>
  <si>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</si>
  <si>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</si>
  <si>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</si>
  <si>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</si>
  <si>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</si>
  <si>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</si>
  <si>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</si>
  <si>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</si>
  <si>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</si>
  <si>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</si>
  <si>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</si>
  <si>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</si>
  <si>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</si>
  <si>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</si>
  <si>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</si>
  <si>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</si>
  <si>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</si>
  <si>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</si>
  <si>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</si>
  <si>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</si>
  <si>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</si>
  <si>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</si>
  <si>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</si>
  <si>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</si>
  <si>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</si>
  <si>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</si>
  <si>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</si>
  <si>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</si>
  <si>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</si>
  <si>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</si>
  <si>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</si>
  <si>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</si>
  <si>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</si>
  <si>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</si>
  <si>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</si>
  <si>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</si>
  <si>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</si>
  <si>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</si>
  <si>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</si>
  <si>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</si>
  <si>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</si>
  <si>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</si>
  <si>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</si>
  <si>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</si>
  <si>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</si>
  <si>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</si>
  <si>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</si>
  <si>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</si>
  <si>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</si>
  <si>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</si>
  <si>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</si>
  <si>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</si>
  <si>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</si>
  <si>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</si>
  <si>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</si>
  <si>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</si>
  <si>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</si>
  <si>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</si>
  <si>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</si>
  <si>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</si>
  <si>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</si>
  <si>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</si>
  <si>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</si>
  <si>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</si>
  <si>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</si>
  <si>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</si>
  <si>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</si>
  <si>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</si>
  <si>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</si>
  <si>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</si>
  <si>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</si>
  <si>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</si>
  <si>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</si>
  <si>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</si>
  <si>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</si>
  <si>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</si>
  <si>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</si>
  <si>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</si>
  <si>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</si>
  <si>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</si>
  <si>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</si>
  <si>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</si>
  <si>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</si>
  <si>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</si>
  <si>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</si>
  <si>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</si>
  <si>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</si>
  <si>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</si>
  <si>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</si>
  <si>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</si>
  <si>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</si>
  <si>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</si>
  <si>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</si>
  <si>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</si>
  <si>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</si>
  <si>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</si>
  <si>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</si>
  <si>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</si>
  <si>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</si>
  <si>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</si>
  <si>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</si>
  <si>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</si>
  <si>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</si>
  <si>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</si>
  <si>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</si>
  <si>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</si>
  <si>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</si>
  <si>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</si>
  <si>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</si>
  <si>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</si>
  <si>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</si>
  <si>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</si>
  <si>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</si>
  <si>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</si>
  <si>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</si>
  <si>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</si>
  <si>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</si>
  <si>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</si>
  <si>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</si>
  <si>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</si>
  <si>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</si>
  <si>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</si>
  <si>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</si>
  <si>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</si>
  <si>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</si>
  <si>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</si>
  <si>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</si>
  <si>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</si>
  <si>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</si>
  <si>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</si>
  <si>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</si>
  <si>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</si>
  <si>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</si>
  <si>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</si>
  <si>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</si>
  <si>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</si>
  <si>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</si>
  <si>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</si>
  <si>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</si>
  <si>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</si>
  <si>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</si>
  <si>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</si>
  <si>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</si>
  <si>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</si>
  <si>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</si>
  <si>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</si>
  <si>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</si>
  <si>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</si>
  <si>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</si>
  <si>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</si>
  <si>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</si>
  <si>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</si>
  <si>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</si>
  <si>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</si>
  <si>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</si>
  <si>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</si>
  <si>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</si>
  <si>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</si>
  <si>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</si>
  <si>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</si>
  <si>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</si>
  <si>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</si>
  <si>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</si>
  <si>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</si>
  <si>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</si>
  <si>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</si>
  <si>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</si>
  <si>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</si>
  <si>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</si>
  <si>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</si>
  <si>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</si>
  <si>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</si>
  <si>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</si>
  <si>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</si>
  <si>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</si>
  <si>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</si>
  <si>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</si>
  <si>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</si>
  <si>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</si>
  <si>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</si>
  <si>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</si>
  <si>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</si>
  <si>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</si>
  <si>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</si>
  <si>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</si>
  <si>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</si>
  <si>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</si>
  <si>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</si>
  <si>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</si>
  <si>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</si>
  <si>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</si>
  <si>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</si>
  <si>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</si>
  <si>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</si>
  <si>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</si>
  <si>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</si>
  <si>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</si>
  <si>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</si>
  <si>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</si>
  <si>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</si>
  <si>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</si>
  <si>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</si>
  <si>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</si>
  <si>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</si>
  <si>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</si>
  <si>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</si>
  <si>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</si>
  <si>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</si>
  <si>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</si>
  <si>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</si>
  <si>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</si>
  <si>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</si>
  <si>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</si>
  <si>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</si>
  <si>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</si>
  <si>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</si>
  <si>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</si>
  <si>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</si>
  <si>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</si>
  <si>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</si>
  <si>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</si>
  <si>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</si>
  <si>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</si>
  <si>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</si>
  <si>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</si>
  <si>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</si>
  <si>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</si>
  <si>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</si>
  <si>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</si>
  <si>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</si>
  <si>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</si>
  <si>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</si>
  <si>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</si>
  <si>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</si>
  <si>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</si>
  <si>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</si>
  <si>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</si>
  <si>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</si>
  <si>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</si>
  <si>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</si>
  <si>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</si>
  <si>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</si>
  <si>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</si>
  <si>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</si>
  <si>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</si>
  <si>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</si>
  <si>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</si>
  <si>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</si>
  <si>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</si>
  <si>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</si>
  <si>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</si>
  <si>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</si>
  <si>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</si>
  <si>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</si>
  <si>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</si>
  <si>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</si>
  <si>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</si>
  <si>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</si>
  <si>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</si>
  <si>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</si>
  <si>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</si>
  <si>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</si>
  <si>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</si>
  <si>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</si>
  <si>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</si>
  <si>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</si>
  <si>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</si>
  <si>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</si>
  <si>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</si>
  <si>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</si>
  <si>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</si>
  <si>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</si>
  <si>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</si>
  <si>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</si>
  <si>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</si>
  <si>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</si>
  <si>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</si>
  <si>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</si>
  <si>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</si>
  <si>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</si>
  <si>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</si>
  <si>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</si>
  <si>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</si>
  <si>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</si>
  <si>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</si>
  <si>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</si>
  <si>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</si>
  <si>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</si>
  <si>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</si>
  <si>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</si>
  <si>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</si>
  <si>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</si>
  <si>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</si>
  <si>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</si>
  <si>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</si>
  <si>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</si>
  <si>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</si>
  <si>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</si>
  <si>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</si>
  <si>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</si>
  <si>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</si>
  <si>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</si>
  <si>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</si>
  <si>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</si>
  <si>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</si>
  <si>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</si>
  <si>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</si>
  <si>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</si>
  <si>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</si>
  <si>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</si>
  <si>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</si>
  <si>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</si>
  <si>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</si>
  <si>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</si>
  <si>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</si>
  <si>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</si>
  <si>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</si>
  <si>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</si>
  <si>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</si>
  <si>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</si>
  <si>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</si>
  <si>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</si>
  <si>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Adj: switch to monthly div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</si>
  <si>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</si>
  <si>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</si>
  <si>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</si>
  <si>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</si>
  <si>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</si>
  <si>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</si>
  <si>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</si>
  <si>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</si>
  <si>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</si>
  <si>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</si>
  <si>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</si>
  <si>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</si>
  <si>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</si>
  <si>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</si>
  <si>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</si>
  <si>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</si>
  <si>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</si>
  <si>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</si>
  <si>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</si>
  <si>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</si>
  <si>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</si>
  <si>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</si>
  <si>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</si>
  <si>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</si>
  <si>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</si>
  <si>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</si>
  <si>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</si>
  <si>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</si>
  <si>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</si>
  <si>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</si>
  <si>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</si>
  <si>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</si>
  <si>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</si>
  <si>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</si>
  <si>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</si>
  <si>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</si>
  <si>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</si>
  <si>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</si>
  <si>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</si>
  <si>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</si>
  <si>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</si>
  <si>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</si>
  <si>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</si>
  <si>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</si>
  <si>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</si>
  <si>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</si>
  <si>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</si>
  <si>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2020 = Year 10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</si>
  <si>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</si>
  <si>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</si>
  <si>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</si>
  <si>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</si>
  <si>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</si>
  <si>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</si>
  <si>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</si>
  <si>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</si>
  <si>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</si>
  <si>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</si>
  <si>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</si>
  <si>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</si>
  <si>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</si>
  <si>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</si>
  <si>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</si>
  <si>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</si>
  <si>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</si>
  <si>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</si>
  <si>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</si>
  <si>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Jun</t>
  </si>
  <si>
    <t>BDC</t>
  </si>
  <si>
    <t>JPY</t>
  </si>
  <si>
    <t>EUR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</si>
  <si>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</si>
  <si>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</si>
  <si>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</si>
  <si>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</si>
  <si>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</si>
  <si>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ADR - Japan, JPY</t>
  </si>
  <si>
    <t>Germany, EUR</t>
  </si>
  <si>
    <t>'99-'21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</si>
  <si>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</si>
  <si>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</si>
  <si>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</si>
  <si>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</si>
  <si>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</si>
  <si>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</si>
  <si>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</si>
  <si>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</si>
  <si>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</si>
  <si>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</si>
  <si>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</si>
  <si>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</si>
  <si>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</si>
  <si>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</si>
  <si>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</si>
  <si>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To Champion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</si>
  <si>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</si>
  <si>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</si>
  <si>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</si>
  <si>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</si>
  <si>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</si>
  <si>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</si>
  <si>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</si>
  <si>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</si>
  <si>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</si>
  <si>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</si>
  <si>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</si>
  <si>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</si>
  <si>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</si>
  <si>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</si>
  <si>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</si>
  <si>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</si>
  <si>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</si>
  <si>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</si>
  <si>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</si>
  <si>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</si>
  <si>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</si>
  <si>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</si>
  <si>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</si>
  <si>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</si>
  <si>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</si>
  <si>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</si>
  <si>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</si>
  <si>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</si>
  <si>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</si>
  <si>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</si>
  <si>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</si>
  <si>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</si>
  <si>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</si>
  <si>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</si>
  <si>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</si>
  <si>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</si>
  <si>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</si>
  <si>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</si>
  <si>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</si>
  <si>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</si>
  <si>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</si>
  <si>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</si>
  <si>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</si>
  <si>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</si>
  <si>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</si>
  <si>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</si>
  <si>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</si>
  <si>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</si>
  <si>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</si>
  <si>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</si>
  <si>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</si>
  <si>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</si>
  <si>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</si>
  <si>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</si>
  <si>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</si>
  <si>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Sony Group Corp.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</si>
  <si>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</si>
  <si>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</si>
  <si>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</si>
  <si>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</si>
  <si>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</si>
  <si>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</si>
  <si>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</si>
  <si>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</si>
  <si>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</si>
  <si>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</si>
  <si>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</si>
  <si>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</si>
  <si>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Fresenius Medical Care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</si>
  <si>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</si>
  <si>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</si>
  <si>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</si>
  <si>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</si>
  <si>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</si>
  <si>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</si>
  <si>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</si>
  <si>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</si>
  <si>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</si>
  <si>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</si>
  <si>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</si>
  <si>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</si>
  <si>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</si>
  <si>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</si>
  <si>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</si>
  <si>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</si>
  <si>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</si>
  <si>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</si>
  <si>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</si>
  <si>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</si>
  <si>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</si>
  <si>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</si>
  <si>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</si>
  <si>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</si>
  <si>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</si>
  <si>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</si>
  <si>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</si>
  <si>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</si>
  <si>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</si>
  <si>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</si>
  <si>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</si>
  <si>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</si>
  <si>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</si>
  <si>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</si>
  <si>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</si>
  <si>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</si>
  <si>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</si>
  <si>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</si>
  <si>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</si>
  <si>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</si>
  <si>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</si>
  <si>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</si>
  <si>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</si>
  <si>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</si>
  <si>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</si>
  <si>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</si>
  <si>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</si>
  <si>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</si>
  <si>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</si>
  <si>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</si>
  <si>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</si>
  <si>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</si>
  <si>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</si>
  <si>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</si>
  <si>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</si>
  <si>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</si>
  <si>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</si>
  <si>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</si>
  <si>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</si>
  <si>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</si>
  <si>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</si>
  <si>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</si>
  <si>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</si>
  <si>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</si>
  <si>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</si>
  <si>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</si>
  <si>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</si>
  <si>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</si>
  <si>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</si>
  <si>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</si>
  <si>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</si>
  <si>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</si>
  <si>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</si>
  <si>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</si>
  <si>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</si>
  <si>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</si>
  <si>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</si>
  <si>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</si>
  <si>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</si>
  <si>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</si>
  <si>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</si>
  <si>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</si>
  <si>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</si>
  <si>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</si>
  <si>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</si>
  <si>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</si>
  <si>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</si>
  <si>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</si>
  <si>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</si>
  <si>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</si>
  <si>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</si>
  <si>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</si>
  <si>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</si>
  <si>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</si>
  <si>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</si>
  <si>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</si>
  <si>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</si>
  <si>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</si>
  <si>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</si>
  <si>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</si>
  <si>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</si>
  <si>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</si>
  <si>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</si>
  <si>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</si>
  <si>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</si>
  <si>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</si>
  <si>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</si>
  <si>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</si>
  <si>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</si>
  <si>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</si>
  <si>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</si>
  <si>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</si>
  <si>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</si>
  <si>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</si>
  <si>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</si>
  <si>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</si>
  <si>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</si>
  <si>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</si>
  <si>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</si>
  <si>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</si>
  <si>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</si>
  <si>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</si>
  <si>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</si>
  <si>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</si>
  <si>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</si>
  <si>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</si>
  <si>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</si>
  <si>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</si>
  <si>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</si>
  <si>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</si>
  <si>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</si>
  <si>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</si>
  <si>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</si>
  <si>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</si>
  <si>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</si>
  <si>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</si>
  <si>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</si>
  <si>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</si>
  <si>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</si>
  <si>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</si>
  <si>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</si>
  <si>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</si>
  <si>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</si>
  <si>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</si>
  <si>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</si>
  <si>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</si>
  <si>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</si>
  <si>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</si>
  <si>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</si>
  <si>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</si>
  <si>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</si>
  <si>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</si>
  <si>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</si>
  <si>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</si>
  <si>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</si>
  <si>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</si>
  <si>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</si>
  <si>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</si>
  <si>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</si>
  <si>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</si>
  <si>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</si>
  <si>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</si>
  <si>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</si>
  <si>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</si>
  <si>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</si>
  <si>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</si>
  <si>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</si>
  <si>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</si>
  <si>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</si>
  <si>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</si>
  <si>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</si>
  <si>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</si>
  <si>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</si>
  <si>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</si>
  <si>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</si>
  <si>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</si>
  <si>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</si>
  <si>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</si>
  <si>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</si>
  <si>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</si>
  <si>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</si>
  <si>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</si>
  <si>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</si>
  <si>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</si>
  <si>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</si>
  <si>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</si>
  <si>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</si>
  <si>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</si>
  <si>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Enviva Partners, LP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</si>
  <si>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</si>
  <si>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</si>
  <si>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</si>
  <si>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</si>
  <si>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</si>
  <si>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</si>
  <si>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</si>
  <si>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</si>
  <si>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</si>
  <si>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</si>
  <si>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</si>
  <si>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</si>
  <si>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</si>
  <si>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</si>
  <si>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</si>
  <si>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</si>
  <si>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</si>
  <si>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</si>
  <si>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</si>
  <si>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</si>
  <si>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</si>
  <si>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</si>
  <si>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</si>
  <si>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</si>
  <si>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</si>
  <si>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</si>
  <si>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</si>
  <si>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</si>
  <si>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</si>
  <si>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</si>
  <si>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</si>
  <si>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</si>
  <si>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</si>
  <si>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</si>
  <si>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</si>
  <si>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</si>
  <si>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</si>
  <si>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</si>
  <si>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</si>
  <si>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</si>
  <si>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</si>
  <si>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</si>
  <si>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</si>
  <si>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</si>
  <si>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</si>
  <si>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</si>
  <si>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</si>
  <si>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</si>
  <si>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</si>
  <si>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</si>
  <si>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</si>
  <si>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</si>
  <si>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</si>
  <si>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</si>
  <si>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</si>
  <si>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</si>
  <si>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</si>
  <si>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</si>
  <si>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</si>
  <si>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</si>
  <si>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</si>
  <si>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</si>
  <si>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</si>
  <si>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</si>
  <si>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</si>
  <si>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</si>
  <si>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</si>
  <si>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</si>
  <si>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</si>
  <si>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</si>
  <si>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</si>
  <si>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</si>
  <si>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</si>
  <si>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</si>
  <si>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</si>
  <si>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</si>
  <si>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</si>
  <si>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</si>
  <si>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</si>
  <si>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</si>
  <si>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</si>
  <si>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</si>
  <si>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</si>
  <si>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</si>
  <si>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</si>
  <si>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</si>
  <si>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</si>
  <si>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</si>
  <si>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</si>
  <si>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</si>
  <si>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</si>
  <si>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</si>
  <si>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</si>
  <si>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</si>
  <si>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</si>
  <si>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</si>
  <si>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</si>
  <si>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</si>
  <si>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</si>
  <si>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</si>
  <si>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</si>
  <si>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</si>
  <si>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</si>
  <si>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</si>
  <si>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</si>
  <si>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</si>
  <si>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</si>
  <si>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</si>
  <si>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</si>
  <si>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</si>
  <si>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</si>
  <si>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</si>
  <si>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</si>
  <si>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</si>
  <si>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</si>
  <si>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</si>
  <si>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</si>
  <si>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</si>
  <si>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</si>
  <si>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</si>
  <si>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</si>
  <si>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</si>
  <si>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</si>
  <si>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</si>
  <si>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</si>
  <si>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</si>
  <si>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</si>
  <si>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</si>
  <si>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</si>
  <si>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</si>
  <si>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</si>
  <si>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</si>
  <si>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</si>
  <si>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</si>
  <si>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</si>
  <si>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</si>
  <si>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</si>
  <si>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</si>
  <si>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</si>
  <si>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</si>
  <si>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</si>
  <si>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</si>
  <si>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</si>
  <si>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</si>
  <si>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</si>
  <si>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</si>
  <si>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</si>
  <si>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</si>
  <si>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</si>
  <si>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</si>
  <si>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</si>
  <si>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</si>
  <si>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</si>
  <si>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</si>
  <si>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</si>
  <si>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</si>
  <si>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</si>
  <si>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</si>
  <si>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</si>
  <si>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</si>
  <si>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</si>
  <si>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</si>
  <si>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</si>
  <si>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</si>
  <si>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</si>
  <si>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</si>
  <si>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</si>
  <si>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</si>
  <si>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</si>
  <si>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</si>
  <si>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</si>
  <si>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</si>
  <si>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</si>
  <si>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</si>
  <si>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</si>
  <si>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</si>
  <si>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</si>
  <si>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</si>
  <si>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</si>
  <si>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</si>
  <si>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</si>
  <si>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</si>
  <si>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</si>
  <si>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</si>
  <si>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</si>
  <si>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</si>
  <si>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</si>
  <si>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</si>
  <si>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</si>
  <si>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</si>
  <si>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</si>
  <si>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</si>
  <si>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</si>
  <si>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</si>
  <si>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</si>
  <si>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</si>
  <si>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</si>
  <si>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</si>
  <si>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</si>
  <si>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</si>
  <si>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</si>
  <si>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</si>
  <si>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</si>
  <si>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</si>
  <si>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</si>
  <si>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</si>
  <si>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</si>
  <si>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</si>
  <si>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</si>
  <si>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</si>
  <si>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</si>
  <si>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</si>
  <si>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</si>
  <si>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</si>
  <si>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</si>
  <si>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</si>
  <si>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</si>
  <si>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</si>
  <si>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</si>
  <si>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</si>
  <si>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</si>
  <si>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</si>
  <si>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</si>
  <si>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</si>
  <si>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</si>
  <si>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</si>
  <si>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</si>
  <si>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</si>
  <si>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</si>
  <si>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</si>
  <si>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</si>
  <si>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</si>
  <si>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</si>
  <si>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</si>
  <si>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</si>
  <si>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</si>
  <si>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</si>
  <si>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</si>
  <si>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</si>
  <si>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</si>
  <si>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</si>
  <si>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</si>
  <si>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</si>
  <si>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</si>
  <si>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</si>
  <si>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</si>
  <si>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</si>
  <si>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</si>
  <si>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</si>
  <si>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</si>
  <si>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</si>
  <si>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</si>
  <si>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</si>
  <si>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</si>
  <si>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</si>
  <si>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</si>
  <si>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</si>
  <si>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</si>
  <si>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</si>
  <si>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</si>
  <si>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</si>
  <si>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</si>
  <si>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</si>
  <si>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</si>
  <si>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</si>
  <si>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</si>
  <si>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</si>
  <si>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</si>
  <si>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</si>
  <si>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</si>
  <si>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</si>
  <si>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</si>
  <si>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</si>
  <si>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</si>
  <si>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</si>
  <si>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</si>
  <si>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</si>
  <si>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</si>
  <si>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</si>
  <si>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</si>
  <si>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</si>
  <si>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</si>
  <si>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</si>
  <si>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</si>
  <si>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</si>
  <si>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</si>
  <si>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</si>
  <si>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</si>
  <si>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</si>
  <si>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</si>
  <si>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</si>
  <si>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</si>
  <si>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</si>
  <si>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</si>
  <si>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</si>
  <si>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</si>
  <si>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</si>
  <si>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</si>
  <si>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</si>
  <si>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</si>
  <si>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</si>
  <si>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</si>
  <si>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</si>
  <si>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</si>
  <si>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</si>
  <si>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</si>
  <si>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</si>
  <si>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</si>
  <si>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</si>
  <si>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</si>
  <si>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</si>
  <si>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</si>
  <si>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</si>
  <si>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</si>
  <si>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</si>
  <si>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</si>
  <si>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</si>
  <si>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</si>
  <si>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</si>
  <si>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</si>
  <si>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</si>
  <si>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</si>
  <si>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</si>
  <si>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</si>
  <si>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</si>
  <si>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</si>
  <si>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</si>
  <si>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</si>
  <si>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</si>
  <si>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</si>
  <si>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</si>
  <si>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</si>
  <si>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</si>
  <si>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</si>
  <si>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</si>
  <si>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</si>
  <si>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</si>
  <si>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</si>
  <si>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</si>
  <si>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</si>
  <si>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</si>
  <si>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</si>
  <si>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</si>
  <si>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</si>
  <si>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</si>
  <si>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</si>
  <si>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</si>
  <si>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</si>
  <si>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</si>
  <si>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</si>
  <si>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</si>
  <si>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</si>
  <si>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</si>
  <si>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</si>
  <si>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</si>
  <si>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</si>
  <si>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</si>
  <si>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</si>
  <si>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</si>
  <si>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</si>
  <si>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</si>
  <si>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</si>
  <si>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</si>
  <si>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</si>
  <si>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</si>
  <si>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</si>
  <si>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</si>
  <si>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</si>
  <si>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</si>
  <si>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</si>
  <si>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</si>
  <si>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</si>
  <si>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</si>
  <si>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</si>
  <si>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</si>
  <si>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</si>
  <si>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</si>
  <si>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</si>
  <si>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</si>
  <si>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</si>
  <si>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</si>
  <si>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</si>
  <si>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</si>
  <si>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</si>
  <si>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</si>
  <si>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</si>
  <si>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</si>
  <si>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</si>
  <si>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</si>
  <si>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</si>
  <si>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</si>
  <si>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</si>
  <si>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</si>
  <si>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</si>
  <si>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</si>
  <si>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</si>
  <si>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</si>
  <si>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</si>
  <si>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</si>
  <si>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</si>
  <si>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</si>
  <si>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</si>
  <si>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</si>
  <si>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</si>
  <si>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</si>
  <si>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</si>
  <si>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</si>
  <si>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</si>
  <si>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</si>
  <si>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</si>
  <si>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</si>
  <si>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</si>
  <si>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</si>
  <si>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</si>
  <si>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</si>
  <si>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</si>
  <si>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</si>
  <si>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</si>
  <si>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</si>
  <si>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</si>
  <si>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</si>
  <si>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</si>
  <si>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</si>
  <si>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</si>
  <si>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</si>
  <si>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</si>
  <si>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</si>
  <si>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</si>
  <si>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</si>
  <si>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</si>
  <si>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</si>
  <si>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Numbers in Gray last updated 12/31/2021</t>
  </si>
  <si>
    <t>Last updated 12/31/2021</t>
  </si>
  <si>
    <t>Updated Historical data with 2021 dividends</t>
  </si>
  <si>
    <t>2021 = Year 8 Canada CAD</t>
  </si>
  <si>
    <t>2021 = Year 8</t>
  </si>
  <si>
    <t>2021 = Year 11</t>
  </si>
  <si>
    <t>2021 = Year 32</t>
  </si>
  <si>
    <t>2021 = Year 9</t>
  </si>
  <si>
    <t>2021 = Year 6</t>
  </si>
  <si>
    <t>Dec21</t>
  </si>
  <si>
    <t>23 yrs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</si>
  <si>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</si>
  <si>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</si>
  <si>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</si>
  <si>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</si>
  <si>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</si>
  <si>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</si>
  <si>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</si>
  <si>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</si>
  <si>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</si>
  <si>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</si>
  <si>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</si>
  <si>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</si>
  <si>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</si>
  <si>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</si>
  <si>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</si>
  <si>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</si>
  <si>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</si>
  <si>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</si>
  <si>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</si>
  <si>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</si>
  <si>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</si>
  <si>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</si>
  <si>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</si>
  <si>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</si>
  <si>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</si>
  <si>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Netherlands, US$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</si>
  <si>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</si>
  <si>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</si>
  <si>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</si>
  <si>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</si>
  <si>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</si>
  <si>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</si>
  <si>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</si>
  <si>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</si>
  <si>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</si>
  <si>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</si>
  <si>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</si>
  <si>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</si>
  <si>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</si>
  <si>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</si>
  <si>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</si>
  <si>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</si>
  <si>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</si>
  <si>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</si>
  <si>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</si>
  <si>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</si>
  <si>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</si>
  <si>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</si>
  <si>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</si>
  <si>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</si>
  <si>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</si>
  <si>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</si>
  <si>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</si>
  <si>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</si>
  <si>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</si>
  <si>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</si>
  <si>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</si>
  <si>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</si>
  <si>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</si>
  <si>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</si>
  <si>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</si>
  <si>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</si>
  <si>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</si>
  <si>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</si>
  <si>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</si>
  <si>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</si>
  <si>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</si>
  <si>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</si>
  <si>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</si>
  <si>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</si>
  <si>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</si>
  <si>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</si>
  <si>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</si>
  <si>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</si>
  <si>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</si>
  <si>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</si>
  <si>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</si>
  <si>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</si>
  <si>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</si>
  <si>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</si>
  <si>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</si>
  <si>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</si>
  <si>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</si>
  <si>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</si>
  <si>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</si>
  <si>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</si>
  <si>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Examples: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</si>
  <si>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</si>
  <si>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</si>
  <si>
    <t>Added Methodology section to Notes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</si>
  <si>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</si>
  <si>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</si>
  <si>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</si>
  <si>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</si>
  <si>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</si>
  <si>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</si>
  <si>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</si>
  <si>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</si>
  <si>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</si>
  <si>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Switzerland</t>
  </si>
  <si>
    <t>Jun22</t>
  </si>
  <si>
    <t>©2022 All Rights Reserved. This listing is intended for personal, non-commercial use only.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</si>
  <si>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</si>
  <si>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</si>
  <si>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</si>
  <si>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</si>
  <si>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</si>
  <si>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</si>
  <si>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</si>
  <si>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</si>
  <si>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</si>
  <si>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</si>
  <si>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</si>
  <si>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</si>
  <si>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</si>
  <si>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</si>
  <si>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</si>
  <si>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</si>
  <si>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</si>
  <si>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HTBI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</si>
  <si>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</si>
  <si>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</si>
  <si>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</si>
  <si>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</si>
  <si>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</si>
  <si>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</si>
  <si>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</si>
  <si>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</si>
  <si>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Nov22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</si>
</sst>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89" x14ac:knownFonts="1"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Arial"/>
      <family val="2"/>
      <scheme val="minor"/>
    </font>
    <font>
      <b/>
      <sz val="10"/>
      <color indexed="40"/>
      <name val="Arial"/>
      <family val="2"/>
    </font>
    <font>
      <sz val="12"/>
      <name val="Arial"/>
      <family val="2"/>
      <scheme val="minor"/>
    </font>
    <font>
      <sz val="16"/>
      <name val="Arial"/>
      <family val="2"/>
      <scheme val="minor"/>
    </font>
    <font>
      <sz val="8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89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4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26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27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27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26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28" xfId="0" applyFont="1" applyFill="1" applyBorder="1"/>
    <xf numFmtId="0" fontId="0" fillId="0" borderId="28" xfId="0" applyFill="1" applyBorder="1"/>
    <xf numFmtId="0" fontId="0" fillId="0" borderId="28" xfId="0" applyBorder="1"/>
    <xf numFmtId="0" fontId="10" fillId="0" borderId="30" xfId="0" applyFont="1" applyFill="1" applyBorder="1"/>
    <xf numFmtId="0" fontId="10" fillId="0" borderId="34" xfId="0" applyFont="1" applyBorder="1"/>
    <xf numFmtId="0" fontId="10" fillId="0" borderId="24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7" xfId="0" applyBorder="1"/>
    <xf numFmtId="0" fontId="10" fillId="0" borderId="27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27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27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28" xfId="0" applyFont="1" applyFill="1" applyBorder="1" applyAlignment="1">
      <alignment horizontal="center"/>
    </xf>
    <xf numFmtId="0" fontId="10" fillId="0" borderId="23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28" xfId="0" applyFont="1" applyFill="1" applyBorder="1"/>
    <xf numFmtId="2" fontId="10" fillId="0" borderId="28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2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2" xfId="0" applyFont="1" applyFill="1" applyBorder="1"/>
    <xf numFmtId="0" fontId="0" fillId="0" borderId="32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28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27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36" xfId="0" applyFont="1" applyFill="1" applyBorder="1"/>
    <xf numFmtId="0" fontId="10" fillId="0" borderId="36" xfId="0" applyFont="1" applyFill="1" applyBorder="1" applyAlignment="1">
      <alignment horizontal="center"/>
    </xf>
    <xf numFmtId="0" fontId="20" fillId="0" borderId="36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1" fontId="10" fillId="0" borderId="36" xfId="0" applyNumberFormat="1" applyFont="1" applyFill="1" applyBorder="1" applyAlignment="1">
      <alignment horizontal="center"/>
    </xf>
    <xf numFmtId="0" fontId="62" fillId="0" borderId="36" xfId="0" applyFont="1" applyFill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0" fillId="0" borderId="36" xfId="0" applyFill="1" applyBorder="1"/>
    <xf numFmtId="0" fontId="5" fillId="0" borderId="32" xfId="1" applyNumberFormat="1" applyFill="1" applyBorder="1" applyAlignment="1" applyProtection="1"/>
    <xf numFmtId="0" fontId="10" fillId="0" borderId="37" xfId="0" applyFont="1" applyFill="1" applyBorder="1" applyAlignment="1">
      <alignment horizontal="center"/>
    </xf>
    <xf numFmtId="0" fontId="13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10" fillId="0" borderId="38" xfId="0" applyFont="1" applyFill="1" applyBorder="1" applyAlignment="1">
      <alignment horizontal="center"/>
    </xf>
    <xf numFmtId="0" fontId="9" fillId="0" borderId="28" xfId="0" applyFont="1" applyFill="1" applyBorder="1"/>
    <xf numFmtId="0" fontId="14" fillId="0" borderId="28" xfId="0" applyFont="1" applyFill="1" applyBorder="1" applyAlignment="1">
      <alignment horizontal="left"/>
    </xf>
    <xf numFmtId="0" fontId="6" fillId="0" borderId="28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0" fontId="13" fillId="0" borderId="28" xfId="0" applyFont="1" applyFill="1" applyBorder="1" applyAlignment="1">
      <alignment horizontal="left"/>
    </xf>
    <xf numFmtId="0" fontId="7" fillId="0" borderId="28" xfId="0" applyFont="1" applyFill="1" applyBorder="1" applyAlignment="1">
      <alignment horizontal="left"/>
    </xf>
    <xf numFmtId="0" fontId="18" fillId="0" borderId="28" xfId="0" applyFont="1" applyFill="1" applyBorder="1" applyAlignment="1">
      <alignment horizontal="center"/>
    </xf>
    <xf numFmtId="0" fontId="18" fillId="0" borderId="38" xfId="0" applyFont="1" applyFill="1" applyBorder="1" applyAlignment="1">
      <alignment horizontal="center"/>
    </xf>
    <xf numFmtId="0" fontId="61" fillId="0" borderId="28" xfId="0" applyFont="1" applyFill="1" applyBorder="1" applyAlignment="1">
      <alignment horizontal="center"/>
    </xf>
    <xf numFmtId="0" fontId="0" fillId="0" borderId="38" xfId="0" applyFill="1" applyBorder="1"/>
    <xf numFmtId="0" fontId="15" fillId="0" borderId="28" xfId="0" applyFont="1" applyFill="1" applyBorder="1" applyAlignment="1">
      <alignment horizontal="left"/>
    </xf>
    <xf numFmtId="0" fontId="66" fillId="0" borderId="28" xfId="0" applyFont="1" applyFill="1" applyBorder="1" applyAlignment="1">
      <alignment horizontal="left"/>
    </xf>
    <xf numFmtId="0" fontId="23" fillId="0" borderId="28" xfId="0" applyFont="1" applyFill="1" applyBorder="1" applyAlignment="1">
      <alignment horizontal="center"/>
    </xf>
    <xf numFmtId="165" fontId="10" fillId="0" borderId="28" xfId="0" applyNumberFormat="1" applyFont="1" applyFill="1" applyBorder="1"/>
    <xf numFmtId="165" fontId="10" fillId="0" borderId="28" xfId="0" applyNumberFormat="1" applyFont="1" applyFill="1" applyBorder="1" applyAlignment="1">
      <alignment horizontal="right"/>
    </xf>
    <xf numFmtId="165" fontId="58" fillId="0" borderId="28" xfId="0" applyNumberFormat="1" applyFont="1" applyFill="1" applyBorder="1"/>
    <xf numFmtId="165" fontId="69" fillId="0" borderId="28" xfId="0" applyNumberFormat="1" applyFont="1" applyFill="1" applyBorder="1"/>
    <xf numFmtId="165" fontId="27" fillId="0" borderId="28" xfId="0" applyNumberFormat="1" applyFont="1" applyFill="1" applyBorder="1"/>
    <xf numFmtId="167" fontId="10" fillId="0" borderId="28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28" xfId="0" applyFont="1" applyFill="1" applyBorder="1" applyAlignment="1">
      <alignment horizontal="left"/>
    </xf>
    <xf numFmtId="0" fontId="73" fillId="0" borderId="28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38" xfId="0" applyFont="1" applyFill="1" applyBorder="1" applyAlignment="1">
      <alignment horizontal="right"/>
    </xf>
    <xf numFmtId="0" fontId="6" fillId="0" borderId="36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28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3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3" xfId="0" applyNumberFormat="1" applyFont="1" applyFill="1" applyBorder="1"/>
    <xf numFmtId="1" fontId="10" fillId="0" borderId="23" xfId="0" applyNumberFormat="1" applyFont="1" applyFill="1" applyBorder="1" applyAlignment="1">
      <alignment horizontal="center"/>
    </xf>
    <xf numFmtId="2" fontId="10" fillId="0" borderId="23" xfId="0" applyNumberFormat="1" applyFont="1" applyFill="1" applyBorder="1" applyAlignment="1">
      <alignment horizontal="center"/>
    </xf>
    <xf numFmtId="164" fontId="10" fillId="0" borderId="23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3" xfId="0" applyNumberFormat="1" applyFont="1" applyFill="1" applyBorder="1" applyAlignment="1">
      <alignment horizontal="right"/>
    </xf>
    <xf numFmtId="2" fontId="61" fillId="0" borderId="23" xfId="0" applyNumberFormat="1" applyFont="1" applyFill="1" applyBorder="1" applyAlignment="1">
      <alignment horizontal="right"/>
    </xf>
    <xf numFmtId="3" fontId="61" fillId="0" borderId="23" xfId="0" applyNumberFormat="1" applyFont="1" applyFill="1" applyBorder="1" applyAlignment="1">
      <alignment horizontal="right"/>
    </xf>
    <xf numFmtId="168" fontId="61" fillId="0" borderId="23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3" xfId="0" applyNumberFormat="1" applyFont="1" applyFill="1" applyBorder="1" applyAlignment="1">
      <alignment horizontal="right"/>
    </xf>
    <xf numFmtId="168" fontId="10" fillId="0" borderId="23" xfId="0" applyNumberFormat="1" applyFont="1" applyFill="1" applyBorder="1" applyAlignment="1">
      <alignment horizontal="right"/>
    </xf>
    <xf numFmtId="0" fontId="0" fillId="0" borderId="23" xfId="0" applyFill="1" applyBorder="1"/>
    <xf numFmtId="0" fontId="10" fillId="0" borderId="19" xfId="0" applyFont="1" applyFill="1" applyBorder="1" applyAlignment="1">
      <alignment horizontal="left"/>
    </xf>
    <xf numFmtId="2" fontId="65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 applyAlignment="1">
      <alignment horizontal="left"/>
    </xf>
    <xf numFmtId="165" fontId="10" fillId="0" borderId="23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27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27" xfId="0" applyNumberFormat="1" applyFont="1" applyFill="1" applyBorder="1" applyAlignment="1">
      <alignment horizontal="center"/>
    </xf>
    <xf numFmtId="0" fontId="6" fillId="0" borderId="27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27" xfId="0" applyNumberFormat="1" applyFont="1" applyFill="1" applyBorder="1" applyAlignment="1">
      <alignment horizontal="center"/>
    </xf>
    <xf numFmtId="168" fontId="10" fillId="0" borderId="27" xfId="0" applyNumberFormat="1" applyFont="1" applyFill="1" applyBorder="1" applyAlignment="1">
      <alignment horizontal="center"/>
    </xf>
    <xf numFmtId="0" fontId="22" fillId="0" borderId="29" xfId="0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36" xfId="0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0" fontId="64" fillId="0" borderId="36" xfId="0" applyFont="1" applyFill="1" applyBorder="1" applyAlignment="1">
      <alignment horizontal="center"/>
    </xf>
    <xf numFmtId="0" fontId="68" fillId="0" borderId="36" xfId="0" applyFont="1" applyFill="1" applyBorder="1"/>
    <xf numFmtId="0" fontId="0" fillId="0" borderId="38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27" xfId="0" applyNumberFormat="1" applyFont="1" applyFill="1" applyBorder="1" applyAlignment="1">
      <alignment horizontal="center"/>
    </xf>
    <xf numFmtId="0" fontId="61" fillId="0" borderId="23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1" xfId="0" applyFill="1" applyBorder="1"/>
    <xf numFmtId="0" fontId="0" fillId="0" borderId="38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28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28" xfId="0" applyFont="1" applyFill="1" applyBorder="1" applyAlignment="1">
      <alignment horizontal="center"/>
    </xf>
    <xf numFmtId="172" fontId="10" fillId="12" borderId="28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172" fontId="10" fillId="12" borderId="29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2" xfId="0" applyFont="1" applyFill="1" applyBorder="1"/>
    <xf numFmtId="0" fontId="10" fillId="0" borderId="32" xfId="0" applyFont="1" applyFill="1" applyBorder="1" applyAlignment="1">
      <alignment horizontal="left"/>
    </xf>
    <xf numFmtId="0" fontId="10" fillId="0" borderId="38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28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4" xfId="0" applyFont="1" applyBorder="1"/>
    <xf numFmtId="0" fontId="7" fillId="0" borderId="5" xfId="0" applyFont="1" applyFill="1" applyBorder="1" applyAlignment="1">
      <alignment horizontal="left"/>
    </xf>
    <xf numFmtId="0" fontId="9" fillId="0" borderId="28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2" xfId="0" applyFont="1" applyBorder="1"/>
    <xf numFmtId="0" fontId="44" fillId="0" borderId="27" xfId="0" applyFont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10" fillId="0" borderId="27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39" xfId="0" applyNumberFormat="1" applyFill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0" fillId="0" borderId="43" xfId="0" applyFont="1" applyBorder="1" applyAlignment="1">
      <alignment horizontal="right"/>
    </xf>
    <xf numFmtId="0" fontId="10" fillId="0" borderId="44" xfId="0" applyFont="1" applyBorder="1" applyAlignment="1">
      <alignment horizontal="right"/>
    </xf>
    <xf numFmtId="0" fontId="10" fillId="0" borderId="44" xfId="0" applyFont="1" applyFill="1" applyBorder="1" applyAlignment="1">
      <alignment horizontal="right"/>
    </xf>
    <xf numFmtId="2" fontId="10" fillId="0" borderId="23" xfId="0" applyNumberFormat="1" applyFont="1" applyFill="1" applyBorder="1" applyAlignment="1">
      <alignment horizontal="left"/>
    </xf>
    <xf numFmtId="0" fontId="23" fillId="0" borderId="39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28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6" fillId="0" borderId="8" xfId="0" applyFont="1" applyFill="1" applyBorder="1"/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2" xfId="0" applyNumberFormat="1" applyFill="1" applyBorder="1" applyAlignment="1">
      <alignment horizontal="center"/>
    </xf>
    <xf numFmtId="2" fontId="0" fillId="0" borderId="32" xfId="0" applyNumberFormat="1" applyFill="1" applyBorder="1"/>
    <xf numFmtId="165" fontId="0" fillId="0" borderId="0" xfId="0" applyNumberFormat="1" applyFill="1" applyBorder="1"/>
    <xf numFmtId="2" fontId="0" fillId="0" borderId="32" xfId="0" applyNumberFormat="1" applyFill="1" applyBorder="1" applyAlignment="1">
      <alignment horizontal="center"/>
    </xf>
    <xf numFmtId="0" fontId="68" fillId="0" borderId="32" xfId="0" applyFont="1" applyFill="1" applyBorder="1"/>
    <xf numFmtId="1" fontId="0" fillId="0" borderId="0" xfId="0" applyNumberFormat="1" applyFill="1" applyBorder="1"/>
    <xf numFmtId="2" fontId="0" fillId="0" borderId="46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0" fontId="6" fillId="0" borderId="28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47" xfId="0" applyBorder="1"/>
    <xf numFmtId="0" fontId="10" fillId="0" borderId="47" xfId="0" applyFont="1" applyBorder="1" applyAlignment="1">
      <alignment horizontal="left"/>
    </xf>
    <xf numFmtId="0" fontId="10" fillId="0" borderId="19" xfId="0" applyFont="1" applyBorder="1"/>
    <xf numFmtId="0" fontId="10" fillId="0" borderId="23" xfId="0" applyFont="1" applyBorder="1"/>
    <xf numFmtId="0" fontId="10" fillId="0" borderId="47" xfId="0" applyFont="1" applyBorder="1" applyAlignment="1">
      <alignment horizontal="center"/>
    </xf>
    <xf numFmtId="0" fontId="0" fillId="0" borderId="47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2" xfId="0" applyNumberFormat="1" applyFont="1" applyFill="1" applyBorder="1"/>
    <xf numFmtId="0" fontId="10" fillId="0" borderId="18" xfId="0" applyFont="1" applyBorder="1" applyAlignment="1"/>
    <xf numFmtId="169" fontId="10" fillId="0" borderId="22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28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165" fontId="69" fillId="0" borderId="20" xfId="0" applyNumberFormat="1" applyFont="1" applyFill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0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28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2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48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0" fontId="57" fillId="0" borderId="8" xfId="0" applyFont="1" applyFill="1" applyBorder="1"/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4" fontId="10" fillId="0" borderId="28" xfId="0" applyNumberFormat="1" applyFont="1" applyBorder="1"/>
    <xf numFmtId="0" fontId="10" fillId="0" borderId="25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28" xfId="0" applyNumberFormat="1" applyFont="1" applyFill="1" applyBorder="1" applyAlignment="1">
      <alignment horizontal="right"/>
    </xf>
    <xf numFmtId="164" fontId="6" fillId="0" borderId="23" xfId="0" applyNumberFormat="1" applyFont="1" applyBorder="1"/>
    <xf numFmtId="0" fontId="13" fillId="0" borderId="2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72" fillId="0" borderId="28" xfId="0" applyFont="1" applyFill="1" applyBorder="1" applyAlignment="1">
      <alignment horizontal="center"/>
    </xf>
    <xf numFmtId="0" fontId="88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57" fillId="0" borderId="0" xfId="0" applyFont="1" applyFill="1"/>
    <xf numFmtId="0" fontId="0" fillId="0" borderId="8" xfId="0" applyFont="1" applyFill="1" applyBorder="1"/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48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8" xfId="0" applyNumberFormat="1" applyFill="1" applyBorder="1" applyAlignment="1">
      <alignment horizontal="right"/>
    </xf>
    <xf numFmtId="168" fontId="10" fillId="0" borderId="47" xfId="0" applyNumberFormat="1" applyFont="1" applyFill="1" applyBorder="1" applyAlignment="1">
      <alignment horizontal="center"/>
    </xf>
    <xf numFmtId="172" fontId="56" fillId="0" borderId="23" xfId="0" applyNumberFormat="1" applyFont="1" applyFill="1" applyBorder="1" applyAlignment="1">
      <alignment horizontal="right"/>
    </xf>
    <xf numFmtId="0" fontId="56" fillId="0" borderId="18" xfId="0" quotePrefix="1" applyFont="1" applyFill="1" applyBorder="1" applyAlignment="1">
      <alignment horizontal="left"/>
    </xf>
    <xf numFmtId="0" fontId="57" fillId="0" borderId="10" xfId="0" applyFont="1" applyFill="1" applyBorder="1"/>
    <xf numFmtId="169" fontId="56" fillId="0" borderId="15" xfId="0" applyNumberFormat="1" applyFont="1" applyFill="1" applyBorder="1" applyAlignment="1">
      <alignment horizontal="right"/>
    </xf>
    <xf numFmtId="169" fontId="56" fillId="0" borderId="6" xfId="0" applyNumberFormat="1" applyFont="1" applyFill="1" applyBorder="1" applyAlignment="1">
      <alignment horizontal="right"/>
    </xf>
    <xf numFmtId="172" fontId="10" fillId="0" borderId="23" xfId="0" applyNumberFormat="1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0" fontId="57" fillId="0" borderId="0" xfId="0" applyFont="1" applyFill="1" applyBorder="1"/>
    <xf numFmtId="169" fontId="10" fillId="0" borderId="11" xfId="0" applyNumberFormat="1" applyFont="1" applyFill="1" applyBorder="1" applyAlignment="1">
      <alignment horizontal="right"/>
    </xf>
    <xf numFmtId="0" fontId="86" fillId="0" borderId="0" xfId="0" applyFont="1" applyFill="1" applyBorder="1"/>
    <xf numFmtId="169" fontId="56" fillId="0" borderId="9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35" xfId="0" applyFont="1" applyFill="1" applyBorder="1"/>
    <xf numFmtId="169" fontId="24" fillId="0" borderId="5" xfId="0" applyNumberFormat="1" applyFont="1" applyFill="1" applyBorder="1" applyAlignment="1">
      <alignment horizontal="right"/>
    </xf>
    <xf numFmtId="0" fontId="0" fillId="0" borderId="3" xfId="0" applyFont="1" applyFill="1" applyBorder="1"/>
    <xf numFmtId="169" fontId="25" fillId="0" borderId="15" xfId="0" applyNumberFormat="1" applyFont="1" applyFill="1" applyBorder="1" applyAlignment="1">
      <alignment horizontal="right"/>
    </xf>
    <xf numFmtId="0" fontId="87" fillId="0" borderId="18" xfId="0" applyFont="1" applyFill="1" applyBorder="1" applyAlignment="1">
      <alignment horizontal="left"/>
    </xf>
    <xf numFmtId="169" fontId="10" fillId="0" borderId="12" xfId="0" applyNumberFormat="1" applyFont="1" applyBorder="1"/>
    <xf numFmtId="0" fontId="57" fillId="0" borderId="3" xfId="0" applyFont="1" applyFill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172" fontId="60" fillId="0" borderId="23" xfId="0" applyNumberFormat="1" applyFont="1" applyFill="1" applyBorder="1" applyAlignment="1">
      <alignment horizontal="center"/>
    </xf>
    <xf numFmtId="0" fontId="6" fillId="0" borderId="19" xfId="0" applyFont="1" applyFill="1" applyBorder="1" applyAlignment="1">
      <alignment horizontal="left"/>
    </xf>
    <xf numFmtId="173" fontId="10" fillId="0" borderId="23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3" xfId="0" applyNumberFormat="1" applyFont="1" applyFill="1" applyBorder="1" applyAlignment="1"/>
    <xf numFmtId="0" fontId="10" fillId="0" borderId="20" xfId="0" applyFont="1" applyFill="1" applyBorder="1"/>
    <xf numFmtId="0" fontId="0" fillId="0" borderId="19" xfId="0" applyFill="1" applyBorder="1"/>
    <xf numFmtId="170" fontId="61" fillId="0" borderId="23" xfId="0" applyNumberFormat="1" applyFont="1" applyFill="1" applyBorder="1" applyAlignment="1">
      <alignment horizontal="right"/>
    </xf>
    <xf numFmtId="169" fontId="77" fillId="0" borderId="8" xfId="0" applyNumberFormat="1" applyFont="1" applyFill="1" applyBorder="1" applyAlignment="1">
      <alignment horizontal="right"/>
    </xf>
    <xf numFmtId="0" fontId="86" fillId="0" borderId="8" xfId="0" applyFont="1" applyFill="1" applyBorder="1"/>
    <xf numFmtId="169" fontId="77" fillId="0" borderId="12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left" wrapText="1"/>
    </xf>
    <xf numFmtId="169" fontId="0" fillId="0" borderId="0" xfId="0" applyNumberFormat="1" applyFill="1"/>
    <xf numFmtId="169" fontId="57" fillId="0" borderId="0" xfId="0" applyNumberFormat="1" applyFont="1" applyFill="1"/>
    <xf numFmtId="169" fontId="24" fillId="0" borderId="11" xfId="0" applyNumberFormat="1" applyFont="1" applyFill="1" applyBorder="1" applyAlignment="1">
      <alignment horizontal="right"/>
    </xf>
    <xf numFmtId="168" fontId="0" fillId="0" borderId="0" xfId="0" applyNumberFormat="1" applyFill="1"/>
    <xf numFmtId="0" fontId="10" fillId="0" borderId="0" xfId="0" applyFont="1" applyFill="1" applyBorder="1" applyAlignment="1">
      <alignment horizontal="center"/>
    </xf>
    <xf numFmtId="0" fontId="57" fillId="0" borderId="18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56" fillId="0" borderId="6" xfId="0" applyNumberFormat="1" applyFont="1" applyFill="1" applyBorder="1"/>
    <xf numFmtId="169" fontId="25" fillId="0" borderId="8" xfId="0" applyNumberFormat="1" applyFont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24" fillId="0" borderId="0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77" fillId="0" borderId="0" xfId="0" applyNumberFormat="1" applyFont="1" applyFill="1" applyBorder="1"/>
    <xf numFmtId="0" fontId="86" fillId="0" borderId="0" xfId="0" applyFont="1" applyFill="1"/>
    <xf numFmtId="173" fontId="10" fillId="0" borderId="13" xfId="0" applyNumberFormat="1" applyFont="1" applyFill="1" applyBorder="1" applyAlignment="1"/>
    <xf numFmtId="169" fontId="10" fillId="0" borderId="21" xfId="0" applyNumberFormat="1" applyFont="1" applyFill="1" applyBorder="1"/>
    <xf numFmtId="169" fontId="10" fillId="0" borderId="9" xfId="0" applyNumberFormat="1" applyFont="1" applyFill="1" applyBorder="1" applyAlignment="1">
      <alignment horizontal="right"/>
    </xf>
    <xf numFmtId="0" fontId="57" fillId="0" borderId="12" xfId="0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11" xfId="0" applyNumberFormat="1" applyFont="1" applyFill="1" applyBorder="1" applyAlignment="1"/>
    <xf numFmtId="169" fontId="56" fillId="0" borderId="10" xfId="0" applyNumberFormat="1" applyFont="1" applyFill="1" applyBorder="1"/>
    <xf numFmtId="174" fontId="10" fillId="0" borderId="18" xfId="0" applyNumberFormat="1" applyFont="1" applyFill="1" applyBorder="1"/>
    <xf numFmtId="169" fontId="10" fillId="0" borderId="5" xfId="0" applyNumberFormat="1" applyFont="1" applyFill="1" applyBorder="1" applyAlignment="1">
      <alignment horizontal="right"/>
    </xf>
    <xf numFmtId="174" fontId="10" fillId="0" borderId="12" xfId="0" applyNumberFormat="1" applyFont="1" applyFill="1" applyBorder="1"/>
    <xf numFmtId="0" fontId="10" fillId="0" borderId="9" xfId="0" applyFont="1" applyFill="1" applyBorder="1"/>
    <xf numFmtId="0" fontId="75" fillId="0" borderId="0" xfId="0" applyFont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/>
    <xf numFmtId="169" fontId="56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1" xfId="0" applyFill="1" applyBorder="1"/>
    <xf numFmtId="0" fontId="10" fillId="0" borderId="0" xfId="0" applyFont="1" applyFill="1" applyBorder="1" applyAlignment="1">
      <alignment horizontal="center"/>
    </xf>
    <xf numFmtId="173" fontId="10" fillId="0" borderId="32" xfId="0" applyNumberFormat="1" applyFont="1" applyFill="1" applyBorder="1" applyAlignment="1"/>
    <xf numFmtId="0" fontId="10" fillId="0" borderId="12" xfId="0" applyFont="1" applyFill="1" applyBorder="1" applyAlignment="1"/>
    <xf numFmtId="169" fontId="10" fillId="0" borderId="3" xfId="0" applyNumberFormat="1" applyFont="1" applyBorder="1"/>
    <xf numFmtId="169" fontId="56" fillId="0" borderId="3" xfId="0" applyNumberFormat="1" applyFont="1" applyBorder="1"/>
    <xf numFmtId="169" fontId="24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3" xfId="0" applyFill="1" applyBorder="1"/>
    <xf numFmtId="173" fontId="10" fillId="0" borderId="6" xfId="0" applyNumberFormat="1" applyFont="1" applyFill="1" applyBorder="1" applyAlignment="1"/>
    <xf numFmtId="0" fontId="0" fillId="0" borderId="15" xfId="0" applyFill="1" applyBorder="1"/>
    <xf numFmtId="169" fontId="10" fillId="0" borderId="13" xfId="0" applyNumberFormat="1" applyFont="1" applyBorder="1"/>
    <xf numFmtId="169" fontId="10" fillId="0" borderId="15" xfId="0" applyNumberFormat="1" applyFont="1" applyBorder="1"/>
    <xf numFmtId="169" fontId="56" fillId="0" borderId="19" xfId="0" applyNumberFormat="1" applyFont="1" applyFill="1" applyBorder="1"/>
    <xf numFmtId="169" fontId="24" fillId="0" borderId="3" xfId="0" applyNumberFormat="1" applyFont="1" applyFill="1" applyBorder="1"/>
    <xf numFmtId="169" fontId="77" fillId="0" borderId="10" xfId="0" applyNumberFormat="1" applyFont="1" applyFill="1" applyBorder="1" applyAlignment="1">
      <alignment horizontal="right"/>
    </xf>
    <xf numFmtId="0" fontId="25" fillId="0" borderId="8" xfId="0" applyFont="1" applyFill="1" applyBorder="1" applyAlignment="1">
      <alignment horizontal="center"/>
    </xf>
    <xf numFmtId="0" fontId="56" fillId="0" borderId="10" xfId="0" applyFont="1" applyFill="1" applyBorder="1"/>
    <xf numFmtId="169" fontId="0" fillId="0" borderId="8" xfId="0" applyNumberFormat="1" applyFill="1" applyBorder="1"/>
    <xf numFmtId="0" fontId="86" fillId="0" borderId="10" xfId="0" applyFont="1" applyFill="1" applyBorder="1"/>
    <xf numFmtId="169" fontId="57" fillId="0" borderId="8" xfId="0" applyNumberFormat="1" applyFont="1" applyFill="1" applyBorder="1"/>
    <xf numFmtId="0" fontId="56" fillId="0" borderId="11" xfId="0" applyFont="1" applyFill="1" applyBorder="1"/>
    <xf numFmtId="169" fontId="57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25" fillId="0" borderId="19" xfId="0" applyFont="1" applyFill="1" applyBorder="1"/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left"/>
    </xf>
    <xf numFmtId="0" fontId="26" fillId="0" borderId="19" xfId="0" applyFont="1" applyFill="1" applyBorder="1" applyAlignment="1">
      <alignment horizontal="left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8" fillId="0" borderId="18" xfId="0" applyFont="1" applyFill="1" applyBorder="1"/>
    <xf numFmtId="2" fontId="10" fillId="0" borderId="23" xfId="0" applyNumberFormat="1" applyFont="1" applyFill="1" applyBorder="1"/>
    <xf numFmtId="0" fontId="54" fillId="0" borderId="19" xfId="0" applyFont="1" applyFill="1" applyBorder="1"/>
    <xf numFmtId="0" fontId="54" fillId="0" borderId="19" xfId="0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57" fillId="0" borderId="19" xfId="0" applyFont="1" applyFill="1" applyBorder="1"/>
    <xf numFmtId="168" fontId="65" fillId="0" borderId="23" xfId="0" applyNumberFormat="1" applyFont="1" applyFill="1" applyBorder="1" applyAlignment="1">
      <alignment horizontal="right"/>
    </xf>
    <xf numFmtId="2" fontId="10" fillId="0" borderId="32" xfId="0" applyNumberFormat="1" applyFont="1" applyFill="1" applyBorder="1" applyAlignment="1">
      <alignment horizontal="left"/>
    </xf>
    <xf numFmtId="0" fontId="10" fillId="0" borderId="28" xfId="0" applyFont="1" applyFill="1" applyBorder="1" applyAlignment="1">
      <alignment horizontal="left"/>
    </xf>
    <xf numFmtId="0" fontId="61" fillId="0" borderId="23" xfId="0" applyFont="1" applyFill="1" applyBorder="1"/>
    <xf numFmtId="2" fontId="10" fillId="0" borderId="15" xfId="0" applyNumberFormat="1" applyFont="1" applyFill="1" applyBorder="1"/>
    <xf numFmtId="0" fontId="56" fillId="0" borderId="13" xfId="0" applyFont="1" applyFill="1" applyBorder="1"/>
    <xf numFmtId="169" fontId="33" fillId="0" borderId="13" xfId="0" applyNumberFormat="1" applyFont="1" applyFill="1" applyBorder="1" applyAlignment="1">
      <alignment horizontal="right"/>
    </xf>
    <xf numFmtId="0" fontId="10" fillId="0" borderId="5" xfId="0" applyFont="1" applyFill="1" applyBorder="1"/>
    <xf numFmtId="169" fontId="24" fillId="0" borderId="9" xfId="0" applyNumberFormat="1" applyFont="1" applyFill="1" applyBorder="1" applyAlignment="1">
      <alignment horizontal="right"/>
    </xf>
    <xf numFmtId="169" fontId="33" fillId="0" borderId="5" xfId="0" applyNumberFormat="1" applyFont="1" applyFill="1" applyBorder="1"/>
    <xf numFmtId="169" fontId="34" fillId="0" borderId="5" xfId="0" applyNumberFormat="1" applyFont="1" applyFill="1" applyBorder="1"/>
    <xf numFmtId="0" fontId="0" fillId="0" borderId="23" xfId="0" applyBorder="1"/>
    <xf numFmtId="0" fontId="69" fillId="0" borderId="19" xfId="0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3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yperlink 2" xfId="6" xr:uid="{00000000-0005-0000-0000-000001000000}"/>
    <cellStyle name="Normal" xfId="0" builtinId="0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היפר-קישור" xfId="1" builtinId="8"/>
  </cellStyles>
  <dxfs count="67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66"/>
      <tableStyleElement type="headerRow" dxfId="65"/>
      <tableStyleElement type="firstRowStripe" dxfId="64"/>
    </tableStyle>
    <tableStyle name="TableStyleQueryResult" pivot="0" count="3" xr9:uid="{00000000-0011-0000-FFFF-FFFF01000000}">
      <tableStyleElement type="wholeTable" dxfId="63"/>
      <tableStyleElement type="headerRow" dxfId="62"/>
      <tableStyleElement type="firstRowStripe" dxfId="6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15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s://secure.widemoatresearch.com/dividend-champions/" TargetMode="External" Type="http://schemas.openxmlformats.org/officeDocument/2006/relationships/hyperlink"/><Relationship Id="rId2" Target="https://seekingalpha.com/instablog/41194975-justin-law/5583585-dividend-champions-is-moving-to-new-home" TargetMode="External" Type="http://schemas.openxmlformats.org/officeDocument/2006/relationships/hyperlink"/><Relationship Id="rId3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5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http://en.wikipedia.org/wiki/List_of_recessions_in_the_United_States" TargetMode="External" Type="http://schemas.openxmlformats.org/officeDocument/2006/relationships/hyperlink"/><Relationship Id="rId2" Target="../printerSettings/printerSettings9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http://seekingalpha.com/author/david-fish/articles" TargetMode="External" Type="http://schemas.openxmlformats.org/officeDocument/2006/relationships/hyperlink"/><Relationship Id="rId2" Target="http://www.tessellation.com/david_fish/" TargetMode="External" Type="http://schemas.openxmlformats.org/officeDocument/2006/relationships/hyperlink"/><Relationship Id="rId3" Target="../printerSettings/printerSettings1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H6:M38"/>
  <sheetViews>
    <sheetView workbookViewId="0">
      <selection activeCell="M39" sqref="M39"/>
    </sheetView>
  </sheetViews>
  <sheetFormatPr defaultRowHeight="12.75" x14ac:dyDescent="0.2"/>
  <cols>
    <col min="1" max="1" customWidth="true" style="939" width="9.140625"/>
    <col min="2" max="2" customWidth="true" style="940" width="9.140625"/>
    <col min="3" max="3" customWidth="true" style="939" width="9.140625"/>
    <col min="4" max="4" customWidth="true" style="941" width="9.140625"/>
    <col min="5" max="5" customWidth="true" style="939" width="9.140625"/>
    <col min="6" max="6" customWidth="true" style="941" width="9.140625"/>
    <col min="7" max="9" customWidth="true" style="939" width="9.140625"/>
    <col min="10" max="16384" style="939" width="9.140625"/>
  </cols>
  <sheetData>
    <row r="6" spans="13:13" ht="59.25" x14ac:dyDescent="0.75">
      <c r="M6" s="943" t="s">
        <v>4278</v>
      </c>
    </row>
    <row r="8" spans="13:13" ht="20.25" x14ac:dyDescent="0.3">
      <c r="M8" s="945" t="s">
        <v>4279</v>
      </c>
    </row>
    <row r="18" spans="13:13" ht="15" x14ac:dyDescent="0.2">
      <c r="M18" s="947" t="s">
        <v>4280</v>
      </c>
    </row>
    <row r="20" spans="13:13" ht="15" x14ac:dyDescent="0.2">
      <c r="M20" s="944" t="s">
        <v>4283</v>
      </c>
    </row>
    <row r="34" spans="8:13" x14ac:dyDescent="0.2">
      <c r="M34" s="940" t="s">
        <v>4281</v>
      </c>
    </row>
    <row r="36" spans="8:13" x14ac:dyDescent="0.2">
      <c r="H36" s="942"/>
      <c r="M36" s="940" t="s">
        <v>4282</v>
      </c>
    </row>
    <row r="38" spans="8:13" x14ac:dyDescent="0.2">
      <c r="M38" s="946" t="s">
        <v>5348</v>
      </c>
    </row>
  </sheetData>
  <hyperlinks>
    <hyperlink ref="M14" r:id="rId1" display="https://secure.widemoatresearch.com/dividend-champions/" xr:uid="{00000000-0004-0000-0000-000000000000}"/>
    <hyperlink ref="M16" r:id="rId2" display="https://seekingalpha.com/instablog/41194975-justin-law/5583585-dividend-champions-is-moving-to-new-home" xr:uid="{00000000-0004-0000-0000-000001000000}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175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3" width="25.5703125"/>
    <col min="2" max="2" customWidth="true" style="624" width="6.0"/>
    <col min="3" max="3" customWidth="true" style="823" width="12.28515625"/>
    <col min="4" max="4" customWidth="true" style="823" width="13.85546875"/>
    <col min="5" max="5" customWidth="true" style="594" width="4.85546875"/>
    <col min="6" max="6" customWidth="true" style="594" width="3.7109375"/>
    <col min="7" max="7" customWidth="true" style="823" width="3.85546875"/>
    <col min="8" max="8" customWidth="true" style="823" width="4.0"/>
    <col min="9" max="9" customWidth="true" style="823" width="7.140625"/>
    <col min="10" max="10" customWidth="true" style="576" width="5.42578125"/>
    <col min="11" max="11" customWidth="true" style="823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3" width="7.5703125"/>
    <col min="16" max="17" customWidth="true" style="823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3" width="12.5703125"/>
    <col min="26" max="26" customWidth="true" style="576" width="7.85546875"/>
    <col min="27" max="27" customWidth="true" style="823" width="6.140625"/>
    <col min="28" max="28" customWidth="true" style="823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3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3" width="6.7109375"/>
    <col min="56" max="56" customWidth="true" style="865" width="8.85546875"/>
    <col min="57" max="58" customWidth="true" style="594" width="8.85546875"/>
    <col min="59" max="61" customWidth="true" style="823" width="8.85546875"/>
    <col min="62" max="16384" style="823" width="8.85546875"/>
  </cols>
  <sheetData>
    <row r="1" spans="1:61" ht="12.75" customHeight="1" x14ac:dyDescent="0.2">
      <c r="A1" s="1" t="s">
        <v>0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5"/>
      <c r="O4" s="611"/>
      <c r="P4" s="822"/>
      <c r="R4" s="1155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9" t="s">
        <v>19</v>
      </c>
      <c r="BA4" s="1180"/>
      <c r="BB4" s="1180"/>
      <c r="BC4" s="1181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5" t="s">
        <v>4066</v>
      </c>
      <c r="L5" s="845" t="s">
        <v>4025</v>
      </c>
      <c r="M5" s="529"/>
      <c r="N5" s="1155" t="s">
        <v>27</v>
      </c>
      <c r="O5" s="1155" t="s">
        <v>4067</v>
      </c>
      <c r="P5" s="1182" t="s">
        <v>4072</v>
      </c>
      <c r="Q5" s="1182"/>
      <c r="R5" s="115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5" t="s">
        <v>31</v>
      </c>
      <c r="AB5" s="115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4641</v>
      </c>
      <c r="B7" s="833" t="s">
        <v>113</v>
      </c>
      <c r="C7" s="889" t="s">
        <v>111</v>
      </c>
      <c r="D7" s="889" t="s">
        <v>4189</v>
      </c>
      <c r="E7" s="699">
        <v>55</v>
      </c>
      <c r="F7" s="1155">
        <v>18</v>
      </c>
      <c r="G7" s="1155" t="s">
        <v>114</v>
      </c>
      <c r="H7" s="1155" t="s">
        <v>36</v>
      </c>
      <c r="I7" s="824">
        <v>47.18</v>
      </c>
      <c r="J7" s="618">
        <f t="shared" ref="J7:J38" si="0">(M7/I7)*100</f>
        <v>1.653242899533701</v>
      </c>
      <c r="K7" s="835">
        <v>0.19500000000000001</v>
      </c>
      <c r="L7" s="845">
        <v>4</v>
      </c>
      <c r="M7" s="609">
        <f t="shared" ref="M7:M38" si="1">K7*L7</f>
        <v>0.78</v>
      </c>
      <c r="N7" s="828" t="s">
        <v>241</v>
      </c>
      <c r="O7" s="700">
        <v>0.19</v>
      </c>
      <c r="P7" s="603">
        <v>44566</v>
      </c>
      <c r="Q7" s="603">
        <v>44599</v>
      </c>
      <c r="R7" s="609">
        <f t="shared" ref="R7:R38" si="2">(K7-O7)/O7*100</f>
        <v>2.6315789473684235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2.7027027027026973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2.7791884355023111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2.8617553510468241</v>
      </c>
      <c r="V7" s="667">
        <f>IF(INDEX(Historical!$N$7:$N$1218,MATCH(B7,Historical!$B$7:$B$1249,0))=0,"n/a",((INDEX(Historical!$C$7:$C$1227,MATCH(B7,Historical!$B$7:$B$1249,0))/INDEX(Historical!$N$7:$N$1218,MATCH(B7,Historical!$B$7:$B$1249,0)))^(1/10)-1)*100)</f>
        <v>3.1009237719209048</v>
      </c>
      <c r="W7" s="668">
        <f t="shared" ref="W7:W38" si="3">IF(OR(U7&lt;=0,U7="n/a",V7&lt;=0,V7="n/a"),"n/a",U7/V7)</f>
        <v>0.92287187997339093</v>
      </c>
      <c r="X7" s="669">
        <f t="shared" ref="X7:X38" si="4">IF(OR(AJ7&lt;=0,AJ7="n/a",U7&lt;=0,U7="n/a"),"n/a",U7/AJ7)</f>
        <v>0.25781579739160576</v>
      </c>
      <c r="Y7" s="626"/>
      <c r="Z7" s="618">
        <f t="shared" ref="Z7:Z38" si="5">IF(OR(AC7&lt;0.01,AC7="n/a"),"n/a",M7/AC7*100)</f>
        <v>24.528301886792452</v>
      </c>
      <c r="AA7" s="844">
        <f t="shared" ref="AA7:AA38" si="6">IF(OR(AC7&lt;0.01,AC7="n/a"),"n/a",I7/AC7)</f>
        <v>14.836477987421382</v>
      </c>
      <c r="AB7" s="845">
        <v>10</v>
      </c>
      <c r="AC7" s="824">
        <v>3.18</v>
      </c>
      <c r="AD7" s="824">
        <v>2.6</v>
      </c>
      <c r="AE7" s="824">
        <v>0.41</v>
      </c>
      <c r="AF7" s="824">
        <v>1.82</v>
      </c>
      <c r="AG7" s="824">
        <v>13.100000000000001</v>
      </c>
      <c r="AH7" s="824">
        <v>2.1999999999999997</v>
      </c>
      <c r="AI7" s="824">
        <v>1.37</v>
      </c>
      <c r="AJ7" s="824">
        <v>11.1</v>
      </c>
      <c r="AK7" s="824">
        <v>5.5100000000000007</v>
      </c>
      <c r="AL7" s="836">
        <v>3050</v>
      </c>
      <c r="AM7" s="830">
        <v>1.0999999999999999</v>
      </c>
      <c r="AN7" s="824">
        <v>0.71</v>
      </c>
      <c r="AO7" s="705">
        <f t="shared" ref="AO7:AO38" si="7">IF(U7="n/a","n/a",IF(AA7&lt;0,"n/a",IF(AA7="n/a","n/a",J7+U7-AA7)))</f>
        <v>-10.321479736840857</v>
      </c>
      <c r="AP7" s="706">
        <f t="shared" ref="AP7:AP38" si="8">IF(U7="n/a","n/a",J7+U7)</f>
        <v>4.5149982505805255</v>
      </c>
      <c r="AQ7" s="846">
        <f t="shared" ref="AQ7:AQ38" si="9">IF(OR(AC7&lt;0.01,AC7="n/a",AF7="n/a"),"n/a",(I7/SQRT(22.5*AC7*(I7/AF7))-1)*100)</f>
        <v>9.5493596251011503</v>
      </c>
      <c r="AR7" s="618">
        <f>INDEX(Historical!$C$7:$C$1227,MATCH(B7,Historical!$B$7:$B$1249,0))*IF(AH7="n/a",1.03,IF(AH7&lt;0,1.01,IF(AH7&gt;10,1.1,(1+AH7/100))))</f>
        <v>0.77672000000000008</v>
      </c>
      <c r="AS7" s="844">
        <f t="shared" ref="AS7:AS38" si="10">IF($AI7="n/a",1.03*AR7,IF($AI7&lt;0,1.01*AR7,IF($AI7&gt;10,1.1*AR7,(1+$AI7/100)*AR7)))</f>
        <v>0.78736106400000017</v>
      </c>
      <c r="AT7" s="844">
        <f t="shared" ref="AT7:AV26" si="11">IF($AK7="n/a",1.03*AS7,IF($AK7&lt;0,1.01*AS7,IF($AK7&gt;10,1.1*AS7,(1+$AK7/100)*AS7)))</f>
        <v>0.83074465862640012</v>
      </c>
      <c r="AU7" s="844">
        <f t="shared" si="11"/>
        <v>0.87651868931671473</v>
      </c>
      <c r="AV7" s="844">
        <f t="shared" si="11"/>
        <v>0.92481486909806565</v>
      </c>
      <c r="AW7" s="618">
        <f t="shared" ref="AW7:AW38" si="12">SUM(AR7:AV7)</f>
        <v>4.1961592810411812</v>
      </c>
      <c r="AX7" s="713">
        <f t="shared" ref="AX7:AX38" si="13">AW7/I7*100</f>
        <v>8.8939365855048358</v>
      </c>
      <c r="AY7" s="891">
        <v>1.1200000000000001</v>
      </c>
      <c r="AZ7" s="830">
        <v>25.21</v>
      </c>
      <c r="BA7" s="830">
        <v>-12.629999999999999</v>
      </c>
      <c r="BB7" s="830">
        <v>11.129999999999999</v>
      </c>
      <c r="BC7" s="830">
        <v>5.7799999999999994</v>
      </c>
      <c r="BE7" s="594">
        <v>1968</v>
      </c>
      <c r="BF7" s="856">
        <f t="shared" ref="BF7:BF38" si="14">IF(BE7&gt;2020,0,IF(BE7&gt;2008,1,IF(BE7&gt;2001,2,IF(BE7&gt;1990,3,IF(BE7&gt;1980,4,IF(BE7&gt;1973,5,IF(BE7&gt;1970,6,IF(BE7&gt;1960,7,IF(BE7&gt;1958,8,IF(BE7&gt;1953,9,10))))))))))</f>
        <v>7</v>
      </c>
      <c r="BG7" s="840">
        <v>4.8</v>
      </c>
      <c r="BH7" s="823" t="s">
        <v>4455</v>
      </c>
      <c r="BI7" s="823" t="s">
        <v>4456</v>
      </c>
    </row>
    <row r="8" spans="1:61" ht="11.25" customHeight="1" x14ac:dyDescent="0.2">
      <c r="A8" s="822" t="s">
        <v>4647</v>
      </c>
      <c r="B8" s="833" t="s">
        <v>133</v>
      </c>
      <c r="C8" s="889" t="s">
        <v>127</v>
      </c>
      <c r="D8" s="889" t="s">
        <v>4194</v>
      </c>
      <c r="E8" s="699">
        <v>47</v>
      </c>
      <c r="F8" s="1155">
        <v>52</v>
      </c>
      <c r="G8" s="1155" t="s">
        <v>36</v>
      </c>
      <c r="H8" s="1155" t="s">
        <v>114</v>
      </c>
      <c r="I8" s="824">
        <v>97.5</v>
      </c>
      <c r="J8" s="618">
        <f t="shared" si="0"/>
        <v>1.641025641025641</v>
      </c>
      <c r="K8" s="835">
        <v>0.4</v>
      </c>
      <c r="L8" s="845">
        <v>4</v>
      </c>
      <c r="M8" s="609">
        <f t="shared" si="1"/>
        <v>1.6</v>
      </c>
      <c r="N8" s="828" t="s">
        <v>260</v>
      </c>
      <c r="O8" s="700">
        <v>0.37</v>
      </c>
      <c r="P8" s="603">
        <v>44599</v>
      </c>
      <c r="Q8" s="603">
        <v>44621</v>
      </c>
      <c r="R8" s="609">
        <f t="shared" si="2"/>
        <v>8.1081081081081159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2.7777777777777901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3.3678870711322473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4.2836189040638795</v>
      </c>
      <c r="V8" s="667">
        <f>IF(INDEX(Historical!$N$7:$N$1218,MATCH(B8,Historical!$B$7:$B$1249,0))=0,"n/a",((INDEX(Historical!$C$7:$C$1227,MATCH(B8,Historical!$B$7:$B$1249,0))/INDEX(Historical!$N$7:$N$1218,MATCH(B8,Historical!$B$7:$B$1249,0)))^(1/10)-1)*100)</f>
        <v>8.493080754641591</v>
      </c>
      <c r="W8" s="668">
        <f t="shared" si="3"/>
        <v>0.50436573344988156</v>
      </c>
      <c r="X8" s="669">
        <f t="shared" si="4"/>
        <v>0.24904761070138834</v>
      </c>
      <c r="Y8" s="834"/>
      <c r="Z8" s="618">
        <f t="shared" si="5"/>
        <v>22.068965517241381</v>
      </c>
      <c r="AA8" s="844">
        <f t="shared" si="6"/>
        <v>13.448275862068966</v>
      </c>
      <c r="AB8" s="845">
        <v>6</v>
      </c>
      <c r="AC8" s="824">
        <v>7.25</v>
      </c>
      <c r="AD8" s="824">
        <v>1.5</v>
      </c>
      <c r="AE8" s="824">
        <v>0.54</v>
      </c>
      <c r="AF8" s="824">
        <v>2.25</v>
      </c>
      <c r="AG8" s="824">
        <v>17.399999999999999</v>
      </c>
      <c r="AH8" s="824">
        <v>52.5</v>
      </c>
      <c r="AI8" s="824">
        <v>-11.63</v>
      </c>
      <c r="AJ8" s="824">
        <v>17.2</v>
      </c>
      <c r="AK8" s="824">
        <v>8.9</v>
      </c>
      <c r="AL8" s="836">
        <v>53470</v>
      </c>
      <c r="AM8" s="830">
        <v>0.1</v>
      </c>
      <c r="AN8" s="824">
        <v>0.36</v>
      </c>
      <c r="AO8" s="705">
        <f t="shared" si="7"/>
        <v>-7.5236313169794453</v>
      </c>
      <c r="AP8" s="706">
        <f t="shared" si="8"/>
        <v>5.9246445450895209</v>
      </c>
      <c r="AQ8" s="846">
        <f t="shared" si="9"/>
        <v>15.966701522760252</v>
      </c>
      <c r="AR8" s="618">
        <f>INDEX(Historical!$C$7:$C$1227,MATCH(B8,Historical!$B$7:$B$1249,0))*IF(AH8="n/a",1.03,IF(AH8&lt;0,1.01,IF(AH8&gt;10,1.1,(1+AH8/100))))</f>
        <v>1.6280000000000001</v>
      </c>
      <c r="AS8" s="844">
        <f t="shared" si="10"/>
        <v>1.6442800000000002</v>
      </c>
      <c r="AT8" s="844">
        <f t="shared" si="11"/>
        <v>1.7906209200000001</v>
      </c>
      <c r="AU8" s="844">
        <f t="shared" si="11"/>
        <v>1.9499861818799999</v>
      </c>
      <c r="AV8" s="844">
        <f t="shared" si="11"/>
        <v>2.1235349520673199</v>
      </c>
      <c r="AW8" s="618">
        <f t="shared" si="12"/>
        <v>9.1364220539473209</v>
      </c>
      <c r="AX8" s="713">
        <f t="shared" si="13"/>
        <v>9.3706892860998163</v>
      </c>
      <c r="AY8" s="891">
        <v>0.85</v>
      </c>
      <c r="AZ8" s="830">
        <v>57.769999999999996</v>
      </c>
      <c r="BA8" s="830">
        <v>-1.4000000000000001</v>
      </c>
      <c r="BB8" s="830">
        <v>7.9600000000000009</v>
      </c>
      <c r="BC8" s="830">
        <v>13.459999999999999</v>
      </c>
      <c r="BE8" s="594">
        <v>1976</v>
      </c>
      <c r="BF8" s="856">
        <f t="shared" si="14"/>
        <v>5</v>
      </c>
      <c r="BG8" s="840">
        <v>6.8000000000000007</v>
      </c>
      <c r="BH8" s="823" t="s">
        <v>4455</v>
      </c>
      <c r="BI8" s="823" t="s">
        <v>4456</v>
      </c>
    </row>
    <row r="9" spans="1:61" ht="11.25" customHeight="1" x14ac:dyDescent="0.2">
      <c r="A9" s="822" t="s">
        <v>4648</v>
      </c>
      <c r="B9" s="833" t="s">
        <v>143</v>
      </c>
      <c r="C9" s="889" t="s">
        <v>4061</v>
      </c>
      <c r="D9" s="889" t="s">
        <v>4192</v>
      </c>
      <c r="E9" s="699">
        <v>47</v>
      </c>
      <c r="F9" s="1155">
        <v>57</v>
      </c>
      <c r="G9" s="1155" t="s">
        <v>36</v>
      </c>
      <c r="H9" s="1155" t="s">
        <v>114</v>
      </c>
      <c r="I9" s="824">
        <v>264.14</v>
      </c>
      <c r="J9" s="618">
        <f t="shared" si="0"/>
        <v>1.8929355644733854</v>
      </c>
      <c r="K9" s="835">
        <v>1.25</v>
      </c>
      <c r="L9" s="845">
        <v>4</v>
      </c>
      <c r="M9" s="609">
        <f t="shared" si="1"/>
        <v>5</v>
      </c>
      <c r="N9" s="828" t="s">
        <v>144</v>
      </c>
      <c r="O9" s="700">
        <v>1.04</v>
      </c>
      <c r="P9" s="603">
        <v>44903</v>
      </c>
      <c r="Q9" s="603">
        <v>44927</v>
      </c>
      <c r="R9" s="609">
        <f t="shared" si="2"/>
        <v>20.192307692307686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2.19780219780219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12.110512440831279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11.902919127544953</v>
      </c>
      <c r="V9" s="667">
        <f>IF(INDEX(Historical!$N$7:$N$1218,MATCH(B9,Historical!$B$7:$B$1249,0))=0,"n/a",((INDEX(Historical!$C$7:$C$1227,MATCH(B9,Historical!$B$7:$B$1249,0))/INDEX(Historical!$N$7:$N$1218,MATCH(B9,Historical!$B$7:$B$1249,0)))^(1/10)-1)*100)</f>
        <v>11.451721807144999</v>
      </c>
      <c r="W9" s="668">
        <f t="shared" si="3"/>
        <v>1.0393999546966328</v>
      </c>
      <c r="X9" s="669">
        <f t="shared" si="4"/>
        <v>0.99190992729541272</v>
      </c>
      <c r="Y9" s="833"/>
      <c r="Z9" s="618">
        <f t="shared" si="5"/>
        <v>69.252077562326875</v>
      </c>
      <c r="AA9" s="844">
        <f t="shared" si="6"/>
        <v>36.584487534626035</v>
      </c>
      <c r="AB9" s="845">
        <v>6</v>
      </c>
      <c r="AC9" s="824">
        <v>7.22</v>
      </c>
      <c r="AD9" s="824">
        <v>2.38</v>
      </c>
      <c r="AE9" s="824">
        <v>6.3</v>
      </c>
      <c r="AF9" s="824">
        <v>41.39</v>
      </c>
      <c r="AG9" s="824">
        <v>80.5</v>
      </c>
      <c r="AH9" s="824">
        <v>15.4</v>
      </c>
      <c r="AI9" s="824">
        <v>11.08</v>
      </c>
      <c r="AJ9" s="824">
        <v>12</v>
      </c>
      <c r="AK9" s="824">
        <v>14.96</v>
      </c>
      <c r="AL9" s="836">
        <v>106390</v>
      </c>
      <c r="AM9" s="830">
        <v>0.1</v>
      </c>
      <c r="AN9" s="824">
        <v>1.1599999999999999</v>
      </c>
      <c r="AO9" s="705">
        <f t="shared" si="7"/>
        <v>-22.788632842607697</v>
      </c>
      <c r="AP9" s="706">
        <f t="shared" si="8"/>
        <v>13.795854692018338</v>
      </c>
      <c r="AQ9" s="846">
        <f t="shared" si="9"/>
        <v>720.36087968329093</v>
      </c>
      <c r="AR9" s="618">
        <f>INDEX(Historical!$C$7:$C$1227,MATCH(B9,Historical!$B$7:$B$1249,0))*IF(AH9="n/a",1.03,IF(AH9&lt;0,1.01,IF(AH9&gt;10,1.1,(1+AH9/100))))</f>
        <v>4.0920000000000005</v>
      </c>
      <c r="AS9" s="844">
        <f t="shared" si="10"/>
        <v>4.5012000000000008</v>
      </c>
      <c r="AT9" s="844">
        <f t="shared" si="11"/>
        <v>4.9513200000000008</v>
      </c>
      <c r="AU9" s="844">
        <f t="shared" si="11"/>
        <v>5.4464520000000016</v>
      </c>
      <c r="AV9" s="844">
        <f t="shared" si="11"/>
        <v>5.9910972000000022</v>
      </c>
      <c r="AW9" s="618">
        <f t="shared" si="12"/>
        <v>24.982069200000005</v>
      </c>
      <c r="AX9" s="713">
        <f t="shared" si="13"/>
        <v>9.4578894525630375</v>
      </c>
      <c r="AY9" s="891">
        <v>0.84</v>
      </c>
      <c r="AZ9" s="830">
        <v>37.39</v>
      </c>
      <c r="BA9" s="830">
        <v>-0.3</v>
      </c>
      <c r="BB9" s="830">
        <v>10.280000000000001</v>
      </c>
      <c r="BC9" s="830">
        <v>16.079999999999998</v>
      </c>
      <c r="BE9" s="594">
        <v>1976</v>
      </c>
      <c r="BF9" s="856">
        <f t="shared" si="14"/>
        <v>5</v>
      </c>
      <c r="BG9" s="840">
        <v>5</v>
      </c>
      <c r="BH9" s="823" t="s">
        <v>4455</v>
      </c>
      <c r="BI9" s="823" t="s">
        <v>4456</v>
      </c>
    </row>
    <row r="10" spans="1:61" ht="11.25" customHeight="1" x14ac:dyDescent="0.2">
      <c r="A10" s="822" t="s">
        <v>4654</v>
      </c>
      <c r="B10" s="833" t="s">
        <v>116</v>
      </c>
      <c r="C10" s="889" t="s">
        <v>107</v>
      </c>
      <c r="D10" s="889" t="s">
        <v>117</v>
      </c>
      <c r="E10" s="699">
        <v>41</v>
      </c>
      <c r="F10" s="1155">
        <v>66</v>
      </c>
      <c r="G10" s="1155" t="s">
        <v>36</v>
      </c>
      <c r="H10" s="1155" t="s">
        <v>36</v>
      </c>
      <c r="I10" s="824">
        <v>71.930000000000007</v>
      </c>
      <c r="J10" s="618">
        <f t="shared" si="0"/>
        <v>2.3356040595022933</v>
      </c>
      <c r="K10" s="835">
        <v>0.42</v>
      </c>
      <c r="L10" s="845">
        <v>4</v>
      </c>
      <c r="M10" s="609">
        <f t="shared" si="1"/>
        <v>1.68</v>
      </c>
      <c r="N10" s="828" t="s">
        <v>118</v>
      </c>
      <c r="O10" s="700">
        <v>0.4</v>
      </c>
      <c r="P10" s="603">
        <v>44971</v>
      </c>
      <c r="Q10" s="603">
        <v>44986</v>
      </c>
      <c r="R10" s="609">
        <f t="shared" si="2"/>
        <v>4.9999999999999902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17.857142857142861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8.2713447015707828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9.7233775492103991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7.9368852824238445</v>
      </c>
      <c r="W10" s="668">
        <f t="shared" si="3"/>
        <v>1.2250873237065332</v>
      </c>
      <c r="X10" s="669">
        <f t="shared" si="4"/>
        <v>0.65698496954124319</v>
      </c>
      <c r="Y10" s="629"/>
      <c r="Z10" s="618">
        <f t="shared" si="5"/>
        <v>21.455938697318004</v>
      </c>
      <c r="AA10" s="844">
        <f t="shared" si="6"/>
        <v>9.186462324393359</v>
      </c>
      <c r="AB10" s="845">
        <v>12</v>
      </c>
      <c r="AC10" s="824">
        <v>7.83</v>
      </c>
      <c r="AD10" s="824" t="s">
        <v>135</v>
      </c>
      <c r="AE10" s="824">
        <v>2.11</v>
      </c>
      <c r="AF10" s="824">
        <v>1.85</v>
      </c>
      <c r="AG10" s="824">
        <v>17.8</v>
      </c>
      <c r="AH10" s="824">
        <v>-4.2</v>
      </c>
      <c r="AI10" s="824">
        <v>4.16</v>
      </c>
      <c r="AJ10" s="824">
        <v>14.799999999999999</v>
      </c>
      <c r="AK10" s="824">
        <v>-0.25</v>
      </c>
      <c r="AL10" s="836">
        <v>44070</v>
      </c>
      <c r="AM10" s="830">
        <v>0.1</v>
      </c>
      <c r="AN10" s="824">
        <v>0.31</v>
      </c>
      <c r="AO10" s="705">
        <f t="shared" si="7"/>
        <v>2.872519284319333</v>
      </c>
      <c r="AP10" s="706">
        <f t="shared" si="8"/>
        <v>12.058981608712692</v>
      </c>
      <c r="AQ10" s="846">
        <f t="shared" si="9"/>
        <v>-13.090199248166323</v>
      </c>
      <c r="AR10" s="618">
        <f>INDEX(Historical!$C$7:$C$1227,MATCH(B10,Historical!$B$7:$B$1249,0))*IF(AH10="n/a",1.03,IF(AH10&lt;0,1.01,IF(AH10&gt;10,1.1,(1+AH10/100))))</f>
        <v>1.3332000000000002</v>
      </c>
      <c r="AS10" s="844">
        <f t="shared" si="10"/>
        <v>1.3886611200000003</v>
      </c>
      <c r="AT10" s="844">
        <f t="shared" si="11"/>
        <v>1.4025477312000003</v>
      </c>
      <c r="AU10" s="844">
        <f t="shared" si="11"/>
        <v>1.4165732085120004</v>
      </c>
      <c r="AV10" s="844">
        <f t="shared" si="11"/>
        <v>1.4307389405971205</v>
      </c>
      <c r="AW10" s="618">
        <f t="shared" si="12"/>
        <v>6.9717210003091221</v>
      </c>
      <c r="AX10" s="713">
        <f t="shared" si="13"/>
        <v>9.6923689702615334</v>
      </c>
      <c r="AY10" s="891">
        <v>0.93</v>
      </c>
      <c r="AZ10" s="830">
        <v>38.14</v>
      </c>
      <c r="BA10" s="830">
        <v>-1.06</v>
      </c>
      <c r="BB10" s="830">
        <v>13.22</v>
      </c>
      <c r="BC10" s="830">
        <v>18.5</v>
      </c>
      <c r="BE10" s="594">
        <v>1983</v>
      </c>
      <c r="BF10" s="856">
        <f t="shared" si="14"/>
        <v>4</v>
      </c>
      <c r="BG10" s="840">
        <v>3.5999999999999996</v>
      </c>
      <c r="BH10" s="823" t="s">
        <v>4455</v>
      </c>
      <c r="BI10" s="823" t="s">
        <v>4456</v>
      </c>
    </row>
    <row r="11" spans="1:61" ht="11.25" customHeight="1" x14ac:dyDescent="0.2">
      <c r="A11" s="822" t="s">
        <v>4660</v>
      </c>
      <c r="B11" s="833" t="s">
        <v>399</v>
      </c>
      <c r="C11" s="889" t="s">
        <v>122</v>
      </c>
      <c r="D11" s="889" t="s">
        <v>4043</v>
      </c>
      <c r="E11" s="699">
        <v>28</v>
      </c>
      <c r="F11" s="1155">
        <v>122</v>
      </c>
      <c r="G11" s="1155" t="s">
        <v>36</v>
      </c>
      <c r="H11" s="1155" t="s">
        <v>36</v>
      </c>
      <c r="I11" s="824">
        <v>277.99</v>
      </c>
      <c r="J11" s="618">
        <f t="shared" si="0"/>
        <v>0.56836576855282561</v>
      </c>
      <c r="K11" s="842">
        <v>0.39500000000000002</v>
      </c>
      <c r="L11" s="845">
        <v>4</v>
      </c>
      <c r="M11" s="609">
        <f t="shared" si="1"/>
        <v>1.58</v>
      </c>
      <c r="N11" s="828" t="s">
        <v>162</v>
      </c>
      <c r="O11" s="701">
        <v>0.39</v>
      </c>
      <c r="P11" s="603">
        <v>44637</v>
      </c>
      <c r="Q11" s="603">
        <v>44652</v>
      </c>
      <c r="R11" s="609">
        <f t="shared" si="2"/>
        <v>1.2820512820512833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2.1346469622331776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5.4803361196588352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5.2322046939930367</v>
      </c>
      <c r="V11" s="667">
        <f>IF(INDEX(Historical!$N$7:$N$1218,MATCH(B11,Historical!$B$7:$B$1249,0))=0,"n/a",((INDEX(Historical!$C$7:$C$1227,MATCH(B11,Historical!$B$7:$B$1249,0))/INDEX(Historical!$N$7:$N$1218,MATCH(B11,Historical!$B$7:$B$1249,0)))^(1/10)-1)*100)</f>
        <v>9.3693590076064925</v>
      </c>
      <c r="W11" s="668">
        <f t="shared" si="3"/>
        <v>0.55843784934970297</v>
      </c>
      <c r="X11" s="669" t="str">
        <f t="shared" si="4"/>
        <v>n/a</v>
      </c>
      <c r="Y11" s="834"/>
      <c r="Z11" s="618">
        <f t="shared" si="5"/>
        <v>11.978771796815771</v>
      </c>
      <c r="AA11" s="844">
        <f t="shared" si="6"/>
        <v>21.075815011372253</v>
      </c>
      <c r="AB11" s="845">
        <v>12</v>
      </c>
      <c r="AC11" s="824">
        <v>13.19</v>
      </c>
      <c r="AD11" s="824">
        <v>0.27</v>
      </c>
      <c r="AE11" s="824">
        <v>5.64</v>
      </c>
      <c r="AF11" s="824">
        <v>4.7</v>
      </c>
      <c r="AG11" s="824">
        <v>25.6</v>
      </c>
      <c r="AH11" s="824">
        <v>-69.8</v>
      </c>
      <c r="AI11" s="824">
        <v>31.8</v>
      </c>
      <c r="AJ11" s="824">
        <v>-22.900000000000002</v>
      </c>
      <c r="AK11" s="824">
        <v>77.17</v>
      </c>
      <c r="AL11" s="836">
        <v>31540</v>
      </c>
      <c r="AM11" s="830">
        <v>0.1</v>
      </c>
      <c r="AN11" s="824">
        <v>0.5</v>
      </c>
      <c r="AO11" s="705">
        <f t="shared" si="7"/>
        <v>-15.275244548826389</v>
      </c>
      <c r="AP11" s="706">
        <f t="shared" si="8"/>
        <v>5.8005704625458625</v>
      </c>
      <c r="AQ11" s="846">
        <f t="shared" si="9"/>
        <v>109.82143789787821</v>
      </c>
      <c r="AR11" s="618">
        <f>INDEX(Historical!$C$7:$C$1227,MATCH(B11,Historical!$B$7:$B$1249,0))*IF(AH11="n/a",1.03,IF(AH11&lt;0,1.01,IF(AH11&gt;10,1.1,(1+AH11/100))))</f>
        <v>1.5705499999999999</v>
      </c>
      <c r="AS11" s="844">
        <f t="shared" si="10"/>
        <v>1.7276050000000001</v>
      </c>
      <c r="AT11" s="844">
        <f t="shared" si="11"/>
        <v>1.9003655000000002</v>
      </c>
      <c r="AU11" s="844">
        <f t="shared" si="11"/>
        <v>2.0904020500000002</v>
      </c>
      <c r="AV11" s="844">
        <f t="shared" si="11"/>
        <v>2.2994422550000007</v>
      </c>
      <c r="AW11" s="618">
        <f t="shared" si="12"/>
        <v>9.5883648050000012</v>
      </c>
      <c r="AX11" s="713">
        <f t="shared" si="13"/>
        <v>3.4491761592143608</v>
      </c>
      <c r="AY11" s="891">
        <v>1.42</v>
      </c>
      <c r="AZ11" s="830">
        <v>63.59</v>
      </c>
      <c r="BA11" s="830">
        <v>-16.91</v>
      </c>
      <c r="BB11" s="830">
        <v>0.32</v>
      </c>
      <c r="BC11" s="830">
        <v>15.64</v>
      </c>
      <c r="BE11" s="594">
        <v>1995</v>
      </c>
      <c r="BF11" s="856">
        <f t="shared" si="14"/>
        <v>3</v>
      </c>
      <c r="BG11" s="840">
        <v>12.7</v>
      </c>
      <c r="BH11" s="823" t="s">
        <v>4455</v>
      </c>
      <c r="BI11" s="823" t="s">
        <v>4456</v>
      </c>
    </row>
    <row r="12" spans="1:61" ht="11.25" customHeight="1" x14ac:dyDescent="0.2">
      <c r="A12" s="822" t="s">
        <v>4670</v>
      </c>
      <c r="B12" s="833" t="s">
        <v>390</v>
      </c>
      <c r="C12" s="889" t="s">
        <v>111</v>
      </c>
      <c r="D12" s="889" t="s">
        <v>1186</v>
      </c>
      <c r="E12" s="699">
        <v>29</v>
      </c>
      <c r="F12" s="1155">
        <v>117</v>
      </c>
      <c r="G12" s="1155" t="s">
        <v>36</v>
      </c>
      <c r="H12" s="1155" t="s">
        <v>36</v>
      </c>
      <c r="I12" s="824">
        <v>60.74</v>
      </c>
      <c r="J12" s="618">
        <f t="shared" si="0"/>
        <v>1.9756338491932826</v>
      </c>
      <c r="K12" s="842">
        <v>0.3</v>
      </c>
      <c r="L12" s="845">
        <v>4</v>
      </c>
      <c r="M12" s="609">
        <f t="shared" si="1"/>
        <v>1.2</v>
      </c>
      <c r="N12" s="828" t="s">
        <v>106</v>
      </c>
      <c r="O12" s="701">
        <v>0.28000000000000003</v>
      </c>
      <c r="P12" s="603">
        <v>44862</v>
      </c>
      <c r="Q12" s="603">
        <v>44880</v>
      </c>
      <c r="R12" s="609">
        <f t="shared" si="2"/>
        <v>7.1428571428571281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8.163265306122458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11.72853158368412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17.169054553092657</v>
      </c>
      <c r="V12" s="667">
        <f>IF(INDEX(Historical!$N$7:$N$1218,MATCH(B12,Historical!$B$7:$B$1249,0))=0,"n/a",((INDEX(Historical!$C$7:$C$1227,MATCH(B12,Historical!$B$7:$B$1249,0))/INDEX(Historical!$N$7:$N$1218,MATCH(B12,Historical!$B$7:$B$1249,0)))^(1/10)-1)*100)</f>
        <v>21.596608107359838</v>
      </c>
      <c r="W12" s="668">
        <f t="shared" si="3"/>
        <v>0.79498847540052697</v>
      </c>
      <c r="X12" s="669">
        <f t="shared" si="4"/>
        <v>1.6668985003002581</v>
      </c>
      <c r="Y12" s="628"/>
      <c r="Z12" s="618">
        <f t="shared" si="5"/>
        <v>38.216560509554135</v>
      </c>
      <c r="AA12" s="844">
        <f t="shared" si="6"/>
        <v>19.343949044585987</v>
      </c>
      <c r="AB12" s="845">
        <v>12</v>
      </c>
      <c r="AC12" s="824">
        <v>3.14</v>
      </c>
      <c r="AD12" s="824">
        <v>2.41</v>
      </c>
      <c r="AE12" s="824">
        <v>2.44</v>
      </c>
      <c r="AF12" s="824">
        <v>5.34</v>
      </c>
      <c r="AG12" s="824">
        <v>27.6</v>
      </c>
      <c r="AH12" s="824">
        <v>42.4</v>
      </c>
      <c r="AI12" s="824">
        <v>4.12</v>
      </c>
      <c r="AJ12" s="824">
        <v>10.299999999999999</v>
      </c>
      <c r="AK12" s="824">
        <v>8</v>
      </c>
      <c r="AL12" s="836">
        <v>9300</v>
      </c>
      <c r="AM12" s="830">
        <v>0.74</v>
      </c>
      <c r="AN12" s="824">
        <v>0.16</v>
      </c>
      <c r="AO12" s="705">
        <f t="shared" si="7"/>
        <v>-0.1992606423000467</v>
      </c>
      <c r="AP12" s="706">
        <f t="shared" si="8"/>
        <v>19.14468840228594</v>
      </c>
      <c r="AQ12" s="846">
        <f t="shared" si="9"/>
        <v>114.26534732853422</v>
      </c>
      <c r="AR12" s="618">
        <f>INDEX(Historical!$C$7:$C$1227,MATCH(B12,Historical!$B$7:$B$1249,0))*IF(AH12="n/a",1.03,IF(AH12&lt;0,1.01,IF(AH12&gt;10,1.1,(1+AH12/100))))</f>
        <v>1.1660000000000001</v>
      </c>
      <c r="AS12" s="844">
        <f t="shared" si="10"/>
        <v>1.2140392</v>
      </c>
      <c r="AT12" s="844">
        <f t="shared" si="11"/>
        <v>1.311162336</v>
      </c>
      <c r="AU12" s="844">
        <f t="shared" si="11"/>
        <v>1.4160553228800001</v>
      </c>
      <c r="AV12" s="844">
        <f t="shared" si="11"/>
        <v>1.5293397487104003</v>
      </c>
      <c r="AW12" s="618">
        <f t="shared" si="12"/>
        <v>6.636596607590401</v>
      </c>
      <c r="AX12" s="713">
        <f t="shared" si="13"/>
        <v>10.926237417830755</v>
      </c>
      <c r="AY12" s="891">
        <v>1.23</v>
      </c>
      <c r="AZ12" s="830">
        <v>30.4</v>
      </c>
      <c r="BA12" s="830">
        <v>-29.970000000000002</v>
      </c>
      <c r="BB12" s="830">
        <v>12.790000000000001</v>
      </c>
      <c r="BC12" s="830">
        <v>2.25</v>
      </c>
      <c r="BE12" s="594">
        <v>1994</v>
      </c>
      <c r="BF12" s="856">
        <f t="shared" si="14"/>
        <v>3</v>
      </c>
      <c r="BG12" s="840">
        <v>14.7</v>
      </c>
      <c r="BH12" s="823" t="s">
        <v>4455</v>
      </c>
      <c r="BI12" s="823" t="s">
        <v>4456</v>
      </c>
    </row>
    <row r="13" spans="1:61" ht="11.25" customHeight="1" x14ac:dyDescent="0.2">
      <c r="A13" s="822" t="s">
        <v>4671</v>
      </c>
      <c r="B13" s="833" t="s">
        <v>120</v>
      </c>
      <c r="C13" s="889" t="s">
        <v>122</v>
      </c>
      <c r="D13" s="889" t="s">
        <v>4043</v>
      </c>
      <c r="E13" s="699">
        <v>40</v>
      </c>
      <c r="F13" s="1155">
        <v>67</v>
      </c>
      <c r="G13" s="1155" t="s">
        <v>114</v>
      </c>
      <c r="H13" s="1155" t="s">
        <v>114</v>
      </c>
      <c r="I13" s="824">
        <v>310.16000000000003</v>
      </c>
      <c r="J13" s="618">
        <f t="shared" si="0"/>
        <v>2.0892442610265669</v>
      </c>
      <c r="K13" s="835">
        <v>1.62</v>
      </c>
      <c r="L13" s="845">
        <v>4</v>
      </c>
      <c r="M13" s="609">
        <f t="shared" si="1"/>
        <v>6.48</v>
      </c>
      <c r="N13" s="828" t="s">
        <v>550</v>
      </c>
      <c r="O13" s="700">
        <v>1.5</v>
      </c>
      <c r="P13" s="603">
        <v>44651</v>
      </c>
      <c r="Q13" s="603">
        <v>44690</v>
      </c>
      <c r="R13" s="609">
        <f t="shared" si="2"/>
        <v>8.0000000000000071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12.741312741312738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11.175213555440067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11.491723681966871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10.105952540834927</v>
      </c>
      <c r="W13" s="668">
        <f t="shared" si="3"/>
        <v>1.1371242478660457</v>
      </c>
      <c r="X13" s="669">
        <f t="shared" si="4"/>
        <v>0.80361704069698403</v>
      </c>
      <c r="Y13" s="833"/>
      <c r="Z13" s="618">
        <f t="shared" si="5"/>
        <v>64.285714285714292</v>
      </c>
      <c r="AA13" s="844">
        <f t="shared" si="6"/>
        <v>30.769841269841272</v>
      </c>
      <c r="AB13" s="845">
        <v>9</v>
      </c>
      <c r="AC13" s="824">
        <v>10.08</v>
      </c>
      <c r="AD13" s="824">
        <v>2.81</v>
      </c>
      <c r="AE13" s="824">
        <v>5.3</v>
      </c>
      <c r="AF13" s="824">
        <v>5.0999999999999996</v>
      </c>
      <c r="AG13" s="824">
        <v>16.5</v>
      </c>
      <c r="AH13" s="824">
        <v>10.6</v>
      </c>
      <c r="AI13" s="824">
        <v>9.65</v>
      </c>
      <c r="AJ13" s="824">
        <v>14.299999999999999</v>
      </c>
      <c r="AK13" s="824">
        <v>10.65</v>
      </c>
      <c r="AL13" s="836">
        <v>67240</v>
      </c>
      <c r="AM13" s="830">
        <v>0.4</v>
      </c>
      <c r="AN13" s="824">
        <v>0.57999999999999996</v>
      </c>
      <c r="AO13" s="705">
        <f t="shared" si="7"/>
        <v>-17.188873326847833</v>
      </c>
      <c r="AP13" s="706">
        <f t="shared" si="8"/>
        <v>13.580967942993437</v>
      </c>
      <c r="AQ13" s="846">
        <f t="shared" si="9"/>
        <v>164.09273663804828</v>
      </c>
      <c r="AR13" s="618">
        <f>INDEX(Historical!$C$7:$C$1227,MATCH(B13,Historical!$B$7:$B$1249,0))*IF(AH13="n/a",1.03,IF(AH13&lt;0,1.01,IF(AH13&gt;10,1.1,(1+AH13/100))))</f>
        <v>6.4240000000000004</v>
      </c>
      <c r="AS13" s="844">
        <f t="shared" si="10"/>
        <v>7.0439160000000003</v>
      </c>
      <c r="AT13" s="844">
        <f t="shared" si="11"/>
        <v>7.7483076000000013</v>
      </c>
      <c r="AU13" s="844">
        <f t="shared" si="11"/>
        <v>8.5231383600000026</v>
      </c>
      <c r="AV13" s="844">
        <f t="shared" si="11"/>
        <v>9.375452196000003</v>
      </c>
      <c r="AW13" s="618">
        <f t="shared" si="12"/>
        <v>39.114814156000008</v>
      </c>
      <c r="AX13" s="713">
        <f t="shared" si="13"/>
        <v>12.611172993293785</v>
      </c>
      <c r="AY13" s="891">
        <v>0.84</v>
      </c>
      <c r="AZ13" s="830">
        <v>43.43</v>
      </c>
      <c r="BA13" s="830">
        <v>-0.31</v>
      </c>
      <c r="BB13" s="830">
        <v>19.759999999999998</v>
      </c>
      <c r="BC13" s="830">
        <v>25.28</v>
      </c>
      <c r="BE13" s="594">
        <v>1983</v>
      </c>
      <c r="BF13" s="856">
        <f t="shared" si="14"/>
        <v>4</v>
      </c>
      <c r="BG13" s="840">
        <v>8.3000000000000007</v>
      </c>
      <c r="BH13" s="823" t="s">
        <v>4455</v>
      </c>
      <c r="BI13" s="823" t="s">
        <v>4456</v>
      </c>
    </row>
    <row r="14" spans="1:61" ht="11.25" customHeight="1" x14ac:dyDescent="0.2">
      <c r="A14" s="822" t="s">
        <v>4676</v>
      </c>
      <c r="B14" s="833" t="s">
        <v>431</v>
      </c>
      <c r="C14" s="889" t="s">
        <v>107</v>
      </c>
      <c r="D14" s="889" t="s">
        <v>4205</v>
      </c>
      <c r="E14" s="699">
        <v>29</v>
      </c>
      <c r="F14" s="1155">
        <v>108</v>
      </c>
      <c r="G14" s="1155" t="s">
        <v>36</v>
      </c>
      <c r="H14" s="1155" t="s">
        <v>36</v>
      </c>
      <c r="I14" s="824">
        <v>35.17</v>
      </c>
      <c r="J14" s="618">
        <f t="shared" si="0"/>
        <v>3.0707989764003414</v>
      </c>
      <c r="K14" s="842">
        <v>0.27</v>
      </c>
      <c r="L14" s="845">
        <v>4</v>
      </c>
      <c r="M14" s="609">
        <f t="shared" si="1"/>
        <v>1.08</v>
      </c>
      <c r="N14" s="828" t="s">
        <v>147</v>
      </c>
      <c r="O14" s="1027">
        <v>0.26</v>
      </c>
      <c r="P14" s="603">
        <v>44620</v>
      </c>
      <c r="Q14" s="603">
        <v>44635</v>
      </c>
      <c r="R14" s="609">
        <f t="shared" si="2"/>
        <v>3.8461538461538494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2.9917426989883866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3.6610361779477074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3.8094592985331355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3.0011931814392989</v>
      </c>
      <c r="W14" s="668">
        <f t="shared" si="3"/>
        <v>1.2693149251745974</v>
      </c>
      <c r="X14" s="669">
        <f t="shared" si="4"/>
        <v>0.2976140076979012</v>
      </c>
      <c r="Y14" s="641" t="s">
        <v>4255</v>
      </c>
      <c r="Z14" s="618">
        <f t="shared" si="5"/>
        <v>38.028169014084511</v>
      </c>
      <c r="AA14" s="844">
        <f t="shared" si="6"/>
        <v>12.38380281690141</v>
      </c>
      <c r="AB14" s="845">
        <v>12</v>
      </c>
      <c r="AC14" s="824">
        <v>2.84</v>
      </c>
      <c r="AD14" s="824">
        <v>1.79</v>
      </c>
      <c r="AE14" s="824">
        <v>4.78</v>
      </c>
      <c r="AF14" s="824">
        <v>1.68</v>
      </c>
      <c r="AG14" s="824">
        <v>13.100000000000001</v>
      </c>
      <c r="AH14" s="824">
        <v>21.099999999999998</v>
      </c>
      <c r="AI14" s="824">
        <v>12.58</v>
      </c>
      <c r="AJ14" s="824">
        <v>12.8</v>
      </c>
      <c r="AK14" s="824">
        <v>6.9</v>
      </c>
      <c r="AL14" s="836">
        <v>583.9</v>
      </c>
      <c r="AM14" s="830">
        <v>3</v>
      </c>
      <c r="AN14" s="824">
        <v>7.0000000000000007E-2</v>
      </c>
      <c r="AO14" s="705">
        <f t="shared" si="7"/>
        <v>-5.5035445419679334</v>
      </c>
      <c r="AP14" s="706">
        <f t="shared" si="8"/>
        <v>6.8802582749334764</v>
      </c>
      <c r="AQ14" s="846">
        <f t="shared" si="9"/>
        <v>-3.840898662929193</v>
      </c>
      <c r="AR14" s="618">
        <f>INDEX(Historical!$C$7:$C$1227,MATCH(B14,Historical!$B$7:$B$1249,0))*IF(AH14="n/a",1.03,IF(AH14&lt;0,1.01,IF(AH14&gt;10,1.1,(1+AH14/100))))</f>
        <v>1.1189200000000001</v>
      </c>
      <c r="AS14" s="844">
        <f t="shared" si="10"/>
        <v>1.2308120000000002</v>
      </c>
      <c r="AT14" s="844">
        <f t="shared" si="11"/>
        <v>1.3157380280000002</v>
      </c>
      <c r="AU14" s="844">
        <f t="shared" si="11"/>
        <v>1.4065239519320001</v>
      </c>
      <c r="AV14" s="844">
        <f t="shared" si="11"/>
        <v>1.5035741046153079</v>
      </c>
      <c r="AW14" s="618">
        <f t="shared" si="12"/>
        <v>6.5755680845473083</v>
      </c>
      <c r="AX14" s="713">
        <f t="shared" si="13"/>
        <v>18.696525688220948</v>
      </c>
      <c r="AY14" s="891">
        <v>0.68</v>
      </c>
      <c r="AZ14" s="830">
        <v>23.400000000000002</v>
      </c>
      <c r="BA14" s="830">
        <v>-3.66</v>
      </c>
      <c r="BB14" s="830">
        <v>8.58</v>
      </c>
      <c r="BC14" s="830">
        <v>10.02</v>
      </c>
      <c r="BE14" s="594">
        <v>1994</v>
      </c>
      <c r="BF14" s="856">
        <f t="shared" si="14"/>
        <v>3</v>
      </c>
      <c r="BG14" s="840">
        <v>1.0999999999999999</v>
      </c>
      <c r="BH14" s="823" t="s">
        <v>4455</v>
      </c>
      <c r="BI14" s="823" t="s">
        <v>4456</v>
      </c>
    </row>
    <row r="15" spans="1:61" ht="11.25" customHeight="1" x14ac:dyDescent="0.2">
      <c r="A15" s="822" t="s">
        <v>4677</v>
      </c>
      <c r="B15" s="833" t="s">
        <v>434</v>
      </c>
      <c r="C15" s="889" t="s">
        <v>130</v>
      </c>
      <c r="D15" s="889" t="s">
        <v>4207</v>
      </c>
      <c r="E15" s="699">
        <v>30</v>
      </c>
      <c r="F15" s="1155">
        <v>103</v>
      </c>
      <c r="G15" s="1155" t="s">
        <v>36</v>
      </c>
      <c r="H15" s="1155" t="s">
        <v>36</v>
      </c>
      <c r="I15" s="832">
        <v>54.56</v>
      </c>
      <c r="J15" s="618">
        <f t="shared" si="0"/>
        <v>2.0410557184750733</v>
      </c>
      <c r="K15" s="842">
        <v>0.27839999999999998</v>
      </c>
      <c r="L15" s="845">
        <v>4</v>
      </c>
      <c r="M15" s="609">
        <f t="shared" si="1"/>
        <v>1.1135999999999999</v>
      </c>
      <c r="N15" s="828" t="s">
        <v>435</v>
      </c>
      <c r="O15" s="701">
        <v>0.27289999999999998</v>
      </c>
      <c r="P15" s="603">
        <v>44875</v>
      </c>
      <c r="Q15" s="603">
        <v>44888</v>
      </c>
      <c r="R15" s="609">
        <f t="shared" si="2"/>
        <v>2.0153902528398699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4.0461278457103012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3.1037067136208796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3.0710266691390764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3.2190325675818254</v>
      </c>
      <c r="W15" s="668">
        <f t="shared" si="3"/>
        <v>0.95402162129911816</v>
      </c>
      <c r="X15" s="669">
        <f t="shared" si="4"/>
        <v>0.63979722273730766</v>
      </c>
      <c r="Y15" s="834"/>
      <c r="Z15" s="618">
        <f t="shared" si="5"/>
        <v>56.242424242424235</v>
      </c>
      <c r="AA15" s="844">
        <f t="shared" si="6"/>
        <v>27.555555555555557</v>
      </c>
      <c r="AB15" s="845">
        <v>12</v>
      </c>
      <c r="AC15" s="824">
        <v>1.98</v>
      </c>
      <c r="AD15" s="824">
        <v>6.71</v>
      </c>
      <c r="AE15" s="824">
        <v>5.2</v>
      </c>
      <c r="AF15" s="824">
        <v>2.68</v>
      </c>
      <c r="AG15" s="824">
        <v>10.299999999999999</v>
      </c>
      <c r="AH15" s="824">
        <v>-0.5</v>
      </c>
      <c r="AI15" s="824">
        <v>6.74</v>
      </c>
      <c r="AJ15" s="824">
        <v>4.8</v>
      </c>
      <c r="AK15" s="824">
        <v>4</v>
      </c>
      <c r="AL15" s="836">
        <v>501.26</v>
      </c>
      <c r="AM15" s="830">
        <v>0.2</v>
      </c>
      <c r="AN15" s="824">
        <v>0.99</v>
      </c>
      <c r="AO15" s="705">
        <f t="shared" si="7"/>
        <v>-22.443473167941406</v>
      </c>
      <c r="AP15" s="706">
        <f t="shared" si="8"/>
        <v>5.1120823876141497</v>
      </c>
      <c r="AQ15" s="846">
        <f t="shared" si="9"/>
        <v>81.167680326988062</v>
      </c>
      <c r="AR15" s="618">
        <f>INDEX(Historical!$C$7:$C$1227,MATCH(B15,Historical!$B$7:$B$1249,0))*IF(AH15="n/a",1.03,IF(AH15&lt;0,1.01,IF(AH15&gt;10,1.1,(1+AH15/100))))</f>
        <v>1.0570660000000001</v>
      </c>
      <c r="AS15" s="844">
        <f t="shared" si="10"/>
        <v>1.1283122483999999</v>
      </c>
      <c r="AT15" s="844">
        <f t="shared" si="11"/>
        <v>1.1734447383359998</v>
      </c>
      <c r="AU15" s="844">
        <f t="shared" si="11"/>
        <v>1.2203825278694398</v>
      </c>
      <c r="AV15" s="844">
        <f t="shared" si="11"/>
        <v>1.2691978289842174</v>
      </c>
      <c r="AW15" s="618">
        <f t="shared" si="12"/>
        <v>5.8484033435896574</v>
      </c>
      <c r="AX15" s="713">
        <f t="shared" si="13"/>
        <v>10.719214339423859</v>
      </c>
      <c r="AY15" s="891">
        <v>0.18</v>
      </c>
      <c r="AZ15" s="830">
        <v>31.41</v>
      </c>
      <c r="BA15" s="830">
        <v>-9.6</v>
      </c>
      <c r="BB15" s="830">
        <v>6.87</v>
      </c>
      <c r="BC15" s="830">
        <v>9.34</v>
      </c>
      <c r="BE15" s="594">
        <v>1993</v>
      </c>
      <c r="BF15" s="856">
        <f t="shared" si="14"/>
        <v>3</v>
      </c>
      <c r="BG15" s="840">
        <v>2.8000000000000003</v>
      </c>
      <c r="BH15" s="823" t="s">
        <v>4455</v>
      </c>
      <c r="BI15" s="823" t="s">
        <v>4456</v>
      </c>
    </row>
    <row r="16" spans="1:61" s="737" customFormat="1" ht="11.25" customHeight="1" x14ac:dyDescent="0.2">
      <c r="A16" s="720" t="s">
        <v>4679</v>
      </c>
      <c r="B16" s="743" t="s">
        <v>140</v>
      </c>
      <c r="C16" s="889" t="s">
        <v>130</v>
      </c>
      <c r="D16" s="889" t="s">
        <v>4206</v>
      </c>
      <c r="E16" s="721">
        <v>39</v>
      </c>
      <c r="F16" s="1155">
        <v>71</v>
      </c>
      <c r="G16" s="1154" t="s">
        <v>36</v>
      </c>
      <c r="H16" s="1154" t="s">
        <v>36</v>
      </c>
      <c r="I16" s="731">
        <v>120.2</v>
      </c>
      <c r="J16" s="723">
        <f t="shared" si="0"/>
        <v>2.4625623960066552</v>
      </c>
      <c r="K16" s="741">
        <v>0.74</v>
      </c>
      <c r="L16" s="725">
        <v>4</v>
      </c>
      <c r="M16" s="726">
        <f t="shared" si="1"/>
        <v>2.96</v>
      </c>
      <c r="N16" s="727" t="s">
        <v>141</v>
      </c>
      <c r="O16" s="742">
        <v>0.68</v>
      </c>
      <c r="P16" s="1066">
        <v>44890</v>
      </c>
      <c r="Q16" s="1066">
        <v>44907</v>
      </c>
      <c r="R16" s="726">
        <f t="shared" si="2"/>
        <v>8.8235294117646959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8.7234042553191458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8.8700873585653373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8.3624857418314278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6.469649731678806</v>
      </c>
      <c r="W16" s="668">
        <f t="shared" si="3"/>
        <v>1.292571636588655</v>
      </c>
      <c r="X16" s="669">
        <f t="shared" si="4"/>
        <v>0.90896584150341608</v>
      </c>
      <c r="Y16" s="743"/>
      <c r="Z16" s="723">
        <f t="shared" si="5"/>
        <v>53.237410071942449</v>
      </c>
      <c r="AA16" s="730">
        <f t="shared" si="6"/>
        <v>21.618705035971225</v>
      </c>
      <c r="AB16" s="725">
        <v>9</v>
      </c>
      <c r="AC16" s="731">
        <v>5.56</v>
      </c>
      <c r="AD16" s="731">
        <v>2.61</v>
      </c>
      <c r="AE16" s="731">
        <v>3.94</v>
      </c>
      <c r="AF16" s="731">
        <v>1.77</v>
      </c>
      <c r="AG16" s="731">
        <v>8.6</v>
      </c>
      <c r="AH16" s="731">
        <v>9.4</v>
      </c>
      <c r="AI16" s="731">
        <v>7.42</v>
      </c>
      <c r="AJ16" s="731">
        <v>9.1999999999999993</v>
      </c>
      <c r="AK16" s="731">
        <v>8.16</v>
      </c>
      <c r="AL16" s="732">
        <v>16570</v>
      </c>
      <c r="AM16" s="733">
        <v>0.3</v>
      </c>
      <c r="AN16" s="731">
        <v>0.86</v>
      </c>
      <c r="AO16" s="734">
        <f t="shared" si="7"/>
        <v>-10.793656898133142</v>
      </c>
      <c r="AP16" s="735">
        <f t="shared" si="8"/>
        <v>10.825048137838083</v>
      </c>
      <c r="AQ16" s="846">
        <f t="shared" si="9"/>
        <v>30.409794986026139</v>
      </c>
      <c r="AR16" s="618">
        <f>INDEX(Historical!$C$7:$C$1227,MATCH(B16,Historical!$B$7:$B$1249,0))*IF(AH16="n/a",1.03,IF(AH16&lt;0,1.01,IF(AH16&gt;10,1.1,(1+AH16/100))))</f>
        <v>2.7951700000000006</v>
      </c>
      <c r="AS16" s="730">
        <f t="shared" si="10"/>
        <v>3.0025716140000007</v>
      </c>
      <c r="AT16" s="730">
        <f t="shared" si="11"/>
        <v>3.2475814577024003</v>
      </c>
      <c r="AU16" s="730">
        <f t="shared" si="11"/>
        <v>3.5125841046509159</v>
      </c>
      <c r="AV16" s="730">
        <f t="shared" si="11"/>
        <v>3.7992109675904304</v>
      </c>
      <c r="AW16" s="723">
        <f t="shared" si="12"/>
        <v>16.357118143943747</v>
      </c>
      <c r="AX16" s="736">
        <f t="shared" si="13"/>
        <v>13.608251367673665</v>
      </c>
      <c r="AY16" s="892">
        <v>0.56000000000000005</v>
      </c>
      <c r="AZ16" s="733">
        <v>35.120000000000005</v>
      </c>
      <c r="BA16" s="733">
        <v>-2.2399999999999998</v>
      </c>
      <c r="BB16" s="733">
        <v>12.19</v>
      </c>
      <c r="BC16" s="733">
        <v>6.76</v>
      </c>
      <c r="BD16" s="866"/>
      <c r="BE16" s="594">
        <v>1985</v>
      </c>
      <c r="BF16" s="856">
        <f t="shared" si="14"/>
        <v>4</v>
      </c>
      <c r="BG16" s="784">
        <v>3.5999999999999996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4680</v>
      </c>
      <c r="B17" s="833" t="s">
        <v>426</v>
      </c>
      <c r="C17" s="889" t="s">
        <v>122</v>
      </c>
      <c r="D17" s="889" t="s">
        <v>4208</v>
      </c>
      <c r="E17" s="699">
        <v>28</v>
      </c>
      <c r="F17" s="1155">
        <v>119</v>
      </c>
      <c r="G17" s="1155" t="s">
        <v>105</v>
      </c>
      <c r="H17" s="1155" t="s">
        <v>105</v>
      </c>
      <c r="I17" s="824">
        <v>106.14</v>
      </c>
      <c r="J17" s="618">
        <f t="shared" si="0"/>
        <v>1.4320708498209913</v>
      </c>
      <c r="K17" s="842">
        <v>0.38</v>
      </c>
      <c r="L17" s="845">
        <v>4</v>
      </c>
      <c r="M17" s="609">
        <f t="shared" si="1"/>
        <v>1.52</v>
      </c>
      <c r="N17" s="828" t="s">
        <v>427</v>
      </c>
      <c r="O17" s="701">
        <v>0.36</v>
      </c>
      <c r="P17" s="895">
        <v>44313</v>
      </c>
      <c r="Q17" s="895">
        <v>44335</v>
      </c>
      <c r="R17" s="609">
        <f t="shared" si="2"/>
        <v>5.5555555555555607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4.1666666666666741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4.3532011211615762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4.2188521668051759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6.4878668033606202</v>
      </c>
      <c r="W17" s="668">
        <f t="shared" si="3"/>
        <v>0.65026799943239777</v>
      </c>
      <c r="X17" s="669">
        <f t="shared" si="4"/>
        <v>1.6226354487712216</v>
      </c>
      <c r="Y17" s="638"/>
      <c r="Z17" s="618">
        <f t="shared" si="5"/>
        <v>42.816901408450711</v>
      </c>
      <c r="AA17" s="844">
        <f t="shared" si="6"/>
        <v>29.898591549295777</v>
      </c>
      <c r="AB17" s="845">
        <v>12</v>
      </c>
      <c r="AC17" s="824">
        <v>3.55</v>
      </c>
      <c r="AD17" s="824">
        <v>4.28</v>
      </c>
      <c r="AE17" s="824">
        <v>2.02</v>
      </c>
      <c r="AF17" s="824">
        <v>3.6</v>
      </c>
      <c r="AG17" s="824">
        <v>12.3</v>
      </c>
      <c r="AH17" s="824">
        <v>12.3</v>
      </c>
      <c r="AI17" s="824">
        <v>3.7699999999999996</v>
      </c>
      <c r="AJ17" s="824">
        <v>2.6</v>
      </c>
      <c r="AK17" s="824">
        <v>6.79</v>
      </c>
      <c r="AL17" s="836">
        <v>6730</v>
      </c>
      <c r="AM17" s="830">
        <v>0.2</v>
      </c>
      <c r="AN17" s="824">
        <v>0.64</v>
      </c>
      <c r="AO17" s="705">
        <f t="shared" si="7"/>
        <v>-24.247668532669607</v>
      </c>
      <c r="AP17" s="706">
        <f t="shared" si="8"/>
        <v>5.6509230166261677</v>
      </c>
      <c r="AQ17" s="846">
        <f t="shared" si="9"/>
        <v>118.71841824335058</v>
      </c>
      <c r="AR17" s="618">
        <f>INDEX(Historical!$C$7:$C$1227,MATCH(B17,Historical!$B$7:$B$1249,0))*IF(AH17="n/a",1.03,IF(AH17&lt;0,1.01,IF(AH17&gt;10,1.1,(1+AH17/100))))</f>
        <v>1.6500000000000001</v>
      </c>
      <c r="AS17" s="844">
        <f t="shared" si="10"/>
        <v>1.7122050000000002</v>
      </c>
      <c r="AT17" s="844">
        <f t="shared" si="11"/>
        <v>1.8284637195000004</v>
      </c>
      <c r="AU17" s="844">
        <f t="shared" si="11"/>
        <v>1.9526164060540505</v>
      </c>
      <c r="AV17" s="844">
        <f t="shared" si="11"/>
        <v>2.0851990600251207</v>
      </c>
      <c r="AW17" s="618">
        <f t="shared" si="12"/>
        <v>9.2284841855791715</v>
      </c>
      <c r="AX17" s="713">
        <f t="shared" si="13"/>
        <v>8.6946336777644344</v>
      </c>
      <c r="AY17" s="891">
        <v>0.64</v>
      </c>
      <c r="AZ17" s="830">
        <v>17.630000000000003</v>
      </c>
      <c r="BA17" s="830">
        <v>-15.39</v>
      </c>
      <c r="BB17" s="830">
        <v>6.78</v>
      </c>
      <c r="BC17" s="830">
        <v>-0.65</v>
      </c>
      <c r="BE17" s="594">
        <v>1994</v>
      </c>
      <c r="BF17" s="856">
        <f t="shared" si="14"/>
        <v>3</v>
      </c>
      <c r="BG17" s="840">
        <v>5.7</v>
      </c>
      <c r="BH17" s="823" t="s">
        <v>4455</v>
      </c>
      <c r="BI17" s="823" t="s">
        <v>4456</v>
      </c>
    </row>
    <row r="18" spans="1:61" ht="11.25" customHeight="1" x14ac:dyDescent="0.2">
      <c r="A18" s="822" t="s">
        <v>4691</v>
      </c>
      <c r="B18" s="833" t="s">
        <v>129</v>
      </c>
      <c r="C18" s="889" t="s">
        <v>130</v>
      </c>
      <c r="D18" s="889" t="s">
        <v>4207</v>
      </c>
      <c r="E18" s="699">
        <v>68</v>
      </c>
      <c r="F18" s="1155">
        <v>1</v>
      </c>
      <c r="G18" s="1155" t="s">
        <v>36</v>
      </c>
      <c r="H18" s="1155" t="s">
        <v>36</v>
      </c>
      <c r="I18" s="824">
        <v>97.99</v>
      </c>
      <c r="J18" s="618">
        <f t="shared" si="0"/>
        <v>1.6226145525053577</v>
      </c>
      <c r="K18" s="835">
        <v>0.39750000000000002</v>
      </c>
      <c r="L18" s="845">
        <v>4</v>
      </c>
      <c r="M18" s="609">
        <f t="shared" si="1"/>
        <v>1.59</v>
      </c>
      <c r="N18" s="828" t="s">
        <v>118</v>
      </c>
      <c r="O18" s="700">
        <v>0.36499999999999999</v>
      </c>
      <c r="P18" s="603">
        <v>44785</v>
      </c>
      <c r="Q18" s="603">
        <v>44805</v>
      </c>
      <c r="R18" s="609">
        <f t="shared" si="2"/>
        <v>8.9041095890411039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9.375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9.7170335131538277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8.902128458125059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9.7934759492371626</v>
      </c>
      <c r="W18" s="668">
        <f t="shared" si="3"/>
        <v>0.90898558430814003</v>
      </c>
      <c r="X18" s="669">
        <f t="shared" si="4"/>
        <v>0.9370661534868483</v>
      </c>
      <c r="Y18" s="631"/>
      <c r="Z18" s="618">
        <f t="shared" si="5"/>
        <v>73.6111111111111</v>
      </c>
      <c r="AA18" s="844">
        <f t="shared" si="6"/>
        <v>45.365740740740733</v>
      </c>
      <c r="AB18" s="845">
        <v>12</v>
      </c>
      <c r="AC18" s="824">
        <v>2.16</v>
      </c>
      <c r="AD18" s="824">
        <v>10.210000000000001</v>
      </c>
      <c r="AE18" s="824">
        <v>7.34</v>
      </c>
      <c r="AF18" s="824">
        <v>5.08</v>
      </c>
      <c r="AG18" s="824">
        <v>11.5</v>
      </c>
      <c r="AH18" s="824">
        <v>9.1999999999999993</v>
      </c>
      <c r="AI18" s="824">
        <v>5.59</v>
      </c>
      <c r="AJ18" s="824">
        <v>9.5</v>
      </c>
      <c r="AK18" s="824">
        <v>4.3999999999999995</v>
      </c>
      <c r="AL18" s="836">
        <v>3540</v>
      </c>
      <c r="AM18" s="830">
        <v>0.2</v>
      </c>
      <c r="AN18" s="824">
        <v>0.98</v>
      </c>
      <c r="AO18" s="705">
        <f t="shared" si="7"/>
        <v>-34.840997730110317</v>
      </c>
      <c r="AP18" s="706">
        <f t="shared" si="8"/>
        <v>10.524743010630417</v>
      </c>
      <c r="AQ18" s="846">
        <f t="shared" si="9"/>
        <v>220.04024952632508</v>
      </c>
      <c r="AR18" s="618">
        <f>INDEX(Historical!$C$7:$C$1227,MATCH(B18,Historical!$B$7:$B$1249,0))*IF(AH18="n/a",1.03,IF(AH18&lt;0,1.01,IF(AH18&gt;10,1.1,(1+AH18/100))))</f>
        <v>1.5287999999999999</v>
      </c>
      <c r="AS18" s="844">
        <f t="shared" si="10"/>
        <v>1.6142599200000001</v>
      </c>
      <c r="AT18" s="844">
        <f t="shared" si="11"/>
        <v>1.6852873564800002</v>
      </c>
      <c r="AU18" s="844">
        <f t="shared" si="11"/>
        <v>1.7594400001651203</v>
      </c>
      <c r="AV18" s="844">
        <f t="shared" si="11"/>
        <v>1.8368553601723856</v>
      </c>
      <c r="AW18" s="618">
        <f t="shared" si="12"/>
        <v>8.4246426368175058</v>
      </c>
      <c r="AX18" s="713">
        <f t="shared" si="13"/>
        <v>8.5974514101617583</v>
      </c>
      <c r="AY18" s="891">
        <v>0.37</v>
      </c>
      <c r="AZ18" s="830">
        <v>37.590000000000003</v>
      </c>
      <c r="BA18" s="830">
        <v>-5.57</v>
      </c>
      <c r="BB18" s="830">
        <v>11.78</v>
      </c>
      <c r="BC18" s="830">
        <v>15.98</v>
      </c>
      <c r="BE18" s="594">
        <v>1955</v>
      </c>
      <c r="BF18" s="856">
        <f t="shared" si="14"/>
        <v>9</v>
      </c>
      <c r="BG18" s="840">
        <v>4.1000000000000005</v>
      </c>
      <c r="BH18" s="823" t="s">
        <v>4455</v>
      </c>
      <c r="BI18" s="823" t="s">
        <v>4456</v>
      </c>
    </row>
    <row r="19" spans="1:61" ht="11.25" customHeight="1" x14ac:dyDescent="0.2">
      <c r="A19" s="822" t="s">
        <v>4696</v>
      </c>
      <c r="B19" s="833" t="s">
        <v>447</v>
      </c>
      <c r="C19" s="889" t="s">
        <v>107</v>
      </c>
      <c r="D19" s="889" t="s">
        <v>4205</v>
      </c>
      <c r="E19" s="699">
        <v>29</v>
      </c>
      <c r="F19" s="1155">
        <v>115</v>
      </c>
      <c r="G19" s="1155" t="s">
        <v>105</v>
      </c>
      <c r="H19" s="1155" t="s">
        <v>105</v>
      </c>
      <c r="I19" s="824">
        <v>101.94</v>
      </c>
      <c r="J19" s="618">
        <f t="shared" si="0"/>
        <v>1.5695507161075144</v>
      </c>
      <c r="K19" s="842">
        <v>0.4</v>
      </c>
      <c r="L19" s="845">
        <v>4</v>
      </c>
      <c r="M19" s="609">
        <f t="shared" si="1"/>
        <v>1.6</v>
      </c>
      <c r="N19" s="828" t="s">
        <v>238</v>
      </c>
      <c r="O19" s="701">
        <v>0.36</v>
      </c>
      <c r="P19" s="603">
        <v>44833</v>
      </c>
      <c r="Q19" s="603">
        <v>44851</v>
      </c>
      <c r="R19" s="609">
        <f t="shared" si="2"/>
        <v>11.111111111111121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6.153846153846132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14.059652983739234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13.582453393178628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10.466575521433796</v>
      </c>
      <c r="W19" s="668">
        <f t="shared" si="3"/>
        <v>1.2976979304610219</v>
      </c>
      <c r="X19" s="669">
        <f t="shared" si="4"/>
        <v>0.7630591793920577</v>
      </c>
      <c r="Y19" s="628"/>
      <c r="Z19" s="618">
        <f t="shared" si="5"/>
        <v>30.651340996168585</v>
      </c>
      <c r="AA19" s="844">
        <f t="shared" si="6"/>
        <v>19.52873563218391</v>
      </c>
      <c r="AB19" s="845">
        <v>12</v>
      </c>
      <c r="AC19" s="824">
        <v>5.22</v>
      </c>
      <c r="AD19" s="824">
        <v>2.74</v>
      </c>
      <c r="AE19" s="824">
        <v>9.0399999999999991</v>
      </c>
      <c r="AF19" s="824">
        <v>2.75</v>
      </c>
      <c r="AG19" s="824">
        <v>14.799999999999999</v>
      </c>
      <c r="AH19" s="824">
        <v>67.800000000000011</v>
      </c>
      <c r="AI19" s="824">
        <v>12.75</v>
      </c>
      <c r="AJ19" s="824">
        <v>17.8</v>
      </c>
      <c r="AK19" s="824">
        <v>7.0000000000000009</v>
      </c>
      <c r="AL19" s="836">
        <v>3280</v>
      </c>
      <c r="AM19" s="830">
        <v>15.4</v>
      </c>
      <c r="AN19" s="824">
        <v>7.0000000000000007E-2</v>
      </c>
      <c r="AO19" s="705">
        <f t="shared" si="7"/>
        <v>-4.3767315228977672</v>
      </c>
      <c r="AP19" s="706">
        <f t="shared" si="8"/>
        <v>15.152004109286143</v>
      </c>
      <c r="AQ19" s="846">
        <f t="shared" si="9"/>
        <v>54.49418973397708</v>
      </c>
      <c r="AR19" s="618">
        <f>INDEX(Historical!$C$7:$C$1227,MATCH(B19,Historical!$B$7:$B$1249,0))*IF(AH19="n/a",1.03,IF(AH19&lt;0,1.01,IF(AH19&gt;10,1.1,(1+AH19/100))))</f>
        <v>1.518</v>
      </c>
      <c r="AS19" s="844">
        <f t="shared" si="10"/>
        <v>1.6698000000000002</v>
      </c>
      <c r="AT19" s="844">
        <f t="shared" si="11"/>
        <v>1.7866860000000002</v>
      </c>
      <c r="AU19" s="844">
        <f t="shared" si="11"/>
        <v>1.9117540200000003</v>
      </c>
      <c r="AV19" s="844">
        <f t="shared" si="11"/>
        <v>2.0455768014000002</v>
      </c>
      <c r="AW19" s="618">
        <f t="shared" si="12"/>
        <v>8.9318168214000018</v>
      </c>
      <c r="AX19" s="713">
        <f t="shared" si="13"/>
        <v>8.761837180105946</v>
      </c>
      <c r="AY19" s="891">
        <v>1.1100000000000001</v>
      </c>
      <c r="AZ19" s="830">
        <v>62.69</v>
      </c>
      <c r="BA19" s="830">
        <v>-13.66</v>
      </c>
      <c r="BB19" s="830">
        <v>6.75</v>
      </c>
      <c r="BC19" s="830">
        <v>10.029999999999999</v>
      </c>
      <c r="BE19" s="594">
        <v>1994</v>
      </c>
      <c r="BF19" s="856">
        <f t="shared" si="14"/>
        <v>3</v>
      </c>
      <c r="BG19" s="840">
        <v>1.5</v>
      </c>
      <c r="BH19" s="823" t="s">
        <v>4455</v>
      </c>
      <c r="BI19" s="823" t="s">
        <v>4456</v>
      </c>
    </row>
    <row r="20" spans="1:61" ht="11.25" customHeight="1" x14ac:dyDescent="0.2">
      <c r="A20" s="822" t="s">
        <v>4702</v>
      </c>
      <c r="B20" s="833" t="s">
        <v>149</v>
      </c>
      <c r="C20" s="889" t="s">
        <v>152</v>
      </c>
      <c r="D20" s="889" t="s">
        <v>4191</v>
      </c>
      <c r="E20" s="699">
        <v>51</v>
      </c>
      <c r="F20" s="1155">
        <v>38</v>
      </c>
      <c r="G20" s="1155" t="s">
        <v>36</v>
      </c>
      <c r="H20" s="1155" t="s">
        <v>36</v>
      </c>
      <c r="I20" s="824">
        <v>249.34</v>
      </c>
      <c r="J20" s="618">
        <f t="shared" si="0"/>
        <v>1.4598540145985401</v>
      </c>
      <c r="K20" s="835">
        <v>0.91</v>
      </c>
      <c r="L20" s="845">
        <v>4</v>
      </c>
      <c r="M20" s="609">
        <f t="shared" si="1"/>
        <v>3.64</v>
      </c>
      <c r="N20" s="828" t="s">
        <v>150</v>
      </c>
      <c r="O20" s="700">
        <v>0.87</v>
      </c>
      <c r="P20" s="603">
        <v>44903</v>
      </c>
      <c r="Q20" s="603">
        <v>44925</v>
      </c>
      <c r="R20" s="609">
        <f t="shared" si="2"/>
        <v>4.5977011494252915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4.9999999999999822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3.6201249102785216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4.3936295347629883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7.4359288518188515</v>
      </c>
      <c r="W20" s="668">
        <f t="shared" si="3"/>
        <v>0.59086492384717915</v>
      </c>
      <c r="X20" s="669">
        <f t="shared" si="4"/>
        <v>1.4172998499235445</v>
      </c>
      <c r="Y20" s="834" t="s">
        <v>151</v>
      </c>
      <c r="Z20" s="618">
        <f t="shared" si="5"/>
        <v>67.657992565055764</v>
      </c>
      <c r="AA20" s="844">
        <f t="shared" si="6"/>
        <v>46.3457249070632</v>
      </c>
      <c r="AB20" s="845">
        <v>9</v>
      </c>
      <c r="AC20" s="824">
        <v>5.38</v>
      </c>
      <c r="AD20" s="824">
        <v>23.58</v>
      </c>
      <c r="AE20" s="824">
        <v>3.62</v>
      </c>
      <c r="AF20" s="824">
        <v>2.71</v>
      </c>
      <c r="AG20" s="824">
        <v>6.8000000000000007</v>
      </c>
      <c r="AH20" s="824">
        <v>3.6999999999999997</v>
      </c>
      <c r="AI20" s="824">
        <v>11.53</v>
      </c>
      <c r="AJ20" s="824">
        <v>3.1</v>
      </c>
      <c r="AK20" s="824">
        <v>1.9</v>
      </c>
      <c r="AL20" s="836">
        <v>68240</v>
      </c>
      <c r="AM20" s="830">
        <v>0.44</v>
      </c>
      <c r="AN20" s="824">
        <v>0.64</v>
      </c>
      <c r="AO20" s="705">
        <f t="shared" si="7"/>
        <v>-40.492241357701673</v>
      </c>
      <c r="AP20" s="706">
        <f t="shared" si="8"/>
        <v>5.8534835493615285</v>
      </c>
      <c r="AQ20" s="846">
        <f t="shared" si="9"/>
        <v>136.26436652204407</v>
      </c>
      <c r="AR20" s="618">
        <f>INDEX(Historical!$C$7:$C$1227,MATCH(B20,Historical!$B$7:$B$1249,0))*IF(AH20="n/a",1.03,IF(AH20&lt;0,1.01,IF(AH20&gt;10,1.1,(1+AH20/100))))</f>
        <v>3.4843199999999994</v>
      </c>
      <c r="AS20" s="844">
        <f t="shared" si="10"/>
        <v>3.8327519999999997</v>
      </c>
      <c r="AT20" s="844">
        <f t="shared" si="11"/>
        <v>3.9055742879999995</v>
      </c>
      <c r="AU20" s="844">
        <f t="shared" si="11"/>
        <v>3.9797801994719992</v>
      </c>
      <c r="AV20" s="844">
        <f t="shared" si="11"/>
        <v>4.0553960232619666</v>
      </c>
      <c r="AW20" s="618">
        <f t="shared" si="12"/>
        <v>19.257822510733966</v>
      </c>
      <c r="AX20" s="713">
        <f t="shared" si="13"/>
        <v>7.7235190947036045</v>
      </c>
      <c r="AY20" s="891">
        <v>0.6</v>
      </c>
      <c r="AZ20" s="830">
        <v>15.49</v>
      </c>
      <c r="BA20" s="830">
        <v>-10.08</v>
      </c>
      <c r="BB20" s="830">
        <v>9</v>
      </c>
      <c r="BC20" s="830">
        <v>0.57000000000000006</v>
      </c>
      <c r="BE20" s="594">
        <v>1973</v>
      </c>
      <c r="BF20" s="856">
        <f t="shared" si="14"/>
        <v>6</v>
      </c>
      <c r="BG20" s="840">
        <v>3.2</v>
      </c>
      <c r="BH20" s="823" t="s">
        <v>4455</v>
      </c>
      <c r="BI20" s="823" t="s">
        <v>4456</v>
      </c>
    </row>
    <row r="21" spans="1:61" ht="11.25" customHeight="1" x14ac:dyDescent="0.2">
      <c r="A21" s="822" t="s">
        <v>4703</v>
      </c>
      <c r="B21" s="833" t="s">
        <v>237</v>
      </c>
      <c r="C21" s="889" t="s">
        <v>107</v>
      </c>
      <c r="D21" s="889" t="s">
        <v>4201</v>
      </c>
      <c r="E21" s="699">
        <v>42</v>
      </c>
      <c r="F21" s="1155">
        <v>63</v>
      </c>
      <c r="G21" s="1155" t="s">
        <v>36</v>
      </c>
      <c r="H21" s="1155" t="s">
        <v>114</v>
      </c>
      <c r="I21" s="824">
        <v>26.81</v>
      </c>
      <c r="J21" s="618">
        <f t="shared" si="0"/>
        <v>4.32674375233122</v>
      </c>
      <c r="K21" s="835">
        <v>0.28999999999999998</v>
      </c>
      <c r="L21" s="845">
        <v>4</v>
      </c>
      <c r="M21" s="609">
        <f t="shared" si="1"/>
        <v>1.1599999999999999</v>
      </c>
      <c r="N21" s="828" t="s">
        <v>126</v>
      </c>
      <c r="O21" s="700">
        <v>0.28000000000000003</v>
      </c>
      <c r="P21" s="603">
        <v>44560</v>
      </c>
      <c r="Q21" s="603">
        <v>44575</v>
      </c>
      <c r="R21" s="609">
        <f t="shared" si="2"/>
        <v>3.5714285714285547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3.7037037037036979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6.7767583149812571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9.2388464140373152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12.884399678677095</v>
      </c>
      <c r="W21" s="668">
        <f t="shared" si="3"/>
        <v>0.71705680081680867</v>
      </c>
      <c r="X21" s="669" t="str">
        <f t="shared" si="4"/>
        <v>n/a</v>
      </c>
      <c r="Y21" s="628"/>
      <c r="Z21" s="618">
        <f t="shared" si="5"/>
        <v>45.8498023715415</v>
      </c>
      <c r="AA21" s="844">
        <f t="shared" si="6"/>
        <v>10.596837944664031</v>
      </c>
      <c r="AB21" s="845">
        <v>9</v>
      </c>
      <c r="AC21" s="824">
        <v>2.5299999999999998</v>
      </c>
      <c r="AD21" s="824" t="s">
        <v>135</v>
      </c>
      <c r="AE21" s="824">
        <v>1.58</v>
      </c>
      <c r="AF21" s="824">
        <v>1.1200000000000001</v>
      </c>
      <c r="AG21" s="824">
        <v>10.7</v>
      </c>
      <c r="AH21" s="824">
        <v>-29.2</v>
      </c>
      <c r="AI21" s="824">
        <v>11.19</v>
      </c>
      <c r="AJ21" s="824">
        <v>-3.4000000000000004</v>
      </c>
      <c r="AK21" s="824">
        <v>-7.91</v>
      </c>
      <c r="AL21" s="836">
        <v>13100</v>
      </c>
      <c r="AM21" s="830">
        <v>18.7</v>
      </c>
      <c r="AN21" s="824">
        <v>0.77</v>
      </c>
      <c r="AO21" s="705">
        <f t="shared" si="7"/>
        <v>2.9687522217045039</v>
      </c>
      <c r="AP21" s="706">
        <f t="shared" si="8"/>
        <v>13.565590166368535</v>
      </c>
      <c r="AQ21" s="846">
        <f t="shared" si="9"/>
        <v>-27.371696677079839</v>
      </c>
      <c r="AR21" s="618">
        <f>INDEX(Historical!$C$7:$C$1227,MATCH(B21,Historical!$B$7:$B$1249,0))*IF(AH21="n/a",1.03,IF(AH21&lt;0,1.01,IF(AH21&gt;10,1.1,(1+AH21/100))))</f>
        <v>1.1312000000000002</v>
      </c>
      <c r="AS21" s="844">
        <f t="shared" si="10"/>
        <v>1.2443200000000003</v>
      </c>
      <c r="AT21" s="844">
        <f t="shared" si="11"/>
        <v>1.2567632000000004</v>
      </c>
      <c r="AU21" s="844">
        <f t="shared" si="11"/>
        <v>1.2693308320000005</v>
      </c>
      <c r="AV21" s="844">
        <f t="shared" si="11"/>
        <v>1.2820241403200006</v>
      </c>
      <c r="AW21" s="618">
        <f t="shared" si="12"/>
        <v>6.183638172320002</v>
      </c>
      <c r="AX21" s="713">
        <f t="shared" si="13"/>
        <v>23.064670542036563</v>
      </c>
      <c r="AY21" s="891">
        <v>1.26</v>
      </c>
      <c r="AZ21" s="830">
        <v>32.479999999999997</v>
      </c>
      <c r="BA21" s="830">
        <v>-26.450000000000003</v>
      </c>
      <c r="BB21" s="830">
        <v>13.08</v>
      </c>
      <c r="BC21" s="830">
        <v>4.1099999999999994</v>
      </c>
      <c r="BE21" s="594">
        <v>1981</v>
      </c>
      <c r="BF21" s="856">
        <f t="shared" si="14"/>
        <v>4</v>
      </c>
      <c r="BG21" s="840">
        <v>4.5999999999999996</v>
      </c>
      <c r="BH21" s="823" t="s">
        <v>4455</v>
      </c>
      <c r="BI21" s="823" t="s">
        <v>4456</v>
      </c>
    </row>
    <row r="22" spans="1:61" ht="11.25" customHeight="1" x14ac:dyDescent="0.2">
      <c r="A22" s="829" t="s">
        <v>4705</v>
      </c>
      <c r="B22" s="833" t="s">
        <v>161</v>
      </c>
      <c r="C22" s="889" t="s">
        <v>127</v>
      </c>
      <c r="D22" s="889" t="s">
        <v>4213</v>
      </c>
      <c r="E22" s="699">
        <v>38</v>
      </c>
      <c r="F22" s="1155">
        <v>72</v>
      </c>
      <c r="G22" s="1155" t="s">
        <v>114</v>
      </c>
      <c r="H22" s="1155" t="s">
        <v>114</v>
      </c>
      <c r="I22" s="824">
        <v>73.02</v>
      </c>
      <c r="J22" s="618">
        <f t="shared" si="0"/>
        <v>1.1257189811010682</v>
      </c>
      <c r="K22" s="835">
        <v>0.20549999999999999</v>
      </c>
      <c r="L22" s="845">
        <v>4</v>
      </c>
      <c r="M22" s="609">
        <f t="shared" si="1"/>
        <v>0.82199999999999995</v>
      </c>
      <c r="N22" s="828" t="s">
        <v>162</v>
      </c>
      <c r="O22" s="700">
        <v>0.1885</v>
      </c>
      <c r="P22" s="603">
        <v>44896</v>
      </c>
      <c r="Q22" s="603">
        <v>44929</v>
      </c>
      <c r="R22" s="609">
        <f t="shared" si="2"/>
        <v>9.018567639257288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2.9833620195065969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4.3443942006099245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5.7073313473118059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7.4702951580083887</v>
      </c>
      <c r="W22" s="668">
        <f t="shared" si="3"/>
        <v>0.76400345991595386</v>
      </c>
      <c r="X22" s="669">
        <f t="shared" si="4"/>
        <v>1.1647614994513888</v>
      </c>
      <c r="Y22" s="859"/>
      <c r="Z22" s="618">
        <f t="shared" si="5"/>
        <v>44.193548387096769</v>
      </c>
      <c r="AA22" s="844">
        <f t="shared" si="6"/>
        <v>39.258064516129025</v>
      </c>
      <c r="AB22" s="845">
        <v>4</v>
      </c>
      <c r="AC22" s="824">
        <v>1.86</v>
      </c>
      <c r="AD22" s="824">
        <v>4.17</v>
      </c>
      <c r="AE22" s="824">
        <v>8.42</v>
      </c>
      <c r="AF22" s="824">
        <v>12.14</v>
      </c>
      <c r="AG22" s="824">
        <v>32.6</v>
      </c>
      <c r="AH22" s="824">
        <v>-7.1999999999999993</v>
      </c>
      <c r="AI22" s="824">
        <v>8.89</v>
      </c>
      <c r="AJ22" s="824">
        <v>4.9000000000000004</v>
      </c>
      <c r="AK22" s="824">
        <v>9.15</v>
      </c>
      <c r="AL22" s="836">
        <v>33950</v>
      </c>
      <c r="AM22" s="830">
        <v>0.3</v>
      </c>
      <c r="AN22" s="824">
        <v>0.8</v>
      </c>
      <c r="AO22" s="705">
        <f t="shared" si="7"/>
        <v>-32.425014187716151</v>
      </c>
      <c r="AP22" s="706">
        <f t="shared" si="8"/>
        <v>6.8330503284128739</v>
      </c>
      <c r="AQ22" s="846">
        <f t="shared" si="9"/>
        <v>360.23805590189778</v>
      </c>
      <c r="AR22" s="618">
        <f>INDEX(Historical!$C$7:$C$1227,MATCH(B22,Historical!$B$7:$B$1249,0))*IF(AH22="n/a",1.03,IF(AH22&lt;0,1.01,IF(AH22&gt;10,1.1,(1+AH22/100))))</f>
        <v>0.72517999999999994</v>
      </c>
      <c r="AS22" s="844">
        <f t="shared" si="10"/>
        <v>0.78964850199999992</v>
      </c>
      <c r="AT22" s="844">
        <f t="shared" si="11"/>
        <v>0.86190133993299989</v>
      </c>
      <c r="AU22" s="844">
        <f t="shared" si="11"/>
        <v>0.94076531253686935</v>
      </c>
      <c r="AV22" s="844">
        <f t="shared" si="11"/>
        <v>1.0268453386339929</v>
      </c>
      <c r="AW22" s="618">
        <f t="shared" si="12"/>
        <v>4.3443404931038616</v>
      </c>
      <c r="AX22" s="713">
        <f t="shared" si="13"/>
        <v>5.9495213545656833</v>
      </c>
      <c r="AY22" s="891">
        <v>0.66</v>
      </c>
      <c r="AZ22" s="830">
        <v>21.240000000000002</v>
      </c>
      <c r="BA22" s="830">
        <v>-6.5600000000000005</v>
      </c>
      <c r="BB22" s="830">
        <v>7.84</v>
      </c>
      <c r="BC22" s="830">
        <v>6.2600000000000007</v>
      </c>
      <c r="BE22" s="594">
        <v>1985</v>
      </c>
      <c r="BF22" s="856">
        <f t="shared" si="14"/>
        <v>4</v>
      </c>
      <c r="BG22" s="840">
        <v>13.900000000000002</v>
      </c>
      <c r="BH22" s="823" t="s">
        <v>4455</v>
      </c>
      <c r="BI22" s="823" t="s">
        <v>4456</v>
      </c>
    </row>
    <row r="23" spans="1:61" s="737" customFormat="1" ht="11.25" customHeight="1" x14ac:dyDescent="0.2">
      <c r="A23" s="613" t="s">
        <v>4708</v>
      </c>
      <c r="B23" s="743" t="s">
        <v>156</v>
      </c>
      <c r="C23" s="889" t="s">
        <v>130</v>
      </c>
      <c r="D23" s="889" t="s">
        <v>4195</v>
      </c>
      <c r="E23" s="721">
        <v>52</v>
      </c>
      <c r="F23" s="1155">
        <v>32</v>
      </c>
      <c r="G23" s="1154" t="s">
        <v>36</v>
      </c>
      <c r="H23" s="1154" t="s">
        <v>36</v>
      </c>
      <c r="I23" s="731">
        <v>71.63</v>
      </c>
      <c r="J23" s="723">
        <f t="shared" si="0"/>
        <v>3.4901577551305323</v>
      </c>
      <c r="K23" s="724">
        <v>0.625</v>
      </c>
      <c r="L23" s="725">
        <v>4</v>
      </c>
      <c r="M23" s="726">
        <f t="shared" si="1"/>
        <v>2.5</v>
      </c>
      <c r="N23" s="727" t="s">
        <v>118</v>
      </c>
      <c r="O23" s="728">
        <v>0.59499999999999997</v>
      </c>
      <c r="P23" s="1049">
        <v>44881</v>
      </c>
      <c r="Q23" s="1049">
        <v>44896</v>
      </c>
      <c r="R23" s="726">
        <f t="shared" si="2"/>
        <v>5.0420168067226943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5.5299539170506895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5.8667037376161968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6.3910855335624683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4.6039929240880184</v>
      </c>
      <c r="W23" s="668">
        <f t="shared" si="3"/>
        <v>1.3881614587469084</v>
      </c>
      <c r="X23" s="669">
        <f t="shared" si="4"/>
        <v>0.83001110825486601</v>
      </c>
      <c r="Y23" s="743"/>
      <c r="Z23" s="723">
        <f t="shared" si="5"/>
        <v>62.814070351758801</v>
      </c>
      <c r="AA23" s="730">
        <f t="shared" si="6"/>
        <v>17.997487437185928</v>
      </c>
      <c r="AB23" s="725">
        <v>12</v>
      </c>
      <c r="AC23" s="731">
        <v>3.98</v>
      </c>
      <c r="AD23" s="731">
        <v>3.27</v>
      </c>
      <c r="AE23" s="731">
        <v>1.96</v>
      </c>
      <c r="AF23" s="731">
        <v>1.58</v>
      </c>
      <c r="AG23" s="731">
        <v>9</v>
      </c>
      <c r="AH23" s="731">
        <v>2.6</v>
      </c>
      <c r="AI23" s="731">
        <v>3.39</v>
      </c>
      <c r="AJ23" s="731">
        <v>7.7</v>
      </c>
      <c r="AK23" s="731">
        <v>5.4</v>
      </c>
      <c r="AL23" s="732">
        <v>4540</v>
      </c>
      <c r="AM23" s="733">
        <v>0.1</v>
      </c>
      <c r="AN23" s="731">
        <v>1.6</v>
      </c>
      <c r="AO23" s="734">
        <f t="shared" si="7"/>
        <v>-8.1162441484929282</v>
      </c>
      <c r="AP23" s="735">
        <f t="shared" si="8"/>
        <v>9.8812432886929997</v>
      </c>
      <c r="AQ23" s="846">
        <f t="shared" si="9"/>
        <v>12.419907590058221</v>
      </c>
      <c r="AR23" s="618">
        <f>INDEX(Historical!$C$7:$C$1227,MATCH(B23,Historical!$B$7:$B$1249,0))*IF(AH23="n/a",1.03,IF(AH23&lt;0,1.01,IF(AH23&gt;10,1.1,(1+AH23/100))))</f>
        <v>2.3495400000000002</v>
      </c>
      <c r="AS23" s="730">
        <f t="shared" si="10"/>
        <v>2.4291894060000003</v>
      </c>
      <c r="AT23" s="730">
        <f t="shared" si="11"/>
        <v>2.5603656339240004</v>
      </c>
      <c r="AU23" s="730">
        <f t="shared" si="11"/>
        <v>2.6986253781558966</v>
      </c>
      <c r="AV23" s="730">
        <f t="shared" si="11"/>
        <v>2.8443511485763153</v>
      </c>
      <c r="AW23" s="723">
        <f t="shared" si="12"/>
        <v>12.882071566656212</v>
      </c>
      <c r="AX23" s="736">
        <f t="shared" si="13"/>
        <v>17.98418479220468</v>
      </c>
      <c r="AY23" s="892">
        <v>0.52</v>
      </c>
      <c r="AZ23" s="733">
        <v>21.25</v>
      </c>
      <c r="BA23" s="733">
        <v>-11.51</v>
      </c>
      <c r="BB23" s="733">
        <v>7.19</v>
      </c>
      <c r="BC23" s="733">
        <v>-1.17</v>
      </c>
      <c r="BD23" s="866"/>
      <c r="BE23" s="594">
        <v>1972</v>
      </c>
      <c r="BF23" s="856">
        <f t="shared" si="14"/>
        <v>6</v>
      </c>
      <c r="BG23" s="784">
        <v>2.8000000000000003</v>
      </c>
      <c r="BH23" s="823" t="s">
        <v>4455</v>
      </c>
      <c r="BI23" s="823" t="s">
        <v>4456</v>
      </c>
    </row>
    <row r="24" spans="1:61" ht="11.25" customHeight="1" x14ac:dyDescent="0.2">
      <c r="A24" s="822" t="s">
        <v>4711</v>
      </c>
      <c r="B24" s="833" t="s">
        <v>146</v>
      </c>
      <c r="C24" s="889" t="s">
        <v>4061</v>
      </c>
      <c r="D24" s="889" t="s">
        <v>4204</v>
      </c>
      <c r="E24" s="699">
        <v>30</v>
      </c>
      <c r="F24" s="1155">
        <v>101</v>
      </c>
      <c r="G24" s="1155" t="s">
        <v>36</v>
      </c>
      <c r="H24" s="1155" t="s">
        <v>114</v>
      </c>
      <c r="I24" s="824">
        <v>115.82</v>
      </c>
      <c r="J24" s="618">
        <f t="shared" si="0"/>
        <v>0.77706786392678306</v>
      </c>
      <c r="K24" s="842">
        <v>0.22500000000000001</v>
      </c>
      <c r="L24" s="845">
        <v>4</v>
      </c>
      <c r="M24" s="609">
        <f t="shared" si="1"/>
        <v>0.9</v>
      </c>
      <c r="N24" s="828" t="s">
        <v>147</v>
      </c>
      <c r="O24" s="701">
        <v>0.2</v>
      </c>
      <c r="P24" s="603">
        <v>44798</v>
      </c>
      <c r="Q24" s="603">
        <v>44813</v>
      </c>
      <c r="R24" s="609">
        <f t="shared" si="2"/>
        <v>12.499999999999996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8.5714285714285854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10.715524489384997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12.064750186187467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9.7410809684315147</v>
      </c>
      <c r="W24" s="668">
        <f t="shared" si="3"/>
        <v>1.2385432607824944</v>
      </c>
      <c r="X24" s="669">
        <f t="shared" si="4"/>
        <v>0.90712407414943363</v>
      </c>
      <c r="Y24" s="628"/>
      <c r="Z24" s="618">
        <f t="shared" si="5"/>
        <v>39.823008849557532</v>
      </c>
      <c r="AA24" s="844">
        <f t="shared" si="6"/>
        <v>51.247787610619469</v>
      </c>
      <c r="AB24" s="845">
        <v>12</v>
      </c>
      <c r="AC24" s="824">
        <v>2.2599999999999998</v>
      </c>
      <c r="AD24" s="824">
        <v>3.35</v>
      </c>
      <c r="AE24" s="824">
        <v>5.96</v>
      </c>
      <c r="AF24" s="824">
        <v>7.77</v>
      </c>
      <c r="AG24" s="824">
        <v>16</v>
      </c>
      <c r="AH24" s="824">
        <v>22.900000000000002</v>
      </c>
      <c r="AI24" s="824">
        <v>12.16</v>
      </c>
      <c r="AJ24" s="824">
        <v>13.3</v>
      </c>
      <c r="AK24" s="824">
        <v>14.899999999999999</v>
      </c>
      <c r="AL24" s="836">
        <v>3300</v>
      </c>
      <c r="AM24" s="830">
        <v>0.61</v>
      </c>
      <c r="AN24" s="824">
        <v>0</v>
      </c>
      <c r="AO24" s="705">
        <f t="shared" si="7"/>
        <v>-38.40596956050522</v>
      </c>
      <c r="AP24" s="706">
        <f t="shared" si="8"/>
        <v>12.84181805011425</v>
      </c>
      <c r="AQ24" s="846">
        <f t="shared" si="9"/>
        <v>320.6847908058233</v>
      </c>
      <c r="AR24" s="618">
        <f>INDEX(Historical!$C$7:$C$1227,MATCH(B24,Historical!$B$7:$B$1249,0))*IF(AH24="n/a",1.03,IF(AH24&lt;0,1.01,IF(AH24&gt;10,1.1,(1+AH24/100))))</f>
        <v>0.83600000000000008</v>
      </c>
      <c r="AS24" s="844">
        <f t="shared" si="10"/>
        <v>0.9196000000000002</v>
      </c>
      <c r="AT24" s="844">
        <f t="shared" si="11"/>
        <v>1.0115600000000002</v>
      </c>
      <c r="AU24" s="844">
        <f t="shared" si="11"/>
        <v>1.1127160000000003</v>
      </c>
      <c r="AV24" s="844">
        <f t="shared" si="11"/>
        <v>1.2239876000000003</v>
      </c>
      <c r="AW24" s="618">
        <f t="shared" si="12"/>
        <v>5.1038636000000013</v>
      </c>
      <c r="AX24" s="713">
        <f t="shared" si="13"/>
        <v>4.4067204282507353</v>
      </c>
      <c r="AY24" s="891">
        <v>0.89</v>
      </c>
      <c r="AZ24" s="830">
        <v>58.220000000000006</v>
      </c>
      <c r="BA24" s="830">
        <v>-1.82</v>
      </c>
      <c r="BB24" s="830">
        <v>11.469999999999999</v>
      </c>
      <c r="BC24" s="830">
        <v>24.05</v>
      </c>
      <c r="BE24" s="594">
        <v>1993</v>
      </c>
      <c r="BF24" s="856">
        <f t="shared" si="14"/>
        <v>3</v>
      </c>
      <c r="BG24" s="840">
        <v>12</v>
      </c>
      <c r="BH24" s="823" t="s">
        <v>4455</v>
      </c>
      <c r="BI24" s="823" t="s">
        <v>4456</v>
      </c>
    </row>
    <row r="25" spans="1:61" ht="11.25" customHeight="1" x14ac:dyDescent="0.2">
      <c r="A25" s="829" t="s">
        <v>4716</v>
      </c>
      <c r="B25" s="833" t="s">
        <v>158</v>
      </c>
      <c r="C25" s="889" t="s">
        <v>111</v>
      </c>
      <c r="D25" s="889" t="s">
        <v>4189</v>
      </c>
      <c r="E25" s="699">
        <v>37</v>
      </c>
      <c r="F25" s="1155">
        <v>75</v>
      </c>
      <c r="G25" s="1155" t="s">
        <v>36</v>
      </c>
      <c r="H25" s="1155" t="s">
        <v>36</v>
      </c>
      <c r="I25" s="824">
        <v>47.9</v>
      </c>
      <c r="J25" s="618">
        <f t="shared" si="0"/>
        <v>1.920668058455115</v>
      </c>
      <c r="K25" s="842">
        <v>0.23</v>
      </c>
      <c r="L25" s="845">
        <v>4</v>
      </c>
      <c r="M25" s="609">
        <f t="shared" si="1"/>
        <v>0.92</v>
      </c>
      <c r="N25" s="828" t="s">
        <v>159</v>
      </c>
      <c r="O25" s="701">
        <v>0.22500000000000001</v>
      </c>
      <c r="P25" s="603">
        <v>44840</v>
      </c>
      <c r="Q25" s="603">
        <v>44862</v>
      </c>
      <c r="R25" s="609">
        <f t="shared" si="2"/>
        <v>2.2222222222222241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1.4326647564469885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1.9981762821657423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1.7241290608433602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2.014176100368581</v>
      </c>
      <c r="W25" s="668">
        <f t="shared" si="3"/>
        <v>0.85599717945608422</v>
      </c>
      <c r="X25" s="669">
        <f t="shared" si="4"/>
        <v>0.17959677717118336</v>
      </c>
      <c r="Y25" s="833"/>
      <c r="Z25" s="618">
        <f t="shared" si="5"/>
        <v>30.564784053156153</v>
      </c>
      <c r="AA25" s="844">
        <f t="shared" si="6"/>
        <v>15.913621262458472</v>
      </c>
      <c r="AB25" s="845">
        <v>7</v>
      </c>
      <c r="AC25" s="824">
        <v>3.01</v>
      </c>
      <c r="AD25" s="824">
        <v>2.2400000000000002</v>
      </c>
      <c r="AE25" s="824">
        <v>1.8</v>
      </c>
      <c r="AF25" s="824">
        <v>2.59</v>
      </c>
      <c r="AG25" s="824">
        <v>16.600000000000001</v>
      </c>
      <c r="AH25" s="824">
        <v>17.5</v>
      </c>
      <c r="AI25" s="824">
        <v>10.14</v>
      </c>
      <c r="AJ25" s="824">
        <v>9.6</v>
      </c>
      <c r="AK25" s="824">
        <v>7.0000000000000009</v>
      </c>
      <c r="AL25" s="836">
        <v>2350</v>
      </c>
      <c r="AM25" s="830">
        <v>1.7000000000000002</v>
      </c>
      <c r="AN25" s="824">
        <v>0.11</v>
      </c>
      <c r="AO25" s="705">
        <f t="shared" si="7"/>
        <v>-12.268824143159996</v>
      </c>
      <c r="AP25" s="706">
        <f t="shared" si="8"/>
        <v>3.6447971192984752</v>
      </c>
      <c r="AQ25" s="846">
        <f t="shared" si="9"/>
        <v>35.345285301077169</v>
      </c>
      <c r="AR25" s="618">
        <f>INDEX(Historical!$C$7:$C$1227,MATCH(B25,Historical!$B$7:$B$1249,0))*IF(AH25="n/a",1.03,IF(AH25&lt;0,1.01,IF(AH25&gt;10,1.1,(1+AH25/100))))</f>
        <v>0.97350000000000014</v>
      </c>
      <c r="AS25" s="844">
        <f t="shared" si="10"/>
        <v>1.0708500000000003</v>
      </c>
      <c r="AT25" s="844">
        <f t="shared" si="11"/>
        <v>1.1458095000000004</v>
      </c>
      <c r="AU25" s="844">
        <f t="shared" si="11"/>
        <v>1.2260161650000005</v>
      </c>
      <c r="AV25" s="844">
        <f t="shared" si="11"/>
        <v>1.3118372965500007</v>
      </c>
      <c r="AW25" s="618">
        <f t="shared" si="12"/>
        <v>5.7280129615500019</v>
      </c>
      <c r="AX25" s="713">
        <f t="shared" si="13"/>
        <v>11.958273406158668</v>
      </c>
      <c r="AY25" s="891">
        <v>0.77</v>
      </c>
      <c r="AZ25" s="830">
        <v>18.21</v>
      </c>
      <c r="BA25" s="830">
        <v>-13.62</v>
      </c>
      <c r="BB25" s="830">
        <v>6.87</v>
      </c>
      <c r="BC25" s="830">
        <v>4.33</v>
      </c>
      <c r="BE25" s="594">
        <v>1986</v>
      </c>
      <c r="BF25" s="856">
        <f t="shared" si="14"/>
        <v>4</v>
      </c>
      <c r="BG25" s="840">
        <v>11.3</v>
      </c>
      <c r="BH25" s="823" t="s">
        <v>4455</v>
      </c>
      <c r="BI25" s="823" t="s">
        <v>4456</v>
      </c>
    </row>
    <row r="26" spans="1:61" ht="11.25" customHeight="1" x14ac:dyDescent="0.2">
      <c r="A26" s="822" t="s">
        <v>4717</v>
      </c>
      <c r="B26" s="833" t="s">
        <v>470</v>
      </c>
      <c r="C26" s="889" t="s">
        <v>107</v>
      </c>
      <c r="D26" s="889" t="s">
        <v>117</v>
      </c>
      <c r="E26" s="699">
        <v>29</v>
      </c>
      <c r="F26" s="1155">
        <v>118</v>
      </c>
      <c r="G26" s="1155" t="s">
        <v>105</v>
      </c>
      <c r="H26" s="1155" t="s">
        <v>105</v>
      </c>
      <c r="I26" s="824">
        <v>59.59</v>
      </c>
      <c r="J26" s="618">
        <f t="shared" si="0"/>
        <v>0.77194160093975506</v>
      </c>
      <c r="K26" s="842">
        <v>0.115</v>
      </c>
      <c r="L26" s="845">
        <v>4</v>
      </c>
      <c r="M26" s="609">
        <f t="shared" si="1"/>
        <v>0.46</v>
      </c>
      <c r="N26" s="828" t="s">
        <v>121</v>
      </c>
      <c r="O26" s="701">
        <v>0.10249999999999999</v>
      </c>
      <c r="P26" s="603">
        <v>44866</v>
      </c>
      <c r="Q26" s="603">
        <v>44881</v>
      </c>
      <c r="R26" s="609">
        <f t="shared" si="2"/>
        <v>12.195121951219525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9.3525179856115201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7.603876929916531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8.6264296308498523</v>
      </c>
      <c r="V26" s="667">
        <f>IF(INDEX(Historical!$N$7:$N$1218,MATCH(B26,Historical!$B$7:$B$1249,0))=0,"n/a",((INDEX(Historical!$C$7:$C$1227,MATCH(B26,Historical!$B$7:$B$1249,0))/INDEX(Historical!$N$7:$N$1218,MATCH(B26,Historical!$B$7:$B$1249,0)))^(1/10)-1)*100)</f>
        <v>8.8661897462401171</v>
      </c>
      <c r="W26" s="668">
        <f t="shared" si="3"/>
        <v>0.97295793094300287</v>
      </c>
      <c r="X26" s="669">
        <f t="shared" si="4"/>
        <v>0.48192344306423762</v>
      </c>
      <c r="Y26" s="629"/>
      <c r="Z26" s="618">
        <f t="shared" si="5"/>
        <v>20.81447963800905</v>
      </c>
      <c r="AA26" s="844">
        <f t="shared" si="6"/>
        <v>26.963800904977379</v>
      </c>
      <c r="AB26" s="845">
        <v>12</v>
      </c>
      <c r="AC26" s="824">
        <v>2.21</v>
      </c>
      <c r="AD26" s="824">
        <v>1.96</v>
      </c>
      <c r="AE26" s="824">
        <v>4.71</v>
      </c>
      <c r="AF26" s="824">
        <v>3.7</v>
      </c>
      <c r="AG26" s="824">
        <v>14.399999999999999</v>
      </c>
      <c r="AH26" s="824">
        <v>22.7</v>
      </c>
      <c r="AI26" s="824">
        <v>10.74</v>
      </c>
      <c r="AJ26" s="824">
        <v>17.899999999999999</v>
      </c>
      <c r="AK26" s="824">
        <v>13.22</v>
      </c>
      <c r="AL26" s="836">
        <v>16050</v>
      </c>
      <c r="AM26" s="830">
        <v>0.1</v>
      </c>
      <c r="AN26" s="824">
        <v>0.95</v>
      </c>
      <c r="AO26" s="705">
        <f t="shared" si="7"/>
        <v>-17.565429673187772</v>
      </c>
      <c r="AP26" s="706">
        <f t="shared" si="8"/>
        <v>9.3983712317896071</v>
      </c>
      <c r="AQ26" s="846">
        <f t="shared" si="9"/>
        <v>110.57177540994454</v>
      </c>
      <c r="AR26" s="618">
        <f>INDEX(Historical!$C$7:$C$1227,MATCH(B26,Historical!$B$7:$B$1249,0))*IF(AH26="n/a",1.03,IF(AH26&lt;0,1.01,IF(AH26&gt;10,1.1,(1+AH26/100))))</f>
        <v>0.41800000000000004</v>
      </c>
      <c r="AS26" s="844">
        <f t="shared" si="10"/>
        <v>0.4598000000000001</v>
      </c>
      <c r="AT26" s="844">
        <f t="shared" si="11"/>
        <v>0.50578000000000012</v>
      </c>
      <c r="AU26" s="844">
        <f t="shared" si="11"/>
        <v>0.55635800000000013</v>
      </c>
      <c r="AV26" s="844">
        <f t="shared" si="11"/>
        <v>0.61199380000000014</v>
      </c>
      <c r="AW26" s="618">
        <f t="shared" si="12"/>
        <v>2.5519318000000006</v>
      </c>
      <c r="AX26" s="713">
        <f t="shared" si="13"/>
        <v>4.2824833025675453</v>
      </c>
      <c r="AY26" s="891">
        <v>0.74</v>
      </c>
      <c r="AZ26" s="830">
        <v>12.629999999999999</v>
      </c>
      <c r="BA26" s="830">
        <v>-19.470000000000002</v>
      </c>
      <c r="BB26" s="830">
        <v>0.70000000000000007</v>
      </c>
      <c r="BC26" s="830">
        <v>-4.4400000000000004</v>
      </c>
      <c r="BE26" s="594">
        <v>1995</v>
      </c>
      <c r="BF26" s="856">
        <f t="shared" si="14"/>
        <v>3</v>
      </c>
      <c r="BG26" s="840">
        <v>5.2</v>
      </c>
      <c r="BH26" s="823" t="s">
        <v>4455</v>
      </c>
      <c r="BI26" s="823" t="s">
        <v>4456</v>
      </c>
    </row>
    <row r="27" spans="1:61" ht="11.25" customHeight="1" x14ac:dyDescent="0.2">
      <c r="A27" s="822" t="s">
        <v>4721</v>
      </c>
      <c r="B27" s="833" t="s">
        <v>483</v>
      </c>
      <c r="C27" s="889" t="s">
        <v>152</v>
      </c>
      <c r="D27" s="889" t="s">
        <v>4188</v>
      </c>
      <c r="E27" s="699">
        <v>26</v>
      </c>
      <c r="F27" s="1155">
        <v>135</v>
      </c>
      <c r="G27" s="1155" t="s">
        <v>105</v>
      </c>
      <c r="H27" s="1155" t="s">
        <v>105</v>
      </c>
      <c r="I27" s="824">
        <v>80.17</v>
      </c>
      <c r="J27" s="618">
        <f t="shared" si="0"/>
        <v>2.4732443557440438</v>
      </c>
      <c r="K27" s="842">
        <v>0.49569999999999997</v>
      </c>
      <c r="L27" s="845">
        <v>4</v>
      </c>
      <c r="M27" s="609">
        <f t="shared" si="1"/>
        <v>1.9827999999999999</v>
      </c>
      <c r="N27" s="828" t="s">
        <v>484</v>
      </c>
      <c r="O27" s="701">
        <v>0.49080000000000001</v>
      </c>
      <c r="P27" s="603">
        <v>44742</v>
      </c>
      <c r="Q27" s="603">
        <v>44757</v>
      </c>
      <c r="R27" s="609">
        <f t="shared" si="2"/>
        <v>0.99837000814995103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1.0031023784901727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1.3567748900666476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3.1623846457122129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9.0680963440568529</v>
      </c>
      <c r="W27" s="668">
        <f t="shared" si="3"/>
        <v>0.34873743349504782</v>
      </c>
      <c r="X27" s="669" t="str">
        <f t="shared" si="4"/>
        <v>n/a</v>
      </c>
      <c r="Y27" s="834"/>
      <c r="Z27" s="618" t="str">
        <f t="shared" si="5"/>
        <v>n/a</v>
      </c>
      <c r="AA27" s="844" t="str">
        <f t="shared" si="6"/>
        <v>n/a</v>
      </c>
      <c r="AB27" s="845">
        <v>6</v>
      </c>
      <c r="AC27" s="824">
        <v>-3.98</v>
      </c>
      <c r="AD27" s="824" t="s">
        <v>135</v>
      </c>
      <c r="AE27" s="824">
        <v>0.11</v>
      </c>
      <c r="AF27" s="824" t="s">
        <v>135</v>
      </c>
      <c r="AG27" s="824">
        <v>199.9</v>
      </c>
      <c r="AH27" s="824">
        <v>-260.89999999999998</v>
      </c>
      <c r="AI27" s="824">
        <v>18</v>
      </c>
      <c r="AJ27" s="824">
        <v>-23.1</v>
      </c>
      <c r="AK27" s="824">
        <v>10.299999999999999</v>
      </c>
      <c r="AL27" s="836">
        <v>20740</v>
      </c>
      <c r="AM27" s="830">
        <v>0.6</v>
      </c>
      <c r="AN27" s="824" t="s">
        <v>135</v>
      </c>
      <c r="AO27" s="705" t="str">
        <f t="shared" si="7"/>
        <v>n/a</v>
      </c>
      <c r="AP27" s="706">
        <f t="shared" si="8"/>
        <v>5.6356290014562571</v>
      </c>
      <c r="AQ27" s="846" t="str">
        <f t="shared" si="9"/>
        <v>n/a</v>
      </c>
      <c r="AR27" s="618">
        <f>INDEX(Historical!$C$7:$C$1227,MATCH(B27,Historical!$B$7:$B$1249,0))*IF(AH27="n/a",1.03,IF(AH27&lt;0,1.01,IF(AH27&gt;10,1.1,(1+AH27/100))))</f>
        <v>1.972934</v>
      </c>
      <c r="AS27" s="844">
        <f t="shared" si="10"/>
        <v>2.1702273999999999</v>
      </c>
      <c r="AT27" s="844">
        <f t="shared" ref="AT27:AV46" si="15">IF($AK27="n/a",1.03*AS27,IF($AK27&lt;0,1.01*AS27,IF($AK27&gt;10,1.1*AS27,(1+$AK27/100)*AS27)))</f>
        <v>2.3872501399999999</v>
      </c>
      <c r="AU27" s="844">
        <f t="shared" si="15"/>
        <v>2.6259751540000003</v>
      </c>
      <c r="AV27" s="844">
        <f t="shared" si="15"/>
        <v>2.8885726694000007</v>
      </c>
      <c r="AW27" s="618">
        <f t="shared" si="12"/>
        <v>12.0449593634</v>
      </c>
      <c r="AX27" s="713">
        <f t="shared" si="13"/>
        <v>15.024272624922041</v>
      </c>
      <c r="AY27" s="891">
        <v>0.83</v>
      </c>
      <c r="AZ27" s="830">
        <v>74.850000000000009</v>
      </c>
      <c r="BA27" s="830">
        <v>-1.72</v>
      </c>
      <c r="BB27" s="830">
        <v>9.89</v>
      </c>
      <c r="BC27" s="830">
        <v>28.99</v>
      </c>
      <c r="BE27" s="594">
        <v>1997</v>
      </c>
      <c r="BF27" s="856">
        <f t="shared" si="14"/>
        <v>3</v>
      </c>
      <c r="BG27" s="840">
        <v>-2.5</v>
      </c>
      <c r="BH27" s="823" t="s">
        <v>4455</v>
      </c>
      <c r="BI27" s="823" t="s">
        <v>4456</v>
      </c>
    </row>
    <row r="28" spans="1:61" ht="11.25" customHeight="1" x14ac:dyDescent="0.2">
      <c r="A28" s="822" t="s">
        <v>489</v>
      </c>
      <c r="B28" s="833" t="s">
        <v>490</v>
      </c>
      <c r="C28" s="889" t="s">
        <v>111</v>
      </c>
      <c r="D28" s="889" t="s">
        <v>210</v>
      </c>
      <c r="E28" s="699">
        <v>29</v>
      </c>
      <c r="F28" s="1155">
        <v>113</v>
      </c>
      <c r="G28" s="1155" t="s">
        <v>36</v>
      </c>
      <c r="H28" s="1155" t="s">
        <v>114</v>
      </c>
      <c r="I28" s="824">
        <v>236.41</v>
      </c>
      <c r="J28" s="618">
        <f t="shared" si="0"/>
        <v>2.0303709656951905</v>
      </c>
      <c r="K28" s="842">
        <v>1.2</v>
      </c>
      <c r="L28" s="845">
        <v>4</v>
      </c>
      <c r="M28" s="609">
        <f t="shared" si="1"/>
        <v>4.8</v>
      </c>
      <c r="N28" s="828" t="s">
        <v>413</v>
      </c>
      <c r="O28" s="701">
        <v>1.1100000000000001</v>
      </c>
      <c r="P28" s="603">
        <v>44761</v>
      </c>
      <c r="Q28" s="603">
        <v>44792</v>
      </c>
      <c r="R28" s="609">
        <f t="shared" si="2"/>
        <v>8.1081081081080946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3.8834951456310662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9.2756273464356767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6.8018094191804268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9.0478547687389508</v>
      </c>
      <c r="W28" s="668">
        <f t="shared" si="3"/>
        <v>0.7517593499269255</v>
      </c>
      <c r="X28" s="669">
        <f t="shared" si="4"/>
        <v>4.4311462014204737E-2</v>
      </c>
      <c r="Y28" s="640"/>
      <c r="Z28" s="618">
        <f t="shared" si="5"/>
        <v>35.06208911614317</v>
      </c>
      <c r="AA28" s="844">
        <f t="shared" si="6"/>
        <v>17.268809349890432</v>
      </c>
      <c r="AB28" s="845">
        <v>12</v>
      </c>
      <c r="AC28" s="824">
        <v>13.69</v>
      </c>
      <c r="AD28" s="824">
        <v>1.33</v>
      </c>
      <c r="AE28" s="824">
        <v>2.16</v>
      </c>
      <c r="AF28" s="824">
        <v>7.92</v>
      </c>
      <c r="AG28" s="824">
        <v>45.5</v>
      </c>
      <c r="AH28" s="825">
        <v>121.2</v>
      </c>
      <c r="AI28" s="825">
        <v>7.93</v>
      </c>
      <c r="AJ28" s="824">
        <v>153.5</v>
      </c>
      <c r="AK28" s="824">
        <v>12.91</v>
      </c>
      <c r="AL28" s="836">
        <v>122540</v>
      </c>
      <c r="AM28" s="830">
        <v>0.1</v>
      </c>
      <c r="AN28" s="824">
        <v>2.34</v>
      </c>
      <c r="AO28" s="705">
        <f t="shared" si="7"/>
        <v>-8.4366289650148154</v>
      </c>
      <c r="AP28" s="706">
        <f t="shared" si="8"/>
        <v>8.8321803848756169</v>
      </c>
      <c r="AQ28" s="846">
        <f t="shared" si="9"/>
        <v>146.54859340830626</v>
      </c>
      <c r="AR28" s="618">
        <f>INDEX(Historical!$C$7:$C$1227,MATCH(B28,Historical!$B$7:$B$1249,0))*IF(AH28="n/a",1.03,IF(AH28&lt;0,1.01,IF(AH28&gt;10,1.1,(1+AH28/100))))</f>
        <v>4.7080000000000011</v>
      </c>
      <c r="AS28" s="844">
        <f t="shared" si="10"/>
        <v>5.0813444000000008</v>
      </c>
      <c r="AT28" s="844">
        <f t="shared" si="15"/>
        <v>5.5894788400000017</v>
      </c>
      <c r="AU28" s="844">
        <f t="shared" si="15"/>
        <v>6.1484267240000028</v>
      </c>
      <c r="AV28" s="844">
        <f t="shared" si="15"/>
        <v>6.7632693964000037</v>
      </c>
      <c r="AW28" s="618">
        <f t="shared" si="12"/>
        <v>28.290519360400012</v>
      </c>
      <c r="AX28" s="713">
        <f t="shared" si="13"/>
        <v>11.96671856537372</v>
      </c>
      <c r="AY28" s="891">
        <v>1.1200000000000001</v>
      </c>
      <c r="AZ28" s="830">
        <v>47.199999999999996</v>
      </c>
      <c r="BA28" s="830">
        <v>-1.43</v>
      </c>
      <c r="BB28" s="830">
        <v>17.61</v>
      </c>
      <c r="BC28" s="830">
        <v>17.810000000000002</v>
      </c>
      <c r="BE28" s="594">
        <v>1994</v>
      </c>
      <c r="BF28" s="856">
        <f t="shared" si="14"/>
        <v>3</v>
      </c>
      <c r="BG28" s="840">
        <v>9</v>
      </c>
      <c r="BH28" s="823" t="s">
        <v>4455</v>
      </c>
      <c r="BI28" s="823" t="s">
        <v>4456</v>
      </c>
    </row>
    <row r="29" spans="1:61" ht="11.25" customHeight="1" x14ac:dyDescent="0.2">
      <c r="A29" s="829" t="s">
        <v>498</v>
      </c>
      <c r="B29" s="833" t="s">
        <v>499</v>
      </c>
      <c r="C29" s="889" t="s">
        <v>107</v>
      </c>
      <c r="D29" s="889" t="s">
        <v>117</v>
      </c>
      <c r="E29" s="699">
        <v>29</v>
      </c>
      <c r="F29" s="1155">
        <v>110</v>
      </c>
      <c r="G29" s="1155" t="s">
        <v>36</v>
      </c>
      <c r="H29" s="1155" t="s">
        <v>36</v>
      </c>
      <c r="I29" s="824">
        <v>219.59</v>
      </c>
      <c r="J29" s="618">
        <f t="shared" si="0"/>
        <v>1.5119085568559587</v>
      </c>
      <c r="K29" s="842">
        <v>0.83</v>
      </c>
      <c r="L29" s="845">
        <v>4</v>
      </c>
      <c r="M29" s="609">
        <f t="shared" si="1"/>
        <v>3.32</v>
      </c>
      <c r="N29" s="828" t="s">
        <v>500</v>
      </c>
      <c r="O29" s="701">
        <v>0.8</v>
      </c>
      <c r="P29" s="603">
        <v>44728</v>
      </c>
      <c r="Q29" s="603">
        <v>44750</v>
      </c>
      <c r="R29" s="609">
        <f t="shared" si="2"/>
        <v>3.7499999999999893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3.2679738562091609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3.141046035603412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3.044219892825617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8.7964732345867667</v>
      </c>
      <c r="W29" s="668">
        <f t="shared" si="3"/>
        <v>0.34607277389943947</v>
      </c>
      <c r="X29" s="669">
        <f t="shared" si="4"/>
        <v>0.18120356504914387</v>
      </c>
      <c r="Y29" s="834" t="s">
        <v>501</v>
      </c>
      <c r="Z29" s="618">
        <f t="shared" si="5"/>
        <v>23.16817864619679</v>
      </c>
      <c r="AA29" s="844">
        <f t="shared" si="6"/>
        <v>15.323796231681786</v>
      </c>
      <c r="AB29" s="845">
        <v>12</v>
      </c>
      <c r="AC29" s="824">
        <v>14.33</v>
      </c>
      <c r="AD29" s="824">
        <v>0.9</v>
      </c>
      <c r="AE29" s="824">
        <v>2.12</v>
      </c>
      <c r="AF29" s="824">
        <v>1.89</v>
      </c>
      <c r="AG29" s="824">
        <v>11.4</v>
      </c>
      <c r="AH29" s="824">
        <v>147.30000000000001</v>
      </c>
      <c r="AI29" s="824">
        <v>17</v>
      </c>
      <c r="AJ29" s="824">
        <v>16.8</v>
      </c>
      <c r="AK29" s="824">
        <v>16.84</v>
      </c>
      <c r="AL29" s="836">
        <v>89460</v>
      </c>
      <c r="AM29" s="830">
        <v>0.3</v>
      </c>
      <c r="AN29" s="824">
        <v>0.33</v>
      </c>
      <c r="AO29" s="705">
        <f t="shared" si="7"/>
        <v>-10.76766778200021</v>
      </c>
      <c r="AP29" s="706">
        <f t="shared" si="8"/>
        <v>4.5561284496815757</v>
      </c>
      <c r="AQ29" s="846">
        <f t="shared" si="9"/>
        <v>13.454787623143961</v>
      </c>
      <c r="AR29" s="618">
        <f>INDEX(Historical!$C$7:$C$1227,MATCH(B29,Historical!$B$7:$B$1249,0))*IF(AH29="n/a",1.03,IF(AH29&lt;0,1.01,IF(AH29&gt;10,1.1,(1+AH29/100))))</f>
        <v>3.4760000000000004</v>
      </c>
      <c r="AS29" s="844">
        <f t="shared" si="10"/>
        <v>3.8236000000000008</v>
      </c>
      <c r="AT29" s="844">
        <f t="shared" si="15"/>
        <v>4.205960000000001</v>
      </c>
      <c r="AU29" s="844">
        <f t="shared" si="15"/>
        <v>4.6265560000000017</v>
      </c>
      <c r="AV29" s="844">
        <f t="shared" si="15"/>
        <v>5.0892116000000023</v>
      </c>
      <c r="AW29" s="618">
        <f t="shared" si="12"/>
        <v>21.221327600000006</v>
      </c>
      <c r="AX29" s="713">
        <f t="shared" si="13"/>
        <v>9.6640683091215465</v>
      </c>
      <c r="AY29" s="891">
        <v>0.71</v>
      </c>
      <c r="AZ29" s="830">
        <v>26.36</v>
      </c>
      <c r="BA29" s="830">
        <v>0.27999999999999997</v>
      </c>
      <c r="BB29" s="830">
        <v>10.33</v>
      </c>
      <c r="BC29" s="830">
        <v>9.59</v>
      </c>
      <c r="BE29" s="594">
        <v>1994</v>
      </c>
      <c r="BF29" s="856">
        <f t="shared" si="14"/>
        <v>3</v>
      </c>
      <c r="BG29" s="840">
        <v>3.1</v>
      </c>
      <c r="BH29" s="823" t="s">
        <v>4455</v>
      </c>
      <c r="BI29" s="823" t="s">
        <v>4456</v>
      </c>
    </row>
    <row r="30" spans="1:61" ht="11.25" customHeight="1" x14ac:dyDescent="0.2">
      <c r="A30" s="822" t="s">
        <v>4725</v>
      </c>
      <c r="B30" s="833" t="s">
        <v>192</v>
      </c>
      <c r="C30" s="889" t="s">
        <v>107</v>
      </c>
      <c r="D30" s="889" t="s">
        <v>4205</v>
      </c>
      <c r="E30" s="699">
        <v>54</v>
      </c>
      <c r="F30" s="1155">
        <v>25</v>
      </c>
      <c r="G30" s="1155" t="s">
        <v>105</v>
      </c>
      <c r="H30" s="1155" t="s">
        <v>105</v>
      </c>
      <c r="I30" s="824">
        <v>74.92</v>
      </c>
      <c r="J30" s="618">
        <f t="shared" si="0"/>
        <v>1.414842498665243</v>
      </c>
      <c r="K30" s="835">
        <v>0.26500000000000001</v>
      </c>
      <c r="L30" s="845">
        <v>4</v>
      </c>
      <c r="M30" s="609">
        <f t="shared" si="1"/>
        <v>1.06</v>
      </c>
      <c r="N30" s="828" t="s">
        <v>3856</v>
      </c>
      <c r="O30" s="702">
        <v>0.25</v>
      </c>
      <c r="P30" s="603">
        <v>44627</v>
      </c>
      <c r="Q30" s="603">
        <v>44643</v>
      </c>
      <c r="R30" s="609">
        <f t="shared" si="2"/>
        <v>6.0000000000000053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2.0833333333333259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7.1881267668000737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7.2360471980141838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6.2666370795684712</v>
      </c>
      <c r="W30" s="668">
        <f t="shared" si="3"/>
        <v>1.1546938343703266</v>
      </c>
      <c r="X30" s="669">
        <f t="shared" si="4"/>
        <v>0.44944392534249583</v>
      </c>
      <c r="Y30" s="636" t="s">
        <v>432</v>
      </c>
      <c r="Z30" s="618">
        <f t="shared" si="5"/>
        <v>27.249357326478151</v>
      </c>
      <c r="AA30" s="844">
        <f t="shared" si="6"/>
        <v>19.259640102827763</v>
      </c>
      <c r="AB30" s="845">
        <v>12</v>
      </c>
      <c r="AC30" s="824">
        <v>3.89</v>
      </c>
      <c r="AD30" s="824" t="s">
        <v>135</v>
      </c>
      <c r="AE30" s="824">
        <v>9.5299999999999994</v>
      </c>
      <c r="AF30" s="824">
        <v>3.71</v>
      </c>
      <c r="AG30" s="824">
        <v>16.400000000000002</v>
      </c>
      <c r="AH30" s="824">
        <v>55.800000000000004</v>
      </c>
      <c r="AI30" s="824">
        <v>3.52</v>
      </c>
      <c r="AJ30" s="824">
        <v>16.100000000000001</v>
      </c>
      <c r="AK30" s="824" t="s">
        <v>135</v>
      </c>
      <c r="AL30" s="836">
        <v>8800</v>
      </c>
      <c r="AM30" s="830">
        <v>2.1</v>
      </c>
      <c r="AN30" s="824">
        <v>0</v>
      </c>
      <c r="AO30" s="705">
        <f t="shared" si="7"/>
        <v>-10.608750406148337</v>
      </c>
      <c r="AP30" s="706">
        <f t="shared" si="8"/>
        <v>8.6508896966794264</v>
      </c>
      <c r="AQ30" s="846">
        <f t="shared" si="9"/>
        <v>78.204956635755664</v>
      </c>
      <c r="AR30" s="618">
        <f>INDEX(Historical!$C$7:$C$1227,MATCH(B30,Historical!$B$7:$B$1249,0))*IF(AH30="n/a",1.03,IF(AH30&lt;0,1.01,IF(AH30&gt;10,1.1,(1+AH30/100))))</f>
        <v>1.1000000000000001</v>
      </c>
      <c r="AS30" s="844">
        <f t="shared" si="10"/>
        <v>1.13872</v>
      </c>
      <c r="AT30" s="844">
        <f t="shared" si="15"/>
        <v>1.1728816</v>
      </c>
      <c r="AU30" s="844">
        <f t="shared" si="15"/>
        <v>1.2080680479999999</v>
      </c>
      <c r="AV30" s="844">
        <f t="shared" si="15"/>
        <v>1.2443100894399999</v>
      </c>
      <c r="AW30" s="618">
        <f t="shared" si="12"/>
        <v>5.8639797374400002</v>
      </c>
      <c r="AX30" s="713">
        <f t="shared" si="13"/>
        <v>7.8269884375867598</v>
      </c>
      <c r="AY30" s="891">
        <v>0.78</v>
      </c>
      <c r="AZ30" s="830">
        <v>19.3</v>
      </c>
      <c r="BA30" s="830">
        <v>-0.19</v>
      </c>
      <c r="BB30" s="830">
        <v>6.370000000000001</v>
      </c>
      <c r="BC30" s="830">
        <v>7.59</v>
      </c>
      <c r="BE30" s="594">
        <v>1969</v>
      </c>
      <c r="BF30" s="856">
        <f t="shared" si="14"/>
        <v>7</v>
      </c>
      <c r="BG30" s="840">
        <v>1.4000000000000001</v>
      </c>
      <c r="BH30" s="823" t="s">
        <v>4455</v>
      </c>
      <c r="BI30" s="823" t="s">
        <v>4456</v>
      </c>
    </row>
    <row r="31" spans="1:61" s="737" customFormat="1" ht="11.25" customHeight="1" x14ac:dyDescent="0.2">
      <c r="A31" s="613" t="s">
        <v>4727</v>
      </c>
      <c r="B31" s="743" t="s">
        <v>195</v>
      </c>
      <c r="C31" s="889" t="s">
        <v>107</v>
      </c>
      <c r="D31" s="889" t="s">
        <v>4205</v>
      </c>
      <c r="E31" s="721">
        <v>31</v>
      </c>
      <c r="F31" s="1155">
        <v>93</v>
      </c>
      <c r="G31" s="1154" t="s">
        <v>36</v>
      </c>
      <c r="H31" s="1154" t="s">
        <v>36</v>
      </c>
      <c r="I31" s="731">
        <v>65.14</v>
      </c>
      <c r="J31" s="723">
        <f t="shared" si="0"/>
        <v>2.7018728891618053</v>
      </c>
      <c r="K31" s="741">
        <v>0.44</v>
      </c>
      <c r="L31" s="725">
        <v>4</v>
      </c>
      <c r="M31" s="726">
        <f t="shared" si="1"/>
        <v>1.76</v>
      </c>
      <c r="N31" s="727" t="s">
        <v>118</v>
      </c>
      <c r="O31" s="742">
        <v>0.43</v>
      </c>
      <c r="P31" s="1049">
        <v>44818</v>
      </c>
      <c r="Q31" s="1049">
        <v>44844</v>
      </c>
      <c r="R31" s="726">
        <f t="shared" si="2"/>
        <v>2.3255813953488391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2.4242424242424176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6.4762849072449669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6.2173197333575514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5.387395206178347</v>
      </c>
      <c r="W31" s="668">
        <f t="shared" si="3"/>
        <v>1.1540493124074942</v>
      </c>
      <c r="X31" s="669">
        <f t="shared" si="4"/>
        <v>0.74015711111399418</v>
      </c>
      <c r="Y31" s="743"/>
      <c r="Z31" s="723">
        <f t="shared" si="5"/>
        <v>53.495440729483278</v>
      </c>
      <c r="AA31" s="730">
        <f t="shared" si="6"/>
        <v>19.799392097264437</v>
      </c>
      <c r="AB31" s="725">
        <v>12</v>
      </c>
      <c r="AC31" s="731">
        <v>3.29</v>
      </c>
      <c r="AD31" s="731">
        <v>2.42</v>
      </c>
      <c r="AE31" s="731">
        <v>8.1999999999999993</v>
      </c>
      <c r="AF31" s="731">
        <v>2.35</v>
      </c>
      <c r="AG31" s="731">
        <v>10.299999999999999</v>
      </c>
      <c r="AH31" s="731">
        <v>13</v>
      </c>
      <c r="AI31" s="731">
        <v>9.8699999999999992</v>
      </c>
      <c r="AJ31" s="731">
        <v>8.4</v>
      </c>
      <c r="AK31" s="731">
        <v>8</v>
      </c>
      <c r="AL31" s="732">
        <v>3430</v>
      </c>
      <c r="AM31" s="733">
        <v>0.2</v>
      </c>
      <c r="AN31" s="731">
        <v>0</v>
      </c>
      <c r="AO31" s="734">
        <f t="shared" si="7"/>
        <v>-10.88019947474508</v>
      </c>
      <c r="AP31" s="735">
        <f t="shared" si="8"/>
        <v>8.9191926225193576</v>
      </c>
      <c r="AQ31" s="846">
        <f t="shared" si="9"/>
        <v>43.803216512583901</v>
      </c>
      <c r="AR31" s="618">
        <f>INDEX(Historical!$C$7:$C$1227,MATCH(B31,Historical!$B$7:$B$1249,0))*IF(AH31="n/a",1.03,IF(AH31&lt;0,1.01,IF(AH31&gt;10,1.1,(1+AH31/100))))</f>
        <v>1.859</v>
      </c>
      <c r="AS31" s="730">
        <f t="shared" si="10"/>
        <v>2.0424833000000002</v>
      </c>
      <c r="AT31" s="730">
        <f t="shared" si="15"/>
        <v>2.2058819640000005</v>
      </c>
      <c r="AU31" s="730">
        <f t="shared" si="15"/>
        <v>2.3823525211200005</v>
      </c>
      <c r="AV31" s="730">
        <f t="shared" si="15"/>
        <v>2.5729407228096006</v>
      </c>
      <c r="AW31" s="723">
        <f t="shared" si="12"/>
        <v>11.062658507929601</v>
      </c>
      <c r="AX31" s="736">
        <f t="shared" si="13"/>
        <v>16.982896082176239</v>
      </c>
      <c r="AY31" s="892">
        <v>0.68</v>
      </c>
      <c r="AZ31" s="733">
        <v>10.02</v>
      </c>
      <c r="BA31" s="733">
        <v>-16.489999999999998</v>
      </c>
      <c r="BB31" s="733">
        <v>3.6900000000000004</v>
      </c>
      <c r="BC31" s="733">
        <v>-1.4500000000000002</v>
      </c>
      <c r="BD31" s="866"/>
      <c r="BE31" s="594">
        <v>1993</v>
      </c>
      <c r="BF31" s="856">
        <f t="shared" si="14"/>
        <v>3</v>
      </c>
      <c r="BG31" s="784">
        <v>1.2</v>
      </c>
      <c r="BH31" s="823" t="s">
        <v>4455</v>
      </c>
      <c r="BI31" s="823" t="s">
        <v>4456</v>
      </c>
    </row>
    <row r="32" spans="1:61" ht="11.25" customHeight="1" x14ac:dyDescent="0.2">
      <c r="A32" s="822" t="s">
        <v>4729</v>
      </c>
      <c r="B32" s="833" t="s">
        <v>492</v>
      </c>
      <c r="C32" s="889" t="s">
        <v>107</v>
      </c>
      <c r="D32" s="889" t="s">
        <v>4205</v>
      </c>
      <c r="E32" s="699">
        <v>25</v>
      </c>
      <c r="F32" s="1155">
        <v>138</v>
      </c>
      <c r="G32" s="1155" t="s">
        <v>114</v>
      </c>
      <c r="H32" s="1155" t="s">
        <v>114</v>
      </c>
      <c r="I32" s="824">
        <v>48</v>
      </c>
      <c r="J32" s="618">
        <f t="shared" si="0"/>
        <v>3.4999999999999996</v>
      </c>
      <c r="K32" s="842">
        <v>0.42</v>
      </c>
      <c r="L32" s="845">
        <v>4</v>
      </c>
      <c r="M32" s="609">
        <f t="shared" si="1"/>
        <v>1.68</v>
      </c>
      <c r="N32" s="828" t="s">
        <v>147</v>
      </c>
      <c r="O32" s="701">
        <v>0.41</v>
      </c>
      <c r="P32" s="603">
        <v>44704</v>
      </c>
      <c r="Q32" s="603">
        <v>44721</v>
      </c>
      <c r="R32" s="609">
        <f t="shared" si="2"/>
        <v>2.4390243902439046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2.5157232704402288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2.5817772505764225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2.5810501320566281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2.7724220986734105</v>
      </c>
      <c r="W32" s="668">
        <f t="shared" si="3"/>
        <v>0.93097300490125479</v>
      </c>
      <c r="X32" s="669" t="str">
        <f t="shared" si="4"/>
        <v>n/a</v>
      </c>
      <c r="Y32" s="833"/>
      <c r="Z32" s="618" t="str">
        <f t="shared" si="5"/>
        <v>n/a</v>
      </c>
      <c r="AA32" s="844" t="str">
        <f t="shared" si="6"/>
        <v>n/a</v>
      </c>
      <c r="AB32" s="845">
        <v>12</v>
      </c>
      <c r="AC32" s="824" t="s">
        <v>135</v>
      </c>
      <c r="AD32" s="824" t="s">
        <v>135</v>
      </c>
      <c r="AE32" s="824" t="s">
        <v>135</v>
      </c>
      <c r="AF32" s="824" t="s">
        <v>135</v>
      </c>
      <c r="AG32" s="824" t="s">
        <v>135</v>
      </c>
      <c r="AH32" s="824" t="s">
        <v>135</v>
      </c>
      <c r="AI32" s="824" t="s">
        <v>135</v>
      </c>
      <c r="AJ32" s="824" t="s">
        <v>135</v>
      </c>
      <c r="AK32" s="824" t="s">
        <v>135</v>
      </c>
      <c r="AL32" s="836" t="s">
        <v>135</v>
      </c>
      <c r="AM32" s="830" t="s">
        <v>135</v>
      </c>
      <c r="AN32" s="824" t="s">
        <v>135</v>
      </c>
      <c r="AO32" s="705" t="str">
        <f t="shared" si="7"/>
        <v>n/a</v>
      </c>
      <c r="AP32" s="706">
        <f t="shared" si="8"/>
        <v>6.0810501320566281</v>
      </c>
      <c r="AQ32" s="846" t="str">
        <f t="shared" si="9"/>
        <v>n/a</v>
      </c>
      <c r="AR32" s="618">
        <f>INDEX(Historical!$C$7:$C$1227,MATCH(B32,Historical!$B$7:$B$1249,0))*IF(AH32="n/a",1.03,IF(AH32&lt;0,1.01,IF(AH32&gt;10,1.1,(1+AH32/100))))</f>
        <v>1.6788999999999998</v>
      </c>
      <c r="AS32" s="844">
        <f t="shared" si="10"/>
        <v>1.7292669999999999</v>
      </c>
      <c r="AT32" s="844">
        <f t="shared" si="15"/>
        <v>1.7811450099999999</v>
      </c>
      <c r="AU32" s="844">
        <f t="shared" si="15"/>
        <v>1.8345793603</v>
      </c>
      <c r="AV32" s="844">
        <f t="shared" si="15"/>
        <v>1.8896167411090001</v>
      </c>
      <c r="AW32" s="618">
        <f t="shared" si="12"/>
        <v>8.9135081114090013</v>
      </c>
      <c r="AX32" s="713">
        <f t="shared" si="13"/>
        <v>18.569808565435419</v>
      </c>
      <c r="AY32" s="891" t="s">
        <v>135</v>
      </c>
      <c r="AZ32" s="830" t="s">
        <v>135</v>
      </c>
      <c r="BA32" s="830" t="s">
        <v>135</v>
      </c>
      <c r="BB32" s="830" t="s">
        <v>135</v>
      </c>
      <c r="BC32" s="830" t="s">
        <v>135</v>
      </c>
      <c r="BD32" s="865" t="s">
        <v>4133</v>
      </c>
      <c r="BE32" s="594">
        <v>1998</v>
      </c>
      <c r="BF32" s="856">
        <f t="shared" si="14"/>
        <v>3</v>
      </c>
      <c r="BG32" s="840" t="s">
        <v>135</v>
      </c>
      <c r="BH32" s="823" t="s">
        <v>4455</v>
      </c>
      <c r="BI32" s="823" t="s">
        <v>4456</v>
      </c>
    </row>
    <row r="33" spans="1:61" ht="11.25" customHeight="1" x14ac:dyDescent="0.2">
      <c r="A33" s="822" t="s">
        <v>4737</v>
      </c>
      <c r="B33" s="833" t="s">
        <v>525</v>
      </c>
      <c r="C33" s="889" t="s">
        <v>107</v>
      </c>
      <c r="D33" s="889" t="s">
        <v>4205</v>
      </c>
      <c r="E33" s="699">
        <v>29</v>
      </c>
      <c r="F33" s="1155">
        <v>114</v>
      </c>
      <c r="G33" s="1155" t="s">
        <v>105</v>
      </c>
      <c r="H33" s="1155" t="s">
        <v>105</v>
      </c>
      <c r="I33" s="824">
        <v>145.07</v>
      </c>
      <c r="J33" s="618">
        <f t="shared" si="0"/>
        <v>2.398841938374578</v>
      </c>
      <c r="K33" s="842">
        <v>0.87</v>
      </c>
      <c r="L33" s="845">
        <v>4</v>
      </c>
      <c r="M33" s="609">
        <f t="shared" si="1"/>
        <v>3.48</v>
      </c>
      <c r="N33" s="828" t="s">
        <v>147</v>
      </c>
      <c r="O33" s="701">
        <v>0.75</v>
      </c>
      <c r="P33" s="603">
        <v>44803</v>
      </c>
      <c r="Q33" s="603">
        <v>44819</v>
      </c>
      <c r="R33" s="609">
        <f t="shared" si="2"/>
        <v>16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3.1578947368420929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4.4501837059028659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6.4588508860836225</v>
      </c>
      <c r="V33" s="667">
        <f>IF(INDEX(Historical!$N$7:$N$1218,MATCH(B33,Historical!$B$7:$B$1249,0))=0,"n/a",((INDEX(Historical!$C$7:$C$1227,MATCH(B33,Historical!$B$7:$B$1249,0))/INDEX(Historical!$N$7:$N$1218,MATCH(B33,Historical!$B$7:$B$1249,0)))^(1/10)-1)*100)</f>
        <v>4.8551157657231281</v>
      </c>
      <c r="W33" s="668">
        <f t="shared" si="3"/>
        <v>1.330318616022049</v>
      </c>
      <c r="X33" s="669">
        <f t="shared" si="4"/>
        <v>0.86118011814448303</v>
      </c>
      <c r="Y33" s="833"/>
      <c r="Z33" s="618">
        <f t="shared" si="5"/>
        <v>46.900269541778975</v>
      </c>
      <c r="AA33" s="844">
        <f t="shared" si="6"/>
        <v>19.551212938005389</v>
      </c>
      <c r="AB33" s="845">
        <v>12</v>
      </c>
      <c r="AC33" s="824">
        <v>7.42</v>
      </c>
      <c r="AD33" s="824">
        <v>1.96</v>
      </c>
      <c r="AE33" s="824">
        <v>7.78</v>
      </c>
      <c r="AF33" s="824">
        <v>3.5</v>
      </c>
      <c r="AG33" s="824">
        <v>13.8</v>
      </c>
      <c r="AH33" s="824">
        <v>32.5</v>
      </c>
      <c r="AI33" s="824">
        <v>26.1</v>
      </c>
      <c r="AJ33" s="824">
        <v>7.5</v>
      </c>
      <c r="AK33" s="824">
        <v>10.02</v>
      </c>
      <c r="AL33" s="836">
        <v>9470</v>
      </c>
      <c r="AM33" s="830">
        <v>0.8</v>
      </c>
      <c r="AN33" s="824">
        <v>0.08</v>
      </c>
      <c r="AO33" s="705">
        <f t="shared" si="7"/>
        <v>-10.693520113547187</v>
      </c>
      <c r="AP33" s="706">
        <f t="shared" si="8"/>
        <v>8.8576928244582014</v>
      </c>
      <c r="AQ33" s="846">
        <f t="shared" si="9"/>
        <v>74.39322780304272</v>
      </c>
      <c r="AR33" s="618">
        <f>INDEX(Historical!$C$7:$C$1227,MATCH(B33,Historical!$B$7:$B$1249,0))*IF(AH33="n/a",1.03,IF(AH33&lt;0,1.01,IF(AH33&gt;10,1.1,(1+AH33/100))))</f>
        <v>3.234</v>
      </c>
      <c r="AS33" s="844">
        <f t="shared" si="10"/>
        <v>3.5574000000000003</v>
      </c>
      <c r="AT33" s="844">
        <f t="shared" si="15"/>
        <v>3.9131400000000007</v>
      </c>
      <c r="AU33" s="844">
        <f t="shared" si="15"/>
        <v>4.3044540000000016</v>
      </c>
      <c r="AV33" s="844">
        <f t="shared" si="15"/>
        <v>4.7348994000000024</v>
      </c>
      <c r="AW33" s="618">
        <f t="shared" si="12"/>
        <v>19.743893400000005</v>
      </c>
      <c r="AX33" s="713">
        <f t="shared" si="13"/>
        <v>13.609907906527887</v>
      </c>
      <c r="AY33" s="891">
        <v>1.1299999999999999</v>
      </c>
      <c r="AZ33" s="830">
        <v>28.76</v>
      </c>
      <c r="BA33" s="830">
        <v>-9.67</v>
      </c>
      <c r="BB33" s="830">
        <v>0.27999999999999997</v>
      </c>
      <c r="BC33" s="830">
        <v>7.6700000000000008</v>
      </c>
      <c r="BE33" s="594">
        <v>1994</v>
      </c>
      <c r="BF33" s="856">
        <f t="shared" si="14"/>
        <v>3</v>
      </c>
      <c r="BG33" s="840">
        <v>0.89999999999999991</v>
      </c>
      <c r="BH33" s="823" t="s">
        <v>4455</v>
      </c>
      <c r="BI33" s="823" t="s">
        <v>4456</v>
      </c>
    </row>
    <row r="34" spans="1:61" ht="11.25" customHeight="1" x14ac:dyDescent="0.2">
      <c r="A34" s="822" t="s">
        <v>4740</v>
      </c>
      <c r="B34" s="833" t="s">
        <v>503</v>
      </c>
      <c r="C34" s="889" t="s">
        <v>127</v>
      </c>
      <c r="D34" s="889" t="s">
        <v>4220</v>
      </c>
      <c r="E34" s="699">
        <v>26</v>
      </c>
      <c r="F34" s="1155">
        <v>134</v>
      </c>
      <c r="G34" s="1155" t="s">
        <v>114</v>
      </c>
      <c r="H34" s="1155" t="s">
        <v>114</v>
      </c>
      <c r="I34" s="832">
        <v>81.87</v>
      </c>
      <c r="J34" s="618">
        <f t="shared" si="0"/>
        <v>1.2825210699890071</v>
      </c>
      <c r="K34" s="842">
        <v>0.26250000000000001</v>
      </c>
      <c r="L34" s="845">
        <v>4</v>
      </c>
      <c r="M34" s="609">
        <f t="shared" si="1"/>
        <v>1.05</v>
      </c>
      <c r="N34" s="828" t="s">
        <v>118</v>
      </c>
      <c r="O34" s="701">
        <v>0.2525</v>
      </c>
      <c r="P34" s="603">
        <v>44606</v>
      </c>
      <c r="Q34" s="603">
        <v>44621</v>
      </c>
      <c r="R34" s="609">
        <f t="shared" si="2"/>
        <v>3.9603960396039639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5.2083333333333481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5.0191010067939912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7.3031830278270871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11.502407791609892</v>
      </c>
      <c r="W34" s="668">
        <f t="shared" si="3"/>
        <v>0.63492645715049234</v>
      </c>
      <c r="X34" s="669">
        <f t="shared" si="4"/>
        <v>0.53699875204610925</v>
      </c>
      <c r="Y34" s="628"/>
      <c r="Z34" s="618">
        <f t="shared" si="5"/>
        <v>35.234899328859058</v>
      </c>
      <c r="AA34" s="844">
        <f t="shared" si="6"/>
        <v>27.473154362416111</v>
      </c>
      <c r="AB34" s="845">
        <v>12</v>
      </c>
      <c r="AC34" s="824">
        <v>2.98</v>
      </c>
      <c r="AD34" s="824">
        <v>7.14</v>
      </c>
      <c r="AE34" s="824">
        <v>3.63</v>
      </c>
      <c r="AF34" s="824">
        <v>5.23</v>
      </c>
      <c r="AG34" s="824">
        <v>21.2</v>
      </c>
      <c r="AH34" s="824">
        <v>6.4</v>
      </c>
      <c r="AI34" s="824">
        <v>5.6899999999999995</v>
      </c>
      <c r="AJ34" s="824">
        <v>13.600000000000001</v>
      </c>
      <c r="AK34" s="824">
        <v>3.73</v>
      </c>
      <c r="AL34" s="836">
        <v>19270</v>
      </c>
      <c r="AM34" s="830">
        <v>0.18</v>
      </c>
      <c r="AN34" s="824">
        <v>0.68</v>
      </c>
      <c r="AO34" s="705">
        <f t="shared" si="7"/>
        <v>-18.887450264600016</v>
      </c>
      <c r="AP34" s="706">
        <f t="shared" si="8"/>
        <v>8.5857040978160946</v>
      </c>
      <c r="AQ34" s="846">
        <f t="shared" si="9"/>
        <v>152.70500792244457</v>
      </c>
      <c r="AR34" s="618">
        <f>INDEX(Historical!$C$7:$C$1227,MATCH(B34,Historical!$B$7:$B$1249,0))*IF(AH34="n/a",1.03,IF(AH34&lt;0,1.01,IF(AH34&gt;10,1.1,(1+AH34/100))))</f>
        <v>1.07464</v>
      </c>
      <c r="AS34" s="844">
        <f t="shared" si="10"/>
        <v>1.1357870160000001</v>
      </c>
      <c r="AT34" s="844">
        <f t="shared" si="15"/>
        <v>1.1781518716968002</v>
      </c>
      <c r="AU34" s="844">
        <f t="shared" si="15"/>
        <v>1.222096936511091</v>
      </c>
      <c r="AV34" s="844">
        <f t="shared" si="15"/>
        <v>1.2676811522429547</v>
      </c>
      <c r="AW34" s="618">
        <f t="shared" si="12"/>
        <v>5.8783569764508465</v>
      </c>
      <c r="AX34" s="713">
        <f t="shared" si="13"/>
        <v>7.1801111230619847</v>
      </c>
      <c r="AY34" s="891">
        <v>0.44</v>
      </c>
      <c r="AZ34" s="830">
        <v>16.689999999999998</v>
      </c>
      <c r="BA34" s="830">
        <v>-22.24</v>
      </c>
      <c r="BB34" s="830">
        <v>10.190000000000001</v>
      </c>
      <c r="BC34" s="830">
        <v>-7.21</v>
      </c>
      <c r="BE34" s="594">
        <v>1997</v>
      </c>
      <c r="BF34" s="856">
        <f t="shared" si="14"/>
        <v>3</v>
      </c>
      <c r="BG34" s="840">
        <v>9</v>
      </c>
      <c r="BH34" s="823" t="s">
        <v>4455</v>
      </c>
      <c r="BI34" s="823" t="s">
        <v>4456</v>
      </c>
    </row>
    <row r="35" spans="1:61" ht="11.25" customHeight="1" x14ac:dyDescent="0.2">
      <c r="A35" s="822" t="s">
        <v>4743</v>
      </c>
      <c r="B35" s="833" t="s">
        <v>476</v>
      </c>
      <c r="C35" s="889" t="s">
        <v>111</v>
      </c>
      <c r="D35" s="889" t="s">
        <v>4221</v>
      </c>
      <c r="E35" s="699">
        <v>25</v>
      </c>
      <c r="F35" s="1155">
        <v>142</v>
      </c>
      <c r="G35" s="1155" t="s">
        <v>105</v>
      </c>
      <c r="H35" s="1155" t="s">
        <v>105</v>
      </c>
      <c r="I35" s="832">
        <v>100.22</v>
      </c>
      <c r="J35" s="618">
        <f t="shared" si="0"/>
        <v>2.4346437836759129</v>
      </c>
      <c r="K35" s="842">
        <v>0.61</v>
      </c>
      <c r="L35" s="845">
        <v>4</v>
      </c>
      <c r="M35" s="609">
        <f t="shared" si="1"/>
        <v>2.44</v>
      </c>
      <c r="N35" s="828" t="s">
        <v>150</v>
      </c>
      <c r="O35" s="701">
        <v>0.55000000000000004</v>
      </c>
      <c r="P35" s="603">
        <v>44896</v>
      </c>
      <c r="Q35" s="603">
        <v>44929</v>
      </c>
      <c r="R35" s="609">
        <f t="shared" si="2"/>
        <v>10.909090909090898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0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2.7600024749230068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3.2324379535307868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5.4495891854766221</v>
      </c>
      <c r="W35" s="668">
        <f t="shared" si="3"/>
        <v>0.5931525925193345</v>
      </c>
      <c r="X35" s="669">
        <f t="shared" si="4"/>
        <v>0.27163344147317542</v>
      </c>
      <c r="Y35" s="640" t="s">
        <v>366</v>
      </c>
      <c r="Z35" s="618">
        <f t="shared" si="5"/>
        <v>29.61165048543689</v>
      </c>
      <c r="AA35" s="844">
        <f t="shared" si="6"/>
        <v>12.1626213592233</v>
      </c>
      <c r="AB35" s="845">
        <v>12</v>
      </c>
      <c r="AC35" s="824">
        <v>8.24</v>
      </c>
      <c r="AD35" s="824">
        <v>2.78</v>
      </c>
      <c r="AE35" s="824">
        <v>0.44</v>
      </c>
      <c r="AF35" s="824">
        <v>7.27</v>
      </c>
      <c r="AG35" s="824">
        <v>54.800000000000004</v>
      </c>
      <c r="AH35" s="824">
        <v>69.599999999999994</v>
      </c>
      <c r="AI35" s="824">
        <v>-28.46</v>
      </c>
      <c r="AJ35" s="824">
        <v>11.899999999999999</v>
      </c>
      <c r="AK35" s="824">
        <v>4.26</v>
      </c>
      <c r="AL35" s="836">
        <v>11440</v>
      </c>
      <c r="AM35" s="830">
        <v>0.5</v>
      </c>
      <c r="AN35" s="824">
        <v>1.37</v>
      </c>
      <c r="AO35" s="705">
        <f t="shared" si="7"/>
        <v>-6.4955396220166</v>
      </c>
      <c r="AP35" s="706">
        <f t="shared" si="8"/>
        <v>5.6670817372066997</v>
      </c>
      <c r="AQ35" s="846">
        <f t="shared" si="9"/>
        <v>98.239201506724513</v>
      </c>
      <c r="AR35" s="618">
        <f>INDEX(Historical!$C$7:$C$1227,MATCH(B35,Historical!$B$7:$B$1249,0))*IF(AH35="n/a",1.03,IF(AH35&lt;0,1.01,IF(AH35&gt;10,1.1,(1+AH35/100))))</f>
        <v>2.2440000000000002</v>
      </c>
      <c r="AS35" s="844">
        <f t="shared" si="10"/>
        <v>2.2664400000000002</v>
      </c>
      <c r="AT35" s="844">
        <f t="shared" si="15"/>
        <v>2.362990344</v>
      </c>
      <c r="AU35" s="844">
        <f t="shared" si="15"/>
        <v>2.4636537326543997</v>
      </c>
      <c r="AV35" s="844">
        <f t="shared" si="15"/>
        <v>2.5686053816654772</v>
      </c>
      <c r="AW35" s="618">
        <f t="shared" si="12"/>
        <v>11.905689458319879</v>
      </c>
      <c r="AX35" s="713">
        <f t="shared" si="13"/>
        <v>11.879554438555058</v>
      </c>
      <c r="AY35" s="891">
        <v>0.76</v>
      </c>
      <c r="AZ35" s="830">
        <v>15.770000000000001</v>
      </c>
      <c r="BA35" s="830">
        <v>-17.330000000000002</v>
      </c>
      <c r="BB35" s="830">
        <v>4.2700000000000005</v>
      </c>
      <c r="BC35" s="830">
        <v>-2.69</v>
      </c>
      <c r="BE35" s="594">
        <v>1999</v>
      </c>
      <c r="BF35" s="856">
        <f t="shared" si="14"/>
        <v>3</v>
      </c>
      <c r="BG35" s="840">
        <v>14.899999999999999</v>
      </c>
      <c r="BH35" s="823" t="s">
        <v>4455</v>
      </c>
      <c r="BI35" s="823" t="s">
        <v>4456</v>
      </c>
    </row>
    <row r="36" spans="1:61" ht="11.25" customHeight="1" x14ac:dyDescent="0.2">
      <c r="A36" s="822" t="s">
        <v>4744</v>
      </c>
      <c r="B36" s="833" t="s">
        <v>179</v>
      </c>
      <c r="C36" s="889" t="s">
        <v>107</v>
      </c>
      <c r="D36" s="889" t="s">
        <v>117</v>
      </c>
      <c r="E36" s="699">
        <v>62</v>
      </c>
      <c r="F36" s="1155">
        <v>9</v>
      </c>
      <c r="G36" s="1155" t="s">
        <v>36</v>
      </c>
      <c r="H36" s="1155" t="s">
        <v>36</v>
      </c>
      <c r="I36" s="824">
        <v>110.96</v>
      </c>
      <c r="J36" s="618">
        <f t="shared" si="0"/>
        <v>2.4873828406633018</v>
      </c>
      <c r="K36" s="835">
        <v>0.69</v>
      </c>
      <c r="L36" s="845">
        <v>4</v>
      </c>
      <c r="M36" s="609">
        <f t="shared" si="1"/>
        <v>2.76</v>
      </c>
      <c r="N36" s="828" t="s">
        <v>217</v>
      </c>
      <c r="O36" s="700">
        <v>0.63</v>
      </c>
      <c r="P36" s="603">
        <v>44637</v>
      </c>
      <c r="Q36" s="603">
        <v>44666</v>
      </c>
      <c r="R36" s="609">
        <f t="shared" si="2"/>
        <v>9.5238095238095148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5.508474576271194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6.011021750829304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5.5575129527085432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4.5057366483393535</v>
      </c>
      <c r="W36" s="668">
        <f t="shared" si="3"/>
        <v>1.2334304879440381</v>
      </c>
      <c r="X36" s="669">
        <f t="shared" si="4"/>
        <v>0.14435098578463748</v>
      </c>
      <c r="Y36" s="632"/>
      <c r="Z36" s="618" t="str">
        <f t="shared" si="5"/>
        <v>n/a</v>
      </c>
      <c r="AA36" s="844" t="str">
        <f t="shared" si="6"/>
        <v>n/a</v>
      </c>
      <c r="AB36" s="845">
        <v>12</v>
      </c>
      <c r="AC36" s="824">
        <v>-0.36</v>
      </c>
      <c r="AD36" s="824" t="s">
        <v>135</v>
      </c>
      <c r="AE36" s="824">
        <v>2.5299999999999998</v>
      </c>
      <c r="AF36" s="824">
        <v>1.81</v>
      </c>
      <c r="AG36" s="824">
        <v>-0.3</v>
      </c>
      <c r="AH36" s="824">
        <v>141.79999999999998</v>
      </c>
      <c r="AI36" s="824">
        <v>13.38</v>
      </c>
      <c r="AJ36" s="824">
        <v>38.5</v>
      </c>
      <c r="AK36" s="824">
        <v>-1.3</v>
      </c>
      <c r="AL36" s="836">
        <v>17090</v>
      </c>
      <c r="AM36" s="830">
        <v>0.5</v>
      </c>
      <c r="AN36" s="824">
        <v>0.09</v>
      </c>
      <c r="AO36" s="705" t="str">
        <f t="shared" si="7"/>
        <v>n/a</v>
      </c>
      <c r="AP36" s="706">
        <f t="shared" si="8"/>
        <v>8.044895793371845</v>
      </c>
      <c r="AQ36" s="846" t="str">
        <f t="shared" si="9"/>
        <v>n/a</v>
      </c>
      <c r="AR36" s="618">
        <f>INDEX(Historical!$C$7:$C$1227,MATCH(B36,Historical!$B$7:$B$1249,0))*IF(AH36="n/a",1.03,IF(AH36&lt;0,1.01,IF(AH36&gt;10,1.1,(1+AH36/100))))</f>
        <v>2.7390000000000003</v>
      </c>
      <c r="AS36" s="844">
        <f t="shared" si="10"/>
        <v>3.0129000000000006</v>
      </c>
      <c r="AT36" s="844">
        <f t="shared" si="15"/>
        <v>3.0430290000000007</v>
      </c>
      <c r="AU36" s="844">
        <f t="shared" si="15"/>
        <v>3.0734592900000006</v>
      </c>
      <c r="AV36" s="844">
        <f t="shared" si="15"/>
        <v>3.1041938829000006</v>
      </c>
      <c r="AW36" s="618">
        <f t="shared" si="12"/>
        <v>14.972582172900003</v>
      </c>
      <c r="AX36" s="713">
        <f t="shared" si="13"/>
        <v>13.493675354091566</v>
      </c>
      <c r="AY36" s="891">
        <v>0.61</v>
      </c>
      <c r="AZ36" s="830">
        <v>25.15</v>
      </c>
      <c r="BA36" s="830">
        <v>-22.52</v>
      </c>
      <c r="BB36" s="830">
        <v>10.95</v>
      </c>
      <c r="BC36" s="830">
        <v>-2.79</v>
      </c>
      <c r="BE36" s="594">
        <v>1961</v>
      </c>
      <c r="BF36" s="856">
        <f t="shared" si="14"/>
        <v>7</v>
      </c>
      <c r="BG36" s="840">
        <v>-0.1</v>
      </c>
      <c r="BH36" s="823" t="s">
        <v>4455</v>
      </c>
      <c r="BI36" s="823" t="s">
        <v>4456</v>
      </c>
    </row>
    <row r="37" spans="1:61" ht="11.25" customHeight="1" x14ac:dyDescent="0.2">
      <c r="A37" s="822" t="s">
        <v>4746</v>
      </c>
      <c r="B37" s="833" t="s">
        <v>189</v>
      </c>
      <c r="C37" s="889" t="s">
        <v>127</v>
      </c>
      <c r="D37" s="889" t="s">
        <v>4220</v>
      </c>
      <c r="E37" s="699">
        <v>59</v>
      </c>
      <c r="F37" s="1155">
        <v>15</v>
      </c>
      <c r="G37" s="1155" t="s">
        <v>114</v>
      </c>
      <c r="H37" s="1155" t="s">
        <v>114</v>
      </c>
      <c r="I37" s="824">
        <v>77.48</v>
      </c>
      <c r="J37" s="618">
        <f t="shared" si="0"/>
        <v>2.4264326277749095</v>
      </c>
      <c r="K37" s="835">
        <v>0.47</v>
      </c>
      <c r="L37" s="845">
        <v>4</v>
      </c>
      <c r="M37" s="609">
        <f t="shared" si="1"/>
        <v>1.88</v>
      </c>
      <c r="N37" s="828" t="s">
        <v>106</v>
      </c>
      <c r="O37" s="700">
        <v>0.45</v>
      </c>
      <c r="P37" s="603">
        <v>44671</v>
      </c>
      <c r="Q37" s="603">
        <v>44694</v>
      </c>
      <c r="R37" s="609">
        <f t="shared" si="2"/>
        <v>4.4444444444444366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2.2857142857142909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2.5451160663553463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2.921063823550818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4.6612017063164535</v>
      </c>
      <c r="W37" s="668">
        <f t="shared" si="3"/>
        <v>0.62667612508432047</v>
      </c>
      <c r="X37" s="669" t="str">
        <f t="shared" si="4"/>
        <v>n/a</v>
      </c>
      <c r="Y37" s="631"/>
      <c r="Z37" s="618">
        <f t="shared" si="5"/>
        <v>82.096069868995627</v>
      </c>
      <c r="AA37" s="844">
        <f t="shared" si="6"/>
        <v>33.834061135371179</v>
      </c>
      <c r="AB37" s="845">
        <v>12</v>
      </c>
      <c r="AC37" s="824">
        <v>2.29</v>
      </c>
      <c r="AD37" s="824">
        <v>15.58</v>
      </c>
      <c r="AE37" s="824">
        <v>3.55</v>
      </c>
      <c r="AF37" s="825">
        <v>102.66</v>
      </c>
      <c r="AG37" s="826">
        <v>448.4</v>
      </c>
      <c r="AH37" s="824">
        <v>-18.600000000000001</v>
      </c>
      <c r="AI37" s="824">
        <v>6.5</v>
      </c>
      <c r="AJ37" s="824">
        <v>-1.2</v>
      </c>
      <c r="AK37" s="824">
        <v>2.13</v>
      </c>
      <c r="AL37" s="836">
        <v>62990</v>
      </c>
      <c r="AM37" s="830">
        <v>0.1</v>
      </c>
      <c r="AN37" s="825">
        <v>13.26</v>
      </c>
      <c r="AO37" s="705">
        <f t="shared" si="7"/>
        <v>-28.486564684045451</v>
      </c>
      <c r="AP37" s="706">
        <f t="shared" si="8"/>
        <v>5.3474964513257275</v>
      </c>
      <c r="AQ37" s="846">
        <f t="shared" si="9"/>
        <v>1142.471500439025</v>
      </c>
      <c r="AR37" s="618">
        <f>INDEX(Historical!$C$7:$C$1227,MATCH(B37,Historical!$B$7:$B$1249,0))*IF(AH37="n/a",1.03,IF(AH37&lt;0,1.01,IF(AH37&gt;10,1.1,(1+AH37/100))))</f>
        <v>1.8079000000000001</v>
      </c>
      <c r="AS37" s="844">
        <f t="shared" si="10"/>
        <v>1.9254134999999999</v>
      </c>
      <c r="AT37" s="844">
        <f t="shared" si="15"/>
        <v>1.9664248075500002</v>
      </c>
      <c r="AU37" s="844">
        <f t="shared" si="15"/>
        <v>2.0083096559508156</v>
      </c>
      <c r="AV37" s="844">
        <f t="shared" si="15"/>
        <v>2.0510866516225681</v>
      </c>
      <c r="AW37" s="618">
        <f t="shared" si="12"/>
        <v>9.7591346151233829</v>
      </c>
      <c r="AX37" s="713">
        <f t="shared" si="13"/>
        <v>12.595682260097293</v>
      </c>
      <c r="AY37" s="891">
        <v>0.51</v>
      </c>
      <c r="AZ37" s="830">
        <v>14.21</v>
      </c>
      <c r="BA37" s="830">
        <v>-9.5</v>
      </c>
      <c r="BB37" s="830">
        <v>5.76</v>
      </c>
      <c r="BC37" s="830">
        <v>0.77</v>
      </c>
      <c r="BE37" s="594">
        <v>1964</v>
      </c>
      <c r="BF37" s="856">
        <f t="shared" si="14"/>
        <v>7</v>
      </c>
      <c r="BG37" s="840">
        <v>12.3</v>
      </c>
      <c r="BH37" s="823" t="s">
        <v>4455</v>
      </c>
      <c r="BI37" s="823" t="s">
        <v>4456</v>
      </c>
    </row>
    <row r="38" spans="1:61" ht="11.25" customHeight="1" x14ac:dyDescent="0.2">
      <c r="A38" s="822" t="s">
        <v>4747</v>
      </c>
      <c r="B38" s="833" t="s">
        <v>184</v>
      </c>
      <c r="C38" s="889" t="s">
        <v>127</v>
      </c>
      <c r="D38" s="889" t="s">
        <v>4220</v>
      </c>
      <c r="E38" s="699">
        <v>45</v>
      </c>
      <c r="F38" s="1155">
        <v>61</v>
      </c>
      <c r="G38" s="1155" t="s">
        <v>36</v>
      </c>
      <c r="H38" s="1155" t="s">
        <v>114</v>
      </c>
      <c r="I38" s="824">
        <v>148.65</v>
      </c>
      <c r="J38" s="618">
        <f t="shared" si="0"/>
        <v>3.1752438614194411</v>
      </c>
      <c r="K38" s="835">
        <v>1.18</v>
      </c>
      <c r="L38" s="845">
        <v>4</v>
      </c>
      <c r="M38" s="609">
        <f t="shared" si="1"/>
        <v>4.72</v>
      </c>
      <c r="N38" s="828" t="s">
        <v>450</v>
      </c>
      <c r="O38" s="700">
        <v>1.1599999999999999</v>
      </c>
      <c r="P38" s="603">
        <v>44768</v>
      </c>
      <c r="Q38" s="603">
        <v>44785</v>
      </c>
      <c r="R38" s="609">
        <f t="shared" si="2"/>
        <v>1.7241379310344844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4.6082949308755783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6.8655284433581709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7.6527779014981867</v>
      </c>
      <c r="V38" s="667">
        <f>IF(INDEX(Historical!$N$7:$N$1218,MATCH(B38,Historical!$B$7:$B$1249,0))=0,"n/a",((INDEX(Historical!$C$7:$C$1227,MATCH(B38,Historical!$B$7:$B$1249,0))/INDEX(Historical!$N$7:$N$1218,MATCH(B38,Historical!$B$7:$B$1249,0)))^(1/10)-1)*100)</f>
        <v>7.0367223269633961</v>
      </c>
      <c r="W38" s="668">
        <f t="shared" si="3"/>
        <v>1.0875486548864066</v>
      </c>
      <c r="X38" s="669" t="str">
        <f t="shared" si="4"/>
        <v>n/a</v>
      </c>
      <c r="Y38" s="631"/>
      <c r="Z38" s="618">
        <f t="shared" si="5"/>
        <v>144.34250764525993</v>
      </c>
      <c r="AA38" s="844">
        <f t="shared" si="6"/>
        <v>45.458715596330279</v>
      </c>
      <c r="AB38" s="845">
        <v>6</v>
      </c>
      <c r="AC38" s="824">
        <v>3.27</v>
      </c>
      <c r="AD38" s="824">
        <v>3.41</v>
      </c>
      <c r="AE38" s="824">
        <v>2.62</v>
      </c>
      <c r="AF38" s="825">
        <v>55.84</v>
      </c>
      <c r="AG38" s="825">
        <v>101.6</v>
      </c>
      <c r="AH38" s="824">
        <v>-33.1</v>
      </c>
      <c r="AI38" s="824">
        <v>28.07</v>
      </c>
      <c r="AJ38" s="824">
        <v>-6.9</v>
      </c>
      <c r="AK38" s="824">
        <v>13.23</v>
      </c>
      <c r="AL38" s="836">
        <v>18420</v>
      </c>
      <c r="AM38" s="830">
        <v>0.1</v>
      </c>
      <c r="AN38" s="825">
        <v>8.66</v>
      </c>
      <c r="AO38" s="705">
        <f t="shared" si="7"/>
        <v>-34.63069383341265</v>
      </c>
      <c r="AP38" s="706">
        <f t="shared" si="8"/>
        <v>10.828021762917627</v>
      </c>
      <c r="AQ38" s="846">
        <f t="shared" si="9"/>
        <v>962.16020530470155</v>
      </c>
      <c r="AR38" s="618">
        <f>INDEX(Historical!$C$7:$C$1227,MATCH(B38,Historical!$B$7:$B$1249,0))*IF(AH38="n/a",1.03,IF(AH38&lt;0,1.01,IF(AH38&gt;10,1.1,(1+AH38/100))))</f>
        <v>4.5853999999999999</v>
      </c>
      <c r="AS38" s="844">
        <f t="shared" si="10"/>
        <v>5.0439400000000001</v>
      </c>
      <c r="AT38" s="844">
        <f t="shared" si="15"/>
        <v>5.5483340000000005</v>
      </c>
      <c r="AU38" s="844">
        <f t="shared" si="15"/>
        <v>6.1031674000000011</v>
      </c>
      <c r="AV38" s="844">
        <f t="shared" si="15"/>
        <v>6.713484140000002</v>
      </c>
      <c r="AW38" s="618">
        <f t="shared" si="12"/>
        <v>27.994325540000002</v>
      </c>
      <c r="AX38" s="713">
        <f t="shared" si="13"/>
        <v>18.832375068953919</v>
      </c>
      <c r="AY38" s="891">
        <v>0.28000000000000003</v>
      </c>
      <c r="AZ38" s="830">
        <v>23.36</v>
      </c>
      <c r="BA38" s="830">
        <v>-20.45</v>
      </c>
      <c r="BB38" s="830">
        <v>6.77</v>
      </c>
      <c r="BC38" s="830">
        <v>4.5900000000000007</v>
      </c>
      <c r="BE38" s="594">
        <v>1978</v>
      </c>
      <c r="BF38" s="856">
        <f t="shared" si="14"/>
        <v>5</v>
      </c>
      <c r="BG38" s="840">
        <v>6.5</v>
      </c>
      <c r="BH38" s="823" t="s">
        <v>4455</v>
      </c>
      <c r="BI38" s="823" t="s">
        <v>4456</v>
      </c>
    </row>
    <row r="39" spans="1:61" ht="11.25" customHeight="1" x14ac:dyDescent="0.2">
      <c r="A39" s="822" t="s">
        <v>4751</v>
      </c>
      <c r="B39" s="833" t="s">
        <v>480</v>
      </c>
      <c r="C39" s="889" t="s">
        <v>111</v>
      </c>
      <c r="D39" s="889" t="s">
        <v>4223</v>
      </c>
      <c r="E39" s="699">
        <v>27</v>
      </c>
      <c r="F39" s="1155">
        <v>129</v>
      </c>
      <c r="G39" s="1155" t="s">
        <v>105</v>
      </c>
      <c r="H39" s="1155" t="s">
        <v>105</v>
      </c>
      <c r="I39" s="832">
        <v>128.43</v>
      </c>
      <c r="J39" s="618">
        <f t="shared" ref="J39:J70" si="16">(M39/I39)*100</f>
        <v>1.8054971579848942</v>
      </c>
      <c r="K39" s="842">
        <v>0.57969999999999999</v>
      </c>
      <c r="L39" s="845">
        <v>4</v>
      </c>
      <c r="M39" s="609">
        <f t="shared" ref="M39:M70" si="17">K39*L39</f>
        <v>2.3188</v>
      </c>
      <c r="N39" s="828" t="s">
        <v>150</v>
      </c>
      <c r="O39" s="701">
        <v>0.48</v>
      </c>
      <c r="P39" s="603">
        <v>44629</v>
      </c>
      <c r="Q39" s="603">
        <v>44651</v>
      </c>
      <c r="R39" s="609">
        <f t="shared" ref="R39:R70" si="18">(K39-O39)/O39*100</f>
        <v>20.770833333333336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14.412997903563941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12.199185717706618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11.564756158064293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11.585085741010026</v>
      </c>
      <c r="W39" s="668">
        <f t="shared" ref="W39:W70" si="19">IF(OR(U39&lt;=0,U39="n/a",V39&lt;=0,V39="n/a"),"n/a",U39/V39)</f>
        <v>0.99824519357040509</v>
      </c>
      <c r="X39" s="669">
        <f t="shared" ref="X39:X70" si="20">IF(OR(AJ39&lt;=0,AJ39="n/a",U39&lt;=0,U39="n/a"),"n/a",U39/AJ39)</f>
        <v>1.427747673835098</v>
      </c>
      <c r="Y39" s="834" t="s">
        <v>481</v>
      </c>
      <c r="Z39" s="618">
        <f t="shared" ref="Z39:Z70" si="21">IF(OR(AC39&lt;0.01,AC39="n/a"),"n/a",M39/AC39*100)</f>
        <v>44.000000000000007</v>
      </c>
      <c r="AA39" s="844">
        <f t="shared" ref="AA39:AA70" si="22">IF(OR(AC39&lt;0.01,AC39="n/a"),"n/a",I39/AC39)</f>
        <v>24.370018975332073</v>
      </c>
      <c r="AB39" s="845">
        <v>12</v>
      </c>
      <c r="AC39" s="824">
        <v>5.27</v>
      </c>
      <c r="AD39" s="824">
        <v>2.35</v>
      </c>
      <c r="AE39" s="824">
        <v>6.88</v>
      </c>
      <c r="AF39" s="824">
        <v>5.19</v>
      </c>
      <c r="AG39" s="824">
        <v>22.2</v>
      </c>
      <c r="AH39" s="824">
        <v>43.5</v>
      </c>
      <c r="AI39" s="824">
        <v>8.6</v>
      </c>
      <c r="AJ39" s="824">
        <v>8.1</v>
      </c>
      <c r="AK39" s="824">
        <v>10.11</v>
      </c>
      <c r="AL39" s="836">
        <v>83970</v>
      </c>
      <c r="AM39" s="830">
        <v>0.2</v>
      </c>
      <c r="AN39" s="824">
        <v>0.7</v>
      </c>
      <c r="AO39" s="705">
        <f t="shared" ref="AO39:AO70" si="23">IF(U39="n/a","n/a",IF(AA39&lt;0,"n/a",IF(AA39="n/a","n/a",J39+U39-AA39)))</f>
        <v>-10.999765659282886</v>
      </c>
      <c r="AP39" s="706">
        <f t="shared" ref="AP39:AP70" si="24">IF(U39="n/a","n/a",J39+U39)</f>
        <v>13.370253316049187</v>
      </c>
      <c r="AQ39" s="846">
        <f t="shared" ref="AQ39:AQ70" si="25">IF(OR(AC39&lt;0.01,AC39="n/a",AF39="n/a"),"n/a",(I39/SQRT(22.5*AC39*(I39/AF39))-1)*100)</f>
        <v>137.09388527845388</v>
      </c>
      <c r="AR39" s="618">
        <f>INDEX(Historical!$C$7:$C$1227,MATCH(B39,Historical!$B$7:$B$1249,0))*IF(AH39="n/a",1.03,IF(AH39&lt;0,1.01,IF(AH39&gt;10,1.1,(1+AH39/100))))</f>
        <v>2.1611700000000003</v>
      </c>
      <c r="AS39" s="844">
        <f t="shared" ref="AS39:AS70" si="26">IF($AI39="n/a",1.03*AR39,IF($AI39&lt;0,1.01*AR39,IF($AI39&gt;10,1.1*AR39,(1+$AI39/100)*AR39)))</f>
        <v>2.3470306200000004</v>
      </c>
      <c r="AT39" s="844">
        <f t="shared" si="15"/>
        <v>2.5817336820000008</v>
      </c>
      <c r="AU39" s="844">
        <f t="shared" si="15"/>
        <v>2.8399070502000012</v>
      </c>
      <c r="AV39" s="844">
        <f t="shared" si="15"/>
        <v>3.1238977552200016</v>
      </c>
      <c r="AW39" s="618">
        <f t="shared" ref="AW39:AW70" si="27">SUM(AR39:AV39)</f>
        <v>13.053739107420004</v>
      </c>
      <c r="AX39" s="713">
        <f t="shared" ref="AX39:AX70" si="28">AW39/I39*100</f>
        <v>10.164088692221446</v>
      </c>
      <c r="AY39" s="891">
        <v>0.9</v>
      </c>
      <c r="AZ39" s="830">
        <v>23.74</v>
      </c>
      <c r="BA39" s="830">
        <v>-6.39</v>
      </c>
      <c r="BB39" s="830">
        <v>10.4</v>
      </c>
      <c r="BC39" s="830">
        <v>7.5200000000000005</v>
      </c>
      <c r="BE39" s="594">
        <v>1998</v>
      </c>
      <c r="BF39" s="856">
        <f t="shared" ref="BF39:BF70" si="29">IF(BE39&gt;2020,0,IF(BE39&gt;2008,1,IF(BE39&gt;2001,2,IF(BE39&gt;1990,3,IF(BE39&gt;1980,4,IF(BE39&gt;1973,5,IF(BE39&gt;1970,6,IF(BE39&gt;1960,7,IF(BE39&gt;1958,8,IF(BE39&gt;1953,9,10))))))))))</f>
        <v>3</v>
      </c>
      <c r="BG39" s="840">
        <v>9.9</v>
      </c>
      <c r="BH39" s="823" t="s">
        <v>4459</v>
      </c>
      <c r="BI39" s="823" t="s">
        <v>4456</v>
      </c>
    </row>
    <row r="40" spans="1:61" s="737" customFormat="1" ht="11.25" customHeight="1" x14ac:dyDescent="0.2">
      <c r="A40" s="720" t="s">
        <v>4759</v>
      </c>
      <c r="B40" s="743" t="s">
        <v>174</v>
      </c>
      <c r="C40" s="889" t="s">
        <v>107</v>
      </c>
      <c r="D40" s="889" t="s">
        <v>4205</v>
      </c>
      <c r="E40" s="721">
        <v>31</v>
      </c>
      <c r="F40" s="1155">
        <v>92</v>
      </c>
      <c r="G40" s="1154" t="s">
        <v>105</v>
      </c>
      <c r="H40" s="1154" t="s">
        <v>105</v>
      </c>
      <c r="I40" s="722">
        <v>21.95</v>
      </c>
      <c r="J40" s="723">
        <f t="shared" si="16"/>
        <v>2.7334851936218678</v>
      </c>
      <c r="K40" s="724">
        <v>0.15</v>
      </c>
      <c r="L40" s="725">
        <v>4</v>
      </c>
      <c r="M40" s="726">
        <f t="shared" si="17"/>
        <v>0.6</v>
      </c>
      <c r="N40" s="727" t="s">
        <v>147</v>
      </c>
      <c r="O40" s="965">
        <v>0.14000000000000001</v>
      </c>
      <c r="P40" s="1049">
        <v>44804</v>
      </c>
      <c r="Q40" s="1049">
        <v>44819</v>
      </c>
      <c r="R40" s="726">
        <f t="shared" si="18"/>
        <v>7.1428571428571281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6.0000000000000053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4.9618496735670092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5.3542857446598369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6.7864765756001422</v>
      </c>
      <c r="W40" s="668">
        <f t="shared" si="19"/>
        <v>0.78896400584516069</v>
      </c>
      <c r="X40" s="669" t="str">
        <f t="shared" si="20"/>
        <v>n/a</v>
      </c>
      <c r="Y40" s="890"/>
      <c r="Z40" s="723" t="str">
        <f t="shared" si="21"/>
        <v>n/a</v>
      </c>
      <c r="AA40" s="730" t="str">
        <f t="shared" si="22"/>
        <v>n/a</v>
      </c>
      <c r="AB40" s="725">
        <v>12</v>
      </c>
      <c r="AC40" s="731" t="s">
        <v>135</v>
      </c>
      <c r="AD40" s="731" t="s">
        <v>135</v>
      </c>
      <c r="AE40" s="731" t="s">
        <v>135</v>
      </c>
      <c r="AF40" s="731" t="s">
        <v>135</v>
      </c>
      <c r="AG40" s="731" t="s">
        <v>135</v>
      </c>
      <c r="AH40" s="731" t="s">
        <v>135</v>
      </c>
      <c r="AI40" s="731" t="s">
        <v>135</v>
      </c>
      <c r="AJ40" s="731" t="s">
        <v>135</v>
      </c>
      <c r="AK40" s="731" t="s">
        <v>135</v>
      </c>
      <c r="AL40" s="732" t="s">
        <v>135</v>
      </c>
      <c r="AM40" s="733" t="s">
        <v>135</v>
      </c>
      <c r="AN40" s="731" t="s">
        <v>135</v>
      </c>
      <c r="AO40" s="734" t="str">
        <f t="shared" si="23"/>
        <v>n/a</v>
      </c>
      <c r="AP40" s="735">
        <f t="shared" si="24"/>
        <v>8.0877709382817038</v>
      </c>
      <c r="AQ40" s="846" t="str">
        <f t="shared" si="25"/>
        <v>n/a</v>
      </c>
      <c r="AR40" s="618">
        <f>INDEX(Historical!$C$7:$C$1227,MATCH(B40,Historical!$B$7:$B$1249,0))*IF(AH40="n/a",1.03,IF(AH40&lt;0,1.01,IF(AH40&gt;10,1.1,(1+AH40/100))))</f>
        <v>0.54590000000000005</v>
      </c>
      <c r="AS40" s="730">
        <f t="shared" si="26"/>
        <v>0.56227700000000003</v>
      </c>
      <c r="AT40" s="730">
        <f t="shared" si="15"/>
        <v>0.57914531000000002</v>
      </c>
      <c r="AU40" s="730">
        <f t="shared" si="15"/>
        <v>0.5965196693</v>
      </c>
      <c r="AV40" s="730">
        <f t="shared" si="15"/>
        <v>0.61441525937899999</v>
      </c>
      <c r="AW40" s="723">
        <f t="shared" si="27"/>
        <v>2.8982572386790002</v>
      </c>
      <c r="AX40" s="736">
        <f t="shared" si="28"/>
        <v>13.203905415394079</v>
      </c>
      <c r="AY40" s="892" t="s">
        <v>135</v>
      </c>
      <c r="AZ40" s="733" t="s">
        <v>135</v>
      </c>
      <c r="BA40" s="733" t="s">
        <v>135</v>
      </c>
      <c r="BB40" s="733" t="s">
        <v>135</v>
      </c>
      <c r="BC40" s="733" t="s">
        <v>135</v>
      </c>
      <c r="BD40" s="866" t="s">
        <v>4133</v>
      </c>
      <c r="BE40" s="594">
        <v>1992</v>
      </c>
      <c r="BF40" s="856">
        <f t="shared" si="29"/>
        <v>3</v>
      </c>
      <c r="BG40" s="784" t="s">
        <v>135</v>
      </c>
      <c r="BH40" s="823" t="s">
        <v>4455</v>
      </c>
      <c r="BI40" s="823" t="s">
        <v>4456</v>
      </c>
    </row>
    <row r="41" spans="1:61" ht="11.25" customHeight="1" x14ac:dyDescent="0.2">
      <c r="A41" s="822" t="s">
        <v>4762</v>
      </c>
      <c r="B41" s="833" t="s">
        <v>172</v>
      </c>
      <c r="C41" s="889" t="s">
        <v>111</v>
      </c>
      <c r="D41" s="889" t="s">
        <v>4227</v>
      </c>
      <c r="E41" s="699">
        <v>46</v>
      </c>
      <c r="F41" s="1155">
        <v>59</v>
      </c>
      <c r="G41" s="1155" t="s">
        <v>36</v>
      </c>
      <c r="H41" s="1155" t="s">
        <v>36</v>
      </c>
      <c r="I41" s="824">
        <v>263.11</v>
      </c>
      <c r="J41" s="618">
        <f t="shared" si="16"/>
        <v>1.1402075177682336</v>
      </c>
      <c r="K41" s="835">
        <v>0.75</v>
      </c>
      <c r="L41" s="845">
        <v>4</v>
      </c>
      <c r="M41" s="609">
        <f t="shared" si="17"/>
        <v>3</v>
      </c>
      <c r="N41" s="828" t="s">
        <v>118</v>
      </c>
      <c r="O41" s="700">
        <v>0.54</v>
      </c>
      <c r="P41" s="603">
        <v>44790</v>
      </c>
      <c r="Q41" s="603">
        <v>44808</v>
      </c>
      <c r="R41" s="609">
        <f t="shared" si="18"/>
        <v>38.888888888888879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3.9024390243902474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11.417384909773066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10.379202068900085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11.770747738947861</v>
      </c>
      <c r="W41" s="668">
        <f t="shared" si="19"/>
        <v>0.88177933119377505</v>
      </c>
      <c r="X41" s="669">
        <f t="shared" si="20"/>
        <v>0.66533346595513365</v>
      </c>
      <c r="Y41" s="833"/>
      <c r="Z41" s="618">
        <f t="shared" si="21"/>
        <v>18.072289156626503</v>
      </c>
      <c r="AA41" s="844">
        <f t="shared" si="22"/>
        <v>15.85</v>
      </c>
      <c r="AB41" s="845">
        <v>12</v>
      </c>
      <c r="AC41" s="824">
        <v>16.600000000000001</v>
      </c>
      <c r="AD41" s="824">
        <v>1.03</v>
      </c>
      <c r="AE41" s="824">
        <v>2.0299999999999998</v>
      </c>
      <c r="AF41" s="824">
        <v>4.3600000000000003</v>
      </c>
      <c r="AG41" s="824">
        <v>31.2</v>
      </c>
      <c r="AH41" s="824">
        <v>22.8</v>
      </c>
      <c r="AI41" s="824">
        <v>7.3800000000000008</v>
      </c>
      <c r="AJ41" s="824">
        <v>15.6</v>
      </c>
      <c r="AK41" s="824">
        <v>15</v>
      </c>
      <c r="AL41" s="836">
        <v>13210</v>
      </c>
      <c r="AM41" s="830">
        <v>0.3</v>
      </c>
      <c r="AN41" s="824">
        <v>0.96</v>
      </c>
      <c r="AO41" s="705">
        <f t="shared" si="23"/>
        <v>-4.3305904133316808</v>
      </c>
      <c r="AP41" s="706">
        <f t="shared" si="24"/>
        <v>11.519409586668319</v>
      </c>
      <c r="AQ41" s="846">
        <f t="shared" si="25"/>
        <v>75.253467234682063</v>
      </c>
      <c r="AR41" s="618">
        <f>INDEX(Historical!$C$7:$C$1227,MATCH(B41,Historical!$B$7:$B$1249,0))*IF(AH41="n/a",1.03,IF(AH41&lt;0,1.01,IF(AH41&gt;10,1.1,(1+AH41/100))))</f>
        <v>2.343</v>
      </c>
      <c r="AS41" s="844">
        <f t="shared" si="26"/>
        <v>2.5159134000000001</v>
      </c>
      <c r="AT41" s="844">
        <f t="shared" si="15"/>
        <v>2.7675047400000001</v>
      </c>
      <c r="AU41" s="844">
        <f t="shared" si="15"/>
        <v>3.0442552140000005</v>
      </c>
      <c r="AV41" s="844">
        <f t="shared" si="15"/>
        <v>3.3486807354000008</v>
      </c>
      <c r="AW41" s="618">
        <f t="shared" si="27"/>
        <v>14.019354089400002</v>
      </c>
      <c r="AX41" s="713">
        <f t="shared" si="28"/>
        <v>5.3283243089962378</v>
      </c>
      <c r="AY41" s="891">
        <v>0.91</v>
      </c>
      <c r="AZ41" s="830">
        <v>24.66</v>
      </c>
      <c r="BA41" s="830">
        <v>-17.45</v>
      </c>
      <c r="BB41" s="830">
        <v>-1.1599999999999999</v>
      </c>
      <c r="BC41" s="830">
        <v>0.35000000000000003</v>
      </c>
      <c r="BE41" s="594">
        <v>1977</v>
      </c>
      <c r="BF41" s="856">
        <f t="shared" si="29"/>
        <v>5</v>
      </c>
      <c r="BG41" s="840">
        <v>11.700000000000001</v>
      </c>
      <c r="BH41" s="823" t="s">
        <v>4455</v>
      </c>
      <c r="BI41" s="823" t="s">
        <v>4456</v>
      </c>
    </row>
    <row r="42" spans="1:61" ht="11.25" customHeight="1" x14ac:dyDescent="0.2">
      <c r="A42" s="822" t="s">
        <v>4766</v>
      </c>
      <c r="B42" s="833" t="s">
        <v>182</v>
      </c>
      <c r="C42" s="889" t="s">
        <v>111</v>
      </c>
      <c r="D42" s="889" t="s">
        <v>4189</v>
      </c>
      <c r="E42" s="699">
        <v>40</v>
      </c>
      <c r="F42" s="1155">
        <v>69</v>
      </c>
      <c r="G42" s="1155" t="s">
        <v>105</v>
      </c>
      <c r="H42" s="1155" t="s">
        <v>105</v>
      </c>
      <c r="I42" s="824">
        <v>461.78</v>
      </c>
      <c r="J42" s="618">
        <f t="shared" si="16"/>
        <v>0.99614535059985276</v>
      </c>
      <c r="K42" s="835">
        <v>1.1499999999999999</v>
      </c>
      <c r="L42" s="845">
        <v>4</v>
      </c>
      <c r="M42" s="609">
        <f t="shared" si="17"/>
        <v>4.5999999999999996</v>
      </c>
      <c r="N42" s="828" t="s">
        <v>170</v>
      </c>
      <c r="O42" s="700">
        <v>0.95</v>
      </c>
      <c r="P42" s="603">
        <v>44785</v>
      </c>
      <c r="Q42" s="603">
        <v>44819</v>
      </c>
      <c r="R42" s="609">
        <f t="shared" si="18"/>
        <v>21.052631578947363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20.996441281138779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18.37001027998777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20.649480216155204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20.201120388409155</v>
      </c>
      <c r="W42" s="668">
        <f t="shared" si="19"/>
        <v>1.0221948000469967</v>
      </c>
      <c r="X42" s="669">
        <f t="shared" si="20"/>
        <v>0.90567895684891242</v>
      </c>
      <c r="Y42" s="834"/>
      <c r="Z42" s="618">
        <f t="shared" si="21"/>
        <v>38.493723849372387</v>
      </c>
      <c r="AA42" s="844">
        <f t="shared" si="22"/>
        <v>38.642677824267786</v>
      </c>
      <c r="AB42" s="845">
        <v>5</v>
      </c>
      <c r="AC42" s="824">
        <v>11.95</v>
      </c>
      <c r="AD42" s="824">
        <v>3.34</v>
      </c>
      <c r="AE42" s="824">
        <v>5.63</v>
      </c>
      <c r="AF42" s="824">
        <v>14.15</v>
      </c>
      <c r="AG42" s="824" t="s">
        <v>135</v>
      </c>
      <c r="AH42" s="824">
        <v>13.8</v>
      </c>
      <c r="AI42" s="824">
        <v>10.79</v>
      </c>
      <c r="AJ42" s="824">
        <v>22.8</v>
      </c>
      <c r="AK42" s="824">
        <v>11.3</v>
      </c>
      <c r="AL42" s="836">
        <v>45760</v>
      </c>
      <c r="AM42" s="830">
        <v>0.5</v>
      </c>
      <c r="AN42" s="824">
        <v>0.93</v>
      </c>
      <c r="AO42" s="705">
        <f t="shared" si="23"/>
        <v>-16.997052257512728</v>
      </c>
      <c r="AP42" s="706">
        <f t="shared" si="24"/>
        <v>21.645625566755058</v>
      </c>
      <c r="AQ42" s="846">
        <f t="shared" si="25"/>
        <v>392.97008753670912</v>
      </c>
      <c r="AR42" s="618">
        <f>INDEX(Historical!$C$7:$C$1227,MATCH(B42,Historical!$B$7:$B$1249,0))*IF(AH42="n/a",1.03,IF(AH42&lt;0,1.01,IF(AH42&gt;10,1.1,(1+AH42/100))))</f>
        <v>3.74</v>
      </c>
      <c r="AS42" s="844">
        <f t="shared" si="26"/>
        <v>4.1140000000000008</v>
      </c>
      <c r="AT42" s="844">
        <f t="shared" si="15"/>
        <v>4.5254000000000012</v>
      </c>
      <c r="AU42" s="844">
        <f t="shared" si="15"/>
        <v>4.977940000000002</v>
      </c>
      <c r="AV42" s="844">
        <f t="shared" si="15"/>
        <v>5.4757340000000028</v>
      </c>
      <c r="AW42" s="618">
        <f t="shared" si="27"/>
        <v>22.833074000000007</v>
      </c>
      <c r="AX42" s="713">
        <f t="shared" si="28"/>
        <v>4.9445783706526933</v>
      </c>
      <c r="AY42" s="891">
        <v>1.37</v>
      </c>
      <c r="AZ42" s="830">
        <v>34.29</v>
      </c>
      <c r="BA42" s="830">
        <v>6.9999999999999993E-2</v>
      </c>
      <c r="BB42" s="830">
        <v>11.14</v>
      </c>
      <c r="BC42" s="830">
        <v>15</v>
      </c>
      <c r="BE42" s="594">
        <v>1984</v>
      </c>
      <c r="BF42" s="856">
        <f t="shared" si="29"/>
        <v>4</v>
      </c>
      <c r="BG42" s="840" t="s">
        <v>135</v>
      </c>
      <c r="BH42" s="823" t="s">
        <v>4455</v>
      </c>
      <c r="BI42" s="823" t="s">
        <v>4456</v>
      </c>
    </row>
    <row r="43" spans="1:61" ht="11.25" customHeight="1" x14ac:dyDescent="0.2">
      <c r="A43" s="822" t="s">
        <v>4767</v>
      </c>
      <c r="B43" s="833" t="s">
        <v>197</v>
      </c>
      <c r="C43" s="889" t="s">
        <v>107</v>
      </c>
      <c r="D43" s="889" t="s">
        <v>4205</v>
      </c>
      <c r="E43" s="699">
        <v>42</v>
      </c>
      <c r="F43" s="1155">
        <v>64</v>
      </c>
      <c r="G43" s="1155" t="s">
        <v>36</v>
      </c>
      <c r="H43" s="1155" t="s">
        <v>105</v>
      </c>
      <c r="I43" s="824">
        <v>47.91</v>
      </c>
      <c r="J43" s="618">
        <f t="shared" si="16"/>
        <v>3.6735545815069921</v>
      </c>
      <c r="K43" s="835">
        <v>0.44</v>
      </c>
      <c r="L43" s="845">
        <v>4</v>
      </c>
      <c r="M43" s="609">
        <f t="shared" si="17"/>
        <v>1.76</v>
      </c>
      <c r="N43" s="828" t="s">
        <v>144</v>
      </c>
      <c r="O43" s="700">
        <v>0.4</v>
      </c>
      <c r="P43" s="603">
        <v>44818</v>
      </c>
      <c r="Q43" s="603">
        <v>44835</v>
      </c>
      <c r="R43" s="609">
        <f t="shared" si="18"/>
        <v>9.9999999999999947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1.9672131147540961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4.8251618490393167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4.4633805728554021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3.3526928674343814</v>
      </c>
      <c r="W43" s="668">
        <f t="shared" si="19"/>
        <v>1.3312822705024467</v>
      </c>
      <c r="X43" s="669">
        <f t="shared" si="20"/>
        <v>0.3459984940197986</v>
      </c>
      <c r="Y43" s="627"/>
      <c r="Z43" s="618">
        <f t="shared" si="21"/>
        <v>39.909297052154194</v>
      </c>
      <c r="AA43" s="844">
        <f t="shared" si="22"/>
        <v>10.863945578231291</v>
      </c>
      <c r="AB43" s="845">
        <v>12</v>
      </c>
      <c r="AC43" s="824">
        <v>4.41</v>
      </c>
      <c r="AD43" s="824">
        <v>2.13</v>
      </c>
      <c r="AE43" s="824">
        <v>4.55</v>
      </c>
      <c r="AF43" s="824">
        <v>1.39</v>
      </c>
      <c r="AG43" s="824">
        <v>12.2</v>
      </c>
      <c r="AH43" s="824">
        <v>47.4</v>
      </c>
      <c r="AI43" s="824">
        <v>1.43</v>
      </c>
      <c r="AJ43" s="824">
        <v>12.9</v>
      </c>
      <c r="AK43" s="824">
        <v>5</v>
      </c>
      <c r="AL43" s="840">
        <v>840.85</v>
      </c>
      <c r="AM43" s="830">
        <v>0.1</v>
      </c>
      <c r="AN43" s="824">
        <v>0.1</v>
      </c>
      <c r="AO43" s="705">
        <f t="shared" si="23"/>
        <v>-2.7270104238688972</v>
      </c>
      <c r="AP43" s="706">
        <f t="shared" si="24"/>
        <v>8.1369351543623942</v>
      </c>
      <c r="AQ43" s="846">
        <f t="shared" si="25"/>
        <v>-18.076229595932038</v>
      </c>
      <c r="AR43" s="618">
        <f>INDEX(Historical!$C$7:$C$1227,MATCH(B43,Historical!$B$7:$B$1249,0))*IF(AH43="n/a",1.03,IF(AH43&lt;0,1.01,IF(AH43&gt;10,1.1,(1+AH43/100))))</f>
        <v>1.7105000000000001</v>
      </c>
      <c r="AS43" s="844">
        <f t="shared" si="26"/>
        <v>1.73496015</v>
      </c>
      <c r="AT43" s="844">
        <f t="shared" si="15"/>
        <v>1.8217081575</v>
      </c>
      <c r="AU43" s="844">
        <f t="shared" si="15"/>
        <v>1.9127935653750001</v>
      </c>
      <c r="AV43" s="844">
        <f t="shared" si="15"/>
        <v>2.0084332436437502</v>
      </c>
      <c r="AW43" s="618">
        <f t="shared" si="27"/>
        <v>9.1883951165187501</v>
      </c>
      <c r="AX43" s="713">
        <f t="shared" si="28"/>
        <v>19.178449418740868</v>
      </c>
      <c r="AY43" s="891">
        <v>0.77</v>
      </c>
      <c r="AZ43" s="830">
        <v>22.53</v>
      </c>
      <c r="BA43" s="830">
        <v>0.01</v>
      </c>
      <c r="BB43" s="830">
        <v>7.5600000000000005</v>
      </c>
      <c r="BC43" s="830">
        <v>12.9</v>
      </c>
      <c r="BE43" s="594">
        <v>1981</v>
      </c>
      <c r="BF43" s="856">
        <f t="shared" si="29"/>
        <v>4</v>
      </c>
      <c r="BG43" s="840">
        <v>1.4000000000000001</v>
      </c>
      <c r="BH43" s="823" t="s">
        <v>4455</v>
      </c>
      <c r="BI43" s="823" t="s">
        <v>4456</v>
      </c>
    </row>
    <row r="44" spans="1:61" ht="11.25" customHeight="1" x14ac:dyDescent="0.2">
      <c r="A44" s="829" t="s">
        <v>4771</v>
      </c>
      <c r="B44" s="833" t="s">
        <v>176</v>
      </c>
      <c r="C44" s="889" t="s">
        <v>177</v>
      </c>
      <c r="D44" s="889" t="s">
        <v>4203</v>
      </c>
      <c r="E44" s="699">
        <v>35</v>
      </c>
      <c r="F44" s="1155">
        <v>81</v>
      </c>
      <c r="G44" s="1155" t="s">
        <v>114</v>
      </c>
      <c r="H44" s="1155" t="s">
        <v>114</v>
      </c>
      <c r="I44" s="824">
        <v>183.31</v>
      </c>
      <c r="J44" s="618">
        <f t="shared" si="16"/>
        <v>3.0985761824232174</v>
      </c>
      <c r="K44" s="842">
        <v>1.42</v>
      </c>
      <c r="L44" s="845">
        <v>4</v>
      </c>
      <c r="M44" s="609">
        <f t="shared" si="17"/>
        <v>5.68</v>
      </c>
      <c r="N44" s="828" t="s">
        <v>110</v>
      </c>
      <c r="O44" s="701">
        <v>1.34</v>
      </c>
      <c r="P44" s="603">
        <v>44607</v>
      </c>
      <c r="Q44" s="603">
        <v>44630</v>
      </c>
      <c r="R44" s="609">
        <f t="shared" si="18"/>
        <v>5.9701492537313312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2.3121387283236761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5.8291973697796928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4.3584081237309613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5.5634570186028798</v>
      </c>
      <c r="W44" s="668">
        <f t="shared" si="19"/>
        <v>0.78339926221367018</v>
      </c>
      <c r="X44" s="669">
        <f t="shared" si="20"/>
        <v>4.3238175830664298E-2</v>
      </c>
      <c r="Y44" s="631"/>
      <c r="Z44" s="618">
        <f t="shared" si="21"/>
        <v>32.309442548350397</v>
      </c>
      <c r="AA44" s="844">
        <f t="shared" si="22"/>
        <v>10.427189988623438</v>
      </c>
      <c r="AB44" s="845">
        <v>12</v>
      </c>
      <c r="AC44" s="824">
        <v>17.579999999999998</v>
      </c>
      <c r="AD44" s="824">
        <v>0.7</v>
      </c>
      <c r="AE44" s="824">
        <v>1.56</v>
      </c>
      <c r="AF44" s="824">
        <v>2.2000000000000002</v>
      </c>
      <c r="AG44" s="824">
        <v>22.900000000000002</v>
      </c>
      <c r="AH44" s="825">
        <v>374.5</v>
      </c>
      <c r="AI44" s="825">
        <v>-10.91</v>
      </c>
      <c r="AJ44" s="824">
        <v>100.8</v>
      </c>
      <c r="AK44" s="824">
        <v>14.67</v>
      </c>
      <c r="AL44" s="836">
        <v>353180</v>
      </c>
      <c r="AM44" s="830">
        <v>0.08</v>
      </c>
      <c r="AN44" s="824">
        <v>0.15</v>
      </c>
      <c r="AO44" s="705">
        <f t="shared" si="23"/>
        <v>-2.9702056824692589</v>
      </c>
      <c r="AP44" s="706">
        <f t="shared" si="24"/>
        <v>7.4569843061541787</v>
      </c>
      <c r="AQ44" s="846">
        <f t="shared" si="25"/>
        <v>0.97264310466926851</v>
      </c>
      <c r="AR44" s="618">
        <f>INDEX(Historical!$C$7:$C$1227,MATCH(B44,Historical!$B$7:$B$1249,0))*IF(AH44="n/a",1.03,IF(AH44&lt;0,1.01,IF(AH44&gt;10,1.1,(1+AH44/100))))</f>
        <v>5.8410000000000002</v>
      </c>
      <c r="AS44" s="844">
        <f t="shared" si="26"/>
        <v>5.8994100000000005</v>
      </c>
      <c r="AT44" s="844">
        <f t="shared" si="15"/>
        <v>6.489351000000001</v>
      </c>
      <c r="AU44" s="844">
        <f t="shared" si="15"/>
        <v>7.138286100000002</v>
      </c>
      <c r="AV44" s="844">
        <f t="shared" si="15"/>
        <v>7.8521147100000031</v>
      </c>
      <c r="AW44" s="618">
        <f t="shared" si="27"/>
        <v>33.220161810000008</v>
      </c>
      <c r="AX44" s="713">
        <f t="shared" si="28"/>
        <v>18.122394746604119</v>
      </c>
      <c r="AY44" s="891">
        <v>1.2</v>
      </c>
      <c r="AZ44" s="830">
        <v>65.55</v>
      </c>
      <c r="BA44" s="830">
        <v>-3.36</v>
      </c>
      <c r="BB44" s="830">
        <v>8.15</v>
      </c>
      <c r="BC44" s="830">
        <v>13.61</v>
      </c>
      <c r="BE44" s="594">
        <v>1988</v>
      </c>
      <c r="BF44" s="856">
        <f t="shared" si="29"/>
        <v>4</v>
      </c>
      <c r="BG44" s="840">
        <v>13.600000000000001</v>
      </c>
      <c r="BH44" s="823" t="s">
        <v>4455</v>
      </c>
      <c r="BI44" s="823" t="s">
        <v>4456</v>
      </c>
    </row>
    <row r="45" spans="1:61" ht="11.25" customHeight="1" x14ac:dyDescent="0.2">
      <c r="A45" s="822" t="s">
        <v>4772</v>
      </c>
      <c r="B45" s="833" t="s">
        <v>166</v>
      </c>
      <c r="C45" s="889" t="s">
        <v>130</v>
      </c>
      <c r="D45" s="889" t="s">
        <v>4207</v>
      </c>
      <c r="E45" s="699">
        <v>55</v>
      </c>
      <c r="F45" s="1155">
        <v>19</v>
      </c>
      <c r="G45" s="1155" t="s">
        <v>36</v>
      </c>
      <c r="H45" s="1155" t="s">
        <v>36</v>
      </c>
      <c r="I45" s="824">
        <v>64.930000000000007</v>
      </c>
      <c r="J45" s="618">
        <f t="shared" si="16"/>
        <v>1.5401201293700908</v>
      </c>
      <c r="K45" s="835">
        <v>0.25</v>
      </c>
      <c r="L45" s="845">
        <v>4</v>
      </c>
      <c r="M45" s="609">
        <f t="shared" si="17"/>
        <v>1</v>
      </c>
      <c r="N45" s="828" t="s">
        <v>427</v>
      </c>
      <c r="O45" s="700">
        <v>0.23</v>
      </c>
      <c r="P45" s="603">
        <v>44596</v>
      </c>
      <c r="Q45" s="603">
        <v>44610</v>
      </c>
      <c r="R45" s="609">
        <f t="shared" si="18"/>
        <v>8.6956521739130395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8.235294117647074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6.9522672739187108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5.9223841048812176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4.1097182501000251</v>
      </c>
      <c r="W45" s="668">
        <f t="shared" si="19"/>
        <v>1.4410681571022721</v>
      </c>
      <c r="X45" s="669" t="str">
        <f t="shared" si="20"/>
        <v>n/a</v>
      </c>
      <c r="Y45" s="631"/>
      <c r="Z45" s="618" t="str">
        <f t="shared" si="21"/>
        <v>n/a</v>
      </c>
      <c r="AA45" s="844" t="str">
        <f t="shared" si="22"/>
        <v>n/a</v>
      </c>
      <c r="AB45" s="845">
        <v>12</v>
      </c>
      <c r="AC45" s="824">
        <v>-0.24</v>
      </c>
      <c r="AD45" s="824" t="s">
        <v>135</v>
      </c>
      <c r="AE45" s="824">
        <v>4.1500000000000004</v>
      </c>
      <c r="AF45" s="824">
        <v>2.68</v>
      </c>
      <c r="AG45" s="824">
        <v>6.6000000000000005</v>
      </c>
      <c r="AH45" s="824">
        <v>212.4</v>
      </c>
      <c r="AI45" s="824">
        <v>16.14</v>
      </c>
      <c r="AJ45" s="824">
        <v>-28.7</v>
      </c>
      <c r="AK45" s="824">
        <v>11.700000000000001</v>
      </c>
      <c r="AL45" s="836">
        <v>3400</v>
      </c>
      <c r="AM45" s="830">
        <v>0.6</v>
      </c>
      <c r="AN45" s="824">
        <v>0.89</v>
      </c>
      <c r="AO45" s="705" t="str">
        <f t="shared" si="23"/>
        <v>n/a</v>
      </c>
      <c r="AP45" s="706">
        <f t="shared" si="24"/>
        <v>7.4625042342513082</v>
      </c>
      <c r="AQ45" s="846" t="str">
        <f t="shared" si="25"/>
        <v>n/a</v>
      </c>
      <c r="AR45" s="618">
        <f>INDEX(Historical!$C$7:$C$1227,MATCH(B45,Historical!$B$7:$B$1249,0))*IF(AH45="n/a",1.03,IF(AH45&lt;0,1.01,IF(AH45&gt;10,1.1,(1+AH45/100))))</f>
        <v>1.0120000000000002</v>
      </c>
      <c r="AS45" s="844">
        <f t="shared" si="26"/>
        <v>1.1132000000000004</v>
      </c>
      <c r="AT45" s="844">
        <f t="shared" si="15"/>
        <v>1.2245200000000005</v>
      </c>
      <c r="AU45" s="844">
        <f t="shared" si="15"/>
        <v>1.3469720000000007</v>
      </c>
      <c r="AV45" s="844">
        <f t="shared" si="15"/>
        <v>1.4816692000000009</v>
      </c>
      <c r="AW45" s="618">
        <f t="shared" si="27"/>
        <v>6.1783612000000021</v>
      </c>
      <c r="AX45" s="713">
        <f t="shared" si="28"/>
        <v>9.5154184506391513</v>
      </c>
      <c r="AY45" s="891">
        <v>0.43</v>
      </c>
      <c r="AZ45" s="830">
        <v>33.989999999999995</v>
      </c>
      <c r="BA45" s="830">
        <v>-9.92</v>
      </c>
      <c r="BB45" s="830">
        <v>11.53</v>
      </c>
      <c r="BC45" s="830">
        <v>13.73</v>
      </c>
      <c r="BE45" s="594">
        <v>1968</v>
      </c>
      <c r="BF45" s="856">
        <f t="shared" si="29"/>
        <v>7</v>
      </c>
      <c r="BG45" s="840">
        <v>2.1999999999999997</v>
      </c>
      <c r="BH45" s="823" t="s">
        <v>4455</v>
      </c>
      <c r="BI45" s="823" t="s">
        <v>4456</v>
      </c>
    </row>
    <row r="46" spans="1:61" s="737" customFormat="1" ht="11.25" customHeight="1" x14ac:dyDescent="0.2">
      <c r="A46" s="613" t="s">
        <v>4774</v>
      </c>
      <c r="B46" s="743" t="s">
        <v>206</v>
      </c>
      <c r="C46" s="889" t="s">
        <v>111</v>
      </c>
      <c r="D46" s="889" t="s">
        <v>210</v>
      </c>
      <c r="E46" s="721">
        <v>36</v>
      </c>
      <c r="F46" s="1155">
        <v>77</v>
      </c>
      <c r="G46" s="1154" t="s">
        <v>36</v>
      </c>
      <c r="H46" s="1154" t="s">
        <v>36</v>
      </c>
      <c r="I46" s="731">
        <v>60.92</v>
      </c>
      <c r="J46" s="723">
        <f t="shared" si="16"/>
        <v>1.5101772816808932</v>
      </c>
      <c r="K46" s="741">
        <v>0.23</v>
      </c>
      <c r="L46" s="725">
        <v>4</v>
      </c>
      <c r="M46" s="726">
        <f t="shared" si="17"/>
        <v>0.92</v>
      </c>
      <c r="N46" s="727" t="s">
        <v>207</v>
      </c>
      <c r="O46" s="742">
        <v>0.22</v>
      </c>
      <c r="P46" s="1049">
        <v>44720</v>
      </c>
      <c r="Q46" s="1049">
        <v>44736</v>
      </c>
      <c r="R46" s="726">
        <f t="shared" si="18"/>
        <v>4.5454545454545494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3.5714285714285809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5.0717574498580165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4.5940283027151585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11.612317403390438</v>
      </c>
      <c r="W46" s="668">
        <f t="shared" si="19"/>
        <v>0.39561683883820159</v>
      </c>
      <c r="X46" s="669">
        <f t="shared" si="20"/>
        <v>0.51618295536125369</v>
      </c>
      <c r="Y46" s="890"/>
      <c r="Z46" s="723">
        <f t="shared" si="21"/>
        <v>34.586466165413533</v>
      </c>
      <c r="AA46" s="730">
        <f t="shared" si="22"/>
        <v>22.902255639097742</v>
      </c>
      <c r="AB46" s="725">
        <v>7</v>
      </c>
      <c r="AC46" s="731">
        <v>2.66</v>
      </c>
      <c r="AD46" s="731">
        <v>2.2200000000000002</v>
      </c>
      <c r="AE46" s="731">
        <v>2.2000000000000002</v>
      </c>
      <c r="AF46" s="731">
        <v>6.42</v>
      </c>
      <c r="AG46" s="731">
        <v>29.7</v>
      </c>
      <c r="AH46" s="731">
        <v>18.8</v>
      </c>
      <c r="AI46" s="731">
        <v>5.4399999999999995</v>
      </c>
      <c r="AJ46" s="731">
        <v>8.9</v>
      </c>
      <c r="AK46" s="731">
        <v>10</v>
      </c>
      <c r="AL46" s="732">
        <v>7270</v>
      </c>
      <c r="AM46" s="733">
        <v>0.6</v>
      </c>
      <c r="AN46" s="731">
        <v>0.56999999999999995</v>
      </c>
      <c r="AO46" s="734">
        <f t="shared" si="23"/>
        <v>-16.79805005470169</v>
      </c>
      <c r="AP46" s="735">
        <f t="shared" si="24"/>
        <v>6.1042055843960519</v>
      </c>
      <c r="AQ46" s="846">
        <f t="shared" si="25"/>
        <v>155.63209779595147</v>
      </c>
      <c r="AR46" s="618">
        <f>INDEX(Historical!$C$7:$C$1227,MATCH(B46,Historical!$B$7:$B$1249,0))*IF(AH46="n/a",1.03,IF(AH46&lt;0,1.01,IF(AH46&gt;10,1.1,(1+AH46/100))))</f>
        <v>0.95700000000000007</v>
      </c>
      <c r="AS46" s="730">
        <f t="shared" si="26"/>
        <v>1.0090608000000001</v>
      </c>
      <c r="AT46" s="730">
        <f t="shared" si="15"/>
        <v>1.1099668800000002</v>
      </c>
      <c r="AU46" s="730">
        <f t="shared" si="15"/>
        <v>1.2209635680000004</v>
      </c>
      <c r="AV46" s="730">
        <f t="shared" si="15"/>
        <v>1.3430599248000006</v>
      </c>
      <c r="AW46" s="723">
        <f t="shared" si="27"/>
        <v>5.6400511728000007</v>
      </c>
      <c r="AX46" s="736">
        <f t="shared" si="28"/>
        <v>9.2581273355219977</v>
      </c>
      <c r="AY46" s="892">
        <v>1.24</v>
      </c>
      <c r="AZ46" s="733">
        <v>32.43</v>
      </c>
      <c r="BA46" s="733">
        <v>-0.76</v>
      </c>
      <c r="BB46" s="733">
        <v>10.82</v>
      </c>
      <c r="BC46" s="733">
        <v>16.13</v>
      </c>
      <c r="BD46" s="866"/>
      <c r="BE46" s="594">
        <v>1987</v>
      </c>
      <c r="BF46" s="856">
        <f t="shared" si="29"/>
        <v>4</v>
      </c>
      <c r="BG46" s="784">
        <v>13.3</v>
      </c>
      <c r="BH46" s="823" t="s">
        <v>4455</v>
      </c>
      <c r="BI46" s="823" t="s">
        <v>4456</v>
      </c>
    </row>
    <row r="47" spans="1:61" ht="11.25" customHeight="1" x14ac:dyDescent="0.2">
      <c r="A47" s="822" t="s">
        <v>4786</v>
      </c>
      <c r="B47" s="833" t="s">
        <v>209</v>
      </c>
      <c r="C47" s="889" t="s">
        <v>111</v>
      </c>
      <c r="D47" s="889" t="s">
        <v>210</v>
      </c>
      <c r="E47" s="699">
        <v>67</v>
      </c>
      <c r="F47" s="1155">
        <v>2</v>
      </c>
      <c r="G47" s="1155" t="s">
        <v>114</v>
      </c>
      <c r="H47" s="1155" t="s">
        <v>36</v>
      </c>
      <c r="I47" s="824">
        <v>141.94999999999999</v>
      </c>
      <c r="J47" s="618">
        <f t="shared" si="16"/>
        <v>1.423036280380416</v>
      </c>
      <c r="K47" s="835">
        <v>0.505</v>
      </c>
      <c r="L47" s="845">
        <v>4</v>
      </c>
      <c r="M47" s="609">
        <f t="shared" si="17"/>
        <v>2.02</v>
      </c>
      <c r="N47" s="828" t="s">
        <v>147</v>
      </c>
      <c r="O47" s="700">
        <v>0.5</v>
      </c>
      <c r="P47" s="603">
        <v>44803</v>
      </c>
      <c r="Q47" s="603">
        <v>44819</v>
      </c>
      <c r="R47" s="609">
        <f t="shared" si="18"/>
        <v>1.0000000000000009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1.0152284263959421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1.5546526688833273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2.9591446409518385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7.2785410837295395</v>
      </c>
      <c r="W47" s="668">
        <f t="shared" si="19"/>
        <v>0.40655738655741253</v>
      </c>
      <c r="X47" s="669">
        <f t="shared" si="20"/>
        <v>0.15332355652600199</v>
      </c>
      <c r="Y47" s="834"/>
      <c r="Z47" s="618">
        <f t="shared" si="21"/>
        <v>25.093167701863351</v>
      </c>
      <c r="AA47" s="844">
        <f t="shared" si="22"/>
        <v>17.633540372670804</v>
      </c>
      <c r="AB47" s="845">
        <v>12</v>
      </c>
      <c r="AC47" s="824">
        <v>8.0500000000000007</v>
      </c>
      <c r="AD47" s="824">
        <v>1.62</v>
      </c>
      <c r="AE47" s="824">
        <v>2.38</v>
      </c>
      <c r="AF47" s="824">
        <v>4.9800000000000004</v>
      </c>
      <c r="AG47" s="824">
        <v>27.6</v>
      </c>
      <c r="AH47" s="824">
        <v>64.600000000000009</v>
      </c>
      <c r="AI47" s="824">
        <v>5.62</v>
      </c>
      <c r="AJ47" s="824">
        <v>19.3</v>
      </c>
      <c r="AK47" s="824">
        <v>10.7</v>
      </c>
      <c r="AL47" s="836">
        <v>19920</v>
      </c>
      <c r="AM47" s="830">
        <v>0.2</v>
      </c>
      <c r="AN47" s="824">
        <v>0.91</v>
      </c>
      <c r="AO47" s="705">
        <f t="shared" si="23"/>
        <v>-13.25135945133855</v>
      </c>
      <c r="AP47" s="706">
        <f t="shared" si="24"/>
        <v>4.3821809213322549</v>
      </c>
      <c r="AQ47" s="846">
        <f t="shared" si="25"/>
        <v>97.557340262292925</v>
      </c>
      <c r="AR47" s="618">
        <f>INDEX(Historical!$C$7:$C$1227,MATCH(B47,Historical!$B$7:$B$1249,0))*IF(AH47="n/a",1.03,IF(AH47&lt;0,1.01,IF(AH47&gt;10,1.1,(1+AH47/100))))</f>
        <v>2.1890000000000001</v>
      </c>
      <c r="AS47" s="844">
        <f t="shared" si="26"/>
        <v>2.3120218000000001</v>
      </c>
      <c r="AT47" s="844">
        <f t="shared" ref="AT47:AV66" si="30">IF($AK47="n/a",1.03*AS47,IF($AK47&lt;0,1.01*AS47,IF($AK47&gt;10,1.1*AS47,(1+$AK47/100)*AS47)))</f>
        <v>2.5432239800000005</v>
      </c>
      <c r="AU47" s="844">
        <f t="shared" si="30"/>
        <v>2.7975463780000007</v>
      </c>
      <c r="AV47" s="844">
        <f t="shared" si="30"/>
        <v>3.0773010158000011</v>
      </c>
      <c r="AW47" s="618">
        <f t="shared" si="27"/>
        <v>12.919093173800002</v>
      </c>
      <c r="AX47" s="713">
        <f t="shared" si="28"/>
        <v>9.1011575722437499</v>
      </c>
      <c r="AY47" s="891">
        <v>1.36</v>
      </c>
      <c r="AZ47" s="830">
        <v>23.98</v>
      </c>
      <c r="BA47" s="830">
        <v>-22.869999999999997</v>
      </c>
      <c r="BB47" s="830">
        <v>10.57</v>
      </c>
      <c r="BC47" s="830">
        <v>4.93</v>
      </c>
      <c r="BE47" s="594">
        <v>1956</v>
      </c>
      <c r="BF47" s="856">
        <f t="shared" si="29"/>
        <v>9</v>
      </c>
      <c r="BG47" s="840">
        <v>11</v>
      </c>
      <c r="BH47" s="823" t="s">
        <v>4455</v>
      </c>
      <c r="BI47" s="823" t="s">
        <v>4456</v>
      </c>
    </row>
    <row r="48" spans="1:61" ht="11.25" customHeight="1" x14ac:dyDescent="0.2">
      <c r="A48" s="829" t="s">
        <v>4790</v>
      </c>
      <c r="B48" s="833" t="s">
        <v>554</v>
      </c>
      <c r="C48" s="889" t="s">
        <v>107</v>
      </c>
      <c r="D48" s="889" t="s">
        <v>4205</v>
      </c>
      <c r="E48" s="699">
        <v>30</v>
      </c>
      <c r="F48" s="1155">
        <v>98</v>
      </c>
      <c r="G48" s="1155" t="s">
        <v>36</v>
      </c>
      <c r="H48" s="1155" t="s">
        <v>105</v>
      </c>
      <c r="I48" s="832">
        <v>34.979999999999997</v>
      </c>
      <c r="J48" s="618">
        <f t="shared" si="16"/>
        <v>2.3441966838193253</v>
      </c>
      <c r="K48" s="835">
        <v>0.20499999999999999</v>
      </c>
      <c r="L48" s="845">
        <v>4</v>
      </c>
      <c r="M48" s="609">
        <f t="shared" si="17"/>
        <v>0.82</v>
      </c>
      <c r="N48" s="828" t="s">
        <v>118</v>
      </c>
      <c r="O48" s="700">
        <v>0.185</v>
      </c>
      <c r="P48" s="603">
        <v>44599</v>
      </c>
      <c r="Q48" s="603">
        <v>44621</v>
      </c>
      <c r="R48" s="609">
        <f t="shared" si="18"/>
        <v>10.810810810810805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5.7142857142857162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8.4595775991327393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7.3113541506014013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5.8274284018819511</v>
      </c>
      <c r="W48" s="668">
        <f t="shared" si="19"/>
        <v>1.2546450417546477</v>
      </c>
      <c r="X48" s="669">
        <f t="shared" si="20"/>
        <v>0.46867654811547443</v>
      </c>
      <c r="Y48" s="833"/>
      <c r="Z48" s="618">
        <f t="shared" si="21"/>
        <v>24.117647058823529</v>
      </c>
      <c r="AA48" s="844">
        <f t="shared" si="22"/>
        <v>10.288235294117646</v>
      </c>
      <c r="AB48" s="845">
        <v>12</v>
      </c>
      <c r="AC48" s="824">
        <v>3.4</v>
      </c>
      <c r="AD48" s="824" t="s">
        <v>135</v>
      </c>
      <c r="AE48" s="824">
        <v>2.76</v>
      </c>
      <c r="AF48" s="824">
        <v>1.53</v>
      </c>
      <c r="AG48" s="824">
        <v>13.600000000000001</v>
      </c>
      <c r="AH48" s="824">
        <v>32.6</v>
      </c>
      <c r="AI48" s="824" t="s">
        <v>135</v>
      </c>
      <c r="AJ48" s="824">
        <v>15.6</v>
      </c>
      <c r="AK48" s="824" t="s">
        <v>135</v>
      </c>
      <c r="AL48" s="836">
        <v>418.99</v>
      </c>
      <c r="AM48" s="830">
        <v>10.8</v>
      </c>
      <c r="AN48" s="824">
        <v>0.22</v>
      </c>
      <c r="AO48" s="705">
        <f t="shared" si="23"/>
        <v>-0.63268445969691989</v>
      </c>
      <c r="AP48" s="706">
        <f t="shared" si="24"/>
        <v>9.6555508344207261</v>
      </c>
      <c r="AQ48" s="846">
        <f t="shared" si="25"/>
        <v>-16.357905334694067</v>
      </c>
      <c r="AR48" s="618">
        <f>INDEX(Historical!$C$7:$C$1227,MATCH(B48,Historical!$B$7:$B$1249,0))*IF(AH48="n/a",1.03,IF(AH48&lt;0,1.01,IF(AH48&gt;10,1.1,(1+AH48/100))))</f>
        <v>0.81400000000000006</v>
      </c>
      <c r="AS48" s="844">
        <f t="shared" si="26"/>
        <v>0.83842000000000005</v>
      </c>
      <c r="AT48" s="844">
        <f t="shared" si="30"/>
        <v>0.86357260000000002</v>
      </c>
      <c r="AU48" s="844">
        <f t="shared" si="30"/>
        <v>0.889479778</v>
      </c>
      <c r="AV48" s="844">
        <f t="shared" si="30"/>
        <v>0.91616417134000006</v>
      </c>
      <c r="AW48" s="618">
        <f t="shared" si="27"/>
        <v>4.32163654934</v>
      </c>
      <c r="AX48" s="713">
        <f t="shared" si="28"/>
        <v>12.354592765408807</v>
      </c>
      <c r="AY48" s="891">
        <v>0.52</v>
      </c>
      <c r="AZ48" s="830">
        <v>22.439999999999998</v>
      </c>
      <c r="BA48" s="830">
        <v>-24.740000000000002</v>
      </c>
      <c r="BB48" s="830">
        <v>11.24</v>
      </c>
      <c r="BC48" s="830">
        <v>3.2199999999999998</v>
      </c>
      <c r="BE48" s="594">
        <v>1995</v>
      </c>
      <c r="BF48" s="856">
        <f t="shared" si="29"/>
        <v>3</v>
      </c>
      <c r="BG48" s="840">
        <v>0.89999999999999991</v>
      </c>
      <c r="BH48" s="823" t="s">
        <v>4455</v>
      </c>
      <c r="BI48" s="823" t="s">
        <v>4456</v>
      </c>
    </row>
    <row r="49" spans="1:61" ht="11.25" customHeight="1" x14ac:dyDescent="0.2">
      <c r="A49" s="829" t="s">
        <v>215</v>
      </c>
      <c r="B49" s="833" t="s">
        <v>216</v>
      </c>
      <c r="C49" s="889" t="s">
        <v>122</v>
      </c>
      <c r="D49" s="889" t="s">
        <v>4043</v>
      </c>
      <c r="E49" s="699">
        <v>30</v>
      </c>
      <c r="F49" s="1155">
        <v>96</v>
      </c>
      <c r="G49" s="1155" t="s">
        <v>36</v>
      </c>
      <c r="H49" s="1155" t="s">
        <v>36</v>
      </c>
      <c r="I49" s="824">
        <v>149.83000000000001</v>
      </c>
      <c r="J49" s="618">
        <f t="shared" si="16"/>
        <v>1.3615430821597809</v>
      </c>
      <c r="K49" s="842">
        <v>0.51</v>
      </c>
      <c r="L49" s="845">
        <v>4</v>
      </c>
      <c r="M49" s="609">
        <f t="shared" si="17"/>
        <v>2.04</v>
      </c>
      <c r="N49" s="828" t="s">
        <v>217</v>
      </c>
      <c r="O49" s="701">
        <v>0.48</v>
      </c>
      <c r="P49" s="603">
        <v>44543</v>
      </c>
      <c r="Q49" s="603">
        <v>44579</v>
      </c>
      <c r="R49" s="609">
        <f t="shared" si="18"/>
        <v>6.2500000000000053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2.1276595744680771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5.3947861260881913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6.5208537533447908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10.616603400821756</v>
      </c>
      <c r="W49" s="668">
        <f t="shared" si="19"/>
        <v>0.61421280490142993</v>
      </c>
      <c r="X49" s="669" t="str">
        <f t="shared" si="20"/>
        <v>n/a</v>
      </c>
      <c r="Y49" s="626"/>
      <c r="Z49" s="618">
        <f t="shared" si="21"/>
        <v>52.040816326530617</v>
      </c>
      <c r="AA49" s="844">
        <f t="shared" si="22"/>
        <v>38.22193877551021</v>
      </c>
      <c r="AB49" s="845">
        <v>12</v>
      </c>
      <c r="AC49" s="824">
        <v>3.92</v>
      </c>
      <c r="AD49" s="824">
        <v>3.74</v>
      </c>
      <c r="AE49" s="824">
        <v>2.95</v>
      </c>
      <c r="AF49" s="824">
        <v>5.85</v>
      </c>
      <c r="AG49" s="824">
        <v>15.9</v>
      </c>
      <c r="AH49" s="824">
        <v>15.9</v>
      </c>
      <c r="AI49" s="824">
        <v>11.959999999999999</v>
      </c>
      <c r="AJ49" s="824">
        <v>-1.2</v>
      </c>
      <c r="AK49" s="824">
        <v>9.8699999999999992</v>
      </c>
      <c r="AL49" s="836">
        <v>40960</v>
      </c>
      <c r="AM49" s="830">
        <v>0.1</v>
      </c>
      <c r="AN49" s="824">
        <v>1.21</v>
      </c>
      <c r="AO49" s="705">
        <f t="shared" si="23"/>
        <v>-30.339541940005638</v>
      </c>
      <c r="AP49" s="706">
        <f t="shared" si="24"/>
        <v>7.8823968355045722</v>
      </c>
      <c r="AQ49" s="846">
        <f t="shared" si="25"/>
        <v>215.24124225159133</v>
      </c>
      <c r="AR49" s="618">
        <f>INDEX(Historical!$C$7:$C$1227,MATCH(B49,Historical!$B$7:$B$1249,0))*IF(AH49="n/a",1.03,IF(AH49&lt;0,1.01,IF(AH49&gt;10,1.1,(1+AH49/100))))</f>
        <v>2.1120000000000001</v>
      </c>
      <c r="AS49" s="844">
        <f t="shared" si="26"/>
        <v>2.3232000000000004</v>
      </c>
      <c r="AT49" s="844">
        <f t="shared" si="30"/>
        <v>2.5524998400000003</v>
      </c>
      <c r="AU49" s="844">
        <f t="shared" si="30"/>
        <v>2.8044315742080004</v>
      </c>
      <c r="AV49" s="844">
        <f t="shared" si="30"/>
        <v>3.0812289705823299</v>
      </c>
      <c r="AW49" s="618">
        <f t="shared" si="27"/>
        <v>12.873360384790331</v>
      </c>
      <c r="AX49" s="713">
        <f t="shared" si="28"/>
        <v>8.5919778314024775</v>
      </c>
      <c r="AY49" s="891">
        <v>1.02</v>
      </c>
      <c r="AZ49" s="830">
        <v>14.34</v>
      </c>
      <c r="BA49" s="830">
        <v>-36.880000000000003</v>
      </c>
      <c r="BB49" s="830">
        <v>1.91</v>
      </c>
      <c r="BC49" s="830">
        <v>-7.4899999999999993</v>
      </c>
      <c r="BE49" s="594">
        <v>1993</v>
      </c>
      <c r="BF49" s="856">
        <f t="shared" si="29"/>
        <v>3</v>
      </c>
      <c r="BG49" s="840">
        <v>5.3</v>
      </c>
      <c r="BH49" s="823" t="s">
        <v>4455</v>
      </c>
      <c r="BI49" s="823" t="s">
        <v>4456</v>
      </c>
    </row>
    <row r="50" spans="1:61" ht="11.25" customHeight="1" x14ac:dyDescent="0.2">
      <c r="A50" s="822" t="s">
        <v>4791</v>
      </c>
      <c r="B50" s="833" t="s">
        <v>204</v>
      </c>
      <c r="C50" s="889" t="s">
        <v>130</v>
      </c>
      <c r="D50" s="889" t="s">
        <v>4195</v>
      </c>
      <c r="E50" s="699">
        <v>48</v>
      </c>
      <c r="F50" s="1155">
        <v>48</v>
      </c>
      <c r="G50" s="1155" t="s">
        <v>36</v>
      </c>
      <c r="H50" s="1155" t="s">
        <v>114</v>
      </c>
      <c r="I50" s="824">
        <v>98.04</v>
      </c>
      <c r="J50" s="618">
        <f t="shared" si="16"/>
        <v>3.2231742146062827</v>
      </c>
      <c r="K50" s="835">
        <v>0.79</v>
      </c>
      <c r="L50" s="845">
        <v>4</v>
      </c>
      <c r="M50" s="609">
        <f t="shared" si="17"/>
        <v>3.16</v>
      </c>
      <c r="N50" s="828" t="s">
        <v>147</v>
      </c>
      <c r="O50" s="700">
        <v>0.77500000000000002</v>
      </c>
      <c r="P50" s="603">
        <v>44607</v>
      </c>
      <c r="Q50" s="603">
        <v>44635</v>
      </c>
      <c r="R50" s="609">
        <f t="shared" si="18"/>
        <v>1.9354838709677438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1.3071895424836555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2.7224147974898694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2.9545109465493713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2.5923658862717858</v>
      </c>
      <c r="W50" s="668">
        <f t="shared" si="19"/>
        <v>1.1396967388729238</v>
      </c>
      <c r="X50" s="669" t="str">
        <f t="shared" si="20"/>
        <v>n/a</v>
      </c>
      <c r="Y50" s="833"/>
      <c r="Z50" s="618">
        <f t="shared" si="21"/>
        <v>66.24737945492663</v>
      </c>
      <c r="AA50" s="844">
        <f t="shared" si="22"/>
        <v>20.553459119496857</v>
      </c>
      <c r="AB50" s="845">
        <v>12</v>
      </c>
      <c r="AC50" s="824">
        <v>4.7699999999999996</v>
      </c>
      <c r="AD50" s="824">
        <v>4.0999999999999996</v>
      </c>
      <c r="AE50" s="824">
        <v>2.2400000000000002</v>
      </c>
      <c r="AF50" s="824">
        <v>1.65</v>
      </c>
      <c r="AG50" s="824">
        <v>8.3000000000000007</v>
      </c>
      <c r="AH50" s="824">
        <v>17.5</v>
      </c>
      <c r="AI50" s="824">
        <v>6.13</v>
      </c>
      <c r="AJ50" s="824">
        <v>-1.4000000000000001</v>
      </c>
      <c r="AK50" s="824">
        <v>4.93</v>
      </c>
      <c r="AL50" s="836">
        <v>33660</v>
      </c>
      <c r="AM50" s="830">
        <v>0.1</v>
      </c>
      <c r="AN50" s="824">
        <v>1.21</v>
      </c>
      <c r="AO50" s="705">
        <f t="shared" si="23"/>
        <v>-14.375773958341203</v>
      </c>
      <c r="AP50" s="706">
        <f t="shared" si="24"/>
        <v>6.1776851611556545</v>
      </c>
      <c r="AQ50" s="846">
        <f t="shared" si="25"/>
        <v>22.770259784815259</v>
      </c>
      <c r="AR50" s="618">
        <f>INDEX(Historical!$C$7:$C$1227,MATCH(B50,Historical!$B$7:$B$1249,0))*IF(AH50="n/a",1.03,IF(AH50&lt;0,1.01,IF(AH50&gt;10,1.1,(1+AH50/100))))</f>
        <v>3.4100000000000006</v>
      </c>
      <c r="AS50" s="844">
        <f t="shared" si="26"/>
        <v>3.6190330000000004</v>
      </c>
      <c r="AT50" s="844">
        <f t="shared" si="30"/>
        <v>3.7974513269000001</v>
      </c>
      <c r="AU50" s="844">
        <f t="shared" si="30"/>
        <v>3.9846656773161695</v>
      </c>
      <c r="AV50" s="844">
        <f t="shared" si="30"/>
        <v>4.1811096952078559</v>
      </c>
      <c r="AW50" s="618">
        <f t="shared" si="27"/>
        <v>18.992259699424025</v>
      </c>
      <c r="AX50" s="713">
        <f t="shared" si="28"/>
        <v>19.371949917813161</v>
      </c>
      <c r="AY50" s="891">
        <v>0.32</v>
      </c>
      <c r="AZ50" s="830">
        <v>26.5</v>
      </c>
      <c r="BA50" s="830">
        <v>-4.08</v>
      </c>
      <c r="BB50" s="830">
        <v>10.440000000000001</v>
      </c>
      <c r="BC50" s="830">
        <v>5.46</v>
      </c>
      <c r="BE50" s="594">
        <v>1975</v>
      </c>
      <c r="BF50" s="856">
        <f t="shared" si="29"/>
        <v>5</v>
      </c>
      <c r="BG50" s="840">
        <v>2.6</v>
      </c>
      <c r="BH50" s="823" t="s">
        <v>4455</v>
      </c>
      <c r="BI50" s="823" t="s">
        <v>4456</v>
      </c>
    </row>
    <row r="51" spans="1:61" ht="11.25" customHeight="1" x14ac:dyDescent="0.2">
      <c r="A51" s="829" t="s">
        <v>4792</v>
      </c>
      <c r="B51" s="833" t="s">
        <v>212</v>
      </c>
      <c r="C51" s="889" t="s">
        <v>107</v>
      </c>
      <c r="D51" s="889" t="s">
        <v>4205</v>
      </c>
      <c r="E51" s="699">
        <v>36</v>
      </c>
      <c r="F51" s="1155">
        <v>78</v>
      </c>
      <c r="G51" s="1155" t="s">
        <v>105</v>
      </c>
      <c r="H51" s="1155" t="s">
        <v>105</v>
      </c>
      <c r="I51" s="832">
        <v>37.5</v>
      </c>
      <c r="J51" s="618">
        <f t="shared" si="16"/>
        <v>3.2</v>
      </c>
      <c r="K51" s="835">
        <v>0.3</v>
      </c>
      <c r="L51" s="845">
        <v>4</v>
      </c>
      <c r="M51" s="609">
        <f t="shared" si="17"/>
        <v>1.2</v>
      </c>
      <c r="N51" s="828" t="s">
        <v>945</v>
      </c>
      <c r="O51" s="700">
        <v>0.28999999999999998</v>
      </c>
      <c r="P51" s="603">
        <v>44869</v>
      </c>
      <c r="Q51" s="603">
        <v>44886</v>
      </c>
      <c r="R51" s="609">
        <f t="shared" si="18"/>
        <v>3.4482758620689689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5.7692307692307709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5.3792113089372373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6.0512438341298491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4.329234031341489</v>
      </c>
      <c r="W51" s="668">
        <f t="shared" si="19"/>
        <v>1.3977631586377337</v>
      </c>
      <c r="X51" s="669" t="str">
        <f t="shared" si="20"/>
        <v>n/a</v>
      </c>
      <c r="Y51" s="640"/>
      <c r="Z51" s="618" t="str">
        <f t="shared" si="21"/>
        <v>n/a</v>
      </c>
      <c r="AA51" s="844" t="str">
        <f t="shared" si="22"/>
        <v>n/a</v>
      </c>
      <c r="AB51" s="845">
        <v>12</v>
      </c>
      <c r="AC51" s="824" t="s">
        <v>135</v>
      </c>
      <c r="AD51" s="824" t="s">
        <v>135</v>
      </c>
      <c r="AE51" s="824" t="s">
        <v>135</v>
      </c>
      <c r="AF51" s="824" t="s">
        <v>135</v>
      </c>
      <c r="AG51" s="824" t="s">
        <v>135</v>
      </c>
      <c r="AH51" s="824" t="s">
        <v>135</v>
      </c>
      <c r="AI51" s="824" t="s">
        <v>135</v>
      </c>
      <c r="AJ51" s="824" t="s">
        <v>135</v>
      </c>
      <c r="AK51" s="824" t="s">
        <v>135</v>
      </c>
      <c r="AL51" s="836" t="s">
        <v>135</v>
      </c>
      <c r="AM51" s="830" t="s">
        <v>135</v>
      </c>
      <c r="AN51" s="824" t="s">
        <v>135</v>
      </c>
      <c r="AO51" s="705" t="str">
        <f t="shared" si="23"/>
        <v>n/a</v>
      </c>
      <c r="AP51" s="706">
        <f t="shared" si="24"/>
        <v>9.2512438341298484</v>
      </c>
      <c r="AQ51" s="846" t="str">
        <f t="shared" si="25"/>
        <v>n/a</v>
      </c>
      <c r="AR51" s="618">
        <f>INDEX(Historical!$C$7:$C$1227,MATCH(B51,Historical!$B$7:$B$1249,0))*IF(AH51="n/a",1.03,IF(AH51&lt;0,1.01,IF(AH51&gt;10,1.1,(1+AH51/100))))</f>
        <v>1.1330000000000002</v>
      </c>
      <c r="AS51" s="844">
        <f t="shared" si="26"/>
        <v>1.1669900000000002</v>
      </c>
      <c r="AT51" s="844">
        <f t="shared" si="30"/>
        <v>1.2019997000000002</v>
      </c>
      <c r="AU51" s="844">
        <f t="shared" si="30"/>
        <v>1.2380596910000004</v>
      </c>
      <c r="AV51" s="844">
        <f t="shared" si="30"/>
        <v>1.2752014817300004</v>
      </c>
      <c r="AW51" s="618">
        <f t="shared" si="27"/>
        <v>6.0152508727300003</v>
      </c>
      <c r="AX51" s="713">
        <f t="shared" si="28"/>
        <v>16.040668993946667</v>
      </c>
      <c r="AY51" s="891" t="s">
        <v>135</v>
      </c>
      <c r="AZ51" s="830" t="s">
        <v>135</v>
      </c>
      <c r="BA51" s="830" t="s">
        <v>135</v>
      </c>
      <c r="BB51" s="830" t="s">
        <v>135</v>
      </c>
      <c r="BC51" s="830" t="s">
        <v>135</v>
      </c>
      <c r="BD51" s="865" t="s">
        <v>4133</v>
      </c>
      <c r="BE51" s="594">
        <v>1987</v>
      </c>
      <c r="BF51" s="856">
        <f t="shared" si="29"/>
        <v>4</v>
      </c>
      <c r="BG51" s="840" t="s">
        <v>135</v>
      </c>
      <c r="BH51" s="823" t="s">
        <v>4455</v>
      </c>
      <c r="BI51" s="823" t="s">
        <v>4456</v>
      </c>
    </row>
    <row r="52" spans="1:61" ht="11.25" customHeight="1" x14ac:dyDescent="0.2">
      <c r="A52" s="822" t="s">
        <v>4798</v>
      </c>
      <c r="B52" s="833" t="s">
        <v>219</v>
      </c>
      <c r="C52" s="889" t="s">
        <v>111</v>
      </c>
      <c r="D52" s="889" t="s">
        <v>4229</v>
      </c>
      <c r="E52" s="699">
        <v>66</v>
      </c>
      <c r="F52" s="1155">
        <v>7</v>
      </c>
      <c r="G52" s="1155" t="s">
        <v>36</v>
      </c>
      <c r="H52" s="1155" t="s">
        <v>36</v>
      </c>
      <c r="I52" s="824">
        <v>95.77</v>
      </c>
      <c r="J52" s="618">
        <f t="shared" si="16"/>
        <v>2.1718701054610006</v>
      </c>
      <c r="K52" s="835">
        <v>0.52</v>
      </c>
      <c r="L52" s="845">
        <v>4</v>
      </c>
      <c r="M52" s="609">
        <f t="shared" si="17"/>
        <v>2.08</v>
      </c>
      <c r="N52" s="828" t="s">
        <v>141</v>
      </c>
      <c r="O52" s="700">
        <v>0.51500000000000001</v>
      </c>
      <c r="P52" s="1006">
        <v>44874</v>
      </c>
      <c r="Q52" s="1006">
        <v>44904</v>
      </c>
      <c r="R52" s="609">
        <f t="shared" si="18"/>
        <v>0.97087378640776778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1.2468827930174564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1.4360067875288873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1.2791881921203618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3.5295708270354442</v>
      </c>
      <c r="W52" s="668">
        <f t="shared" si="19"/>
        <v>0.36242032099828325</v>
      </c>
      <c r="X52" s="669">
        <f t="shared" si="20"/>
        <v>7.8962234081503824E-2</v>
      </c>
      <c r="Y52" s="635"/>
      <c r="Z52" s="618">
        <f t="shared" si="21"/>
        <v>38.376383763837637</v>
      </c>
      <c r="AA52" s="844">
        <f t="shared" si="22"/>
        <v>17.669741697416974</v>
      </c>
      <c r="AB52" s="845">
        <v>9</v>
      </c>
      <c r="AC52" s="824">
        <v>5.42</v>
      </c>
      <c r="AD52" s="824">
        <v>1.74</v>
      </c>
      <c r="AE52" s="824">
        <v>2.85</v>
      </c>
      <c r="AF52" s="824">
        <v>5.38</v>
      </c>
      <c r="AG52" s="824">
        <v>31.1</v>
      </c>
      <c r="AH52" s="824">
        <v>41.6</v>
      </c>
      <c r="AI52" s="824">
        <v>11</v>
      </c>
      <c r="AJ52" s="824">
        <v>16.2</v>
      </c>
      <c r="AK52" s="824">
        <v>10</v>
      </c>
      <c r="AL52" s="836">
        <v>55850</v>
      </c>
      <c r="AM52" s="830">
        <v>0.2</v>
      </c>
      <c r="AN52" s="824">
        <v>1</v>
      </c>
      <c r="AO52" s="705">
        <f t="shared" si="23"/>
        <v>-14.218683399835612</v>
      </c>
      <c r="AP52" s="706">
        <f t="shared" si="24"/>
        <v>3.4510582975813624</v>
      </c>
      <c r="AQ52" s="846">
        <f t="shared" si="25"/>
        <v>105.54881586415678</v>
      </c>
      <c r="AR52" s="618">
        <f>INDEX(Historical!$C$7:$C$1227,MATCH(B52,Historical!$B$7:$B$1249,0))*IF(AH52="n/a",1.03,IF(AH52&lt;0,1.01,IF(AH52&gt;10,1.1,(1+AH52/100))))</f>
        <v>2.2330000000000001</v>
      </c>
      <c r="AS52" s="844">
        <f t="shared" si="26"/>
        <v>2.4563000000000001</v>
      </c>
      <c r="AT52" s="844">
        <f t="shared" si="30"/>
        <v>2.7019300000000004</v>
      </c>
      <c r="AU52" s="844">
        <f t="shared" si="30"/>
        <v>2.9721230000000007</v>
      </c>
      <c r="AV52" s="844">
        <f t="shared" si="30"/>
        <v>3.2693353000000012</v>
      </c>
      <c r="AW52" s="618">
        <f t="shared" si="27"/>
        <v>13.632688300000002</v>
      </c>
      <c r="AX52" s="713">
        <f t="shared" si="28"/>
        <v>14.234821238383629</v>
      </c>
      <c r="AY52" s="891">
        <v>1.44</v>
      </c>
      <c r="AZ52" s="830">
        <v>32.269999999999996</v>
      </c>
      <c r="BA52" s="830">
        <v>-4.2299999999999995</v>
      </c>
      <c r="BB52" s="830">
        <v>13.18</v>
      </c>
      <c r="BC52" s="830">
        <v>9.7000000000000011</v>
      </c>
      <c r="BE52" s="594">
        <v>1958</v>
      </c>
      <c r="BF52" s="856">
        <f t="shared" si="29"/>
        <v>9</v>
      </c>
      <c r="BG52" s="840">
        <v>10</v>
      </c>
      <c r="BH52" s="823" t="s">
        <v>4455</v>
      </c>
      <c r="BI52" s="823" t="s">
        <v>4456</v>
      </c>
    </row>
    <row r="53" spans="1:61" ht="11.25" customHeight="1" x14ac:dyDescent="0.2">
      <c r="A53" s="822" t="s">
        <v>4800</v>
      </c>
      <c r="B53" s="833" t="s">
        <v>556</v>
      </c>
      <c r="C53" s="889" t="s">
        <v>177</v>
      </c>
      <c r="D53" s="889" t="s">
        <v>4203</v>
      </c>
      <c r="E53" s="699">
        <v>25</v>
      </c>
      <c r="F53" s="1155">
        <v>139</v>
      </c>
      <c r="G53" s="1155" t="s">
        <v>36</v>
      </c>
      <c r="H53" s="1155" t="s">
        <v>105</v>
      </c>
      <c r="I53" s="832">
        <v>24.81</v>
      </c>
      <c r="J53" s="618">
        <f t="shared" si="16"/>
        <v>7.6582023377670296</v>
      </c>
      <c r="K53" s="842">
        <v>0.47499999999999998</v>
      </c>
      <c r="L53" s="845">
        <v>4</v>
      </c>
      <c r="M53" s="609">
        <f t="shared" si="17"/>
        <v>1.9</v>
      </c>
      <c r="N53" s="828" t="s">
        <v>121</v>
      </c>
      <c r="O53" s="701">
        <v>0.46500000000000002</v>
      </c>
      <c r="P53" s="603">
        <v>44770</v>
      </c>
      <c r="Q53" s="603">
        <v>44785</v>
      </c>
      <c r="R53" s="609">
        <f t="shared" si="18"/>
        <v>2.1505376344085918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1.1235955056179803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1.6057783719578334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2.5120872198526989</v>
      </c>
      <c r="V53" s="667">
        <f>IF(INDEX(Historical!$N$7:$N$1218,MATCH(B53,Historical!$B$7:$B$1249,0))=0,"n/a",((INDEX(Historical!$C$7:$C$1227,MATCH(B53,Historical!$B$7:$B$1249,0))/INDEX(Historical!$N$7:$N$1218,MATCH(B53,Historical!$B$7:$B$1249,0)))^(1/10)-1)*100)</f>
        <v>4.1163038110386241</v>
      </c>
      <c r="W53" s="668">
        <f t="shared" si="19"/>
        <v>0.61027740788133178</v>
      </c>
      <c r="X53" s="669">
        <f t="shared" si="20"/>
        <v>0.15700545124079368</v>
      </c>
      <c r="Y53" s="834"/>
      <c r="Z53" s="618">
        <f t="shared" si="21"/>
        <v>82.608695652173907</v>
      </c>
      <c r="AA53" s="844">
        <f t="shared" si="22"/>
        <v>10.78695652173913</v>
      </c>
      <c r="AB53" s="845">
        <v>12</v>
      </c>
      <c r="AC53" s="824">
        <v>2.2999999999999998</v>
      </c>
      <c r="AD53" s="824">
        <v>1.25</v>
      </c>
      <c r="AE53" s="824">
        <v>0.97</v>
      </c>
      <c r="AF53" s="824">
        <v>2.0499999999999998</v>
      </c>
      <c r="AG53" s="824">
        <v>19.600000000000001</v>
      </c>
      <c r="AH53" s="824">
        <v>21.9</v>
      </c>
      <c r="AI53" s="824">
        <v>4.53</v>
      </c>
      <c r="AJ53" s="824">
        <v>16</v>
      </c>
      <c r="AK53" s="824">
        <v>8.6</v>
      </c>
      <c r="AL53" s="836">
        <v>54000</v>
      </c>
      <c r="AM53" s="830">
        <v>32.629999999999995</v>
      </c>
      <c r="AN53" s="824">
        <v>1.1100000000000001</v>
      </c>
      <c r="AO53" s="705">
        <f t="shared" si="23"/>
        <v>-0.61666696411940158</v>
      </c>
      <c r="AP53" s="706">
        <f t="shared" si="24"/>
        <v>10.170289557619729</v>
      </c>
      <c r="AQ53" s="846">
        <f t="shared" si="25"/>
        <v>-0.8631453896736474</v>
      </c>
      <c r="AR53" s="618">
        <f>INDEX(Historical!$C$7:$C$1227,MATCH(B53,Historical!$B$7:$B$1249,0))*IF(AH53="n/a",1.03,IF(AH53&lt;0,1.01,IF(AH53&gt;10,1.1,(1+AH53/100))))</f>
        <v>1.9800000000000002</v>
      </c>
      <c r="AS53" s="844">
        <f t="shared" si="26"/>
        <v>2.0696940000000001</v>
      </c>
      <c r="AT53" s="844">
        <f t="shared" si="30"/>
        <v>2.2476876840000002</v>
      </c>
      <c r="AU53" s="844">
        <f t="shared" si="30"/>
        <v>2.4409888248240006</v>
      </c>
      <c r="AV53" s="844">
        <f t="shared" si="30"/>
        <v>2.650913863758865</v>
      </c>
      <c r="AW53" s="618">
        <f t="shared" si="27"/>
        <v>11.389284372582866</v>
      </c>
      <c r="AX53" s="713">
        <f t="shared" si="28"/>
        <v>45.906023267161892</v>
      </c>
      <c r="AY53" s="891">
        <v>1.0900000000000001</v>
      </c>
      <c r="AZ53" s="830">
        <v>21.5</v>
      </c>
      <c r="BA53" s="830">
        <v>-13.4</v>
      </c>
      <c r="BB53" s="830">
        <v>0.13999999999999999</v>
      </c>
      <c r="BC53" s="830">
        <v>-3.0300000000000002</v>
      </c>
      <c r="BE53" s="594">
        <v>1998</v>
      </c>
      <c r="BF53" s="856">
        <f t="shared" si="29"/>
        <v>3</v>
      </c>
      <c r="BG53" s="840">
        <v>7.3</v>
      </c>
      <c r="BH53" s="823" t="s">
        <v>4455</v>
      </c>
      <c r="BI53" s="823" t="s">
        <v>4458</v>
      </c>
    </row>
    <row r="54" spans="1:61" ht="11.25" customHeight="1" x14ac:dyDescent="0.2">
      <c r="A54" s="829" t="s">
        <v>220</v>
      </c>
      <c r="B54" s="833" t="s">
        <v>221</v>
      </c>
      <c r="C54" s="889" t="s">
        <v>107</v>
      </c>
      <c r="D54" s="889" t="s">
        <v>117</v>
      </c>
      <c r="E54" s="699">
        <v>32</v>
      </c>
      <c r="F54" s="1155">
        <v>87</v>
      </c>
      <c r="G54" s="1155" t="s">
        <v>105</v>
      </c>
      <c r="H54" s="1155" t="s">
        <v>105</v>
      </c>
      <c r="I54" s="824">
        <v>282.39</v>
      </c>
      <c r="J54" s="618">
        <f t="shared" si="16"/>
        <v>1.5722936364602147</v>
      </c>
      <c r="K54" s="842">
        <v>1.1100000000000001</v>
      </c>
      <c r="L54" s="845">
        <v>4</v>
      </c>
      <c r="M54" s="609">
        <f t="shared" si="17"/>
        <v>4.4400000000000004</v>
      </c>
      <c r="N54" s="828" t="s">
        <v>222</v>
      </c>
      <c r="O54" s="701">
        <v>1.0349999999999999</v>
      </c>
      <c r="P54" s="603">
        <v>44565</v>
      </c>
      <c r="Q54" s="603">
        <v>44581</v>
      </c>
      <c r="R54" s="609">
        <f t="shared" si="18"/>
        <v>7.2463768115942209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7.2538860103626979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7.2063116185391296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7.2317757507352143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7.2292607867660008</v>
      </c>
      <c r="W54" s="668">
        <f t="shared" si="19"/>
        <v>1.0003478867402069</v>
      </c>
      <c r="X54" s="669">
        <f t="shared" si="20"/>
        <v>0.99065421242948148</v>
      </c>
      <c r="Y54" s="628"/>
      <c r="Z54" s="618">
        <f t="shared" si="21"/>
        <v>90.060851926977705</v>
      </c>
      <c r="AA54" s="844">
        <f t="shared" si="22"/>
        <v>57.279918864097361</v>
      </c>
      <c r="AB54" s="845">
        <v>12</v>
      </c>
      <c r="AC54" s="824">
        <v>4.93</v>
      </c>
      <c r="AD54" s="824">
        <v>5.46</v>
      </c>
      <c r="AE54" s="824">
        <v>4.4000000000000004</v>
      </c>
      <c r="AF54" s="824">
        <v>10.38</v>
      </c>
      <c r="AG54" s="824">
        <v>21.5</v>
      </c>
      <c r="AH54" s="824">
        <v>1.6</v>
      </c>
      <c r="AI54" s="824">
        <v>13.969999999999999</v>
      </c>
      <c r="AJ54" s="824">
        <v>7.3</v>
      </c>
      <c r="AK54" s="824">
        <v>10</v>
      </c>
      <c r="AL54" s="836">
        <v>12220</v>
      </c>
      <c r="AM54" s="830">
        <v>0.8</v>
      </c>
      <c r="AN54" s="824">
        <v>0</v>
      </c>
      <c r="AO54" s="705">
        <f t="shared" si="23"/>
        <v>-48.475849476901928</v>
      </c>
      <c r="AP54" s="706">
        <f t="shared" si="24"/>
        <v>8.8040693871954296</v>
      </c>
      <c r="AQ54" s="846">
        <f t="shared" si="25"/>
        <v>414.05384837229764</v>
      </c>
      <c r="AR54" s="618">
        <f>INDEX(Historical!$C$7:$C$1227,MATCH(B54,Historical!$B$7:$B$1249,0))*IF(AH54="n/a",1.03,IF(AH54&lt;0,1.01,IF(AH54&gt;10,1.1,(1+AH54/100))))</f>
        <v>4.2062399999999993</v>
      </c>
      <c r="AS54" s="844">
        <f t="shared" si="26"/>
        <v>4.6268639999999994</v>
      </c>
      <c r="AT54" s="844">
        <f t="shared" si="30"/>
        <v>5.0895503999999994</v>
      </c>
      <c r="AU54" s="844">
        <f t="shared" si="30"/>
        <v>5.5985054399999994</v>
      </c>
      <c r="AV54" s="844">
        <f t="shared" si="30"/>
        <v>6.1583559839999999</v>
      </c>
      <c r="AW54" s="618">
        <f t="shared" si="27"/>
        <v>25.679515823999999</v>
      </c>
      <c r="AX54" s="713">
        <f t="shared" si="28"/>
        <v>9.093634981408691</v>
      </c>
      <c r="AY54" s="891">
        <v>0.39</v>
      </c>
      <c r="AZ54" s="830">
        <v>78.210000000000008</v>
      </c>
      <c r="BA54" s="830">
        <v>2.75</v>
      </c>
      <c r="BB54" s="830">
        <v>15.52</v>
      </c>
      <c r="BC54" s="830">
        <v>40.08</v>
      </c>
      <c r="BE54" s="594">
        <v>1991</v>
      </c>
      <c r="BF54" s="856">
        <f t="shared" si="29"/>
        <v>3</v>
      </c>
      <c r="BG54" s="840">
        <v>13.100000000000001</v>
      </c>
      <c r="BH54" s="823" t="s">
        <v>4455</v>
      </c>
      <c r="BI54" s="823" t="s">
        <v>4456</v>
      </c>
    </row>
    <row r="55" spans="1:61" ht="11.25" customHeight="1" x14ac:dyDescent="0.2">
      <c r="A55" s="822" t="s">
        <v>4802</v>
      </c>
      <c r="B55" s="833" t="s">
        <v>561</v>
      </c>
      <c r="C55" s="889" t="s">
        <v>4186</v>
      </c>
      <c r="D55" s="889" t="s">
        <v>4187</v>
      </c>
      <c r="E55" s="699">
        <v>28</v>
      </c>
      <c r="F55" s="1155">
        <v>123</v>
      </c>
      <c r="G55" s="1155" t="s">
        <v>36</v>
      </c>
      <c r="H55" s="1155" t="s">
        <v>114</v>
      </c>
      <c r="I55" s="824">
        <v>220.38</v>
      </c>
      <c r="J55" s="618">
        <f t="shared" si="16"/>
        <v>3.993102822397677</v>
      </c>
      <c r="K55" s="842">
        <v>2.2000000000000002</v>
      </c>
      <c r="L55" s="845">
        <v>4</v>
      </c>
      <c r="M55" s="609">
        <f t="shared" si="17"/>
        <v>8.8000000000000007</v>
      </c>
      <c r="N55" s="828" t="s">
        <v>217</v>
      </c>
      <c r="O55" s="701">
        <v>2.09</v>
      </c>
      <c r="P55" s="603">
        <v>44650</v>
      </c>
      <c r="Q55" s="603">
        <v>44665</v>
      </c>
      <c r="R55" s="609">
        <f t="shared" si="18"/>
        <v>5.2631578947368576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2.0164986251145933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4.428125965709695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5.9923125192651083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7.2320672844796041</v>
      </c>
      <c r="W55" s="668">
        <f t="shared" si="19"/>
        <v>0.82857532757264651</v>
      </c>
      <c r="X55" s="669">
        <f t="shared" si="20"/>
        <v>1.619543924125705</v>
      </c>
      <c r="Y55" s="833"/>
      <c r="Z55" s="618">
        <f t="shared" si="21"/>
        <v>159.4202898550725</v>
      </c>
      <c r="AA55" s="844">
        <f t="shared" si="22"/>
        <v>39.923913043478265</v>
      </c>
      <c r="AB55" s="845">
        <v>12</v>
      </c>
      <c r="AC55" s="824">
        <v>5.52</v>
      </c>
      <c r="AD55" s="824">
        <v>4.92</v>
      </c>
      <c r="AE55" s="824">
        <v>8.9600000000000009</v>
      </c>
      <c r="AF55" s="824">
        <v>2.4500000000000002</v>
      </c>
      <c r="AG55" s="824">
        <v>6.1</v>
      </c>
      <c r="AH55" s="824">
        <v>-13.5</v>
      </c>
      <c r="AI55" s="824">
        <v>20.239999999999998</v>
      </c>
      <c r="AJ55" s="824">
        <v>3.6999999999999997</v>
      </c>
      <c r="AK55" s="824">
        <v>7.9</v>
      </c>
      <c r="AL55" s="836">
        <v>14010</v>
      </c>
      <c r="AM55" s="830">
        <v>1.1900000000000002</v>
      </c>
      <c r="AN55" s="824">
        <v>1.08</v>
      </c>
      <c r="AO55" s="705">
        <f t="shared" si="23"/>
        <v>-29.938497701815479</v>
      </c>
      <c r="AP55" s="706">
        <f t="shared" si="24"/>
        <v>9.9854153416627849</v>
      </c>
      <c r="AQ55" s="846">
        <f t="shared" si="25"/>
        <v>108.50109187726011</v>
      </c>
      <c r="AR55" s="618">
        <f>INDEX(Historical!$C$7:$C$1227,MATCH(B55,Historical!$B$7:$B$1249,0))*IF(AH55="n/a",1.03,IF(AH55&lt;0,1.01,IF(AH55&gt;10,1.1,(1+AH55/100))))</f>
        <v>8.4309750000000001</v>
      </c>
      <c r="AS55" s="844">
        <f t="shared" si="26"/>
        <v>9.2740725000000008</v>
      </c>
      <c r="AT55" s="844">
        <f t="shared" si="30"/>
        <v>10.006724227500001</v>
      </c>
      <c r="AU55" s="844">
        <f t="shared" si="30"/>
        <v>10.797255441472501</v>
      </c>
      <c r="AV55" s="844">
        <f t="shared" si="30"/>
        <v>11.650238621348828</v>
      </c>
      <c r="AW55" s="618">
        <f t="shared" si="27"/>
        <v>50.159265790321328</v>
      </c>
      <c r="AX55" s="713">
        <f t="shared" si="28"/>
        <v>22.760352931446288</v>
      </c>
      <c r="AY55" s="891">
        <v>0.75</v>
      </c>
      <c r="AZ55" s="830">
        <v>7.1099999999999994</v>
      </c>
      <c r="BA55" s="830">
        <v>-39.35</v>
      </c>
      <c r="BB55" s="830">
        <v>-2.1399999999999997</v>
      </c>
      <c r="BC55" s="830">
        <v>-21.44</v>
      </c>
      <c r="BE55" s="594">
        <v>1995</v>
      </c>
      <c r="BF55" s="856">
        <f t="shared" si="29"/>
        <v>3</v>
      </c>
      <c r="BG55" s="840">
        <v>2.8000000000000003</v>
      </c>
      <c r="BH55" s="823" t="s">
        <v>4455</v>
      </c>
      <c r="BI55" s="823" t="s">
        <v>4457</v>
      </c>
    </row>
    <row r="56" spans="1:61" ht="11.25" customHeight="1" x14ac:dyDescent="0.2">
      <c r="A56" s="822" t="s">
        <v>4807</v>
      </c>
      <c r="B56" s="833" t="s">
        <v>568</v>
      </c>
      <c r="C56" s="889" t="s">
        <v>111</v>
      </c>
      <c r="D56" s="889" t="s">
        <v>4221</v>
      </c>
      <c r="E56" s="699">
        <v>28</v>
      </c>
      <c r="F56" s="1155">
        <v>124</v>
      </c>
      <c r="G56" s="1155" t="s">
        <v>105</v>
      </c>
      <c r="H56" s="1155" t="s">
        <v>105</v>
      </c>
      <c r="I56" s="824">
        <v>116.06</v>
      </c>
      <c r="J56" s="618">
        <f t="shared" si="16"/>
        <v>1.1545752197139412</v>
      </c>
      <c r="K56" s="842">
        <v>0.67</v>
      </c>
      <c r="L56" s="845">
        <v>2</v>
      </c>
      <c r="M56" s="609">
        <f t="shared" si="17"/>
        <v>1.34</v>
      </c>
      <c r="N56" s="828" t="s">
        <v>569</v>
      </c>
      <c r="O56" s="701">
        <v>0.57999999999999996</v>
      </c>
      <c r="P56" s="603">
        <v>44712</v>
      </c>
      <c r="Q56" s="603">
        <v>44727</v>
      </c>
      <c r="R56" s="609">
        <f t="shared" si="18"/>
        <v>15.517241379310359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11.538461538461519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8.8274600686327975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7.7143587792743107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8.7799358808551951</v>
      </c>
      <c r="W56" s="668">
        <f t="shared" si="19"/>
        <v>0.87863497911136301</v>
      </c>
      <c r="X56" s="669">
        <f t="shared" si="20"/>
        <v>0.27067925541313376</v>
      </c>
      <c r="Y56" s="834"/>
      <c r="Z56" s="618">
        <f t="shared" si="21"/>
        <v>14.090431125131442</v>
      </c>
      <c r="AA56" s="844">
        <f t="shared" si="22"/>
        <v>12.203995793901157</v>
      </c>
      <c r="AB56" s="845">
        <v>12</v>
      </c>
      <c r="AC56" s="824">
        <v>9.51</v>
      </c>
      <c r="AD56" s="824" t="s">
        <v>135</v>
      </c>
      <c r="AE56" s="824">
        <v>0.95</v>
      </c>
      <c r="AF56" s="824">
        <v>5.28</v>
      </c>
      <c r="AG56" s="824">
        <v>44.4</v>
      </c>
      <c r="AH56" s="824">
        <v>102.89999999999999</v>
      </c>
      <c r="AI56" s="824">
        <v>-35.589999999999996</v>
      </c>
      <c r="AJ56" s="824">
        <v>28.499999999999996</v>
      </c>
      <c r="AK56" s="824" t="s">
        <v>135</v>
      </c>
      <c r="AL56" s="836">
        <v>18090</v>
      </c>
      <c r="AM56" s="830">
        <v>0.2</v>
      </c>
      <c r="AN56" s="824">
        <v>0</v>
      </c>
      <c r="AO56" s="705">
        <f t="shared" si="23"/>
        <v>-3.3350617949129049</v>
      </c>
      <c r="AP56" s="706">
        <f t="shared" si="24"/>
        <v>8.8689339989882523</v>
      </c>
      <c r="AQ56" s="846">
        <f t="shared" si="25"/>
        <v>69.229755450062783</v>
      </c>
      <c r="AR56" s="618">
        <f>INDEX(Historical!$C$7:$C$1227,MATCH(B56,Historical!$B$7:$B$1249,0))*IF(AH56="n/a",1.03,IF(AH56&lt;0,1.01,IF(AH56&gt;10,1.1,(1+AH56/100))))</f>
        <v>1.276</v>
      </c>
      <c r="AS56" s="844">
        <f t="shared" si="26"/>
        <v>1.2887600000000001</v>
      </c>
      <c r="AT56" s="844">
        <f t="shared" si="30"/>
        <v>1.3274228000000001</v>
      </c>
      <c r="AU56" s="844">
        <f t="shared" si="30"/>
        <v>1.3672454840000001</v>
      </c>
      <c r="AV56" s="844">
        <f t="shared" si="30"/>
        <v>1.4082628485200002</v>
      </c>
      <c r="AW56" s="618">
        <f t="shared" si="27"/>
        <v>6.6676911325199999</v>
      </c>
      <c r="AX56" s="713">
        <f t="shared" si="28"/>
        <v>5.7450380256074443</v>
      </c>
      <c r="AY56" s="891">
        <v>0.93</v>
      </c>
      <c r="AZ56" s="830">
        <v>34.83</v>
      </c>
      <c r="BA56" s="830">
        <v>-15.78</v>
      </c>
      <c r="BB56" s="830">
        <v>18.72</v>
      </c>
      <c r="BC56" s="830">
        <v>14.57</v>
      </c>
      <c r="BE56" s="594">
        <v>1995</v>
      </c>
      <c r="BF56" s="856">
        <f t="shared" si="29"/>
        <v>3</v>
      </c>
      <c r="BG56" s="840">
        <v>21.5</v>
      </c>
      <c r="BH56" s="823" t="s">
        <v>4455</v>
      </c>
      <c r="BI56" s="823" t="s">
        <v>4456</v>
      </c>
    </row>
    <row r="57" spans="1:61" ht="11.25" customHeight="1" x14ac:dyDescent="0.2">
      <c r="A57" s="829" t="s">
        <v>4818</v>
      </c>
      <c r="B57" s="833" t="s">
        <v>234</v>
      </c>
      <c r="C57" s="889" t="s">
        <v>111</v>
      </c>
      <c r="D57" s="889" t="s">
        <v>210</v>
      </c>
      <c r="E57" s="699">
        <v>30</v>
      </c>
      <c r="F57" s="1155">
        <v>97</v>
      </c>
      <c r="G57" s="1155" t="s">
        <v>105</v>
      </c>
      <c r="H57" s="1155" t="s">
        <v>105</v>
      </c>
      <c r="I57" s="824">
        <v>83.3</v>
      </c>
      <c r="J57" s="618">
        <f t="shared" si="16"/>
        <v>0.93637454981992807</v>
      </c>
      <c r="K57" s="842">
        <v>0.19500000000000001</v>
      </c>
      <c r="L57" s="845">
        <v>4</v>
      </c>
      <c r="M57" s="609">
        <f t="shared" si="17"/>
        <v>0.78</v>
      </c>
      <c r="N57" s="828" t="s">
        <v>167</v>
      </c>
      <c r="O57" s="701">
        <v>0.17499999999999999</v>
      </c>
      <c r="P57" s="603">
        <v>44594</v>
      </c>
      <c r="Q57" s="603">
        <v>44609</v>
      </c>
      <c r="R57" s="609">
        <f t="shared" si="18"/>
        <v>11.428571428571439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12.903225806451601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14.403367506678077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11.983021513918857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10.097491854803042</v>
      </c>
      <c r="W57" s="668">
        <f t="shared" si="19"/>
        <v>1.1867324763643092</v>
      </c>
      <c r="X57" s="669">
        <f t="shared" si="20"/>
        <v>0.88110452308226883</v>
      </c>
      <c r="Y57" s="628"/>
      <c r="Z57" s="618">
        <f t="shared" si="21"/>
        <v>19.5</v>
      </c>
      <c r="AA57" s="844">
        <f t="shared" si="22"/>
        <v>20.824999999999999</v>
      </c>
      <c r="AB57" s="845">
        <v>12</v>
      </c>
      <c r="AC57" s="824">
        <v>4</v>
      </c>
      <c r="AD57" s="824">
        <v>1.52</v>
      </c>
      <c r="AE57" s="824">
        <v>1.91</v>
      </c>
      <c r="AF57" s="824">
        <v>3.67</v>
      </c>
      <c r="AG57" s="824">
        <v>19.2</v>
      </c>
      <c r="AH57" s="824">
        <v>52.300000000000004</v>
      </c>
      <c r="AI57" s="824">
        <v>1.7500000000000002</v>
      </c>
      <c r="AJ57" s="824">
        <v>13.600000000000001</v>
      </c>
      <c r="AK57" s="824">
        <v>13.4</v>
      </c>
      <c r="AL57" s="836">
        <v>3790</v>
      </c>
      <c r="AM57" s="830">
        <v>0.5</v>
      </c>
      <c r="AN57" s="824">
        <v>0.26</v>
      </c>
      <c r="AO57" s="705">
        <f t="shared" si="23"/>
        <v>-7.9056039362612154</v>
      </c>
      <c r="AP57" s="706">
        <f t="shared" si="24"/>
        <v>12.919396063738784</v>
      </c>
      <c r="AQ57" s="846">
        <f t="shared" si="25"/>
        <v>84.303795101698569</v>
      </c>
      <c r="AR57" s="618">
        <f>INDEX(Historical!$C$7:$C$1227,MATCH(B57,Historical!$B$7:$B$1249,0))*IF(AH57="n/a",1.03,IF(AH57&lt;0,1.01,IF(AH57&gt;10,1.1,(1+AH57/100))))</f>
        <v>0.77</v>
      </c>
      <c r="AS57" s="844">
        <f t="shared" si="26"/>
        <v>0.78347500000000003</v>
      </c>
      <c r="AT57" s="844">
        <f t="shared" si="30"/>
        <v>0.86182250000000016</v>
      </c>
      <c r="AU57" s="844">
        <f t="shared" si="30"/>
        <v>0.94800475000000028</v>
      </c>
      <c r="AV57" s="844">
        <f t="shared" si="30"/>
        <v>1.0428052250000004</v>
      </c>
      <c r="AW57" s="618">
        <f t="shared" si="27"/>
        <v>4.4061074750000007</v>
      </c>
      <c r="AX57" s="713">
        <f t="shared" si="28"/>
        <v>5.2894447478991609</v>
      </c>
      <c r="AY57" s="891">
        <v>1</v>
      </c>
      <c r="AZ57" s="830">
        <v>22.02</v>
      </c>
      <c r="BA57" s="830">
        <v>-13.4</v>
      </c>
      <c r="BB57" s="830">
        <v>-0.16999999999999998</v>
      </c>
      <c r="BC57" s="830">
        <v>2.5499999999999998</v>
      </c>
      <c r="BE57" s="594">
        <v>1993</v>
      </c>
      <c r="BF57" s="856">
        <f t="shared" si="29"/>
        <v>3</v>
      </c>
      <c r="BG57" s="840">
        <v>11.200000000000001</v>
      </c>
      <c r="BH57" s="823" t="s">
        <v>4455</v>
      </c>
      <c r="BI57" s="823" t="s">
        <v>4456</v>
      </c>
    </row>
    <row r="58" spans="1:61" ht="11.25" customHeight="1" x14ac:dyDescent="0.2">
      <c r="A58" s="839" t="s">
        <v>4820</v>
      </c>
      <c r="B58" s="833" t="s">
        <v>580</v>
      </c>
      <c r="C58" s="889" t="s">
        <v>107</v>
      </c>
      <c r="D58" s="889" t="s">
        <v>4205</v>
      </c>
      <c r="E58" s="699">
        <v>32</v>
      </c>
      <c r="F58" s="1155">
        <v>89</v>
      </c>
      <c r="G58" s="1155" t="s">
        <v>105</v>
      </c>
      <c r="H58" s="1155" t="s">
        <v>105</v>
      </c>
      <c r="I58" s="832">
        <v>61.1</v>
      </c>
      <c r="J58" s="618">
        <f t="shared" si="16"/>
        <v>2.9459901800327333</v>
      </c>
      <c r="K58" s="835">
        <v>0.45</v>
      </c>
      <c r="L58" s="845">
        <v>4</v>
      </c>
      <c r="M58" s="609">
        <f t="shared" si="17"/>
        <v>1.8</v>
      </c>
      <c r="N58" s="828" t="s">
        <v>238</v>
      </c>
      <c r="O58" s="700">
        <v>0.42</v>
      </c>
      <c r="P58" s="603">
        <v>44833</v>
      </c>
      <c r="Q58" s="603">
        <v>44848</v>
      </c>
      <c r="R58" s="609">
        <f t="shared" si="18"/>
        <v>7.1428571428571495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6.25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14.122848941808041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16.637894619954462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15.389304249040325</v>
      </c>
      <c r="W58" s="668">
        <f t="shared" si="19"/>
        <v>1.0811336465059491</v>
      </c>
      <c r="X58" s="669" t="str">
        <f t="shared" si="20"/>
        <v>n/a</v>
      </c>
      <c r="Y58" s="641"/>
      <c r="Z58" s="618" t="str">
        <f t="shared" si="21"/>
        <v>n/a</v>
      </c>
      <c r="AA58" s="844" t="str">
        <f t="shared" si="22"/>
        <v>n/a</v>
      </c>
      <c r="AB58" s="845">
        <v>12</v>
      </c>
      <c r="AC58" s="824" t="s">
        <v>135</v>
      </c>
      <c r="AD58" s="824" t="s">
        <v>135</v>
      </c>
      <c r="AE58" s="824" t="s">
        <v>135</v>
      </c>
      <c r="AF58" s="824" t="s">
        <v>135</v>
      </c>
      <c r="AG58" s="824" t="s">
        <v>135</v>
      </c>
      <c r="AH58" s="824" t="s">
        <v>135</v>
      </c>
      <c r="AI58" s="824" t="s">
        <v>135</v>
      </c>
      <c r="AJ58" s="824" t="s">
        <v>135</v>
      </c>
      <c r="AK58" s="824" t="s">
        <v>135</v>
      </c>
      <c r="AL58" s="836" t="s">
        <v>135</v>
      </c>
      <c r="AM58" s="830" t="s">
        <v>135</v>
      </c>
      <c r="AN58" s="824" t="s">
        <v>135</v>
      </c>
      <c r="AO58" s="705" t="str">
        <f t="shared" si="23"/>
        <v>n/a</v>
      </c>
      <c r="AP58" s="706">
        <f t="shared" si="24"/>
        <v>19.583884799987196</v>
      </c>
      <c r="AQ58" s="846" t="str">
        <f t="shared" si="25"/>
        <v>n/a</v>
      </c>
      <c r="AR58" s="618">
        <f>INDEX(Historical!$C$7:$C$1227,MATCH(B58,Historical!$B$7:$B$1249,0))*IF(AH58="n/a",1.03,IF(AH58&lt;0,1.01,IF(AH58&gt;10,1.1,(1+AH58/100))))</f>
        <v>1.4008</v>
      </c>
      <c r="AS58" s="844">
        <f t="shared" si="26"/>
        <v>1.4428240000000001</v>
      </c>
      <c r="AT58" s="844">
        <f t="shared" si="30"/>
        <v>1.48610872</v>
      </c>
      <c r="AU58" s="844">
        <f t="shared" si="30"/>
        <v>1.5306919816000002</v>
      </c>
      <c r="AV58" s="844">
        <f t="shared" si="30"/>
        <v>1.5766127410480002</v>
      </c>
      <c r="AW58" s="618">
        <f t="shared" si="27"/>
        <v>7.4370374426480002</v>
      </c>
      <c r="AX58" s="713">
        <f t="shared" si="28"/>
        <v>12.171910708098199</v>
      </c>
      <c r="AY58" s="891" t="s">
        <v>135</v>
      </c>
      <c r="AZ58" s="830" t="s">
        <v>135</v>
      </c>
      <c r="BA58" s="830" t="s">
        <v>135</v>
      </c>
      <c r="BB58" s="830" t="s">
        <v>135</v>
      </c>
      <c r="BC58" s="830" t="s">
        <v>135</v>
      </c>
      <c r="BD58" s="865" t="s">
        <v>4133</v>
      </c>
      <c r="BE58" s="594">
        <v>2008</v>
      </c>
      <c r="BF58" s="856">
        <f t="shared" si="29"/>
        <v>2</v>
      </c>
      <c r="BG58" s="840" t="s">
        <v>135</v>
      </c>
      <c r="BH58" s="823" t="s">
        <v>4455</v>
      </c>
      <c r="BI58" s="823" t="s">
        <v>4456</v>
      </c>
    </row>
    <row r="59" spans="1:61" s="737" customFormat="1" ht="11.25" customHeight="1" x14ac:dyDescent="0.2">
      <c r="A59" s="613" t="s">
        <v>4825</v>
      </c>
      <c r="B59" s="743" t="s">
        <v>582</v>
      </c>
      <c r="C59" s="889" t="s">
        <v>107</v>
      </c>
      <c r="D59" s="889" t="s">
        <v>4205</v>
      </c>
      <c r="E59" s="721">
        <v>27</v>
      </c>
      <c r="F59" s="1155">
        <v>133</v>
      </c>
      <c r="G59" s="1154" t="s">
        <v>36</v>
      </c>
      <c r="H59" s="1154" t="s">
        <v>36</v>
      </c>
      <c r="I59" s="731">
        <v>19.45</v>
      </c>
      <c r="J59" s="723">
        <f t="shared" si="16"/>
        <v>4.3187660668380463</v>
      </c>
      <c r="K59" s="741">
        <v>0.21</v>
      </c>
      <c r="L59" s="725">
        <v>4</v>
      </c>
      <c r="M59" s="726">
        <f t="shared" si="17"/>
        <v>0.84</v>
      </c>
      <c r="N59" s="727" t="s">
        <v>451</v>
      </c>
      <c r="O59" s="742">
        <v>0.2</v>
      </c>
      <c r="P59" s="1049">
        <v>44845</v>
      </c>
      <c r="Q59" s="1049">
        <v>44855</v>
      </c>
      <c r="R59" s="726">
        <f t="shared" si="18"/>
        <v>4.9999999999999902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5.4794520547945202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7.4895748713678545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7.3542872926286584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6.887845604167131</v>
      </c>
      <c r="W59" s="668">
        <f t="shared" si="19"/>
        <v>1.0677195331119691</v>
      </c>
      <c r="X59" s="669">
        <f t="shared" si="20"/>
        <v>1.1673471893061362</v>
      </c>
      <c r="Y59" s="729"/>
      <c r="Z59" s="723">
        <f t="shared" si="21"/>
        <v>42.424242424242422</v>
      </c>
      <c r="AA59" s="730">
        <f t="shared" si="22"/>
        <v>9.8232323232323235</v>
      </c>
      <c r="AB59" s="725">
        <v>12</v>
      </c>
      <c r="AC59" s="731">
        <v>1.98</v>
      </c>
      <c r="AD59" s="731">
        <v>1.38</v>
      </c>
      <c r="AE59" s="731">
        <v>3.32</v>
      </c>
      <c r="AF59" s="731">
        <v>1.22</v>
      </c>
      <c r="AG59" s="731">
        <v>12</v>
      </c>
      <c r="AH59" s="731">
        <v>5.2</v>
      </c>
      <c r="AI59" s="731">
        <v>-6.9500000000000011</v>
      </c>
      <c r="AJ59" s="731">
        <v>6.3</v>
      </c>
      <c r="AK59" s="731">
        <v>7.0000000000000009</v>
      </c>
      <c r="AL59" s="732">
        <v>430.3</v>
      </c>
      <c r="AM59" s="733">
        <v>0.1</v>
      </c>
      <c r="AN59" s="731">
        <v>0.74</v>
      </c>
      <c r="AO59" s="734">
        <f t="shared" si="23"/>
        <v>1.8498210362343812</v>
      </c>
      <c r="AP59" s="735">
        <f t="shared" si="24"/>
        <v>11.673053359466705</v>
      </c>
      <c r="AQ59" s="846">
        <f t="shared" si="25"/>
        <v>-27.017982627854188</v>
      </c>
      <c r="AR59" s="618">
        <f>INDEX(Historical!$C$7:$C$1227,MATCH(B59,Historical!$B$7:$B$1249,0))*IF(AH59="n/a",1.03,IF(AH59&lt;0,1.01,IF(AH59&gt;10,1.1,(1+AH59/100))))</f>
        <v>0.81004000000000009</v>
      </c>
      <c r="AS59" s="730">
        <f t="shared" si="26"/>
        <v>0.8181404000000001</v>
      </c>
      <c r="AT59" s="730">
        <f t="shared" si="30"/>
        <v>0.87541022800000012</v>
      </c>
      <c r="AU59" s="730">
        <f t="shared" si="30"/>
        <v>0.93668894396000013</v>
      </c>
      <c r="AV59" s="730">
        <f t="shared" si="30"/>
        <v>1.0022571700372003</v>
      </c>
      <c r="AW59" s="723">
        <f t="shared" si="27"/>
        <v>4.4425367419972011</v>
      </c>
      <c r="AX59" s="736">
        <f t="shared" si="28"/>
        <v>22.840805871450907</v>
      </c>
      <c r="AY59" s="892">
        <v>0.51</v>
      </c>
      <c r="AZ59" s="733">
        <v>17.810000000000002</v>
      </c>
      <c r="BA59" s="733">
        <v>-15.25</v>
      </c>
      <c r="BB59" s="733">
        <v>8.58</v>
      </c>
      <c r="BC59" s="733">
        <v>3.54</v>
      </c>
      <c r="BD59" s="866"/>
      <c r="BE59" s="594">
        <v>1997</v>
      </c>
      <c r="BF59" s="856">
        <f t="shared" si="29"/>
        <v>3</v>
      </c>
      <c r="BG59" s="784">
        <v>1.0999999999999999</v>
      </c>
      <c r="BH59" s="823" t="s">
        <v>4455</v>
      </c>
      <c r="BI59" s="823" t="s">
        <v>4456</v>
      </c>
    </row>
    <row r="60" spans="1:61" ht="11.25" customHeight="1" x14ac:dyDescent="0.2">
      <c r="A60" s="829" t="s">
        <v>226</v>
      </c>
      <c r="B60" s="833" t="s">
        <v>227</v>
      </c>
      <c r="C60" s="889" t="s">
        <v>107</v>
      </c>
      <c r="D60" s="889" t="s">
        <v>4205</v>
      </c>
      <c r="E60" s="699">
        <v>60</v>
      </c>
      <c r="F60" s="1155">
        <v>14</v>
      </c>
      <c r="G60" s="1155" t="s">
        <v>105</v>
      </c>
      <c r="H60" s="1155" t="s">
        <v>105</v>
      </c>
      <c r="I60" s="824">
        <v>966.01</v>
      </c>
      <c r="J60" s="618">
        <f t="shared" si="16"/>
        <v>1.7184087121251337</v>
      </c>
      <c r="K60" s="842">
        <v>8.3000000000000007</v>
      </c>
      <c r="L60" s="845">
        <v>2</v>
      </c>
      <c r="M60" s="609">
        <f t="shared" si="17"/>
        <v>16.600000000000001</v>
      </c>
      <c r="N60" s="828" t="s">
        <v>228</v>
      </c>
      <c r="O60" s="701">
        <v>7.85</v>
      </c>
      <c r="P60" s="603">
        <v>44901</v>
      </c>
      <c r="Q60" s="603">
        <v>44929</v>
      </c>
      <c r="R60" s="609">
        <f t="shared" si="18"/>
        <v>5.7324840764331348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4.1666666666666741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2.5712117681764513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2.8243918267097934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2.5596507760801579</v>
      </c>
      <c r="W60" s="668">
        <f t="shared" si="19"/>
        <v>1.1034285821736429</v>
      </c>
      <c r="X60" s="669" t="str">
        <f t="shared" si="20"/>
        <v>n/a</v>
      </c>
      <c r="Y60" s="834"/>
      <c r="Z60" s="618" t="str">
        <f t="shared" si="21"/>
        <v>n/a</v>
      </c>
      <c r="AA60" s="844" t="str">
        <f t="shared" si="22"/>
        <v>n/a</v>
      </c>
      <c r="AB60" s="845">
        <v>12</v>
      </c>
      <c r="AC60" s="824" t="s">
        <v>135</v>
      </c>
      <c r="AD60" s="824" t="s">
        <v>135</v>
      </c>
      <c r="AE60" s="824" t="s">
        <v>135</v>
      </c>
      <c r="AF60" s="824" t="s">
        <v>135</v>
      </c>
      <c r="AG60" s="824" t="s">
        <v>135</v>
      </c>
      <c r="AH60" s="824" t="s">
        <v>135</v>
      </c>
      <c r="AI60" s="824" t="s">
        <v>135</v>
      </c>
      <c r="AJ60" s="824" t="s">
        <v>135</v>
      </c>
      <c r="AK60" s="824" t="s">
        <v>135</v>
      </c>
      <c r="AL60" s="836" t="s">
        <v>135</v>
      </c>
      <c r="AM60" s="830" t="s">
        <v>135</v>
      </c>
      <c r="AN60" s="824" t="s">
        <v>135</v>
      </c>
      <c r="AO60" s="705" t="str">
        <f t="shared" si="23"/>
        <v>n/a</v>
      </c>
      <c r="AP60" s="706">
        <f t="shared" si="24"/>
        <v>4.5428005388349266</v>
      </c>
      <c r="AQ60" s="846" t="str">
        <f t="shared" si="25"/>
        <v>n/a</v>
      </c>
      <c r="AR60" s="618">
        <f>INDEX(Historical!$C$7:$C$1227,MATCH(B60,Historical!$B$7:$B$1249,0))*IF(AH60="n/a",1.03,IF(AH60&lt;0,1.01,IF(AH60&gt;10,1.1,(1+AH60/100))))</f>
        <v>15.450000000000001</v>
      </c>
      <c r="AS60" s="844">
        <f t="shared" si="26"/>
        <v>15.913500000000001</v>
      </c>
      <c r="AT60" s="844">
        <f t="shared" si="30"/>
        <v>16.390905</v>
      </c>
      <c r="AU60" s="844">
        <f t="shared" si="30"/>
        <v>16.882632149999999</v>
      </c>
      <c r="AV60" s="844">
        <f t="shared" si="30"/>
        <v>17.3891111145</v>
      </c>
      <c r="AW60" s="618">
        <f t="shared" si="27"/>
        <v>82.026148264499994</v>
      </c>
      <c r="AX60" s="713">
        <f t="shared" si="28"/>
        <v>8.4912317951677512</v>
      </c>
      <c r="AY60" s="891" t="s">
        <v>135</v>
      </c>
      <c r="AZ60" s="830" t="s">
        <v>135</v>
      </c>
      <c r="BA60" s="830" t="s">
        <v>135</v>
      </c>
      <c r="BB60" s="830" t="s">
        <v>135</v>
      </c>
      <c r="BC60" s="830" t="s">
        <v>135</v>
      </c>
      <c r="BD60" s="865" t="s">
        <v>4133</v>
      </c>
      <c r="BE60" s="594">
        <v>1964</v>
      </c>
      <c r="BF60" s="856">
        <f t="shared" si="29"/>
        <v>7</v>
      </c>
      <c r="BG60" s="840" t="s">
        <v>135</v>
      </c>
      <c r="BH60" s="823" t="s">
        <v>4455</v>
      </c>
      <c r="BI60" s="823" t="s">
        <v>4456</v>
      </c>
    </row>
    <row r="61" spans="1:61" ht="11.25" customHeight="1" x14ac:dyDescent="0.2">
      <c r="A61" s="822" t="s">
        <v>4838</v>
      </c>
      <c r="B61" s="833" t="s">
        <v>230</v>
      </c>
      <c r="C61" s="889" t="s">
        <v>4186</v>
      </c>
      <c r="D61" s="889" t="s">
        <v>4187</v>
      </c>
      <c r="E61" s="699">
        <v>55</v>
      </c>
      <c r="F61" s="1155">
        <v>23</v>
      </c>
      <c r="G61" s="1155" t="s">
        <v>36</v>
      </c>
      <c r="H61" s="1155" t="s">
        <v>36</v>
      </c>
      <c r="I61" s="824">
        <v>111.1</v>
      </c>
      <c r="J61" s="618">
        <f t="shared" si="16"/>
        <v>3.888388838883889</v>
      </c>
      <c r="K61" s="835">
        <v>1.08</v>
      </c>
      <c r="L61" s="845">
        <v>4</v>
      </c>
      <c r="M61" s="609">
        <f t="shared" si="17"/>
        <v>4.32</v>
      </c>
      <c r="N61" s="828" t="s">
        <v>217</v>
      </c>
      <c r="O61" s="700">
        <v>1.07</v>
      </c>
      <c r="P61" s="603">
        <v>44825</v>
      </c>
      <c r="Q61" s="603">
        <v>44851</v>
      </c>
      <c r="R61" s="609">
        <f t="shared" si="18"/>
        <v>0.93457943925233722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0.95011876484560887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1.87187328644427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2.2635975268269881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4.6411530629548281</v>
      </c>
      <c r="W61" s="668">
        <f t="shared" si="19"/>
        <v>0.48772309297333327</v>
      </c>
      <c r="X61" s="669">
        <f t="shared" si="20"/>
        <v>1.7412288667899909</v>
      </c>
      <c r="Y61" s="833"/>
      <c r="Z61" s="618">
        <f t="shared" si="21"/>
        <v>124.13793103448276</v>
      </c>
      <c r="AA61" s="844">
        <f t="shared" si="22"/>
        <v>31.925287356321839</v>
      </c>
      <c r="AB61" s="845">
        <v>12</v>
      </c>
      <c r="AC61" s="824">
        <v>3.48</v>
      </c>
      <c r="AD61" s="824">
        <v>4.45</v>
      </c>
      <c r="AE61" s="824">
        <v>8.7799999999999994</v>
      </c>
      <c r="AF61" s="824">
        <v>3.31</v>
      </c>
      <c r="AG61" s="824">
        <v>10.4</v>
      </c>
      <c r="AH61" s="824">
        <v>100.69999999999999</v>
      </c>
      <c r="AI61" s="824">
        <v>-13.3</v>
      </c>
      <c r="AJ61" s="824">
        <v>1.3</v>
      </c>
      <c r="AK61" s="824">
        <v>7.12</v>
      </c>
      <c r="AL61" s="836">
        <v>8980</v>
      </c>
      <c r="AM61" s="830">
        <v>0.1</v>
      </c>
      <c r="AN61" s="824">
        <v>1.56</v>
      </c>
      <c r="AO61" s="705">
        <f t="shared" si="23"/>
        <v>-25.773300990610963</v>
      </c>
      <c r="AP61" s="706">
        <f t="shared" si="24"/>
        <v>6.1519863657108775</v>
      </c>
      <c r="AQ61" s="846">
        <f t="shared" si="25"/>
        <v>116.71558540008178</v>
      </c>
      <c r="AR61" s="618">
        <f>INDEX(Historical!$C$7:$C$1227,MATCH(B61,Historical!$B$7:$B$1249,0))*IF(AH61="n/a",1.03,IF(AH61&lt;0,1.01,IF(AH61&gt;10,1.1,(1+AH61/100))))</f>
        <v>4.6750000000000007</v>
      </c>
      <c r="AS61" s="844">
        <f t="shared" si="26"/>
        <v>4.721750000000001</v>
      </c>
      <c r="AT61" s="844">
        <f t="shared" si="30"/>
        <v>5.0579386000000008</v>
      </c>
      <c r="AU61" s="844">
        <f t="shared" si="30"/>
        <v>5.4180638283200002</v>
      </c>
      <c r="AV61" s="844">
        <f t="shared" si="30"/>
        <v>5.8038299728963842</v>
      </c>
      <c r="AW61" s="618">
        <f t="shared" si="27"/>
        <v>25.676582401216386</v>
      </c>
      <c r="AX61" s="713">
        <f t="shared" si="28"/>
        <v>23.111235284623209</v>
      </c>
      <c r="AY61" s="891">
        <v>1.1499999999999999</v>
      </c>
      <c r="AZ61" s="830">
        <v>28.54</v>
      </c>
      <c r="BA61" s="830">
        <v>-20.93</v>
      </c>
      <c r="BB61" s="830">
        <v>13.74</v>
      </c>
      <c r="BC61" s="830">
        <v>3.61</v>
      </c>
      <c r="BE61" s="594">
        <v>1968</v>
      </c>
      <c r="BF61" s="856">
        <f t="shared" si="29"/>
        <v>7</v>
      </c>
      <c r="BG61" s="840">
        <v>3.3000000000000003</v>
      </c>
      <c r="BH61" s="823" t="s">
        <v>4455</v>
      </c>
      <c r="BI61" s="823" t="s">
        <v>4457</v>
      </c>
    </row>
    <row r="62" spans="1:61" ht="11.25" customHeight="1" x14ac:dyDescent="0.2">
      <c r="A62" s="822" t="s">
        <v>248</v>
      </c>
      <c r="B62" s="833" t="s">
        <v>249</v>
      </c>
      <c r="C62" s="889" t="s">
        <v>122</v>
      </c>
      <c r="D62" s="889" t="s">
        <v>4043</v>
      </c>
      <c r="E62" s="699">
        <v>53</v>
      </c>
      <c r="F62" s="1155">
        <v>26</v>
      </c>
      <c r="G62" s="1155" t="s">
        <v>114</v>
      </c>
      <c r="H62" s="1155" t="s">
        <v>114</v>
      </c>
      <c r="I62" s="824">
        <v>80.31</v>
      </c>
      <c r="J62" s="618">
        <f t="shared" si="16"/>
        <v>0.94633295978084919</v>
      </c>
      <c r="K62" s="835">
        <v>0.19</v>
      </c>
      <c r="L62" s="845">
        <v>4</v>
      </c>
      <c r="M62" s="609">
        <f t="shared" si="17"/>
        <v>0.76</v>
      </c>
      <c r="N62" s="828" t="s">
        <v>681</v>
      </c>
      <c r="O62" s="700">
        <v>0.16750000000000001</v>
      </c>
      <c r="P62" s="603">
        <v>44671</v>
      </c>
      <c r="Q62" s="603">
        <v>44686</v>
      </c>
      <c r="R62" s="609">
        <f t="shared" si="18"/>
        <v>13.432835820895516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2.7027027027027195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2.6397321062363366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3.8703969123587312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8.4675830297884946</v>
      </c>
      <c r="W62" s="668">
        <f t="shared" si="19"/>
        <v>0.4570840225295561</v>
      </c>
      <c r="X62" s="669">
        <f t="shared" si="20"/>
        <v>0.84139063312146334</v>
      </c>
      <c r="Y62" s="833"/>
      <c r="Z62" s="618">
        <f t="shared" si="21"/>
        <v>22.891566265060241</v>
      </c>
      <c r="AA62" s="844">
        <f t="shared" si="22"/>
        <v>24.189759036144579</v>
      </c>
      <c r="AB62" s="845">
        <v>11</v>
      </c>
      <c r="AC62" s="824">
        <v>3.32</v>
      </c>
      <c r="AD62" s="824">
        <v>1.6</v>
      </c>
      <c r="AE62" s="824">
        <v>1.1200000000000001</v>
      </c>
      <c r="AF62" s="824">
        <v>2.66</v>
      </c>
      <c r="AG62" s="824">
        <v>11.4</v>
      </c>
      <c r="AH62" s="824">
        <v>26.1</v>
      </c>
      <c r="AI62" s="824">
        <v>10.15</v>
      </c>
      <c r="AJ62" s="824">
        <v>4.5999999999999996</v>
      </c>
      <c r="AK62" s="824">
        <v>14.760000000000002</v>
      </c>
      <c r="AL62" s="836">
        <v>4130</v>
      </c>
      <c r="AM62" s="830">
        <v>0.4</v>
      </c>
      <c r="AN62" s="824">
        <v>1.22</v>
      </c>
      <c r="AO62" s="705">
        <f t="shared" si="23"/>
        <v>-19.373029164004997</v>
      </c>
      <c r="AP62" s="706">
        <f t="shared" si="24"/>
        <v>4.8167298721395806</v>
      </c>
      <c r="AQ62" s="846">
        <f t="shared" si="25"/>
        <v>69.108458341772263</v>
      </c>
      <c r="AR62" s="618">
        <f>INDEX(Historical!$C$7:$C$1227,MATCH(B62,Historical!$B$7:$B$1249,0))*IF(AH62="n/a",1.03,IF(AH62&lt;0,1.01,IF(AH62&gt;10,1.1,(1+AH62/100))))</f>
        <v>0.73150000000000015</v>
      </c>
      <c r="AS62" s="844">
        <f t="shared" si="26"/>
        <v>0.8046500000000002</v>
      </c>
      <c r="AT62" s="844">
        <f t="shared" si="30"/>
        <v>0.88511500000000032</v>
      </c>
      <c r="AU62" s="844">
        <f t="shared" si="30"/>
        <v>0.97362650000000039</v>
      </c>
      <c r="AV62" s="844">
        <f t="shared" si="30"/>
        <v>1.0709891500000006</v>
      </c>
      <c r="AW62" s="618">
        <f t="shared" si="27"/>
        <v>4.4658806500000017</v>
      </c>
      <c r="AX62" s="713">
        <f t="shared" si="28"/>
        <v>5.5608027020296369</v>
      </c>
      <c r="AY62" s="891">
        <v>1.52</v>
      </c>
      <c r="AZ62" s="830">
        <v>40.01</v>
      </c>
      <c r="BA62" s="830">
        <v>-1.7399999999999998</v>
      </c>
      <c r="BB62" s="830">
        <v>17.29</v>
      </c>
      <c r="BC62" s="830">
        <v>20.45</v>
      </c>
      <c r="BE62" s="594">
        <v>1970</v>
      </c>
      <c r="BF62" s="856">
        <f t="shared" si="29"/>
        <v>7</v>
      </c>
      <c r="BG62" s="840">
        <v>4</v>
      </c>
      <c r="BH62" s="823" t="s">
        <v>4455</v>
      </c>
      <c r="BI62" s="823" t="s">
        <v>4456</v>
      </c>
    </row>
    <row r="63" spans="1:61" ht="11.25" customHeight="1" x14ac:dyDescent="0.2">
      <c r="A63" s="829" t="s">
        <v>4850</v>
      </c>
      <c r="B63" s="833" t="s">
        <v>240</v>
      </c>
      <c r="C63" s="889" t="s">
        <v>111</v>
      </c>
      <c r="D63" s="889" t="s">
        <v>4211</v>
      </c>
      <c r="E63" s="699">
        <v>31</v>
      </c>
      <c r="F63" s="1155">
        <v>91</v>
      </c>
      <c r="G63" s="1155" t="s">
        <v>105</v>
      </c>
      <c r="H63" s="1155" t="s">
        <v>105</v>
      </c>
      <c r="I63" s="824">
        <v>252.39</v>
      </c>
      <c r="J63" s="618">
        <f t="shared" si="16"/>
        <v>1.9969095447521692</v>
      </c>
      <c r="K63" s="842">
        <v>1.26</v>
      </c>
      <c r="L63" s="845">
        <v>4</v>
      </c>
      <c r="M63" s="609">
        <f t="shared" si="17"/>
        <v>5.04</v>
      </c>
      <c r="N63" s="828" t="s">
        <v>450</v>
      </c>
      <c r="O63" s="701">
        <v>1.19</v>
      </c>
      <c r="P63" s="603">
        <v>44658</v>
      </c>
      <c r="Q63" s="603">
        <v>44687</v>
      </c>
      <c r="R63" s="609">
        <f t="shared" si="18"/>
        <v>5.8823529411764763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8.101851851851837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8.7602219458706507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9.4742771470482712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9.8212996856713808</v>
      </c>
      <c r="W63" s="668">
        <f t="shared" si="19"/>
        <v>0.96466633238680288</v>
      </c>
      <c r="X63" s="669">
        <f t="shared" si="20"/>
        <v>1.5790461911747118</v>
      </c>
      <c r="Y63" s="626"/>
      <c r="Z63" s="618">
        <f t="shared" si="21"/>
        <v>41.965029142381347</v>
      </c>
      <c r="AA63" s="844">
        <f t="shared" si="22"/>
        <v>21.014987510407991</v>
      </c>
      <c r="AB63" s="845">
        <v>12</v>
      </c>
      <c r="AC63" s="824">
        <v>12.01</v>
      </c>
      <c r="AD63" s="824">
        <v>1.95</v>
      </c>
      <c r="AE63" s="824">
        <v>1.77</v>
      </c>
      <c r="AF63" s="824">
        <v>3.9</v>
      </c>
      <c r="AG63" s="824">
        <v>19</v>
      </c>
      <c r="AH63" s="825">
        <v>5</v>
      </c>
      <c r="AI63" s="825">
        <v>15.21</v>
      </c>
      <c r="AJ63" s="824">
        <v>6</v>
      </c>
      <c r="AK63" s="824">
        <v>10.74</v>
      </c>
      <c r="AL63" s="836">
        <v>68760</v>
      </c>
      <c r="AM63" s="830">
        <v>0.5</v>
      </c>
      <c r="AN63" s="824">
        <v>0.65</v>
      </c>
      <c r="AO63" s="705">
        <f t="shared" si="23"/>
        <v>-9.5438008186075507</v>
      </c>
      <c r="AP63" s="706">
        <f t="shared" si="24"/>
        <v>11.47118669180044</v>
      </c>
      <c r="AQ63" s="846">
        <f t="shared" si="25"/>
        <v>90.855909919954641</v>
      </c>
      <c r="AR63" s="618">
        <f>INDEX(Historical!$C$7:$C$1227,MATCH(B63,Historical!$B$7:$B$1249,0))*IF(AH63="n/a",1.03,IF(AH63&lt;0,1.01,IF(AH63&gt;10,1.1,(1+AH63/100))))</f>
        <v>4.9035000000000002</v>
      </c>
      <c r="AS63" s="844">
        <f t="shared" si="26"/>
        <v>5.3938500000000005</v>
      </c>
      <c r="AT63" s="844">
        <f t="shared" si="30"/>
        <v>5.9332350000000007</v>
      </c>
      <c r="AU63" s="844">
        <f t="shared" si="30"/>
        <v>6.526558500000001</v>
      </c>
      <c r="AV63" s="844">
        <f t="shared" si="30"/>
        <v>7.1792143500000014</v>
      </c>
      <c r="AW63" s="618">
        <f t="shared" si="27"/>
        <v>29.936357850000004</v>
      </c>
      <c r="AX63" s="713">
        <f t="shared" si="28"/>
        <v>11.861150540829671</v>
      </c>
      <c r="AY63" s="891">
        <v>0.89</v>
      </c>
      <c r="AZ63" s="830">
        <v>33.79</v>
      </c>
      <c r="BA63" s="830">
        <v>-1.02</v>
      </c>
      <c r="BB63" s="830">
        <v>6.1</v>
      </c>
      <c r="BC63" s="830">
        <v>9.07</v>
      </c>
      <c r="BE63" s="594">
        <v>1992</v>
      </c>
      <c r="BF63" s="856">
        <f t="shared" si="29"/>
        <v>3</v>
      </c>
      <c r="BG63" s="840">
        <v>6.6000000000000005</v>
      </c>
      <c r="BH63" s="823" t="s">
        <v>4455</v>
      </c>
      <c r="BI63" s="823" t="s">
        <v>4456</v>
      </c>
    </row>
    <row r="64" spans="1:61" ht="11.25" customHeight="1" x14ac:dyDescent="0.2">
      <c r="A64" s="822" t="s">
        <v>594</v>
      </c>
      <c r="B64" s="833" t="s">
        <v>595</v>
      </c>
      <c r="C64" s="889" t="s">
        <v>111</v>
      </c>
      <c r="D64" s="889" t="s">
        <v>210</v>
      </c>
      <c r="E64" s="699">
        <v>25</v>
      </c>
      <c r="F64" s="1155">
        <v>137</v>
      </c>
      <c r="G64" s="1155" t="s">
        <v>36</v>
      </c>
      <c r="H64" s="1155" t="s">
        <v>36</v>
      </c>
      <c r="I64" s="832">
        <v>69.97</v>
      </c>
      <c r="J64" s="618">
        <f t="shared" si="16"/>
        <v>1.20051450621695</v>
      </c>
      <c r="K64" s="842">
        <v>0.21</v>
      </c>
      <c r="L64" s="845">
        <v>4</v>
      </c>
      <c r="M64" s="609">
        <f t="shared" si="17"/>
        <v>0.84</v>
      </c>
      <c r="N64" s="828" t="s">
        <v>557</v>
      </c>
      <c r="O64" s="701">
        <v>0.1875</v>
      </c>
      <c r="P64" s="603">
        <v>44575</v>
      </c>
      <c r="Q64" s="603">
        <v>44594</v>
      </c>
      <c r="R64" s="609">
        <f t="shared" si="18"/>
        <v>11.999999999999995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7.1428571428571397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12.411078255652285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11.255558285117573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10.354570087759019</v>
      </c>
      <c r="W64" s="668">
        <f t="shared" si="19"/>
        <v>1.0870135785186954</v>
      </c>
      <c r="X64" s="669">
        <f t="shared" si="20"/>
        <v>0.18665934137840087</v>
      </c>
      <c r="Y64" s="626"/>
      <c r="Z64" s="618">
        <f t="shared" si="21"/>
        <v>32.061068702290072</v>
      </c>
      <c r="AA64" s="844">
        <f t="shared" si="22"/>
        <v>26.706106870229007</v>
      </c>
      <c r="AB64" s="845">
        <v>12</v>
      </c>
      <c r="AC64" s="824">
        <v>2.62</v>
      </c>
      <c r="AD64" s="824">
        <v>2.52</v>
      </c>
      <c r="AE64" s="824">
        <v>5.42</v>
      </c>
      <c r="AF64" s="824">
        <v>6.48</v>
      </c>
      <c r="AG64" s="824">
        <v>26.200000000000003</v>
      </c>
      <c r="AH64" s="824">
        <v>31.2</v>
      </c>
      <c r="AI64" s="824">
        <v>6</v>
      </c>
      <c r="AJ64" s="824">
        <v>60.3</v>
      </c>
      <c r="AK64" s="824">
        <v>10.4</v>
      </c>
      <c r="AL64" s="836">
        <v>11540</v>
      </c>
      <c r="AM64" s="830">
        <v>0.1</v>
      </c>
      <c r="AN64" s="824">
        <v>7.0000000000000007E-2</v>
      </c>
      <c r="AO64" s="705">
        <f t="shared" si="23"/>
        <v>-14.250034078894485</v>
      </c>
      <c r="AP64" s="706">
        <f t="shared" si="24"/>
        <v>12.456072791334522</v>
      </c>
      <c r="AQ64" s="846">
        <f t="shared" si="25"/>
        <v>177.33299080033652</v>
      </c>
      <c r="AR64" s="618">
        <f>INDEX(Historical!$C$7:$C$1227,MATCH(B64,Historical!$B$7:$B$1249,0))*IF(AH64="n/a",1.03,IF(AH64&lt;0,1.01,IF(AH64&gt;10,1.1,(1+AH64/100))))</f>
        <v>0.82500000000000007</v>
      </c>
      <c r="AS64" s="844">
        <f t="shared" si="26"/>
        <v>0.87450000000000017</v>
      </c>
      <c r="AT64" s="844">
        <f t="shared" si="30"/>
        <v>0.9619500000000003</v>
      </c>
      <c r="AU64" s="844">
        <f t="shared" si="30"/>
        <v>1.0581450000000003</v>
      </c>
      <c r="AV64" s="844">
        <f t="shared" si="30"/>
        <v>1.1639595000000005</v>
      </c>
      <c r="AW64" s="618">
        <f t="shared" si="27"/>
        <v>4.8835545000000016</v>
      </c>
      <c r="AX64" s="713">
        <f t="shared" si="28"/>
        <v>6.9794976418465078</v>
      </c>
      <c r="AY64" s="891">
        <v>0.81</v>
      </c>
      <c r="AZ64" s="830">
        <v>23.880000000000003</v>
      </c>
      <c r="BA64" s="830">
        <v>-13.71</v>
      </c>
      <c r="BB64" s="830">
        <v>7.26</v>
      </c>
      <c r="BC64" s="830">
        <v>7.35</v>
      </c>
      <c r="BE64" s="594">
        <v>1998</v>
      </c>
      <c r="BF64" s="856">
        <f t="shared" si="29"/>
        <v>3</v>
      </c>
      <c r="BG64" s="840">
        <v>18.899999999999999</v>
      </c>
      <c r="BH64" s="823" t="s">
        <v>4455</v>
      </c>
      <c r="BI64" s="823" t="s">
        <v>4456</v>
      </c>
    </row>
    <row r="65" spans="1:61" ht="11.25" customHeight="1" x14ac:dyDescent="0.2">
      <c r="A65" s="822" t="s">
        <v>4857</v>
      </c>
      <c r="B65" s="833" t="s">
        <v>243</v>
      </c>
      <c r="C65" s="889" t="s">
        <v>244</v>
      </c>
      <c r="D65" s="889" t="s">
        <v>4225</v>
      </c>
      <c r="E65" s="699">
        <v>66</v>
      </c>
      <c r="F65" s="1155">
        <v>4</v>
      </c>
      <c r="G65" s="1155" t="s">
        <v>36</v>
      </c>
      <c r="H65" s="1155" t="s">
        <v>36</v>
      </c>
      <c r="I65" s="824">
        <v>183.33</v>
      </c>
      <c r="J65" s="618">
        <f t="shared" si="16"/>
        <v>1.9527627775050453</v>
      </c>
      <c r="K65" s="835">
        <v>0.89500000000000002</v>
      </c>
      <c r="L65" s="845">
        <v>4</v>
      </c>
      <c r="M65" s="609">
        <f t="shared" si="17"/>
        <v>3.58</v>
      </c>
      <c r="N65" s="828" t="s">
        <v>162</v>
      </c>
      <c r="O65" s="700">
        <v>0.81499999999999995</v>
      </c>
      <c r="P65" s="603">
        <v>44623</v>
      </c>
      <c r="Q65" s="603">
        <v>44652</v>
      </c>
      <c r="R65" s="609">
        <f t="shared" si="18"/>
        <v>9.8159509202454096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3.2721468475658488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4.4977823427432062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4.5679960658503438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6.0376704192925734</v>
      </c>
      <c r="W65" s="668">
        <f t="shared" si="19"/>
        <v>0.75658254734374364</v>
      </c>
      <c r="X65" s="669">
        <f t="shared" si="20"/>
        <v>0.72507874061116573</v>
      </c>
      <c r="Y65" s="833"/>
      <c r="Z65" s="618">
        <f t="shared" si="21"/>
        <v>42.977190876350541</v>
      </c>
      <c r="AA65" s="844">
        <f t="shared" si="22"/>
        <v>22.008403361344538</v>
      </c>
      <c r="AB65" s="845">
        <v>12</v>
      </c>
      <c r="AC65" s="824">
        <v>8.33</v>
      </c>
      <c r="AD65" s="824">
        <v>4.71</v>
      </c>
      <c r="AE65" s="824">
        <v>1.19</v>
      </c>
      <c r="AF65" s="824">
        <v>6.96</v>
      </c>
      <c r="AG65" s="824">
        <v>33</v>
      </c>
      <c r="AH65" s="824">
        <v>451</v>
      </c>
      <c r="AI65" s="824">
        <v>5.3100000000000005</v>
      </c>
      <c r="AJ65" s="824">
        <v>6.3</v>
      </c>
      <c r="AK65" s="824">
        <v>4.5999999999999996</v>
      </c>
      <c r="AL65" s="836">
        <v>25460</v>
      </c>
      <c r="AM65" s="830">
        <v>0.1</v>
      </c>
      <c r="AN65" s="824">
        <v>0.88</v>
      </c>
      <c r="AO65" s="705">
        <f t="shared" si="23"/>
        <v>-15.48764451798915</v>
      </c>
      <c r="AP65" s="706">
        <f t="shared" si="24"/>
        <v>6.5207588433553889</v>
      </c>
      <c r="AQ65" s="846">
        <f t="shared" si="25"/>
        <v>160.92015585441541</v>
      </c>
      <c r="AR65" s="618">
        <f>INDEX(Historical!$C$7:$C$1227,MATCH(B65,Historical!$B$7:$B$1249,0))*IF(AH65="n/a",1.03,IF(AH65&lt;0,1.01,IF(AH65&gt;10,1.1,(1+AH65/100))))</f>
        <v>3.5585</v>
      </c>
      <c r="AS65" s="844">
        <f t="shared" si="26"/>
        <v>3.7474563499999998</v>
      </c>
      <c r="AT65" s="844">
        <f t="shared" si="30"/>
        <v>3.9198393421</v>
      </c>
      <c r="AU65" s="844">
        <f t="shared" si="30"/>
        <v>4.1001519518366001</v>
      </c>
      <c r="AV65" s="844">
        <f t="shared" si="30"/>
        <v>4.2887589416210838</v>
      </c>
      <c r="AW65" s="618">
        <f t="shared" si="27"/>
        <v>19.614706585557684</v>
      </c>
      <c r="AX65" s="713">
        <f t="shared" si="28"/>
        <v>10.69912539440227</v>
      </c>
      <c r="AY65" s="891">
        <v>1</v>
      </c>
      <c r="AZ65" s="830">
        <v>58.550000000000004</v>
      </c>
      <c r="BA65" s="830">
        <v>-1.49</v>
      </c>
      <c r="BB65" s="830">
        <v>9.44</v>
      </c>
      <c r="BC65" s="830">
        <v>26.179999999999996</v>
      </c>
      <c r="BE65" s="594">
        <v>1957</v>
      </c>
      <c r="BF65" s="856">
        <f t="shared" si="29"/>
        <v>9</v>
      </c>
      <c r="BG65" s="840">
        <v>7.5</v>
      </c>
      <c r="BH65" s="823" t="s">
        <v>4455</v>
      </c>
      <c r="BI65" s="823" t="s">
        <v>4456</v>
      </c>
    </row>
    <row r="66" spans="1:61" ht="11.25" customHeight="1" x14ac:dyDescent="0.2">
      <c r="A66" s="822" t="s">
        <v>4859</v>
      </c>
      <c r="B66" s="833" t="s">
        <v>246</v>
      </c>
      <c r="C66" s="889" t="s">
        <v>111</v>
      </c>
      <c r="D66" s="889" t="s">
        <v>210</v>
      </c>
      <c r="E66" s="699">
        <v>50</v>
      </c>
      <c r="F66" s="1155">
        <v>41</v>
      </c>
      <c r="G66" s="1155" t="s">
        <v>36</v>
      </c>
      <c r="H66" s="1155" t="s">
        <v>36</v>
      </c>
      <c r="I66" s="824">
        <v>27.68</v>
      </c>
      <c r="J66" s="618">
        <f t="shared" si="16"/>
        <v>2.5289017341040458</v>
      </c>
      <c r="K66" s="835">
        <v>0.17499999999999999</v>
      </c>
      <c r="L66" s="845">
        <v>4</v>
      </c>
      <c r="M66" s="609">
        <f t="shared" si="17"/>
        <v>0.7</v>
      </c>
      <c r="N66" s="828" t="s">
        <v>247</v>
      </c>
      <c r="O66" s="700">
        <v>0.17</v>
      </c>
      <c r="P66" s="603">
        <v>44879</v>
      </c>
      <c r="Q66" s="603">
        <v>44904</v>
      </c>
      <c r="R66" s="609">
        <f t="shared" si="18"/>
        <v>2.9411764705882213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7.6271186440677985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7.5807373057610761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8.1088017937179568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8.4096762906304079</v>
      </c>
      <c r="W66" s="668">
        <f t="shared" si="19"/>
        <v>0.96422282065153109</v>
      </c>
      <c r="X66" s="669">
        <f t="shared" si="20"/>
        <v>2.1915680523562049</v>
      </c>
      <c r="Y66" s="631"/>
      <c r="Z66" s="618">
        <f t="shared" si="21"/>
        <v>118.64406779661016</v>
      </c>
      <c r="AA66" s="844">
        <f t="shared" si="22"/>
        <v>46.915254237288138</v>
      </c>
      <c r="AB66" s="845">
        <v>12</v>
      </c>
      <c r="AC66" s="824">
        <v>0.59</v>
      </c>
      <c r="AD66" s="824">
        <v>3.05</v>
      </c>
      <c r="AE66" s="824">
        <v>1.51</v>
      </c>
      <c r="AF66" s="824">
        <v>2.14</v>
      </c>
      <c r="AG66" s="824">
        <v>4.5999999999999996</v>
      </c>
      <c r="AH66" s="824">
        <v>18.399999999999999</v>
      </c>
      <c r="AI66" s="824">
        <v>23.47</v>
      </c>
      <c r="AJ66" s="824">
        <v>3.6999999999999997</v>
      </c>
      <c r="AK66" s="824">
        <v>15</v>
      </c>
      <c r="AL66" s="840">
        <v>708.04</v>
      </c>
      <c r="AM66" s="830">
        <v>0.6</v>
      </c>
      <c r="AN66" s="824">
        <v>1.31</v>
      </c>
      <c r="AO66" s="705">
        <f t="shared" si="23"/>
        <v>-36.277550709466134</v>
      </c>
      <c r="AP66" s="706">
        <f t="shared" si="24"/>
        <v>10.637703527822003</v>
      </c>
      <c r="AQ66" s="846">
        <f t="shared" si="25"/>
        <v>111.23830047055243</v>
      </c>
      <c r="AR66" s="618">
        <f>INDEX(Historical!$C$7:$C$1227,MATCH(B66,Historical!$B$7:$B$1249,0))*IF(AH66="n/a",1.03,IF(AH66&lt;0,1.01,IF(AH66&gt;10,1.1,(1+AH66/100))))</f>
        <v>0.69850000000000012</v>
      </c>
      <c r="AS66" s="844">
        <f t="shared" si="26"/>
        <v>0.7683500000000002</v>
      </c>
      <c r="AT66" s="844">
        <f t="shared" si="30"/>
        <v>0.8451850000000003</v>
      </c>
      <c r="AU66" s="844">
        <f t="shared" si="30"/>
        <v>0.92970350000000035</v>
      </c>
      <c r="AV66" s="844">
        <f t="shared" si="30"/>
        <v>1.0226738500000006</v>
      </c>
      <c r="AW66" s="618">
        <f t="shared" si="27"/>
        <v>4.2644123500000015</v>
      </c>
      <c r="AX66" s="713">
        <f t="shared" si="28"/>
        <v>15.406113981213879</v>
      </c>
      <c r="AY66" s="891">
        <v>0.73</v>
      </c>
      <c r="AZ66" s="830">
        <v>22.1</v>
      </c>
      <c r="BA66" s="830">
        <v>-40.849999999999994</v>
      </c>
      <c r="BB66" s="830">
        <v>5.9499999999999993</v>
      </c>
      <c r="BC66" s="830">
        <v>-7.39</v>
      </c>
      <c r="BE66" s="594">
        <v>1974</v>
      </c>
      <c r="BF66" s="856">
        <f t="shared" si="29"/>
        <v>5</v>
      </c>
      <c r="BG66" s="840">
        <v>2.4</v>
      </c>
      <c r="BH66" s="823" t="s">
        <v>4455</v>
      </c>
      <c r="BI66" s="823" t="s">
        <v>4456</v>
      </c>
    </row>
    <row r="67" spans="1:61" ht="11.25" customHeight="1" x14ac:dyDescent="0.2">
      <c r="A67" s="822" t="s">
        <v>4863</v>
      </c>
      <c r="B67" s="833" t="s">
        <v>377</v>
      </c>
      <c r="C67" s="889" t="s">
        <v>111</v>
      </c>
      <c r="D67" s="889" t="s">
        <v>4199</v>
      </c>
      <c r="E67" s="699">
        <v>51</v>
      </c>
      <c r="F67" s="1155">
        <v>33</v>
      </c>
      <c r="G67" s="1155" t="s">
        <v>105</v>
      </c>
      <c r="H67" s="1155" t="s">
        <v>105</v>
      </c>
      <c r="I67" s="824">
        <v>603.05999999999995</v>
      </c>
      <c r="J67" s="618">
        <f t="shared" si="16"/>
        <v>1.1408483401319935</v>
      </c>
      <c r="K67" s="835">
        <v>1.72</v>
      </c>
      <c r="L67" s="845">
        <v>4</v>
      </c>
      <c r="M67" s="609">
        <f t="shared" si="17"/>
        <v>6.88</v>
      </c>
      <c r="N67" s="828" t="s">
        <v>118</v>
      </c>
      <c r="O67" s="700">
        <v>1.62</v>
      </c>
      <c r="P67" s="603">
        <v>44687</v>
      </c>
      <c r="Q67" s="603">
        <v>44713</v>
      </c>
      <c r="R67" s="609">
        <f t="shared" si="18"/>
        <v>6.1728395061728305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7.575757575757569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6.0340515705763265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5.757395166420487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9.7513906202665979</v>
      </c>
      <c r="W67" s="668">
        <f t="shared" si="19"/>
        <v>0.59041785839803462</v>
      </c>
      <c r="X67" s="669">
        <f t="shared" si="20"/>
        <v>0.38128444810731704</v>
      </c>
      <c r="Y67" s="833"/>
      <c r="Z67" s="618">
        <f t="shared" si="21"/>
        <v>24.423145189918351</v>
      </c>
      <c r="AA67" s="844">
        <f t="shared" si="22"/>
        <v>21.40788072417465</v>
      </c>
      <c r="AB67" s="845">
        <v>12</v>
      </c>
      <c r="AC67" s="824">
        <v>28.17</v>
      </c>
      <c r="AD67" s="824">
        <v>0.75</v>
      </c>
      <c r="AE67" s="824">
        <v>2.02</v>
      </c>
      <c r="AF67" s="824">
        <v>13.01</v>
      </c>
      <c r="AG67" s="824">
        <v>68.300000000000011</v>
      </c>
      <c r="AH67" s="824">
        <v>54.400000000000006</v>
      </c>
      <c r="AI67" s="824">
        <v>4.1000000000000005</v>
      </c>
      <c r="AJ67" s="824">
        <v>15.1</v>
      </c>
      <c r="AK67" s="824">
        <v>27.950000000000003</v>
      </c>
      <c r="AL67" s="836">
        <v>29920</v>
      </c>
      <c r="AM67" s="830">
        <v>0.2</v>
      </c>
      <c r="AN67" s="824">
        <v>1</v>
      </c>
      <c r="AO67" s="705">
        <f t="shared" si="23"/>
        <v>-14.509637217622169</v>
      </c>
      <c r="AP67" s="706">
        <f t="shared" si="24"/>
        <v>6.8982435065524808</v>
      </c>
      <c r="AQ67" s="846">
        <f t="shared" si="25"/>
        <v>251.83110103287549</v>
      </c>
      <c r="AR67" s="618">
        <f>INDEX(Historical!$C$7:$C$1227,MATCH(B67,Historical!$B$7:$B$1249,0))*IF(AH67="n/a",1.03,IF(AH67&lt;0,1.01,IF(AH67&gt;10,1.1,(1+AH67/100))))</f>
        <v>7.0289999999999999</v>
      </c>
      <c r="AS67" s="844">
        <f t="shared" si="26"/>
        <v>7.3171889999999991</v>
      </c>
      <c r="AT67" s="844">
        <f t="shared" ref="AT67:AV86" si="31">IF($AK67="n/a",1.03*AS67,IF($AK67&lt;0,1.01*AS67,IF($AK67&gt;10,1.1*AS67,(1+$AK67/100)*AS67)))</f>
        <v>8.0489078999999997</v>
      </c>
      <c r="AU67" s="844">
        <f t="shared" si="31"/>
        <v>8.8537986899999996</v>
      </c>
      <c r="AV67" s="844">
        <f t="shared" si="31"/>
        <v>9.7391785590000008</v>
      </c>
      <c r="AW67" s="618">
        <f t="shared" si="27"/>
        <v>40.988074148999999</v>
      </c>
      <c r="AX67" s="713">
        <f t="shared" si="28"/>
        <v>6.7966826101880411</v>
      </c>
      <c r="AY67" s="891">
        <v>1.23</v>
      </c>
      <c r="AZ67" s="830">
        <v>36.909999999999997</v>
      </c>
      <c r="BA67" s="830">
        <v>-1.47</v>
      </c>
      <c r="BB67" s="830">
        <v>10.16</v>
      </c>
      <c r="BC67" s="830">
        <v>17.32</v>
      </c>
      <c r="BE67" s="594">
        <v>1972</v>
      </c>
      <c r="BF67" s="856">
        <f t="shared" si="29"/>
        <v>6</v>
      </c>
      <c r="BG67" s="840">
        <v>20.8</v>
      </c>
      <c r="BH67" s="823" t="s">
        <v>4455</v>
      </c>
      <c r="BI67" s="823" t="s">
        <v>4456</v>
      </c>
    </row>
    <row r="68" spans="1:61" ht="11.25" customHeight="1" x14ac:dyDescent="0.2">
      <c r="A68" s="822" t="s">
        <v>4884</v>
      </c>
      <c r="B68" s="833" t="s">
        <v>253</v>
      </c>
      <c r="C68" s="889" t="s">
        <v>127</v>
      </c>
      <c r="D68" s="889" t="s">
        <v>4194</v>
      </c>
      <c r="E68" s="699">
        <v>57</v>
      </c>
      <c r="F68" s="1155">
        <v>17</v>
      </c>
      <c r="G68" s="1155" t="s">
        <v>36</v>
      </c>
      <c r="H68" s="1155" t="s">
        <v>36</v>
      </c>
      <c r="I68" s="824">
        <v>47</v>
      </c>
      <c r="J68" s="618">
        <f t="shared" si="16"/>
        <v>2.3404255319148937</v>
      </c>
      <c r="K68" s="835">
        <v>0.27500000000000002</v>
      </c>
      <c r="L68" s="845">
        <v>4</v>
      </c>
      <c r="M68" s="609">
        <f t="shared" si="17"/>
        <v>1.1000000000000001</v>
      </c>
      <c r="N68" s="828" t="s">
        <v>106</v>
      </c>
      <c r="O68" s="700">
        <v>0.26</v>
      </c>
      <c r="P68" s="603">
        <v>44939</v>
      </c>
      <c r="Q68" s="603">
        <v>44972</v>
      </c>
      <c r="R68" s="609">
        <f t="shared" si="18"/>
        <v>5.7692307692307745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5.3763440860215006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9.3255331866711977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11.060497971884509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14.411212858356116</v>
      </c>
      <c r="W68" s="668">
        <f t="shared" si="19"/>
        <v>0.7674925129893736</v>
      </c>
      <c r="X68" s="669">
        <f t="shared" si="20"/>
        <v>55.302489859422543</v>
      </c>
      <c r="Y68" s="628"/>
      <c r="Z68" s="618">
        <f t="shared" si="21"/>
        <v>60.10928961748634</v>
      </c>
      <c r="AA68" s="844">
        <f t="shared" si="22"/>
        <v>25.683060109289617</v>
      </c>
      <c r="AB68" s="845">
        <v>10</v>
      </c>
      <c r="AC68" s="824">
        <v>1.83</v>
      </c>
      <c r="AD68" s="824">
        <v>3.02</v>
      </c>
      <c r="AE68" s="824">
        <v>2.09</v>
      </c>
      <c r="AF68" s="824">
        <v>3.57</v>
      </c>
      <c r="AG68" s="824">
        <v>13.900000000000002</v>
      </c>
      <c r="AH68" s="824">
        <v>-0.1</v>
      </c>
      <c r="AI68" s="824">
        <v>10.100000000000001</v>
      </c>
      <c r="AJ68" s="824">
        <v>0.2</v>
      </c>
      <c r="AK68" s="824">
        <v>8.75</v>
      </c>
      <c r="AL68" s="836">
        <v>26400</v>
      </c>
      <c r="AM68" s="830">
        <v>0.1</v>
      </c>
      <c r="AN68" s="824">
        <v>0.45</v>
      </c>
      <c r="AO68" s="705">
        <f t="shared" si="23"/>
        <v>-12.282136605490214</v>
      </c>
      <c r="AP68" s="706">
        <f t="shared" si="24"/>
        <v>13.400923503799403</v>
      </c>
      <c r="AQ68" s="846">
        <f t="shared" si="25"/>
        <v>101.86742028719289</v>
      </c>
      <c r="AR68" s="618">
        <f>INDEX(Historical!$C$7:$C$1227,MATCH(B68,Historical!$B$7:$B$1249,0))*IF(AH68="n/a",1.03,IF(AH68&lt;0,1.01,IF(AH68&gt;10,1.1,(1+AH68/100))))</f>
        <v>0.98980000000000001</v>
      </c>
      <c r="AS68" s="844">
        <f t="shared" si="26"/>
        <v>1.0887800000000001</v>
      </c>
      <c r="AT68" s="844">
        <f t="shared" si="31"/>
        <v>1.18404825</v>
      </c>
      <c r="AU68" s="844">
        <f t="shared" si="31"/>
        <v>1.287652471875</v>
      </c>
      <c r="AV68" s="844">
        <f t="shared" si="31"/>
        <v>1.4003220631640623</v>
      </c>
      <c r="AW68" s="618">
        <f t="shared" si="27"/>
        <v>5.9506027850390621</v>
      </c>
      <c r="AX68" s="713">
        <f t="shared" si="28"/>
        <v>12.660856989444813</v>
      </c>
      <c r="AY68" s="891">
        <v>0.16</v>
      </c>
      <c r="AZ68" s="830">
        <v>13.94</v>
      </c>
      <c r="BA68" s="830">
        <v>-14.719999999999999</v>
      </c>
      <c r="BB68" s="830">
        <v>0.77999999999999992</v>
      </c>
      <c r="BC68" s="830">
        <v>-3.42</v>
      </c>
      <c r="BE68" s="594">
        <v>1967</v>
      </c>
      <c r="BF68" s="856">
        <f t="shared" si="29"/>
        <v>7</v>
      </c>
      <c r="BG68" s="840">
        <v>7.7</v>
      </c>
      <c r="BH68" s="823" t="s">
        <v>4455</v>
      </c>
      <c r="BI68" s="823" t="s">
        <v>4456</v>
      </c>
    </row>
    <row r="69" spans="1:61" ht="11.25" customHeight="1" x14ac:dyDescent="0.2">
      <c r="A69" s="822" t="s">
        <v>4893</v>
      </c>
      <c r="B69" s="833" t="s">
        <v>622</v>
      </c>
      <c r="C69" s="889" t="s">
        <v>4061</v>
      </c>
      <c r="D69" s="889" t="s">
        <v>4192</v>
      </c>
      <c r="E69" s="699">
        <v>27</v>
      </c>
      <c r="F69" s="1155">
        <v>131</v>
      </c>
      <c r="G69" s="1155" t="s">
        <v>114</v>
      </c>
      <c r="H69" s="1155" t="s">
        <v>114</v>
      </c>
      <c r="I69" s="824">
        <v>148.9</v>
      </c>
      <c r="J69" s="618">
        <f t="shared" si="16"/>
        <v>4.4325050369375418</v>
      </c>
      <c r="K69" s="842">
        <v>1.65</v>
      </c>
      <c r="L69" s="845">
        <v>4</v>
      </c>
      <c r="M69" s="609">
        <f t="shared" si="17"/>
        <v>6.6</v>
      </c>
      <c r="N69" s="828" t="s">
        <v>225</v>
      </c>
      <c r="O69" s="701">
        <v>1.64</v>
      </c>
      <c r="P69" s="603">
        <v>44690</v>
      </c>
      <c r="Q69" s="603">
        <v>44722</v>
      </c>
      <c r="R69" s="609">
        <f t="shared" si="18"/>
        <v>0.60975609756097615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0.61443932411673341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1.7926842130340015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3.5561085561737649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8.4886562966608672</v>
      </c>
      <c r="W69" s="668">
        <f t="shared" si="19"/>
        <v>0.41892478996618232</v>
      </c>
      <c r="X69" s="669" t="str">
        <f t="shared" si="20"/>
        <v>n/a</v>
      </c>
      <c r="Y69" s="833"/>
      <c r="Z69" s="618">
        <f t="shared" si="21"/>
        <v>407.40740740740733</v>
      </c>
      <c r="AA69" s="844">
        <f t="shared" si="22"/>
        <v>91.913580246913583</v>
      </c>
      <c r="AB69" s="845">
        <v>12</v>
      </c>
      <c r="AC69" s="824">
        <v>1.62</v>
      </c>
      <c r="AD69" s="824">
        <v>9.81</v>
      </c>
      <c r="AE69" s="824">
        <v>2.19</v>
      </c>
      <c r="AF69" s="824">
        <v>6.6</v>
      </c>
      <c r="AG69" s="825">
        <v>6.5</v>
      </c>
      <c r="AH69" s="824">
        <v>13.4</v>
      </c>
      <c r="AI69" s="824">
        <v>6.11</v>
      </c>
      <c r="AJ69" s="824">
        <v>-16.2</v>
      </c>
      <c r="AK69" s="824">
        <v>9.2200000000000006</v>
      </c>
      <c r="AL69" s="836">
        <v>132760</v>
      </c>
      <c r="AM69" s="830">
        <v>0.1</v>
      </c>
      <c r="AN69" s="824">
        <v>2.5299999999999998</v>
      </c>
      <c r="AO69" s="705">
        <f t="shared" si="23"/>
        <v>-83.924966653802272</v>
      </c>
      <c r="AP69" s="706">
        <f t="shared" si="24"/>
        <v>7.9886135931113067</v>
      </c>
      <c r="AQ69" s="846">
        <f t="shared" si="25"/>
        <v>419.24288028270536</v>
      </c>
      <c r="AR69" s="618">
        <f>INDEX(Historical!$C$7:$C$1227,MATCH(B69,Historical!$B$7:$B$1249,0))*IF(AH69="n/a",1.03,IF(AH69&lt;0,1.01,IF(AH69&gt;10,1.1,(1+AH69/100))))</f>
        <v>7.2050000000000001</v>
      </c>
      <c r="AS69" s="844">
        <f t="shared" si="26"/>
        <v>7.6452254999999996</v>
      </c>
      <c r="AT69" s="844">
        <f t="shared" si="31"/>
        <v>8.3501152910999998</v>
      </c>
      <c r="AU69" s="844">
        <f t="shared" si="31"/>
        <v>9.1199959209394201</v>
      </c>
      <c r="AV69" s="844">
        <f t="shared" si="31"/>
        <v>9.9608595448500346</v>
      </c>
      <c r="AW69" s="618">
        <f t="shared" si="27"/>
        <v>42.281196256889459</v>
      </c>
      <c r="AX69" s="713">
        <f t="shared" si="28"/>
        <v>28.395699299455647</v>
      </c>
      <c r="AY69" s="891">
        <v>0.88</v>
      </c>
      <c r="AZ69" s="830">
        <v>28.87</v>
      </c>
      <c r="BA69" s="830">
        <v>-1.04</v>
      </c>
      <c r="BB69" s="830">
        <v>12.61</v>
      </c>
      <c r="BC69" s="830">
        <v>12.57</v>
      </c>
      <c r="BE69" s="594">
        <v>1996</v>
      </c>
      <c r="BF69" s="856">
        <f t="shared" si="29"/>
        <v>3</v>
      </c>
      <c r="BG69" s="840">
        <v>1</v>
      </c>
      <c r="BH69" s="823" t="s">
        <v>4455</v>
      </c>
      <c r="BI69" s="823" t="s">
        <v>4456</v>
      </c>
    </row>
    <row r="70" spans="1:61" ht="11.25" customHeight="1" x14ac:dyDescent="0.2">
      <c r="A70" s="822" t="s">
        <v>4911</v>
      </c>
      <c r="B70" s="833" t="s">
        <v>255</v>
      </c>
      <c r="C70" s="889" t="s">
        <v>111</v>
      </c>
      <c r="D70" s="889" t="s">
        <v>210</v>
      </c>
      <c r="E70" s="699">
        <v>48</v>
      </c>
      <c r="F70" s="1155">
        <v>50</v>
      </c>
      <c r="G70" s="1155" t="s">
        <v>36</v>
      </c>
      <c r="H70" s="1155" t="s">
        <v>36</v>
      </c>
      <c r="I70" s="824">
        <v>227.47</v>
      </c>
      <c r="J70" s="618">
        <f t="shared" si="16"/>
        <v>2.303600474787884</v>
      </c>
      <c r="K70" s="835">
        <v>1.31</v>
      </c>
      <c r="L70" s="845">
        <v>4</v>
      </c>
      <c r="M70" s="609">
        <f t="shared" si="17"/>
        <v>5.24</v>
      </c>
      <c r="N70" s="828" t="s">
        <v>126</v>
      </c>
      <c r="O70" s="700">
        <v>1.22</v>
      </c>
      <c r="P70" s="603">
        <v>44833</v>
      </c>
      <c r="Q70" s="603">
        <v>44848</v>
      </c>
      <c r="R70" s="609">
        <f t="shared" si="18"/>
        <v>7.3770491803278757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6.6666666666666652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11.581065592663009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15.06891786532889</v>
      </c>
      <c r="V70" s="667">
        <f>IF(INDEX(Historical!$N$7:$N$1218,MATCH(B70,Historical!$B$7:$B$1249,0))=0,"n/a",((INDEX(Historical!$C$7:$C$1227,MATCH(B70,Historical!$B$7:$B$1249,0))/INDEX(Historical!$N$7:$N$1218,MATCH(B70,Historical!$B$7:$B$1249,0)))^(1/10)-1)*100)</f>
        <v>12.892187764096485</v>
      </c>
      <c r="W70" s="668">
        <f t="shared" si="19"/>
        <v>1.16884101760404</v>
      </c>
      <c r="X70" s="669">
        <f t="shared" si="20"/>
        <v>1.7939187934915344</v>
      </c>
      <c r="Y70" s="626"/>
      <c r="Z70" s="618">
        <f t="shared" si="21"/>
        <v>59.817351598173516</v>
      </c>
      <c r="AA70" s="844">
        <f t="shared" si="22"/>
        <v>25.966894977168952</v>
      </c>
      <c r="AB70" s="845">
        <v>12</v>
      </c>
      <c r="AC70" s="824">
        <v>8.76</v>
      </c>
      <c r="AD70" s="824">
        <v>5.71</v>
      </c>
      <c r="AE70" s="824">
        <v>4.41</v>
      </c>
      <c r="AF70" s="824">
        <v>22.99</v>
      </c>
      <c r="AG70" s="824">
        <v>80.5</v>
      </c>
      <c r="AH70" s="824">
        <v>28.499999999999996</v>
      </c>
      <c r="AI70" s="824">
        <v>-0.75</v>
      </c>
      <c r="AJ70" s="824">
        <v>8.4</v>
      </c>
      <c r="AK70" s="824">
        <v>4.4799999999999995</v>
      </c>
      <c r="AL70" s="836">
        <v>68940</v>
      </c>
      <c r="AM70" s="830">
        <v>0.1</v>
      </c>
      <c r="AN70" s="824">
        <v>2.5299999999999998</v>
      </c>
      <c r="AO70" s="705">
        <f t="shared" si="23"/>
        <v>-8.5943766370521786</v>
      </c>
      <c r="AP70" s="706">
        <f t="shared" si="24"/>
        <v>17.372518340116773</v>
      </c>
      <c r="AQ70" s="846">
        <f t="shared" si="25"/>
        <v>415.09607109315664</v>
      </c>
      <c r="AR70" s="618">
        <f>INDEX(Historical!$C$7:$C$1227,MATCH(B70,Historical!$B$7:$B$1249,0))*IF(AH70="n/a",1.03,IF(AH70&lt;0,1.01,IF(AH70&gt;10,1.1,(1+AH70/100))))</f>
        <v>5.1040000000000001</v>
      </c>
      <c r="AS70" s="844">
        <f t="shared" si="26"/>
        <v>5.1550400000000005</v>
      </c>
      <c r="AT70" s="844">
        <f t="shared" si="31"/>
        <v>5.3859857920000005</v>
      </c>
      <c r="AU70" s="844">
        <f t="shared" si="31"/>
        <v>5.6272779554815999</v>
      </c>
      <c r="AV70" s="844">
        <f t="shared" si="31"/>
        <v>5.8793800078871756</v>
      </c>
      <c r="AW70" s="618">
        <f t="shared" si="27"/>
        <v>27.151683755368776</v>
      </c>
      <c r="AX70" s="713">
        <f t="shared" si="28"/>
        <v>11.936380074457633</v>
      </c>
      <c r="AY70" s="891">
        <v>1.1399999999999999</v>
      </c>
      <c r="AZ70" s="830">
        <v>31.09</v>
      </c>
      <c r="BA70" s="830">
        <v>-8.94</v>
      </c>
      <c r="BB70" s="830">
        <v>11.27</v>
      </c>
      <c r="BC70" s="830">
        <v>12.13</v>
      </c>
      <c r="BE70" s="594">
        <v>1975</v>
      </c>
      <c r="BF70" s="856">
        <f t="shared" si="29"/>
        <v>5</v>
      </c>
      <c r="BG70" s="840">
        <v>17.299999999999997</v>
      </c>
      <c r="BH70" s="823" t="s">
        <v>4455</v>
      </c>
      <c r="BI70" s="823" t="s">
        <v>4456</v>
      </c>
    </row>
    <row r="71" spans="1:61" ht="11.25" customHeight="1" x14ac:dyDescent="0.2">
      <c r="A71" s="829" t="s">
        <v>4914</v>
      </c>
      <c r="B71" s="833" t="s">
        <v>257</v>
      </c>
      <c r="C71" s="889" t="s">
        <v>4061</v>
      </c>
      <c r="D71" s="889" t="s">
        <v>4192</v>
      </c>
      <c r="E71" s="699">
        <v>32</v>
      </c>
      <c r="F71" s="1155">
        <v>88</v>
      </c>
      <c r="G71" s="1155" t="s">
        <v>36</v>
      </c>
      <c r="H71" s="1155" t="s">
        <v>105</v>
      </c>
      <c r="I71" s="824">
        <v>189.35</v>
      </c>
      <c r="J71" s="618">
        <f t="shared" ref="J71:J102" si="32">(M71/I71)*100</f>
        <v>1.0351201478743068</v>
      </c>
      <c r="K71" s="842">
        <v>0.49</v>
      </c>
      <c r="L71" s="845">
        <v>4</v>
      </c>
      <c r="M71" s="609">
        <f t="shared" ref="M71:M102" si="33">K71*L71</f>
        <v>1.96</v>
      </c>
      <c r="N71" s="828" t="s">
        <v>585</v>
      </c>
      <c r="O71" s="701">
        <v>0.46</v>
      </c>
      <c r="P71" s="603">
        <v>44627</v>
      </c>
      <c r="Q71" s="603">
        <v>44645</v>
      </c>
      <c r="R71" s="609">
        <f t="shared" ref="R71:R102" si="34">(K71-O71)/O71*100</f>
        <v>6.5217391304347752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6.976744186046524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7.5272905147686142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10.438362870438155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15.919594501910804</v>
      </c>
      <c r="W71" s="668">
        <f t="shared" ref="W71:W102" si="35">IF(OR(U71&lt;=0,U71="n/a",V71&lt;=0,V71="n/a"),"n/a",U71/V71)</f>
        <v>0.65569276084169448</v>
      </c>
      <c r="X71" s="669">
        <f t="shared" ref="X71:X102" si="36">IF(OR(AJ71&lt;=0,AJ71="n/a",U71&lt;=0,U71="n/a"),"n/a",U71/AJ71)</f>
        <v>0.94894207913074136</v>
      </c>
      <c r="Y71" s="834" t="s">
        <v>151</v>
      </c>
      <c r="Z71" s="618">
        <f t="shared" ref="Z71:Z102" si="37">IF(OR(AC71&lt;0.01,AC71="n/a"),"n/a",M71/AC71*100)</f>
        <v>39.121756487025948</v>
      </c>
      <c r="AA71" s="844">
        <f t="shared" ref="AA71:AA102" si="38">IF(OR(AC71&lt;0.01,AC71="n/a"),"n/a",I71/AC71)</f>
        <v>37.794411177644712</v>
      </c>
      <c r="AB71" s="845">
        <v>6</v>
      </c>
      <c r="AC71" s="824">
        <v>5.01</v>
      </c>
      <c r="AD71" s="824">
        <v>4.12</v>
      </c>
      <c r="AE71" s="824">
        <v>6.8</v>
      </c>
      <c r="AF71" s="824">
        <v>9.2799999999999994</v>
      </c>
      <c r="AG71" s="824">
        <v>27</v>
      </c>
      <c r="AH71" s="824">
        <v>20</v>
      </c>
      <c r="AI71" s="824">
        <v>11.32</v>
      </c>
      <c r="AJ71" s="824">
        <v>11</v>
      </c>
      <c r="AK71" s="824">
        <v>9</v>
      </c>
      <c r="AL71" s="836">
        <v>13480</v>
      </c>
      <c r="AM71" s="830">
        <v>0.6</v>
      </c>
      <c r="AN71" s="824">
        <v>0.17</v>
      </c>
      <c r="AO71" s="705">
        <f t="shared" ref="AO71:AO102" si="39">IF(U71="n/a","n/a",IF(AA71&lt;0,"n/a",IF(AA71="n/a","n/a",J71+U71-AA71)))</f>
        <v>-26.320928159332247</v>
      </c>
      <c r="AP71" s="706">
        <f t="shared" ref="AP71:AP102" si="40">IF(U71="n/a","n/a",J71+U71)</f>
        <v>11.473483018312463</v>
      </c>
      <c r="AQ71" s="846">
        <f t="shared" ref="AQ71:AQ102" si="41">IF(OR(AC71&lt;0.01,AC71="n/a",AF71="n/a"),"n/a",(I71/SQRT(22.5*AC71*(I71/AF71))-1)*100)</f>
        <v>294.81761512461139</v>
      </c>
      <c r="AR71" s="618">
        <f>INDEX(Historical!$C$7:$C$1227,MATCH(B71,Historical!$B$7:$B$1249,0))*IF(AH71="n/a",1.03,IF(AH71&lt;0,1.01,IF(AH71&gt;10,1.1,(1+AH71/100))))</f>
        <v>2.0240000000000005</v>
      </c>
      <c r="AS71" s="844">
        <f t="shared" ref="AS71:AS102" si="42">IF($AI71="n/a",1.03*AR71,IF($AI71&lt;0,1.01*AR71,IF($AI71&gt;10,1.1*AR71,(1+$AI71/100)*AR71)))</f>
        <v>2.2264000000000008</v>
      </c>
      <c r="AT71" s="844">
        <f t="shared" si="31"/>
        <v>2.4267760000000012</v>
      </c>
      <c r="AU71" s="844">
        <f t="shared" si="31"/>
        <v>2.6451858400000012</v>
      </c>
      <c r="AV71" s="844">
        <f t="shared" si="31"/>
        <v>2.8832525656000016</v>
      </c>
      <c r="AW71" s="618">
        <f t="shared" ref="AW71:AW102" si="43">SUM(AR71:AV71)</f>
        <v>12.205614405600004</v>
      </c>
      <c r="AX71" s="713">
        <f t="shared" ref="AX71:AX102" si="44">AW71/I71*100</f>
        <v>6.4460598920517587</v>
      </c>
      <c r="AY71" s="891">
        <v>0.65</v>
      </c>
      <c r="AZ71" s="830">
        <v>28.37</v>
      </c>
      <c r="BA71" s="830">
        <v>-10.94</v>
      </c>
      <c r="BB71" s="830">
        <v>1.7000000000000002</v>
      </c>
      <c r="BC71" s="830">
        <v>0.2</v>
      </c>
      <c r="BE71" s="594">
        <v>1991</v>
      </c>
      <c r="BF71" s="856">
        <f t="shared" ref="BF71:BF102" si="45">IF(BE71&gt;2020,0,IF(BE71&gt;2008,1,IF(BE71&gt;2001,2,IF(BE71&gt;1990,3,IF(BE71&gt;1980,4,IF(BE71&gt;1973,5,IF(BE71&gt;1970,6,IF(BE71&gt;1960,7,IF(BE71&gt;1958,8,IF(BE71&gt;1953,9,10))))))))))</f>
        <v>3</v>
      </c>
      <c r="BG71" s="840">
        <v>15.299999999999999</v>
      </c>
      <c r="BH71" s="823" t="s">
        <v>4455</v>
      </c>
      <c r="BI71" s="823" t="s">
        <v>4456</v>
      </c>
    </row>
    <row r="72" spans="1:61" ht="11.25" customHeight="1" x14ac:dyDescent="0.2">
      <c r="A72" s="822" t="s">
        <v>258</v>
      </c>
      <c r="B72" s="833" t="s">
        <v>259</v>
      </c>
      <c r="C72" s="889" t="s">
        <v>152</v>
      </c>
      <c r="D72" s="889" t="s">
        <v>4215</v>
      </c>
      <c r="E72" s="699">
        <v>60</v>
      </c>
      <c r="F72" s="1155">
        <v>11</v>
      </c>
      <c r="G72" s="1155" t="s">
        <v>36</v>
      </c>
      <c r="H72" s="1155" t="s">
        <v>36</v>
      </c>
      <c r="I72" s="824">
        <v>178</v>
      </c>
      <c r="J72" s="618">
        <f t="shared" si="32"/>
        <v>2.5393258426966292</v>
      </c>
      <c r="K72" s="835">
        <v>1.1299999999999999</v>
      </c>
      <c r="L72" s="845">
        <v>4</v>
      </c>
      <c r="M72" s="609">
        <f t="shared" si="33"/>
        <v>4.5199999999999996</v>
      </c>
      <c r="N72" s="828" t="s">
        <v>110</v>
      </c>
      <c r="O72" s="700">
        <v>1.06</v>
      </c>
      <c r="P72" s="603">
        <v>44704</v>
      </c>
      <c r="Q72" s="603">
        <v>44719</v>
      </c>
      <c r="R72" s="609">
        <f t="shared" si="34"/>
        <v>6.6037735849056451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5.276381909547756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5.7800059180080909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5.8718967682533041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6.415073782343983</v>
      </c>
      <c r="W72" s="668">
        <f t="shared" si="35"/>
        <v>0.9153280176471783</v>
      </c>
      <c r="X72" s="669">
        <f t="shared" si="36"/>
        <v>1.0301573277637375</v>
      </c>
      <c r="Y72" s="833"/>
      <c r="Z72" s="618">
        <f t="shared" si="37"/>
        <v>62.952646239554312</v>
      </c>
      <c r="AA72" s="844">
        <f t="shared" si="38"/>
        <v>24.791086350974933</v>
      </c>
      <c r="AB72" s="845">
        <v>12</v>
      </c>
      <c r="AC72" s="824">
        <v>7.18</v>
      </c>
      <c r="AD72" s="824">
        <v>6.71</v>
      </c>
      <c r="AE72" s="824">
        <v>4.79</v>
      </c>
      <c r="AF72" s="824">
        <v>6.2</v>
      </c>
      <c r="AG72" s="824">
        <v>25.6</v>
      </c>
      <c r="AH72" s="824">
        <v>44.7</v>
      </c>
      <c r="AI72" s="824">
        <v>3.19</v>
      </c>
      <c r="AJ72" s="824">
        <v>5.7</v>
      </c>
      <c r="AK72" s="824">
        <v>3.65</v>
      </c>
      <c r="AL72" s="836">
        <v>459890</v>
      </c>
      <c r="AM72" s="830">
        <v>0.1</v>
      </c>
      <c r="AN72" s="824">
        <v>0.43</v>
      </c>
      <c r="AO72" s="705">
        <f t="shared" si="39"/>
        <v>-16.379863740025002</v>
      </c>
      <c r="AP72" s="706">
        <f t="shared" si="40"/>
        <v>8.4112226109499328</v>
      </c>
      <c r="AQ72" s="846">
        <f t="shared" si="41"/>
        <v>161.36796996320433</v>
      </c>
      <c r="AR72" s="618">
        <f>INDEX(Historical!$C$7:$C$1227,MATCH(B72,Historical!$B$7:$B$1249,0))*IF(AH72="n/a",1.03,IF(AH72&lt;0,1.01,IF(AH72&gt;10,1.1,(1+AH72/100))))</f>
        <v>4.6090000000000009</v>
      </c>
      <c r="AS72" s="844">
        <f t="shared" si="42"/>
        <v>4.7560271000000007</v>
      </c>
      <c r="AT72" s="844">
        <f t="shared" si="31"/>
        <v>4.9296220891500004</v>
      </c>
      <c r="AU72" s="844">
        <f t="shared" si="31"/>
        <v>5.1095532954039751</v>
      </c>
      <c r="AV72" s="844">
        <f t="shared" si="31"/>
        <v>5.2960519906862205</v>
      </c>
      <c r="AW72" s="618">
        <f t="shared" si="43"/>
        <v>24.700254475240197</v>
      </c>
      <c r="AX72" s="713">
        <f t="shared" si="44"/>
        <v>13.876547458000111</v>
      </c>
      <c r="AY72" s="891">
        <v>0.56999999999999995</v>
      </c>
      <c r="AZ72" s="830">
        <v>14.31</v>
      </c>
      <c r="BA72" s="830">
        <v>-4.6500000000000004</v>
      </c>
      <c r="BB72" s="830">
        <v>5.18</v>
      </c>
      <c r="BC72" s="830">
        <v>3.27</v>
      </c>
      <c r="BE72" s="594">
        <v>1963</v>
      </c>
      <c r="BF72" s="856">
        <f t="shared" si="45"/>
        <v>7</v>
      </c>
      <c r="BG72" s="840">
        <v>10.7</v>
      </c>
      <c r="BH72" s="823" t="s">
        <v>4455</v>
      </c>
      <c r="BI72" s="823" t="s">
        <v>4456</v>
      </c>
    </row>
    <row r="73" spans="1:61" ht="11.25" customHeight="1" x14ac:dyDescent="0.2">
      <c r="A73" s="822" t="s">
        <v>4919</v>
      </c>
      <c r="B73" s="833" t="s">
        <v>262</v>
      </c>
      <c r="C73" s="889" t="s">
        <v>127</v>
      </c>
      <c r="D73" s="889" t="s">
        <v>4220</v>
      </c>
      <c r="E73" s="699">
        <v>50</v>
      </c>
      <c r="F73" s="1155">
        <v>39</v>
      </c>
      <c r="G73" s="1155" t="s">
        <v>114</v>
      </c>
      <c r="H73" s="1155" t="s">
        <v>36</v>
      </c>
      <c r="I73" s="824">
        <v>135.63</v>
      </c>
      <c r="J73" s="618">
        <f t="shared" si="32"/>
        <v>3.4210720342107201</v>
      </c>
      <c r="K73" s="835">
        <v>1.1599999999999999</v>
      </c>
      <c r="L73" s="845">
        <v>4</v>
      </c>
      <c r="M73" s="609">
        <f t="shared" si="33"/>
        <v>4.6399999999999997</v>
      </c>
      <c r="N73" s="828" t="s">
        <v>187</v>
      </c>
      <c r="O73" s="700">
        <v>1.1399999999999999</v>
      </c>
      <c r="P73" s="603">
        <v>44623</v>
      </c>
      <c r="Q73" s="603">
        <v>44655</v>
      </c>
      <c r="R73" s="609">
        <f t="shared" si="34"/>
        <v>1.7543859649122824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5.89622641509433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4.1882183227191838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4.2867159466835059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5.281149010857078</v>
      </c>
      <c r="W73" s="668">
        <f t="shared" si="35"/>
        <v>0.81170138124692193</v>
      </c>
      <c r="X73" s="669" t="str">
        <f t="shared" si="36"/>
        <v>n/a</v>
      </c>
      <c r="Y73" s="834"/>
      <c r="Z73" s="618">
        <f t="shared" si="37"/>
        <v>88.045540796963948</v>
      </c>
      <c r="AA73" s="844">
        <f t="shared" si="38"/>
        <v>25.736242884250476</v>
      </c>
      <c r="AB73" s="845">
        <v>12</v>
      </c>
      <c r="AC73" s="824">
        <v>5.27</v>
      </c>
      <c r="AD73" s="824">
        <v>4.51</v>
      </c>
      <c r="AE73" s="824">
        <v>2.2400000000000002</v>
      </c>
      <c r="AF73" s="825">
        <v>103.22</v>
      </c>
      <c r="AG73" s="825">
        <v>317.3</v>
      </c>
      <c r="AH73" s="824">
        <v>-22</v>
      </c>
      <c r="AI73" s="824">
        <v>12.53</v>
      </c>
      <c r="AJ73" s="824">
        <v>-2.1999999999999997</v>
      </c>
      <c r="AK73" s="824">
        <v>5.6000000000000005</v>
      </c>
      <c r="AL73" s="836">
        <v>45270</v>
      </c>
      <c r="AM73" s="830">
        <v>0.16999999999999998</v>
      </c>
      <c r="AN73" s="826">
        <v>20.239999999999998</v>
      </c>
      <c r="AO73" s="705">
        <f t="shared" si="39"/>
        <v>-18.028454903356248</v>
      </c>
      <c r="AP73" s="706">
        <f t="shared" si="40"/>
        <v>7.707787980894226</v>
      </c>
      <c r="AQ73" s="846">
        <f t="shared" si="41"/>
        <v>986.58383948395999</v>
      </c>
      <c r="AR73" s="618">
        <f>INDEX(Historical!$C$7:$C$1227,MATCH(B73,Historical!$B$7:$B$1249,0))*IF(AH73="n/a",1.03,IF(AH73&lt;0,1.01,IF(AH73&gt;10,1.1,(1+AH73/100))))</f>
        <v>4.5349000000000004</v>
      </c>
      <c r="AS73" s="844">
        <f t="shared" si="42"/>
        <v>4.9883900000000008</v>
      </c>
      <c r="AT73" s="844">
        <f t="shared" si="31"/>
        <v>5.2677398400000008</v>
      </c>
      <c r="AU73" s="844">
        <f t="shared" si="31"/>
        <v>5.5627332710400008</v>
      </c>
      <c r="AV73" s="844">
        <f t="shared" si="31"/>
        <v>5.8742463342182409</v>
      </c>
      <c r="AW73" s="618">
        <f t="shared" si="43"/>
        <v>26.228009445258245</v>
      </c>
      <c r="AX73" s="713">
        <f t="shared" si="44"/>
        <v>19.33791155736802</v>
      </c>
      <c r="AY73" s="891">
        <v>0.42</v>
      </c>
      <c r="AZ73" s="830">
        <v>24.73</v>
      </c>
      <c r="BA73" s="830">
        <v>-6.97</v>
      </c>
      <c r="BB73" s="830">
        <v>11.95</v>
      </c>
      <c r="BC73" s="830">
        <v>5.84</v>
      </c>
      <c r="BE73" s="594">
        <v>1973</v>
      </c>
      <c r="BF73" s="856">
        <f t="shared" si="45"/>
        <v>6</v>
      </c>
      <c r="BG73" s="840">
        <v>9.8000000000000007</v>
      </c>
      <c r="BH73" s="823" t="s">
        <v>4455</v>
      </c>
      <c r="BI73" s="823" t="s">
        <v>4456</v>
      </c>
    </row>
    <row r="74" spans="1:61" ht="11.25" customHeight="1" x14ac:dyDescent="0.2">
      <c r="A74" s="822" t="s">
        <v>4920</v>
      </c>
      <c r="B74" s="833" t="s">
        <v>186</v>
      </c>
      <c r="C74" s="889" t="s">
        <v>127</v>
      </c>
      <c r="D74" s="889" t="s">
        <v>4213</v>
      </c>
      <c r="E74" s="699">
        <v>60</v>
      </c>
      <c r="F74" s="1155">
        <v>10</v>
      </c>
      <c r="G74" s="1155" t="s">
        <v>114</v>
      </c>
      <c r="H74" s="1155" t="s">
        <v>114</v>
      </c>
      <c r="I74" s="824">
        <v>63.61</v>
      </c>
      <c r="J74" s="618">
        <f t="shared" si="32"/>
        <v>2.7668605565162712</v>
      </c>
      <c r="K74" s="835">
        <v>0.44</v>
      </c>
      <c r="L74" s="845">
        <v>4</v>
      </c>
      <c r="M74" s="609">
        <f t="shared" si="33"/>
        <v>1.76</v>
      </c>
      <c r="N74" s="828" t="s">
        <v>162</v>
      </c>
      <c r="O74" s="700">
        <v>0.42</v>
      </c>
      <c r="P74" s="603">
        <v>44634</v>
      </c>
      <c r="Q74" s="603">
        <v>44652</v>
      </c>
      <c r="R74" s="609">
        <f t="shared" si="34"/>
        <v>4.7619047619047663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2.4390243902439046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2.501029596576787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3.7137289336648172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5.9785913906893473</v>
      </c>
      <c r="W74" s="668">
        <f t="shared" si="35"/>
        <v>0.62117122428676541</v>
      </c>
      <c r="X74" s="669">
        <f t="shared" si="36"/>
        <v>0.43690928631350789</v>
      </c>
      <c r="Y74" s="631"/>
      <c r="Z74" s="618">
        <f t="shared" si="37"/>
        <v>77.192982456140356</v>
      </c>
      <c r="AA74" s="844">
        <f t="shared" si="38"/>
        <v>27.899122807017545</v>
      </c>
      <c r="AB74" s="845">
        <v>12</v>
      </c>
      <c r="AC74" s="824">
        <v>2.2799999999999998</v>
      </c>
      <c r="AD74" s="824">
        <v>5.46</v>
      </c>
      <c r="AE74" s="824">
        <v>6.35</v>
      </c>
      <c r="AF74" s="824">
        <v>11.86</v>
      </c>
      <c r="AG74" s="824">
        <v>42.4</v>
      </c>
      <c r="AH74" s="824">
        <v>25.6</v>
      </c>
      <c r="AI74" s="824">
        <v>1.81</v>
      </c>
      <c r="AJ74" s="824">
        <v>8.5</v>
      </c>
      <c r="AK74" s="824">
        <v>5.01</v>
      </c>
      <c r="AL74" s="836">
        <v>268990</v>
      </c>
      <c r="AM74" s="830">
        <v>0.66</v>
      </c>
      <c r="AN74" s="824">
        <v>1.74</v>
      </c>
      <c r="AO74" s="705">
        <f t="shared" si="39"/>
        <v>-21.418533316836456</v>
      </c>
      <c r="AP74" s="706">
        <f t="shared" si="40"/>
        <v>6.4805894901810888</v>
      </c>
      <c r="AQ74" s="846">
        <f t="shared" si="41"/>
        <v>283.48321504118485</v>
      </c>
      <c r="AR74" s="618">
        <f>INDEX(Historical!$C$7:$C$1227,MATCH(B74,Historical!$B$7:$B$1249,0))*IF(AH74="n/a",1.03,IF(AH74&lt;0,1.01,IF(AH74&gt;10,1.1,(1+AH74/100))))</f>
        <v>1.8480000000000001</v>
      </c>
      <c r="AS74" s="844">
        <f t="shared" si="42"/>
        <v>1.8814488</v>
      </c>
      <c r="AT74" s="844">
        <f t="shared" si="31"/>
        <v>1.97570938488</v>
      </c>
      <c r="AU74" s="844">
        <f t="shared" si="31"/>
        <v>2.0746924250624881</v>
      </c>
      <c r="AV74" s="844">
        <f t="shared" si="31"/>
        <v>2.1786345155581186</v>
      </c>
      <c r="AW74" s="618">
        <f t="shared" si="43"/>
        <v>9.9584851255006068</v>
      </c>
      <c r="AX74" s="713">
        <f t="shared" si="44"/>
        <v>15.655533918410008</v>
      </c>
      <c r="AY74" s="891">
        <v>0.59</v>
      </c>
      <c r="AZ74" s="830">
        <v>21.67</v>
      </c>
      <c r="BA74" s="830">
        <v>-5.34</v>
      </c>
      <c r="BB74" s="830">
        <v>8.7200000000000006</v>
      </c>
      <c r="BC74" s="830">
        <v>3.2399999999999998</v>
      </c>
      <c r="BE74" s="594">
        <v>1963</v>
      </c>
      <c r="BF74" s="856">
        <f t="shared" si="45"/>
        <v>7</v>
      </c>
      <c r="BG74" s="840">
        <v>10.6</v>
      </c>
      <c r="BH74" s="823" t="s">
        <v>4455</v>
      </c>
      <c r="BI74" s="823" t="s">
        <v>4456</v>
      </c>
    </row>
    <row r="75" spans="1:61" s="737" customFormat="1" ht="11.25" customHeight="1" x14ac:dyDescent="0.2">
      <c r="A75" s="613" t="s">
        <v>4925</v>
      </c>
      <c r="B75" s="743" t="s">
        <v>265</v>
      </c>
      <c r="C75" s="889" t="s">
        <v>127</v>
      </c>
      <c r="D75" s="889" t="s">
        <v>4194</v>
      </c>
      <c r="E75" s="721">
        <v>60</v>
      </c>
      <c r="F75" s="1155">
        <v>13</v>
      </c>
      <c r="G75" s="1154" t="s">
        <v>36</v>
      </c>
      <c r="H75" s="1154" t="s">
        <v>36</v>
      </c>
      <c r="I75" s="731">
        <v>207.14</v>
      </c>
      <c r="J75" s="723">
        <f t="shared" si="32"/>
        <v>1.6414019503717292</v>
      </c>
      <c r="K75" s="724">
        <v>0.85</v>
      </c>
      <c r="L75" s="725">
        <v>4</v>
      </c>
      <c r="M75" s="726">
        <f t="shared" si="33"/>
        <v>3.4</v>
      </c>
      <c r="N75" s="727" t="s">
        <v>150</v>
      </c>
      <c r="O75" s="728">
        <v>0.8</v>
      </c>
      <c r="P75" s="1049">
        <v>44897</v>
      </c>
      <c r="Q75" s="1049">
        <v>44925</v>
      </c>
      <c r="R75" s="726">
        <f t="shared" si="34"/>
        <v>6.249999999999992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7.0175438596491224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7.5749744635974059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8.2702639798059696</v>
      </c>
      <c r="V75" s="667">
        <f>IF(INDEX(Historical!$N$7:$N$1218,MATCH(B75,Historical!$B$7:$B$1249,0))=0,"n/a",((INDEX(Historical!$C$7:$C$1227,MATCH(B75,Historical!$B$7:$B$1249,0))/INDEX(Historical!$N$7:$N$1218,MATCH(B75,Historical!$B$7:$B$1249,0)))^(1/10)-1)*100)</f>
        <v>8.4917231571680638</v>
      </c>
      <c r="W75" s="668">
        <f t="shared" si="35"/>
        <v>0.97392058440162932</v>
      </c>
      <c r="X75" s="669" t="str">
        <f t="shared" si="36"/>
        <v>n/a</v>
      </c>
      <c r="Y75" s="744"/>
      <c r="Z75" s="723">
        <f t="shared" si="37"/>
        <v>96.866096866096868</v>
      </c>
      <c r="AA75" s="730">
        <f t="shared" si="38"/>
        <v>59.014245014245013</v>
      </c>
      <c r="AB75" s="725">
        <v>6</v>
      </c>
      <c r="AC75" s="731">
        <v>3.51</v>
      </c>
      <c r="AD75" s="731">
        <v>19.329999999999998</v>
      </c>
      <c r="AE75" s="731">
        <v>3.3</v>
      </c>
      <c r="AF75" s="731">
        <v>6.48</v>
      </c>
      <c r="AG75" s="731" t="s">
        <v>135</v>
      </c>
      <c r="AH75" s="731">
        <v>-37</v>
      </c>
      <c r="AI75" s="731">
        <v>17.5</v>
      </c>
      <c r="AJ75" s="731">
        <v>-5</v>
      </c>
      <c r="AK75" s="731">
        <v>3</v>
      </c>
      <c r="AL75" s="732">
        <v>5650</v>
      </c>
      <c r="AM75" s="733">
        <v>1.4000000000000001</v>
      </c>
      <c r="AN75" s="731">
        <v>0</v>
      </c>
      <c r="AO75" s="734">
        <f t="shared" si="39"/>
        <v>-49.102579084067315</v>
      </c>
      <c r="AP75" s="735">
        <f t="shared" si="40"/>
        <v>9.9116659301776995</v>
      </c>
      <c r="AQ75" s="846">
        <f t="shared" si="41"/>
        <v>312.26329649997427</v>
      </c>
      <c r="AR75" s="618">
        <f>INDEX(Historical!$C$7:$C$1227,MATCH(B75,Historical!$B$7:$B$1249,0))*IF(AH75="n/a",1.03,IF(AH75&lt;0,1.01,IF(AH75&gt;10,1.1,(1+AH75/100))))</f>
        <v>3.0804999999999998</v>
      </c>
      <c r="AS75" s="730">
        <f t="shared" si="42"/>
        <v>3.38855</v>
      </c>
      <c r="AT75" s="730">
        <f t="shared" si="31"/>
        <v>3.4902065000000002</v>
      </c>
      <c r="AU75" s="730">
        <f t="shared" si="31"/>
        <v>3.5949126950000001</v>
      </c>
      <c r="AV75" s="730">
        <f t="shared" si="31"/>
        <v>3.7027600758500001</v>
      </c>
      <c r="AW75" s="723">
        <f t="shared" si="43"/>
        <v>17.256929270849998</v>
      </c>
      <c r="AX75" s="736">
        <f t="shared" si="44"/>
        <v>8.331046283117697</v>
      </c>
      <c r="AY75" s="892">
        <v>0.2</v>
      </c>
      <c r="AZ75" s="733">
        <v>77.27000000000001</v>
      </c>
      <c r="BA75" s="733">
        <v>-3.2099999999999995</v>
      </c>
      <c r="BB75" s="733">
        <v>15.290000000000001</v>
      </c>
      <c r="BC75" s="733">
        <v>34.75</v>
      </c>
      <c r="BD75" s="866"/>
      <c r="BE75" s="594">
        <v>1964</v>
      </c>
      <c r="BF75" s="856">
        <f t="shared" si="45"/>
        <v>7</v>
      </c>
      <c r="BG75" s="784" t="s">
        <v>135</v>
      </c>
      <c r="BH75" s="823" t="s">
        <v>4455</v>
      </c>
      <c r="BI75" s="823" t="s">
        <v>4456</v>
      </c>
    </row>
    <row r="76" spans="1:61" ht="11.25" customHeight="1" x14ac:dyDescent="0.2">
      <c r="A76" s="822" t="s">
        <v>4930</v>
      </c>
      <c r="B76" s="833" t="s">
        <v>650</v>
      </c>
      <c r="C76" s="889" t="s">
        <v>111</v>
      </c>
      <c r="D76" s="889" t="s">
        <v>210</v>
      </c>
      <c r="E76" s="699">
        <v>28</v>
      </c>
      <c r="F76" s="1155">
        <v>127</v>
      </c>
      <c r="G76" s="1155" t="s">
        <v>36</v>
      </c>
      <c r="H76" s="1155" t="s">
        <v>36</v>
      </c>
      <c r="I76" s="824">
        <v>147.88</v>
      </c>
      <c r="J76" s="618">
        <f t="shared" si="32"/>
        <v>1.7311333513659724</v>
      </c>
      <c r="K76" s="842">
        <v>0.64</v>
      </c>
      <c r="L76" s="845">
        <v>4</v>
      </c>
      <c r="M76" s="609">
        <f t="shared" si="33"/>
        <v>2.56</v>
      </c>
      <c r="N76" s="828" t="s">
        <v>458</v>
      </c>
      <c r="O76" s="701">
        <v>0.56000000000000005</v>
      </c>
      <c r="P76" s="603">
        <v>44924</v>
      </c>
      <c r="Q76" s="603">
        <v>44939</v>
      </c>
      <c r="R76" s="609">
        <f t="shared" si="34"/>
        <v>14.285714285714276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4.081632653061229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9.3541299792876842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9.7700948713745017</v>
      </c>
      <c r="V76" s="667">
        <f>IF(INDEX(Historical!$N$7:$N$1218,MATCH(B76,Historical!$B$7:$B$1249,0))=0,"n/a",((INDEX(Historical!$C$7:$C$1227,MATCH(B76,Historical!$B$7:$B$1249,0))/INDEX(Historical!$N$7:$N$1218,MATCH(B76,Historical!$B$7:$B$1249,0)))^(1/10)-1)*100)</f>
        <v>12.648093976970397</v>
      </c>
      <c r="W76" s="668">
        <f t="shared" si="35"/>
        <v>0.77245590435711931</v>
      </c>
      <c r="X76" s="669">
        <f t="shared" si="36"/>
        <v>1.0177182157681772</v>
      </c>
      <c r="Y76" s="628"/>
      <c r="Z76" s="618">
        <f t="shared" si="37"/>
        <v>34.501347708894883</v>
      </c>
      <c r="AA76" s="844">
        <f t="shared" si="38"/>
        <v>19.929919137466307</v>
      </c>
      <c r="AB76" s="845">
        <v>12</v>
      </c>
      <c r="AC76" s="824">
        <v>7.42</v>
      </c>
      <c r="AD76" s="824">
        <v>1.32</v>
      </c>
      <c r="AE76" s="824">
        <v>2.2999999999999998</v>
      </c>
      <c r="AF76" s="824">
        <v>9.06</v>
      </c>
      <c r="AG76" s="824">
        <v>49.1</v>
      </c>
      <c r="AH76" s="824">
        <v>34.5</v>
      </c>
      <c r="AI76" s="824">
        <v>4.6899999999999995</v>
      </c>
      <c r="AJ76" s="824">
        <v>9.6</v>
      </c>
      <c r="AK76" s="824">
        <v>14.799999999999999</v>
      </c>
      <c r="AL76" s="836">
        <v>8440</v>
      </c>
      <c r="AM76" s="830">
        <v>0.2</v>
      </c>
      <c r="AN76" s="824">
        <v>0.84</v>
      </c>
      <c r="AO76" s="705">
        <f t="shared" si="39"/>
        <v>-8.4286909147258324</v>
      </c>
      <c r="AP76" s="706">
        <f t="shared" si="40"/>
        <v>11.501228222740474</v>
      </c>
      <c r="AQ76" s="846">
        <f t="shared" si="41"/>
        <v>183.28632346126005</v>
      </c>
      <c r="AR76" s="618">
        <f>INDEX(Historical!$C$7:$C$1227,MATCH(B76,Historical!$B$7:$B$1249,0))*IF(AH76="n/a",1.03,IF(AH76&lt;0,1.01,IF(AH76&gt;10,1.1,(1+AH76/100))))</f>
        <v>2.2440000000000002</v>
      </c>
      <c r="AS76" s="844">
        <f t="shared" si="42"/>
        <v>2.3492435999999999</v>
      </c>
      <c r="AT76" s="844">
        <f t="shared" si="31"/>
        <v>2.5841679600000003</v>
      </c>
      <c r="AU76" s="844">
        <f t="shared" si="31"/>
        <v>2.8425847560000004</v>
      </c>
      <c r="AV76" s="844">
        <f t="shared" si="31"/>
        <v>3.1268432316000005</v>
      </c>
      <c r="AW76" s="618">
        <f t="shared" si="43"/>
        <v>13.146839547600001</v>
      </c>
      <c r="AX76" s="713">
        <f t="shared" si="44"/>
        <v>8.890207971057615</v>
      </c>
      <c r="AY76" s="891">
        <v>1.17</v>
      </c>
      <c r="AZ76" s="830">
        <v>25.14</v>
      </c>
      <c r="BA76" s="830">
        <v>-1.8599999999999999</v>
      </c>
      <c r="BB76" s="830">
        <v>8.6999999999999993</v>
      </c>
      <c r="BC76" s="830">
        <v>10.639999999999999</v>
      </c>
      <c r="BE76" s="594">
        <v>1996</v>
      </c>
      <c r="BF76" s="856">
        <f t="shared" si="45"/>
        <v>3</v>
      </c>
      <c r="BG76" s="840">
        <v>16.3</v>
      </c>
      <c r="BH76" s="823" t="s">
        <v>4455</v>
      </c>
      <c r="BI76" s="823" t="s">
        <v>4456</v>
      </c>
    </row>
    <row r="77" spans="1:61" ht="11.25" customHeight="1" x14ac:dyDescent="0.2">
      <c r="A77" s="822" t="s">
        <v>4931</v>
      </c>
      <c r="B77" s="833" t="s">
        <v>267</v>
      </c>
      <c r="C77" s="889" t="s">
        <v>244</v>
      </c>
      <c r="D77" s="889" t="s">
        <v>4217</v>
      </c>
      <c r="E77" s="699">
        <v>51</v>
      </c>
      <c r="F77" s="1155">
        <v>35</v>
      </c>
      <c r="G77" s="1155" t="s">
        <v>105</v>
      </c>
      <c r="H77" s="1155" t="s">
        <v>105</v>
      </c>
      <c r="I77" s="824">
        <v>35.61</v>
      </c>
      <c r="J77" s="618">
        <f t="shared" si="32"/>
        <v>4.9424319011513616</v>
      </c>
      <c r="K77" s="835">
        <v>0.44</v>
      </c>
      <c r="L77" s="845">
        <v>4</v>
      </c>
      <c r="M77" s="609">
        <f t="shared" si="33"/>
        <v>1.76</v>
      </c>
      <c r="N77" s="828" t="s">
        <v>180</v>
      </c>
      <c r="O77" s="700">
        <v>0.42</v>
      </c>
      <c r="P77" s="603">
        <v>44726</v>
      </c>
      <c r="Q77" s="603">
        <v>44757</v>
      </c>
      <c r="R77" s="609">
        <f t="shared" si="34"/>
        <v>4.7619047619047663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2.4999999999999911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3.4810223898952275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4.4369026902302489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4.169777133861019</v>
      </c>
      <c r="W77" s="668">
        <f t="shared" si="35"/>
        <v>1.0640623102371622</v>
      </c>
      <c r="X77" s="669">
        <f t="shared" si="36"/>
        <v>1.8487094542626037</v>
      </c>
      <c r="Y77" s="638"/>
      <c r="Z77" s="618">
        <f t="shared" si="37"/>
        <v>66.415094339622655</v>
      </c>
      <c r="AA77" s="844">
        <f t="shared" si="38"/>
        <v>13.437735849056605</v>
      </c>
      <c r="AB77" s="845">
        <v>12</v>
      </c>
      <c r="AC77" s="824">
        <v>2.65</v>
      </c>
      <c r="AD77" s="824">
        <v>2.5499999999999998</v>
      </c>
      <c r="AE77" s="824">
        <v>0.88</v>
      </c>
      <c r="AF77" s="824">
        <v>3.06</v>
      </c>
      <c r="AG77" s="824">
        <v>22.3</v>
      </c>
      <c r="AH77" s="824">
        <v>58.099999999999994</v>
      </c>
      <c r="AI77" s="824">
        <v>-6.34</v>
      </c>
      <c r="AJ77" s="824">
        <v>2.4</v>
      </c>
      <c r="AK77" s="824">
        <v>5.2</v>
      </c>
      <c r="AL77" s="836">
        <v>4670</v>
      </c>
      <c r="AM77" s="830">
        <v>2</v>
      </c>
      <c r="AN77" s="824">
        <v>1.37</v>
      </c>
      <c r="AO77" s="705">
        <f t="shared" si="39"/>
        <v>-4.0584012576749942</v>
      </c>
      <c r="AP77" s="706">
        <f t="shared" si="40"/>
        <v>9.3793345913816104</v>
      </c>
      <c r="AQ77" s="846">
        <f t="shared" si="41"/>
        <v>35.186244694928128</v>
      </c>
      <c r="AR77" s="618">
        <f>INDEX(Historical!$C$7:$C$1227,MATCH(B77,Historical!$B$7:$B$1249,0))*IF(AH77="n/a",1.03,IF(AH77&lt;0,1.01,IF(AH77&gt;10,1.1,(1+AH77/100))))</f>
        <v>1.804</v>
      </c>
      <c r="AS77" s="844">
        <f t="shared" si="42"/>
        <v>1.8220400000000001</v>
      </c>
      <c r="AT77" s="844">
        <f t="shared" si="31"/>
        <v>1.9167860800000003</v>
      </c>
      <c r="AU77" s="844">
        <f t="shared" si="31"/>
        <v>2.0164589561600006</v>
      </c>
      <c r="AV77" s="844">
        <f t="shared" si="31"/>
        <v>2.1213148218803206</v>
      </c>
      <c r="AW77" s="618">
        <f t="shared" si="43"/>
        <v>9.6805998580403205</v>
      </c>
      <c r="AX77" s="713">
        <f t="shared" si="44"/>
        <v>27.185059977647629</v>
      </c>
      <c r="AY77" s="891">
        <v>1.29</v>
      </c>
      <c r="AZ77" s="830">
        <v>17.599999999999998</v>
      </c>
      <c r="BA77" s="830">
        <v>-18.87</v>
      </c>
      <c r="BB77" s="830">
        <v>5.04</v>
      </c>
      <c r="BC77" s="830">
        <v>-2.4899999999999998</v>
      </c>
      <c r="BE77" s="594">
        <v>1972</v>
      </c>
      <c r="BF77" s="856">
        <f t="shared" si="45"/>
        <v>6</v>
      </c>
      <c r="BG77" s="840">
        <v>6.9</v>
      </c>
      <c r="BH77" s="823" t="s">
        <v>4455</v>
      </c>
      <c r="BI77" s="823" t="s">
        <v>4456</v>
      </c>
    </row>
    <row r="78" spans="1:61" ht="11.25" customHeight="1" x14ac:dyDescent="0.2">
      <c r="A78" s="822" t="s">
        <v>4934</v>
      </c>
      <c r="B78" s="833" t="s">
        <v>4244</v>
      </c>
      <c r="C78" s="889" t="s">
        <v>122</v>
      </c>
      <c r="D78" s="889" t="s">
        <v>4043</v>
      </c>
      <c r="E78" s="699">
        <v>29</v>
      </c>
      <c r="F78" s="1155">
        <v>109</v>
      </c>
      <c r="G78" s="1155" t="s">
        <v>36</v>
      </c>
      <c r="H78" s="1155" t="s">
        <v>36</v>
      </c>
      <c r="I78" s="824">
        <v>336.48</v>
      </c>
      <c r="J78" s="618">
        <f t="shared" si="32"/>
        <v>1.3908701854493579</v>
      </c>
      <c r="K78" s="842">
        <v>1.17</v>
      </c>
      <c r="L78" s="845">
        <v>4</v>
      </c>
      <c r="M78" s="609">
        <f t="shared" si="33"/>
        <v>4.68</v>
      </c>
      <c r="N78" s="828" t="s">
        <v>147</v>
      </c>
      <c r="O78" s="701">
        <v>1.06</v>
      </c>
      <c r="P78" s="603">
        <v>44630</v>
      </c>
      <c r="Q78" s="603">
        <v>44645</v>
      </c>
      <c r="R78" s="609">
        <f t="shared" si="34"/>
        <v>10.377358490566026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10.072689511941867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8.7136237302499531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7.164001153355537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7.803679964745025</v>
      </c>
      <c r="W78" s="668">
        <f t="shared" si="35"/>
        <v>0.91802856930584176</v>
      </c>
      <c r="X78" s="669">
        <f t="shared" si="36"/>
        <v>1.023428736193648</v>
      </c>
      <c r="Y78" s="637"/>
      <c r="Z78" s="618">
        <f t="shared" si="37"/>
        <v>61.986754966887418</v>
      </c>
      <c r="AA78" s="844">
        <f t="shared" si="38"/>
        <v>44.566887417218545</v>
      </c>
      <c r="AB78" s="845">
        <v>12</v>
      </c>
      <c r="AC78" s="824">
        <v>7.55</v>
      </c>
      <c r="AD78" s="824">
        <v>4.1900000000000004</v>
      </c>
      <c r="AE78" s="824">
        <v>4.82</v>
      </c>
      <c r="AF78" s="824">
        <v>4.3899999999999997</v>
      </c>
      <c r="AG78" s="824">
        <v>9.4</v>
      </c>
      <c r="AH78" s="824">
        <v>55.7</v>
      </c>
      <c r="AI78" s="824">
        <v>6.99</v>
      </c>
      <c r="AJ78" s="824">
        <v>7.0000000000000009</v>
      </c>
      <c r="AK78" s="824">
        <v>10.489999999999998</v>
      </c>
      <c r="AL78" s="836">
        <v>162640</v>
      </c>
      <c r="AM78" s="830">
        <v>0.1</v>
      </c>
      <c r="AN78" s="824">
        <v>0.41</v>
      </c>
      <c r="AO78" s="705">
        <f t="shared" si="39"/>
        <v>-36.012016078413652</v>
      </c>
      <c r="AP78" s="706">
        <f t="shared" si="40"/>
        <v>8.5548713388048956</v>
      </c>
      <c r="AQ78" s="846">
        <f t="shared" si="41"/>
        <v>194.8812459743296</v>
      </c>
      <c r="AR78" s="618">
        <f>INDEX(Historical!$C$7:$C$1227,MATCH(B78,Historical!$B$7:$B$1249,0))*IF(AH78="n/a",1.03,IF(AH78&lt;0,1.01,IF(AH78&gt;10,1.1,(1+AH78/100))))</f>
        <v>4.6640000000000006</v>
      </c>
      <c r="AS78" s="844">
        <f t="shared" si="42"/>
        <v>4.990013600000001</v>
      </c>
      <c r="AT78" s="844">
        <f t="shared" si="31"/>
        <v>5.4890149600000013</v>
      </c>
      <c r="AU78" s="844">
        <f t="shared" si="31"/>
        <v>6.0379164560000023</v>
      </c>
      <c r="AV78" s="844">
        <f t="shared" si="31"/>
        <v>6.6417081016000035</v>
      </c>
      <c r="AW78" s="618">
        <f t="shared" si="43"/>
        <v>27.822653117600009</v>
      </c>
      <c r="AX78" s="713">
        <f t="shared" si="44"/>
        <v>8.2687390387541626</v>
      </c>
      <c r="AY78" s="891">
        <v>0.89</v>
      </c>
      <c r="AZ78" s="830">
        <v>28.199999999999996</v>
      </c>
      <c r="BA78" s="830">
        <v>-4.46</v>
      </c>
      <c r="BB78" s="830">
        <v>13.059999999999999</v>
      </c>
      <c r="BC78" s="830">
        <v>12.049999999999999</v>
      </c>
      <c r="BE78" s="594">
        <v>1994</v>
      </c>
      <c r="BF78" s="856">
        <f t="shared" si="45"/>
        <v>3</v>
      </c>
      <c r="BG78" s="840">
        <v>4.9000000000000004</v>
      </c>
      <c r="BH78" s="823" t="s">
        <v>4455</v>
      </c>
      <c r="BI78" s="823" t="s">
        <v>4456</v>
      </c>
    </row>
    <row r="79" spans="1:61" ht="11.25" customHeight="1" x14ac:dyDescent="0.2">
      <c r="A79" s="822" t="s">
        <v>4943</v>
      </c>
      <c r="B79" s="833" t="s">
        <v>269</v>
      </c>
      <c r="C79" s="889" t="s">
        <v>244</v>
      </c>
      <c r="D79" s="889" t="s">
        <v>4184</v>
      </c>
      <c r="E79" s="699">
        <v>60</v>
      </c>
      <c r="F79" s="1155">
        <v>12</v>
      </c>
      <c r="G79" s="1155" t="s">
        <v>36</v>
      </c>
      <c r="H79" s="1155" t="s">
        <v>114</v>
      </c>
      <c r="I79" s="824">
        <v>212.55</v>
      </c>
      <c r="J79" s="618">
        <f t="shared" si="32"/>
        <v>1.9760056457304165</v>
      </c>
      <c r="K79" s="835">
        <v>1.05</v>
      </c>
      <c r="L79" s="845">
        <v>4</v>
      </c>
      <c r="M79" s="609">
        <f t="shared" si="33"/>
        <v>4.2</v>
      </c>
      <c r="N79" s="828" t="s">
        <v>270</v>
      </c>
      <c r="O79" s="700">
        <v>0.8</v>
      </c>
      <c r="P79" s="603">
        <v>44761</v>
      </c>
      <c r="Q79" s="603">
        <v>44776</v>
      </c>
      <c r="R79" s="609">
        <f t="shared" si="34"/>
        <v>31.25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24.444444444444446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16.29990045761587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17.316067631184097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18.800646135195585</v>
      </c>
      <c r="W79" s="668">
        <f t="shared" si="35"/>
        <v>0.92103577221038724</v>
      </c>
      <c r="X79" s="669">
        <f t="shared" si="36"/>
        <v>0.61404495146042903</v>
      </c>
      <c r="Y79" s="833"/>
      <c r="Z79" s="618">
        <f t="shared" si="37"/>
        <v>41.176470588235297</v>
      </c>
      <c r="AA79" s="844">
        <f t="shared" si="38"/>
        <v>20.838235294117649</v>
      </c>
      <c r="AB79" s="845">
        <v>1</v>
      </c>
      <c r="AC79" s="824">
        <v>10.199999999999999</v>
      </c>
      <c r="AD79" s="824">
        <v>2.16</v>
      </c>
      <c r="AE79" s="824">
        <v>1.34</v>
      </c>
      <c r="AF79" s="824" t="s">
        <v>135</v>
      </c>
      <c r="AG79" s="824">
        <v>-154.69999999999999</v>
      </c>
      <c r="AH79" s="824">
        <v>55.300000000000004</v>
      </c>
      <c r="AI79" s="824">
        <v>3</v>
      </c>
      <c r="AJ79" s="824">
        <v>28.199999999999996</v>
      </c>
      <c r="AK79" s="824">
        <v>9.4</v>
      </c>
      <c r="AL79" s="836">
        <v>128840</v>
      </c>
      <c r="AM79" s="830">
        <v>0.09</v>
      </c>
      <c r="AN79" s="824" t="s">
        <v>135</v>
      </c>
      <c r="AO79" s="705">
        <f t="shared" si="39"/>
        <v>-1.5461620172031338</v>
      </c>
      <c r="AP79" s="706">
        <f t="shared" si="40"/>
        <v>19.292073276914515</v>
      </c>
      <c r="AQ79" s="846" t="str">
        <f t="shared" si="41"/>
        <v>n/a</v>
      </c>
      <c r="AR79" s="618">
        <f>INDEX(Historical!$C$7:$C$1227,MATCH(B79,Historical!$B$7:$B$1249,0))*IF(AH79="n/a",1.03,IF(AH79&lt;0,1.01,IF(AH79&gt;10,1.1,(1+AH79/100))))</f>
        <v>3.08</v>
      </c>
      <c r="AS79" s="844">
        <f t="shared" si="42"/>
        <v>3.1724000000000001</v>
      </c>
      <c r="AT79" s="844">
        <f t="shared" si="31"/>
        <v>3.4706056000000003</v>
      </c>
      <c r="AU79" s="844">
        <f t="shared" si="31"/>
        <v>3.7968425264000008</v>
      </c>
      <c r="AV79" s="844">
        <f t="shared" si="31"/>
        <v>4.1537457238816016</v>
      </c>
      <c r="AW79" s="618">
        <f t="shared" si="43"/>
        <v>17.673593850281602</v>
      </c>
      <c r="AX79" s="713">
        <f t="shared" si="44"/>
        <v>8.3150288639292391</v>
      </c>
      <c r="AY79" s="891">
        <v>1.1499999999999999</v>
      </c>
      <c r="AZ79" s="830">
        <v>24.94</v>
      </c>
      <c r="BA79" s="830">
        <v>-19.28</v>
      </c>
      <c r="BB79" s="830">
        <v>8.6999999999999993</v>
      </c>
      <c r="BC79" s="830">
        <v>6.7100000000000009</v>
      </c>
      <c r="BE79" s="594">
        <v>1963</v>
      </c>
      <c r="BF79" s="856">
        <f t="shared" si="45"/>
        <v>7</v>
      </c>
      <c r="BG79" s="840">
        <v>17.599999999999998</v>
      </c>
      <c r="BH79" s="823" t="s">
        <v>4455</v>
      </c>
      <c r="BI79" s="823" t="s">
        <v>4456</v>
      </c>
    </row>
    <row r="80" spans="1:61" ht="11.25" customHeight="1" x14ac:dyDescent="0.2">
      <c r="A80" s="822" t="s">
        <v>4952</v>
      </c>
      <c r="B80" s="833" t="s">
        <v>660</v>
      </c>
      <c r="C80" s="889" t="s">
        <v>111</v>
      </c>
      <c r="D80" s="889" t="s">
        <v>4189</v>
      </c>
      <c r="E80" s="699">
        <v>28</v>
      </c>
      <c r="F80" s="1155">
        <v>126</v>
      </c>
      <c r="G80" s="1155" t="s">
        <v>105</v>
      </c>
      <c r="H80" s="1155" t="s">
        <v>105</v>
      </c>
      <c r="I80" s="824">
        <v>31.66</v>
      </c>
      <c r="J80" s="618">
        <f t="shared" si="32"/>
        <v>2.9058749210360078</v>
      </c>
      <c r="K80" s="842">
        <v>0.23</v>
      </c>
      <c r="L80" s="845">
        <v>4</v>
      </c>
      <c r="M80" s="609">
        <f t="shared" si="33"/>
        <v>0.92</v>
      </c>
      <c r="N80" s="828" t="s">
        <v>141</v>
      </c>
      <c r="O80" s="701">
        <v>0.22</v>
      </c>
      <c r="P80" s="1006">
        <v>44890</v>
      </c>
      <c r="Q80" s="1006">
        <v>44907</v>
      </c>
      <c r="R80" s="609">
        <f t="shared" si="34"/>
        <v>4.5454545454545494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2.3668639053254559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3.9541410047541969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6.8869989429909628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10.115946663205699</v>
      </c>
      <c r="W80" s="668">
        <f t="shared" si="35"/>
        <v>0.68080617388392817</v>
      </c>
      <c r="X80" s="669" t="str">
        <f t="shared" si="36"/>
        <v>n/a</v>
      </c>
      <c r="Y80" s="833"/>
      <c r="Z80" s="618" t="str">
        <f t="shared" si="37"/>
        <v>n/a</v>
      </c>
      <c r="AA80" s="844" t="str">
        <f t="shared" si="38"/>
        <v>n/a</v>
      </c>
      <c r="AB80" s="845">
        <v>9</v>
      </c>
      <c r="AC80" s="824">
        <v>-3.21</v>
      </c>
      <c r="AD80" s="824" t="s">
        <v>135</v>
      </c>
      <c r="AE80" s="824">
        <v>0.55000000000000004</v>
      </c>
      <c r="AF80" s="824">
        <v>2.04</v>
      </c>
      <c r="AG80" s="824">
        <v>-17</v>
      </c>
      <c r="AH80" s="824">
        <v>-14.299999999999999</v>
      </c>
      <c r="AI80" s="824">
        <v>11.24</v>
      </c>
      <c r="AJ80" s="824">
        <v>-27.700000000000003</v>
      </c>
      <c r="AK80" s="824">
        <v>-10</v>
      </c>
      <c r="AL80" s="836">
        <v>972.23</v>
      </c>
      <c r="AM80" s="830">
        <v>2.1999999999999997</v>
      </c>
      <c r="AN80" s="824">
        <v>1.64</v>
      </c>
      <c r="AO80" s="705" t="str">
        <f t="shared" si="39"/>
        <v>n/a</v>
      </c>
      <c r="AP80" s="706">
        <f t="shared" si="40"/>
        <v>9.792873864026971</v>
      </c>
      <c r="AQ80" s="846" t="str">
        <f t="shared" si="41"/>
        <v>n/a</v>
      </c>
      <c r="AR80" s="618">
        <f>INDEX(Historical!$C$7:$C$1227,MATCH(B80,Historical!$B$7:$B$1249,0))*IF(AH80="n/a",1.03,IF(AH80&lt;0,1.01,IF(AH80&gt;10,1.1,(1+AH80/100))))</f>
        <v>0.87365000000000004</v>
      </c>
      <c r="AS80" s="844">
        <f t="shared" si="42"/>
        <v>0.96101500000000006</v>
      </c>
      <c r="AT80" s="844">
        <f t="shared" si="31"/>
        <v>0.97062515000000005</v>
      </c>
      <c r="AU80" s="844">
        <f t="shared" si="31"/>
        <v>0.98033140150000009</v>
      </c>
      <c r="AV80" s="844">
        <f t="shared" si="31"/>
        <v>0.9901347155150001</v>
      </c>
      <c r="AW80" s="618">
        <f t="shared" si="43"/>
        <v>4.7757562670150007</v>
      </c>
      <c r="AX80" s="713">
        <f t="shared" si="44"/>
        <v>15.084511266629818</v>
      </c>
      <c r="AY80" s="891">
        <v>1.1000000000000001</v>
      </c>
      <c r="AZ80" s="830">
        <v>43.13</v>
      </c>
      <c r="BA80" s="830">
        <v>-16.619999999999997</v>
      </c>
      <c r="BB80" s="830">
        <v>22.84</v>
      </c>
      <c r="BC80" s="830">
        <v>10.27</v>
      </c>
      <c r="BE80" s="594">
        <v>1996</v>
      </c>
      <c r="BF80" s="856">
        <f t="shared" si="45"/>
        <v>3</v>
      </c>
      <c r="BG80" s="840">
        <v>-5.0999999999999996</v>
      </c>
      <c r="BH80" s="823" t="s">
        <v>4455</v>
      </c>
      <c r="BI80" s="823" t="s">
        <v>4456</v>
      </c>
    </row>
    <row r="81" spans="1:61" ht="11.25" customHeight="1" x14ac:dyDescent="0.2">
      <c r="A81" s="822" t="s">
        <v>4956</v>
      </c>
      <c r="B81" s="833" t="s">
        <v>274</v>
      </c>
      <c r="C81" s="889" t="s">
        <v>244</v>
      </c>
      <c r="D81" s="889" t="s">
        <v>4219</v>
      </c>
      <c r="E81" s="699">
        <v>47</v>
      </c>
      <c r="F81" s="1155">
        <v>56</v>
      </c>
      <c r="G81" s="1155" t="s">
        <v>36</v>
      </c>
      <c r="H81" s="1155" t="s">
        <v>114</v>
      </c>
      <c r="I81" s="824">
        <v>272.79000000000002</v>
      </c>
      <c r="J81" s="618">
        <f t="shared" si="32"/>
        <v>2.2288207045712816</v>
      </c>
      <c r="K81" s="835">
        <v>1.52</v>
      </c>
      <c r="L81" s="845">
        <v>4</v>
      </c>
      <c r="M81" s="609">
        <f t="shared" si="33"/>
        <v>6.08</v>
      </c>
      <c r="N81" s="828" t="s">
        <v>147</v>
      </c>
      <c r="O81" s="700">
        <v>1.38</v>
      </c>
      <c r="P81" s="603">
        <v>44895</v>
      </c>
      <c r="Q81" s="603">
        <v>44910</v>
      </c>
      <c r="R81" s="609">
        <f t="shared" si="34"/>
        <v>10.144927536231894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4.1666666666666741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7.8073638973510828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7.7780744557718773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7.5731480746471735</v>
      </c>
      <c r="W81" s="668">
        <f t="shared" si="35"/>
        <v>1.0270596031009536</v>
      </c>
      <c r="X81" s="669">
        <f t="shared" si="36"/>
        <v>0.59831341967475982</v>
      </c>
      <c r="Y81" s="1160"/>
      <c r="Z81" s="618">
        <f t="shared" si="37"/>
        <v>76.57430730478589</v>
      </c>
      <c r="AA81" s="844">
        <f t="shared" si="38"/>
        <v>34.356423173803528</v>
      </c>
      <c r="AB81" s="845">
        <v>12</v>
      </c>
      <c r="AC81" s="824">
        <v>7.94</v>
      </c>
      <c r="AD81" s="824">
        <v>5.13</v>
      </c>
      <c r="AE81" s="824">
        <v>8.59</v>
      </c>
      <c r="AF81" s="824" t="s">
        <v>135</v>
      </c>
      <c r="AG81" s="826">
        <v>-100.49999999999999</v>
      </c>
      <c r="AH81" s="824">
        <v>59.099999999999994</v>
      </c>
      <c r="AI81" s="824">
        <v>5.13</v>
      </c>
      <c r="AJ81" s="824">
        <v>13</v>
      </c>
      <c r="AK81" s="824">
        <v>6.67</v>
      </c>
      <c r="AL81" s="836">
        <v>199870</v>
      </c>
      <c r="AM81" s="830">
        <v>0.16999999999999998</v>
      </c>
      <c r="AN81" s="824" t="s">
        <v>135</v>
      </c>
      <c r="AO81" s="705">
        <f t="shared" si="39"/>
        <v>-24.349528013460368</v>
      </c>
      <c r="AP81" s="706">
        <f t="shared" si="40"/>
        <v>10.006895160343159</v>
      </c>
      <c r="AQ81" s="846" t="str">
        <f t="shared" si="41"/>
        <v>n/a</v>
      </c>
      <c r="AR81" s="618">
        <f>INDEX(Historical!$C$7:$C$1227,MATCH(B81,Historical!$B$7:$B$1249,0))*IF(AH81="n/a",1.03,IF(AH81&lt;0,1.01,IF(AH81&gt;10,1.1,(1+AH81/100))))</f>
        <v>5.7750000000000004</v>
      </c>
      <c r="AS81" s="844">
        <f t="shared" si="42"/>
        <v>6.0712574999999998</v>
      </c>
      <c r="AT81" s="844">
        <f t="shared" si="31"/>
        <v>6.47621037525</v>
      </c>
      <c r="AU81" s="844">
        <f t="shared" si="31"/>
        <v>6.9081736072791751</v>
      </c>
      <c r="AV81" s="844">
        <f t="shared" si="31"/>
        <v>7.3689487868846957</v>
      </c>
      <c r="AW81" s="618">
        <f t="shared" si="43"/>
        <v>32.599590269413866</v>
      </c>
      <c r="AX81" s="713">
        <f t="shared" si="44"/>
        <v>11.950434498850347</v>
      </c>
      <c r="AY81" s="891">
        <v>0.64</v>
      </c>
      <c r="AZ81" s="830">
        <v>25.319999999999997</v>
      </c>
      <c r="BA81" s="830">
        <v>-3.15</v>
      </c>
      <c r="BB81" s="830">
        <v>6.02</v>
      </c>
      <c r="BC81" s="830">
        <v>8.61</v>
      </c>
      <c r="BE81" s="594">
        <v>1976</v>
      </c>
      <c r="BF81" s="856">
        <f t="shared" si="45"/>
        <v>5</v>
      </c>
      <c r="BG81" s="840">
        <v>11.700000000000001</v>
      </c>
      <c r="BH81" s="823" t="s">
        <v>4455</v>
      </c>
      <c r="BI81" s="823" t="s">
        <v>4456</v>
      </c>
    </row>
    <row r="82" spans="1:61" ht="11.25" customHeight="1" x14ac:dyDescent="0.2">
      <c r="A82" s="829" t="s">
        <v>280</v>
      </c>
      <c r="B82" s="833" t="s">
        <v>281</v>
      </c>
      <c r="C82" s="889" t="s">
        <v>152</v>
      </c>
      <c r="D82" s="889" t="s">
        <v>4191</v>
      </c>
      <c r="E82" s="699">
        <v>45</v>
      </c>
      <c r="F82" s="1155">
        <v>60</v>
      </c>
      <c r="G82" s="1155" t="s">
        <v>114</v>
      </c>
      <c r="H82" s="1155" t="s">
        <v>114</v>
      </c>
      <c r="I82" s="824">
        <v>79.040000000000006</v>
      </c>
      <c r="J82" s="618">
        <f t="shared" si="32"/>
        <v>3.4412955465587043</v>
      </c>
      <c r="K82" s="835">
        <v>0.68</v>
      </c>
      <c r="L82" s="845">
        <v>4</v>
      </c>
      <c r="M82" s="609">
        <f t="shared" si="33"/>
        <v>2.72</v>
      </c>
      <c r="N82" s="828" t="s">
        <v>282</v>
      </c>
      <c r="O82" s="700">
        <v>0.63</v>
      </c>
      <c r="P82" s="603">
        <v>44735</v>
      </c>
      <c r="Q82" s="603">
        <v>44757</v>
      </c>
      <c r="R82" s="609">
        <f t="shared" si="34"/>
        <v>7.936507936507943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8.0357142857142794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8.0201341824893024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8.3577728950453576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9.9766218946124816</v>
      </c>
      <c r="W82" s="668">
        <f t="shared" si="35"/>
        <v>0.83773575698590663</v>
      </c>
      <c r="X82" s="669">
        <f t="shared" si="36"/>
        <v>1.6072640182779534</v>
      </c>
      <c r="Y82" s="630" t="s">
        <v>283</v>
      </c>
      <c r="Z82" s="618">
        <f t="shared" si="37"/>
        <v>84.472049689440993</v>
      </c>
      <c r="AA82" s="844">
        <f t="shared" si="38"/>
        <v>24.546583850931679</v>
      </c>
      <c r="AB82" s="845">
        <v>4</v>
      </c>
      <c r="AC82" s="824">
        <v>3.22</v>
      </c>
      <c r="AD82" s="824">
        <v>8.07</v>
      </c>
      <c r="AE82" s="824">
        <v>3.25</v>
      </c>
      <c r="AF82" s="824">
        <v>1.93</v>
      </c>
      <c r="AG82" s="824">
        <v>9.6</v>
      </c>
      <c r="AH82" s="824">
        <v>44.2</v>
      </c>
      <c r="AI82" s="824">
        <v>3.8600000000000003</v>
      </c>
      <c r="AJ82" s="824">
        <v>5.2</v>
      </c>
      <c r="AK82" s="824">
        <v>2.94</v>
      </c>
      <c r="AL82" s="836">
        <v>100250</v>
      </c>
      <c r="AM82" s="830">
        <v>0.1</v>
      </c>
      <c r="AN82" s="824">
        <v>0.44</v>
      </c>
      <c r="AO82" s="705">
        <f t="shared" si="39"/>
        <v>-12.747515409327617</v>
      </c>
      <c r="AP82" s="706">
        <f t="shared" si="40"/>
        <v>11.799068441604062</v>
      </c>
      <c r="AQ82" s="846">
        <f t="shared" si="41"/>
        <v>45.105183049014698</v>
      </c>
      <c r="AR82" s="618">
        <f>INDEX(Historical!$C$7:$C$1227,MATCH(B82,Historical!$B$7:$B$1249,0))*IF(AH82="n/a",1.03,IF(AH82&lt;0,1.01,IF(AH82&gt;10,1.1,(1+AH82/100))))</f>
        <v>2.6619999999999999</v>
      </c>
      <c r="AS82" s="844">
        <f t="shared" si="42"/>
        <v>2.7647531999999999</v>
      </c>
      <c r="AT82" s="844">
        <f t="shared" si="31"/>
        <v>2.8460369440800002</v>
      </c>
      <c r="AU82" s="844">
        <f t="shared" si="31"/>
        <v>2.9297104302359522</v>
      </c>
      <c r="AV82" s="844">
        <f t="shared" si="31"/>
        <v>3.0158439168848896</v>
      </c>
      <c r="AW82" s="618">
        <f t="shared" si="43"/>
        <v>14.218344491200842</v>
      </c>
      <c r="AX82" s="713">
        <f t="shared" si="44"/>
        <v>17.988796168017256</v>
      </c>
      <c r="AY82" s="891">
        <v>0.76</v>
      </c>
      <c r="AZ82" s="830">
        <v>4.2299999999999995</v>
      </c>
      <c r="BA82" s="830">
        <v>-30.930000000000003</v>
      </c>
      <c r="BB82" s="830">
        <v>-4.5199999999999996</v>
      </c>
      <c r="BC82" s="830">
        <v>-16.470000000000002</v>
      </c>
      <c r="BE82" s="594">
        <v>1978</v>
      </c>
      <c r="BF82" s="856">
        <f t="shared" si="45"/>
        <v>5</v>
      </c>
      <c r="BG82" s="840">
        <v>5.5</v>
      </c>
      <c r="BH82" s="823" t="s">
        <v>4455</v>
      </c>
      <c r="BI82" s="823" t="s">
        <v>4456</v>
      </c>
    </row>
    <row r="83" spans="1:61" ht="11.25" customHeight="1" x14ac:dyDescent="0.2">
      <c r="A83" s="829" t="s">
        <v>4962</v>
      </c>
      <c r="B83" s="833" t="s">
        <v>279</v>
      </c>
      <c r="C83" s="889" t="s">
        <v>130</v>
      </c>
      <c r="D83" s="889" t="s">
        <v>4195</v>
      </c>
      <c r="E83" s="699">
        <v>31</v>
      </c>
      <c r="F83" s="1155">
        <v>94</v>
      </c>
      <c r="G83" s="1155" t="s">
        <v>36</v>
      </c>
      <c r="H83" s="1155" t="s">
        <v>36</v>
      </c>
      <c r="I83" s="824">
        <v>31.49</v>
      </c>
      <c r="J83" s="618">
        <f t="shared" si="32"/>
        <v>2.8262940616068595</v>
      </c>
      <c r="K83" s="842">
        <v>0.2225</v>
      </c>
      <c r="L83" s="845">
        <v>4</v>
      </c>
      <c r="M83" s="609">
        <f t="shared" si="33"/>
        <v>0.89</v>
      </c>
      <c r="N83" s="828" t="s">
        <v>144</v>
      </c>
      <c r="O83" s="701">
        <v>0.2175</v>
      </c>
      <c r="P83" s="603">
        <v>44902</v>
      </c>
      <c r="Q83" s="603">
        <v>44927</v>
      </c>
      <c r="R83" s="609">
        <f t="shared" si="34"/>
        <v>2.2988505747126458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2.4096385542168752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2.4701278673611382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2.5348575657732741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2.7189465815924629</v>
      </c>
      <c r="W83" s="668">
        <f t="shared" si="35"/>
        <v>0.93229399317166084</v>
      </c>
      <c r="X83" s="669">
        <f t="shared" si="36"/>
        <v>0.26682711218666044</v>
      </c>
      <c r="Y83" s="626"/>
      <c r="Z83" s="618">
        <f t="shared" si="37"/>
        <v>55.279503105590052</v>
      </c>
      <c r="AA83" s="844">
        <f t="shared" si="38"/>
        <v>19.559006211180122</v>
      </c>
      <c r="AB83" s="845">
        <v>12</v>
      </c>
      <c r="AC83" s="824">
        <v>1.61</v>
      </c>
      <c r="AD83" s="824">
        <v>3.54</v>
      </c>
      <c r="AE83" s="824">
        <v>1.02</v>
      </c>
      <c r="AF83" s="824">
        <v>1.85</v>
      </c>
      <c r="AG83" s="824">
        <v>10.6</v>
      </c>
      <c r="AH83" s="825">
        <v>-4.1000000000000005</v>
      </c>
      <c r="AI83" s="825">
        <v>22.27</v>
      </c>
      <c r="AJ83" s="824">
        <v>9.5</v>
      </c>
      <c r="AK83" s="824">
        <v>5.4</v>
      </c>
      <c r="AL83" s="836">
        <v>6260</v>
      </c>
      <c r="AM83" s="830">
        <v>0.1</v>
      </c>
      <c r="AN83" s="824">
        <v>0.89</v>
      </c>
      <c r="AO83" s="705">
        <f t="shared" si="39"/>
        <v>-14.197854583799989</v>
      </c>
      <c r="AP83" s="706">
        <f t="shared" si="40"/>
        <v>5.3611516273801332</v>
      </c>
      <c r="AQ83" s="846">
        <f t="shared" si="41"/>
        <v>26.814232448155305</v>
      </c>
      <c r="AR83" s="618">
        <f>INDEX(Historical!$C$7:$C$1227,MATCH(B83,Historical!$B$7:$B$1249,0))*IF(AH83="n/a",1.03,IF(AH83&lt;0,1.01,IF(AH83&gt;10,1.1,(1+AH83/100))))</f>
        <v>0.85849999999999993</v>
      </c>
      <c r="AS83" s="844">
        <f t="shared" si="42"/>
        <v>0.94435000000000002</v>
      </c>
      <c r="AT83" s="844">
        <f t="shared" si="31"/>
        <v>0.99534490000000009</v>
      </c>
      <c r="AU83" s="844">
        <f t="shared" si="31"/>
        <v>1.0490935246000002</v>
      </c>
      <c r="AV83" s="844">
        <f t="shared" si="31"/>
        <v>1.1057445749284003</v>
      </c>
      <c r="AW83" s="618">
        <f t="shared" si="43"/>
        <v>4.9530329995284008</v>
      </c>
      <c r="AX83" s="713">
        <f t="shared" si="44"/>
        <v>15.728907588213403</v>
      </c>
      <c r="AY83" s="891">
        <v>0.75</v>
      </c>
      <c r="AZ83" s="830">
        <v>26.36</v>
      </c>
      <c r="BA83" s="830">
        <v>-2.17</v>
      </c>
      <c r="BB83" s="830">
        <v>8.98</v>
      </c>
      <c r="BC83" s="830">
        <v>12.97</v>
      </c>
      <c r="BE83" s="594">
        <v>1992</v>
      </c>
      <c r="BF83" s="856">
        <f t="shared" si="45"/>
        <v>3</v>
      </c>
      <c r="BG83" s="840">
        <v>4</v>
      </c>
      <c r="BH83" s="823" t="s">
        <v>4455</v>
      </c>
      <c r="BI83" s="823" t="s">
        <v>4456</v>
      </c>
    </row>
    <row r="84" spans="1:61" s="515" customFormat="1" ht="11.25" customHeight="1" x14ac:dyDescent="0.2">
      <c r="A84" s="822" t="s">
        <v>4965</v>
      </c>
      <c r="B84" s="833" t="s">
        <v>287</v>
      </c>
      <c r="C84" s="889" t="s">
        <v>130</v>
      </c>
      <c r="D84" s="889" t="s">
        <v>4196</v>
      </c>
      <c r="E84" s="699">
        <v>47</v>
      </c>
      <c r="F84" s="1155">
        <v>55</v>
      </c>
      <c r="G84" s="1155" t="s">
        <v>36</v>
      </c>
      <c r="H84" s="1155" t="s">
        <v>36</v>
      </c>
      <c r="I84" s="824">
        <v>72.010000000000005</v>
      </c>
      <c r="J84" s="618">
        <f t="shared" si="32"/>
        <v>2.2635745035411747</v>
      </c>
      <c r="K84" s="835">
        <v>0.40749999999999997</v>
      </c>
      <c r="L84" s="845">
        <v>4</v>
      </c>
      <c r="M84" s="609">
        <f t="shared" si="33"/>
        <v>1.63</v>
      </c>
      <c r="N84" s="828" t="s">
        <v>147</v>
      </c>
      <c r="O84" s="700">
        <v>0.38750000000000001</v>
      </c>
      <c r="P84" s="603">
        <v>44804</v>
      </c>
      <c r="Q84" s="603">
        <v>44819</v>
      </c>
      <c r="R84" s="609">
        <f t="shared" si="34"/>
        <v>5.1612903225806352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4.8442906574394318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4.6998920438107383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4.6851590432896106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4.1352252809612633</v>
      </c>
      <c r="W84" s="668">
        <f t="shared" si="35"/>
        <v>1.1329876185610162</v>
      </c>
      <c r="X84" s="669">
        <f t="shared" si="36"/>
        <v>0.76805885955567388</v>
      </c>
      <c r="Y84" s="740"/>
      <c r="Z84" s="618">
        <f t="shared" si="37"/>
        <v>57.192982456140342</v>
      </c>
      <c r="AA84" s="844">
        <f t="shared" si="38"/>
        <v>25.266666666666669</v>
      </c>
      <c r="AB84" s="845">
        <v>12</v>
      </c>
      <c r="AC84" s="824">
        <v>2.85</v>
      </c>
      <c r="AD84" s="824">
        <v>5.87</v>
      </c>
      <c r="AE84" s="824">
        <v>3.7</v>
      </c>
      <c r="AF84" s="824">
        <v>2.36</v>
      </c>
      <c r="AG84" s="824">
        <v>9.8000000000000007</v>
      </c>
      <c r="AH84" s="824">
        <v>12.7</v>
      </c>
      <c r="AI84" s="824">
        <v>6.49</v>
      </c>
      <c r="AJ84" s="824">
        <v>6.1</v>
      </c>
      <c r="AK84" s="824">
        <v>4.2</v>
      </c>
      <c r="AL84" s="836">
        <v>2540</v>
      </c>
      <c r="AM84" s="830">
        <v>0.16999999999999998</v>
      </c>
      <c r="AN84" s="824">
        <v>0.63</v>
      </c>
      <c r="AO84" s="705">
        <f t="shared" si="39"/>
        <v>-18.317933119835885</v>
      </c>
      <c r="AP84" s="706">
        <f t="shared" si="40"/>
        <v>6.9487335468307858</v>
      </c>
      <c r="AQ84" s="846">
        <f t="shared" si="41"/>
        <v>62.794121287981184</v>
      </c>
      <c r="AR84" s="618">
        <f>INDEX(Historical!$C$7:$C$1227,MATCH(B84,Historical!$B$7:$B$1249,0))*IF(AH84="n/a",1.03,IF(AH84&lt;0,1.01,IF(AH84&gt;10,1.1,(1+AH84/100))))</f>
        <v>1.6665000000000001</v>
      </c>
      <c r="AS84" s="844">
        <f t="shared" si="42"/>
        <v>1.77465585</v>
      </c>
      <c r="AT84" s="844">
        <f t="shared" si="31"/>
        <v>1.8491913957000001</v>
      </c>
      <c r="AU84" s="844">
        <f t="shared" si="31"/>
        <v>1.9268574343194003</v>
      </c>
      <c r="AV84" s="844">
        <f t="shared" si="31"/>
        <v>2.0077854465608151</v>
      </c>
      <c r="AW84" s="618">
        <f t="shared" si="43"/>
        <v>9.2249901265802166</v>
      </c>
      <c r="AX84" s="713">
        <f t="shared" si="44"/>
        <v>12.810707022052792</v>
      </c>
      <c r="AY84" s="891">
        <v>0.69</v>
      </c>
      <c r="AZ84" s="830">
        <v>16.77</v>
      </c>
      <c r="BA84" s="830">
        <v>-16.53</v>
      </c>
      <c r="BB84" s="830">
        <v>5.5100000000000007</v>
      </c>
      <c r="BC84" s="830">
        <v>-5.29</v>
      </c>
      <c r="BD84" s="865"/>
      <c r="BE84" s="594">
        <v>1976</v>
      </c>
      <c r="BF84" s="856">
        <f t="shared" si="45"/>
        <v>5</v>
      </c>
      <c r="BG84" s="840">
        <v>4.3</v>
      </c>
      <c r="BH84" s="823" t="s">
        <v>4455</v>
      </c>
      <c r="BI84" s="823" t="s">
        <v>4456</v>
      </c>
    </row>
    <row r="85" spans="1:61" ht="11.25" customHeight="1" x14ac:dyDescent="0.2">
      <c r="A85" s="829" t="s">
        <v>4966</v>
      </c>
      <c r="B85" s="833" t="s">
        <v>276</v>
      </c>
      <c r="C85" s="889" t="s">
        <v>111</v>
      </c>
      <c r="D85" s="889" t="s">
        <v>4189</v>
      </c>
      <c r="E85" s="699">
        <v>30</v>
      </c>
      <c r="F85" s="1155">
        <v>99</v>
      </c>
      <c r="G85" s="1155" t="s">
        <v>105</v>
      </c>
      <c r="H85" s="1155" t="s">
        <v>105</v>
      </c>
      <c r="I85" s="824">
        <v>98.12</v>
      </c>
      <c r="J85" s="618">
        <f t="shared" si="32"/>
        <v>1.8548715858132898</v>
      </c>
      <c r="K85" s="842">
        <v>0.45500000000000002</v>
      </c>
      <c r="L85" s="845">
        <v>4</v>
      </c>
      <c r="M85" s="609">
        <f t="shared" si="33"/>
        <v>1.82</v>
      </c>
      <c r="N85" s="828" t="s">
        <v>708</v>
      </c>
      <c r="O85" s="701">
        <v>0.435</v>
      </c>
      <c r="P85" s="603">
        <v>44664</v>
      </c>
      <c r="Q85" s="603">
        <v>44680</v>
      </c>
      <c r="R85" s="609">
        <f t="shared" si="34"/>
        <v>4.5977011494252915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5.5045871559633142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10.456949030045148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11.189713560568549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6.5459142973809836</v>
      </c>
      <c r="W85" s="668">
        <f t="shared" si="35"/>
        <v>1.7094195023368313</v>
      </c>
      <c r="X85" s="669">
        <f t="shared" si="36"/>
        <v>0.61821621881594202</v>
      </c>
      <c r="Y85" s="833"/>
      <c r="Z85" s="618">
        <f t="shared" si="37"/>
        <v>42.924528301886795</v>
      </c>
      <c r="AA85" s="844">
        <f t="shared" si="38"/>
        <v>23.141509433962263</v>
      </c>
      <c r="AB85" s="845">
        <v>12</v>
      </c>
      <c r="AC85" s="824">
        <v>4.24</v>
      </c>
      <c r="AD85" s="824">
        <v>2.2799999999999998</v>
      </c>
      <c r="AE85" s="824">
        <v>3.43</v>
      </c>
      <c r="AF85" s="824">
        <v>3.05</v>
      </c>
      <c r="AG85" s="824">
        <v>13.900000000000002</v>
      </c>
      <c r="AH85" s="824">
        <v>-12</v>
      </c>
      <c r="AI85" s="824">
        <v>3.6999999999999997</v>
      </c>
      <c r="AJ85" s="824">
        <v>18.099999999999998</v>
      </c>
      <c r="AK85" s="824">
        <v>10</v>
      </c>
      <c r="AL85" s="836">
        <v>2400</v>
      </c>
      <c r="AM85" s="830">
        <v>0.6</v>
      </c>
      <c r="AN85" s="824">
        <v>0.54</v>
      </c>
      <c r="AO85" s="705">
        <f t="shared" si="39"/>
        <v>-10.096924287580423</v>
      </c>
      <c r="AP85" s="706">
        <f t="shared" si="40"/>
        <v>13.04458514638184</v>
      </c>
      <c r="AQ85" s="846">
        <f t="shared" si="41"/>
        <v>77.114656867095135</v>
      </c>
      <c r="AR85" s="618">
        <f>INDEX(Historical!$C$7:$C$1227,MATCH(B85,Historical!$B$7:$B$1249,0))*IF(AH85="n/a",1.03,IF(AH85&lt;0,1.01,IF(AH85&gt;10,1.1,(1+AH85/100))))</f>
        <v>1.7422500000000001</v>
      </c>
      <c r="AS85" s="844">
        <f t="shared" si="42"/>
        <v>1.80671325</v>
      </c>
      <c r="AT85" s="844">
        <f t="shared" si="31"/>
        <v>1.9873845750000003</v>
      </c>
      <c r="AU85" s="844">
        <f t="shared" si="31"/>
        <v>2.1861230325000007</v>
      </c>
      <c r="AV85" s="844">
        <f t="shared" si="31"/>
        <v>2.4047353357500012</v>
      </c>
      <c r="AW85" s="618">
        <f t="shared" si="43"/>
        <v>10.127206193250002</v>
      </c>
      <c r="AX85" s="713">
        <f t="shared" si="44"/>
        <v>10.321245610731758</v>
      </c>
      <c r="AY85" s="891">
        <v>0.78</v>
      </c>
      <c r="AZ85" s="830">
        <v>37.869999999999997</v>
      </c>
      <c r="BA85" s="830">
        <v>-2.17</v>
      </c>
      <c r="BB85" s="830">
        <v>8.83</v>
      </c>
      <c r="BC85" s="830">
        <v>16.84</v>
      </c>
      <c r="BE85" s="594">
        <v>1993</v>
      </c>
      <c r="BF85" s="856">
        <f t="shared" si="45"/>
        <v>3</v>
      </c>
      <c r="BG85" s="840">
        <v>6.4</v>
      </c>
      <c r="BH85" s="823" t="s">
        <v>4455</v>
      </c>
      <c r="BI85" s="823" t="s">
        <v>4456</v>
      </c>
    </row>
    <row r="86" spans="1:61" ht="11.25" customHeight="1" x14ac:dyDescent="0.2">
      <c r="A86" s="822" t="s">
        <v>4967</v>
      </c>
      <c r="B86" s="833" t="s">
        <v>272</v>
      </c>
      <c r="C86" s="889" t="s">
        <v>127</v>
      </c>
      <c r="D86" s="889" t="s">
        <v>4194</v>
      </c>
      <c r="E86" s="699">
        <v>36</v>
      </c>
      <c r="F86" s="1155">
        <v>80</v>
      </c>
      <c r="G86" s="1155" t="s">
        <v>36</v>
      </c>
      <c r="H86" s="1155" t="s">
        <v>36</v>
      </c>
      <c r="I86" s="824">
        <v>85.18</v>
      </c>
      <c r="J86" s="618">
        <f t="shared" si="32"/>
        <v>1.8314158253111057</v>
      </c>
      <c r="K86" s="842">
        <v>0.39</v>
      </c>
      <c r="L86" s="845">
        <v>4</v>
      </c>
      <c r="M86" s="609">
        <f t="shared" si="33"/>
        <v>1.56</v>
      </c>
      <c r="N86" s="828" t="s">
        <v>217</v>
      </c>
      <c r="O86" s="701">
        <v>0.37</v>
      </c>
      <c r="P86" s="603">
        <v>44924</v>
      </c>
      <c r="Q86" s="603">
        <v>44935</v>
      </c>
      <c r="R86" s="609">
        <f t="shared" si="34"/>
        <v>5.4054054054054106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9.6774193548387224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9.3541299792876842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9.5993785007892249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9.2785913533468758</v>
      </c>
      <c r="W86" s="668">
        <f t="shared" si="35"/>
        <v>1.0345728284850737</v>
      </c>
      <c r="X86" s="669">
        <f t="shared" si="36"/>
        <v>1.1033768391711753</v>
      </c>
      <c r="Y86" s="833" t="s">
        <v>3875</v>
      </c>
      <c r="Z86" s="618">
        <f t="shared" si="37"/>
        <v>60.70038910505837</v>
      </c>
      <c r="AA86" s="844">
        <f t="shared" si="38"/>
        <v>33.143968871595334</v>
      </c>
      <c r="AB86" s="845">
        <v>11</v>
      </c>
      <c r="AC86" s="827">
        <v>2.57</v>
      </c>
      <c r="AD86" s="827">
        <v>6.39</v>
      </c>
      <c r="AE86" s="827">
        <v>3.52</v>
      </c>
      <c r="AF86" s="827">
        <v>4.8899999999999997</v>
      </c>
      <c r="AG86" s="824">
        <v>15.2</v>
      </c>
      <c r="AH86" s="827">
        <v>0.8</v>
      </c>
      <c r="AI86" s="827">
        <v>9.2200000000000006</v>
      </c>
      <c r="AJ86" s="824">
        <v>8.6999999999999993</v>
      </c>
      <c r="AK86" s="824">
        <v>5.0999999999999996</v>
      </c>
      <c r="AL86" s="671">
        <v>22460</v>
      </c>
      <c r="AM86" s="830">
        <v>0.47000000000000003</v>
      </c>
      <c r="AN86" s="824">
        <v>1.17</v>
      </c>
      <c r="AO86" s="705">
        <f t="shared" si="39"/>
        <v>-21.713174545495001</v>
      </c>
      <c r="AP86" s="706">
        <f t="shared" si="40"/>
        <v>11.430794326100331</v>
      </c>
      <c r="AQ86" s="846">
        <f t="shared" si="41"/>
        <v>168.38944157250398</v>
      </c>
      <c r="AR86" s="618">
        <f>INDEX(Historical!$C$7:$C$1227,MATCH(B86,Historical!$B$7:$B$1249,0))*IF(AH86="n/a",1.03,IF(AH86&lt;0,1.01,IF(AH86&gt;10,1.1,(1+AH86/100))))</f>
        <v>1.3708800000000001</v>
      </c>
      <c r="AS86" s="844">
        <f t="shared" si="42"/>
        <v>1.4972751360000003</v>
      </c>
      <c r="AT86" s="844">
        <f t="shared" si="31"/>
        <v>1.5736361679360003</v>
      </c>
      <c r="AU86" s="844">
        <f t="shared" si="31"/>
        <v>1.6538916125007361</v>
      </c>
      <c r="AV86" s="844">
        <f t="shared" si="31"/>
        <v>1.7382400847382735</v>
      </c>
      <c r="AW86" s="618">
        <f t="shared" si="43"/>
        <v>7.8339230011750098</v>
      </c>
      <c r="AX86" s="713">
        <f t="shared" si="44"/>
        <v>9.1969042042439657</v>
      </c>
      <c r="AY86" s="891">
        <v>0.6</v>
      </c>
      <c r="AZ86" s="830">
        <v>19.650000000000002</v>
      </c>
      <c r="BA86" s="830">
        <v>-20.65</v>
      </c>
      <c r="BB86" s="830">
        <v>9.39</v>
      </c>
      <c r="BC86" s="830">
        <v>-3.66</v>
      </c>
      <c r="BE86" s="594">
        <v>1987</v>
      </c>
      <c r="BF86" s="856">
        <f t="shared" si="45"/>
        <v>4</v>
      </c>
      <c r="BG86" s="840">
        <v>5.4</v>
      </c>
      <c r="BH86" s="823" t="s">
        <v>4455</v>
      </c>
      <c r="BI86" s="823" t="s">
        <v>4456</v>
      </c>
    </row>
    <row r="87" spans="1:61" s="737" customFormat="1" ht="11.25" customHeight="1" x14ac:dyDescent="0.2">
      <c r="A87" s="613" t="s">
        <v>108</v>
      </c>
      <c r="B87" s="743" t="s">
        <v>109</v>
      </c>
      <c r="C87" s="889" t="s">
        <v>111</v>
      </c>
      <c r="D87" s="889" t="s">
        <v>4227</v>
      </c>
      <c r="E87" s="721">
        <v>64</v>
      </c>
      <c r="F87" s="1155">
        <v>8</v>
      </c>
      <c r="G87" s="1154" t="s">
        <v>36</v>
      </c>
      <c r="H87" s="1154" t="s">
        <v>36</v>
      </c>
      <c r="I87" s="731">
        <v>125.97</v>
      </c>
      <c r="J87" s="723">
        <f t="shared" si="32"/>
        <v>4.7312852266412637</v>
      </c>
      <c r="K87" s="724">
        <v>1.49</v>
      </c>
      <c r="L87" s="725">
        <v>4</v>
      </c>
      <c r="M87" s="726">
        <f t="shared" si="33"/>
        <v>5.96</v>
      </c>
      <c r="N87" s="727" t="s">
        <v>110</v>
      </c>
      <c r="O87" s="728">
        <v>1.48</v>
      </c>
      <c r="P87" s="1049">
        <v>44609</v>
      </c>
      <c r="Q87" s="1049">
        <v>44632</v>
      </c>
      <c r="R87" s="726">
        <f t="shared" si="34"/>
        <v>0.67567567567567632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0.68027210884353817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2.8586773986917446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5.9223841048812176</v>
      </c>
      <c r="V87" s="667">
        <f>IF(INDEX(Historical!$N$7:$N$1218,MATCH(B87,Historical!$B$7:$B$1249,0))=0,"n/a",((INDEX(Historical!$C$7:$C$1227,MATCH(B87,Historical!$B$7:$B$1249,0))/INDEX(Historical!$N$7:$N$1218,MATCH(B87,Historical!$B$7:$B$1249,0)))^(1/10)-1)*100)</f>
        <v>10.405295021184235</v>
      </c>
      <c r="W87" s="668">
        <f t="shared" si="35"/>
        <v>0.569170224661942</v>
      </c>
      <c r="X87" s="669">
        <f t="shared" si="36"/>
        <v>1.3459963874730041</v>
      </c>
      <c r="Y87" s="743"/>
      <c r="Z87" s="723">
        <f t="shared" si="37"/>
        <v>51.961639058413247</v>
      </c>
      <c r="AA87" s="730">
        <f t="shared" si="38"/>
        <v>10.98256320836966</v>
      </c>
      <c r="AB87" s="725">
        <v>12</v>
      </c>
      <c r="AC87" s="731">
        <v>11.47</v>
      </c>
      <c r="AD87" s="731">
        <v>27.48</v>
      </c>
      <c r="AE87" s="731">
        <v>2.0099999999999998</v>
      </c>
      <c r="AF87" s="731">
        <v>5.0999999999999996</v>
      </c>
      <c r="AG87" s="731">
        <v>45.5</v>
      </c>
      <c r="AH87" s="731">
        <v>8.1</v>
      </c>
      <c r="AI87" s="731">
        <v>2.46</v>
      </c>
      <c r="AJ87" s="731">
        <v>4.3999999999999995</v>
      </c>
      <c r="AK87" s="731">
        <v>0.4</v>
      </c>
      <c r="AL87" s="732">
        <v>70040</v>
      </c>
      <c r="AM87" s="733">
        <v>0.12</v>
      </c>
      <c r="AN87" s="731">
        <v>1.1200000000000001</v>
      </c>
      <c r="AO87" s="734">
        <f t="shared" si="39"/>
        <v>-0.32889387684717875</v>
      </c>
      <c r="AP87" s="735">
        <f t="shared" si="40"/>
        <v>10.653669331522481</v>
      </c>
      <c r="AQ87" s="846">
        <f t="shared" si="41"/>
        <v>57.777723202520683</v>
      </c>
      <c r="AR87" s="618">
        <f>INDEX(Historical!$C$7:$C$1227,MATCH(B87,Historical!$B$7:$B$1249,0))*IF(AH87="n/a",1.03,IF(AH87&lt;0,1.01,IF(AH87&gt;10,1.1,(1+AH87/100))))</f>
        <v>6.3995199999999999</v>
      </c>
      <c r="AS87" s="730">
        <f t="shared" si="42"/>
        <v>6.5569481919999992</v>
      </c>
      <c r="AT87" s="730">
        <f t="shared" ref="AT87:AV106" si="46">IF($AK87="n/a",1.03*AS87,IF($AK87&lt;0,1.01*AS87,IF($AK87&gt;10,1.1*AS87,(1+$AK87/100)*AS87)))</f>
        <v>6.5831759847679994</v>
      </c>
      <c r="AU87" s="730">
        <f t="shared" si="46"/>
        <v>6.6095086887070718</v>
      </c>
      <c r="AV87" s="730">
        <f t="shared" si="46"/>
        <v>6.6359467234618998</v>
      </c>
      <c r="AW87" s="723">
        <f t="shared" si="43"/>
        <v>32.785099588936973</v>
      </c>
      <c r="AX87" s="736">
        <f t="shared" si="44"/>
        <v>26.026117003204707</v>
      </c>
      <c r="AY87" s="892">
        <v>1.02</v>
      </c>
      <c r="AZ87" s="733">
        <v>17.649999999999999</v>
      </c>
      <c r="BA87" s="733">
        <v>-30.7</v>
      </c>
      <c r="BB87" s="733">
        <v>5.2</v>
      </c>
      <c r="BC87" s="733">
        <v>-7.41</v>
      </c>
      <c r="BD87" s="866"/>
      <c r="BE87" s="594">
        <v>1959</v>
      </c>
      <c r="BF87" s="856">
        <f t="shared" si="45"/>
        <v>8</v>
      </c>
      <c r="BG87" s="784">
        <v>14.2</v>
      </c>
      <c r="BH87" s="823" t="s">
        <v>4455</v>
      </c>
      <c r="BI87" s="823" t="s">
        <v>4456</v>
      </c>
    </row>
    <row r="88" spans="1:61" ht="11.25" customHeight="1" x14ac:dyDescent="0.2">
      <c r="A88" s="822" t="s">
        <v>4972</v>
      </c>
      <c r="B88" s="833" t="s">
        <v>124</v>
      </c>
      <c r="C88" s="889" t="s">
        <v>127</v>
      </c>
      <c r="D88" s="889" t="s">
        <v>125</v>
      </c>
      <c r="E88" s="699">
        <v>53</v>
      </c>
      <c r="F88" s="1155">
        <v>27</v>
      </c>
      <c r="G88" s="1155" t="s">
        <v>114</v>
      </c>
      <c r="H88" s="1155" t="s">
        <v>114</v>
      </c>
      <c r="I88" s="824">
        <v>46.58</v>
      </c>
      <c r="J88" s="618">
        <f t="shared" si="32"/>
        <v>8.0721339630742808</v>
      </c>
      <c r="K88" s="835">
        <v>0.94</v>
      </c>
      <c r="L88" s="845">
        <v>4</v>
      </c>
      <c r="M88" s="609">
        <f t="shared" si="33"/>
        <v>3.76</v>
      </c>
      <c r="N88" s="828" t="s">
        <v>126</v>
      </c>
      <c r="O88" s="700">
        <v>0.9</v>
      </c>
      <c r="P88" s="603">
        <v>44818</v>
      </c>
      <c r="Q88" s="603">
        <v>44845</v>
      </c>
      <c r="R88" s="609">
        <f t="shared" si="34"/>
        <v>4.4444444444444366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2.9585798816567976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6.7589770060238363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8.5879571401781707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8.4238325457558272</v>
      </c>
      <c r="W88" s="668">
        <f t="shared" si="35"/>
        <v>1.0194833638407299</v>
      </c>
      <c r="X88" s="669" t="str">
        <f t="shared" si="36"/>
        <v>n/a</v>
      </c>
      <c r="Y88" s="773"/>
      <c r="Z88" s="618">
        <f t="shared" si="37"/>
        <v>146.30350194552528</v>
      </c>
      <c r="AA88" s="844">
        <f t="shared" si="38"/>
        <v>18.124513618677042</v>
      </c>
      <c r="AB88" s="845">
        <v>12</v>
      </c>
      <c r="AC88" s="824">
        <v>2.57</v>
      </c>
      <c r="AD88" s="824">
        <v>4.28</v>
      </c>
      <c r="AE88" s="824">
        <v>3.26</v>
      </c>
      <c r="AF88" s="824" t="s">
        <v>135</v>
      </c>
      <c r="AG88" s="825">
        <v>-187.4</v>
      </c>
      <c r="AH88" s="824">
        <v>-44.6</v>
      </c>
      <c r="AI88" s="824">
        <v>4.21</v>
      </c>
      <c r="AJ88" s="824">
        <v>-28.799999999999997</v>
      </c>
      <c r="AK88" s="824">
        <v>4.16</v>
      </c>
      <c r="AL88" s="836">
        <v>82370</v>
      </c>
      <c r="AM88" s="830">
        <v>0.1</v>
      </c>
      <c r="AN88" s="824" t="s">
        <v>135</v>
      </c>
      <c r="AO88" s="705">
        <f t="shared" si="39"/>
        <v>-1.4644225154245909</v>
      </c>
      <c r="AP88" s="706">
        <f t="shared" si="40"/>
        <v>16.660091103252451</v>
      </c>
      <c r="AQ88" s="846" t="str">
        <f t="shared" si="41"/>
        <v>n/a</v>
      </c>
      <c r="AR88" s="618">
        <f>INDEX(Historical!$C$7:$C$1227,MATCH(B88,Historical!$B$7:$B$1249,0))*IF(AH88="n/a",1.03,IF(AH88&lt;0,1.01,IF(AH88&gt;10,1.1,(1+AH88/100))))</f>
        <v>3.5148000000000001</v>
      </c>
      <c r="AS88" s="844">
        <f t="shared" si="42"/>
        <v>3.6627730800000005</v>
      </c>
      <c r="AT88" s="844">
        <f t="shared" si="46"/>
        <v>3.8151444401280008</v>
      </c>
      <c r="AU88" s="844">
        <f t="shared" si="46"/>
        <v>3.9738544488373257</v>
      </c>
      <c r="AV88" s="844">
        <f t="shared" si="46"/>
        <v>4.1391667939089585</v>
      </c>
      <c r="AW88" s="618">
        <f t="shared" si="43"/>
        <v>19.105738762874285</v>
      </c>
      <c r="AX88" s="713">
        <f t="shared" si="44"/>
        <v>41.017043286548486</v>
      </c>
      <c r="AY88" s="891">
        <v>0.68</v>
      </c>
      <c r="AZ88" s="830">
        <v>15.440000000000001</v>
      </c>
      <c r="BA88" s="830">
        <v>-18.350000000000001</v>
      </c>
      <c r="BB88" s="830">
        <v>5.55</v>
      </c>
      <c r="BC88" s="830">
        <v>-2.34</v>
      </c>
      <c r="BE88" s="594">
        <v>1970</v>
      </c>
      <c r="BF88" s="856">
        <f t="shared" si="45"/>
        <v>7</v>
      </c>
      <c r="BG88" s="840">
        <v>12.5</v>
      </c>
      <c r="BH88" s="823" t="s">
        <v>4455</v>
      </c>
      <c r="BI88" s="823" t="s">
        <v>4456</v>
      </c>
    </row>
    <row r="89" spans="1:61" ht="11.25" customHeight="1" x14ac:dyDescent="0.2">
      <c r="A89" s="822" t="s">
        <v>4979</v>
      </c>
      <c r="B89" s="833" t="s">
        <v>291</v>
      </c>
      <c r="C89" s="889" t="s">
        <v>111</v>
      </c>
      <c r="D89" s="889" t="s">
        <v>4189</v>
      </c>
      <c r="E89" s="699">
        <v>51</v>
      </c>
      <c r="F89" s="1155">
        <v>34</v>
      </c>
      <c r="G89" s="1155" t="s">
        <v>105</v>
      </c>
      <c r="H89" s="1155" t="s">
        <v>105</v>
      </c>
      <c r="I89" s="824">
        <v>141.01</v>
      </c>
      <c r="J89" s="618">
        <f t="shared" si="32"/>
        <v>1.3048719948939793</v>
      </c>
      <c r="K89" s="835">
        <v>0.46</v>
      </c>
      <c r="L89" s="845">
        <v>4</v>
      </c>
      <c r="M89" s="609">
        <f t="shared" si="33"/>
        <v>1.84</v>
      </c>
      <c r="N89" s="828" t="s">
        <v>292</v>
      </c>
      <c r="O89" s="700">
        <v>0.44</v>
      </c>
      <c r="P89" s="603">
        <v>44694</v>
      </c>
      <c r="Q89" s="603">
        <v>44722</v>
      </c>
      <c r="R89" s="609">
        <f t="shared" si="34"/>
        <v>4.5454545454545494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2.3391812865497075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5.5076443565898359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5.9627816696841807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5.4435653876973911</v>
      </c>
      <c r="W89" s="668">
        <f t="shared" si="35"/>
        <v>1.0953816561403364</v>
      </c>
      <c r="X89" s="669" t="str">
        <f t="shared" si="36"/>
        <v>n/a</v>
      </c>
      <c r="Y89" s="631"/>
      <c r="Z89" s="618">
        <f t="shared" si="37"/>
        <v>105.14285714285714</v>
      </c>
      <c r="AA89" s="844">
        <f t="shared" si="38"/>
        <v>80.577142857142846</v>
      </c>
      <c r="AB89" s="845">
        <v>12</v>
      </c>
      <c r="AC89" s="824">
        <v>1.75</v>
      </c>
      <c r="AD89" s="824">
        <v>4.34</v>
      </c>
      <c r="AE89" s="824">
        <v>3.55</v>
      </c>
      <c r="AF89" s="824">
        <v>6.38</v>
      </c>
      <c r="AG89" s="824">
        <v>8.2000000000000011</v>
      </c>
      <c r="AH89" s="824">
        <v>-82.899999999999991</v>
      </c>
      <c r="AI89" s="824">
        <v>9.6</v>
      </c>
      <c r="AJ89" s="824">
        <v>-25.900000000000002</v>
      </c>
      <c r="AK89" s="824">
        <v>18</v>
      </c>
      <c r="AL89" s="836">
        <v>5310</v>
      </c>
      <c r="AM89" s="830">
        <v>0.3</v>
      </c>
      <c r="AN89" s="824">
        <v>0.72</v>
      </c>
      <c r="AO89" s="705">
        <f t="shared" si="39"/>
        <v>-73.309489192564683</v>
      </c>
      <c r="AP89" s="706">
        <f t="shared" si="40"/>
        <v>7.2676536645781598</v>
      </c>
      <c r="AQ89" s="846">
        <f t="shared" si="41"/>
        <v>377.99682538628332</v>
      </c>
      <c r="AR89" s="618">
        <f>INDEX(Historical!$C$7:$C$1227,MATCH(B89,Historical!$B$7:$B$1249,0))*IF(AH89="n/a",1.03,IF(AH89&lt;0,1.01,IF(AH89&gt;10,1.1,(1+AH89/100))))</f>
        <v>1.7675000000000001</v>
      </c>
      <c r="AS89" s="844">
        <f t="shared" si="42"/>
        <v>1.9371800000000001</v>
      </c>
      <c r="AT89" s="844">
        <f t="shared" si="46"/>
        <v>2.1308980000000002</v>
      </c>
      <c r="AU89" s="844">
        <f t="shared" si="46"/>
        <v>2.3439878000000003</v>
      </c>
      <c r="AV89" s="844">
        <f t="shared" si="46"/>
        <v>2.5783865800000005</v>
      </c>
      <c r="AW89" s="618">
        <f t="shared" si="43"/>
        <v>10.757952380000001</v>
      </c>
      <c r="AX89" s="713">
        <f t="shared" si="44"/>
        <v>7.6292123821005617</v>
      </c>
      <c r="AY89" s="891">
        <v>0.97</v>
      </c>
      <c r="AZ89" s="830">
        <v>29.659999999999997</v>
      </c>
      <c r="BA89" s="830">
        <v>-7.9600000000000009</v>
      </c>
      <c r="BB89" s="830">
        <v>13.08</v>
      </c>
      <c r="BC89" s="830">
        <v>11.57</v>
      </c>
      <c r="BE89" s="594">
        <v>1972</v>
      </c>
      <c r="BF89" s="856">
        <f t="shared" si="45"/>
        <v>6</v>
      </c>
      <c r="BG89" s="840">
        <v>2.9000000000000004</v>
      </c>
      <c r="BH89" s="823" t="s">
        <v>4455</v>
      </c>
      <c r="BI89" s="823" t="s">
        <v>4456</v>
      </c>
    </row>
    <row r="90" spans="1:61" ht="11.25" customHeight="1" x14ac:dyDescent="0.2">
      <c r="A90" s="822" t="s">
        <v>4980</v>
      </c>
      <c r="B90" s="833" t="s">
        <v>289</v>
      </c>
      <c r="C90" s="889" t="s">
        <v>130</v>
      </c>
      <c r="D90" s="889" t="s">
        <v>4207</v>
      </c>
      <c r="E90" s="699">
        <v>50</v>
      </c>
      <c r="F90" s="1155">
        <v>42</v>
      </c>
      <c r="G90" s="1155" t="s">
        <v>36</v>
      </c>
      <c r="H90" s="1155" t="s">
        <v>36</v>
      </c>
      <c r="I90" s="824">
        <v>93.45</v>
      </c>
      <c r="J90" s="618">
        <f t="shared" si="32"/>
        <v>1.3376136971642589</v>
      </c>
      <c r="K90" s="835">
        <v>0.3125</v>
      </c>
      <c r="L90" s="845">
        <v>4</v>
      </c>
      <c r="M90" s="609">
        <f t="shared" si="33"/>
        <v>1.25</v>
      </c>
      <c r="N90" s="828" t="s">
        <v>118</v>
      </c>
      <c r="O90" s="700">
        <v>0.28999999999999998</v>
      </c>
      <c r="P90" s="603">
        <v>44880</v>
      </c>
      <c r="Q90" s="603">
        <v>44896</v>
      </c>
      <c r="R90" s="609">
        <f t="shared" si="34"/>
        <v>7.7586206896551797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6.362545018007193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6.7174398199995933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6.5222278259150057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4.2206099607813741</v>
      </c>
      <c r="W90" s="668">
        <f t="shared" si="35"/>
        <v>1.5453282550438578</v>
      </c>
      <c r="X90" s="669">
        <f t="shared" si="36"/>
        <v>0.76732092069588298</v>
      </c>
      <c r="Y90" s="833"/>
      <c r="Z90" s="618">
        <f t="shared" si="37"/>
        <v>52.083333333333336</v>
      </c>
      <c r="AA90" s="844">
        <f t="shared" si="38"/>
        <v>38.9375</v>
      </c>
      <c r="AB90" s="845">
        <v>12</v>
      </c>
      <c r="AC90" s="824">
        <v>2.4</v>
      </c>
      <c r="AD90" s="824">
        <v>14.03</v>
      </c>
      <c r="AE90" s="824">
        <v>10.1</v>
      </c>
      <c r="AF90" s="824">
        <v>4.03</v>
      </c>
      <c r="AG90" s="824">
        <v>11.1</v>
      </c>
      <c r="AH90" s="824">
        <v>-5.0999999999999996</v>
      </c>
      <c r="AI90" s="824">
        <v>1.7500000000000002</v>
      </c>
      <c r="AJ90" s="824">
        <v>8.5</v>
      </c>
      <c r="AK90" s="824">
        <v>2.7</v>
      </c>
      <c r="AL90" s="840">
        <v>1590</v>
      </c>
      <c r="AM90" s="830">
        <v>0.1</v>
      </c>
      <c r="AN90" s="824">
        <v>0.88</v>
      </c>
      <c r="AO90" s="705">
        <f t="shared" si="39"/>
        <v>-31.077658476920735</v>
      </c>
      <c r="AP90" s="706">
        <f t="shared" si="40"/>
        <v>7.8598415230792646</v>
      </c>
      <c r="AQ90" s="846">
        <f t="shared" si="41"/>
        <v>164.0859498134819</v>
      </c>
      <c r="AR90" s="618">
        <f>INDEX(Historical!$C$7:$C$1227,MATCH(B90,Historical!$B$7:$B$1249,0))*IF(AH90="n/a",1.03,IF(AH90&lt;0,1.01,IF(AH90&gt;10,1.1,(1+AH90/100))))</f>
        <v>1.1185749999999999</v>
      </c>
      <c r="AS90" s="844">
        <f t="shared" si="42"/>
        <v>1.1381500625000001</v>
      </c>
      <c r="AT90" s="844">
        <f t="shared" si="46"/>
        <v>1.1688801141875</v>
      </c>
      <c r="AU90" s="844">
        <f t="shared" si="46"/>
        <v>1.2004398772705624</v>
      </c>
      <c r="AV90" s="844">
        <f t="shared" si="46"/>
        <v>1.2328517539568675</v>
      </c>
      <c r="AW90" s="618">
        <f t="shared" si="43"/>
        <v>5.8588968079149302</v>
      </c>
      <c r="AX90" s="713">
        <f t="shared" si="44"/>
        <v>6.2695524964311717</v>
      </c>
      <c r="AY90" s="891">
        <v>0.66</v>
      </c>
      <c r="AZ90" s="830">
        <v>25.94</v>
      </c>
      <c r="BA90" s="830">
        <v>-23.04</v>
      </c>
      <c r="BB90" s="830">
        <v>9.5500000000000007</v>
      </c>
      <c r="BC90" s="830">
        <v>3.01</v>
      </c>
      <c r="BE90" s="594">
        <v>1974</v>
      </c>
      <c r="BF90" s="856">
        <f t="shared" si="45"/>
        <v>5</v>
      </c>
      <c r="BG90" s="840">
        <v>4.1000000000000005</v>
      </c>
      <c r="BH90" s="823" t="s">
        <v>4455</v>
      </c>
      <c r="BI90" s="823" t="s">
        <v>4456</v>
      </c>
    </row>
    <row r="91" spans="1:61" ht="11.25" customHeight="1" x14ac:dyDescent="0.2">
      <c r="A91" s="829" t="s">
        <v>4988</v>
      </c>
      <c r="B91" s="745" t="s">
        <v>294</v>
      </c>
      <c r="C91" s="889" t="s">
        <v>177</v>
      </c>
      <c r="D91" s="889" t="s">
        <v>4203</v>
      </c>
      <c r="E91" s="699">
        <v>37</v>
      </c>
      <c r="F91" s="1155">
        <v>73</v>
      </c>
      <c r="G91" s="1155" t="s">
        <v>105</v>
      </c>
      <c r="H91" s="1155" t="s">
        <v>105</v>
      </c>
      <c r="I91" s="824">
        <v>45.26</v>
      </c>
      <c r="J91" s="618">
        <f t="shared" si="32"/>
        <v>1.8338488731771982</v>
      </c>
      <c r="K91" s="835">
        <v>0.20749999999999999</v>
      </c>
      <c r="L91" s="845">
        <v>4</v>
      </c>
      <c r="M91" s="609">
        <f t="shared" si="33"/>
        <v>0.83</v>
      </c>
      <c r="N91" s="828" t="s">
        <v>147</v>
      </c>
      <c r="O91" s="704">
        <v>0.19750000000000001</v>
      </c>
      <c r="P91" s="603">
        <v>44708</v>
      </c>
      <c r="Q91" s="603">
        <v>44727</v>
      </c>
      <c r="R91" s="609">
        <f t="shared" si="34"/>
        <v>5.0632911392404969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2.2801302931596101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5.9518571991103331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18.507091923802864</v>
      </c>
      <c r="V91" s="667">
        <f>IF(INDEX(Historical!$N$7:$N$1218,MATCH(B91,Historical!$B$7:$B$1249,0))=0,"n/a",((INDEX(Historical!$C$7:$C$1227,MATCH(B91,Historical!$B$7:$B$1249,0))/INDEX(Historical!$N$7:$N$1218,MATCH(B91,Historical!$B$7:$B$1249,0)))^(1/10)-1)*100)</f>
        <v>13.934456111221971</v>
      </c>
      <c r="W91" s="668">
        <f t="shared" si="35"/>
        <v>1.3281531604881491</v>
      </c>
      <c r="X91" s="669">
        <f t="shared" si="36"/>
        <v>0.25317499211768624</v>
      </c>
      <c r="Y91" s="640"/>
      <c r="Z91" s="618">
        <f t="shared" si="37"/>
        <v>8.9151450053705688</v>
      </c>
      <c r="AA91" s="844">
        <f t="shared" si="38"/>
        <v>4.861439312567132</v>
      </c>
      <c r="AB91" s="845">
        <v>12</v>
      </c>
      <c r="AC91" s="824">
        <v>9.31</v>
      </c>
      <c r="AD91" s="824" t="s">
        <v>135</v>
      </c>
      <c r="AE91" s="824">
        <v>1.49</v>
      </c>
      <c r="AF91" s="824">
        <v>0.79</v>
      </c>
      <c r="AG91" s="824">
        <v>17.8</v>
      </c>
      <c r="AH91" s="824">
        <v>219.3</v>
      </c>
      <c r="AI91" s="824" t="s">
        <v>135</v>
      </c>
      <c r="AJ91" s="824">
        <v>73.099999999999994</v>
      </c>
      <c r="AK91" s="824" t="s">
        <v>135</v>
      </c>
      <c r="AL91" s="836">
        <v>338.23</v>
      </c>
      <c r="AM91" s="830">
        <v>3.5000000000000004</v>
      </c>
      <c r="AN91" s="824">
        <v>0.04</v>
      </c>
      <c r="AO91" s="705">
        <f t="shared" si="39"/>
        <v>15.479501484412932</v>
      </c>
      <c r="AP91" s="706">
        <f t="shared" si="40"/>
        <v>20.340940796980064</v>
      </c>
      <c r="AQ91" s="846">
        <f t="shared" si="41"/>
        <v>-58.685288835153628</v>
      </c>
      <c r="AR91" s="618">
        <f>INDEX(Historical!$C$7:$C$1227,MATCH(B91,Historical!$B$7:$B$1249,0))*IF(AH91="n/a",1.03,IF(AH91&lt;0,1.01,IF(AH91&gt;10,1.1,(1+AH91/100))))</f>
        <v>0.86350000000000016</v>
      </c>
      <c r="AS91" s="844">
        <f t="shared" si="42"/>
        <v>0.88940500000000022</v>
      </c>
      <c r="AT91" s="844">
        <f t="shared" si="46"/>
        <v>0.91608715000000029</v>
      </c>
      <c r="AU91" s="844">
        <f t="shared" si="46"/>
        <v>0.9435697645000003</v>
      </c>
      <c r="AV91" s="844">
        <f t="shared" si="46"/>
        <v>0.9718768574350003</v>
      </c>
      <c r="AW91" s="618">
        <f t="shared" si="43"/>
        <v>4.5844387719350017</v>
      </c>
      <c r="AX91" s="713">
        <f t="shared" si="44"/>
        <v>10.129117922967303</v>
      </c>
      <c r="AY91" s="891">
        <v>0.85</v>
      </c>
      <c r="AZ91" s="830">
        <v>59.819999999999993</v>
      </c>
      <c r="BA91" s="830">
        <v>-28.37</v>
      </c>
      <c r="BB91" s="830">
        <v>-9.82</v>
      </c>
      <c r="BC91" s="830">
        <v>1.6500000000000001</v>
      </c>
      <c r="BE91" s="594">
        <v>1987</v>
      </c>
      <c r="BF91" s="856">
        <f t="shared" si="45"/>
        <v>4</v>
      </c>
      <c r="BG91" s="840">
        <v>12.8</v>
      </c>
      <c r="BH91" s="823" t="s">
        <v>4455</v>
      </c>
      <c r="BI91" s="823" t="s">
        <v>4456</v>
      </c>
    </row>
    <row r="92" spans="1:61" ht="11.25" customHeight="1" x14ac:dyDescent="0.2">
      <c r="A92" s="822" t="s">
        <v>4990</v>
      </c>
      <c r="B92" s="833" t="s">
        <v>300</v>
      </c>
      <c r="C92" s="889" t="s">
        <v>111</v>
      </c>
      <c r="D92" s="889" t="s">
        <v>210</v>
      </c>
      <c r="E92" s="699">
        <v>59</v>
      </c>
      <c r="F92" s="1155">
        <v>16</v>
      </c>
      <c r="G92" s="1155" t="s">
        <v>36</v>
      </c>
      <c r="H92" s="1155" t="s">
        <v>36</v>
      </c>
      <c r="I92" s="824">
        <v>236.49</v>
      </c>
      <c r="J92" s="618">
        <f t="shared" si="32"/>
        <v>1.0994122373039028</v>
      </c>
      <c r="K92" s="835">
        <v>0.65</v>
      </c>
      <c r="L92" s="845">
        <v>4</v>
      </c>
      <c r="M92" s="609">
        <f t="shared" si="33"/>
        <v>2.6</v>
      </c>
      <c r="N92" s="828" t="s">
        <v>301</v>
      </c>
      <c r="O92" s="700">
        <v>0.51</v>
      </c>
      <c r="P92" s="603">
        <v>44795</v>
      </c>
      <c r="Q92" s="603">
        <v>44810</v>
      </c>
      <c r="R92" s="609">
        <f t="shared" si="34"/>
        <v>27.450980392156865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9.8039215686274375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10.356967055244827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10.494795379650302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14.336701876053493</v>
      </c>
      <c r="W92" s="668">
        <f t="shared" si="35"/>
        <v>0.7320229903908162</v>
      </c>
      <c r="X92" s="669">
        <f t="shared" si="36"/>
        <v>1.0091149403509905</v>
      </c>
      <c r="Y92" s="631"/>
      <c r="Z92" s="618">
        <f t="shared" si="37"/>
        <v>31.515151515151519</v>
      </c>
      <c r="AA92" s="844">
        <f t="shared" si="38"/>
        <v>28.665454545454548</v>
      </c>
      <c r="AB92" s="845">
        <v>10</v>
      </c>
      <c r="AC92" s="824">
        <v>8.25</v>
      </c>
      <c r="AD92" s="824">
        <v>2.15</v>
      </c>
      <c r="AE92" s="824">
        <v>5.25</v>
      </c>
      <c r="AF92" s="824">
        <v>6.03</v>
      </c>
      <c r="AG92" s="824">
        <v>22</v>
      </c>
      <c r="AH92" s="824">
        <v>81.3</v>
      </c>
      <c r="AI92" s="824">
        <v>5.67</v>
      </c>
      <c r="AJ92" s="824">
        <v>10.4</v>
      </c>
      <c r="AK92" s="824">
        <v>13</v>
      </c>
      <c r="AL92" s="836">
        <v>13160</v>
      </c>
      <c r="AM92" s="830">
        <v>0.3</v>
      </c>
      <c r="AN92" s="824">
        <v>0.37</v>
      </c>
      <c r="AO92" s="705">
        <f t="shared" si="39"/>
        <v>-17.071246928500344</v>
      </c>
      <c r="AP92" s="706">
        <f t="shared" si="40"/>
        <v>11.594207616954204</v>
      </c>
      <c r="AQ92" s="846">
        <f t="shared" si="41"/>
        <v>177.17037753305854</v>
      </c>
      <c r="AR92" s="618">
        <f>INDEX(Historical!$C$7:$C$1227,MATCH(B92,Historical!$B$7:$B$1249,0))*IF(AH92="n/a",1.03,IF(AH92&lt;0,1.01,IF(AH92&gt;10,1.1,(1+AH92/100))))</f>
        <v>1.8480000000000001</v>
      </c>
      <c r="AS92" s="844">
        <f t="shared" si="42"/>
        <v>1.9527816</v>
      </c>
      <c r="AT92" s="844">
        <f t="shared" si="46"/>
        <v>2.1480597600000002</v>
      </c>
      <c r="AU92" s="844">
        <f t="shared" si="46"/>
        <v>2.3628657360000003</v>
      </c>
      <c r="AV92" s="844">
        <f t="shared" si="46"/>
        <v>2.5991523096000004</v>
      </c>
      <c r="AW92" s="618">
        <f t="shared" si="43"/>
        <v>10.910859405600002</v>
      </c>
      <c r="AX92" s="713">
        <f t="shared" si="44"/>
        <v>4.6136662884688571</v>
      </c>
      <c r="AY92" s="891">
        <v>0.93</v>
      </c>
      <c r="AZ92" s="830">
        <v>21.349999999999998</v>
      </c>
      <c r="BA92" s="830">
        <v>-13.020000000000001</v>
      </c>
      <c r="BB92" s="830">
        <v>6.45</v>
      </c>
      <c r="BC92" s="830">
        <v>7.06</v>
      </c>
      <c r="BE92" s="594">
        <v>1964</v>
      </c>
      <c r="BF92" s="856">
        <f t="shared" si="45"/>
        <v>7</v>
      </c>
      <c r="BG92" s="840">
        <v>12.7</v>
      </c>
      <c r="BH92" s="823" t="s">
        <v>4455</v>
      </c>
      <c r="BI92" s="823" t="s">
        <v>4456</v>
      </c>
    </row>
    <row r="93" spans="1:61" ht="11.25" customHeight="1" x14ac:dyDescent="0.2">
      <c r="A93" s="829" t="s">
        <v>4991</v>
      </c>
      <c r="B93" s="833" t="s">
        <v>689</v>
      </c>
      <c r="C93" s="889" t="s">
        <v>130</v>
      </c>
      <c r="D93" s="889" t="s">
        <v>4196</v>
      </c>
      <c r="E93" s="699">
        <v>28</v>
      </c>
      <c r="F93" s="1155">
        <v>121</v>
      </c>
      <c r="G93" s="1155" t="s">
        <v>36</v>
      </c>
      <c r="H93" s="1155" t="s">
        <v>36</v>
      </c>
      <c r="I93" s="824">
        <v>84.7</v>
      </c>
      <c r="J93" s="618">
        <f t="shared" si="32"/>
        <v>2.0070838252656436</v>
      </c>
      <c r="K93" s="842">
        <v>0.42499999999999999</v>
      </c>
      <c r="L93" s="845">
        <v>4</v>
      </c>
      <c r="M93" s="609">
        <f t="shared" si="33"/>
        <v>1.7</v>
      </c>
      <c r="N93" s="828" t="s">
        <v>147</v>
      </c>
      <c r="O93" s="701">
        <v>0.38500000000000001</v>
      </c>
      <c r="P93" s="603">
        <v>44620</v>
      </c>
      <c r="Q93" s="603">
        <v>44635</v>
      </c>
      <c r="R93" s="609">
        <f t="shared" si="34"/>
        <v>10.389610389610384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10.000000000000009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11.531937666417269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12.098627081793545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10.8449222600272</v>
      </c>
      <c r="W93" s="668">
        <f t="shared" si="35"/>
        <v>1.1156029330322927</v>
      </c>
      <c r="X93" s="669">
        <f t="shared" si="36"/>
        <v>4.0328756939311816</v>
      </c>
      <c r="Y93" s="833"/>
      <c r="Z93" s="618">
        <f t="shared" si="37"/>
        <v>87.628865979381445</v>
      </c>
      <c r="AA93" s="844">
        <f t="shared" si="38"/>
        <v>43.659793814432994</v>
      </c>
      <c r="AB93" s="845">
        <v>12</v>
      </c>
      <c r="AC93" s="824">
        <v>1.94</v>
      </c>
      <c r="AD93" s="824">
        <v>4.53</v>
      </c>
      <c r="AE93" s="824">
        <v>8.18</v>
      </c>
      <c r="AF93" s="824">
        <v>4.21</v>
      </c>
      <c r="AG93" s="824">
        <v>10.299999999999999</v>
      </c>
      <c r="AH93" s="824">
        <v>18.7</v>
      </c>
      <c r="AI93" s="824">
        <v>7.24</v>
      </c>
      <c r="AJ93" s="824">
        <v>3</v>
      </c>
      <c r="AK93" s="824">
        <v>9.4</v>
      </c>
      <c r="AL93" s="836">
        <v>162360</v>
      </c>
      <c r="AM93" s="830">
        <v>0.2</v>
      </c>
      <c r="AN93" s="824">
        <v>1.68</v>
      </c>
      <c r="AO93" s="705">
        <f t="shared" si="39"/>
        <v>-29.554082907373804</v>
      </c>
      <c r="AP93" s="706">
        <f t="shared" si="40"/>
        <v>14.105710907059189</v>
      </c>
      <c r="AQ93" s="846">
        <f t="shared" si="41"/>
        <v>185.81869308183073</v>
      </c>
      <c r="AR93" s="618">
        <f>INDEX(Historical!$C$7:$C$1227,MATCH(B93,Historical!$B$7:$B$1249,0))*IF(AH93="n/a",1.03,IF(AH93&lt;0,1.01,IF(AH93&gt;10,1.1,(1+AH93/100))))</f>
        <v>1.6940000000000002</v>
      </c>
      <c r="AS93" s="844">
        <f t="shared" si="42"/>
        <v>1.8166456000000002</v>
      </c>
      <c r="AT93" s="844">
        <f t="shared" si="46"/>
        <v>1.9874102864000003</v>
      </c>
      <c r="AU93" s="844">
        <f t="shared" si="46"/>
        <v>2.1742268533216005</v>
      </c>
      <c r="AV93" s="844">
        <f t="shared" si="46"/>
        <v>2.3786041775338309</v>
      </c>
      <c r="AW93" s="618">
        <f t="shared" si="43"/>
        <v>10.050886917255431</v>
      </c>
      <c r="AX93" s="713">
        <f t="shared" si="44"/>
        <v>11.8664544477632</v>
      </c>
      <c r="AY93" s="891">
        <v>0.48</v>
      </c>
      <c r="AZ93" s="830">
        <v>26</v>
      </c>
      <c r="BA93" s="830">
        <v>-9.629999999999999</v>
      </c>
      <c r="BB93" s="830">
        <v>6.87</v>
      </c>
      <c r="BC93" s="830">
        <v>5.82</v>
      </c>
      <c r="BE93" s="594">
        <v>1995</v>
      </c>
      <c r="BF93" s="856">
        <f t="shared" si="45"/>
        <v>3</v>
      </c>
      <c r="BG93" s="840">
        <v>2.6</v>
      </c>
      <c r="BH93" s="823" t="s">
        <v>4455</v>
      </c>
      <c r="BI93" s="823" t="s">
        <v>4456</v>
      </c>
    </row>
    <row r="94" spans="1:61" s="737" customFormat="1" ht="11.25" customHeight="1" x14ac:dyDescent="0.2">
      <c r="A94" s="613" t="s">
        <v>4995</v>
      </c>
      <c r="B94" s="743" t="s">
        <v>296</v>
      </c>
      <c r="C94" s="889" t="s">
        <v>130</v>
      </c>
      <c r="D94" s="889" t="s">
        <v>4206</v>
      </c>
      <c r="E94" s="721">
        <v>52</v>
      </c>
      <c r="F94" s="1155">
        <v>29</v>
      </c>
      <c r="G94" s="1154" t="s">
        <v>36</v>
      </c>
      <c r="H94" s="1154" t="s">
        <v>36</v>
      </c>
      <c r="I94" s="731">
        <v>66.23</v>
      </c>
      <c r="J94" s="723">
        <f t="shared" si="32"/>
        <v>2.8687905782877845</v>
      </c>
      <c r="K94" s="724">
        <v>0.47499999999999998</v>
      </c>
      <c r="L94" s="725">
        <v>4</v>
      </c>
      <c r="M94" s="726">
        <f t="shared" si="33"/>
        <v>1.9</v>
      </c>
      <c r="N94" s="727" t="s">
        <v>180</v>
      </c>
      <c r="O94" s="728">
        <v>0.45500000000000002</v>
      </c>
      <c r="P94" s="1049">
        <v>44741</v>
      </c>
      <c r="Q94" s="1049">
        <v>44757</v>
      </c>
      <c r="R94" s="726">
        <f t="shared" si="34"/>
        <v>4.3956043956043871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2.2727272727272707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2.3264108093813185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2.3836255539609663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2.5449899701238676</v>
      </c>
      <c r="W94" s="668">
        <f t="shared" si="35"/>
        <v>0.93659526439899976</v>
      </c>
      <c r="X94" s="669">
        <f t="shared" si="36"/>
        <v>9.2388587362828151E-2</v>
      </c>
      <c r="Y94" s="743"/>
      <c r="Z94" s="723">
        <f t="shared" si="37"/>
        <v>30.944625407166125</v>
      </c>
      <c r="AA94" s="730">
        <f t="shared" si="38"/>
        <v>10.786644951140067</v>
      </c>
      <c r="AB94" s="725">
        <v>9</v>
      </c>
      <c r="AC94" s="731">
        <v>6.14</v>
      </c>
      <c r="AD94" s="731">
        <v>0.78</v>
      </c>
      <c r="AE94" s="731">
        <v>2.73</v>
      </c>
      <c r="AF94" s="731">
        <v>2.96</v>
      </c>
      <c r="AG94" s="731">
        <v>24.4</v>
      </c>
      <c r="AH94" s="731">
        <v>381.9</v>
      </c>
      <c r="AI94" s="731">
        <v>8.86</v>
      </c>
      <c r="AJ94" s="731">
        <v>25.8</v>
      </c>
      <c r="AK94" s="731">
        <v>13.600000000000001</v>
      </c>
      <c r="AL94" s="732">
        <v>5970</v>
      </c>
      <c r="AM94" s="733">
        <v>0.70000000000000007</v>
      </c>
      <c r="AN94" s="731">
        <v>1.51</v>
      </c>
      <c r="AO94" s="734">
        <f t="shared" si="39"/>
        <v>-5.5342288188913162</v>
      </c>
      <c r="AP94" s="735">
        <f t="shared" si="40"/>
        <v>5.2524161322487508</v>
      </c>
      <c r="AQ94" s="846">
        <f t="shared" si="41"/>
        <v>19.123594183845881</v>
      </c>
      <c r="AR94" s="618">
        <f>INDEX(Historical!$C$7:$C$1227,MATCH(B94,Historical!$B$7:$B$1249,0))*IF(AH94="n/a",1.03,IF(AH94&lt;0,1.01,IF(AH94&gt;10,1.1,(1+AH94/100))))</f>
        <v>1.9800000000000002</v>
      </c>
      <c r="AS94" s="730">
        <f t="shared" si="42"/>
        <v>2.1554280000000001</v>
      </c>
      <c r="AT94" s="730">
        <f t="shared" si="46"/>
        <v>2.3709708000000003</v>
      </c>
      <c r="AU94" s="730">
        <f t="shared" si="46"/>
        <v>2.6080678800000006</v>
      </c>
      <c r="AV94" s="730">
        <f t="shared" si="46"/>
        <v>2.868874668000001</v>
      </c>
      <c r="AW94" s="723">
        <f t="shared" si="43"/>
        <v>11.983341348000003</v>
      </c>
      <c r="AX94" s="736">
        <f t="shared" si="44"/>
        <v>18.093524608183607</v>
      </c>
      <c r="AY94" s="892">
        <v>0.75</v>
      </c>
      <c r="AZ94" s="733">
        <v>14.78</v>
      </c>
      <c r="BA94" s="733">
        <v>-12.82</v>
      </c>
      <c r="BB94" s="733">
        <v>2.5</v>
      </c>
      <c r="BC94" s="733">
        <v>-2.1999999999999997</v>
      </c>
      <c r="BD94" s="866"/>
      <c r="BE94" s="594">
        <v>1971</v>
      </c>
      <c r="BF94" s="856">
        <f t="shared" si="45"/>
        <v>6</v>
      </c>
      <c r="BG94" s="784">
        <v>6.1</v>
      </c>
      <c r="BH94" s="823" t="s">
        <v>4455</v>
      </c>
      <c r="BI94" s="823" t="s">
        <v>4456</v>
      </c>
    </row>
    <row r="95" spans="1:61" ht="11.25" customHeight="1" x14ac:dyDescent="0.2">
      <c r="A95" s="822" t="s">
        <v>4997</v>
      </c>
      <c r="B95" s="833" t="s">
        <v>693</v>
      </c>
      <c r="C95" s="889" t="s">
        <v>107</v>
      </c>
      <c r="D95" s="889" t="s">
        <v>4198</v>
      </c>
      <c r="E95" s="699">
        <v>28</v>
      </c>
      <c r="F95" s="1155">
        <v>125</v>
      </c>
      <c r="G95" s="1155" t="s">
        <v>105</v>
      </c>
      <c r="H95" s="1155" t="s">
        <v>105</v>
      </c>
      <c r="I95" s="824">
        <v>45</v>
      </c>
      <c r="J95" s="618">
        <f t="shared" si="32"/>
        <v>2.8444444444444446</v>
      </c>
      <c r="K95" s="842">
        <v>0.32</v>
      </c>
      <c r="L95" s="845">
        <v>4</v>
      </c>
      <c r="M95" s="609">
        <f t="shared" si="33"/>
        <v>1.28</v>
      </c>
      <c r="N95" s="828" t="s">
        <v>694</v>
      </c>
      <c r="O95" s="701">
        <v>0.3</v>
      </c>
      <c r="P95" s="603">
        <v>44874</v>
      </c>
      <c r="Q95" s="603">
        <v>44890</v>
      </c>
      <c r="R95" s="609">
        <f t="shared" si="34"/>
        <v>6.6666666666666732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4.5871559633027248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5.5304295011634697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6.0467064942837823</v>
      </c>
      <c r="V95" s="667">
        <f>IF(INDEX(Historical!$N$7:$N$1218,MATCH(B95,Historical!$B$7:$B$1249,0))=0,"n/a",((INDEX(Historical!$C$7:$C$1227,MATCH(B95,Historical!$B$7:$B$1249,0))/INDEX(Historical!$N$7:$N$1218,MATCH(B95,Historical!$B$7:$B$1249,0)))^(1/10)-1)*100)</f>
        <v>4.9232111096895403</v>
      </c>
      <c r="W95" s="668">
        <f t="shared" si="35"/>
        <v>1.2282037799238494</v>
      </c>
      <c r="X95" s="669" t="str">
        <f t="shared" si="36"/>
        <v>n/a</v>
      </c>
      <c r="Y95" s="632"/>
      <c r="Z95" s="618" t="str">
        <f t="shared" si="37"/>
        <v>n/a</v>
      </c>
      <c r="AA95" s="844" t="str">
        <f t="shared" si="38"/>
        <v>n/a</v>
      </c>
      <c r="AB95" s="845">
        <v>12</v>
      </c>
      <c r="AC95" s="824" t="s">
        <v>135</v>
      </c>
      <c r="AD95" s="824" t="s">
        <v>135</v>
      </c>
      <c r="AE95" s="824" t="s">
        <v>135</v>
      </c>
      <c r="AF95" s="824" t="s">
        <v>135</v>
      </c>
      <c r="AG95" s="824" t="s">
        <v>135</v>
      </c>
      <c r="AH95" s="824" t="s">
        <v>135</v>
      </c>
      <c r="AI95" s="824" t="s">
        <v>135</v>
      </c>
      <c r="AJ95" s="824" t="s">
        <v>135</v>
      </c>
      <c r="AK95" s="824" t="s">
        <v>135</v>
      </c>
      <c r="AL95" s="836" t="s">
        <v>135</v>
      </c>
      <c r="AM95" s="830" t="s">
        <v>135</v>
      </c>
      <c r="AN95" s="824" t="s">
        <v>135</v>
      </c>
      <c r="AO95" s="705" t="str">
        <f t="shared" si="39"/>
        <v>n/a</v>
      </c>
      <c r="AP95" s="706">
        <f t="shared" si="40"/>
        <v>8.8911509387282273</v>
      </c>
      <c r="AQ95" s="846" t="str">
        <f t="shared" si="41"/>
        <v>n/a</v>
      </c>
      <c r="AR95" s="618">
        <f>INDEX(Historical!$C$7:$C$1227,MATCH(B95,Historical!$B$7:$B$1249,0))*IF(AH95="n/a",1.03,IF(AH95&lt;0,1.01,IF(AH95&gt;10,1.1,(1+AH95/100))))</f>
        <v>1.1741999999999999</v>
      </c>
      <c r="AS95" s="844">
        <f t="shared" si="42"/>
        <v>1.2094259999999999</v>
      </c>
      <c r="AT95" s="844">
        <f t="shared" si="46"/>
        <v>1.24570878</v>
      </c>
      <c r="AU95" s="844">
        <f t="shared" si="46"/>
        <v>1.2830800434</v>
      </c>
      <c r="AV95" s="844">
        <f t="shared" si="46"/>
        <v>1.3215724447020001</v>
      </c>
      <c r="AW95" s="618">
        <f t="shared" si="43"/>
        <v>6.2339872681020001</v>
      </c>
      <c r="AX95" s="713">
        <f t="shared" si="44"/>
        <v>13.853305040226665</v>
      </c>
      <c r="AY95" s="891" t="s">
        <v>135</v>
      </c>
      <c r="AZ95" s="830" t="s">
        <v>135</v>
      </c>
      <c r="BA95" s="830" t="s">
        <v>135</v>
      </c>
      <c r="BB95" s="830" t="s">
        <v>135</v>
      </c>
      <c r="BC95" s="830" t="s">
        <v>135</v>
      </c>
      <c r="BD95" s="865" t="s">
        <v>4133</v>
      </c>
      <c r="BE95" s="594">
        <v>1996</v>
      </c>
      <c r="BF95" s="856">
        <f t="shared" si="45"/>
        <v>3</v>
      </c>
      <c r="BG95" s="840" t="s">
        <v>135</v>
      </c>
      <c r="BH95" s="823" t="s">
        <v>4455</v>
      </c>
      <c r="BI95" s="823" t="s">
        <v>4456</v>
      </c>
    </row>
    <row r="96" spans="1:61" ht="11.25" customHeight="1" x14ac:dyDescent="0.2">
      <c r="A96" s="822" t="s">
        <v>4998</v>
      </c>
      <c r="B96" s="833" t="s">
        <v>685</v>
      </c>
      <c r="C96" s="889" t="s">
        <v>130</v>
      </c>
      <c r="D96" s="889" t="s">
        <v>4206</v>
      </c>
      <c r="E96" s="699">
        <v>27</v>
      </c>
      <c r="F96" s="1155">
        <v>132</v>
      </c>
      <c r="G96" s="1155" t="s">
        <v>36</v>
      </c>
      <c r="H96" s="1155" t="s">
        <v>36</v>
      </c>
      <c r="I96" s="824">
        <v>49.75</v>
      </c>
      <c r="J96" s="618">
        <f t="shared" si="32"/>
        <v>3.1356783919597992</v>
      </c>
      <c r="K96" s="842">
        <v>0.39</v>
      </c>
      <c r="L96" s="845">
        <v>4</v>
      </c>
      <c r="M96" s="609">
        <f t="shared" si="33"/>
        <v>1.56</v>
      </c>
      <c r="N96" s="828" t="s">
        <v>162</v>
      </c>
      <c r="O96" s="701">
        <v>0.36249999999999999</v>
      </c>
      <c r="P96" s="603">
        <v>44827</v>
      </c>
      <c r="Q96" s="603">
        <v>44837</v>
      </c>
      <c r="R96" s="609">
        <f t="shared" si="34"/>
        <v>7.5862068965517313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7.0866141732283561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7.005305155927255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6.8825627722391092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6.5664849986184715</v>
      </c>
      <c r="W96" s="668">
        <f t="shared" si="35"/>
        <v>1.0481350027734988</v>
      </c>
      <c r="X96" s="669">
        <f t="shared" si="36"/>
        <v>0.50981946461030436</v>
      </c>
      <c r="Y96" s="631"/>
      <c r="Z96" s="618">
        <f t="shared" si="37"/>
        <v>54.736842105263165</v>
      </c>
      <c r="AA96" s="844">
        <f t="shared" si="38"/>
        <v>17.456140350877192</v>
      </c>
      <c r="AB96" s="845">
        <v>9</v>
      </c>
      <c r="AC96" s="824">
        <v>2.85</v>
      </c>
      <c r="AD96" s="824">
        <v>2.85</v>
      </c>
      <c r="AE96" s="824">
        <v>1.64</v>
      </c>
      <c r="AF96" s="824">
        <v>2.59</v>
      </c>
      <c r="AG96" s="824">
        <v>15.5</v>
      </c>
      <c r="AH96" s="824">
        <v>133.4</v>
      </c>
      <c r="AI96" s="824">
        <v>10.23</v>
      </c>
      <c r="AJ96" s="824">
        <v>13.5</v>
      </c>
      <c r="AK96" s="824">
        <v>6</v>
      </c>
      <c r="AL96" s="836">
        <v>4770</v>
      </c>
      <c r="AM96" s="830">
        <v>0.3</v>
      </c>
      <c r="AN96" s="824">
        <v>1.64</v>
      </c>
      <c r="AO96" s="705">
        <f t="shared" si="39"/>
        <v>-7.4378991866782833</v>
      </c>
      <c r="AP96" s="706">
        <f t="shared" si="40"/>
        <v>10.018241164198908</v>
      </c>
      <c r="AQ96" s="846">
        <f t="shared" si="41"/>
        <v>41.75315557337602</v>
      </c>
      <c r="AR96" s="618">
        <f>INDEX(Historical!$C$7:$C$1227,MATCH(B96,Historical!$B$7:$B$1249,0))*IF(AH96="n/a",1.03,IF(AH96&lt;0,1.01,IF(AH96&gt;10,1.1,(1+AH96/100))))</f>
        <v>1.4960000000000002</v>
      </c>
      <c r="AS96" s="844">
        <f t="shared" si="42"/>
        <v>1.6456000000000004</v>
      </c>
      <c r="AT96" s="844">
        <f t="shared" si="46"/>
        <v>1.7443360000000006</v>
      </c>
      <c r="AU96" s="844">
        <f t="shared" si="46"/>
        <v>1.8489961600000007</v>
      </c>
      <c r="AV96" s="844">
        <f t="shared" si="46"/>
        <v>1.9599359296000007</v>
      </c>
      <c r="AW96" s="618">
        <f t="shared" si="43"/>
        <v>8.6948680896000017</v>
      </c>
      <c r="AX96" s="713">
        <f t="shared" si="44"/>
        <v>17.477121788140707</v>
      </c>
      <c r="AY96" s="891">
        <v>0.66</v>
      </c>
      <c r="AZ96" s="830">
        <v>35.299999999999997</v>
      </c>
      <c r="BA96" s="830">
        <v>-0.72</v>
      </c>
      <c r="BB96" s="830">
        <v>14.66</v>
      </c>
      <c r="BC96" s="830">
        <v>12.26</v>
      </c>
      <c r="BE96" s="594">
        <v>1996</v>
      </c>
      <c r="BF96" s="856">
        <f t="shared" si="45"/>
        <v>3</v>
      </c>
      <c r="BG96" s="840">
        <v>4.5</v>
      </c>
      <c r="BH96" s="823" t="s">
        <v>4455</v>
      </c>
      <c r="BI96" s="823" t="s">
        <v>4456</v>
      </c>
    </row>
    <row r="97" spans="1:61" ht="12" customHeight="1" x14ac:dyDescent="0.2">
      <c r="A97" s="829" t="s">
        <v>5000</v>
      </c>
      <c r="B97" s="833" t="s">
        <v>298</v>
      </c>
      <c r="C97" s="889" t="s">
        <v>4186</v>
      </c>
      <c r="D97" s="889" t="s">
        <v>4187</v>
      </c>
      <c r="E97" s="699">
        <v>33</v>
      </c>
      <c r="F97" s="1155">
        <v>85</v>
      </c>
      <c r="G97" s="1155" t="s">
        <v>36</v>
      </c>
      <c r="H97" s="1155" t="s">
        <v>36</v>
      </c>
      <c r="I97" s="824">
        <v>46.36</v>
      </c>
      <c r="J97" s="618">
        <f t="shared" si="32"/>
        <v>4.7454702329594483</v>
      </c>
      <c r="K97" s="842">
        <v>0.55000000000000004</v>
      </c>
      <c r="L97" s="845">
        <v>4</v>
      </c>
      <c r="M97" s="609">
        <f t="shared" si="33"/>
        <v>2.2000000000000002</v>
      </c>
      <c r="N97" s="828" t="s">
        <v>106</v>
      </c>
      <c r="O97" s="701">
        <v>0.53</v>
      </c>
      <c r="P97" s="603">
        <v>44770</v>
      </c>
      <c r="Q97" s="603">
        <v>44788</v>
      </c>
      <c r="R97" s="609">
        <f t="shared" si="34"/>
        <v>3.7735849056603805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1.449275362318847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2.501029596576787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3.3617511439721914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3.2173693892471489</v>
      </c>
      <c r="W97" s="668">
        <f t="shared" si="35"/>
        <v>1.0448757159210826</v>
      </c>
      <c r="X97" s="669">
        <f t="shared" si="36"/>
        <v>1.9775006729248183</v>
      </c>
      <c r="Y97" s="833"/>
      <c r="Z97" s="618">
        <f t="shared" si="37"/>
        <v>125.71428571428574</v>
      </c>
      <c r="AA97" s="844">
        <f t="shared" si="38"/>
        <v>26.491428571428571</v>
      </c>
      <c r="AB97" s="845">
        <v>12</v>
      </c>
      <c r="AC97" s="824">
        <v>1.75</v>
      </c>
      <c r="AD97" s="824">
        <v>3.21</v>
      </c>
      <c r="AE97" s="824">
        <v>10.76</v>
      </c>
      <c r="AF97" s="824">
        <v>2</v>
      </c>
      <c r="AG97" s="824">
        <v>8.3000000000000007</v>
      </c>
      <c r="AH97" s="824">
        <v>23.5</v>
      </c>
      <c r="AI97" s="824">
        <v>2.15</v>
      </c>
      <c r="AJ97" s="824">
        <v>1.7000000000000002</v>
      </c>
      <c r="AK97" s="824">
        <v>8.07</v>
      </c>
      <c r="AL97" s="836">
        <v>8200</v>
      </c>
      <c r="AM97" s="830">
        <v>0.2</v>
      </c>
      <c r="AN97" s="824">
        <v>0.95</v>
      </c>
      <c r="AO97" s="705">
        <f t="shared" si="39"/>
        <v>-18.384207194496931</v>
      </c>
      <c r="AP97" s="706">
        <f t="shared" si="40"/>
        <v>8.1072213769316406</v>
      </c>
      <c r="AQ97" s="846">
        <f t="shared" si="41"/>
        <v>53.453369164500607</v>
      </c>
      <c r="AR97" s="618">
        <f>INDEX(Historical!$C$7:$C$1227,MATCH(B97,Historical!$B$7:$B$1249,0))*IF(AH97="n/a",1.03,IF(AH97&lt;0,1.01,IF(AH97&gt;10,1.1,(1+AH97/100))))</f>
        <v>2.3100000000000005</v>
      </c>
      <c r="AS97" s="844">
        <f t="shared" si="42"/>
        <v>2.3596650000000006</v>
      </c>
      <c r="AT97" s="844">
        <f t="shared" si="46"/>
        <v>2.5500899655000007</v>
      </c>
      <c r="AU97" s="844">
        <f t="shared" si="46"/>
        <v>2.7558822257158506</v>
      </c>
      <c r="AV97" s="844">
        <f t="shared" si="46"/>
        <v>2.9782819213311198</v>
      </c>
      <c r="AW97" s="618">
        <f t="shared" si="43"/>
        <v>12.953919112546973</v>
      </c>
      <c r="AX97" s="713">
        <f t="shared" si="44"/>
        <v>27.942017067616419</v>
      </c>
      <c r="AY97" s="891">
        <v>0.86</v>
      </c>
      <c r="AZ97" s="830">
        <v>21.84</v>
      </c>
      <c r="BA97" s="830">
        <v>-5.19</v>
      </c>
      <c r="BB97" s="830">
        <v>10.34</v>
      </c>
      <c r="BC97" s="830">
        <v>5.72</v>
      </c>
      <c r="BD97" s="612"/>
      <c r="BE97" s="594">
        <v>1990</v>
      </c>
      <c r="BF97" s="856">
        <f t="shared" si="45"/>
        <v>4</v>
      </c>
      <c r="BG97" s="840">
        <v>4.2</v>
      </c>
      <c r="BH97" s="823" t="s">
        <v>4455</v>
      </c>
      <c r="BI97" s="823" t="s">
        <v>4457</v>
      </c>
    </row>
    <row r="98" spans="1:61" ht="11.25" customHeight="1" x14ac:dyDescent="0.2">
      <c r="A98" s="822" t="s">
        <v>5007</v>
      </c>
      <c r="B98" s="833" t="s">
        <v>305</v>
      </c>
      <c r="C98" s="889" t="s">
        <v>122</v>
      </c>
      <c r="D98" s="889" t="s">
        <v>4222</v>
      </c>
      <c r="E98" s="699">
        <v>49</v>
      </c>
      <c r="F98" s="1155">
        <v>44</v>
      </c>
      <c r="G98" s="1155" t="s">
        <v>36</v>
      </c>
      <c r="H98" s="1155" t="s">
        <v>36</v>
      </c>
      <c r="I98" s="824">
        <v>149.94999999999999</v>
      </c>
      <c r="J98" s="618">
        <f t="shared" si="32"/>
        <v>1.3337779259753253</v>
      </c>
      <c r="K98" s="835">
        <v>0.5</v>
      </c>
      <c r="L98" s="845">
        <v>4</v>
      </c>
      <c r="M98" s="609">
        <f t="shared" si="33"/>
        <v>2</v>
      </c>
      <c r="N98" s="828" t="s">
        <v>270</v>
      </c>
      <c r="O98" s="700">
        <v>0.40500000000000003</v>
      </c>
      <c r="P98" s="603">
        <v>44560</v>
      </c>
      <c r="Q98" s="603">
        <v>44603</v>
      </c>
      <c r="R98" s="609">
        <f t="shared" si="34"/>
        <v>23.456790123456784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0.62111801242235032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2.146574918873223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1.5511278397481565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1.1147939577457411</v>
      </c>
      <c r="W98" s="668">
        <f t="shared" si="35"/>
        <v>1.39140316376018</v>
      </c>
      <c r="X98" s="669">
        <f t="shared" si="36"/>
        <v>2.7551116158937062E-2</v>
      </c>
      <c r="Y98" s="642"/>
      <c r="Z98" s="618">
        <f t="shared" si="37"/>
        <v>6.2305295950155761</v>
      </c>
      <c r="AA98" s="844">
        <f t="shared" si="38"/>
        <v>4.6713395638629276</v>
      </c>
      <c r="AB98" s="845">
        <v>12</v>
      </c>
      <c r="AC98" s="824">
        <v>32.1</v>
      </c>
      <c r="AD98" s="824">
        <v>0.11</v>
      </c>
      <c r="AE98" s="824">
        <v>0.89</v>
      </c>
      <c r="AF98" s="824">
        <v>2.15</v>
      </c>
      <c r="AG98" s="824">
        <v>52.800000000000004</v>
      </c>
      <c r="AH98" s="824">
        <v>879.5</v>
      </c>
      <c r="AI98" s="824">
        <v>-55.489999999999995</v>
      </c>
      <c r="AJ98" s="824">
        <v>56.3</v>
      </c>
      <c r="AK98" s="824">
        <v>40.369999999999997</v>
      </c>
      <c r="AL98" s="836">
        <v>38320</v>
      </c>
      <c r="AM98" s="830">
        <v>0.6</v>
      </c>
      <c r="AN98" s="824">
        <v>0.38</v>
      </c>
      <c r="AO98" s="705">
        <f t="shared" si="39"/>
        <v>-1.7864337981394458</v>
      </c>
      <c r="AP98" s="706">
        <f t="shared" si="40"/>
        <v>2.8849057657234818</v>
      </c>
      <c r="AQ98" s="846">
        <f t="shared" si="41"/>
        <v>-33.188889605577678</v>
      </c>
      <c r="AR98" s="618">
        <f>INDEX(Historical!$C$7:$C$1227,MATCH(B98,Historical!$B$7:$B$1249,0))*IF(AH98="n/a",1.03,IF(AH98&lt;0,1.01,IF(AH98&gt;10,1.1,(1+AH98/100))))</f>
        <v>1.7820000000000003</v>
      </c>
      <c r="AS98" s="844">
        <f t="shared" si="42"/>
        <v>1.7998200000000002</v>
      </c>
      <c r="AT98" s="844">
        <f t="shared" si="46"/>
        <v>1.9798020000000003</v>
      </c>
      <c r="AU98" s="844">
        <f t="shared" si="46"/>
        <v>2.1777822000000007</v>
      </c>
      <c r="AV98" s="844">
        <f t="shared" si="46"/>
        <v>2.3955604200000011</v>
      </c>
      <c r="AW98" s="618">
        <f t="shared" si="43"/>
        <v>10.134964620000002</v>
      </c>
      <c r="AX98" s="713">
        <f t="shared" si="44"/>
        <v>6.7588960453484521</v>
      </c>
      <c r="AY98" s="891">
        <v>1.52</v>
      </c>
      <c r="AZ98" s="830">
        <v>69.44</v>
      </c>
      <c r="BA98" s="830">
        <v>-20.200000000000003</v>
      </c>
      <c r="BB98" s="830">
        <v>17.190000000000001</v>
      </c>
      <c r="BC98" s="830">
        <v>14.030000000000001</v>
      </c>
      <c r="BE98" s="594">
        <v>1974</v>
      </c>
      <c r="BF98" s="856">
        <f t="shared" si="45"/>
        <v>5</v>
      </c>
      <c r="BG98" s="840">
        <v>28.499999999999996</v>
      </c>
      <c r="BH98" s="823" t="s">
        <v>4455</v>
      </c>
      <c r="BI98" s="823" t="s">
        <v>4456</v>
      </c>
    </row>
    <row r="99" spans="1:61" ht="11.25" customHeight="1" x14ac:dyDescent="0.2">
      <c r="A99" s="822" t="s">
        <v>5012</v>
      </c>
      <c r="B99" s="833" t="s">
        <v>303</v>
      </c>
      <c r="C99" s="1000" t="s">
        <v>130</v>
      </c>
      <c r="D99" s="1000" t="s">
        <v>4206</v>
      </c>
      <c r="E99" s="699">
        <v>67</v>
      </c>
      <c r="F99" s="1155">
        <v>3</v>
      </c>
      <c r="G99" s="1155" t="s">
        <v>36</v>
      </c>
      <c r="H99" s="1155" t="s">
        <v>36</v>
      </c>
      <c r="I99" s="824">
        <v>50.11</v>
      </c>
      <c r="J99" s="618">
        <f t="shared" si="32"/>
        <v>3.8714827379764518</v>
      </c>
      <c r="K99" s="835">
        <v>0.48499999999999999</v>
      </c>
      <c r="L99" s="845">
        <v>4</v>
      </c>
      <c r="M99" s="609">
        <f t="shared" si="33"/>
        <v>1.94</v>
      </c>
      <c r="N99" s="828" t="s">
        <v>106</v>
      </c>
      <c r="O99" s="700">
        <v>0.48249999999999998</v>
      </c>
      <c r="P99" s="603">
        <v>44862</v>
      </c>
      <c r="Q99" s="603">
        <v>44880</v>
      </c>
      <c r="R99" s="609">
        <f t="shared" si="34"/>
        <v>0.51813471502590724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0.52287581699346219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0.52563383499120153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0.52843101725581487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0.94453922469110996</v>
      </c>
      <c r="W99" s="668">
        <f t="shared" si="35"/>
        <v>0.55945904991783291</v>
      </c>
      <c r="X99" s="669">
        <f t="shared" si="36"/>
        <v>0.20324269894454416</v>
      </c>
      <c r="Y99" s="833"/>
      <c r="Z99" s="618">
        <f t="shared" si="37"/>
        <v>74.615384615384599</v>
      </c>
      <c r="AA99" s="844">
        <f t="shared" si="38"/>
        <v>19.273076923076921</v>
      </c>
      <c r="AB99" s="845">
        <v>12</v>
      </c>
      <c r="AC99" s="824">
        <v>2.6</v>
      </c>
      <c r="AD99" s="824">
        <v>4.41</v>
      </c>
      <c r="AE99" s="824">
        <v>1.82</v>
      </c>
      <c r="AF99" s="824">
        <v>1.54</v>
      </c>
      <c r="AG99" s="824">
        <v>7.5</v>
      </c>
      <c r="AH99" s="825">
        <v>11.4</v>
      </c>
      <c r="AI99" s="825">
        <v>6.61</v>
      </c>
      <c r="AJ99" s="824">
        <v>2.6</v>
      </c>
      <c r="AK99" s="824">
        <v>4.3</v>
      </c>
      <c r="AL99" s="836">
        <v>1740</v>
      </c>
      <c r="AM99" s="830">
        <v>0.5</v>
      </c>
      <c r="AN99" s="824">
        <v>1.32</v>
      </c>
      <c r="AO99" s="705">
        <f t="shared" si="39"/>
        <v>-14.873163167844655</v>
      </c>
      <c r="AP99" s="706">
        <f t="shared" si="40"/>
        <v>4.3999137552322667</v>
      </c>
      <c r="AQ99" s="846">
        <f t="shared" si="41"/>
        <v>14.85360432894749</v>
      </c>
      <c r="AR99" s="618">
        <f>INDEX(Historical!$C$7:$C$1227,MATCH(B99,Historical!$B$7:$B$1249,0))*IF(AH99="n/a",1.03,IF(AH99&lt;0,1.01,IF(AH99&gt;10,1.1,(1+AH99/100))))</f>
        <v>2.1147500000000004</v>
      </c>
      <c r="AS99" s="844">
        <f t="shared" si="42"/>
        <v>2.2545349750000003</v>
      </c>
      <c r="AT99" s="844">
        <f t="shared" si="46"/>
        <v>2.351479978925</v>
      </c>
      <c r="AU99" s="844">
        <f t="shared" si="46"/>
        <v>2.4525936180187751</v>
      </c>
      <c r="AV99" s="844">
        <f t="shared" si="46"/>
        <v>2.5580551435935823</v>
      </c>
      <c r="AW99" s="618">
        <f t="shared" si="43"/>
        <v>11.731413715537359</v>
      </c>
      <c r="AX99" s="713">
        <f t="shared" si="44"/>
        <v>23.41132252152736</v>
      </c>
      <c r="AY99" s="891">
        <v>0.53</v>
      </c>
      <c r="AZ99" s="830">
        <v>18.27</v>
      </c>
      <c r="BA99" s="830">
        <v>-13.05</v>
      </c>
      <c r="BB99" s="830">
        <v>7.86</v>
      </c>
      <c r="BC99" s="830">
        <v>-0.45999999999999996</v>
      </c>
      <c r="BE99" s="594">
        <v>1957</v>
      </c>
      <c r="BF99" s="856">
        <f t="shared" si="45"/>
        <v>9</v>
      </c>
      <c r="BG99" s="840">
        <v>1.9</v>
      </c>
      <c r="BH99" s="823" t="s">
        <v>4455</v>
      </c>
      <c r="BI99" s="823" t="s">
        <v>4456</v>
      </c>
    </row>
    <row r="100" spans="1:61" ht="11.25" customHeight="1" x14ac:dyDescent="0.2">
      <c r="A100" s="822" t="s">
        <v>5015</v>
      </c>
      <c r="B100" s="833" t="s">
        <v>738</v>
      </c>
      <c r="C100" s="889" t="s">
        <v>4186</v>
      </c>
      <c r="D100" s="889" t="s">
        <v>4187</v>
      </c>
      <c r="E100" s="699">
        <v>29</v>
      </c>
      <c r="F100" s="1155">
        <v>116</v>
      </c>
      <c r="G100" s="1155" t="s">
        <v>114</v>
      </c>
      <c r="H100" s="1155" t="s">
        <v>114</v>
      </c>
      <c r="I100" s="824">
        <v>63.07</v>
      </c>
      <c r="J100" s="618">
        <f t="shared" si="32"/>
        <v>4.7185666719517991</v>
      </c>
      <c r="K100" s="842">
        <v>0.248</v>
      </c>
      <c r="L100" s="845">
        <v>12</v>
      </c>
      <c r="M100" s="609">
        <f t="shared" si="33"/>
        <v>2.976</v>
      </c>
      <c r="N100" s="828" t="s">
        <v>739</v>
      </c>
      <c r="O100" s="701">
        <v>0.2475</v>
      </c>
      <c r="P100" s="603">
        <v>44834</v>
      </c>
      <c r="Q100" s="603">
        <v>44848</v>
      </c>
      <c r="R100" s="609">
        <f t="shared" si="34"/>
        <v>0.20202020202020218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1.3958482462419486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2.5028851042950606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3.4463657762223932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5.0156567161881327</v>
      </c>
      <c r="W100" s="668">
        <f t="shared" si="35"/>
        <v>0.68712154185097607</v>
      </c>
      <c r="X100" s="669" t="str">
        <f t="shared" si="36"/>
        <v>n/a</v>
      </c>
      <c r="Y100" s="834"/>
      <c r="Z100" s="618">
        <f t="shared" si="37"/>
        <v>278.13084112149528</v>
      </c>
      <c r="AA100" s="844">
        <f t="shared" si="38"/>
        <v>58.943925233644855</v>
      </c>
      <c r="AB100" s="845">
        <v>12</v>
      </c>
      <c r="AC100" s="824">
        <v>1.07</v>
      </c>
      <c r="AD100" s="824">
        <v>4.13</v>
      </c>
      <c r="AE100" s="824">
        <v>12.61</v>
      </c>
      <c r="AF100" s="824">
        <v>1.44</v>
      </c>
      <c r="AG100" s="824">
        <v>2.5</v>
      </c>
      <c r="AH100" s="824">
        <v>-24.3</v>
      </c>
      <c r="AI100" s="824">
        <v>0.97</v>
      </c>
      <c r="AJ100" s="824">
        <v>-5.0999999999999996</v>
      </c>
      <c r="AK100" s="824">
        <v>14.099999999999998</v>
      </c>
      <c r="AL100" s="836">
        <v>39540</v>
      </c>
      <c r="AM100" s="830">
        <v>0.12</v>
      </c>
      <c r="AN100" s="824">
        <v>0.61</v>
      </c>
      <c r="AO100" s="705">
        <f t="shared" si="39"/>
        <v>-50.778992785470663</v>
      </c>
      <c r="AP100" s="706">
        <f t="shared" si="40"/>
        <v>8.1649324481741914</v>
      </c>
      <c r="AQ100" s="846">
        <f t="shared" si="41"/>
        <v>94.226960408519773</v>
      </c>
      <c r="AR100" s="618">
        <f>INDEX(Historical!$C$7:$C$1227,MATCH(B100,Historical!$B$7:$B$1249,0))*IF(AH100="n/a",1.03,IF(AH100&lt;0,1.01,IF(AH100&gt;10,1.1,(1+AH100/100))))</f>
        <v>2.8613300000000002</v>
      </c>
      <c r="AS100" s="844">
        <f t="shared" si="42"/>
        <v>2.8890849010000004</v>
      </c>
      <c r="AT100" s="844">
        <f t="shared" si="46"/>
        <v>3.1779933911000007</v>
      </c>
      <c r="AU100" s="844">
        <f t="shared" si="46"/>
        <v>3.4957927302100011</v>
      </c>
      <c r="AV100" s="844">
        <f t="shared" si="46"/>
        <v>3.8453720032310015</v>
      </c>
      <c r="AW100" s="618">
        <f t="shared" si="43"/>
        <v>16.269573025541003</v>
      </c>
      <c r="AX100" s="713">
        <f t="shared" si="44"/>
        <v>25.796056802823852</v>
      </c>
      <c r="AY100" s="891">
        <v>0.79</v>
      </c>
      <c r="AZ100" s="830">
        <v>13.639999999999999</v>
      </c>
      <c r="BA100" s="830">
        <v>-16.350000000000001</v>
      </c>
      <c r="BB100" s="830">
        <v>3.15</v>
      </c>
      <c r="BC100" s="830">
        <v>-5.74</v>
      </c>
      <c r="BE100" s="594">
        <v>1994</v>
      </c>
      <c r="BF100" s="856">
        <f t="shared" si="45"/>
        <v>3</v>
      </c>
      <c r="BG100" s="840">
        <v>1.5</v>
      </c>
      <c r="BH100" s="823" t="s">
        <v>4455</v>
      </c>
      <c r="BI100" s="823" t="s">
        <v>4457</v>
      </c>
    </row>
    <row r="101" spans="1:61" ht="11.25" customHeight="1" x14ac:dyDescent="0.2">
      <c r="A101" s="829" t="s">
        <v>5022</v>
      </c>
      <c r="B101" s="833" t="s">
        <v>307</v>
      </c>
      <c r="C101" s="889" t="s">
        <v>107</v>
      </c>
      <c r="D101" s="889" t="s">
        <v>117</v>
      </c>
      <c r="E101" s="699">
        <v>41</v>
      </c>
      <c r="F101" s="1155">
        <v>65</v>
      </c>
      <c r="G101" s="1155" t="s">
        <v>36</v>
      </c>
      <c r="H101" s="1155" t="s">
        <v>114</v>
      </c>
      <c r="I101" s="824">
        <v>24.5</v>
      </c>
      <c r="J101" s="618">
        <f t="shared" si="32"/>
        <v>3.7551020408163263</v>
      </c>
      <c r="K101" s="835">
        <v>0.23</v>
      </c>
      <c r="L101" s="845">
        <v>4</v>
      </c>
      <c r="M101" s="609">
        <f t="shared" si="33"/>
        <v>0.92</v>
      </c>
      <c r="N101" s="828" t="s">
        <v>147</v>
      </c>
      <c r="O101" s="700">
        <v>0.22</v>
      </c>
      <c r="P101" s="603">
        <v>44624</v>
      </c>
      <c r="Q101" s="603">
        <v>44635</v>
      </c>
      <c r="R101" s="609">
        <f t="shared" si="34"/>
        <v>4.5454545454545494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4.7619047619047672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4.102866914963843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3.2486261992623389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2.3148008395632802</v>
      </c>
      <c r="W101" s="668">
        <f t="shared" si="35"/>
        <v>1.4034149909308129</v>
      </c>
      <c r="X101" s="669">
        <f t="shared" si="36"/>
        <v>0.12399336638405872</v>
      </c>
      <c r="Y101" s="634"/>
      <c r="Z101" s="618">
        <f t="shared" si="37"/>
        <v>35.114503816793892</v>
      </c>
      <c r="AA101" s="844">
        <f t="shared" si="38"/>
        <v>9.3511450381679388</v>
      </c>
      <c r="AB101" s="845">
        <v>12</v>
      </c>
      <c r="AC101" s="824">
        <v>2.62</v>
      </c>
      <c r="AD101" s="824">
        <v>0.93</v>
      </c>
      <c r="AE101" s="824">
        <v>0.86</v>
      </c>
      <c r="AF101" s="824">
        <v>1.31</v>
      </c>
      <c r="AG101" s="824">
        <v>12.5</v>
      </c>
      <c r="AH101" s="824">
        <v>170.4</v>
      </c>
      <c r="AI101" s="824">
        <v>-8.4500000000000011</v>
      </c>
      <c r="AJ101" s="824">
        <v>26.200000000000003</v>
      </c>
      <c r="AK101" s="824">
        <v>10</v>
      </c>
      <c r="AL101" s="836">
        <v>7420</v>
      </c>
      <c r="AM101" s="830">
        <v>0.1</v>
      </c>
      <c r="AN101" s="824">
        <v>0.28000000000000003</v>
      </c>
      <c r="AO101" s="705">
        <f t="shared" si="39"/>
        <v>-2.3474167980892737</v>
      </c>
      <c r="AP101" s="706">
        <f t="shared" si="40"/>
        <v>7.0037282400786651</v>
      </c>
      <c r="AQ101" s="846">
        <f t="shared" si="41"/>
        <v>-26.213521262737814</v>
      </c>
      <c r="AR101" s="618">
        <f>INDEX(Historical!$C$7:$C$1227,MATCH(B101,Historical!$B$7:$B$1249,0))*IF(AH101="n/a",1.03,IF(AH101&lt;0,1.01,IF(AH101&gt;10,1.1,(1+AH101/100))))</f>
        <v>0.96800000000000008</v>
      </c>
      <c r="AS101" s="844">
        <f t="shared" si="42"/>
        <v>0.9776800000000001</v>
      </c>
      <c r="AT101" s="844">
        <f t="shared" si="46"/>
        <v>1.0754480000000002</v>
      </c>
      <c r="AU101" s="844">
        <f t="shared" si="46"/>
        <v>1.1829928000000003</v>
      </c>
      <c r="AV101" s="844">
        <f t="shared" si="46"/>
        <v>1.3012920800000005</v>
      </c>
      <c r="AW101" s="618">
        <f t="shared" si="43"/>
        <v>5.5054128800000015</v>
      </c>
      <c r="AX101" s="713">
        <f t="shared" si="44"/>
        <v>22.471072979591845</v>
      </c>
      <c r="AY101" s="891">
        <v>0.82</v>
      </c>
      <c r="AZ101" s="830">
        <v>22.32</v>
      </c>
      <c r="BA101" s="830">
        <v>-5.84</v>
      </c>
      <c r="BB101" s="830">
        <v>7.580000000000001</v>
      </c>
      <c r="BC101" s="830">
        <v>7.8299999999999992</v>
      </c>
      <c r="BE101" s="594">
        <v>1982</v>
      </c>
      <c r="BF101" s="856">
        <f t="shared" si="45"/>
        <v>4</v>
      </c>
      <c r="BG101" s="840">
        <v>3.2</v>
      </c>
      <c r="BH101" s="823" t="s">
        <v>4455</v>
      </c>
      <c r="BI101" s="823" t="s">
        <v>4456</v>
      </c>
    </row>
    <row r="102" spans="1:61" s="737" customFormat="1" ht="11.25" customHeight="1" x14ac:dyDescent="0.2">
      <c r="A102" s="613" t="s">
        <v>4249</v>
      </c>
      <c r="B102" s="743" t="s">
        <v>4053</v>
      </c>
      <c r="C102" s="889" t="s">
        <v>107</v>
      </c>
      <c r="D102" s="889" t="s">
        <v>4205</v>
      </c>
      <c r="E102" s="721">
        <v>26</v>
      </c>
      <c r="F102" s="1155">
        <v>136</v>
      </c>
      <c r="G102" s="1154" t="s">
        <v>105</v>
      </c>
      <c r="H102" s="1154" t="s">
        <v>105</v>
      </c>
      <c r="I102" s="722">
        <v>46.15</v>
      </c>
      <c r="J102" s="723">
        <f t="shared" si="32"/>
        <v>2.8602383531960998</v>
      </c>
      <c r="K102" s="741">
        <v>0.33</v>
      </c>
      <c r="L102" s="725">
        <v>4</v>
      </c>
      <c r="M102" s="726">
        <f t="shared" si="33"/>
        <v>1.32</v>
      </c>
      <c r="N102" s="727" t="s">
        <v>451</v>
      </c>
      <c r="O102" s="742">
        <v>0.32</v>
      </c>
      <c r="P102" s="1049">
        <v>44847</v>
      </c>
      <c r="Q102" s="1049">
        <v>44855</v>
      </c>
      <c r="R102" s="726">
        <f t="shared" si="34"/>
        <v>3.1250000000000027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5.1044083526682327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12.518437850757124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12.4448403700389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19.863415361785353</v>
      </c>
      <c r="W102" s="668">
        <f t="shared" si="35"/>
        <v>0.62652067347799445</v>
      </c>
      <c r="X102" s="669">
        <f t="shared" si="36"/>
        <v>1.0728310663826637</v>
      </c>
      <c r="Y102" s="738" t="s">
        <v>4273</v>
      </c>
      <c r="Z102" s="723">
        <f t="shared" si="37"/>
        <v>30.205949656750576</v>
      </c>
      <c r="AA102" s="730">
        <f t="shared" si="38"/>
        <v>10.560640732265446</v>
      </c>
      <c r="AB102" s="725">
        <v>12</v>
      </c>
      <c r="AC102" s="731">
        <v>4.37</v>
      </c>
      <c r="AD102" s="731">
        <v>0.88</v>
      </c>
      <c r="AE102" s="731">
        <v>5.16</v>
      </c>
      <c r="AF102" s="731">
        <v>1.3</v>
      </c>
      <c r="AG102" s="731">
        <v>12.6</v>
      </c>
      <c r="AH102" s="731">
        <v>98.1</v>
      </c>
      <c r="AI102" s="731">
        <v>15.72</v>
      </c>
      <c r="AJ102" s="731">
        <v>11.600000000000001</v>
      </c>
      <c r="AK102" s="731">
        <v>12</v>
      </c>
      <c r="AL102" s="732">
        <v>5920</v>
      </c>
      <c r="AM102" s="733">
        <v>0.2</v>
      </c>
      <c r="AN102" s="731">
        <v>0.23</v>
      </c>
      <c r="AO102" s="734">
        <f t="shared" si="39"/>
        <v>4.7444379909695531</v>
      </c>
      <c r="AP102" s="735">
        <f t="shared" si="40"/>
        <v>15.305078723234999</v>
      </c>
      <c r="AQ102" s="846">
        <f t="shared" si="41"/>
        <v>-21.886598242056998</v>
      </c>
      <c r="AR102" s="618">
        <f>INDEX(Historical!$C$7:$C$1227,MATCH(B102,Historical!$B$7:$B$1249,0))*IF(AH102="n/a",1.03,IF(AH102&lt;0,1.01,IF(AH102&gt;10,1.1,(1+AH102/100))))</f>
        <v>1.2457500000000001</v>
      </c>
      <c r="AS102" s="730">
        <f t="shared" si="42"/>
        <v>1.3703250000000002</v>
      </c>
      <c r="AT102" s="730">
        <f t="shared" si="46"/>
        <v>1.5073575000000003</v>
      </c>
      <c r="AU102" s="730">
        <f t="shared" si="46"/>
        <v>1.6580932500000005</v>
      </c>
      <c r="AV102" s="730">
        <f t="shared" si="46"/>
        <v>1.8239025750000006</v>
      </c>
      <c r="AW102" s="723">
        <f t="shared" si="43"/>
        <v>7.6054283250000019</v>
      </c>
      <c r="AX102" s="736">
        <f t="shared" si="44"/>
        <v>16.479801354279527</v>
      </c>
      <c r="AY102" s="892">
        <v>1.35</v>
      </c>
      <c r="AZ102" s="733">
        <v>32.65</v>
      </c>
      <c r="BA102" s="733">
        <v>-10.199999999999999</v>
      </c>
      <c r="BB102" s="733">
        <v>6.97</v>
      </c>
      <c r="BC102" s="733">
        <v>11.219999999999999</v>
      </c>
      <c r="BD102" s="866"/>
      <c r="BE102" s="594">
        <v>1997</v>
      </c>
      <c r="BF102" s="856">
        <f t="shared" si="45"/>
        <v>3</v>
      </c>
      <c r="BG102" s="784">
        <v>2.1</v>
      </c>
      <c r="BH102" s="823" t="s">
        <v>4455</v>
      </c>
      <c r="BI102" s="823" t="s">
        <v>4456</v>
      </c>
    </row>
    <row r="103" spans="1:61" ht="11.25" customHeight="1" x14ac:dyDescent="0.2">
      <c r="A103" s="822" t="s">
        <v>5028</v>
      </c>
      <c r="B103" s="833" t="s">
        <v>726</v>
      </c>
      <c r="C103" s="889" t="s">
        <v>107</v>
      </c>
      <c r="D103" s="889" t="s">
        <v>4205</v>
      </c>
      <c r="E103" s="699">
        <v>25</v>
      </c>
      <c r="F103" s="1155">
        <v>143</v>
      </c>
      <c r="G103" s="1155" t="s">
        <v>36</v>
      </c>
      <c r="H103" s="1155" t="s">
        <v>36</v>
      </c>
      <c r="I103" s="832">
        <v>75.569999999999993</v>
      </c>
      <c r="J103" s="618">
        <f t="shared" ref="J103:J134" si="47">(M103/I103)*100</f>
        <v>2.9112081513828247</v>
      </c>
      <c r="K103" s="842">
        <v>0.55000000000000004</v>
      </c>
      <c r="L103" s="845">
        <v>4</v>
      </c>
      <c r="M103" s="609">
        <f t="shared" ref="M103:M134" si="48">K103*L103</f>
        <v>2.2000000000000002</v>
      </c>
      <c r="N103" s="828" t="s">
        <v>162</v>
      </c>
      <c r="O103" s="701">
        <v>0.52</v>
      </c>
      <c r="P103" s="603">
        <v>44909</v>
      </c>
      <c r="Q103" s="603">
        <v>44929</v>
      </c>
      <c r="R103" s="609">
        <f t="shared" ref="R103:R134" si="49">(K103-O103)/O103*100</f>
        <v>5.7692307692307745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6.5217391304347672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10.823329352516264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10.310020440058288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10.8449222600272</v>
      </c>
      <c r="W103" s="668">
        <f t="shared" ref="W103:W134" si="50">IF(OR(U103&lt;=0,U103="n/a",V103&lt;=0,V103="n/a"),"n/a",U103/V103)</f>
        <v>0.95067721029771857</v>
      </c>
      <c r="X103" s="669">
        <f t="shared" ref="X103:X134" si="51">IF(OR(AJ103&lt;=0,AJ103="n/a",U103&lt;=0,U103="n/a"),"n/a",U103/AJ103)</f>
        <v>1.4123315671312724</v>
      </c>
      <c r="Y103" s="626"/>
      <c r="Z103" s="618">
        <f t="shared" ref="Z103:Z134" si="52">IF(OR(AC103&lt;0.01,AC103="n/a"),"n/a",M103/AC103*100)</f>
        <v>39.355992844364941</v>
      </c>
      <c r="AA103" s="844">
        <f t="shared" ref="AA103:AA134" si="53">IF(OR(AC103&lt;0.01,AC103="n/a"),"n/a",I103/AC103)</f>
        <v>13.518783542039355</v>
      </c>
      <c r="AB103" s="845">
        <v>12</v>
      </c>
      <c r="AC103" s="824">
        <v>5.59</v>
      </c>
      <c r="AD103" s="824">
        <v>1.46</v>
      </c>
      <c r="AE103" s="824">
        <v>6.54</v>
      </c>
      <c r="AF103" s="824">
        <v>1.03</v>
      </c>
      <c r="AG103" s="824">
        <v>7.9</v>
      </c>
      <c r="AH103" s="824">
        <v>-1.4000000000000001</v>
      </c>
      <c r="AI103" s="824">
        <v>8.7900000000000009</v>
      </c>
      <c r="AJ103" s="824">
        <v>7.3</v>
      </c>
      <c r="AK103" s="824">
        <v>9.120000000000001</v>
      </c>
      <c r="AL103" s="836">
        <v>6800</v>
      </c>
      <c r="AM103" s="830">
        <v>0.8</v>
      </c>
      <c r="AN103" s="824">
        <v>0</v>
      </c>
      <c r="AO103" s="705">
        <f t="shared" ref="AO103:AO134" si="54">IF(U103="n/a","n/a",IF(AA103&lt;0,"n/a",IF(AA103="n/a","n/a",J103+U103-AA103)))</f>
        <v>-0.29755495059824177</v>
      </c>
      <c r="AP103" s="706">
        <f t="shared" ref="AP103:AP134" si="55">IF(U103="n/a","n/a",J103+U103)</f>
        <v>13.221228591441113</v>
      </c>
      <c r="AQ103" s="846">
        <f t="shared" ref="AQ103:AQ134" si="56">IF(OR(AC103&lt;0.01,AC103="n/a",AF103="n/a"),"n/a",(I103/SQRT(22.5*AC103*(I103/AF103))-1)*100)</f>
        <v>-21.332352977011105</v>
      </c>
      <c r="AR103" s="618">
        <f>INDEX(Historical!$C$7:$C$1227,MATCH(B103,Historical!$B$7:$B$1249,0))*IF(AH103="n/a",1.03,IF(AH103&lt;0,1.01,IF(AH103&gt;10,1.1,(1+AH103/100))))</f>
        <v>1.9796</v>
      </c>
      <c r="AS103" s="844">
        <f t="shared" ref="AS103:AS134" si="57">IF($AI103="n/a",1.03*AR103,IF($AI103&lt;0,1.01*AR103,IF($AI103&gt;10,1.1*AR103,(1+$AI103/100)*AR103)))</f>
        <v>2.1536068400000001</v>
      </c>
      <c r="AT103" s="844">
        <f t="shared" si="46"/>
        <v>2.3500157838080002</v>
      </c>
      <c r="AU103" s="844">
        <f t="shared" si="46"/>
        <v>2.5643372232912895</v>
      </c>
      <c r="AV103" s="844">
        <f t="shared" si="46"/>
        <v>2.7982047780554549</v>
      </c>
      <c r="AW103" s="618">
        <f t="shared" ref="AW103:AW134" si="58">SUM(AR103:AV103)</f>
        <v>11.845764625154745</v>
      </c>
      <c r="AX103" s="713">
        <f t="shared" ref="AX103:AX134" si="59">AW103/I103*100</f>
        <v>15.675221152778542</v>
      </c>
      <c r="AY103" s="891">
        <v>1.02</v>
      </c>
      <c r="AZ103" s="830">
        <v>16.82</v>
      </c>
      <c r="BA103" s="830">
        <v>-6.08</v>
      </c>
      <c r="BB103" s="830">
        <v>5.2</v>
      </c>
      <c r="BC103" s="830">
        <v>6.5600000000000005</v>
      </c>
      <c r="BE103" s="594">
        <v>2000</v>
      </c>
      <c r="BF103" s="856">
        <f t="shared" ref="BF103:BF134" si="60">IF(BE103&gt;2020,0,IF(BE103&gt;2008,1,IF(BE103&gt;2001,2,IF(BE103&gt;1990,3,IF(BE103&gt;1980,4,IF(BE103&gt;1973,5,IF(BE103&gt;1970,6,IF(BE103&gt;1960,7,IF(BE103&gt;1958,8,IF(BE103&gt;1953,9,10))))))))))</f>
        <v>3</v>
      </c>
      <c r="BG103" s="840">
        <v>1.4000000000000001</v>
      </c>
      <c r="BH103" s="823" t="s">
        <v>4455</v>
      </c>
      <c r="BI103" s="823" t="s">
        <v>4456</v>
      </c>
    </row>
    <row r="104" spans="1:61" ht="11.25" customHeight="1" x14ac:dyDescent="0.2">
      <c r="A104" s="822" t="s">
        <v>5032</v>
      </c>
      <c r="B104" s="833" t="s">
        <v>315</v>
      </c>
      <c r="C104" s="889" t="s">
        <v>127</v>
      </c>
      <c r="D104" s="889" t="s">
        <v>4213</v>
      </c>
      <c r="E104" s="699">
        <v>50</v>
      </c>
      <c r="F104" s="1155">
        <v>40</v>
      </c>
      <c r="G104" s="1155" t="s">
        <v>114</v>
      </c>
      <c r="H104" s="1155" t="s">
        <v>114</v>
      </c>
      <c r="I104" s="824">
        <v>185.51</v>
      </c>
      <c r="J104" s="618">
        <f t="shared" si="47"/>
        <v>2.4796506926850306</v>
      </c>
      <c r="K104" s="835">
        <v>1.1499999999999999</v>
      </c>
      <c r="L104" s="845">
        <v>4</v>
      </c>
      <c r="M104" s="609">
        <f t="shared" si="48"/>
        <v>4.5999999999999996</v>
      </c>
      <c r="N104" s="828" t="s">
        <v>316</v>
      </c>
      <c r="O104" s="700">
        <v>1.075</v>
      </c>
      <c r="P104" s="603">
        <v>44714</v>
      </c>
      <c r="Q104" s="603">
        <v>44742</v>
      </c>
      <c r="R104" s="609">
        <f t="shared" si="49"/>
        <v>6.9767441860465071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6.0682680151706858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6.5801291265680684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7.5889812490382846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7.7427084941719349</v>
      </c>
      <c r="W104" s="668">
        <f t="shared" si="50"/>
        <v>0.98014554658110098</v>
      </c>
      <c r="X104" s="669">
        <f t="shared" si="51"/>
        <v>1.4594194709689008</v>
      </c>
      <c r="Y104" s="635"/>
      <c r="Z104" s="618">
        <f t="shared" si="52"/>
        <v>65.248226950354606</v>
      </c>
      <c r="AA104" s="844">
        <f t="shared" si="53"/>
        <v>26.313475177304962</v>
      </c>
      <c r="AB104" s="845">
        <v>12</v>
      </c>
      <c r="AC104" s="824">
        <v>7.05</v>
      </c>
      <c r="AD104" s="824">
        <v>3.17</v>
      </c>
      <c r="AE104" s="824">
        <v>3</v>
      </c>
      <c r="AF104" s="824">
        <v>13.28</v>
      </c>
      <c r="AG104" s="824">
        <v>54.1</v>
      </c>
      <c r="AH104" s="824">
        <v>9.9</v>
      </c>
      <c r="AI104" s="824">
        <v>7.55</v>
      </c>
      <c r="AJ104" s="824">
        <v>5.2</v>
      </c>
      <c r="AK104" s="824">
        <v>8.17</v>
      </c>
      <c r="AL104" s="836">
        <v>251230</v>
      </c>
      <c r="AM104" s="830">
        <v>0.1</v>
      </c>
      <c r="AN104" s="824">
        <v>2.0699999999999998</v>
      </c>
      <c r="AO104" s="705">
        <f t="shared" si="54"/>
        <v>-16.244843235581648</v>
      </c>
      <c r="AP104" s="706">
        <f t="shared" si="55"/>
        <v>10.068631941723314</v>
      </c>
      <c r="AQ104" s="846">
        <f t="shared" si="56"/>
        <v>294.09133197189476</v>
      </c>
      <c r="AR104" s="618">
        <f>INDEX(Historical!$C$7:$C$1227,MATCH(B104,Historical!$B$7:$B$1249,0))*IF(AH104="n/a",1.03,IF(AH104&lt;0,1.01,IF(AH104&gt;10,1.1,(1+AH104/100))))</f>
        <v>4.6103050000000003</v>
      </c>
      <c r="AS104" s="844">
        <f t="shared" si="57"/>
        <v>4.9583830275</v>
      </c>
      <c r="AT104" s="844">
        <f t="shared" si="46"/>
        <v>5.3634829208467503</v>
      </c>
      <c r="AU104" s="844">
        <f t="shared" si="46"/>
        <v>5.8016794754799301</v>
      </c>
      <c r="AV104" s="844">
        <f t="shared" si="46"/>
        <v>6.2756766886266409</v>
      </c>
      <c r="AW104" s="618">
        <f t="shared" si="58"/>
        <v>27.00952711245332</v>
      </c>
      <c r="AX104" s="713">
        <f t="shared" si="59"/>
        <v>14.559607089889129</v>
      </c>
      <c r="AY104" s="891">
        <v>0.59</v>
      </c>
      <c r="AZ104" s="830">
        <v>20.96</v>
      </c>
      <c r="BA104" s="830">
        <v>-0.59</v>
      </c>
      <c r="BB104" s="830">
        <v>6.3</v>
      </c>
      <c r="BC104" s="830">
        <v>8.870000000000001</v>
      </c>
      <c r="BE104" s="594">
        <v>1973</v>
      </c>
      <c r="BF104" s="856">
        <f t="shared" si="60"/>
        <v>6</v>
      </c>
      <c r="BG104" s="840">
        <v>10.4</v>
      </c>
      <c r="BH104" s="823" t="s">
        <v>4455</v>
      </c>
      <c r="BI104" s="823" t="s">
        <v>4456</v>
      </c>
    </row>
    <row r="105" spans="1:61" ht="11.25" customHeight="1" x14ac:dyDescent="0.2">
      <c r="A105" s="822" t="s">
        <v>5036</v>
      </c>
      <c r="B105" s="833" t="s">
        <v>320</v>
      </c>
      <c r="C105" s="889" t="s">
        <v>127</v>
      </c>
      <c r="D105" s="889" t="s">
        <v>4220</v>
      </c>
      <c r="E105" s="699">
        <v>66</v>
      </c>
      <c r="F105" s="1155">
        <v>5</v>
      </c>
      <c r="G105" s="1155" t="s">
        <v>36</v>
      </c>
      <c r="H105" s="1155" t="s">
        <v>114</v>
      </c>
      <c r="I105" s="824">
        <v>149.16</v>
      </c>
      <c r="J105" s="618">
        <f t="shared" si="47"/>
        <v>2.4491820863502283</v>
      </c>
      <c r="K105" s="835">
        <v>0.9133</v>
      </c>
      <c r="L105" s="845">
        <v>4</v>
      </c>
      <c r="M105" s="609">
        <f t="shared" si="48"/>
        <v>3.6532</v>
      </c>
      <c r="N105" s="828" t="s">
        <v>106</v>
      </c>
      <c r="O105" s="700">
        <v>0.86980000000000002</v>
      </c>
      <c r="P105" s="603">
        <v>44672</v>
      </c>
      <c r="Q105" s="603">
        <v>44697</v>
      </c>
      <c r="R105" s="609">
        <f t="shared" si="49"/>
        <v>5.0011496895838103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9.0474663245670328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6.168731407043837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4.9422940563122797</v>
      </c>
      <c r="V105" s="667">
        <f>IF(INDEX(Historical!$N$7:$N$1218,MATCH(B105,Historical!$B$7:$B$1249,0))=0,"n/a",((INDEX(Historical!$C$7:$C$1227,MATCH(B105,Historical!$B$7:$B$1249,0))/INDEX(Historical!$N$7:$N$1218,MATCH(B105,Historical!$B$7:$B$1249,0)))^(1/10)-1)*100)</f>
        <v>5.1550084598174672</v>
      </c>
      <c r="W105" s="668">
        <f t="shared" si="50"/>
        <v>0.95873636189673306</v>
      </c>
      <c r="X105" s="669">
        <f t="shared" si="51"/>
        <v>0.52024147961181888</v>
      </c>
      <c r="Y105" s="833"/>
      <c r="Z105" s="618">
        <f t="shared" si="52"/>
        <v>63.313691507798964</v>
      </c>
      <c r="AA105" s="844">
        <f t="shared" si="53"/>
        <v>25.850953206239168</v>
      </c>
      <c r="AB105" s="845">
        <v>6</v>
      </c>
      <c r="AC105" s="824">
        <v>5.77</v>
      </c>
      <c r="AD105" s="824">
        <v>5.27</v>
      </c>
      <c r="AE105" s="824">
        <v>4.26</v>
      </c>
      <c r="AF105" s="824">
        <v>8.02</v>
      </c>
      <c r="AG105" s="824">
        <v>32.200000000000003</v>
      </c>
      <c r="AH105" s="824">
        <v>5.6000000000000005</v>
      </c>
      <c r="AI105" s="824">
        <v>7.3800000000000008</v>
      </c>
      <c r="AJ105" s="824">
        <v>9.5</v>
      </c>
      <c r="AK105" s="824">
        <v>4.79</v>
      </c>
      <c r="AL105" s="836">
        <v>342790</v>
      </c>
      <c r="AM105" s="830">
        <v>0.12</v>
      </c>
      <c r="AN105" s="824">
        <v>0.76</v>
      </c>
      <c r="AO105" s="705">
        <f t="shared" si="54"/>
        <v>-18.45947706357666</v>
      </c>
      <c r="AP105" s="706">
        <f t="shared" si="55"/>
        <v>7.3914761426625084</v>
      </c>
      <c r="AQ105" s="846">
        <f t="shared" si="56"/>
        <v>203.55277389536818</v>
      </c>
      <c r="AR105" s="618">
        <f>INDEX(Historical!$C$7:$C$1227,MATCH(B105,Historical!$B$7:$B$1249,0))*IF(AH105="n/a",1.03,IF(AH105&lt;0,1.01,IF(AH105&gt;10,1.1,(1+AH105/100))))</f>
        <v>3.5905056000000002</v>
      </c>
      <c r="AS105" s="844">
        <f t="shared" si="57"/>
        <v>3.8554849132800006</v>
      </c>
      <c r="AT105" s="844">
        <f t="shared" si="46"/>
        <v>4.0401626406261126</v>
      </c>
      <c r="AU105" s="844">
        <f t="shared" si="46"/>
        <v>4.2336864311121039</v>
      </c>
      <c r="AV105" s="844">
        <f t="shared" si="46"/>
        <v>4.4364800111623737</v>
      </c>
      <c r="AW105" s="618">
        <f t="shared" si="58"/>
        <v>20.156319596180591</v>
      </c>
      <c r="AX105" s="713">
        <f t="shared" si="59"/>
        <v>13.513220431872211</v>
      </c>
      <c r="AY105" s="891">
        <v>0.41</v>
      </c>
      <c r="AZ105" s="830">
        <v>22.08</v>
      </c>
      <c r="BA105" s="830">
        <v>-9.7900000000000009</v>
      </c>
      <c r="BB105" s="830">
        <v>11.23</v>
      </c>
      <c r="BC105" s="830">
        <v>3.02</v>
      </c>
      <c r="BE105" s="594">
        <v>1957</v>
      </c>
      <c r="BF105" s="856">
        <f t="shared" si="60"/>
        <v>9</v>
      </c>
      <c r="BG105" s="840">
        <v>12</v>
      </c>
      <c r="BH105" s="823" t="s">
        <v>4455</v>
      </c>
      <c r="BI105" s="823" t="s">
        <v>4456</v>
      </c>
    </row>
    <row r="106" spans="1:61" ht="11.25" customHeight="1" x14ac:dyDescent="0.2">
      <c r="A106" s="822" t="s">
        <v>5037</v>
      </c>
      <c r="B106" s="833" t="s">
        <v>309</v>
      </c>
      <c r="C106" s="889" t="s">
        <v>111</v>
      </c>
      <c r="D106" s="889" t="s">
        <v>210</v>
      </c>
      <c r="E106" s="699">
        <v>66</v>
      </c>
      <c r="F106" s="1155">
        <v>6</v>
      </c>
      <c r="G106" s="1155" t="s">
        <v>36</v>
      </c>
      <c r="H106" s="1155" t="s">
        <v>36</v>
      </c>
      <c r="I106" s="824">
        <v>298.94</v>
      </c>
      <c r="J106" s="618">
        <f t="shared" si="47"/>
        <v>1.7796213286947213</v>
      </c>
      <c r="K106" s="835">
        <v>1.33</v>
      </c>
      <c r="L106" s="845">
        <v>4</v>
      </c>
      <c r="M106" s="609">
        <f t="shared" si="48"/>
        <v>5.32</v>
      </c>
      <c r="N106" s="828" t="s">
        <v>292</v>
      </c>
      <c r="O106" s="700">
        <v>1.03</v>
      </c>
      <c r="P106" s="603">
        <v>44693</v>
      </c>
      <c r="Q106" s="603">
        <v>44715</v>
      </c>
      <c r="R106" s="609">
        <f t="shared" si="49"/>
        <v>29.126213592233015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12.784090909090917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10.530226194135928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9.51610593701675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10.750436589052924</v>
      </c>
      <c r="W106" s="668">
        <f t="shared" si="50"/>
        <v>0.88518320704360209</v>
      </c>
      <c r="X106" s="669">
        <f t="shared" si="51"/>
        <v>1.3994273436789337</v>
      </c>
      <c r="Y106" s="640"/>
      <c r="Z106" s="618">
        <f t="shared" si="52"/>
        <v>55.359001040582733</v>
      </c>
      <c r="AA106" s="844">
        <f t="shared" si="53"/>
        <v>31.107180020811658</v>
      </c>
      <c r="AB106" s="845">
        <v>6</v>
      </c>
      <c r="AC106" s="824">
        <v>9.61</v>
      </c>
      <c r="AD106" s="824">
        <v>3.1</v>
      </c>
      <c r="AE106" s="824">
        <v>2.34</v>
      </c>
      <c r="AF106" s="824">
        <v>4.3099999999999996</v>
      </c>
      <c r="AG106" s="824">
        <v>14.2</v>
      </c>
      <c r="AH106" s="824">
        <v>-24.4</v>
      </c>
      <c r="AI106" s="824">
        <v>8.5599999999999987</v>
      </c>
      <c r="AJ106" s="824">
        <v>6.8000000000000007</v>
      </c>
      <c r="AK106" s="824">
        <v>9.89</v>
      </c>
      <c r="AL106" s="836">
        <v>38160</v>
      </c>
      <c r="AM106" s="830">
        <v>0.2</v>
      </c>
      <c r="AN106" s="824">
        <v>1.59</v>
      </c>
      <c r="AO106" s="705">
        <f t="shared" si="54"/>
        <v>-19.811452755100184</v>
      </c>
      <c r="AP106" s="706">
        <f t="shared" si="55"/>
        <v>11.295727265711472</v>
      </c>
      <c r="AQ106" s="846">
        <f t="shared" si="56"/>
        <v>144.1055745093351</v>
      </c>
      <c r="AR106" s="618">
        <f>INDEX(Historical!$C$7:$C$1227,MATCH(B106,Historical!$B$7:$B$1249,0))*IF(AH106="n/a",1.03,IF(AH106&lt;0,1.01,IF(AH106&gt;10,1.1,(1+AH106/100))))</f>
        <v>4.0097000000000005</v>
      </c>
      <c r="AS106" s="844">
        <f t="shared" si="57"/>
        <v>4.3529303200000005</v>
      </c>
      <c r="AT106" s="844">
        <f t="shared" si="46"/>
        <v>4.7834351286480006</v>
      </c>
      <c r="AU106" s="844">
        <f t="shared" si="46"/>
        <v>5.2565168628712877</v>
      </c>
      <c r="AV106" s="844">
        <f t="shared" si="46"/>
        <v>5.7763863806092584</v>
      </c>
      <c r="AW106" s="618">
        <f t="shared" si="58"/>
        <v>24.178968692128549</v>
      </c>
      <c r="AX106" s="713">
        <f t="shared" si="59"/>
        <v>8.0882346598409551</v>
      </c>
      <c r="AY106" s="891">
        <v>1.56</v>
      </c>
      <c r="AZ106" s="830">
        <v>29.73</v>
      </c>
      <c r="BA106" s="830">
        <v>-12.08</v>
      </c>
      <c r="BB106" s="830">
        <v>8.0299999999999994</v>
      </c>
      <c r="BC106" s="830">
        <v>8.57</v>
      </c>
      <c r="BE106" s="594">
        <v>1957</v>
      </c>
      <c r="BF106" s="856">
        <f t="shared" si="60"/>
        <v>9</v>
      </c>
      <c r="BG106" s="840">
        <v>5</v>
      </c>
      <c r="BH106" s="823" t="s">
        <v>4455</v>
      </c>
      <c r="BI106" s="823" t="s">
        <v>4456</v>
      </c>
    </row>
    <row r="107" spans="1:61" ht="11.25" customHeight="1" x14ac:dyDescent="0.2">
      <c r="A107" s="822" t="s">
        <v>5038</v>
      </c>
      <c r="B107" s="833" t="s">
        <v>721</v>
      </c>
      <c r="C107" s="889" t="s">
        <v>244</v>
      </c>
      <c r="D107" s="889" t="s">
        <v>4212</v>
      </c>
      <c r="E107" s="699">
        <v>27</v>
      </c>
      <c r="F107" s="1155">
        <v>128</v>
      </c>
      <c r="G107" s="1155" t="s">
        <v>36</v>
      </c>
      <c r="H107" s="1155" t="s">
        <v>36</v>
      </c>
      <c r="I107" s="824">
        <v>114.06</v>
      </c>
      <c r="J107" s="618">
        <f t="shared" si="47"/>
        <v>2.2444327546905138</v>
      </c>
      <c r="K107" s="842">
        <v>0.64</v>
      </c>
      <c r="L107" s="845">
        <v>4</v>
      </c>
      <c r="M107" s="609">
        <f t="shared" si="48"/>
        <v>2.56</v>
      </c>
      <c r="N107" s="828" t="s">
        <v>147</v>
      </c>
      <c r="O107" s="701">
        <v>0.63</v>
      </c>
      <c r="P107" s="603">
        <v>44620</v>
      </c>
      <c r="Q107" s="603">
        <v>44635</v>
      </c>
      <c r="R107" s="609">
        <f t="shared" si="49"/>
        <v>1.5873015873015885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1.6129032258064502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1.6396356814853519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2.7532511481100252</v>
      </c>
      <c r="V107" s="667">
        <f>IF(INDEX(Historical!$N$7:$N$1218,MATCH(B107,Historical!$B$7:$B$1249,0))=0,"n/a",((INDEX(Historical!$C$7:$C$1227,MATCH(B107,Historical!$B$7:$B$1249,0))/INDEX(Historical!$N$7:$N$1218,MATCH(B107,Historical!$B$7:$B$1249,0)))^(1/10)-1)*100)</f>
        <v>10.8449222600272</v>
      </c>
      <c r="W107" s="668">
        <f t="shared" si="50"/>
        <v>0.25387467813006892</v>
      </c>
      <c r="X107" s="669">
        <f t="shared" si="51"/>
        <v>0.14339849729739715</v>
      </c>
      <c r="Y107" s="631"/>
      <c r="Z107" s="618">
        <f t="shared" si="52"/>
        <v>31.372549019607842</v>
      </c>
      <c r="AA107" s="844">
        <f t="shared" si="53"/>
        <v>13.977941176470589</v>
      </c>
      <c r="AB107" s="845">
        <v>12</v>
      </c>
      <c r="AC107" s="824">
        <v>8.16</v>
      </c>
      <c r="AD107" s="824">
        <v>0.92</v>
      </c>
      <c r="AE107" s="824">
        <v>0.78</v>
      </c>
      <c r="AF107" s="824">
        <v>6.58</v>
      </c>
      <c r="AG107" s="824">
        <v>30.5</v>
      </c>
      <c r="AH107" s="824">
        <v>295.10000000000002</v>
      </c>
      <c r="AI107" s="824">
        <v>2.5299999999999998</v>
      </c>
      <c r="AJ107" s="824">
        <v>19.2</v>
      </c>
      <c r="AK107" s="824">
        <v>15</v>
      </c>
      <c r="AL107" s="836">
        <v>6530</v>
      </c>
      <c r="AM107" s="830">
        <v>0.5</v>
      </c>
      <c r="AN107" s="824">
        <v>2.1</v>
      </c>
      <c r="AO107" s="705">
        <f t="shared" si="54"/>
        <v>-8.9802572736700501</v>
      </c>
      <c r="AP107" s="706">
        <f t="shared" si="55"/>
        <v>4.9976839028005386</v>
      </c>
      <c r="AQ107" s="846">
        <f t="shared" si="56"/>
        <v>102.18237415338818</v>
      </c>
      <c r="AR107" s="618">
        <f>INDEX(Historical!$C$7:$C$1227,MATCH(B107,Historical!$B$7:$B$1249,0))*IF(AH107="n/a",1.03,IF(AH107&lt;0,1.01,IF(AH107&gt;10,1.1,(1+AH107/100))))</f>
        <v>2.7720000000000002</v>
      </c>
      <c r="AS107" s="844">
        <f t="shared" si="57"/>
        <v>2.8421316000000005</v>
      </c>
      <c r="AT107" s="844">
        <f t="shared" ref="AT107:AV126" si="61">IF($AK107="n/a",1.03*AS107,IF($AK107&lt;0,1.01*AS107,IF($AK107&gt;10,1.1*AS107,(1+$AK107/100)*AS107)))</f>
        <v>3.1263447600000007</v>
      </c>
      <c r="AU107" s="844">
        <f t="shared" si="61"/>
        <v>3.4389792360000011</v>
      </c>
      <c r="AV107" s="844">
        <f t="shared" si="61"/>
        <v>3.7828771596000017</v>
      </c>
      <c r="AW107" s="618">
        <f t="shared" si="58"/>
        <v>15.962332755600004</v>
      </c>
      <c r="AX107" s="713">
        <f t="shared" si="59"/>
        <v>13.994680655444505</v>
      </c>
      <c r="AY107" s="891">
        <v>1.53</v>
      </c>
      <c r="AZ107" s="830">
        <v>24.169999999999998</v>
      </c>
      <c r="BA107" s="830">
        <v>-10.45</v>
      </c>
      <c r="BB107" s="830">
        <v>10.72</v>
      </c>
      <c r="BC107" s="830">
        <v>5.66</v>
      </c>
      <c r="BE107" s="594">
        <v>1996</v>
      </c>
      <c r="BF107" s="856">
        <f t="shared" si="60"/>
        <v>3</v>
      </c>
      <c r="BG107" s="840">
        <v>6.6000000000000005</v>
      </c>
      <c r="BH107" s="823" t="s">
        <v>4455</v>
      </c>
      <c r="BI107" s="823" t="s">
        <v>4456</v>
      </c>
    </row>
    <row r="108" spans="1:61" ht="11.25" customHeight="1" x14ac:dyDescent="0.2">
      <c r="A108" s="829" t="s">
        <v>5046</v>
      </c>
      <c r="B108" s="833" t="s">
        <v>311</v>
      </c>
      <c r="C108" s="889" t="s">
        <v>111</v>
      </c>
      <c r="D108" s="889" t="s">
        <v>210</v>
      </c>
      <c r="E108" s="699">
        <v>46</v>
      </c>
      <c r="F108" s="1155">
        <v>58</v>
      </c>
      <c r="G108" s="1155" t="s">
        <v>36</v>
      </c>
      <c r="H108" s="1155" t="s">
        <v>36</v>
      </c>
      <c r="I108" s="824">
        <v>45.77</v>
      </c>
      <c r="J108" s="618">
        <f t="shared" si="47"/>
        <v>1.8352632728861697</v>
      </c>
      <c r="K108" s="843">
        <v>0.21</v>
      </c>
      <c r="L108" s="845">
        <v>4</v>
      </c>
      <c r="M108" s="609">
        <f t="shared" si="48"/>
        <v>0.84</v>
      </c>
      <c r="N108" s="828" t="s">
        <v>270</v>
      </c>
      <c r="O108" s="700">
        <v>0.2</v>
      </c>
      <c r="P108" s="603">
        <v>44581</v>
      </c>
      <c r="Q108" s="603">
        <v>44596</v>
      </c>
      <c r="R108" s="609">
        <f t="shared" si="49"/>
        <v>4.9999999999999902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5.2631578947368363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-0.81970899914064477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-2.6156532725383652</v>
      </c>
      <c r="V108" s="667">
        <f>IF(INDEX(Historical!$N$7:$N$1218,MATCH(B108,Historical!$B$7:$B$1249,0))=0,"n/a",((INDEX(Historical!$C$7:$C$1227,MATCH(B108,Historical!$B$7:$B$1249,0))/INDEX(Historical!$N$7:$N$1218,MATCH(B108,Historical!$B$7:$B$1249,0)))^(1/10)-1)*100)</f>
        <v>4.0613533607269048</v>
      </c>
      <c r="W108" s="668" t="str">
        <f t="shared" si="50"/>
        <v>n/a</v>
      </c>
      <c r="X108" s="669" t="str">
        <f t="shared" si="51"/>
        <v>n/a</v>
      </c>
      <c r="Y108" s="641"/>
      <c r="Z108" s="618">
        <f t="shared" si="52"/>
        <v>26.006191950464398</v>
      </c>
      <c r="AA108" s="844">
        <f t="shared" si="53"/>
        <v>14.170278637770899</v>
      </c>
      <c r="AB108" s="845">
        <v>12</v>
      </c>
      <c r="AC108" s="824">
        <v>3.23</v>
      </c>
      <c r="AD108" s="824">
        <v>2.72</v>
      </c>
      <c r="AE108" s="824">
        <v>1.77</v>
      </c>
      <c r="AF108" s="824">
        <v>2.79</v>
      </c>
      <c r="AG108" s="824">
        <v>21.099999999999998</v>
      </c>
      <c r="AH108" s="825">
        <v>55.600000000000009</v>
      </c>
      <c r="AI108" s="825">
        <v>-1.04</v>
      </c>
      <c r="AJ108" s="824">
        <v>27.800000000000004</v>
      </c>
      <c r="AK108" s="824">
        <v>5.0999999999999996</v>
      </c>
      <c r="AL108" s="836">
        <v>7290</v>
      </c>
      <c r="AM108" s="830">
        <v>0.33</v>
      </c>
      <c r="AN108" s="824">
        <v>0.93</v>
      </c>
      <c r="AO108" s="705">
        <f t="shared" si="54"/>
        <v>-14.950668637423094</v>
      </c>
      <c r="AP108" s="706">
        <f t="shared" si="55"/>
        <v>-0.78038999965219547</v>
      </c>
      <c r="AQ108" s="846">
        <f t="shared" si="56"/>
        <v>32.556197557247103</v>
      </c>
      <c r="AR108" s="618">
        <f>INDEX(Historical!$C$7:$C$1227,MATCH(B108,Historical!$B$7:$B$1249,0))*IF(AH108="n/a",1.03,IF(AH108&lt;0,1.01,IF(AH108&gt;10,1.1,(1+AH108/100))))</f>
        <v>0.88000000000000012</v>
      </c>
      <c r="AS108" s="844">
        <f t="shared" si="57"/>
        <v>0.88880000000000015</v>
      </c>
      <c r="AT108" s="844">
        <f t="shared" si="61"/>
        <v>0.93412880000000009</v>
      </c>
      <c r="AU108" s="844">
        <f t="shared" si="61"/>
        <v>0.98176936879999999</v>
      </c>
      <c r="AV108" s="844">
        <f t="shared" si="61"/>
        <v>1.0318396066088</v>
      </c>
      <c r="AW108" s="618">
        <f t="shared" si="58"/>
        <v>4.7165377754088009</v>
      </c>
      <c r="AX108" s="713">
        <f t="shared" si="59"/>
        <v>10.304867326652394</v>
      </c>
      <c r="AY108" s="891">
        <v>1.08</v>
      </c>
      <c r="AZ108" s="830">
        <v>18.73</v>
      </c>
      <c r="BA108" s="830">
        <v>-40.39</v>
      </c>
      <c r="BB108" s="830">
        <v>7.9600000000000009</v>
      </c>
      <c r="BC108" s="830">
        <v>-5.4899999999999993</v>
      </c>
      <c r="BE108" s="594">
        <v>1977</v>
      </c>
      <c r="BF108" s="856">
        <f t="shared" si="60"/>
        <v>5</v>
      </c>
      <c r="BG108" s="840">
        <v>10.100000000000001</v>
      </c>
      <c r="BH108" s="823" t="s">
        <v>4455</v>
      </c>
      <c r="BI108" s="823" t="s">
        <v>4456</v>
      </c>
    </row>
    <row r="109" spans="1:61" ht="11.25" customHeight="1" x14ac:dyDescent="0.2">
      <c r="A109" s="822" t="s">
        <v>5052</v>
      </c>
      <c r="B109" s="833" t="s">
        <v>318</v>
      </c>
      <c r="C109" s="889" t="s">
        <v>122</v>
      </c>
      <c r="D109" s="889" t="s">
        <v>4043</v>
      </c>
      <c r="E109" s="699">
        <v>51</v>
      </c>
      <c r="F109" s="1155">
        <v>36</v>
      </c>
      <c r="G109" s="1155" t="s">
        <v>36</v>
      </c>
      <c r="H109" s="1155" t="s">
        <v>114</v>
      </c>
      <c r="I109" s="824">
        <v>135.22</v>
      </c>
      <c r="J109" s="618">
        <f t="shared" si="47"/>
        <v>1.8340482177192725</v>
      </c>
      <c r="K109" s="835">
        <v>0.62</v>
      </c>
      <c r="L109" s="845">
        <v>4</v>
      </c>
      <c r="M109" s="609">
        <f t="shared" si="48"/>
        <v>2.48</v>
      </c>
      <c r="N109" s="828" t="s">
        <v>110</v>
      </c>
      <c r="O109" s="700">
        <v>0.59</v>
      </c>
      <c r="P109" s="603">
        <v>44782</v>
      </c>
      <c r="Q109" s="603">
        <v>44814</v>
      </c>
      <c r="R109" s="609">
        <f t="shared" si="49"/>
        <v>5.0847457627118686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7.6190476190476142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6.7083730277245346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7.6953044071672361</v>
      </c>
      <c r="V109" s="667">
        <f>IF(INDEX(Historical!$N$7:$N$1218,MATCH(B109,Historical!$B$7:$B$1249,0))=0,"n/a",((INDEX(Historical!$C$7:$C$1227,MATCH(B109,Historical!$B$7:$B$1249,0))/INDEX(Historical!$N$7:$N$1218,MATCH(B109,Historical!$B$7:$B$1249,0)))^(1/10)-1)*100)</f>
        <v>7.1773462536293131</v>
      </c>
      <c r="W109" s="668">
        <f t="shared" si="50"/>
        <v>1.0721656912227149</v>
      </c>
      <c r="X109" s="669">
        <f t="shared" si="51"/>
        <v>0.32607222064267954</v>
      </c>
      <c r="Y109" s="631"/>
      <c r="Z109" s="618">
        <f t="shared" si="52"/>
        <v>55.730337078651679</v>
      </c>
      <c r="AA109" s="844">
        <f t="shared" si="53"/>
        <v>30.386516853932584</v>
      </c>
      <c r="AB109" s="845">
        <v>12</v>
      </c>
      <c r="AC109" s="824">
        <v>4.45</v>
      </c>
      <c r="AD109" s="824">
        <v>5.2</v>
      </c>
      <c r="AE109" s="824">
        <v>1.74</v>
      </c>
      <c r="AF109" s="824">
        <v>5.15</v>
      </c>
      <c r="AG109" s="824">
        <v>17.399999999999999</v>
      </c>
      <c r="AH109" s="824">
        <v>33.6</v>
      </c>
      <c r="AI109" s="824">
        <v>17.239999999999998</v>
      </c>
      <c r="AJ109" s="824">
        <v>23.599999999999998</v>
      </c>
      <c r="AK109" s="824">
        <v>5.7</v>
      </c>
      <c r="AL109" s="836">
        <v>30730</v>
      </c>
      <c r="AM109" s="830">
        <v>0.27</v>
      </c>
      <c r="AN109" s="824">
        <v>1.1299999999999999</v>
      </c>
      <c r="AO109" s="705">
        <f t="shared" si="54"/>
        <v>-20.857164229046077</v>
      </c>
      <c r="AP109" s="706">
        <f t="shared" si="55"/>
        <v>9.5293526248865081</v>
      </c>
      <c r="AQ109" s="846">
        <f t="shared" si="56"/>
        <v>163.72591984672508</v>
      </c>
      <c r="AR109" s="618">
        <f>INDEX(Historical!$C$7:$C$1227,MATCH(B109,Historical!$B$7:$B$1249,0))*IF(AH109="n/a",1.03,IF(AH109&lt;0,1.01,IF(AH109&gt;10,1.1,(1+AH109/100))))</f>
        <v>2.4859999999999998</v>
      </c>
      <c r="AS109" s="844">
        <f t="shared" si="57"/>
        <v>2.7345999999999999</v>
      </c>
      <c r="AT109" s="844">
        <f t="shared" si="61"/>
        <v>2.8904721999999996</v>
      </c>
      <c r="AU109" s="844">
        <f t="shared" si="61"/>
        <v>3.0552291153999995</v>
      </c>
      <c r="AV109" s="844">
        <f t="shared" si="61"/>
        <v>3.2293771749777993</v>
      </c>
      <c r="AW109" s="618">
        <f t="shared" si="58"/>
        <v>14.395678490377797</v>
      </c>
      <c r="AX109" s="713">
        <f t="shared" si="59"/>
        <v>10.646116321829462</v>
      </c>
      <c r="AY109" s="891">
        <v>1.1599999999999999</v>
      </c>
      <c r="AZ109" s="830">
        <v>26.3</v>
      </c>
      <c r="BA109" s="830">
        <v>-23.74</v>
      </c>
      <c r="BB109" s="830">
        <v>15.02</v>
      </c>
      <c r="BC109" s="830">
        <v>8.67</v>
      </c>
      <c r="BE109" s="594">
        <v>1972</v>
      </c>
      <c r="BF109" s="856">
        <f t="shared" si="60"/>
        <v>6</v>
      </c>
      <c r="BG109" s="840">
        <v>5</v>
      </c>
      <c r="BH109" s="823" t="s">
        <v>4455</v>
      </c>
      <c r="BI109" s="823" t="s">
        <v>4456</v>
      </c>
    </row>
    <row r="110" spans="1:61" s="737" customFormat="1" ht="11.25" customHeight="1" x14ac:dyDescent="0.2">
      <c r="A110" s="720" t="s">
        <v>5056</v>
      </c>
      <c r="B110" s="743" t="s">
        <v>728</v>
      </c>
      <c r="C110" s="889" t="s">
        <v>107</v>
      </c>
      <c r="D110" s="889" t="s">
        <v>4205</v>
      </c>
      <c r="E110" s="721">
        <v>29</v>
      </c>
      <c r="F110" s="1155">
        <v>112</v>
      </c>
      <c r="G110" s="1154" t="s">
        <v>105</v>
      </c>
      <c r="H110" s="1154" t="s">
        <v>105</v>
      </c>
      <c r="I110" s="722">
        <v>22</v>
      </c>
      <c r="J110" s="723">
        <f t="shared" si="47"/>
        <v>2.2727272727272729</v>
      </c>
      <c r="K110" s="724">
        <v>0.25</v>
      </c>
      <c r="L110" s="725">
        <v>2</v>
      </c>
      <c r="M110" s="726">
        <f t="shared" si="48"/>
        <v>0.5</v>
      </c>
      <c r="N110" s="727" t="s">
        <v>228</v>
      </c>
      <c r="O110" s="965">
        <v>0.23</v>
      </c>
      <c r="P110" s="1049">
        <v>44756</v>
      </c>
      <c r="Q110" s="1049">
        <v>44771</v>
      </c>
      <c r="R110" s="726">
        <f t="shared" si="49"/>
        <v>8.6956521739130395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7.3170731707317138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9.3292880588556226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9.4608784223157549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7.1418399095649399</v>
      </c>
      <c r="W110" s="668">
        <f t="shared" si="50"/>
        <v>1.3247116348330585</v>
      </c>
      <c r="X110" s="669" t="str">
        <f t="shared" si="51"/>
        <v>n/a</v>
      </c>
      <c r="Y110" s="995" t="s">
        <v>4253</v>
      </c>
      <c r="Z110" s="723" t="str">
        <f t="shared" si="52"/>
        <v>n/a</v>
      </c>
      <c r="AA110" s="730" t="str">
        <f t="shared" si="53"/>
        <v>n/a</v>
      </c>
      <c r="AB110" s="725">
        <v>12</v>
      </c>
      <c r="AC110" s="731" t="s">
        <v>135</v>
      </c>
      <c r="AD110" s="731" t="s">
        <v>135</v>
      </c>
      <c r="AE110" s="731" t="s">
        <v>135</v>
      </c>
      <c r="AF110" s="731" t="s">
        <v>135</v>
      </c>
      <c r="AG110" s="731" t="s">
        <v>135</v>
      </c>
      <c r="AH110" s="731" t="s">
        <v>135</v>
      </c>
      <c r="AI110" s="731" t="s">
        <v>135</v>
      </c>
      <c r="AJ110" s="731" t="s">
        <v>135</v>
      </c>
      <c r="AK110" s="731" t="s">
        <v>135</v>
      </c>
      <c r="AL110" s="732" t="s">
        <v>135</v>
      </c>
      <c r="AM110" s="733" t="s">
        <v>135</v>
      </c>
      <c r="AN110" s="731" t="s">
        <v>135</v>
      </c>
      <c r="AO110" s="734" t="str">
        <f t="shared" si="54"/>
        <v>n/a</v>
      </c>
      <c r="AP110" s="735">
        <f t="shared" si="55"/>
        <v>11.733605695043028</v>
      </c>
      <c r="AQ110" s="846" t="str">
        <f t="shared" si="56"/>
        <v>n/a</v>
      </c>
      <c r="AR110" s="618">
        <f>INDEX(Historical!$C$7:$C$1227,MATCH(B110,Historical!$B$7:$B$1249,0))*IF(AH110="n/a",1.03,IF(AH110&lt;0,1.01,IF(AH110&gt;10,1.1,(1+AH110/100))))</f>
        <v>0.45319999999999999</v>
      </c>
      <c r="AS110" s="730">
        <f t="shared" si="57"/>
        <v>0.46679599999999999</v>
      </c>
      <c r="AT110" s="730">
        <f t="shared" si="61"/>
        <v>0.48079988000000001</v>
      </c>
      <c r="AU110" s="730">
        <f t="shared" si="61"/>
        <v>0.49522387640000004</v>
      </c>
      <c r="AV110" s="730">
        <f t="shared" si="61"/>
        <v>0.51008059269200001</v>
      </c>
      <c r="AW110" s="723">
        <f t="shared" si="58"/>
        <v>2.4061003490920001</v>
      </c>
      <c r="AX110" s="736">
        <f t="shared" si="59"/>
        <v>10.936819768600001</v>
      </c>
      <c r="AY110" s="892" t="s">
        <v>135</v>
      </c>
      <c r="AZ110" s="733" t="s">
        <v>135</v>
      </c>
      <c r="BA110" s="733" t="s">
        <v>135</v>
      </c>
      <c r="BB110" s="733" t="s">
        <v>135</v>
      </c>
      <c r="BC110" s="733" t="s">
        <v>135</v>
      </c>
      <c r="BD110" s="866" t="s">
        <v>4133</v>
      </c>
      <c r="BE110" s="594">
        <v>1994</v>
      </c>
      <c r="BF110" s="856">
        <f t="shared" si="60"/>
        <v>3</v>
      </c>
      <c r="BG110" s="784" t="s">
        <v>135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321</v>
      </c>
      <c r="B111" s="833" t="s">
        <v>322</v>
      </c>
      <c r="C111" s="889" t="s">
        <v>107</v>
      </c>
      <c r="D111" s="889" t="s">
        <v>117</v>
      </c>
      <c r="E111" s="699">
        <v>47</v>
      </c>
      <c r="F111" s="1155">
        <v>53</v>
      </c>
      <c r="G111" s="1155" t="s">
        <v>36</v>
      </c>
      <c r="H111" s="1155" t="s">
        <v>36</v>
      </c>
      <c r="I111" s="824">
        <v>130.07</v>
      </c>
      <c r="J111" s="618">
        <f t="shared" si="47"/>
        <v>0.79956946259706319</v>
      </c>
      <c r="K111" s="835">
        <v>0.26</v>
      </c>
      <c r="L111" s="845">
        <v>4</v>
      </c>
      <c r="M111" s="609">
        <f t="shared" si="48"/>
        <v>1.04</v>
      </c>
      <c r="N111" s="828" t="s">
        <v>323</v>
      </c>
      <c r="O111" s="700">
        <v>0.25</v>
      </c>
      <c r="P111" s="603">
        <v>44708</v>
      </c>
      <c r="Q111" s="603">
        <v>44733</v>
      </c>
      <c r="R111" s="609">
        <f t="shared" si="49"/>
        <v>4.0000000000000036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4.2105263157894868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4.4011575622509014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4.6168455012877585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5.2232769641770593</v>
      </c>
      <c r="W111" s="668">
        <f t="shared" si="50"/>
        <v>0.88389827553690792</v>
      </c>
      <c r="X111" s="669">
        <f t="shared" si="51"/>
        <v>0.24557688836637012</v>
      </c>
      <c r="Y111" s="632"/>
      <c r="Z111" s="618">
        <f t="shared" si="52"/>
        <v>8.1825334382376074</v>
      </c>
      <c r="AA111" s="844">
        <f t="shared" si="53"/>
        <v>10.233674272226592</v>
      </c>
      <c r="AB111" s="845">
        <v>12</v>
      </c>
      <c r="AC111" s="824">
        <v>12.71</v>
      </c>
      <c r="AD111" s="824">
        <v>1.02</v>
      </c>
      <c r="AE111" s="824">
        <v>3.51</v>
      </c>
      <c r="AF111" s="824">
        <v>4.1500000000000004</v>
      </c>
      <c r="AG111" s="824">
        <v>48.199999999999996</v>
      </c>
      <c r="AH111" s="824">
        <v>76.5</v>
      </c>
      <c r="AI111" s="824">
        <v>-0.86</v>
      </c>
      <c r="AJ111" s="824">
        <v>18.8</v>
      </c>
      <c r="AK111" s="824">
        <v>9.8000000000000007</v>
      </c>
      <c r="AL111" s="836">
        <v>5820</v>
      </c>
      <c r="AM111" s="830">
        <v>0.89999999999999991</v>
      </c>
      <c r="AN111" s="824">
        <v>0.14000000000000001</v>
      </c>
      <c r="AO111" s="705">
        <f t="shared" si="54"/>
        <v>-4.8172593083417707</v>
      </c>
      <c r="AP111" s="706">
        <f t="shared" si="55"/>
        <v>5.4164149638848214</v>
      </c>
      <c r="AQ111" s="846">
        <f t="shared" si="56"/>
        <v>37.387931266404848</v>
      </c>
      <c r="AR111" s="618">
        <f>INDEX(Historical!$C$7:$C$1227,MATCH(B111,Historical!$B$7:$B$1249,0))*IF(AH111="n/a",1.03,IF(AH111&lt;0,1.01,IF(AH111&gt;10,1.1,(1+AH111/100))))</f>
        <v>1.089</v>
      </c>
      <c r="AS111" s="844">
        <f t="shared" si="57"/>
        <v>1.09989</v>
      </c>
      <c r="AT111" s="844">
        <f t="shared" si="61"/>
        <v>1.2076792200000002</v>
      </c>
      <c r="AU111" s="844">
        <f t="shared" si="61"/>
        <v>1.3260317835600002</v>
      </c>
      <c r="AV111" s="844">
        <f t="shared" si="61"/>
        <v>1.4559828983488803</v>
      </c>
      <c r="AW111" s="618">
        <f t="shared" si="58"/>
        <v>6.1785839019088806</v>
      </c>
      <c r="AX111" s="713">
        <f t="shared" si="59"/>
        <v>4.7501990481347587</v>
      </c>
      <c r="AY111" s="891">
        <v>0.46</v>
      </c>
      <c r="AZ111" s="830">
        <v>42.76</v>
      </c>
      <c r="BA111" s="830">
        <v>1.9</v>
      </c>
      <c r="BB111" s="830">
        <v>15.9</v>
      </c>
      <c r="BC111" s="830">
        <v>20.97</v>
      </c>
      <c r="BE111" s="594">
        <v>1976</v>
      </c>
      <c r="BF111" s="856">
        <f t="shared" si="60"/>
        <v>5</v>
      </c>
      <c r="BG111" s="840">
        <v>12.5</v>
      </c>
      <c r="BH111" s="823" t="s">
        <v>4455</v>
      </c>
      <c r="BI111" s="823" t="s">
        <v>4456</v>
      </c>
    </row>
    <row r="112" spans="1:61" ht="11.25" customHeight="1" x14ac:dyDescent="0.2">
      <c r="A112" s="822" t="s">
        <v>5074</v>
      </c>
      <c r="B112" s="833" t="s">
        <v>742</v>
      </c>
      <c r="C112" s="889" t="s">
        <v>107</v>
      </c>
      <c r="D112" s="889" t="s">
        <v>117</v>
      </c>
      <c r="E112" s="699">
        <v>27</v>
      </c>
      <c r="F112" s="1155">
        <v>130</v>
      </c>
      <c r="G112" s="1155" t="s">
        <v>105</v>
      </c>
      <c r="H112" s="1155" t="s">
        <v>105</v>
      </c>
      <c r="I112" s="824">
        <v>188.91</v>
      </c>
      <c r="J112" s="618">
        <f t="shared" si="47"/>
        <v>0.7834418506166958</v>
      </c>
      <c r="K112" s="842">
        <v>0.37</v>
      </c>
      <c r="L112" s="845">
        <v>4</v>
      </c>
      <c r="M112" s="609">
        <f t="shared" si="48"/>
        <v>1.48</v>
      </c>
      <c r="N112" s="828" t="s">
        <v>150</v>
      </c>
      <c r="O112" s="701">
        <v>0.36</v>
      </c>
      <c r="P112" s="603">
        <v>44634</v>
      </c>
      <c r="Q112" s="603">
        <v>44651</v>
      </c>
      <c r="R112" s="609">
        <f t="shared" si="49"/>
        <v>2.7777777777777803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2.8571428571428692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2.9428498400178693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3.0358033101851145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3.3077529462111066</v>
      </c>
      <c r="W112" s="668">
        <f t="shared" si="50"/>
        <v>0.91778417540599611</v>
      </c>
      <c r="X112" s="669" t="str">
        <f t="shared" si="51"/>
        <v>n/a</v>
      </c>
      <c r="Y112" s="834" t="s">
        <v>743</v>
      </c>
      <c r="Z112" s="618" t="str">
        <f t="shared" si="52"/>
        <v>n/a</v>
      </c>
      <c r="AA112" s="844" t="str">
        <f t="shared" si="53"/>
        <v>n/a</v>
      </c>
      <c r="AB112" s="845">
        <v>12</v>
      </c>
      <c r="AC112" s="824">
        <v>-31.2</v>
      </c>
      <c r="AD112" s="824" t="s">
        <v>135</v>
      </c>
      <c r="AE112" s="824">
        <v>1.82</v>
      </c>
      <c r="AF112" s="824">
        <v>1.94</v>
      </c>
      <c r="AG112" s="824">
        <v>-26.200000000000003</v>
      </c>
      <c r="AH112" s="825">
        <v>-110.3</v>
      </c>
      <c r="AI112" s="825">
        <v>339.9</v>
      </c>
      <c r="AJ112" s="824">
        <v>-16.400000000000002</v>
      </c>
      <c r="AK112" s="824">
        <v>23.599999999999998</v>
      </c>
      <c r="AL112" s="836">
        <v>8189.9999999999991</v>
      </c>
      <c r="AM112" s="830">
        <v>0.1</v>
      </c>
      <c r="AN112" s="824">
        <v>0.28000000000000003</v>
      </c>
      <c r="AO112" s="705" t="str">
        <f t="shared" si="54"/>
        <v>n/a</v>
      </c>
      <c r="AP112" s="706">
        <f t="shared" si="55"/>
        <v>3.8192451608018105</v>
      </c>
      <c r="AQ112" s="846" t="str">
        <f t="shared" si="56"/>
        <v>n/a</v>
      </c>
      <c r="AR112" s="618">
        <f>INDEX(Historical!$C$7:$C$1227,MATCH(B112,Historical!$B$7:$B$1249,0))*IF(AH112="n/a",1.03,IF(AH112&lt;0,1.01,IF(AH112&gt;10,1.1,(1+AH112/100))))</f>
        <v>1.4543999999999999</v>
      </c>
      <c r="AS112" s="844">
        <f t="shared" si="57"/>
        <v>1.5998399999999999</v>
      </c>
      <c r="AT112" s="844">
        <f t="shared" si="61"/>
        <v>1.7598240000000001</v>
      </c>
      <c r="AU112" s="844">
        <f t="shared" si="61"/>
        <v>1.9358064000000001</v>
      </c>
      <c r="AV112" s="844">
        <f t="shared" si="61"/>
        <v>2.1293870400000001</v>
      </c>
      <c r="AW112" s="618">
        <f t="shared" si="58"/>
        <v>8.8792574399999999</v>
      </c>
      <c r="AX112" s="713">
        <f t="shared" si="59"/>
        <v>4.7002580276322057</v>
      </c>
      <c r="AY112" s="891">
        <v>0.4</v>
      </c>
      <c r="AZ112" s="830">
        <v>52.129999999999995</v>
      </c>
      <c r="BA112" s="830">
        <v>0.4</v>
      </c>
      <c r="BB112" s="830">
        <v>21.16</v>
      </c>
      <c r="BC112" s="830">
        <v>27.04</v>
      </c>
      <c r="BE112" s="594">
        <v>1996</v>
      </c>
      <c r="BF112" s="856">
        <f t="shared" si="60"/>
        <v>3</v>
      </c>
      <c r="BG112" s="840">
        <v>-3.8</v>
      </c>
      <c r="BH112" s="823" t="s">
        <v>4455</v>
      </c>
      <c r="BI112" s="823" t="s">
        <v>4456</v>
      </c>
    </row>
    <row r="113" spans="1:61" ht="11.25" customHeight="1" x14ac:dyDescent="0.2">
      <c r="A113" s="829" t="s">
        <v>5076</v>
      </c>
      <c r="B113" s="833" t="s">
        <v>758</v>
      </c>
      <c r="C113" s="889" t="s">
        <v>111</v>
      </c>
      <c r="D113" s="889" t="s">
        <v>4227</v>
      </c>
      <c r="E113" s="699">
        <v>30</v>
      </c>
      <c r="F113" s="1155">
        <v>105</v>
      </c>
      <c r="G113" s="1155" t="s">
        <v>105</v>
      </c>
      <c r="H113" s="1155" t="s">
        <v>105</v>
      </c>
      <c r="I113" s="824">
        <v>438.89</v>
      </c>
      <c r="J113" s="618">
        <f t="shared" si="47"/>
        <v>0.62202374171204633</v>
      </c>
      <c r="K113" s="842">
        <v>0.6825</v>
      </c>
      <c r="L113" s="845">
        <v>4</v>
      </c>
      <c r="M113" s="609">
        <f t="shared" si="48"/>
        <v>2.73</v>
      </c>
      <c r="N113" s="828" t="s">
        <v>222</v>
      </c>
      <c r="O113" s="701">
        <v>0.62</v>
      </c>
      <c r="P113" s="603">
        <v>44932</v>
      </c>
      <c r="Q113" s="603">
        <v>44949</v>
      </c>
      <c r="R113" s="609">
        <f t="shared" si="49"/>
        <v>10.080645161290324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9.7560975609756184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10.891823393038823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13.396657763302722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17.726161561467912</v>
      </c>
      <c r="W113" s="668">
        <f t="shared" si="50"/>
        <v>0.75575627113901467</v>
      </c>
      <c r="X113" s="669">
        <f t="shared" si="51"/>
        <v>1.7862210351070296</v>
      </c>
      <c r="Y113" s="634"/>
      <c r="Z113" s="618">
        <f t="shared" si="52"/>
        <v>31.058020477815703</v>
      </c>
      <c r="AA113" s="844">
        <f t="shared" si="53"/>
        <v>49.930602957906714</v>
      </c>
      <c r="AB113" s="845">
        <v>12</v>
      </c>
      <c r="AC113" s="824">
        <v>8.7899999999999991</v>
      </c>
      <c r="AD113" s="824">
        <v>4.5</v>
      </c>
      <c r="AE113" s="824">
        <v>8.25</v>
      </c>
      <c r="AF113" s="824">
        <v>3.25</v>
      </c>
      <c r="AG113" s="824">
        <v>22</v>
      </c>
      <c r="AH113" s="824">
        <v>18.099999999999998</v>
      </c>
      <c r="AI113" s="824">
        <v>12.740000000000002</v>
      </c>
      <c r="AJ113" s="824">
        <v>7.5</v>
      </c>
      <c r="AK113" s="824">
        <v>10.75</v>
      </c>
      <c r="AL113" s="836">
        <v>45010</v>
      </c>
      <c r="AM113" s="830">
        <v>0.3</v>
      </c>
      <c r="AN113" s="824">
        <v>0.48</v>
      </c>
      <c r="AO113" s="705">
        <f t="shared" si="54"/>
        <v>-35.911921452891946</v>
      </c>
      <c r="AP113" s="706">
        <f t="shared" si="55"/>
        <v>14.018681505014769</v>
      </c>
      <c r="AQ113" s="846">
        <f t="shared" si="56"/>
        <v>168.55536123918603</v>
      </c>
      <c r="AR113" s="618">
        <f>INDEX(Historical!$C$7:$C$1227,MATCH(B113,Historical!$B$7:$B$1249,0))*IF(AH113="n/a",1.03,IF(AH113&lt;0,1.01,IF(AH113&gt;10,1.1,(1+AH113/100))))</f>
        <v>2.4750000000000001</v>
      </c>
      <c r="AS113" s="844">
        <f t="shared" si="57"/>
        <v>2.7225000000000001</v>
      </c>
      <c r="AT113" s="844">
        <f t="shared" si="61"/>
        <v>2.9947500000000002</v>
      </c>
      <c r="AU113" s="844">
        <f t="shared" si="61"/>
        <v>3.2942250000000004</v>
      </c>
      <c r="AV113" s="844">
        <f t="shared" si="61"/>
        <v>3.6236475000000006</v>
      </c>
      <c r="AW113" s="618">
        <f t="shared" si="58"/>
        <v>15.110122500000001</v>
      </c>
      <c r="AX113" s="713">
        <f t="shared" si="59"/>
        <v>3.4428040055594797</v>
      </c>
      <c r="AY113" s="891">
        <v>1.08</v>
      </c>
      <c r="AZ113" s="830">
        <v>23.21</v>
      </c>
      <c r="BA113" s="830">
        <v>-11.21</v>
      </c>
      <c r="BB113" s="830">
        <v>11.04</v>
      </c>
      <c r="BC113" s="830">
        <v>4.1099999999999994</v>
      </c>
      <c r="BE113" s="594">
        <v>1994</v>
      </c>
      <c r="BF113" s="856">
        <f t="shared" si="60"/>
        <v>3</v>
      </c>
      <c r="BG113" s="840">
        <v>11.700000000000001</v>
      </c>
      <c r="BH113" s="823" t="s">
        <v>4455</v>
      </c>
      <c r="BI113" s="823" t="s">
        <v>4456</v>
      </c>
    </row>
    <row r="114" spans="1:61" ht="11.25" customHeight="1" x14ac:dyDescent="0.2">
      <c r="A114" s="822" t="s">
        <v>324</v>
      </c>
      <c r="B114" s="833" t="s">
        <v>325</v>
      </c>
      <c r="C114" s="889" t="s">
        <v>122</v>
      </c>
      <c r="D114" s="889" t="s">
        <v>4043</v>
      </c>
      <c r="E114" s="699">
        <v>49</v>
      </c>
      <c r="F114" s="1155">
        <v>47</v>
      </c>
      <c r="G114" s="1155" t="s">
        <v>36</v>
      </c>
      <c r="H114" s="1155" t="s">
        <v>36</v>
      </c>
      <c r="I114" s="824">
        <v>103.62</v>
      </c>
      <c r="J114" s="618">
        <f t="shared" si="47"/>
        <v>1.6213086276780544</v>
      </c>
      <c r="K114" s="835">
        <v>0.42</v>
      </c>
      <c r="L114" s="845">
        <v>4</v>
      </c>
      <c r="M114" s="609">
        <f t="shared" si="48"/>
        <v>1.68</v>
      </c>
      <c r="N114" s="828" t="s">
        <v>159</v>
      </c>
      <c r="O114" s="700">
        <v>0.4</v>
      </c>
      <c r="P114" s="603">
        <v>44848</v>
      </c>
      <c r="Q114" s="603">
        <v>44865</v>
      </c>
      <c r="R114" s="609">
        <f t="shared" si="49"/>
        <v>4.9999999999999902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5.4794520547945202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5.539850599236229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6.481372328946744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6.185789690043908</v>
      </c>
      <c r="W114" s="668">
        <f t="shared" si="50"/>
        <v>1.0477841397321637</v>
      </c>
      <c r="X114" s="669">
        <f t="shared" si="51"/>
        <v>0.28552301008575964</v>
      </c>
      <c r="Y114" s="626"/>
      <c r="Z114" s="618">
        <f t="shared" si="52"/>
        <v>41.379310344827594</v>
      </c>
      <c r="AA114" s="844">
        <f t="shared" si="53"/>
        <v>25.522167487684733</v>
      </c>
      <c r="AB114" s="845">
        <v>5</v>
      </c>
      <c r="AC114" s="824">
        <v>4.0599999999999996</v>
      </c>
      <c r="AD114" s="824">
        <v>1.19</v>
      </c>
      <c r="AE114" s="824">
        <v>1.86</v>
      </c>
      <c r="AF114" s="824">
        <v>6.5</v>
      </c>
      <c r="AG114" s="824" t="s">
        <v>135</v>
      </c>
      <c r="AH114" s="824">
        <v>-1.9</v>
      </c>
      <c r="AI114" s="824">
        <v>12.91</v>
      </c>
      <c r="AJ114" s="824">
        <v>22.7</v>
      </c>
      <c r="AK114" s="824">
        <v>20.990000000000002</v>
      </c>
      <c r="AL114" s="836">
        <v>13030</v>
      </c>
      <c r="AM114" s="830">
        <v>1.2</v>
      </c>
      <c r="AN114" s="824">
        <v>1.42</v>
      </c>
      <c r="AO114" s="705">
        <f t="shared" si="54"/>
        <v>-17.419486531059935</v>
      </c>
      <c r="AP114" s="706">
        <f t="shared" si="55"/>
        <v>8.1026809566247984</v>
      </c>
      <c r="AQ114" s="846">
        <f t="shared" si="56"/>
        <v>171.53398696209962</v>
      </c>
      <c r="AR114" s="618">
        <f>INDEX(Historical!$C$7:$C$1227,MATCH(B114,Historical!$B$7:$B$1249,0))*IF(AH114="n/a",1.03,IF(AH114&lt;0,1.01,IF(AH114&gt;10,1.1,(1+AH114/100))))</f>
        <v>1.5554000000000001</v>
      </c>
      <c r="AS114" s="844">
        <f t="shared" si="57"/>
        <v>1.7109400000000003</v>
      </c>
      <c r="AT114" s="844">
        <f t="shared" si="61"/>
        <v>1.8820340000000004</v>
      </c>
      <c r="AU114" s="844">
        <f t="shared" si="61"/>
        <v>2.0702374000000008</v>
      </c>
      <c r="AV114" s="844">
        <f t="shared" si="61"/>
        <v>2.2772611400000011</v>
      </c>
      <c r="AW114" s="618">
        <f t="shared" si="58"/>
        <v>9.4958725400000024</v>
      </c>
      <c r="AX114" s="713">
        <f t="shared" si="59"/>
        <v>9.1641309978768604</v>
      </c>
      <c r="AY114" s="891">
        <v>0.98</v>
      </c>
      <c r="AZ114" s="830">
        <v>38.979999999999997</v>
      </c>
      <c r="BA114" s="830">
        <v>-0.37</v>
      </c>
      <c r="BB114" s="830">
        <v>11.35</v>
      </c>
      <c r="BC114" s="830">
        <v>18.5</v>
      </c>
      <c r="BE114" s="594">
        <v>1975</v>
      </c>
      <c r="BF114" s="856">
        <f t="shared" si="60"/>
        <v>5</v>
      </c>
      <c r="BG114" s="840" t="s">
        <v>135</v>
      </c>
      <c r="BH114" s="823" t="s">
        <v>4455</v>
      </c>
      <c r="BI114" s="823" t="s">
        <v>4456</v>
      </c>
    </row>
    <row r="115" spans="1:61" ht="11.25" customHeight="1" x14ac:dyDescent="0.2">
      <c r="A115" s="822" t="s">
        <v>5082</v>
      </c>
      <c r="B115" s="833" t="s">
        <v>779</v>
      </c>
      <c r="C115" s="889" t="s">
        <v>107</v>
      </c>
      <c r="D115" s="889" t="s">
        <v>4205</v>
      </c>
      <c r="E115" s="699">
        <v>28</v>
      </c>
      <c r="F115" s="1155">
        <v>120</v>
      </c>
      <c r="G115" s="1155" t="s">
        <v>36</v>
      </c>
      <c r="H115" s="1155" t="s">
        <v>105</v>
      </c>
      <c r="I115" s="824">
        <v>36.340000000000003</v>
      </c>
      <c r="J115" s="618">
        <f t="shared" si="47"/>
        <v>3.7424325811777654</v>
      </c>
      <c r="K115" s="842">
        <v>0.34</v>
      </c>
      <c r="L115" s="845">
        <v>4</v>
      </c>
      <c r="M115" s="609">
        <f t="shared" si="48"/>
        <v>1.36</v>
      </c>
      <c r="N115" s="828" t="s">
        <v>422</v>
      </c>
      <c r="O115" s="701">
        <v>0.33</v>
      </c>
      <c r="P115" s="603">
        <v>44608</v>
      </c>
      <c r="Q115" s="603">
        <v>44623</v>
      </c>
      <c r="R115" s="609">
        <f t="shared" si="49"/>
        <v>3.0303030303030329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4.8000000000000043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2.9666736894775392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7.4468659475645627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9.4947471357023083</v>
      </c>
      <c r="W115" s="668">
        <f t="shared" si="50"/>
        <v>0.78431429938378572</v>
      </c>
      <c r="X115" s="669">
        <f t="shared" si="51"/>
        <v>0.5357457516233497</v>
      </c>
      <c r="Y115" s="627"/>
      <c r="Z115" s="618">
        <f t="shared" si="52"/>
        <v>41.590214067278289</v>
      </c>
      <c r="AA115" s="844">
        <f t="shared" si="53"/>
        <v>11.113149847094801</v>
      </c>
      <c r="AB115" s="845">
        <v>12</v>
      </c>
      <c r="AC115" s="824">
        <v>3.27</v>
      </c>
      <c r="AD115" s="824">
        <v>5.48</v>
      </c>
      <c r="AE115" s="824">
        <v>4.95</v>
      </c>
      <c r="AF115" s="824">
        <v>1.63</v>
      </c>
      <c r="AG115" s="824">
        <v>13.5</v>
      </c>
      <c r="AH115" s="824">
        <v>40.5</v>
      </c>
      <c r="AI115" s="824">
        <v>1.83</v>
      </c>
      <c r="AJ115" s="824">
        <v>13.900000000000002</v>
      </c>
      <c r="AK115" s="824">
        <v>2</v>
      </c>
      <c r="AL115" s="836">
        <v>1150</v>
      </c>
      <c r="AM115" s="830">
        <v>1.3</v>
      </c>
      <c r="AN115" s="824">
        <v>0.22</v>
      </c>
      <c r="AO115" s="705">
        <f t="shared" si="54"/>
        <v>7.6148681647525862E-2</v>
      </c>
      <c r="AP115" s="706">
        <f t="shared" si="55"/>
        <v>11.189298528742327</v>
      </c>
      <c r="AQ115" s="846">
        <f t="shared" si="56"/>
        <v>-10.273417166335507</v>
      </c>
      <c r="AR115" s="618">
        <f>INDEX(Historical!$C$7:$C$1227,MATCH(B115,Historical!$B$7:$B$1249,0))*IF(AH115="n/a",1.03,IF(AH115&lt;0,1.01,IF(AH115&gt;10,1.1,(1+AH115/100))))</f>
        <v>1.4410000000000003</v>
      </c>
      <c r="AS115" s="844">
        <f t="shared" si="57"/>
        <v>1.4673703000000002</v>
      </c>
      <c r="AT115" s="844">
        <f t="shared" si="61"/>
        <v>1.4967177060000003</v>
      </c>
      <c r="AU115" s="844">
        <f t="shared" si="61"/>
        <v>1.5266520601200004</v>
      </c>
      <c r="AV115" s="844">
        <f t="shared" si="61"/>
        <v>1.5571851013224005</v>
      </c>
      <c r="AW115" s="618">
        <f t="shared" si="58"/>
        <v>7.4889251674424022</v>
      </c>
      <c r="AX115" s="713">
        <f t="shared" si="59"/>
        <v>20.607939371057792</v>
      </c>
      <c r="AY115" s="891">
        <v>0.54</v>
      </c>
      <c r="AZ115" s="830">
        <v>16.68</v>
      </c>
      <c r="BA115" s="830">
        <v>-18.7</v>
      </c>
      <c r="BB115" s="830">
        <v>1.49</v>
      </c>
      <c r="BC115" s="830">
        <v>-5.46</v>
      </c>
      <c r="BE115" s="594">
        <v>1995</v>
      </c>
      <c r="BF115" s="856">
        <f t="shared" si="60"/>
        <v>3</v>
      </c>
      <c r="BG115" s="840">
        <v>1.4000000000000001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340</v>
      </c>
      <c r="B116" s="833" t="s">
        <v>341</v>
      </c>
      <c r="C116" s="889" t="s">
        <v>122</v>
      </c>
      <c r="D116" s="889" t="s">
        <v>4043</v>
      </c>
      <c r="E116" s="699">
        <v>55</v>
      </c>
      <c r="F116" s="1155">
        <v>24</v>
      </c>
      <c r="G116" s="1155" t="s">
        <v>105</v>
      </c>
      <c r="H116" s="1155" t="s">
        <v>105</v>
      </c>
      <c r="I116" s="824">
        <v>111.57</v>
      </c>
      <c r="J116" s="618">
        <f t="shared" si="47"/>
        <v>1.3085955005825938</v>
      </c>
      <c r="K116" s="835">
        <v>0.36499999999999999</v>
      </c>
      <c r="L116" s="845">
        <v>4</v>
      </c>
      <c r="M116" s="609">
        <f t="shared" si="48"/>
        <v>1.46</v>
      </c>
      <c r="N116" s="828" t="s">
        <v>147</v>
      </c>
      <c r="O116" s="700">
        <v>0.33500000000000002</v>
      </c>
      <c r="P116" s="603">
        <v>44894</v>
      </c>
      <c r="Q116" s="603">
        <v>44910</v>
      </c>
      <c r="R116" s="609">
        <f t="shared" si="49"/>
        <v>8.9552238805970052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10.619469026548689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10.557809853526301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9.7508951834327071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8.9590766727215545</v>
      </c>
      <c r="W116" s="668">
        <f t="shared" si="50"/>
        <v>1.0883817093699029</v>
      </c>
      <c r="X116" s="669">
        <f t="shared" si="51"/>
        <v>1.0052469261270831</v>
      </c>
      <c r="Y116" s="631"/>
      <c r="Z116" s="618">
        <f t="shared" si="52"/>
        <v>21.987951807228917</v>
      </c>
      <c r="AA116" s="844">
        <f t="shared" si="53"/>
        <v>16.802710843373493</v>
      </c>
      <c r="AB116" s="845">
        <v>12</v>
      </c>
      <c r="AC116" s="824">
        <v>6.64</v>
      </c>
      <c r="AD116" s="824">
        <v>3.72</v>
      </c>
      <c r="AE116" s="824">
        <v>0.88</v>
      </c>
      <c r="AF116" s="824">
        <v>2.19</v>
      </c>
      <c r="AG116" s="824">
        <v>13.8</v>
      </c>
      <c r="AH116" s="824">
        <v>8.6</v>
      </c>
      <c r="AI116" s="824">
        <v>3.11</v>
      </c>
      <c r="AJ116" s="824">
        <v>9.7000000000000011</v>
      </c>
      <c r="AK116" s="824">
        <v>4.3999999999999995</v>
      </c>
      <c r="AL116" s="836">
        <v>2420</v>
      </c>
      <c r="AM116" s="830">
        <v>1.4000000000000001</v>
      </c>
      <c r="AN116" s="824">
        <v>0.5</v>
      </c>
      <c r="AO116" s="705">
        <f t="shared" si="54"/>
        <v>-5.7432201593581915</v>
      </c>
      <c r="AP116" s="706">
        <f t="shared" si="55"/>
        <v>11.059490684015302</v>
      </c>
      <c r="AQ116" s="846">
        <f t="shared" si="56"/>
        <v>27.885255421478771</v>
      </c>
      <c r="AR116" s="618">
        <f>INDEX(Historical!$C$7:$C$1227,MATCH(B116,Historical!$B$7:$B$1249,0))*IF(AH116="n/a",1.03,IF(AH116&lt;0,1.01,IF(AH116&gt;10,1.1,(1+AH116/100))))</f>
        <v>1.3575000000000002</v>
      </c>
      <c r="AS116" s="844">
        <f t="shared" si="57"/>
        <v>1.3997182500000001</v>
      </c>
      <c r="AT116" s="844">
        <f t="shared" si="61"/>
        <v>1.461305853</v>
      </c>
      <c r="AU116" s="844">
        <f t="shared" si="61"/>
        <v>1.5256033105320002</v>
      </c>
      <c r="AV116" s="844">
        <f t="shared" si="61"/>
        <v>1.5927298561954082</v>
      </c>
      <c r="AW116" s="618">
        <f t="shared" si="58"/>
        <v>7.3368572697274086</v>
      </c>
      <c r="AX116" s="713">
        <f t="shared" si="59"/>
        <v>6.5760126106725911</v>
      </c>
      <c r="AY116" s="891">
        <v>0.8</v>
      </c>
      <c r="AZ116" s="830">
        <v>21.75</v>
      </c>
      <c r="BA116" s="830">
        <v>-11.62</v>
      </c>
      <c r="BB116" s="830">
        <v>10.23</v>
      </c>
      <c r="BC116" s="830">
        <v>8.1100000000000012</v>
      </c>
      <c r="BE116" s="594">
        <v>1969</v>
      </c>
      <c r="BF116" s="856">
        <f t="shared" si="60"/>
        <v>7</v>
      </c>
      <c r="BG116" s="840">
        <v>6.8000000000000007</v>
      </c>
      <c r="BH116" s="823" t="s">
        <v>4455</v>
      </c>
      <c r="BI116" s="823" t="s">
        <v>4456</v>
      </c>
    </row>
    <row r="117" spans="1:61" s="737" customFormat="1" ht="11.25" customHeight="1" x14ac:dyDescent="0.2">
      <c r="A117" s="720" t="s">
        <v>328</v>
      </c>
      <c r="B117" s="743" t="s">
        <v>329</v>
      </c>
      <c r="C117" s="889" t="s">
        <v>107</v>
      </c>
      <c r="D117" s="889" t="s">
        <v>4201</v>
      </c>
      <c r="E117" s="721">
        <v>31</v>
      </c>
      <c r="F117" s="1155">
        <v>90</v>
      </c>
      <c r="G117" s="1154" t="s">
        <v>105</v>
      </c>
      <c r="H117" s="1154" t="s">
        <v>105</v>
      </c>
      <c r="I117" s="731">
        <v>62.28</v>
      </c>
      <c r="J117" s="723">
        <f t="shared" si="47"/>
        <v>1.2845215157353886</v>
      </c>
      <c r="K117" s="741">
        <v>0.4</v>
      </c>
      <c r="L117" s="725">
        <v>2</v>
      </c>
      <c r="M117" s="726">
        <f t="shared" si="48"/>
        <v>0.8</v>
      </c>
      <c r="N117" s="727" t="s">
        <v>330</v>
      </c>
      <c r="O117" s="742">
        <v>0.37</v>
      </c>
      <c r="P117" s="1049">
        <v>44550</v>
      </c>
      <c r="Q117" s="1049">
        <v>44568</v>
      </c>
      <c r="R117" s="726">
        <f t="shared" si="49"/>
        <v>8.1081081081081159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5.7142857142857162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7.2408274971694553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7.3113541506014013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12.896610659322395</v>
      </c>
      <c r="W117" s="668">
        <f t="shared" si="50"/>
        <v>0.56692059206395784</v>
      </c>
      <c r="X117" s="669">
        <f t="shared" si="51"/>
        <v>0.5456234440747314</v>
      </c>
      <c r="Y117" s="738"/>
      <c r="Z117" s="723">
        <f t="shared" si="52"/>
        <v>21.917808219178085</v>
      </c>
      <c r="AA117" s="730">
        <f t="shared" si="53"/>
        <v>17.063013698630137</v>
      </c>
      <c r="AB117" s="725">
        <v>12</v>
      </c>
      <c r="AC117" s="731">
        <v>3.65</v>
      </c>
      <c r="AD117" s="731">
        <v>1.4</v>
      </c>
      <c r="AE117" s="731">
        <v>4.03</v>
      </c>
      <c r="AF117" s="731">
        <v>4.3</v>
      </c>
      <c r="AG117" s="731">
        <v>26.5</v>
      </c>
      <c r="AH117" s="731">
        <v>27.1</v>
      </c>
      <c r="AI117" s="731">
        <v>0.54999999999999993</v>
      </c>
      <c r="AJ117" s="731">
        <v>13.4</v>
      </c>
      <c r="AK117" s="731">
        <v>12</v>
      </c>
      <c r="AL117" s="732">
        <v>8200</v>
      </c>
      <c r="AM117" s="733">
        <v>7.1999999999999993</v>
      </c>
      <c r="AN117" s="731">
        <v>0</v>
      </c>
      <c r="AO117" s="734">
        <f t="shared" si="54"/>
        <v>-8.4671380322933469</v>
      </c>
      <c r="AP117" s="735">
        <f t="shared" si="55"/>
        <v>8.5958756663367897</v>
      </c>
      <c r="AQ117" s="846">
        <f t="shared" si="56"/>
        <v>80.580494706635349</v>
      </c>
      <c r="AR117" s="618">
        <f>INDEX(Historical!$C$7:$C$1227,MATCH(B117,Historical!$B$7:$B$1249,0))*IF(AH117="n/a",1.03,IF(AH117&lt;0,1.01,IF(AH117&gt;10,1.1,(1+AH117/100))))</f>
        <v>0.81400000000000006</v>
      </c>
      <c r="AS117" s="730">
        <f t="shared" si="57"/>
        <v>0.81847700000000012</v>
      </c>
      <c r="AT117" s="730">
        <f t="shared" si="61"/>
        <v>0.9003247000000002</v>
      </c>
      <c r="AU117" s="730">
        <f t="shared" si="61"/>
        <v>0.99035717000000034</v>
      </c>
      <c r="AV117" s="730">
        <f t="shared" si="61"/>
        <v>1.0893928870000005</v>
      </c>
      <c r="AW117" s="723">
        <f t="shared" si="58"/>
        <v>4.6125517570000012</v>
      </c>
      <c r="AX117" s="736">
        <f t="shared" si="59"/>
        <v>7.4061524678869644</v>
      </c>
      <c r="AY117" s="892">
        <v>1</v>
      </c>
      <c r="AZ117" s="733">
        <v>34.510000000000005</v>
      </c>
      <c r="BA117" s="733">
        <v>-3.1300000000000003</v>
      </c>
      <c r="BB117" s="733">
        <v>15.939999999999998</v>
      </c>
      <c r="BC117" s="733">
        <v>11.75</v>
      </c>
      <c r="BD117" s="866"/>
      <c r="BE117" s="594">
        <v>1992</v>
      </c>
      <c r="BF117" s="856">
        <f t="shared" si="60"/>
        <v>3</v>
      </c>
      <c r="BG117" s="784">
        <v>22</v>
      </c>
      <c r="BH117" s="823" t="s">
        <v>4455</v>
      </c>
      <c r="BI117" s="823" t="s">
        <v>4456</v>
      </c>
    </row>
    <row r="118" spans="1:61" ht="11.25" customHeight="1" x14ac:dyDescent="0.2">
      <c r="A118" s="822" t="s">
        <v>5092</v>
      </c>
      <c r="B118" s="833" t="s">
        <v>332</v>
      </c>
      <c r="C118" s="889" t="s">
        <v>122</v>
      </c>
      <c r="D118" s="889" t="s">
        <v>4043</v>
      </c>
      <c r="E118" s="699">
        <v>44</v>
      </c>
      <c r="F118" s="1155">
        <v>62</v>
      </c>
      <c r="G118" s="1155" t="s">
        <v>36</v>
      </c>
      <c r="H118" s="1155" t="s">
        <v>36</v>
      </c>
      <c r="I118" s="824">
        <v>249.18</v>
      </c>
      <c r="J118" s="618">
        <f t="shared" si="47"/>
        <v>0.96315916205152907</v>
      </c>
      <c r="K118" s="835">
        <v>0.6</v>
      </c>
      <c r="L118" s="845">
        <v>4</v>
      </c>
      <c r="M118" s="609">
        <f t="shared" si="48"/>
        <v>2.4</v>
      </c>
      <c r="N118" s="828" t="s">
        <v>225</v>
      </c>
      <c r="O118" s="700">
        <v>0.55000000000000004</v>
      </c>
      <c r="P118" s="603">
        <v>44617</v>
      </c>
      <c r="Q118" s="603">
        <v>44631</v>
      </c>
      <c r="R118" s="609">
        <f t="shared" si="49"/>
        <v>9.0909090909090793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23.134328358208943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24.259184099287467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14.456623939757996</v>
      </c>
      <c r="V118" s="667">
        <f>IF(INDEX(Historical!$N$7:$N$1218,MATCH(B118,Historical!$B$7:$B$1249,0))=0,"n/a",((INDEX(Historical!$C$7:$C$1227,MATCH(B118,Historical!$B$7:$B$1249,0))/INDEX(Historical!$N$7:$N$1218,MATCH(B118,Historical!$B$7:$B$1249,0)))^(1/10)-1)*100)</f>
        <v>16.283771210929988</v>
      </c>
      <c r="W118" s="668">
        <f t="shared" si="50"/>
        <v>0.88779335895203593</v>
      </c>
      <c r="X118" s="669">
        <f t="shared" si="51"/>
        <v>1.2251376220133896</v>
      </c>
      <c r="Y118" s="833"/>
      <c r="Z118" s="618">
        <f t="shared" si="52"/>
        <v>32.476319350473617</v>
      </c>
      <c r="AA118" s="844">
        <f t="shared" si="53"/>
        <v>33.718538565629231</v>
      </c>
      <c r="AB118" s="845">
        <v>12</v>
      </c>
      <c r="AC118" s="824">
        <v>7.39</v>
      </c>
      <c r="AD118" s="824">
        <v>2.85</v>
      </c>
      <c r="AE118" s="824">
        <v>2.81</v>
      </c>
      <c r="AF118" s="824">
        <v>23.97</v>
      </c>
      <c r="AG118" s="825">
        <v>81.599999999999994</v>
      </c>
      <c r="AH118" s="824">
        <v>-5.2</v>
      </c>
      <c r="AI118" s="824">
        <v>17.299999999999997</v>
      </c>
      <c r="AJ118" s="824">
        <v>11.799999999999999</v>
      </c>
      <c r="AK118" s="824">
        <v>11.459999999999999</v>
      </c>
      <c r="AL118" s="836">
        <v>60960</v>
      </c>
      <c r="AM118" s="830">
        <v>0.1</v>
      </c>
      <c r="AN118" s="824">
        <v>4.0599999999999996</v>
      </c>
      <c r="AO118" s="705">
        <f t="shared" si="54"/>
        <v>-18.298755463819706</v>
      </c>
      <c r="AP118" s="706">
        <f t="shared" si="55"/>
        <v>15.419783101809525</v>
      </c>
      <c r="AQ118" s="846">
        <f t="shared" si="56"/>
        <v>499.34533522211001</v>
      </c>
      <c r="AR118" s="618">
        <f>INDEX(Historical!$C$7:$C$1227,MATCH(B118,Historical!$B$7:$B$1249,0))*IF(AH118="n/a",1.03,IF(AH118&lt;0,1.01,IF(AH118&gt;10,1.1,(1+AH118/100))))</f>
        <v>2.2220000000000004</v>
      </c>
      <c r="AS118" s="844">
        <f t="shared" si="57"/>
        <v>2.4442000000000008</v>
      </c>
      <c r="AT118" s="844">
        <f t="shared" si="61"/>
        <v>2.6886200000000011</v>
      </c>
      <c r="AU118" s="844">
        <f t="shared" si="61"/>
        <v>2.9574820000000015</v>
      </c>
      <c r="AV118" s="844">
        <f t="shared" si="61"/>
        <v>3.2532302000000017</v>
      </c>
      <c r="AW118" s="618">
        <f t="shared" si="58"/>
        <v>13.565532200000007</v>
      </c>
      <c r="AX118" s="713">
        <f t="shared" si="59"/>
        <v>5.4440694277229342</v>
      </c>
      <c r="AY118" s="891">
        <v>1.07</v>
      </c>
      <c r="AZ118" s="830">
        <v>27.63</v>
      </c>
      <c r="BA118" s="830">
        <v>-29.64</v>
      </c>
      <c r="BB118" s="830">
        <v>12.920000000000002</v>
      </c>
      <c r="BC118" s="830">
        <v>2.6100000000000003</v>
      </c>
      <c r="BE118" s="594">
        <v>1979</v>
      </c>
      <c r="BF118" s="856">
        <f t="shared" si="60"/>
        <v>5</v>
      </c>
      <c r="BG118" s="840">
        <v>8.9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5095</v>
      </c>
      <c r="B119" s="833" t="s">
        <v>629</v>
      </c>
      <c r="C119" s="889" t="s">
        <v>127</v>
      </c>
      <c r="D119" s="889" t="s">
        <v>4194</v>
      </c>
      <c r="E119" s="699">
        <v>25</v>
      </c>
      <c r="F119" s="1155">
        <v>140</v>
      </c>
      <c r="G119" s="1155" t="s">
        <v>36</v>
      </c>
      <c r="H119" s="1155" t="s">
        <v>114</v>
      </c>
      <c r="I119" s="832">
        <v>154.01</v>
      </c>
      <c r="J119" s="618">
        <f t="shared" si="47"/>
        <v>2.6491786247646258</v>
      </c>
      <c r="K119" s="842">
        <v>1.02</v>
      </c>
      <c r="L119" s="845">
        <v>4</v>
      </c>
      <c r="M119" s="609">
        <f t="shared" si="48"/>
        <v>4.08</v>
      </c>
      <c r="N119" s="828" t="s">
        <v>118</v>
      </c>
      <c r="O119" s="701">
        <v>0.99</v>
      </c>
      <c r="P119" s="603">
        <v>44784</v>
      </c>
      <c r="Q119" s="603">
        <v>44805</v>
      </c>
      <c r="R119" s="609">
        <f t="shared" si="49"/>
        <v>3.0303030303030329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6.1797752808988804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5.05693669256293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5.8850611977593781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7.4650877591693865</v>
      </c>
      <c r="W119" s="668">
        <f t="shared" si="50"/>
        <v>0.7883445429734891</v>
      </c>
      <c r="X119" s="669">
        <f t="shared" si="51"/>
        <v>2.1796522954664361</v>
      </c>
      <c r="Y119" s="834"/>
      <c r="Z119" s="618">
        <f t="shared" si="52"/>
        <v>76.404494382022463</v>
      </c>
      <c r="AA119" s="844">
        <f t="shared" si="53"/>
        <v>28.840823970037452</v>
      </c>
      <c r="AB119" s="845">
        <v>4</v>
      </c>
      <c r="AC119" s="824">
        <v>5.34</v>
      </c>
      <c r="AD119" s="824">
        <v>5.62</v>
      </c>
      <c r="AE119" s="824">
        <v>1.97</v>
      </c>
      <c r="AF119" s="824">
        <v>1.96</v>
      </c>
      <c r="AG119" s="824">
        <v>7.0000000000000009</v>
      </c>
      <c r="AH119" s="824">
        <v>-25.1</v>
      </c>
      <c r="AI119" s="824">
        <v>12.33</v>
      </c>
      <c r="AJ119" s="824">
        <v>2.7</v>
      </c>
      <c r="AK119" s="824">
        <v>5.04</v>
      </c>
      <c r="AL119" s="836">
        <v>16120.000000000002</v>
      </c>
      <c r="AM119" s="830">
        <v>0.8</v>
      </c>
      <c r="AN119" s="824">
        <v>0.56000000000000005</v>
      </c>
      <c r="AO119" s="705">
        <f t="shared" si="54"/>
        <v>-20.306584147513448</v>
      </c>
      <c r="AP119" s="706">
        <f t="shared" si="55"/>
        <v>8.5342398225240039</v>
      </c>
      <c r="AQ119" s="846">
        <f t="shared" si="56"/>
        <v>58.504139421969967</v>
      </c>
      <c r="AR119" s="618">
        <f>INDEX(Historical!$C$7:$C$1227,MATCH(B119,Historical!$B$7:$B$1249,0))*IF(AH119="n/a",1.03,IF(AH119&lt;0,1.01,IF(AH119&gt;10,1.1,(1+AH119/100))))</f>
        <v>3.8177999999999996</v>
      </c>
      <c r="AS119" s="844">
        <f t="shared" si="57"/>
        <v>4.1995800000000001</v>
      </c>
      <c r="AT119" s="844">
        <f t="shared" si="61"/>
        <v>4.4112388320000004</v>
      </c>
      <c r="AU119" s="844">
        <f t="shared" si="61"/>
        <v>4.6335652691328004</v>
      </c>
      <c r="AV119" s="844">
        <f t="shared" si="61"/>
        <v>4.8670969586970934</v>
      </c>
      <c r="AW119" s="618">
        <f t="shared" si="58"/>
        <v>21.929281059829894</v>
      </c>
      <c r="AX119" s="713">
        <f t="shared" si="59"/>
        <v>14.238868294156154</v>
      </c>
      <c r="AY119" s="891">
        <v>0.24</v>
      </c>
      <c r="AZ119" s="830">
        <v>28.53</v>
      </c>
      <c r="BA119" s="830">
        <v>1.08</v>
      </c>
      <c r="BB119" s="830">
        <v>6.8500000000000005</v>
      </c>
      <c r="BC119" s="830">
        <v>12.709999999999999</v>
      </c>
      <c r="BE119" s="594">
        <v>1998</v>
      </c>
      <c r="BF119" s="856">
        <f t="shared" si="60"/>
        <v>3</v>
      </c>
      <c r="BG119" s="840">
        <v>3.5000000000000004</v>
      </c>
      <c r="BH119" s="823" t="s">
        <v>4455</v>
      </c>
      <c r="BI119" s="823" t="s">
        <v>4456</v>
      </c>
    </row>
    <row r="120" spans="1:61" ht="11.25" customHeight="1" x14ac:dyDescent="0.2">
      <c r="A120" s="822" t="s">
        <v>5096</v>
      </c>
      <c r="B120" s="833" t="s">
        <v>334</v>
      </c>
      <c r="C120" s="889" t="s">
        <v>130</v>
      </c>
      <c r="D120" s="889" t="s">
        <v>4207</v>
      </c>
      <c r="E120" s="699">
        <v>55</v>
      </c>
      <c r="F120" s="1155">
        <v>20</v>
      </c>
      <c r="G120" s="1155" t="s">
        <v>36</v>
      </c>
      <c r="H120" s="1155" t="s">
        <v>36</v>
      </c>
      <c r="I120" s="824">
        <v>74.69</v>
      </c>
      <c r="J120" s="618">
        <f t="shared" si="47"/>
        <v>1.9279689382782166</v>
      </c>
      <c r="K120" s="835">
        <v>0.36</v>
      </c>
      <c r="L120" s="845">
        <v>4</v>
      </c>
      <c r="M120" s="609">
        <f t="shared" si="48"/>
        <v>1.44</v>
      </c>
      <c r="N120" s="828" t="s">
        <v>118</v>
      </c>
      <c r="O120" s="700">
        <v>0.34</v>
      </c>
      <c r="P120" s="603">
        <v>44596</v>
      </c>
      <c r="Q120" s="603">
        <v>44621</v>
      </c>
      <c r="R120" s="609">
        <f t="shared" si="49"/>
        <v>5.8823529411764595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6.25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6.6858844342181811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10.920234202640277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7.0209943508566353</v>
      </c>
      <c r="W120" s="668">
        <f t="shared" si="50"/>
        <v>1.5553686069136194</v>
      </c>
      <c r="X120" s="669" t="str">
        <f t="shared" si="51"/>
        <v>n/a</v>
      </c>
      <c r="Y120" s="639"/>
      <c r="Z120" s="618">
        <f t="shared" si="52"/>
        <v>74.611398963730565</v>
      </c>
      <c r="AA120" s="844">
        <f t="shared" si="53"/>
        <v>38.699481865284973</v>
      </c>
      <c r="AB120" s="845">
        <v>12</v>
      </c>
      <c r="AC120" s="824">
        <v>1.93</v>
      </c>
      <c r="AD120" s="824">
        <v>3.9</v>
      </c>
      <c r="AE120" s="824">
        <v>3.73</v>
      </c>
      <c r="AF120" s="824">
        <v>2.13</v>
      </c>
      <c r="AG120" s="824">
        <v>5.6000000000000005</v>
      </c>
      <c r="AH120" s="824">
        <v>-5.0999999999999996</v>
      </c>
      <c r="AI120" s="824">
        <v>5.53</v>
      </c>
      <c r="AJ120" s="824">
        <v>-4.5</v>
      </c>
      <c r="AK120" s="824">
        <v>9.8000000000000007</v>
      </c>
      <c r="AL120" s="836">
        <v>2200</v>
      </c>
      <c r="AM120" s="830">
        <v>0.5</v>
      </c>
      <c r="AN120" s="824">
        <v>1.58</v>
      </c>
      <c r="AO120" s="705">
        <f t="shared" si="54"/>
        <v>-25.85127872436648</v>
      </c>
      <c r="AP120" s="706">
        <f t="shared" si="55"/>
        <v>12.848203140918493</v>
      </c>
      <c r="AQ120" s="846">
        <f t="shared" si="56"/>
        <v>91.404047760585328</v>
      </c>
      <c r="AR120" s="618">
        <f>INDEX(Historical!$C$7:$C$1227,MATCH(B120,Historical!$B$7:$B$1249,0))*IF(AH120="n/a",1.03,IF(AH120&lt;0,1.01,IF(AH120&gt;10,1.1,(1+AH120/100))))</f>
        <v>1.3736000000000002</v>
      </c>
      <c r="AS120" s="844">
        <f t="shared" si="57"/>
        <v>1.4495600800000001</v>
      </c>
      <c r="AT120" s="844">
        <f t="shared" si="61"/>
        <v>1.5916169678400003</v>
      </c>
      <c r="AU120" s="844">
        <f t="shared" si="61"/>
        <v>1.7475954306883204</v>
      </c>
      <c r="AV120" s="844">
        <f t="shared" si="61"/>
        <v>1.9188597828957759</v>
      </c>
      <c r="AW120" s="618">
        <f t="shared" si="58"/>
        <v>8.0812322614240966</v>
      </c>
      <c r="AX120" s="713">
        <f t="shared" si="59"/>
        <v>10.819697765998255</v>
      </c>
      <c r="AY120" s="891">
        <v>0.64</v>
      </c>
      <c r="AZ120" s="830">
        <v>34.01</v>
      </c>
      <c r="BA120" s="830">
        <v>-1.9800000000000002</v>
      </c>
      <c r="BB120" s="830">
        <v>12.879999999999999</v>
      </c>
      <c r="BC120" s="830">
        <v>15.64</v>
      </c>
      <c r="BE120" s="594">
        <v>1968</v>
      </c>
      <c r="BF120" s="856">
        <f t="shared" si="60"/>
        <v>7</v>
      </c>
      <c r="BG120" s="840">
        <v>1.6</v>
      </c>
      <c r="BH120" s="823" t="s">
        <v>4455</v>
      </c>
      <c r="BI120" s="823" t="s">
        <v>4456</v>
      </c>
    </row>
    <row r="121" spans="1:61" ht="11.25" customHeight="1" x14ac:dyDescent="0.2">
      <c r="A121" s="822" t="s">
        <v>5103</v>
      </c>
      <c r="B121" s="833" t="s">
        <v>336</v>
      </c>
      <c r="C121" s="889" t="s">
        <v>122</v>
      </c>
      <c r="D121" s="889" t="s">
        <v>4208</v>
      </c>
      <c r="E121" s="699">
        <v>40</v>
      </c>
      <c r="F121" s="1155">
        <v>68</v>
      </c>
      <c r="G121" s="1155" t="s">
        <v>36</v>
      </c>
      <c r="H121" s="1155" t="s">
        <v>36</v>
      </c>
      <c r="I121" s="824">
        <v>61.37</v>
      </c>
      <c r="J121" s="618">
        <f t="shared" si="47"/>
        <v>3.1937428711096629</v>
      </c>
      <c r="K121" s="835">
        <v>0.49</v>
      </c>
      <c r="L121" s="845">
        <v>4</v>
      </c>
      <c r="M121" s="609">
        <f t="shared" si="48"/>
        <v>1.96</v>
      </c>
      <c r="N121" s="828" t="s">
        <v>247</v>
      </c>
      <c r="O121" s="700">
        <v>0.45</v>
      </c>
      <c r="P121" s="603">
        <v>44690</v>
      </c>
      <c r="Q121" s="603">
        <v>44722</v>
      </c>
      <c r="R121" s="609">
        <f t="shared" si="49"/>
        <v>8.888888888888884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4.6511627906976827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3.5744168651286268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4.2758959076891534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4.5821260787133333</v>
      </c>
      <c r="W121" s="668">
        <f t="shared" si="50"/>
        <v>0.93316854103015656</v>
      </c>
      <c r="X121" s="669" t="str">
        <f t="shared" si="51"/>
        <v>n/a</v>
      </c>
      <c r="Y121" s="638"/>
      <c r="Z121" s="618">
        <f t="shared" si="52"/>
        <v>44.444444444444443</v>
      </c>
      <c r="AA121" s="844">
        <f t="shared" si="53"/>
        <v>13.91609977324263</v>
      </c>
      <c r="AB121" s="845">
        <v>12</v>
      </c>
      <c r="AC121" s="824">
        <v>4.41</v>
      </c>
      <c r="AD121" s="824">
        <v>1.1399999999999999</v>
      </c>
      <c r="AE121" s="824">
        <v>0.83</v>
      </c>
      <c r="AF121" s="824">
        <v>3.05</v>
      </c>
      <c r="AG121" s="824">
        <v>22.8</v>
      </c>
      <c r="AH121" s="824">
        <v>-141.9</v>
      </c>
      <c r="AI121" s="824">
        <v>-9.629999999999999</v>
      </c>
      <c r="AJ121" s="824">
        <v>-18.2</v>
      </c>
      <c r="AK121" s="824">
        <v>11.98</v>
      </c>
      <c r="AL121" s="836">
        <v>5850</v>
      </c>
      <c r="AM121" s="830">
        <v>0.1</v>
      </c>
      <c r="AN121" s="824">
        <v>1.63</v>
      </c>
      <c r="AO121" s="705">
        <f t="shared" si="54"/>
        <v>-6.4464609944438136</v>
      </c>
      <c r="AP121" s="706">
        <f t="shared" si="55"/>
        <v>7.4696387787988163</v>
      </c>
      <c r="AQ121" s="846">
        <f t="shared" si="56"/>
        <v>37.346446474906855</v>
      </c>
      <c r="AR121" s="618">
        <f>INDEX(Historical!$C$7:$C$1227,MATCH(B121,Historical!$B$7:$B$1249,0))*IF(AH121="n/a",1.03,IF(AH121&lt;0,1.01,IF(AH121&gt;10,1.1,(1+AH121/100))))</f>
        <v>1.8180000000000001</v>
      </c>
      <c r="AS121" s="844">
        <f t="shared" si="57"/>
        <v>1.8361800000000001</v>
      </c>
      <c r="AT121" s="844">
        <f t="shared" si="61"/>
        <v>2.0197980000000002</v>
      </c>
      <c r="AU121" s="844">
        <f t="shared" si="61"/>
        <v>2.2217778000000004</v>
      </c>
      <c r="AV121" s="844">
        <f t="shared" si="61"/>
        <v>2.4439555800000008</v>
      </c>
      <c r="AW121" s="618">
        <f t="shared" si="58"/>
        <v>10.339711380000001</v>
      </c>
      <c r="AX121" s="713">
        <f t="shared" si="59"/>
        <v>16.84815281081962</v>
      </c>
      <c r="AY121" s="891">
        <v>0.74</v>
      </c>
      <c r="AZ121" s="830">
        <v>19.12</v>
      </c>
      <c r="BA121" s="830">
        <v>-8.48</v>
      </c>
      <c r="BB121" s="830">
        <v>3.2800000000000002</v>
      </c>
      <c r="BC121" s="830">
        <v>2.27</v>
      </c>
      <c r="BE121" s="594">
        <v>1983</v>
      </c>
      <c r="BF121" s="856">
        <f t="shared" si="60"/>
        <v>4</v>
      </c>
      <c r="BG121" s="840">
        <v>6.7</v>
      </c>
      <c r="BH121" s="823" t="s">
        <v>4455</v>
      </c>
      <c r="BI121" s="823" t="s">
        <v>4456</v>
      </c>
    </row>
    <row r="122" spans="1:61" ht="11.25" customHeight="1" x14ac:dyDescent="0.2">
      <c r="A122" s="829" t="s">
        <v>326</v>
      </c>
      <c r="B122" s="834" t="s">
        <v>327</v>
      </c>
      <c r="C122" s="889" t="s">
        <v>107</v>
      </c>
      <c r="D122" s="889" t="s">
        <v>4201</v>
      </c>
      <c r="E122" s="699">
        <v>49</v>
      </c>
      <c r="F122" s="1155">
        <v>46</v>
      </c>
      <c r="G122" s="1155" t="s">
        <v>36</v>
      </c>
      <c r="H122" s="1155" t="s">
        <v>36</v>
      </c>
      <c r="I122" s="824">
        <v>352.8</v>
      </c>
      <c r="J122" s="618">
        <f t="shared" si="47"/>
        <v>0.96371882086167793</v>
      </c>
      <c r="K122" s="835">
        <v>0.85</v>
      </c>
      <c r="L122" s="845">
        <v>4</v>
      </c>
      <c r="M122" s="609">
        <f t="shared" si="48"/>
        <v>3.4</v>
      </c>
      <c r="N122" s="828" t="s">
        <v>110</v>
      </c>
      <c r="O122" s="700">
        <v>0.77</v>
      </c>
      <c r="P122" s="603">
        <v>44707</v>
      </c>
      <c r="Q122" s="603">
        <v>44722</v>
      </c>
      <c r="R122" s="609">
        <f t="shared" si="49"/>
        <v>10.389610389610384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14.925373134328357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15.480035029154561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16.422694085903579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11.906437833447958</v>
      </c>
      <c r="W122" s="668">
        <f t="shared" si="50"/>
        <v>1.3793121264000896</v>
      </c>
      <c r="X122" s="669">
        <f t="shared" si="51"/>
        <v>1.7287046406214295</v>
      </c>
      <c r="Y122" s="637"/>
      <c r="Z122" s="618">
        <f t="shared" si="52"/>
        <v>28.428093645484946</v>
      </c>
      <c r="AA122" s="844">
        <f t="shared" si="53"/>
        <v>29.498327759197323</v>
      </c>
      <c r="AB122" s="845">
        <v>12</v>
      </c>
      <c r="AC122" s="824">
        <v>11.96</v>
      </c>
      <c r="AD122" s="824">
        <v>2.76</v>
      </c>
      <c r="AE122" s="824">
        <v>10.76</v>
      </c>
      <c r="AF122" s="826">
        <v>3.08</v>
      </c>
      <c r="AG122" s="825">
        <v>11.799999999999999</v>
      </c>
      <c r="AH122" s="824">
        <v>29.4</v>
      </c>
      <c r="AI122" s="824">
        <v>15.4</v>
      </c>
      <c r="AJ122" s="824">
        <v>9.5</v>
      </c>
      <c r="AK122" s="824">
        <v>10.5</v>
      </c>
      <c r="AL122" s="836">
        <v>111200</v>
      </c>
      <c r="AM122" s="830">
        <v>0.1</v>
      </c>
      <c r="AN122" s="826">
        <v>0.28999999999999998</v>
      </c>
      <c r="AO122" s="705">
        <f t="shared" si="54"/>
        <v>-12.111914852432065</v>
      </c>
      <c r="AP122" s="706">
        <f t="shared" si="55"/>
        <v>17.386412906765258</v>
      </c>
      <c r="AQ122" s="846">
        <f t="shared" si="56"/>
        <v>100.94758796852452</v>
      </c>
      <c r="AR122" s="618">
        <f>INDEX(Historical!$C$7:$C$1227,MATCH(B122,Historical!$B$7:$B$1249,0))*IF(AH122="n/a",1.03,IF(AH122&lt;0,1.01,IF(AH122&gt;10,1.1,(1+AH122/100))))</f>
        <v>3.3880000000000003</v>
      </c>
      <c r="AS122" s="844">
        <f t="shared" si="57"/>
        <v>3.7268000000000008</v>
      </c>
      <c r="AT122" s="844">
        <f t="shared" si="61"/>
        <v>4.0994800000000016</v>
      </c>
      <c r="AU122" s="844">
        <f t="shared" si="61"/>
        <v>4.5094280000000024</v>
      </c>
      <c r="AV122" s="844">
        <f t="shared" si="61"/>
        <v>4.9603708000000033</v>
      </c>
      <c r="AW122" s="618">
        <f t="shared" si="58"/>
        <v>20.684078800000009</v>
      </c>
      <c r="AX122" s="713">
        <f t="shared" si="59"/>
        <v>5.8628341269841293</v>
      </c>
      <c r="AY122" s="891">
        <v>1.06</v>
      </c>
      <c r="AZ122" s="830">
        <v>26.31</v>
      </c>
      <c r="BA122" s="830">
        <v>-27.139999999999997</v>
      </c>
      <c r="BB122" s="830">
        <v>9.82</v>
      </c>
      <c r="BC122" s="830">
        <v>-0.89</v>
      </c>
      <c r="BE122" s="594">
        <v>1974</v>
      </c>
      <c r="BF122" s="856">
        <f t="shared" si="60"/>
        <v>5</v>
      </c>
      <c r="BG122" s="840">
        <v>6.7</v>
      </c>
      <c r="BH122" s="823" t="s">
        <v>4455</v>
      </c>
      <c r="BI122" s="823" t="s">
        <v>4456</v>
      </c>
    </row>
    <row r="123" spans="1:61" ht="11.25" customHeight="1" x14ac:dyDescent="0.2">
      <c r="A123" s="829" t="s">
        <v>5104</v>
      </c>
      <c r="B123" s="833" t="s">
        <v>104</v>
      </c>
      <c r="C123" s="889" t="s">
        <v>107</v>
      </c>
      <c r="D123" s="889" t="s">
        <v>4205</v>
      </c>
      <c r="E123" s="699">
        <v>35</v>
      </c>
      <c r="F123" s="1155">
        <v>83</v>
      </c>
      <c r="G123" s="1155" t="s">
        <v>105</v>
      </c>
      <c r="H123" s="1155" t="s">
        <v>105</v>
      </c>
      <c r="I123" s="824">
        <v>57.1</v>
      </c>
      <c r="J123" s="618">
        <f t="shared" si="47"/>
        <v>2.2416812609457093</v>
      </c>
      <c r="K123" s="842">
        <v>0.32</v>
      </c>
      <c r="L123" s="845">
        <v>4</v>
      </c>
      <c r="M123" s="609">
        <f t="shared" si="48"/>
        <v>1.28</v>
      </c>
      <c r="N123" s="828" t="s">
        <v>106</v>
      </c>
      <c r="O123" s="701">
        <v>0.31</v>
      </c>
      <c r="P123" s="603">
        <v>44774</v>
      </c>
      <c r="Q123" s="603">
        <v>44785</v>
      </c>
      <c r="R123" s="609">
        <f t="shared" si="49"/>
        <v>3.2258064516129057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7.079646017699126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8.0201341824893024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10.94061645947464</v>
      </c>
      <c r="V123" s="667">
        <f>IF(INDEX(Historical!$N$7:$N$1218,MATCH(B123,Historical!$B$7:$B$1249,0))=0,"n/a",((INDEX(Historical!$C$7:$C$1227,MATCH(B123,Historical!$B$7:$B$1249,0))/INDEX(Historical!$N$7:$N$1218,MATCH(B123,Historical!$B$7:$B$1249,0)))^(1/10)-1)*100)</f>
        <v>7.5969121894917224</v>
      </c>
      <c r="W123" s="668">
        <f t="shared" si="50"/>
        <v>1.4401399129778056</v>
      </c>
      <c r="X123" s="669">
        <f t="shared" si="51"/>
        <v>0.67534669502929878</v>
      </c>
      <c r="Y123" s="640"/>
      <c r="Z123" s="618">
        <f t="shared" si="52"/>
        <v>27.23404255319149</v>
      </c>
      <c r="AA123" s="844">
        <f t="shared" si="53"/>
        <v>12.148936170212766</v>
      </c>
      <c r="AB123" s="845">
        <v>12</v>
      </c>
      <c r="AC123" s="824">
        <v>4.7</v>
      </c>
      <c r="AD123" s="824">
        <v>1.19</v>
      </c>
      <c r="AE123" s="824">
        <v>5.15</v>
      </c>
      <c r="AF123" s="824">
        <v>1.68</v>
      </c>
      <c r="AG123" s="824">
        <v>13.4</v>
      </c>
      <c r="AH123" s="824">
        <v>48.199999999999996</v>
      </c>
      <c r="AI123" s="824">
        <v>-1.58</v>
      </c>
      <c r="AJ123" s="824">
        <v>16.2</v>
      </c>
      <c r="AK123" s="824">
        <v>10</v>
      </c>
      <c r="AL123" s="836">
        <v>1400</v>
      </c>
      <c r="AM123" s="830">
        <v>0.6</v>
      </c>
      <c r="AN123" s="824">
        <v>0.13</v>
      </c>
      <c r="AO123" s="705">
        <f t="shared" si="54"/>
        <v>1.0333615502075837</v>
      </c>
      <c r="AP123" s="706">
        <f t="shared" si="55"/>
        <v>13.182297720420349</v>
      </c>
      <c r="AQ123" s="846">
        <f t="shared" si="56"/>
        <v>-4.757122713775253</v>
      </c>
      <c r="AR123" s="618">
        <f>INDEX(Historical!$C$7:$C$1227,MATCH(B123,Historical!$B$7:$B$1249,0))*IF(AH123="n/a",1.03,IF(AH123&lt;0,1.01,IF(AH123&gt;10,1.1,(1+AH123/100))))</f>
        <v>1.331</v>
      </c>
      <c r="AS123" s="844">
        <f t="shared" si="57"/>
        <v>1.3443099999999999</v>
      </c>
      <c r="AT123" s="844">
        <f t="shared" si="61"/>
        <v>1.4787410000000001</v>
      </c>
      <c r="AU123" s="844">
        <f t="shared" si="61"/>
        <v>1.6266151000000002</v>
      </c>
      <c r="AV123" s="844">
        <f t="shared" si="61"/>
        <v>1.7892766100000004</v>
      </c>
      <c r="AW123" s="618">
        <f t="shared" si="58"/>
        <v>7.5699427100000012</v>
      </c>
      <c r="AX123" s="713">
        <f t="shared" si="59"/>
        <v>13.257342749562174</v>
      </c>
      <c r="AY123" s="891">
        <v>0.99</v>
      </c>
      <c r="AZ123" s="830">
        <v>35.020000000000003</v>
      </c>
      <c r="BA123" s="830">
        <v>-4.7300000000000004</v>
      </c>
      <c r="BB123" s="830">
        <v>7.04</v>
      </c>
      <c r="BC123" s="830">
        <v>18.060000000000002</v>
      </c>
      <c r="BE123" s="594">
        <v>1988</v>
      </c>
      <c r="BF123" s="856">
        <f t="shared" si="60"/>
        <v>4</v>
      </c>
      <c r="BG123" s="840">
        <v>1.4000000000000001</v>
      </c>
      <c r="BH123" s="823" t="s">
        <v>4455</v>
      </c>
      <c r="BI123" s="823" t="s">
        <v>4456</v>
      </c>
    </row>
    <row r="124" spans="1:61" ht="11.25" customHeight="1" x14ac:dyDescent="0.2">
      <c r="A124" s="829" t="s">
        <v>5117</v>
      </c>
      <c r="B124" s="833" t="s">
        <v>338</v>
      </c>
      <c r="C124" s="889" t="s">
        <v>111</v>
      </c>
      <c r="D124" s="889" t="s">
        <v>210</v>
      </c>
      <c r="E124" s="699">
        <v>55</v>
      </c>
      <c r="F124" s="1155">
        <v>22</v>
      </c>
      <c r="G124" s="1155" t="s">
        <v>114</v>
      </c>
      <c r="H124" s="1155" t="s">
        <v>114</v>
      </c>
      <c r="I124" s="824">
        <v>81.72</v>
      </c>
      <c r="J124" s="618">
        <f t="shared" si="47"/>
        <v>3.9158100832109648</v>
      </c>
      <c r="K124" s="835">
        <v>0.8</v>
      </c>
      <c r="L124" s="845">
        <v>4</v>
      </c>
      <c r="M124" s="609">
        <f t="shared" si="48"/>
        <v>3.2</v>
      </c>
      <c r="N124" s="828" t="s">
        <v>339</v>
      </c>
      <c r="O124" s="700">
        <v>0.79</v>
      </c>
      <c r="P124" s="603">
        <v>44806</v>
      </c>
      <c r="Q124" s="603">
        <v>44824</v>
      </c>
      <c r="R124" s="609">
        <f t="shared" si="49"/>
        <v>1.2658227848101276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7.1942446043165464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4.9217484907025488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5.6869987016935131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6.1542146321601265</v>
      </c>
      <c r="W124" s="668">
        <f t="shared" si="50"/>
        <v>0.92408195709894814</v>
      </c>
      <c r="X124" s="669">
        <f t="shared" si="51"/>
        <v>0.70209860514734734</v>
      </c>
      <c r="Y124" s="833"/>
      <c r="Z124" s="618">
        <f t="shared" si="52"/>
        <v>92.48554913294798</v>
      </c>
      <c r="AA124" s="844">
        <f t="shared" si="53"/>
        <v>23.618497109826588</v>
      </c>
      <c r="AB124" s="845">
        <v>12</v>
      </c>
      <c r="AC124" s="824">
        <v>3.46</v>
      </c>
      <c r="AD124" s="824">
        <v>10.130000000000001</v>
      </c>
      <c r="AE124" s="824">
        <v>0.7</v>
      </c>
      <c r="AF124" s="824">
        <v>1.3</v>
      </c>
      <c r="AG124" s="824">
        <v>15.5</v>
      </c>
      <c r="AH124" s="824">
        <v>34.4</v>
      </c>
      <c r="AI124" s="824">
        <v>6.13</v>
      </c>
      <c r="AJ124" s="824">
        <v>8.1</v>
      </c>
      <c r="AK124" s="824">
        <v>2.2999999999999998</v>
      </c>
      <c r="AL124" s="836">
        <v>11910</v>
      </c>
      <c r="AM124" s="830">
        <v>0.2</v>
      </c>
      <c r="AN124" s="824">
        <v>0.89</v>
      </c>
      <c r="AO124" s="705">
        <f t="shared" si="54"/>
        <v>-14.01568832492211</v>
      </c>
      <c r="AP124" s="706">
        <f t="shared" si="55"/>
        <v>9.6028087849044788</v>
      </c>
      <c r="AQ124" s="846">
        <f t="shared" si="56"/>
        <v>16.817133908371829</v>
      </c>
      <c r="AR124" s="618">
        <f>INDEX(Historical!$C$7:$C$1227,MATCH(B124,Historical!$B$7:$B$1249,0))*IF(AH124="n/a",1.03,IF(AH124&lt;0,1.01,IF(AH124&gt;10,1.1,(1+AH124/100))))</f>
        <v>3.278</v>
      </c>
      <c r="AS124" s="844">
        <f t="shared" si="57"/>
        <v>3.4789413999999996</v>
      </c>
      <c r="AT124" s="844">
        <f t="shared" si="61"/>
        <v>3.5589570521999994</v>
      </c>
      <c r="AU124" s="844">
        <f t="shared" si="61"/>
        <v>3.6408130644005992</v>
      </c>
      <c r="AV124" s="844">
        <f t="shared" si="61"/>
        <v>3.7245517648818125</v>
      </c>
      <c r="AW124" s="618">
        <f t="shared" si="58"/>
        <v>17.681263281482412</v>
      </c>
      <c r="AX124" s="713">
        <f t="shared" si="59"/>
        <v>21.636396575480191</v>
      </c>
      <c r="AY124" s="891">
        <v>1.26</v>
      </c>
      <c r="AZ124" s="830">
        <v>16.34</v>
      </c>
      <c r="BA124" s="830">
        <v>-58.42</v>
      </c>
      <c r="BB124" s="830">
        <v>3.9800000000000004</v>
      </c>
      <c r="BC124" s="830">
        <v>-25.840000000000003</v>
      </c>
      <c r="BE124" s="594">
        <v>1968</v>
      </c>
      <c r="BF124" s="856">
        <f t="shared" si="60"/>
        <v>7</v>
      </c>
      <c r="BG124" s="840">
        <v>5.0999999999999996</v>
      </c>
      <c r="BH124" s="823" t="s">
        <v>4455</v>
      </c>
      <c r="BI124" s="823" t="s">
        <v>4456</v>
      </c>
    </row>
    <row r="125" spans="1:61" ht="11.25" customHeight="1" x14ac:dyDescent="0.2">
      <c r="A125" s="822" t="s">
        <v>5123</v>
      </c>
      <c r="B125" s="833" t="s">
        <v>343</v>
      </c>
      <c r="C125" s="889" t="s">
        <v>152</v>
      </c>
      <c r="D125" s="889" t="s">
        <v>4191</v>
      </c>
      <c r="E125" s="699">
        <v>29</v>
      </c>
      <c r="F125" s="1155">
        <v>106</v>
      </c>
      <c r="G125" s="1155" t="s">
        <v>105</v>
      </c>
      <c r="H125" s="1155" t="s">
        <v>105</v>
      </c>
      <c r="I125" s="824">
        <v>233.89</v>
      </c>
      <c r="J125" s="618">
        <f t="shared" si="47"/>
        <v>1.1885929282996281</v>
      </c>
      <c r="K125" s="842">
        <v>0.69499999999999995</v>
      </c>
      <c r="L125" s="845">
        <v>4</v>
      </c>
      <c r="M125" s="609">
        <f t="shared" si="48"/>
        <v>2.78</v>
      </c>
      <c r="N125" s="828" t="s">
        <v>159</v>
      </c>
      <c r="O125" s="701">
        <v>0.63</v>
      </c>
      <c r="P125" s="603">
        <v>44560</v>
      </c>
      <c r="Q125" s="603">
        <v>44592</v>
      </c>
      <c r="R125" s="609">
        <f t="shared" si="49"/>
        <v>10.317460317460309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9.5652173913043583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10.259046003776074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10.639802171942204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13.346158167069744</v>
      </c>
      <c r="W125" s="668">
        <f t="shared" si="50"/>
        <v>0.79721834843789041</v>
      </c>
      <c r="X125" s="669">
        <f t="shared" si="51"/>
        <v>2.8756222086330285</v>
      </c>
      <c r="Y125" s="626"/>
      <c r="Z125" s="618">
        <f t="shared" si="52"/>
        <v>43.234836702954901</v>
      </c>
      <c r="AA125" s="844">
        <f t="shared" si="53"/>
        <v>36.374805598755835</v>
      </c>
      <c r="AB125" s="845">
        <v>12</v>
      </c>
      <c r="AC125" s="824">
        <v>6.43</v>
      </c>
      <c r="AD125" s="824">
        <v>4.45</v>
      </c>
      <c r="AE125" s="824">
        <v>4.71</v>
      </c>
      <c r="AF125" s="824">
        <v>5.22</v>
      </c>
      <c r="AG125" s="824">
        <v>15.8</v>
      </c>
      <c r="AH125" s="824">
        <v>24.099999999999998</v>
      </c>
      <c r="AI125" s="824">
        <v>7.99</v>
      </c>
      <c r="AJ125" s="824">
        <v>3.6999999999999997</v>
      </c>
      <c r="AK125" s="824">
        <v>7.95</v>
      </c>
      <c r="AL125" s="836">
        <v>84570</v>
      </c>
      <c r="AM125" s="830">
        <v>1.79</v>
      </c>
      <c r="AN125" s="824">
        <v>0.78</v>
      </c>
      <c r="AO125" s="705">
        <f t="shared" si="54"/>
        <v>-24.546410498514003</v>
      </c>
      <c r="AP125" s="706">
        <f t="shared" si="55"/>
        <v>11.828395100241831</v>
      </c>
      <c r="AQ125" s="846">
        <f t="shared" si="56"/>
        <v>190.49879343830932</v>
      </c>
      <c r="AR125" s="618">
        <f>INDEX(Historical!$C$7:$C$1227,MATCH(B125,Historical!$B$7:$B$1249,0))*IF(AH125="n/a",1.03,IF(AH125&lt;0,1.01,IF(AH125&gt;10,1.1,(1+AH125/100))))</f>
        <v>2.7720000000000002</v>
      </c>
      <c r="AS125" s="844">
        <f t="shared" si="57"/>
        <v>2.9934828000000007</v>
      </c>
      <c r="AT125" s="844">
        <f t="shared" si="61"/>
        <v>3.2314646826000004</v>
      </c>
      <c r="AU125" s="844">
        <f t="shared" si="61"/>
        <v>3.4883661248667002</v>
      </c>
      <c r="AV125" s="844">
        <f t="shared" si="61"/>
        <v>3.7656912317936024</v>
      </c>
      <c r="AW125" s="618">
        <f t="shared" si="58"/>
        <v>16.251004839260304</v>
      </c>
      <c r="AX125" s="713">
        <f t="shared" si="59"/>
        <v>6.9481400826287159</v>
      </c>
      <c r="AY125" s="891">
        <v>0.99</v>
      </c>
      <c r="AZ125" s="830">
        <v>23.86</v>
      </c>
      <c r="BA125" s="830">
        <v>-16.600000000000001</v>
      </c>
      <c r="BB125" s="830">
        <v>8.129999999999999</v>
      </c>
      <c r="BC125" s="830">
        <v>2.73</v>
      </c>
      <c r="BE125" s="594">
        <v>1994</v>
      </c>
      <c r="BF125" s="856">
        <f t="shared" si="60"/>
        <v>3</v>
      </c>
      <c r="BG125" s="840">
        <v>6.9</v>
      </c>
      <c r="BH125" s="823" t="s">
        <v>4455</v>
      </c>
      <c r="BI125" s="823" t="s">
        <v>4456</v>
      </c>
    </row>
    <row r="126" spans="1:61" ht="11.25" customHeight="1" x14ac:dyDescent="0.2">
      <c r="A126" s="822" t="s">
        <v>5124</v>
      </c>
      <c r="B126" s="833" t="s">
        <v>345</v>
      </c>
      <c r="C126" s="889" t="s">
        <v>127</v>
      </c>
      <c r="D126" s="889" t="s">
        <v>4202</v>
      </c>
      <c r="E126" s="699">
        <v>52</v>
      </c>
      <c r="F126" s="1155">
        <v>30</v>
      </c>
      <c r="G126" s="1155" t="s">
        <v>36</v>
      </c>
      <c r="H126" s="1155" t="s">
        <v>114</v>
      </c>
      <c r="I126" s="824">
        <v>86.51</v>
      </c>
      <c r="J126" s="618">
        <f t="shared" si="47"/>
        <v>2.2656340307478904</v>
      </c>
      <c r="K126" s="835">
        <v>0.49</v>
      </c>
      <c r="L126" s="845">
        <v>4</v>
      </c>
      <c r="M126" s="609">
        <f t="shared" si="48"/>
        <v>1.96</v>
      </c>
      <c r="N126" s="828" t="s">
        <v>282</v>
      </c>
      <c r="O126" s="700">
        <v>0.47</v>
      </c>
      <c r="P126" s="603">
        <v>44742</v>
      </c>
      <c r="Q126" s="603">
        <v>44764</v>
      </c>
      <c r="R126" s="609">
        <f t="shared" si="49"/>
        <v>4.2553191489361746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2.2222222222222143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8.5138345254405436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8.2129477676936791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5.8713493725206511</v>
      </c>
      <c r="W126" s="668">
        <f t="shared" si="50"/>
        <v>1.3988177583388719</v>
      </c>
      <c r="X126" s="669">
        <f t="shared" si="51"/>
        <v>1.6761117893252404</v>
      </c>
      <c r="Y126" s="626"/>
      <c r="Z126" s="618">
        <f t="shared" si="52"/>
        <v>69.503546099290787</v>
      </c>
      <c r="AA126" s="844">
        <f t="shared" si="53"/>
        <v>30.677304964539012</v>
      </c>
      <c r="AB126" s="845">
        <v>6</v>
      </c>
      <c r="AC126" s="824">
        <v>2.82</v>
      </c>
      <c r="AD126" s="824">
        <v>1.64</v>
      </c>
      <c r="AE126" s="824">
        <v>0.61</v>
      </c>
      <c r="AF126" s="824">
        <v>38.68</v>
      </c>
      <c r="AG126" s="824">
        <v>114.8</v>
      </c>
      <c r="AH126" s="824">
        <v>159</v>
      </c>
      <c r="AI126" s="824">
        <v>13.87</v>
      </c>
      <c r="AJ126" s="824">
        <v>4.9000000000000004</v>
      </c>
      <c r="AK126" s="824">
        <v>18.399999999999999</v>
      </c>
      <c r="AL126" s="836">
        <v>43200</v>
      </c>
      <c r="AM126" s="830">
        <v>0.2</v>
      </c>
      <c r="AN126" s="824">
        <v>9.6999999999999993</v>
      </c>
      <c r="AO126" s="705">
        <f t="shared" si="54"/>
        <v>-20.198723166097444</v>
      </c>
      <c r="AP126" s="706">
        <f t="shared" si="55"/>
        <v>10.478581798441569</v>
      </c>
      <c r="AQ126" s="846">
        <f t="shared" si="56"/>
        <v>626.20724193223975</v>
      </c>
      <c r="AR126" s="618">
        <f>INDEX(Historical!$C$7:$C$1227,MATCH(B126,Historical!$B$7:$B$1249,0))*IF(AH126="n/a",1.03,IF(AH126&lt;0,1.01,IF(AH126&gt;10,1.1,(1+AH126/100))))</f>
        <v>2.0240000000000005</v>
      </c>
      <c r="AS126" s="844">
        <f t="shared" si="57"/>
        <v>2.2264000000000008</v>
      </c>
      <c r="AT126" s="844">
        <f t="shared" si="61"/>
        <v>2.449040000000001</v>
      </c>
      <c r="AU126" s="844">
        <f t="shared" si="61"/>
        <v>2.6939440000000014</v>
      </c>
      <c r="AV126" s="844">
        <f t="shared" si="61"/>
        <v>2.9633384000000018</v>
      </c>
      <c r="AW126" s="618">
        <f t="shared" si="58"/>
        <v>12.356722400000004</v>
      </c>
      <c r="AX126" s="713">
        <f t="shared" si="59"/>
        <v>14.283576927522834</v>
      </c>
      <c r="AY126" s="891">
        <v>1.0900000000000001</v>
      </c>
      <c r="AZ126" s="830">
        <v>27.13</v>
      </c>
      <c r="BA126" s="830">
        <v>-5.48</v>
      </c>
      <c r="BB126" s="830">
        <v>8.59</v>
      </c>
      <c r="BC126" s="830">
        <v>4.5600000000000005</v>
      </c>
      <c r="BE126" s="594">
        <v>1971</v>
      </c>
      <c r="BF126" s="856">
        <f t="shared" si="60"/>
        <v>6</v>
      </c>
      <c r="BG126" s="840">
        <v>6.6000000000000005</v>
      </c>
      <c r="BH126" s="823" t="s">
        <v>4455</v>
      </c>
      <c r="BI126" s="823" t="s">
        <v>4456</v>
      </c>
    </row>
    <row r="127" spans="1:61" ht="11.25" customHeight="1" x14ac:dyDescent="0.2">
      <c r="A127" s="822" t="s">
        <v>5127</v>
      </c>
      <c r="B127" s="833" t="s">
        <v>351</v>
      </c>
      <c r="C127" s="889" t="s">
        <v>4209</v>
      </c>
      <c r="D127" s="889" t="s">
        <v>4237</v>
      </c>
      <c r="E127" s="699">
        <v>48</v>
      </c>
      <c r="F127" s="1155">
        <v>49</v>
      </c>
      <c r="G127" s="1155" t="s">
        <v>36</v>
      </c>
      <c r="H127" s="1155" t="s">
        <v>36</v>
      </c>
      <c r="I127" s="824">
        <v>10.54</v>
      </c>
      <c r="J127" s="618">
        <f t="shared" si="47"/>
        <v>6.8311195445920303</v>
      </c>
      <c r="K127" s="835">
        <v>0.18</v>
      </c>
      <c r="L127" s="845">
        <v>4</v>
      </c>
      <c r="M127" s="609">
        <f t="shared" si="48"/>
        <v>0.72</v>
      </c>
      <c r="N127" s="828" t="s">
        <v>150</v>
      </c>
      <c r="O127" s="700">
        <v>0.17499999999999999</v>
      </c>
      <c r="P127" s="603">
        <v>44634</v>
      </c>
      <c r="Q127" s="603">
        <v>44651</v>
      </c>
      <c r="R127" s="609">
        <f t="shared" si="49"/>
        <v>2.8571428571428599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2.9411764705882248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3.0321324952139239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3.4082686025700637</v>
      </c>
      <c r="V127" s="667">
        <f>IF(INDEX(Historical!$N$7:$N$1218,MATCH(B127,Historical!$B$7:$B$1249,0))=0,"n/a",((INDEX(Historical!$C$7:$C$1227,MATCH(B127,Historical!$B$7:$B$1249,0))/INDEX(Historical!$N$7:$N$1218,MATCH(B127,Historical!$B$7:$B$1249,0)))^(1/10)-1)*100)</f>
        <v>4.0638809026424916</v>
      </c>
      <c r="W127" s="668">
        <f t="shared" si="50"/>
        <v>0.83867334801910076</v>
      </c>
      <c r="X127" s="669">
        <f t="shared" si="51"/>
        <v>0.16152931765734901</v>
      </c>
      <c r="Y127" s="833"/>
      <c r="Z127" s="618">
        <f t="shared" si="52"/>
        <v>167.44186046511626</v>
      </c>
      <c r="AA127" s="844">
        <f t="shared" si="53"/>
        <v>24.511627906976742</v>
      </c>
      <c r="AB127" s="845">
        <v>12</v>
      </c>
      <c r="AC127" s="824">
        <v>0.43</v>
      </c>
      <c r="AD127" s="824" t="s">
        <v>135</v>
      </c>
      <c r="AE127" s="824">
        <v>0.2</v>
      </c>
      <c r="AF127" s="824">
        <v>0.24</v>
      </c>
      <c r="AG127" s="824">
        <v>1</v>
      </c>
      <c r="AH127" s="825">
        <v>-48.699999999999996</v>
      </c>
      <c r="AI127" s="825">
        <v>-29.720000000000002</v>
      </c>
      <c r="AJ127" s="824">
        <v>21.099999999999998</v>
      </c>
      <c r="AK127" s="824" t="s">
        <v>135</v>
      </c>
      <c r="AL127" s="836">
        <v>1070</v>
      </c>
      <c r="AM127" s="830">
        <v>6.93</v>
      </c>
      <c r="AN127" s="824">
        <v>0.75</v>
      </c>
      <c r="AO127" s="705">
        <f t="shared" si="54"/>
        <v>-14.272239759814648</v>
      </c>
      <c r="AP127" s="706">
        <f t="shared" si="55"/>
        <v>10.239388147162094</v>
      </c>
      <c r="AQ127" s="846">
        <f t="shared" si="56"/>
        <v>-48.867098230094044</v>
      </c>
      <c r="AR127" s="618">
        <f>INDEX(Historical!$C$7:$C$1227,MATCH(B127,Historical!$B$7:$B$1249,0))*IF(AH127="n/a",1.03,IF(AH127&lt;0,1.01,IF(AH127&gt;10,1.1,(1+AH127/100))))</f>
        <v>0.70699999999999996</v>
      </c>
      <c r="AS127" s="844">
        <f t="shared" si="57"/>
        <v>0.71406999999999998</v>
      </c>
      <c r="AT127" s="844">
        <f t="shared" ref="AT127:AV146" si="62">IF($AK127="n/a",1.03*AS127,IF($AK127&lt;0,1.01*AS127,IF($AK127&gt;10,1.1*AS127,(1+$AK127/100)*AS127)))</f>
        <v>0.73549209999999998</v>
      </c>
      <c r="AU127" s="844">
        <f t="shared" si="62"/>
        <v>0.75755686300000002</v>
      </c>
      <c r="AV127" s="844">
        <f t="shared" si="62"/>
        <v>0.78028356889000006</v>
      </c>
      <c r="AW127" s="618">
        <f t="shared" si="58"/>
        <v>3.6944025318899998</v>
      </c>
      <c r="AX127" s="713">
        <f t="shared" si="59"/>
        <v>35.051257418311195</v>
      </c>
      <c r="AY127" s="891">
        <v>1.04</v>
      </c>
      <c r="AZ127" s="830">
        <v>9.2200000000000006</v>
      </c>
      <c r="BA127" s="830">
        <v>-50.91</v>
      </c>
      <c r="BB127" s="830">
        <v>-22.97</v>
      </c>
      <c r="BC127" s="830">
        <v>-35.909999999999997</v>
      </c>
      <c r="BE127" s="594">
        <v>1975</v>
      </c>
      <c r="BF127" s="856">
        <f t="shared" si="60"/>
        <v>5</v>
      </c>
      <c r="BG127" s="840">
        <v>0.3</v>
      </c>
      <c r="BH127" s="823" t="s">
        <v>4455</v>
      </c>
      <c r="BI127" s="823" t="s">
        <v>4456</v>
      </c>
    </row>
    <row r="128" spans="1:61" ht="11.25" customHeight="1" x14ac:dyDescent="0.2">
      <c r="A128" s="822" t="s">
        <v>5129</v>
      </c>
      <c r="B128" s="833" t="s">
        <v>349</v>
      </c>
      <c r="C128" s="889" t="s">
        <v>244</v>
      </c>
      <c r="D128" s="889" t="s">
        <v>4214</v>
      </c>
      <c r="E128" s="699">
        <v>55</v>
      </c>
      <c r="F128" s="1155">
        <v>21</v>
      </c>
      <c r="G128" s="1155" t="s">
        <v>114</v>
      </c>
      <c r="H128" s="1155" t="s">
        <v>114</v>
      </c>
      <c r="I128" s="824">
        <v>167.07</v>
      </c>
      <c r="J128" s="618">
        <f t="shared" si="47"/>
        <v>2.5857425031423955</v>
      </c>
      <c r="K128" s="835">
        <v>1.08</v>
      </c>
      <c r="L128" s="845">
        <v>4</v>
      </c>
      <c r="M128" s="609">
        <f t="shared" si="48"/>
        <v>4.32</v>
      </c>
      <c r="N128" s="828" t="s">
        <v>292</v>
      </c>
      <c r="O128" s="700">
        <v>0.9</v>
      </c>
      <c r="P128" s="603">
        <v>44789</v>
      </c>
      <c r="Q128" s="603">
        <v>44814</v>
      </c>
      <c r="R128" s="609">
        <f t="shared" si="49"/>
        <v>20.000000000000004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17.910447761194035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7.8356053416644755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6.3750603655610361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11.129520316167785</v>
      </c>
      <c r="W128" s="668">
        <f t="shared" si="50"/>
        <v>0.57280639097266628</v>
      </c>
      <c r="X128" s="669">
        <f t="shared" si="51"/>
        <v>0.25297858593496175</v>
      </c>
      <c r="Y128" s="833"/>
      <c r="Z128" s="618">
        <f t="shared" si="52"/>
        <v>59.178082191780824</v>
      </c>
      <c r="AA128" s="844">
        <f t="shared" si="53"/>
        <v>22.886301369863013</v>
      </c>
      <c r="AB128" s="845">
        <v>1</v>
      </c>
      <c r="AC128" s="824">
        <v>7.3</v>
      </c>
      <c r="AD128" s="824" t="s">
        <v>135</v>
      </c>
      <c r="AE128" s="824">
        <v>0.68</v>
      </c>
      <c r="AF128" s="824">
        <v>7.25</v>
      </c>
      <c r="AG128" s="824">
        <v>48.8</v>
      </c>
      <c r="AH128" s="824">
        <v>63.1</v>
      </c>
      <c r="AI128" s="824">
        <v>74.739999999999995</v>
      </c>
      <c r="AJ128" s="824">
        <v>25.2</v>
      </c>
      <c r="AK128" s="824">
        <v>-0.44</v>
      </c>
      <c r="AL128" s="836">
        <v>73980</v>
      </c>
      <c r="AM128" s="830">
        <v>0.2</v>
      </c>
      <c r="AN128" s="824">
        <v>1.43</v>
      </c>
      <c r="AO128" s="705">
        <f t="shared" si="54"/>
        <v>-13.925498501159581</v>
      </c>
      <c r="AP128" s="706">
        <f t="shared" si="55"/>
        <v>8.960802868703432</v>
      </c>
      <c r="AQ128" s="846">
        <f t="shared" si="56"/>
        <v>171.55984397264535</v>
      </c>
      <c r="AR128" s="618">
        <f>INDEX(Historical!$C$7:$C$1227,MATCH(B128,Historical!$B$7:$B$1249,0))*IF(AH128="n/a",1.03,IF(AH128&lt;0,1.01,IF(AH128&gt;10,1.1,(1+AH128/100))))</f>
        <v>3.4760000000000004</v>
      </c>
      <c r="AS128" s="844">
        <f t="shared" si="57"/>
        <v>3.8236000000000008</v>
      </c>
      <c r="AT128" s="844">
        <f t="shared" si="62"/>
        <v>3.8618360000000007</v>
      </c>
      <c r="AU128" s="844">
        <f t="shared" si="62"/>
        <v>3.9004543600000008</v>
      </c>
      <c r="AV128" s="844">
        <f t="shared" si="62"/>
        <v>3.9394589036000007</v>
      </c>
      <c r="AW128" s="618">
        <f t="shared" si="58"/>
        <v>19.001349263600005</v>
      </c>
      <c r="AX128" s="713">
        <f t="shared" si="59"/>
        <v>11.373286205542591</v>
      </c>
      <c r="AY128" s="891">
        <v>1.01</v>
      </c>
      <c r="AZ128" s="830">
        <v>21.81</v>
      </c>
      <c r="BA128" s="830">
        <v>-34.449999999999996</v>
      </c>
      <c r="BB128" s="830">
        <v>5.1499999999999995</v>
      </c>
      <c r="BC128" s="830">
        <v>-6.4600000000000009</v>
      </c>
      <c r="BE128" s="594">
        <v>1968</v>
      </c>
      <c r="BF128" s="856">
        <f t="shared" si="60"/>
        <v>7</v>
      </c>
      <c r="BG128" s="840">
        <v>11.1</v>
      </c>
      <c r="BH128" s="823" t="s">
        <v>4455</v>
      </c>
      <c r="BI128" s="823" t="s">
        <v>4456</v>
      </c>
    </row>
    <row r="129" spans="1:61" ht="11.25" customHeight="1" x14ac:dyDescent="0.2">
      <c r="A129" s="829" t="s">
        <v>5130</v>
      </c>
      <c r="B129" s="833" t="s">
        <v>232</v>
      </c>
      <c r="C129" s="889" t="s">
        <v>107</v>
      </c>
      <c r="D129" s="889" t="s">
        <v>4205</v>
      </c>
      <c r="E129" s="699">
        <v>33</v>
      </c>
      <c r="F129" s="1155">
        <v>84</v>
      </c>
      <c r="G129" s="1155" t="s">
        <v>105</v>
      </c>
      <c r="H129" s="1155" t="s">
        <v>105</v>
      </c>
      <c r="I129" s="824">
        <v>48.07</v>
      </c>
      <c r="J129" s="618">
        <f t="shared" si="47"/>
        <v>2.2467235281880593</v>
      </c>
      <c r="K129" s="842">
        <v>0.54</v>
      </c>
      <c r="L129" s="845">
        <v>2</v>
      </c>
      <c r="M129" s="609">
        <f t="shared" si="48"/>
        <v>1.08</v>
      </c>
      <c r="N129" s="828" t="s">
        <v>228</v>
      </c>
      <c r="O129" s="701">
        <v>0.53</v>
      </c>
      <c r="P129" s="603">
        <v>44728</v>
      </c>
      <c r="Q129" s="603">
        <v>44743</v>
      </c>
      <c r="R129" s="609">
        <f t="shared" si="49"/>
        <v>1.8867924528301903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1.9230769230769162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1.2904649119013012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1.3757625808976881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1.3169929633276789</v>
      </c>
      <c r="W129" s="668">
        <f t="shared" si="50"/>
        <v>1.0446240938307785</v>
      </c>
      <c r="X129" s="669">
        <f t="shared" si="51"/>
        <v>0.26456972709570925</v>
      </c>
      <c r="Y129" s="834"/>
      <c r="Z129" s="618">
        <f t="shared" si="52"/>
        <v>21.513944223107572</v>
      </c>
      <c r="AA129" s="844">
        <f t="shared" si="53"/>
        <v>9.5756972111553793</v>
      </c>
      <c r="AB129" s="845">
        <v>12</v>
      </c>
      <c r="AC129" s="824">
        <v>5.0199999999999996</v>
      </c>
      <c r="AD129" s="824" t="s">
        <v>135</v>
      </c>
      <c r="AE129" s="824">
        <v>3.41</v>
      </c>
      <c r="AF129" s="824">
        <v>1.32</v>
      </c>
      <c r="AG129" s="824">
        <v>12.3</v>
      </c>
      <c r="AH129" s="824">
        <v>2.2999999999999998</v>
      </c>
      <c r="AI129" s="824">
        <v>-8.64</v>
      </c>
      <c r="AJ129" s="824">
        <v>5.2</v>
      </c>
      <c r="AK129" s="824" t="s">
        <v>135</v>
      </c>
      <c r="AL129" s="840">
        <v>578.76</v>
      </c>
      <c r="AM129" s="830">
        <v>8.83</v>
      </c>
      <c r="AN129" s="824">
        <v>0</v>
      </c>
      <c r="AO129" s="705">
        <f t="shared" si="54"/>
        <v>-5.9532111020696323</v>
      </c>
      <c r="AP129" s="706">
        <f t="shared" si="55"/>
        <v>3.6224861090857474</v>
      </c>
      <c r="AQ129" s="846">
        <f t="shared" si="56"/>
        <v>-25.048399857789406</v>
      </c>
      <c r="AR129" s="618">
        <f>INDEX(Historical!$C$7:$C$1227,MATCH(B129,Historical!$B$7:$B$1249,0))*IF(AH129="n/a",1.03,IF(AH129&lt;0,1.01,IF(AH129&gt;10,1.1,(1+AH129/100))))</f>
        <v>1.0843799999999999</v>
      </c>
      <c r="AS129" s="844">
        <f t="shared" si="57"/>
        <v>1.0952237999999999</v>
      </c>
      <c r="AT129" s="844">
        <f t="shared" si="62"/>
        <v>1.1280805139999999</v>
      </c>
      <c r="AU129" s="844">
        <f t="shared" si="62"/>
        <v>1.16192292942</v>
      </c>
      <c r="AV129" s="844">
        <f t="shared" si="62"/>
        <v>1.1967806173026001</v>
      </c>
      <c r="AW129" s="618">
        <f t="shared" si="58"/>
        <v>5.6663878607225993</v>
      </c>
      <c r="AX129" s="713">
        <f t="shared" si="59"/>
        <v>11.787784191226542</v>
      </c>
      <c r="AY129" s="891">
        <v>0.6</v>
      </c>
      <c r="AZ129" s="830">
        <v>15.83</v>
      </c>
      <c r="BA129" s="830">
        <v>-3.6700000000000004</v>
      </c>
      <c r="BB129" s="830">
        <v>1.1900000000000002</v>
      </c>
      <c r="BC129" s="830">
        <v>5.34</v>
      </c>
      <c r="BE129" s="594">
        <v>1989</v>
      </c>
      <c r="BF129" s="856">
        <f t="shared" si="60"/>
        <v>4</v>
      </c>
      <c r="BG129" s="840">
        <v>1.2</v>
      </c>
      <c r="BH129" s="823" t="s">
        <v>4455</v>
      </c>
      <c r="BI129" s="823" t="s">
        <v>4456</v>
      </c>
    </row>
    <row r="130" spans="1:61" ht="11.25" customHeight="1" x14ac:dyDescent="0.2">
      <c r="A130" s="822" t="s">
        <v>5134</v>
      </c>
      <c r="B130" s="833" t="s">
        <v>356</v>
      </c>
      <c r="C130" s="889" t="s">
        <v>107</v>
      </c>
      <c r="D130" s="889" t="s">
        <v>4205</v>
      </c>
      <c r="E130" s="699">
        <v>36</v>
      </c>
      <c r="F130" s="1155">
        <v>79</v>
      </c>
      <c r="G130" s="1155" t="s">
        <v>36</v>
      </c>
      <c r="H130" s="1155" t="s">
        <v>36</v>
      </c>
      <c r="I130" s="824">
        <v>83.54</v>
      </c>
      <c r="J130" s="618">
        <f t="shared" si="47"/>
        <v>2.8728752693320558</v>
      </c>
      <c r="K130" s="842">
        <v>0.6</v>
      </c>
      <c r="L130" s="845">
        <v>4</v>
      </c>
      <c r="M130" s="609">
        <f t="shared" si="48"/>
        <v>2.4</v>
      </c>
      <c r="N130" s="828" t="s">
        <v>106</v>
      </c>
      <c r="O130" s="701">
        <v>0.56999999999999995</v>
      </c>
      <c r="P130" s="603">
        <v>44872</v>
      </c>
      <c r="Q130" s="603">
        <v>44880</v>
      </c>
      <c r="R130" s="609">
        <f t="shared" si="49"/>
        <v>5.2631578947368478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4.2857142857142705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4.1231891867710369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4.3504123829797958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4.5758992840875479</v>
      </c>
      <c r="W130" s="668">
        <f t="shared" si="50"/>
        <v>0.95072293179793732</v>
      </c>
      <c r="X130" s="669">
        <f t="shared" si="51"/>
        <v>0.47806729483294463</v>
      </c>
      <c r="Y130" s="645"/>
      <c r="Z130" s="618">
        <f t="shared" si="52"/>
        <v>40.955631399317404</v>
      </c>
      <c r="AA130" s="844">
        <f t="shared" si="53"/>
        <v>14.255972696245735</v>
      </c>
      <c r="AB130" s="845">
        <v>12</v>
      </c>
      <c r="AC130" s="824">
        <v>5.86</v>
      </c>
      <c r="AD130" s="824">
        <v>1.75</v>
      </c>
      <c r="AE130" s="824">
        <v>4.8600000000000003</v>
      </c>
      <c r="AF130" s="824">
        <v>2.0499999999999998</v>
      </c>
      <c r="AG130" s="824">
        <v>13.100000000000001</v>
      </c>
      <c r="AH130" s="824">
        <v>16.3</v>
      </c>
      <c r="AI130" s="824">
        <v>1.58</v>
      </c>
      <c r="AJ130" s="824">
        <v>9.1</v>
      </c>
      <c r="AK130" s="824">
        <v>8</v>
      </c>
      <c r="AL130" s="836">
        <v>1190</v>
      </c>
      <c r="AM130" s="830">
        <v>2.4</v>
      </c>
      <c r="AN130" s="824">
        <v>0</v>
      </c>
      <c r="AO130" s="705">
        <f t="shared" si="54"/>
        <v>-7.0326850439338831</v>
      </c>
      <c r="AP130" s="706">
        <f t="shared" si="55"/>
        <v>7.2232876523118517</v>
      </c>
      <c r="AQ130" s="846">
        <f t="shared" si="56"/>
        <v>13.968307538745673</v>
      </c>
      <c r="AR130" s="618">
        <f>INDEX(Historical!$C$7:$C$1227,MATCH(B130,Historical!$B$7:$B$1249,0))*IF(AH130="n/a",1.03,IF(AH130&lt;0,1.01,IF(AH130&gt;10,1.1,(1+AH130/100))))</f>
        <v>2.4090000000000003</v>
      </c>
      <c r="AS130" s="844">
        <f t="shared" si="57"/>
        <v>2.4470622000000004</v>
      </c>
      <c r="AT130" s="844">
        <f t="shared" si="62"/>
        <v>2.6428271760000008</v>
      </c>
      <c r="AU130" s="844">
        <f t="shared" si="62"/>
        <v>2.8542533500800009</v>
      </c>
      <c r="AV130" s="844">
        <f t="shared" si="62"/>
        <v>3.0825936180864013</v>
      </c>
      <c r="AW130" s="618">
        <f t="shared" si="58"/>
        <v>13.435736344166402</v>
      </c>
      <c r="AX130" s="713">
        <f t="shared" si="59"/>
        <v>16.082997778508979</v>
      </c>
      <c r="AY130" s="891">
        <v>0.65</v>
      </c>
      <c r="AZ130" s="830">
        <v>21.959999999999997</v>
      </c>
      <c r="BA130" s="830">
        <v>-3.3300000000000005</v>
      </c>
      <c r="BB130" s="830">
        <v>5.6000000000000005</v>
      </c>
      <c r="BC130" s="830">
        <v>9.379999999999999</v>
      </c>
      <c r="BE130" s="594">
        <v>1987</v>
      </c>
      <c r="BF130" s="856">
        <f t="shared" si="60"/>
        <v>4</v>
      </c>
      <c r="BG130" s="840">
        <v>1.0999999999999999</v>
      </c>
      <c r="BH130" s="823" t="s">
        <v>4455</v>
      </c>
      <c r="BI130" s="823" t="s">
        <v>4456</v>
      </c>
    </row>
    <row r="131" spans="1:61" ht="11.25" customHeight="1" x14ac:dyDescent="0.2">
      <c r="A131" s="822" t="s">
        <v>353</v>
      </c>
      <c r="B131" s="833" t="s">
        <v>354</v>
      </c>
      <c r="C131" s="889" t="s">
        <v>111</v>
      </c>
      <c r="D131" s="889" t="s">
        <v>210</v>
      </c>
      <c r="E131" s="699">
        <v>51</v>
      </c>
      <c r="F131" s="1155">
        <v>37</v>
      </c>
      <c r="G131" s="1155" t="s">
        <v>36</v>
      </c>
      <c r="H131" s="1155" t="s">
        <v>36</v>
      </c>
      <c r="I131" s="824">
        <v>63.53</v>
      </c>
      <c r="J131" s="618">
        <f t="shared" si="47"/>
        <v>1.6685030694160239</v>
      </c>
      <c r="K131" s="835">
        <v>0.26500000000000001</v>
      </c>
      <c r="L131" s="845">
        <v>4</v>
      </c>
      <c r="M131" s="609">
        <f t="shared" si="48"/>
        <v>1.06</v>
      </c>
      <c r="N131" s="828" t="s">
        <v>147</v>
      </c>
      <c r="O131" s="700">
        <v>0.25</v>
      </c>
      <c r="P131" s="603">
        <v>44894</v>
      </c>
      <c r="Q131" s="603">
        <v>44910</v>
      </c>
      <c r="R131" s="609">
        <f t="shared" si="49"/>
        <v>6.0000000000000053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5.6179775280898792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3.4116916688413434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3.0216655759383704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3.2908601695392115</v>
      </c>
      <c r="W131" s="668">
        <f t="shared" si="50"/>
        <v>0.91819932183914887</v>
      </c>
      <c r="X131" s="669">
        <f t="shared" si="51"/>
        <v>0.52097682343764995</v>
      </c>
      <c r="Y131" s="640"/>
      <c r="Z131" s="618">
        <f t="shared" si="52"/>
        <v>39.405204460966544</v>
      </c>
      <c r="AA131" s="844">
        <f t="shared" si="53"/>
        <v>23.617100371747213</v>
      </c>
      <c r="AB131" s="845">
        <v>12</v>
      </c>
      <c r="AC131" s="824">
        <v>2.69</v>
      </c>
      <c r="AD131" s="824">
        <v>1.54</v>
      </c>
      <c r="AE131" s="824">
        <v>1.07</v>
      </c>
      <c r="AF131" s="824">
        <v>2.71</v>
      </c>
      <c r="AG131" s="824">
        <v>11.700000000000001</v>
      </c>
      <c r="AH131" s="825">
        <v>90.4</v>
      </c>
      <c r="AI131" s="825">
        <v>16.71</v>
      </c>
      <c r="AJ131" s="824">
        <v>5.8000000000000007</v>
      </c>
      <c r="AK131" s="824">
        <v>15</v>
      </c>
      <c r="AL131" s="836">
        <v>1150</v>
      </c>
      <c r="AM131" s="830">
        <v>0.3</v>
      </c>
      <c r="AN131" s="824">
        <v>0.66</v>
      </c>
      <c r="AO131" s="705">
        <f t="shared" si="54"/>
        <v>-18.926931726392819</v>
      </c>
      <c r="AP131" s="706">
        <f t="shared" si="55"/>
        <v>4.6901686453543938</v>
      </c>
      <c r="AQ131" s="846">
        <f t="shared" si="56"/>
        <v>68.657894379829585</v>
      </c>
      <c r="AR131" s="618">
        <f>INDEX(Historical!$C$7:$C$1227,MATCH(B131,Historical!$B$7:$B$1249,0))*IF(AH131="n/a",1.03,IF(AH131&lt;0,1.01,IF(AH131&gt;10,1.1,(1+AH131/100))))</f>
        <v>1.034</v>
      </c>
      <c r="AS131" s="844">
        <f t="shared" si="57"/>
        <v>1.1374000000000002</v>
      </c>
      <c r="AT131" s="844">
        <f t="shared" si="62"/>
        <v>1.2511400000000004</v>
      </c>
      <c r="AU131" s="844">
        <f t="shared" si="62"/>
        <v>1.3762540000000005</v>
      </c>
      <c r="AV131" s="844">
        <f t="shared" si="62"/>
        <v>1.5138794000000007</v>
      </c>
      <c r="AW131" s="618">
        <f t="shared" si="58"/>
        <v>6.3126734000000013</v>
      </c>
      <c r="AX131" s="713">
        <f t="shared" si="59"/>
        <v>9.9365235321895184</v>
      </c>
      <c r="AY131" s="891">
        <v>1.04</v>
      </c>
      <c r="AZ131" s="830">
        <v>15.709999999999999</v>
      </c>
      <c r="BA131" s="830">
        <v>-25.55</v>
      </c>
      <c r="BB131" s="830">
        <v>5.36</v>
      </c>
      <c r="BC131" s="830">
        <v>-3.26</v>
      </c>
      <c r="BE131" s="594">
        <v>1973</v>
      </c>
      <c r="BF131" s="856">
        <f t="shared" si="60"/>
        <v>6</v>
      </c>
      <c r="BG131" s="840">
        <v>4.9000000000000004</v>
      </c>
      <c r="BH131" s="823" t="s">
        <v>4455</v>
      </c>
      <c r="BI131" s="823" t="s">
        <v>4456</v>
      </c>
    </row>
    <row r="132" spans="1:61" s="737" customFormat="1" ht="11.25" customHeight="1" x14ac:dyDescent="0.2">
      <c r="A132" s="613" t="s">
        <v>5137</v>
      </c>
      <c r="B132" s="743" t="s">
        <v>358</v>
      </c>
      <c r="C132" s="889" t="s">
        <v>127</v>
      </c>
      <c r="D132" s="889" t="s">
        <v>4194</v>
      </c>
      <c r="E132" s="721">
        <v>52</v>
      </c>
      <c r="F132" s="1155">
        <v>28</v>
      </c>
      <c r="G132" s="1154" t="s">
        <v>105</v>
      </c>
      <c r="H132" s="1154" t="s">
        <v>105</v>
      </c>
      <c r="I132" s="731">
        <v>44.95</v>
      </c>
      <c r="J132" s="723">
        <f t="shared" si="47"/>
        <v>0.80088987764182407</v>
      </c>
      <c r="K132" s="724">
        <v>0.09</v>
      </c>
      <c r="L132" s="725">
        <v>4</v>
      </c>
      <c r="M132" s="726">
        <f t="shared" si="48"/>
        <v>0.36</v>
      </c>
      <c r="N132" s="727" t="s">
        <v>193</v>
      </c>
      <c r="O132" s="965">
        <v>8.7378640776699018E-2</v>
      </c>
      <c r="P132" s="1044">
        <v>44259</v>
      </c>
      <c r="Q132" s="1044">
        <v>44281</v>
      </c>
      <c r="R132" s="726">
        <f t="shared" si="49"/>
        <v>3.0000000000000093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3.0000000000000027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3.0000000000000027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3.0000000000000027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4.3756231074200347</v>
      </c>
      <c r="W132" s="668">
        <f t="shared" si="50"/>
        <v>0.68561663707111875</v>
      </c>
      <c r="X132" s="669">
        <f t="shared" si="51"/>
        <v>4.2857142857142891</v>
      </c>
      <c r="Y132" s="995" t="s">
        <v>359</v>
      </c>
      <c r="Z132" s="723">
        <f t="shared" si="52"/>
        <v>34.95145631067961</v>
      </c>
      <c r="AA132" s="730">
        <f t="shared" si="53"/>
        <v>43.640776699029125</v>
      </c>
      <c r="AB132" s="725">
        <v>12</v>
      </c>
      <c r="AC132" s="731">
        <v>1.03</v>
      </c>
      <c r="AD132" s="731">
        <v>4.7</v>
      </c>
      <c r="AE132" s="731">
        <v>4.58</v>
      </c>
      <c r="AF132" s="731">
        <v>3.84</v>
      </c>
      <c r="AG132" s="731">
        <v>9.1</v>
      </c>
      <c r="AH132" s="731">
        <v>12.5</v>
      </c>
      <c r="AI132" s="731" t="s">
        <v>135</v>
      </c>
      <c r="AJ132" s="731">
        <v>0.70000000000000007</v>
      </c>
      <c r="AK132" s="731">
        <v>9</v>
      </c>
      <c r="AL132" s="732">
        <v>3050</v>
      </c>
      <c r="AM132" s="733">
        <v>35.29</v>
      </c>
      <c r="AN132" s="731">
        <v>0.01</v>
      </c>
      <c r="AO132" s="734">
        <f t="shared" si="54"/>
        <v>-39.839886821387296</v>
      </c>
      <c r="AP132" s="735">
        <f t="shared" si="55"/>
        <v>3.8008898776418265</v>
      </c>
      <c r="AQ132" s="846">
        <f t="shared" si="56"/>
        <v>172.91071598542328</v>
      </c>
      <c r="AR132" s="618">
        <f>INDEX(Historical!$C$7:$C$1227,MATCH(B132,Historical!$B$7:$B$1249,0))*IF(AH132="n/a",1.03,IF(AH132&lt;0,1.01,IF(AH132&gt;10,1.1,(1+AH132/100))))</f>
        <v>0.39023300970873787</v>
      </c>
      <c r="AS132" s="730">
        <f t="shared" si="57"/>
        <v>0.40194000000000002</v>
      </c>
      <c r="AT132" s="730">
        <f t="shared" si="62"/>
        <v>0.43811460000000008</v>
      </c>
      <c r="AU132" s="730">
        <f t="shared" si="62"/>
        <v>0.4775449140000001</v>
      </c>
      <c r="AV132" s="730">
        <f t="shared" si="62"/>
        <v>0.52052395626000014</v>
      </c>
      <c r="AW132" s="723">
        <f t="shared" si="58"/>
        <v>2.2283564799687383</v>
      </c>
      <c r="AX132" s="736">
        <f t="shared" si="59"/>
        <v>4.9574115238459138</v>
      </c>
      <c r="AY132" s="892">
        <v>0.11</v>
      </c>
      <c r="AZ132" s="733">
        <v>47.349999999999994</v>
      </c>
      <c r="BA132" s="733">
        <v>0.71000000000000008</v>
      </c>
      <c r="BB132" s="733">
        <v>16.72</v>
      </c>
      <c r="BC132" s="733">
        <v>26.86</v>
      </c>
      <c r="BD132" s="866"/>
      <c r="BE132" s="594">
        <v>1967</v>
      </c>
      <c r="BF132" s="856">
        <f t="shared" si="60"/>
        <v>7</v>
      </c>
      <c r="BG132" s="784">
        <v>7.0000000000000009</v>
      </c>
      <c r="BH132" s="823" t="s">
        <v>4455</v>
      </c>
      <c r="BI132" s="823" t="s">
        <v>4456</v>
      </c>
    </row>
    <row r="133" spans="1:61" ht="11.25" customHeight="1" x14ac:dyDescent="0.2">
      <c r="A133" s="822" t="s">
        <v>5138</v>
      </c>
      <c r="B133" s="833" t="s">
        <v>802</v>
      </c>
      <c r="C133" s="889" t="s">
        <v>107</v>
      </c>
      <c r="D133" s="889" t="s">
        <v>4201</v>
      </c>
      <c r="E133" s="699">
        <v>29</v>
      </c>
      <c r="F133" s="1155">
        <v>107</v>
      </c>
      <c r="G133" s="1155" t="s">
        <v>105</v>
      </c>
      <c r="H133" s="1155" t="s">
        <v>105</v>
      </c>
      <c r="I133" s="832">
        <v>117.72</v>
      </c>
      <c r="J133" s="618">
        <f t="shared" si="47"/>
        <v>1.5120625212368333</v>
      </c>
      <c r="K133" s="835">
        <v>0.44500000000000001</v>
      </c>
      <c r="L133" s="845">
        <v>4</v>
      </c>
      <c r="M133" s="609">
        <f t="shared" si="48"/>
        <v>1.78</v>
      </c>
      <c r="N133" s="828" t="s">
        <v>147</v>
      </c>
      <c r="O133" s="700">
        <v>0.40500000000000003</v>
      </c>
      <c r="P133" s="603">
        <v>44615</v>
      </c>
      <c r="Q133" s="603">
        <v>44635</v>
      </c>
      <c r="R133" s="609">
        <f t="shared" si="49"/>
        <v>9.8765432098765373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6.578947368421062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5.3630693663860862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3.5607581659516718</v>
      </c>
      <c r="V133" s="667">
        <f>IF(INDEX(Historical!$N$7:$N$1218,MATCH(B133,Historical!$B$7:$B$1249,0))=0,"n/a",((INDEX(Historical!$C$7:$C$1227,MATCH(B133,Historical!$B$7:$B$1249,0))/INDEX(Historical!$N$7:$N$1218,MATCH(B133,Historical!$B$7:$B$1249,0)))^(1/10)-1)*100)</f>
        <v>2.7091967876371026</v>
      </c>
      <c r="W133" s="668">
        <f t="shared" si="50"/>
        <v>1.3143224523964097</v>
      </c>
      <c r="X133" s="669">
        <f t="shared" si="51"/>
        <v>6.9818787567679841E-2</v>
      </c>
      <c r="Y133" s="834" t="s">
        <v>803</v>
      </c>
      <c r="Z133" s="618">
        <f t="shared" si="52"/>
        <v>83.962264150943383</v>
      </c>
      <c r="AA133" s="844">
        <f t="shared" si="53"/>
        <v>55.528301886792448</v>
      </c>
      <c r="AB133" s="845">
        <v>12</v>
      </c>
      <c r="AC133" s="824">
        <v>2.12</v>
      </c>
      <c r="AD133" s="824">
        <v>2.5</v>
      </c>
      <c r="AE133" s="824">
        <v>8.2100000000000009</v>
      </c>
      <c r="AF133" s="824">
        <v>4.51</v>
      </c>
      <c r="AG133" s="824">
        <v>7.0000000000000009</v>
      </c>
      <c r="AH133" s="824">
        <v>399.2</v>
      </c>
      <c r="AI133" s="824">
        <v>28.46</v>
      </c>
      <c r="AJ133" s="824">
        <v>51</v>
      </c>
      <c r="AK133" s="824">
        <v>21.4</v>
      </c>
      <c r="AL133" s="836">
        <v>53960</v>
      </c>
      <c r="AM133" s="830">
        <v>55.000000000000007</v>
      </c>
      <c r="AN133" s="824">
        <v>0.35</v>
      </c>
      <c r="AO133" s="705">
        <f t="shared" si="54"/>
        <v>-50.455481199603945</v>
      </c>
      <c r="AP133" s="706">
        <f t="shared" si="55"/>
        <v>5.0728206871885053</v>
      </c>
      <c r="AQ133" s="846">
        <f t="shared" si="56"/>
        <v>233.62163632836385</v>
      </c>
      <c r="AR133" s="618">
        <f>INDEX(Historical!$C$7:$C$1227,MATCH(B133,Historical!$B$7:$B$1249,0))*IF(AH133="n/a",1.03,IF(AH133&lt;0,1.01,IF(AH133&gt;10,1.1,(1+AH133/100))))</f>
        <v>1.7820000000000003</v>
      </c>
      <c r="AS133" s="844">
        <f t="shared" si="57"/>
        <v>1.9602000000000004</v>
      </c>
      <c r="AT133" s="844">
        <f t="shared" si="62"/>
        <v>2.1562200000000007</v>
      </c>
      <c r="AU133" s="844">
        <f t="shared" si="62"/>
        <v>2.3718420000000009</v>
      </c>
      <c r="AV133" s="844">
        <f t="shared" si="62"/>
        <v>2.6090262000000011</v>
      </c>
      <c r="AW133" s="618">
        <f t="shared" si="58"/>
        <v>10.879288200000003</v>
      </c>
      <c r="AX133" s="713">
        <f t="shared" si="59"/>
        <v>9.2416651376146817</v>
      </c>
      <c r="AY133" s="891">
        <v>0.57999999999999996</v>
      </c>
      <c r="AZ133" s="830">
        <v>28.59</v>
      </c>
      <c r="BA133" s="830">
        <v>-3.71</v>
      </c>
      <c r="BB133" s="830">
        <v>10.74</v>
      </c>
      <c r="BC133" s="830">
        <v>11.690000000000001</v>
      </c>
      <c r="BE133" s="594">
        <v>1995</v>
      </c>
      <c r="BF133" s="856">
        <f t="shared" si="60"/>
        <v>3</v>
      </c>
      <c r="BG133" s="840">
        <v>4.3</v>
      </c>
      <c r="BH133" s="823" t="s">
        <v>4455</v>
      </c>
      <c r="BI133" s="823" t="s">
        <v>4456</v>
      </c>
    </row>
    <row r="134" spans="1:61" ht="11.25" customHeight="1" x14ac:dyDescent="0.2">
      <c r="A134" s="829" t="s">
        <v>5141</v>
      </c>
      <c r="B134" s="833" t="s">
        <v>347</v>
      </c>
      <c r="C134" s="889" t="s">
        <v>107</v>
      </c>
      <c r="D134" s="889" t="s">
        <v>4201</v>
      </c>
      <c r="E134" s="699">
        <v>36</v>
      </c>
      <c r="F134" s="1155">
        <v>76</v>
      </c>
      <c r="G134" s="1155" t="s">
        <v>105</v>
      </c>
      <c r="H134" s="1155" t="s">
        <v>105</v>
      </c>
      <c r="I134" s="824">
        <v>124.91</v>
      </c>
      <c r="J134" s="618">
        <f t="shared" si="47"/>
        <v>3.8427667920903046</v>
      </c>
      <c r="K134" s="842">
        <v>1.2</v>
      </c>
      <c r="L134" s="845">
        <v>4</v>
      </c>
      <c r="M134" s="609">
        <f t="shared" si="48"/>
        <v>4.8</v>
      </c>
      <c r="N134" s="828" t="s">
        <v>316</v>
      </c>
      <c r="O134" s="701">
        <v>1.08</v>
      </c>
      <c r="P134" s="603">
        <v>44634</v>
      </c>
      <c r="Q134" s="603">
        <v>44650</v>
      </c>
      <c r="R134" s="609">
        <f t="shared" si="49"/>
        <v>11.1111111111111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19.999999999999996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15.551407133250738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14.869835499703509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13.293816279458316</v>
      </c>
      <c r="W134" s="668">
        <f t="shared" si="50"/>
        <v>1.1185528058395442</v>
      </c>
      <c r="X134" s="669">
        <f t="shared" si="51"/>
        <v>0.66088157776460044</v>
      </c>
      <c r="Y134" s="628"/>
      <c r="Z134" s="618">
        <f t="shared" si="52"/>
        <v>55.109070034443164</v>
      </c>
      <c r="AA134" s="844">
        <f t="shared" si="53"/>
        <v>14.340987370838116</v>
      </c>
      <c r="AB134" s="845">
        <v>12</v>
      </c>
      <c r="AC134" s="824">
        <v>8.7100000000000009</v>
      </c>
      <c r="AD134" s="824" t="s">
        <v>135</v>
      </c>
      <c r="AE134" s="824">
        <v>3.89</v>
      </c>
      <c r="AF134" s="824">
        <v>3.05</v>
      </c>
      <c r="AG134" s="824">
        <v>22.1</v>
      </c>
      <c r="AH134" s="824">
        <v>31.5</v>
      </c>
      <c r="AI134" s="824">
        <v>-9.8699999999999992</v>
      </c>
      <c r="AJ134" s="824">
        <v>22.5</v>
      </c>
      <c r="AK134" s="824" t="s">
        <v>135</v>
      </c>
      <c r="AL134" s="836">
        <v>26930</v>
      </c>
      <c r="AM134" s="830">
        <v>0.5</v>
      </c>
      <c r="AN134" s="824">
        <v>0</v>
      </c>
      <c r="AO134" s="705">
        <f t="shared" si="54"/>
        <v>4.3716149209556985</v>
      </c>
      <c r="AP134" s="706">
        <f t="shared" si="55"/>
        <v>18.712602291793814</v>
      </c>
      <c r="AQ134" s="846">
        <f t="shared" si="56"/>
        <v>39.427418762206386</v>
      </c>
      <c r="AR134" s="618">
        <f>INDEX(Historical!$C$7:$C$1227,MATCH(B134,Historical!$B$7:$B$1249,0))*IF(AH134="n/a",1.03,IF(AH134&lt;0,1.01,IF(AH134&gt;10,1.1,(1+AH134/100))))</f>
        <v>4.7520000000000007</v>
      </c>
      <c r="AS134" s="844">
        <f t="shared" si="57"/>
        <v>4.7995200000000011</v>
      </c>
      <c r="AT134" s="844">
        <f t="shared" si="62"/>
        <v>4.9435056000000017</v>
      </c>
      <c r="AU134" s="844">
        <f t="shared" si="62"/>
        <v>5.091810768000002</v>
      </c>
      <c r="AV134" s="844">
        <f t="shared" si="62"/>
        <v>5.2445650910400019</v>
      </c>
      <c r="AW134" s="618">
        <f t="shared" si="58"/>
        <v>24.831401459040009</v>
      </c>
      <c r="AX134" s="713">
        <f t="shared" si="59"/>
        <v>19.879434359971189</v>
      </c>
      <c r="AY134" s="891">
        <v>1.27</v>
      </c>
      <c r="AZ134" s="830">
        <v>33.550000000000004</v>
      </c>
      <c r="BA134" s="830">
        <v>-39.67</v>
      </c>
      <c r="BB134" s="830">
        <v>12.8</v>
      </c>
      <c r="BC134" s="830">
        <v>0.62</v>
      </c>
      <c r="BE134" s="594">
        <v>1987</v>
      </c>
      <c r="BF134" s="856">
        <f t="shared" si="60"/>
        <v>4</v>
      </c>
      <c r="BG134" s="840">
        <v>16.3</v>
      </c>
      <c r="BH134" s="823" t="s">
        <v>4455</v>
      </c>
      <c r="BI134" s="823" t="s">
        <v>4456</v>
      </c>
    </row>
    <row r="135" spans="1:61" ht="11.25" customHeight="1" x14ac:dyDescent="0.2">
      <c r="A135" s="829" t="s">
        <v>5151</v>
      </c>
      <c r="B135" s="833" t="s">
        <v>169</v>
      </c>
      <c r="C135" s="889" t="s">
        <v>107</v>
      </c>
      <c r="D135" s="889" t="s">
        <v>4205</v>
      </c>
      <c r="E135" s="699">
        <v>33</v>
      </c>
      <c r="F135" s="1155">
        <v>86</v>
      </c>
      <c r="G135" s="1155" t="s">
        <v>105</v>
      </c>
      <c r="H135" s="1155" t="s">
        <v>105</v>
      </c>
      <c r="I135" s="832">
        <v>39.25</v>
      </c>
      <c r="J135" s="618">
        <f t="shared" ref="J135:J150" si="63">(M135/I135)*100</f>
        <v>3.3630573248407645</v>
      </c>
      <c r="K135" s="835">
        <v>0.33</v>
      </c>
      <c r="L135" s="845">
        <v>4</v>
      </c>
      <c r="M135" s="609">
        <f t="shared" ref="M135:M150" si="64">K135*L135</f>
        <v>1.32</v>
      </c>
      <c r="N135" s="828" t="s">
        <v>484</v>
      </c>
      <c r="O135" s="700">
        <v>0.3</v>
      </c>
      <c r="P135" s="603">
        <v>44833</v>
      </c>
      <c r="Q135" s="603">
        <v>44848</v>
      </c>
      <c r="R135" s="609">
        <f t="shared" ref="R135:R150" si="65">(K135-O135)/O135*100</f>
        <v>10.000000000000009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3.5714285714285587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5.4243498825128356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3.6423498371622509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2.3450909293078803</v>
      </c>
      <c r="W135" s="668">
        <f t="shared" ref="W135:W150" si="66">IF(OR(U135&lt;=0,U135="n/a",V135&lt;=0,V135="n/a"),"n/a",U135/V135)</f>
        <v>1.5531806428662609</v>
      </c>
      <c r="X135" s="669" t="str">
        <f t="shared" ref="X135:X150" si="67">IF(OR(AJ135&lt;=0,AJ135="n/a",U135&lt;=0,U135="n/a"),"n/a",U135/AJ135)</f>
        <v>n/a</v>
      </c>
      <c r="Y135" s="640" t="s">
        <v>5242</v>
      </c>
      <c r="Z135" s="618" t="str">
        <f t="shared" ref="Z135:Z150" si="68">IF(OR(AC135&lt;0.01,AC135="n/a"),"n/a",M135/AC135*100)</f>
        <v>n/a</v>
      </c>
      <c r="AA135" s="844" t="str">
        <f t="shared" ref="AA135:AA150" si="69">IF(OR(AC135&lt;0.01,AC135="n/a"),"n/a",I135/AC135)</f>
        <v>n/a</v>
      </c>
      <c r="AB135" s="845">
        <v>12</v>
      </c>
      <c r="AC135" s="824" t="s">
        <v>135</v>
      </c>
      <c r="AD135" s="824" t="s">
        <v>135</v>
      </c>
      <c r="AE135" s="824" t="s">
        <v>135</v>
      </c>
      <c r="AF135" s="824" t="s">
        <v>135</v>
      </c>
      <c r="AG135" s="824" t="s">
        <v>135</v>
      </c>
      <c r="AH135" s="824" t="s">
        <v>135</v>
      </c>
      <c r="AI135" s="824" t="s">
        <v>135</v>
      </c>
      <c r="AJ135" s="824" t="s">
        <v>135</v>
      </c>
      <c r="AK135" s="824" t="s">
        <v>135</v>
      </c>
      <c r="AL135" s="836" t="s">
        <v>135</v>
      </c>
      <c r="AM135" s="830" t="s">
        <v>135</v>
      </c>
      <c r="AN135" s="824" t="s">
        <v>135</v>
      </c>
      <c r="AO135" s="705" t="str">
        <f t="shared" ref="AO135:AO150" si="70">IF(U135="n/a","n/a",IF(AA135&lt;0,"n/a",IF(AA135="n/a","n/a",J135+U135-AA135)))</f>
        <v>n/a</v>
      </c>
      <c r="AP135" s="706">
        <f t="shared" ref="AP135:AP150" si="71">IF(U135="n/a","n/a",J135+U135)</f>
        <v>7.0054071620030154</v>
      </c>
      <c r="AQ135" s="846" t="str">
        <f t="shared" ref="AQ135:AQ150" si="72">IF(OR(AC135&lt;0.01,AC135="n/a",AF135="n/a"),"n/a",(I135/SQRT(22.5*AC135*(I135/AF135))-1)*100)</f>
        <v>n/a</v>
      </c>
      <c r="AR135" s="618">
        <f>INDEX(Historical!$C$7:$C$1227,MATCH(B135,Historical!$B$7:$B$1249,0))*IF(AH135="n/a",1.03,IF(AH135&lt;0,1.01,IF(AH135&gt;10,1.1,(1+AH135/100))))</f>
        <v>1.1947999999999999</v>
      </c>
      <c r="AS135" s="844">
        <f t="shared" ref="AS135:AS150" si="73">IF($AI135="n/a",1.03*AR135,IF($AI135&lt;0,1.01*AR135,IF($AI135&gt;10,1.1*AR135,(1+$AI135/100)*AR135)))</f>
        <v>1.2306439999999998</v>
      </c>
      <c r="AT135" s="844">
        <f t="shared" si="62"/>
        <v>1.2675633199999998</v>
      </c>
      <c r="AU135" s="844">
        <f t="shared" si="62"/>
        <v>1.3055902195999998</v>
      </c>
      <c r="AV135" s="844">
        <f t="shared" si="62"/>
        <v>1.3447579261879998</v>
      </c>
      <c r="AW135" s="618">
        <f t="shared" ref="AW135:AW150" si="74">SUM(AR135:AV135)</f>
        <v>6.3433554657879991</v>
      </c>
      <c r="AX135" s="713">
        <f t="shared" ref="AX135:AX150" si="75">AW135/I135*100</f>
        <v>16.161415199459871</v>
      </c>
      <c r="AY135" s="891" t="s">
        <v>135</v>
      </c>
      <c r="AZ135" s="830" t="s">
        <v>135</v>
      </c>
      <c r="BA135" s="830" t="s">
        <v>135</v>
      </c>
      <c r="BB135" s="830" t="s">
        <v>135</v>
      </c>
      <c r="BC135" s="830" t="s">
        <v>135</v>
      </c>
      <c r="BD135" s="865" t="s">
        <v>4133</v>
      </c>
      <c r="BE135" s="594">
        <v>1992</v>
      </c>
      <c r="BF135" s="856">
        <f t="shared" ref="BF135:BF150" si="76">IF(BE135&gt;2020,0,IF(BE135&gt;2008,1,IF(BE135&gt;2001,2,IF(BE135&gt;1990,3,IF(BE135&gt;1980,4,IF(BE135&gt;1973,5,IF(BE135&gt;1970,6,IF(BE135&gt;1960,7,IF(BE135&gt;1958,8,IF(BE135&gt;1953,9,10))))))))))</f>
        <v>3</v>
      </c>
      <c r="BG135" s="840" t="s">
        <v>135</v>
      </c>
      <c r="BH135" s="823" t="s">
        <v>4455</v>
      </c>
      <c r="BI135" s="823" t="s">
        <v>4456</v>
      </c>
    </row>
    <row r="136" spans="1:61" ht="11.25" customHeight="1" x14ac:dyDescent="0.2">
      <c r="A136" s="839" t="s">
        <v>364</v>
      </c>
      <c r="B136" s="833" t="s">
        <v>365</v>
      </c>
      <c r="C136" s="889" t="s">
        <v>107</v>
      </c>
      <c r="D136" s="889" t="s">
        <v>4205</v>
      </c>
      <c r="E136" s="699">
        <v>47</v>
      </c>
      <c r="F136" s="1155">
        <v>51</v>
      </c>
      <c r="G136" s="1155" t="s">
        <v>105</v>
      </c>
      <c r="H136" s="1155" t="s">
        <v>105</v>
      </c>
      <c r="I136" s="832">
        <v>42.89</v>
      </c>
      <c r="J136" s="618">
        <f t="shared" si="63"/>
        <v>3.3574259734203777</v>
      </c>
      <c r="K136" s="835">
        <v>0.36</v>
      </c>
      <c r="L136" s="845">
        <v>4</v>
      </c>
      <c r="M136" s="609">
        <f t="shared" si="64"/>
        <v>1.44</v>
      </c>
      <c r="N136" s="828" t="s">
        <v>162</v>
      </c>
      <c r="O136" s="700">
        <v>0.35</v>
      </c>
      <c r="P136" s="603">
        <v>44531</v>
      </c>
      <c r="Q136" s="603">
        <v>44564</v>
      </c>
      <c r="R136" s="609">
        <f t="shared" si="65"/>
        <v>2.8571428571428599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0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0.97093450822418603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1.1837616518241667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1.5534493002352434</v>
      </c>
      <c r="W136" s="668">
        <f t="shared" si="66"/>
        <v>0.76202142654086369</v>
      </c>
      <c r="X136" s="669">
        <f t="shared" si="67"/>
        <v>0.15996779078704956</v>
      </c>
      <c r="Y136" s="640" t="s">
        <v>366</v>
      </c>
      <c r="Z136" s="618">
        <f t="shared" si="68"/>
        <v>54.752851711026615</v>
      </c>
      <c r="AA136" s="844">
        <f t="shared" si="69"/>
        <v>16.307984790874524</v>
      </c>
      <c r="AB136" s="845">
        <v>12</v>
      </c>
      <c r="AC136" s="824">
        <v>2.63</v>
      </c>
      <c r="AD136" s="824">
        <v>2</v>
      </c>
      <c r="AE136" s="824">
        <v>6.4</v>
      </c>
      <c r="AF136" s="824">
        <v>1.28</v>
      </c>
      <c r="AG136" s="824">
        <v>7.8</v>
      </c>
      <c r="AH136" s="824">
        <v>18</v>
      </c>
      <c r="AI136" s="824">
        <v>3.5900000000000003</v>
      </c>
      <c r="AJ136" s="824">
        <v>7.3999999999999995</v>
      </c>
      <c r="AK136" s="824">
        <v>8</v>
      </c>
      <c r="AL136" s="836">
        <v>5690</v>
      </c>
      <c r="AM136" s="830">
        <v>0.5</v>
      </c>
      <c r="AN136" s="824">
        <v>0.06</v>
      </c>
      <c r="AO136" s="705">
        <f t="shared" si="70"/>
        <v>-11.766797165629979</v>
      </c>
      <c r="AP136" s="706">
        <f t="shared" si="71"/>
        <v>4.5411876252445449</v>
      </c>
      <c r="AQ136" s="846">
        <f t="shared" si="72"/>
        <v>-3.6805764775478589</v>
      </c>
      <c r="AR136" s="618">
        <f>INDEX(Historical!$C$7:$C$1227,MATCH(B136,Historical!$B$7:$B$1249,0))*IF(AH136="n/a",1.03,IF(AH136&lt;0,1.01,IF(AH136&gt;10,1.1,(1+AH136/100))))</f>
        <v>1.54</v>
      </c>
      <c r="AS136" s="844">
        <f t="shared" si="73"/>
        <v>1.5952860000000002</v>
      </c>
      <c r="AT136" s="844">
        <f t="shared" si="62"/>
        <v>1.7229088800000003</v>
      </c>
      <c r="AU136" s="844">
        <f t="shared" si="62"/>
        <v>1.8607415904000004</v>
      </c>
      <c r="AV136" s="844">
        <f t="shared" si="62"/>
        <v>2.0096009176320004</v>
      </c>
      <c r="AW136" s="618">
        <f t="shared" si="74"/>
        <v>8.7285373880320023</v>
      </c>
      <c r="AX136" s="713">
        <f t="shared" si="75"/>
        <v>20.350984817048268</v>
      </c>
      <c r="AY136" s="891">
        <v>1.1100000000000001</v>
      </c>
      <c r="AZ136" s="830">
        <v>29.54</v>
      </c>
      <c r="BA136" s="830">
        <v>-2.85</v>
      </c>
      <c r="BB136" s="830">
        <v>7.7700000000000005</v>
      </c>
      <c r="BC136" s="830">
        <v>15.98</v>
      </c>
      <c r="BE136" s="594">
        <v>1975</v>
      </c>
      <c r="BF136" s="856">
        <f t="shared" si="76"/>
        <v>5</v>
      </c>
      <c r="BG136" s="840">
        <v>1.2</v>
      </c>
      <c r="BH136" s="823" t="s">
        <v>4455</v>
      </c>
      <c r="BI136" s="823" t="s">
        <v>4456</v>
      </c>
    </row>
    <row r="137" spans="1:61" ht="11.25" customHeight="1" x14ac:dyDescent="0.2">
      <c r="A137" s="829" t="s">
        <v>5156</v>
      </c>
      <c r="B137" s="833" t="s">
        <v>361</v>
      </c>
      <c r="C137" s="889" t="s">
        <v>130</v>
      </c>
      <c r="D137" s="889" t="s">
        <v>4206</v>
      </c>
      <c r="E137" s="699">
        <v>35</v>
      </c>
      <c r="F137" s="1155">
        <v>82</v>
      </c>
      <c r="G137" s="1155" t="s">
        <v>36</v>
      </c>
      <c r="H137" s="1155" t="s">
        <v>36</v>
      </c>
      <c r="I137" s="824">
        <v>38.65</v>
      </c>
      <c r="J137" s="618">
        <f t="shared" si="63"/>
        <v>3.7257438551099615</v>
      </c>
      <c r="K137" s="842">
        <v>0.36</v>
      </c>
      <c r="L137" s="845">
        <v>4</v>
      </c>
      <c r="M137" s="609">
        <f t="shared" si="64"/>
        <v>1.44</v>
      </c>
      <c r="N137" s="828" t="s">
        <v>144</v>
      </c>
      <c r="O137" s="701">
        <v>0.34499999999999997</v>
      </c>
      <c r="P137" s="603">
        <v>44726</v>
      </c>
      <c r="Q137" s="603">
        <v>44743</v>
      </c>
      <c r="R137" s="609">
        <f t="shared" si="65"/>
        <v>4.3478260869565259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3.0534351145038219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9.7938124280034131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7.7383112741443938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7.0982774025257545</v>
      </c>
      <c r="W137" s="668">
        <f t="shared" si="66"/>
        <v>1.090167492100393</v>
      </c>
      <c r="X137" s="669">
        <f t="shared" si="67"/>
        <v>0.51247094530757575</v>
      </c>
      <c r="Y137" s="834"/>
      <c r="Z137" s="618">
        <f t="shared" si="68"/>
        <v>29.032258064516125</v>
      </c>
      <c r="AA137" s="844">
        <f t="shared" si="69"/>
        <v>7.792338709677419</v>
      </c>
      <c r="AB137" s="845">
        <v>9</v>
      </c>
      <c r="AC137" s="824">
        <v>4.96</v>
      </c>
      <c r="AD137" s="824">
        <v>1.1599999999999999</v>
      </c>
      <c r="AE137" s="824">
        <v>0.81</v>
      </c>
      <c r="AF137" s="824">
        <v>1.34</v>
      </c>
      <c r="AG137" s="824">
        <v>18.7</v>
      </c>
      <c r="AH137" s="824">
        <v>-27</v>
      </c>
      <c r="AI137" s="824">
        <v>10.9</v>
      </c>
      <c r="AJ137" s="824">
        <v>15.1</v>
      </c>
      <c r="AK137" s="824">
        <v>6.6000000000000005</v>
      </c>
      <c r="AL137" s="836">
        <v>8230</v>
      </c>
      <c r="AM137" s="830">
        <v>0.3</v>
      </c>
      <c r="AN137" s="824">
        <v>1.19</v>
      </c>
      <c r="AO137" s="705">
        <f t="shared" si="70"/>
        <v>3.6717164195769358</v>
      </c>
      <c r="AP137" s="706">
        <f t="shared" si="71"/>
        <v>11.464055129254355</v>
      </c>
      <c r="AQ137" s="846">
        <f t="shared" si="72"/>
        <v>-31.876798303962573</v>
      </c>
      <c r="AR137" s="618">
        <f>INDEX(Historical!$C$7:$C$1227,MATCH(B137,Historical!$B$7:$B$1249,0))*IF(AH137="n/a",1.03,IF(AH137&lt;0,1.01,IF(AH137&gt;10,1.1,(1+AH137/100))))</f>
        <v>1.3635000000000002</v>
      </c>
      <c r="AS137" s="844">
        <f t="shared" si="73"/>
        <v>1.4998500000000003</v>
      </c>
      <c r="AT137" s="844">
        <f t="shared" si="62"/>
        <v>1.5988401000000005</v>
      </c>
      <c r="AU137" s="844">
        <f t="shared" si="62"/>
        <v>1.7043635466000007</v>
      </c>
      <c r="AV137" s="844">
        <f t="shared" si="62"/>
        <v>1.8168515406756007</v>
      </c>
      <c r="AW137" s="618">
        <f t="shared" si="74"/>
        <v>7.9834051872756024</v>
      </c>
      <c r="AX137" s="713">
        <f t="shared" si="75"/>
        <v>20.655640846767405</v>
      </c>
      <c r="AY137" s="891">
        <v>1.08</v>
      </c>
      <c r="AZ137" s="830">
        <v>23.919999999999998</v>
      </c>
      <c r="BA137" s="830">
        <v>-17.84</v>
      </c>
      <c r="BB137" s="830">
        <v>10.54</v>
      </c>
      <c r="BC137" s="830">
        <v>2.15</v>
      </c>
      <c r="BE137" s="594">
        <v>1988</v>
      </c>
      <c r="BF137" s="856">
        <f t="shared" si="76"/>
        <v>4</v>
      </c>
      <c r="BG137" s="840">
        <v>6.2</v>
      </c>
      <c r="BH137" s="823" t="s">
        <v>4455</v>
      </c>
      <c r="BI137" s="823" t="s">
        <v>4456</v>
      </c>
    </row>
    <row r="138" spans="1:61" ht="11.25" customHeight="1" x14ac:dyDescent="0.2">
      <c r="A138" s="829" t="s">
        <v>5157</v>
      </c>
      <c r="B138" s="833" t="s">
        <v>370</v>
      </c>
      <c r="C138" s="889" t="s">
        <v>4186</v>
      </c>
      <c r="D138" s="889" t="s">
        <v>4187</v>
      </c>
      <c r="E138" s="699">
        <v>37</v>
      </c>
      <c r="F138" s="1155">
        <v>74</v>
      </c>
      <c r="G138" s="1155" t="s">
        <v>36</v>
      </c>
      <c r="H138" s="1155" t="s">
        <v>36</v>
      </c>
      <c r="I138" s="824">
        <v>52.49</v>
      </c>
      <c r="J138" s="618">
        <f t="shared" si="63"/>
        <v>5.4105543913126306</v>
      </c>
      <c r="K138" s="842">
        <v>0.71</v>
      </c>
      <c r="L138" s="845">
        <v>4</v>
      </c>
      <c r="M138" s="609">
        <f t="shared" si="64"/>
        <v>2.84</v>
      </c>
      <c r="N138" s="828" t="s">
        <v>150</v>
      </c>
      <c r="O138" s="701">
        <v>0.70499999999999996</v>
      </c>
      <c r="P138" s="603">
        <v>44728</v>
      </c>
      <c r="Q138" s="603">
        <v>44742</v>
      </c>
      <c r="R138" s="609">
        <f t="shared" si="65"/>
        <v>0.70921985815602906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1.449275362318847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1.470798766517678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1.3958888009833581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1.4482661324040746</v>
      </c>
      <c r="W138" s="668">
        <f t="shared" si="66"/>
        <v>0.9638344567695083</v>
      </c>
      <c r="X138" s="669">
        <f t="shared" si="67"/>
        <v>3.1724745476894502E-2</v>
      </c>
      <c r="Y138" s="834"/>
      <c r="Z138" s="618">
        <f t="shared" si="68"/>
        <v>36.55083655083655</v>
      </c>
      <c r="AA138" s="844">
        <f t="shared" si="69"/>
        <v>6.7554697554697558</v>
      </c>
      <c r="AB138" s="845">
        <v>12</v>
      </c>
      <c r="AC138" s="824">
        <v>7.77</v>
      </c>
      <c r="AD138" s="824" t="s">
        <v>135</v>
      </c>
      <c r="AE138" s="824">
        <v>8.1999999999999993</v>
      </c>
      <c r="AF138" s="824">
        <v>3.05</v>
      </c>
      <c r="AG138" s="824">
        <v>45.5</v>
      </c>
      <c r="AH138" s="824">
        <v>460.79999999999995</v>
      </c>
      <c r="AI138" s="824" t="s">
        <v>135</v>
      </c>
      <c r="AJ138" s="824">
        <v>44</v>
      </c>
      <c r="AK138" s="824" t="s">
        <v>135</v>
      </c>
      <c r="AL138" s="836">
        <v>720.54</v>
      </c>
      <c r="AM138" s="830">
        <v>1.7999999999999998</v>
      </c>
      <c r="AN138" s="824">
        <v>1.46</v>
      </c>
      <c r="AO138" s="705">
        <f t="shared" si="70"/>
        <v>5.0973436826232899E-2</v>
      </c>
      <c r="AP138" s="706">
        <f t="shared" si="71"/>
        <v>6.8064431922959887</v>
      </c>
      <c r="AQ138" s="846">
        <f t="shared" si="72"/>
        <v>-4.3056189872437862</v>
      </c>
      <c r="AR138" s="618">
        <f>INDEX(Historical!$C$7:$C$1227,MATCH(B138,Historical!$B$7:$B$1249,0))*IF(AH138="n/a",1.03,IF(AH138&lt;0,1.01,IF(AH138&gt;10,1.1,(1+AH138/100))))</f>
        <v>3.08</v>
      </c>
      <c r="AS138" s="844">
        <f t="shared" si="73"/>
        <v>3.1724000000000001</v>
      </c>
      <c r="AT138" s="844">
        <f t="shared" si="62"/>
        <v>3.2675720000000004</v>
      </c>
      <c r="AU138" s="844">
        <f t="shared" si="62"/>
        <v>3.3655991600000004</v>
      </c>
      <c r="AV138" s="844">
        <f t="shared" si="62"/>
        <v>3.4665671348000004</v>
      </c>
      <c r="AW138" s="618">
        <f t="shared" si="74"/>
        <v>16.3521382948</v>
      </c>
      <c r="AX138" s="713">
        <f t="shared" si="75"/>
        <v>31.152863964183652</v>
      </c>
      <c r="AY138" s="891">
        <v>0.83</v>
      </c>
      <c r="AZ138" s="830">
        <v>28.27</v>
      </c>
      <c r="BA138" s="830">
        <v>-14.399999999999999</v>
      </c>
      <c r="BB138" s="830">
        <v>12.950000000000001</v>
      </c>
      <c r="BC138" s="830">
        <v>0.98</v>
      </c>
      <c r="BE138" s="594">
        <v>1986</v>
      </c>
      <c r="BF138" s="856">
        <f t="shared" si="76"/>
        <v>4</v>
      </c>
      <c r="BG138" s="840">
        <v>17.7</v>
      </c>
      <c r="BH138" s="823" t="s">
        <v>4455</v>
      </c>
      <c r="BI138" s="823" t="s">
        <v>4457</v>
      </c>
    </row>
    <row r="139" spans="1:61" ht="11.25" customHeight="1" x14ac:dyDescent="0.2">
      <c r="A139" s="829" t="s">
        <v>5158</v>
      </c>
      <c r="B139" s="833" t="s">
        <v>363</v>
      </c>
      <c r="C139" s="889" t="s">
        <v>107</v>
      </c>
      <c r="D139" s="889" t="s">
        <v>4205</v>
      </c>
      <c r="E139" s="699">
        <v>30</v>
      </c>
      <c r="F139" s="1155">
        <v>104</v>
      </c>
      <c r="G139" s="1155" t="s">
        <v>36</v>
      </c>
      <c r="H139" s="1155" t="s">
        <v>36</v>
      </c>
      <c r="I139" s="824">
        <v>85.52</v>
      </c>
      <c r="J139" s="618">
        <f t="shared" si="63"/>
        <v>1.7773620205799816</v>
      </c>
      <c r="K139" s="842">
        <v>0.38</v>
      </c>
      <c r="L139" s="845">
        <v>4</v>
      </c>
      <c r="M139" s="609">
        <f t="shared" si="64"/>
        <v>1.52</v>
      </c>
      <c r="N139" s="828" t="s">
        <v>162</v>
      </c>
      <c r="O139" s="701">
        <v>0.37</v>
      </c>
      <c r="P139" s="603">
        <v>44904</v>
      </c>
      <c r="Q139" s="603">
        <v>44929</v>
      </c>
      <c r="R139" s="609">
        <f t="shared" si="65"/>
        <v>2.7027027027027053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7.258064516129048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5.1192010553945844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6.2980048262344379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5.4813559178531701</v>
      </c>
      <c r="W139" s="668">
        <f t="shared" si="66"/>
        <v>1.1489866596185414</v>
      </c>
      <c r="X139" s="669">
        <f t="shared" si="67"/>
        <v>0.34228287099100208</v>
      </c>
      <c r="Y139" s="834"/>
      <c r="Z139" s="618">
        <f t="shared" si="68"/>
        <v>18.07372175980975</v>
      </c>
      <c r="AA139" s="844">
        <f t="shared" si="69"/>
        <v>10.16884661117717</v>
      </c>
      <c r="AB139" s="845">
        <v>12</v>
      </c>
      <c r="AC139" s="824">
        <v>8.41</v>
      </c>
      <c r="AD139" s="824" t="s">
        <v>135</v>
      </c>
      <c r="AE139" s="824">
        <v>4.0999999999999996</v>
      </c>
      <c r="AF139" s="824">
        <v>1.6</v>
      </c>
      <c r="AG139" s="824">
        <v>14.799999999999999</v>
      </c>
      <c r="AH139" s="824">
        <v>22.2</v>
      </c>
      <c r="AI139" s="824">
        <v>-8.6199999999999992</v>
      </c>
      <c r="AJ139" s="824">
        <v>18.399999999999999</v>
      </c>
      <c r="AK139" s="824" t="s">
        <v>135</v>
      </c>
      <c r="AL139" s="836">
        <v>4059.9999999999995</v>
      </c>
      <c r="AM139" s="830">
        <v>0.8</v>
      </c>
      <c r="AN139" s="824">
        <v>0.15</v>
      </c>
      <c r="AO139" s="705">
        <f t="shared" si="70"/>
        <v>-2.0934797643627494</v>
      </c>
      <c r="AP139" s="706">
        <f t="shared" si="71"/>
        <v>8.0753668468144202</v>
      </c>
      <c r="AQ139" s="846">
        <f t="shared" si="72"/>
        <v>-14.9636559323447</v>
      </c>
      <c r="AR139" s="618">
        <f>INDEX(Historical!$C$7:$C$1227,MATCH(B139,Historical!$B$7:$B$1249,0))*IF(AH139="n/a",1.03,IF(AH139&lt;0,1.01,IF(AH139&gt;10,1.1,(1+AH139/100))))</f>
        <v>1.4630000000000003</v>
      </c>
      <c r="AS139" s="844">
        <f t="shared" si="73"/>
        <v>1.4776300000000002</v>
      </c>
      <c r="AT139" s="844">
        <f t="shared" si="62"/>
        <v>1.5219589000000002</v>
      </c>
      <c r="AU139" s="844">
        <f t="shared" si="62"/>
        <v>1.5676176670000004</v>
      </c>
      <c r="AV139" s="844">
        <f t="shared" si="62"/>
        <v>1.6146461970100003</v>
      </c>
      <c r="AW139" s="618">
        <f t="shared" si="74"/>
        <v>7.6448527640100021</v>
      </c>
      <c r="AX139" s="713">
        <f t="shared" si="75"/>
        <v>8.9392572076824166</v>
      </c>
      <c r="AY139" s="891">
        <v>0.85</v>
      </c>
      <c r="AZ139" s="830">
        <v>10.38</v>
      </c>
      <c r="BA139" s="830">
        <v>-23.810000000000002</v>
      </c>
      <c r="BB139" s="830">
        <v>-0.16999999999999998</v>
      </c>
      <c r="BC139" s="830">
        <v>-6.1</v>
      </c>
      <c r="BE139" s="594">
        <v>1993</v>
      </c>
      <c r="BF139" s="856">
        <f t="shared" si="76"/>
        <v>3</v>
      </c>
      <c r="BG139" s="840">
        <v>1</v>
      </c>
      <c r="BH139" s="823" t="s">
        <v>4455</v>
      </c>
      <c r="BI139" s="823" t="s">
        <v>4456</v>
      </c>
    </row>
    <row r="140" spans="1:61" ht="11.25" customHeight="1" x14ac:dyDescent="0.2">
      <c r="A140" s="822" t="s">
        <v>5166</v>
      </c>
      <c r="B140" s="833" t="s">
        <v>368</v>
      </c>
      <c r="C140" s="889" t="s">
        <v>127</v>
      </c>
      <c r="D140" s="889" t="s">
        <v>125</v>
      </c>
      <c r="E140" s="699">
        <v>52</v>
      </c>
      <c r="F140" s="1155">
        <v>31</v>
      </c>
      <c r="G140" s="1155" t="s">
        <v>36</v>
      </c>
      <c r="H140" s="1155" t="s">
        <v>36</v>
      </c>
      <c r="I140" s="824">
        <v>56.91</v>
      </c>
      <c r="J140" s="618">
        <f t="shared" si="63"/>
        <v>5.5526269548409779</v>
      </c>
      <c r="K140" s="835">
        <v>0.79</v>
      </c>
      <c r="L140" s="845">
        <v>4</v>
      </c>
      <c r="M140" s="609">
        <f t="shared" si="64"/>
        <v>3.16</v>
      </c>
      <c r="N140" s="828" t="s">
        <v>241</v>
      </c>
      <c r="O140" s="700">
        <v>0.78</v>
      </c>
      <c r="P140" s="603">
        <v>44750</v>
      </c>
      <c r="Q140" s="603">
        <v>44774</v>
      </c>
      <c r="R140" s="609">
        <f t="shared" si="65"/>
        <v>1.2820512820512833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1.3071895424836555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6.0383062071096782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7.8959557987910545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4.9073813521243848</v>
      </c>
      <c r="W140" s="668">
        <f t="shared" si="66"/>
        <v>1.6089957621436795</v>
      </c>
      <c r="X140" s="669">
        <f t="shared" si="67"/>
        <v>0.24987201894908398</v>
      </c>
      <c r="Y140" s="834"/>
      <c r="Z140" s="618">
        <f t="shared" si="68"/>
        <v>88.268156424581008</v>
      </c>
      <c r="AA140" s="844">
        <f t="shared" si="69"/>
        <v>15.896648044692736</v>
      </c>
      <c r="AB140" s="845">
        <v>3</v>
      </c>
      <c r="AC140" s="824">
        <v>3.58</v>
      </c>
      <c r="AD140" s="824" t="s">
        <v>135</v>
      </c>
      <c r="AE140" s="824">
        <v>0.57999999999999996</v>
      </c>
      <c r="AF140" s="824">
        <v>1.05</v>
      </c>
      <c r="AG140" s="824">
        <v>6.7</v>
      </c>
      <c r="AH140" s="824">
        <v>-1.5</v>
      </c>
      <c r="AI140" s="824" t="s">
        <v>135</v>
      </c>
      <c r="AJ140" s="824">
        <v>31.6</v>
      </c>
      <c r="AK140" s="824" t="s">
        <v>135</v>
      </c>
      <c r="AL140" s="836">
        <v>1370</v>
      </c>
      <c r="AM140" s="830">
        <v>2.8000000000000003</v>
      </c>
      <c r="AN140" s="824">
        <v>0.83</v>
      </c>
      <c r="AO140" s="705">
        <f t="shared" si="70"/>
        <v>-2.4480652910607041</v>
      </c>
      <c r="AP140" s="706">
        <f t="shared" si="71"/>
        <v>13.448582753632031</v>
      </c>
      <c r="AQ140" s="846">
        <f t="shared" si="72"/>
        <v>-13.869658341616088</v>
      </c>
      <c r="AR140" s="618">
        <f>INDEX(Historical!$C$7:$C$1227,MATCH(B140,Historical!$B$7:$B$1249,0))*IF(AH140="n/a",1.03,IF(AH140&lt;0,1.01,IF(AH140&gt;10,1.1,(1+AH140/100))))</f>
        <v>3.1310000000000002</v>
      </c>
      <c r="AS140" s="844">
        <f t="shared" si="73"/>
        <v>3.2249300000000005</v>
      </c>
      <c r="AT140" s="844">
        <f t="shared" si="62"/>
        <v>3.3216779000000005</v>
      </c>
      <c r="AU140" s="844">
        <f t="shared" si="62"/>
        <v>3.4213282370000004</v>
      </c>
      <c r="AV140" s="844">
        <f t="shared" si="62"/>
        <v>3.5239680841100007</v>
      </c>
      <c r="AW140" s="618">
        <f t="shared" si="74"/>
        <v>16.622904221110005</v>
      </c>
      <c r="AX140" s="713">
        <f t="shared" si="75"/>
        <v>29.20910950818838</v>
      </c>
      <c r="AY140" s="891">
        <v>0.64</v>
      </c>
      <c r="AZ140" s="830">
        <v>30.409999999999997</v>
      </c>
      <c r="BA140" s="830">
        <v>-11.26</v>
      </c>
      <c r="BB140" s="830">
        <v>13.33</v>
      </c>
      <c r="BC140" s="830">
        <v>3.85</v>
      </c>
      <c r="BE140" s="594">
        <v>1972</v>
      </c>
      <c r="BF140" s="856">
        <f t="shared" si="76"/>
        <v>6</v>
      </c>
      <c r="BG140" s="840">
        <v>3.3000000000000003</v>
      </c>
      <c r="BH140" s="823" t="s">
        <v>4455</v>
      </c>
      <c r="BI140" s="823" t="s">
        <v>4456</v>
      </c>
    </row>
    <row r="141" spans="1:61" s="737" customFormat="1" ht="11.25" customHeight="1" x14ac:dyDescent="0.2">
      <c r="A141" s="461" t="s">
        <v>5168</v>
      </c>
      <c r="B141" s="820" t="s">
        <v>374</v>
      </c>
      <c r="C141" s="889" t="s">
        <v>244</v>
      </c>
      <c r="D141" s="889" t="s">
        <v>4224</v>
      </c>
      <c r="E141" s="721">
        <v>50</v>
      </c>
      <c r="F141" s="1155">
        <v>43</v>
      </c>
      <c r="G141" s="1154" t="s">
        <v>114</v>
      </c>
      <c r="H141" s="1154" t="s">
        <v>114</v>
      </c>
      <c r="I141" s="731">
        <v>32.82</v>
      </c>
      <c r="J141" s="723">
        <f t="shared" si="63"/>
        <v>6.2157221206581355</v>
      </c>
      <c r="K141" s="724">
        <v>0.51</v>
      </c>
      <c r="L141" s="725">
        <v>4</v>
      </c>
      <c r="M141" s="726">
        <f t="shared" si="64"/>
        <v>2.04</v>
      </c>
      <c r="N141" s="727" t="s">
        <v>375</v>
      </c>
      <c r="O141" s="965">
        <v>0.5</v>
      </c>
      <c r="P141" s="1049">
        <v>44904</v>
      </c>
      <c r="Q141" s="1049">
        <v>44915</v>
      </c>
      <c r="R141" s="726">
        <f t="shared" si="65"/>
        <v>2.0000000000000018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2.0725388601036343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3.4612656591984647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6.4684047180649129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12.362518486299789</v>
      </c>
      <c r="W141" s="668">
        <f t="shared" si="66"/>
        <v>0.52322710176192933</v>
      </c>
      <c r="X141" s="669">
        <f t="shared" si="67"/>
        <v>0.57242519628893029</v>
      </c>
      <c r="Y141" s="995" t="s">
        <v>4310</v>
      </c>
      <c r="Z141" s="723">
        <f t="shared" si="68"/>
        <v>188.88888888888889</v>
      </c>
      <c r="AA141" s="730">
        <f t="shared" si="69"/>
        <v>30.388888888888886</v>
      </c>
      <c r="AB141" s="725">
        <v>12</v>
      </c>
      <c r="AC141" s="731">
        <v>1.08</v>
      </c>
      <c r="AD141" s="731">
        <v>40.22</v>
      </c>
      <c r="AE141" s="731">
        <v>1.07</v>
      </c>
      <c r="AF141" s="731">
        <v>4.08</v>
      </c>
      <c r="AG141" s="731">
        <v>12.5</v>
      </c>
      <c r="AH141" s="731">
        <v>242.4</v>
      </c>
      <c r="AI141" s="731">
        <v>14.829999999999998</v>
      </c>
      <c r="AJ141" s="731">
        <v>11.3</v>
      </c>
      <c r="AK141" s="731">
        <v>0.75</v>
      </c>
      <c r="AL141" s="732">
        <v>12580</v>
      </c>
      <c r="AM141" s="733">
        <v>0.1</v>
      </c>
      <c r="AN141" s="731">
        <v>1.96</v>
      </c>
      <c r="AO141" s="734">
        <f t="shared" si="70"/>
        <v>-17.704762050165836</v>
      </c>
      <c r="AP141" s="735">
        <f t="shared" si="71"/>
        <v>12.684126838723049</v>
      </c>
      <c r="AQ141" s="846">
        <f t="shared" si="72"/>
        <v>134.74493644205654</v>
      </c>
      <c r="AR141" s="618">
        <f>INDEX(Historical!$C$7:$C$1227,MATCH(B141,Historical!$B$7:$B$1249,0))*IF(AH141="n/a",1.03,IF(AH141&lt;0,1.01,IF(AH141&gt;10,1.1,(1+AH141/100))))</f>
        <v>2.1670000000000003</v>
      </c>
      <c r="AS141" s="730">
        <f t="shared" si="73"/>
        <v>2.3837000000000006</v>
      </c>
      <c r="AT141" s="730">
        <f t="shared" si="62"/>
        <v>2.4015777500000008</v>
      </c>
      <c r="AU141" s="730">
        <f t="shared" si="62"/>
        <v>2.4195895831250009</v>
      </c>
      <c r="AV141" s="730">
        <f t="shared" si="62"/>
        <v>2.4377365049984387</v>
      </c>
      <c r="AW141" s="723">
        <f t="shared" si="74"/>
        <v>11.809603838123442</v>
      </c>
      <c r="AX141" s="736">
        <f t="shared" si="75"/>
        <v>35.982948927859361</v>
      </c>
      <c r="AY141" s="892">
        <v>1.4</v>
      </c>
      <c r="AZ141" s="733">
        <v>24.04</v>
      </c>
      <c r="BA141" s="733">
        <v>-58.01</v>
      </c>
      <c r="BB141" s="733">
        <v>6.34</v>
      </c>
      <c r="BC141" s="733">
        <v>-26.87</v>
      </c>
      <c r="BD141" s="866"/>
      <c r="BE141" s="594">
        <v>1974</v>
      </c>
      <c r="BF141" s="856">
        <f t="shared" si="76"/>
        <v>5</v>
      </c>
      <c r="BG141" s="784">
        <v>3.1</v>
      </c>
      <c r="BH141" s="823" t="s">
        <v>4455</v>
      </c>
      <c r="BI141" s="823" t="s">
        <v>4456</v>
      </c>
    </row>
    <row r="142" spans="1:61" ht="11.25" customHeight="1" x14ac:dyDescent="0.2">
      <c r="A142" s="822" t="s">
        <v>5173</v>
      </c>
      <c r="B142" s="833" t="s">
        <v>385</v>
      </c>
      <c r="C142" s="889" t="s">
        <v>107</v>
      </c>
      <c r="D142" s="889" t="s">
        <v>4205</v>
      </c>
      <c r="E142" s="699">
        <v>30</v>
      </c>
      <c r="F142" s="1155">
        <v>95</v>
      </c>
      <c r="G142" s="1155" t="s">
        <v>36</v>
      </c>
      <c r="H142" s="1155" t="s">
        <v>114</v>
      </c>
      <c r="I142" s="824">
        <v>61.75</v>
      </c>
      <c r="J142" s="618">
        <f t="shared" si="63"/>
        <v>2.7206477732793521</v>
      </c>
      <c r="K142" s="842">
        <v>0.42</v>
      </c>
      <c r="L142" s="845">
        <v>4</v>
      </c>
      <c r="M142" s="609">
        <f t="shared" si="64"/>
        <v>1.68</v>
      </c>
      <c r="N142" s="828" t="s">
        <v>167</v>
      </c>
      <c r="O142" s="701">
        <v>0.41</v>
      </c>
      <c r="P142" s="1006">
        <v>44505</v>
      </c>
      <c r="Q142" s="1006">
        <v>44519</v>
      </c>
      <c r="R142" s="609">
        <f t="shared" si="65"/>
        <v>2.4390243902439046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0.60975609756097615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1.0310005155547586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1.1281049835639045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1.3005012216313228</v>
      </c>
      <c r="W142" s="668">
        <f t="shared" si="66"/>
        <v>0.86743861889559182</v>
      </c>
      <c r="X142" s="669">
        <f t="shared" si="67"/>
        <v>0.16115785479484349</v>
      </c>
      <c r="Y142" s="640"/>
      <c r="Z142" s="618">
        <f t="shared" si="68"/>
        <v>43.298969072164951</v>
      </c>
      <c r="AA142" s="844">
        <f t="shared" si="69"/>
        <v>15.914948453608249</v>
      </c>
      <c r="AB142" s="845">
        <v>12</v>
      </c>
      <c r="AC142" s="824">
        <v>3.88</v>
      </c>
      <c r="AD142" s="824">
        <v>5.15</v>
      </c>
      <c r="AE142" s="824">
        <v>8.4600000000000009</v>
      </c>
      <c r="AF142" s="824">
        <v>2.99</v>
      </c>
      <c r="AG142" s="824">
        <v>15.6</v>
      </c>
      <c r="AH142" s="824">
        <v>7.9</v>
      </c>
      <c r="AI142" s="824">
        <v>31.490000000000002</v>
      </c>
      <c r="AJ142" s="824">
        <v>7.0000000000000009</v>
      </c>
      <c r="AK142" s="824">
        <v>3</v>
      </c>
      <c r="AL142" s="836">
        <v>1650</v>
      </c>
      <c r="AM142" s="830">
        <v>3.91</v>
      </c>
      <c r="AN142" s="824">
        <v>0</v>
      </c>
      <c r="AO142" s="705">
        <f t="shared" si="70"/>
        <v>-12.066195696764993</v>
      </c>
      <c r="AP142" s="706">
        <f t="shared" si="71"/>
        <v>3.8487527568432567</v>
      </c>
      <c r="AQ142" s="846">
        <f t="shared" si="72"/>
        <v>45.427638938543623</v>
      </c>
      <c r="AR142" s="618">
        <f>INDEX(Historical!$C$7:$C$1227,MATCH(B142,Historical!$B$7:$B$1249,0))*IF(AH142="n/a",1.03,IF(AH142&lt;0,1.01,IF(AH142&gt;10,1.1,(1+AH142/100))))</f>
        <v>1.7803499999999999</v>
      </c>
      <c r="AS142" s="844">
        <f t="shared" si="73"/>
        <v>1.958385</v>
      </c>
      <c r="AT142" s="844">
        <f t="shared" si="62"/>
        <v>2.01713655</v>
      </c>
      <c r="AU142" s="844">
        <f t="shared" si="62"/>
        <v>2.0776506465</v>
      </c>
      <c r="AV142" s="844">
        <f t="shared" si="62"/>
        <v>2.139980165895</v>
      </c>
      <c r="AW142" s="618">
        <f t="shared" si="74"/>
        <v>9.973502362395001</v>
      </c>
      <c r="AX142" s="713">
        <f t="shared" si="75"/>
        <v>16.151420829789476</v>
      </c>
      <c r="AY142" s="891">
        <v>0.67</v>
      </c>
      <c r="AZ142" s="830">
        <v>18.66</v>
      </c>
      <c r="BA142" s="830">
        <v>-3.3000000000000003</v>
      </c>
      <c r="BB142" s="830">
        <v>6.45</v>
      </c>
      <c r="BC142" s="830">
        <v>5.74</v>
      </c>
      <c r="BE142" s="594">
        <v>1993</v>
      </c>
      <c r="BF142" s="856">
        <f t="shared" si="76"/>
        <v>3</v>
      </c>
      <c r="BG142" s="840">
        <v>1.4000000000000001</v>
      </c>
      <c r="BH142" s="823" t="s">
        <v>4455</v>
      </c>
      <c r="BI142" s="823" t="s">
        <v>4456</v>
      </c>
    </row>
    <row r="143" spans="1:61" ht="11.25" customHeight="1" x14ac:dyDescent="0.2">
      <c r="A143" s="829" t="s">
        <v>5176</v>
      </c>
      <c r="B143" s="833" t="s">
        <v>381</v>
      </c>
      <c r="C143" s="889" t="s">
        <v>127</v>
      </c>
      <c r="D143" s="889" t="s">
        <v>4202</v>
      </c>
      <c r="E143" s="699">
        <v>47</v>
      </c>
      <c r="F143" s="1155">
        <v>54</v>
      </c>
      <c r="G143" s="1155" t="s">
        <v>36</v>
      </c>
      <c r="H143" s="1155" t="s">
        <v>114</v>
      </c>
      <c r="I143" s="824">
        <v>41.5</v>
      </c>
      <c r="J143" s="618">
        <f t="shared" si="63"/>
        <v>4.6265060240963853</v>
      </c>
      <c r="K143" s="835">
        <v>0.48</v>
      </c>
      <c r="L143" s="845">
        <v>4</v>
      </c>
      <c r="M143" s="609">
        <f t="shared" si="64"/>
        <v>1.92</v>
      </c>
      <c r="N143" s="828" t="s">
        <v>110</v>
      </c>
      <c r="O143" s="700">
        <v>0.47749999999999998</v>
      </c>
      <c r="P143" s="603">
        <v>44791</v>
      </c>
      <c r="Q143" s="603">
        <v>44813</v>
      </c>
      <c r="R143" s="609">
        <f t="shared" si="65"/>
        <v>0.52356020942408421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2.1621621621621623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4.0041911525952045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5.1547496797280434</v>
      </c>
      <c r="V143" s="667">
        <f>IF(INDEX(Historical!$N$7:$N$1218,MATCH(B143,Historical!$B$7:$B$1249,0))=0,"n/a",((INDEX(Historical!$C$7:$C$1227,MATCH(B143,Historical!$B$7:$B$1249,0))/INDEX(Historical!$N$7:$N$1218,MATCH(B143,Historical!$B$7:$B$1249,0)))^(1/10)-1)*100)</f>
        <v>8.9775855608657196</v>
      </c>
      <c r="W143" s="668">
        <f t="shared" si="66"/>
        <v>0.57417995571082747</v>
      </c>
      <c r="X143" s="669">
        <f t="shared" si="67"/>
        <v>0.88874994478069702</v>
      </c>
      <c r="Y143" s="833"/>
      <c r="Z143" s="618">
        <f t="shared" si="68"/>
        <v>38.4</v>
      </c>
      <c r="AA143" s="844">
        <f t="shared" si="69"/>
        <v>8.3000000000000007</v>
      </c>
      <c r="AB143" s="845">
        <v>8</v>
      </c>
      <c r="AC143" s="824">
        <v>5</v>
      </c>
      <c r="AD143" s="824">
        <v>6.4</v>
      </c>
      <c r="AE143" s="824">
        <v>0.27</v>
      </c>
      <c r="AF143" s="824">
        <v>1.4</v>
      </c>
      <c r="AG143" s="824">
        <v>16.600000000000001</v>
      </c>
      <c r="AH143" s="824">
        <v>117.6</v>
      </c>
      <c r="AI143" s="824">
        <v>6.77</v>
      </c>
      <c r="AJ143" s="824">
        <v>5.8000000000000007</v>
      </c>
      <c r="AK143" s="824">
        <v>1.28</v>
      </c>
      <c r="AL143" s="836">
        <v>35550</v>
      </c>
      <c r="AM143" s="830">
        <v>0.3</v>
      </c>
      <c r="AN143" s="824">
        <v>0.5</v>
      </c>
      <c r="AO143" s="705">
        <f t="shared" si="70"/>
        <v>1.4812557038244272</v>
      </c>
      <c r="AP143" s="706">
        <f t="shared" si="71"/>
        <v>9.7812557038244279</v>
      </c>
      <c r="AQ143" s="846">
        <f t="shared" si="72"/>
        <v>-28.135930782870055</v>
      </c>
      <c r="AR143" s="618">
        <f>INDEX(Historical!$C$7:$C$1227,MATCH(B143,Historical!$B$7:$B$1249,0))*IF(AH143="n/a",1.03,IF(AH143&lt;0,1.01,IF(AH143&gt;10,1.1,(1+AH143/100))))</f>
        <v>2.0790000000000002</v>
      </c>
      <c r="AS143" s="844">
        <f t="shared" si="73"/>
        <v>2.2197483000000005</v>
      </c>
      <c r="AT143" s="844">
        <f t="shared" si="62"/>
        <v>2.2481610782400003</v>
      </c>
      <c r="AU143" s="844">
        <f t="shared" si="62"/>
        <v>2.2769375400414722</v>
      </c>
      <c r="AV143" s="844">
        <f t="shared" si="62"/>
        <v>2.3060823405540027</v>
      </c>
      <c r="AW143" s="618">
        <f t="shared" si="74"/>
        <v>11.129929258835475</v>
      </c>
      <c r="AX143" s="713">
        <f t="shared" si="75"/>
        <v>26.819106647796325</v>
      </c>
      <c r="AY143" s="891">
        <v>0.72</v>
      </c>
      <c r="AZ143" s="830">
        <v>36.559999999999995</v>
      </c>
      <c r="BA143" s="830">
        <v>-24.55</v>
      </c>
      <c r="BB143" s="830">
        <v>15.98</v>
      </c>
      <c r="BC143" s="830">
        <v>2.71</v>
      </c>
      <c r="BE143" s="594">
        <v>1976</v>
      </c>
      <c r="BF143" s="856">
        <f t="shared" si="76"/>
        <v>5</v>
      </c>
      <c r="BG143" s="840">
        <v>4.7</v>
      </c>
      <c r="BH143" s="823" t="s">
        <v>4455</v>
      </c>
      <c r="BI143" s="823" t="s">
        <v>4456</v>
      </c>
    </row>
    <row r="144" spans="1:61" ht="11.25" customHeight="1" x14ac:dyDescent="0.2">
      <c r="A144" s="822" t="s">
        <v>4915</v>
      </c>
      <c r="B144" s="833" t="s">
        <v>5303</v>
      </c>
      <c r="C144" s="889" t="s">
        <v>4209</v>
      </c>
      <c r="D144" s="889" t="s">
        <v>514</v>
      </c>
      <c r="E144" s="699">
        <v>29</v>
      </c>
      <c r="F144" s="1155">
        <v>111</v>
      </c>
      <c r="G144" s="1155" t="s">
        <v>105</v>
      </c>
      <c r="H144" s="1155" t="s">
        <v>105</v>
      </c>
      <c r="I144" s="824">
        <v>47.41</v>
      </c>
      <c r="J144" s="618">
        <f t="shared" si="63"/>
        <v>2.9318709133094285</v>
      </c>
      <c r="K144" s="842">
        <v>0.34749999999999998</v>
      </c>
      <c r="L144" s="845">
        <v>4</v>
      </c>
      <c r="M144" s="609">
        <f t="shared" si="64"/>
        <v>1.39</v>
      </c>
      <c r="N144" s="828" t="s">
        <v>419</v>
      </c>
      <c r="O144" s="701">
        <v>0.34499999999999997</v>
      </c>
      <c r="P144" s="603">
        <v>44747</v>
      </c>
      <c r="Q144" s="603">
        <v>44762</v>
      </c>
      <c r="R144" s="609">
        <f t="shared" si="65"/>
        <v>0.72463768115942095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0.73260073260073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1.8872362595751646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2.4208966324774872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6.683442243976434</v>
      </c>
      <c r="W144" s="668">
        <f t="shared" si="66"/>
        <v>0.3622230198307409</v>
      </c>
      <c r="X144" s="669">
        <f t="shared" si="67"/>
        <v>0.39686830040614546</v>
      </c>
      <c r="Y144" s="834" t="s">
        <v>637</v>
      </c>
      <c r="Z144" s="618">
        <f t="shared" si="68"/>
        <v>67.475728155339795</v>
      </c>
      <c r="AA144" s="844">
        <f t="shared" si="69"/>
        <v>23.014563106796114</v>
      </c>
      <c r="AB144" s="845">
        <v>4</v>
      </c>
      <c r="AC144" s="824">
        <v>2.06</v>
      </c>
      <c r="AD144" s="824">
        <v>8.61</v>
      </c>
      <c r="AE144" s="824">
        <v>1.23</v>
      </c>
      <c r="AF144" s="824">
        <v>2.37</v>
      </c>
      <c r="AG144" s="824">
        <v>10.5</v>
      </c>
      <c r="AH144" s="824">
        <v>-0.2</v>
      </c>
      <c r="AI144" s="824">
        <v>7.6899999999999995</v>
      </c>
      <c r="AJ144" s="824">
        <v>6.1</v>
      </c>
      <c r="AK144" s="824">
        <v>2.6</v>
      </c>
      <c r="AL144" s="836">
        <v>2560</v>
      </c>
      <c r="AM144" s="830">
        <v>0.6</v>
      </c>
      <c r="AN144" s="824">
        <v>0.87</v>
      </c>
      <c r="AO144" s="705">
        <f t="shared" si="70"/>
        <v>-17.6617955610092</v>
      </c>
      <c r="AP144" s="706">
        <f t="shared" si="71"/>
        <v>5.3527675457869162</v>
      </c>
      <c r="AQ144" s="846">
        <f t="shared" si="72"/>
        <v>55.698447238538343</v>
      </c>
      <c r="AR144" s="618">
        <f>INDEX(Historical!$C$7:$C$1227,MATCH(B144,Historical!$B$7:$B$1249,0))*IF(AH144="n/a",1.03,IF(AH144&lt;0,1.01,IF(AH144&gt;10,1.1,(1+AH144/100))))</f>
        <v>1.3887499999999999</v>
      </c>
      <c r="AS144" s="844">
        <f t="shared" si="73"/>
        <v>1.4955448749999998</v>
      </c>
      <c r="AT144" s="844">
        <f t="shared" si="62"/>
        <v>1.5344290417499997</v>
      </c>
      <c r="AU144" s="844">
        <f t="shared" si="62"/>
        <v>1.5743241968354997</v>
      </c>
      <c r="AV144" s="844">
        <f t="shared" si="62"/>
        <v>1.6152566259532228</v>
      </c>
      <c r="AW144" s="618">
        <f t="shared" si="74"/>
        <v>7.6083047395387222</v>
      </c>
      <c r="AX144" s="713">
        <f t="shared" si="75"/>
        <v>16.047890190969675</v>
      </c>
      <c r="AY144" s="891">
        <v>0.94</v>
      </c>
      <c r="AZ144" s="830">
        <v>29.64</v>
      </c>
      <c r="BA144" s="830">
        <v>-18.54</v>
      </c>
      <c r="BB144" s="830">
        <v>14.16</v>
      </c>
      <c r="BC144" s="830">
        <v>-1.6</v>
      </c>
      <c r="BE144" s="594">
        <v>1994</v>
      </c>
      <c r="BF144" s="856">
        <f t="shared" si="76"/>
        <v>3</v>
      </c>
      <c r="BG144" s="840">
        <v>3.5000000000000004</v>
      </c>
      <c r="BH144" s="823" t="s">
        <v>4455</v>
      </c>
      <c r="BI144" s="823" t="s">
        <v>4456</v>
      </c>
    </row>
    <row r="145" spans="1:61" ht="11.25" customHeight="1" x14ac:dyDescent="0.2">
      <c r="A145" s="822" t="s">
        <v>5188</v>
      </c>
      <c r="B145" s="833" t="s">
        <v>379</v>
      </c>
      <c r="C145" s="889" t="s">
        <v>127</v>
      </c>
      <c r="D145" s="889" t="s">
        <v>4202</v>
      </c>
      <c r="E145" s="699">
        <v>49</v>
      </c>
      <c r="F145" s="1155">
        <v>45</v>
      </c>
      <c r="G145" s="1155" t="s">
        <v>36</v>
      </c>
      <c r="H145" s="1155" t="s">
        <v>114</v>
      </c>
      <c r="I145" s="824">
        <v>152.41999999999999</v>
      </c>
      <c r="J145" s="618">
        <f t="shared" si="63"/>
        <v>1.4696234090014435</v>
      </c>
      <c r="K145" s="835">
        <v>0.56000000000000005</v>
      </c>
      <c r="L145" s="845">
        <v>4</v>
      </c>
      <c r="M145" s="609">
        <f t="shared" si="64"/>
        <v>2.2400000000000002</v>
      </c>
      <c r="N145" s="828" t="s">
        <v>162</v>
      </c>
      <c r="O145" s="700">
        <v>0.55000000000000004</v>
      </c>
      <c r="P145" s="603">
        <v>44637</v>
      </c>
      <c r="Q145" s="603">
        <v>44655</v>
      </c>
      <c r="R145" s="609">
        <f t="shared" si="65"/>
        <v>1.8181818181818195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1.8604651162790642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1.8961847258305076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1.933798372572193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4.5945919155732762</v>
      </c>
      <c r="W145" s="668">
        <f t="shared" si="66"/>
        <v>0.42088577355860979</v>
      </c>
      <c r="X145" s="669">
        <f t="shared" si="67"/>
        <v>0.92085636789152048</v>
      </c>
      <c r="Y145" s="833"/>
      <c r="Z145" s="618">
        <f t="shared" si="68"/>
        <v>69.135802469135811</v>
      </c>
      <c r="AA145" s="844">
        <f t="shared" si="69"/>
        <v>47.043209876543202</v>
      </c>
      <c r="AB145" s="845">
        <v>1</v>
      </c>
      <c r="AC145" s="824">
        <v>3.24</v>
      </c>
      <c r="AD145" s="824">
        <v>10.88</v>
      </c>
      <c r="AE145" s="824">
        <v>0.69</v>
      </c>
      <c r="AF145" s="824">
        <v>5.4</v>
      </c>
      <c r="AG145" s="824">
        <v>16.2</v>
      </c>
      <c r="AH145" s="824">
        <v>2.7</v>
      </c>
      <c r="AI145" s="824">
        <v>8.44</v>
      </c>
      <c r="AJ145" s="824">
        <v>2.1</v>
      </c>
      <c r="AK145" s="824">
        <v>4.34</v>
      </c>
      <c r="AL145" s="836">
        <v>413210</v>
      </c>
      <c r="AM145" s="830">
        <v>0.89999999999999991</v>
      </c>
      <c r="AN145" s="824">
        <v>0.65</v>
      </c>
      <c r="AO145" s="705">
        <f t="shared" si="70"/>
        <v>-43.639788094969568</v>
      </c>
      <c r="AP145" s="706">
        <f t="shared" si="71"/>
        <v>3.4034217815736367</v>
      </c>
      <c r="AQ145" s="846">
        <f t="shared" si="72"/>
        <v>236.01146364923881</v>
      </c>
      <c r="AR145" s="618">
        <f>INDEX(Historical!$C$7:$C$1227,MATCH(B145,Historical!$B$7:$B$1249,0))*IF(AH145="n/a",1.03,IF(AH145&lt;0,1.01,IF(AH145&gt;10,1.1,(1+AH145/100))))</f>
        <v>2.2491299999999996</v>
      </c>
      <c r="AS145" s="844">
        <f t="shared" si="73"/>
        <v>2.4389565719999995</v>
      </c>
      <c r="AT145" s="844">
        <f t="shared" si="62"/>
        <v>2.5448072872247995</v>
      </c>
      <c r="AU145" s="844">
        <f t="shared" si="62"/>
        <v>2.655251923490356</v>
      </c>
      <c r="AV145" s="844">
        <f t="shared" si="62"/>
        <v>2.7704898569698377</v>
      </c>
      <c r="AW145" s="618">
        <f t="shared" si="74"/>
        <v>12.658635639684992</v>
      </c>
      <c r="AX145" s="713">
        <f t="shared" si="75"/>
        <v>8.3051014562951018</v>
      </c>
      <c r="AY145" s="891">
        <v>0.52</v>
      </c>
      <c r="AZ145" s="830">
        <v>29.970000000000002</v>
      </c>
      <c r="BA145" s="830">
        <v>-5.19</v>
      </c>
      <c r="BB145" s="830">
        <v>9.77</v>
      </c>
      <c r="BC145" s="830">
        <v>11.29</v>
      </c>
      <c r="BE145" s="594">
        <v>1974</v>
      </c>
      <c r="BF145" s="856">
        <f t="shared" si="76"/>
        <v>5</v>
      </c>
      <c r="BG145" s="840">
        <v>5.3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5190</v>
      </c>
      <c r="B146" s="833" t="s">
        <v>830</v>
      </c>
      <c r="C146" s="889" t="s">
        <v>4186</v>
      </c>
      <c r="D146" s="889" t="s">
        <v>4187</v>
      </c>
      <c r="E146" s="699">
        <v>25</v>
      </c>
      <c r="F146" s="1155">
        <v>141</v>
      </c>
      <c r="G146" s="1155" t="s">
        <v>36</v>
      </c>
      <c r="H146" s="1155" t="s">
        <v>36</v>
      </c>
      <c r="I146" s="832">
        <v>78.8</v>
      </c>
      <c r="J146" s="618">
        <f t="shared" si="63"/>
        <v>5.3857868020304567</v>
      </c>
      <c r="K146" s="842">
        <v>1.0609999999999999</v>
      </c>
      <c r="L146" s="845">
        <v>4</v>
      </c>
      <c r="M146" s="609">
        <f t="shared" si="64"/>
        <v>4.2439999999999998</v>
      </c>
      <c r="N146" s="828" t="s">
        <v>217</v>
      </c>
      <c r="O146" s="701">
        <v>1.0589999999999999</v>
      </c>
      <c r="P146" s="603">
        <v>44833</v>
      </c>
      <c r="Q146" s="603">
        <v>44848</v>
      </c>
      <c r="R146" s="609">
        <f t="shared" si="65"/>
        <v>0.18885741265344683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0.7684918347742542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1.0214714654808832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1.2669783598065809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7.0051864102591566</v>
      </c>
      <c r="W146" s="668">
        <f t="shared" si="66"/>
        <v>0.18086290436912286</v>
      </c>
      <c r="X146" s="669" t="str">
        <f t="shared" si="67"/>
        <v>n/a</v>
      </c>
      <c r="Y146" s="834"/>
      <c r="Z146" s="618">
        <f t="shared" si="68"/>
        <v>169.08366533864543</v>
      </c>
      <c r="AA146" s="844">
        <f t="shared" si="69"/>
        <v>31.394422310756973</v>
      </c>
      <c r="AB146" s="845">
        <v>12</v>
      </c>
      <c r="AC146" s="824">
        <v>2.5099999999999998</v>
      </c>
      <c r="AD146" s="824" t="s">
        <v>135</v>
      </c>
      <c r="AE146" s="824">
        <v>11.35</v>
      </c>
      <c r="AF146" s="824">
        <v>1.81</v>
      </c>
      <c r="AG146" s="824">
        <v>6.2</v>
      </c>
      <c r="AH146" s="824">
        <v>-13.100000000000001</v>
      </c>
      <c r="AI146" s="824">
        <v>0</v>
      </c>
      <c r="AJ146" s="824">
        <v>-2.1</v>
      </c>
      <c r="AK146" s="824" t="s">
        <v>135</v>
      </c>
      <c r="AL146" s="836">
        <v>16470</v>
      </c>
      <c r="AM146" s="830">
        <v>0.6</v>
      </c>
      <c r="AN146" s="824">
        <v>0.88</v>
      </c>
      <c r="AO146" s="705">
        <f t="shared" si="70"/>
        <v>-24.741657148919934</v>
      </c>
      <c r="AP146" s="706">
        <f t="shared" si="71"/>
        <v>6.6527651618370376</v>
      </c>
      <c r="AQ146" s="846">
        <f t="shared" si="72"/>
        <v>58.918433840858022</v>
      </c>
      <c r="AR146" s="618">
        <f>INDEX(Historical!$C$7:$C$1227,MATCH(B146,Historical!$B$7:$B$1249,0))*IF(AH146="n/a",1.03,IF(AH146&lt;0,1.01,IF(AH146&gt;10,1.1,(1+AH146/100))))</f>
        <v>4.2379600000000002</v>
      </c>
      <c r="AS146" s="844">
        <f t="shared" si="73"/>
        <v>4.2379600000000002</v>
      </c>
      <c r="AT146" s="844">
        <f t="shared" si="62"/>
        <v>4.3650988000000002</v>
      </c>
      <c r="AU146" s="844">
        <f t="shared" si="62"/>
        <v>4.4960517640000006</v>
      </c>
      <c r="AV146" s="844">
        <f t="shared" si="62"/>
        <v>4.6309333169200011</v>
      </c>
      <c r="AW146" s="618">
        <f t="shared" si="74"/>
        <v>21.968003880920001</v>
      </c>
      <c r="AX146" s="713">
        <f t="shared" si="75"/>
        <v>27.878177513857871</v>
      </c>
      <c r="AY146" s="891">
        <v>0.79</v>
      </c>
      <c r="AZ146" s="830">
        <v>16.28</v>
      </c>
      <c r="BA146" s="830">
        <v>-12.08</v>
      </c>
      <c r="BB146" s="830">
        <v>4.78</v>
      </c>
      <c r="BC146" s="830">
        <v>-2.37</v>
      </c>
      <c r="BE146" s="594">
        <v>1998</v>
      </c>
      <c r="BF146" s="856">
        <f t="shared" si="76"/>
        <v>3</v>
      </c>
      <c r="BG146" s="840">
        <v>3</v>
      </c>
      <c r="BH146" s="823" t="s">
        <v>4455</v>
      </c>
      <c r="BI146" s="823" t="s">
        <v>4457</v>
      </c>
    </row>
    <row r="147" spans="1:61" ht="11.25" customHeight="1" x14ac:dyDescent="0.2">
      <c r="A147" s="829" t="s">
        <v>5196</v>
      </c>
      <c r="B147" s="833" t="s">
        <v>383</v>
      </c>
      <c r="C147" s="889" t="s">
        <v>152</v>
      </c>
      <c r="D147" s="889" t="s">
        <v>4191</v>
      </c>
      <c r="E147" s="699">
        <v>30</v>
      </c>
      <c r="F147" s="1155">
        <v>102</v>
      </c>
      <c r="G147" s="1155" t="s">
        <v>36</v>
      </c>
      <c r="H147" s="1155" t="s">
        <v>36</v>
      </c>
      <c r="I147" s="824">
        <v>234.66</v>
      </c>
      <c r="J147" s="618">
        <f t="shared" si="63"/>
        <v>0.32387283729651412</v>
      </c>
      <c r="K147" s="842">
        <v>0.19</v>
      </c>
      <c r="L147" s="845">
        <v>4</v>
      </c>
      <c r="M147" s="609">
        <f t="shared" si="64"/>
        <v>0.76</v>
      </c>
      <c r="N147" s="828" t="s">
        <v>138</v>
      </c>
      <c r="O147" s="701">
        <v>0.18</v>
      </c>
      <c r="P147" s="603">
        <v>44873</v>
      </c>
      <c r="Q147" s="603">
        <v>44881</v>
      </c>
      <c r="R147" s="609">
        <f t="shared" si="65"/>
        <v>5.5555555555555607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6.153846153846132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6.5756716652330516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7.0854835608517686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7.1773462536293131</v>
      </c>
      <c r="W147" s="668">
        <f t="shared" si="66"/>
        <v>0.98720102256024045</v>
      </c>
      <c r="X147" s="669">
        <f t="shared" si="67"/>
        <v>0.20129214661510708</v>
      </c>
      <c r="Y147" s="631"/>
      <c r="Z147" s="618">
        <f t="shared" si="68"/>
        <v>9.14560770156438</v>
      </c>
      <c r="AA147" s="844">
        <f t="shared" si="69"/>
        <v>28.238267148014437</v>
      </c>
      <c r="AB147" s="845">
        <v>12</v>
      </c>
      <c r="AC147" s="824">
        <v>8.31</v>
      </c>
      <c r="AD147" s="824">
        <v>0.99</v>
      </c>
      <c r="AE147" s="824">
        <v>5.7</v>
      </c>
      <c r="AF147" s="824">
        <v>6.73</v>
      </c>
      <c r="AG147" s="824">
        <v>26.400000000000002</v>
      </c>
      <c r="AH147" s="824">
        <v>89.5</v>
      </c>
      <c r="AI147" s="824">
        <v>-10.029999999999999</v>
      </c>
      <c r="AJ147" s="824">
        <v>35.199999999999996</v>
      </c>
      <c r="AK147" s="824">
        <v>27.200000000000003</v>
      </c>
      <c r="AL147" s="836">
        <v>16580</v>
      </c>
      <c r="AM147" s="830">
        <v>0.3</v>
      </c>
      <c r="AN147" s="824">
        <v>0.08</v>
      </c>
      <c r="AO147" s="705">
        <f t="shared" si="70"/>
        <v>-20.828910749866154</v>
      </c>
      <c r="AP147" s="706">
        <f t="shared" si="71"/>
        <v>7.4093563981482831</v>
      </c>
      <c r="AQ147" s="846">
        <f t="shared" si="72"/>
        <v>190.62655526456948</v>
      </c>
      <c r="AR147" s="618">
        <f>INDEX(Historical!$C$7:$C$1227,MATCH(B147,Historical!$B$7:$B$1249,0))*IF(AH147="n/a",1.03,IF(AH147&lt;0,1.01,IF(AH147&gt;10,1.1,(1+AH147/100))))</f>
        <v>0.75900000000000001</v>
      </c>
      <c r="AS147" s="844">
        <f t="shared" si="73"/>
        <v>0.76658999999999999</v>
      </c>
      <c r="AT147" s="844">
        <f t="shared" ref="AT147:AV150" si="77">IF($AK147="n/a",1.03*AS147,IF($AK147&lt;0,1.01*AS147,IF($AK147&gt;10,1.1*AS147,(1+$AK147/100)*AS147)))</f>
        <v>0.84324900000000003</v>
      </c>
      <c r="AU147" s="844">
        <f t="shared" si="77"/>
        <v>0.92757390000000006</v>
      </c>
      <c r="AV147" s="844">
        <f t="shared" si="77"/>
        <v>1.0203312900000001</v>
      </c>
      <c r="AW147" s="618">
        <f t="shared" si="74"/>
        <v>4.3167441899999996</v>
      </c>
      <c r="AX147" s="713">
        <f t="shared" si="75"/>
        <v>1.8395739324980822</v>
      </c>
      <c r="AY147" s="891">
        <v>1.1499999999999999</v>
      </c>
      <c r="AZ147" s="830">
        <v>13.81</v>
      </c>
      <c r="BA147" s="830">
        <v>-50.6</v>
      </c>
      <c r="BB147" s="830">
        <v>-2.1999999999999997</v>
      </c>
      <c r="BC147" s="830">
        <v>-24.57</v>
      </c>
      <c r="BE147" s="594">
        <v>1994</v>
      </c>
      <c r="BF147" s="856">
        <f t="shared" si="76"/>
        <v>3</v>
      </c>
      <c r="BG147" s="840">
        <v>19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5200</v>
      </c>
      <c r="B148" s="833" t="s">
        <v>4408</v>
      </c>
      <c r="C148" s="889" t="s">
        <v>130</v>
      </c>
      <c r="D148" s="889" t="s">
        <v>4207</v>
      </c>
      <c r="E148" s="699">
        <v>30</v>
      </c>
      <c r="F148" s="1155">
        <v>100</v>
      </c>
      <c r="G148" s="1155" t="s">
        <v>36</v>
      </c>
      <c r="H148" s="1155" t="s">
        <v>36</v>
      </c>
      <c r="I148" s="824">
        <v>48.24</v>
      </c>
      <c r="J148" s="618">
        <f t="shared" si="63"/>
        <v>2.3797678275290215</v>
      </c>
      <c r="K148" s="842">
        <v>0.28699999999999998</v>
      </c>
      <c r="L148" s="845">
        <v>4</v>
      </c>
      <c r="M148" s="609">
        <f t="shared" si="64"/>
        <v>1.1479999999999999</v>
      </c>
      <c r="N148" s="828" t="s">
        <v>118</v>
      </c>
      <c r="O148" s="701">
        <v>0.26819999999999999</v>
      </c>
      <c r="P148" s="603">
        <v>44784</v>
      </c>
      <c r="Q148" s="603">
        <v>44805</v>
      </c>
      <c r="R148" s="609">
        <f t="shared" si="65"/>
        <v>7.0096942580163999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6.9896907216494997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6.9644029466000124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7.0387115149548318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7.4900619023636539</v>
      </c>
      <c r="W148" s="668">
        <f t="shared" si="66"/>
        <v>0.93974009917509649</v>
      </c>
      <c r="X148" s="669">
        <f t="shared" si="67"/>
        <v>1.6369096546406587</v>
      </c>
      <c r="Y148" s="631"/>
      <c r="Z148" s="618">
        <f t="shared" si="68"/>
        <v>66.358381502890168</v>
      </c>
      <c r="AA148" s="844">
        <f t="shared" si="69"/>
        <v>27.884393063583815</v>
      </c>
      <c r="AB148" s="845">
        <v>12</v>
      </c>
      <c r="AC148" s="824">
        <v>1.73</v>
      </c>
      <c r="AD148" s="824">
        <v>3.99</v>
      </c>
      <c r="AE148" s="824">
        <v>5.76</v>
      </c>
      <c r="AF148" s="824">
        <v>2.31</v>
      </c>
      <c r="AG148" s="824">
        <v>8.7999999999999989</v>
      </c>
      <c r="AH148" s="824">
        <v>53.7</v>
      </c>
      <c r="AI148" s="824">
        <v>5.92</v>
      </c>
      <c r="AJ148" s="824">
        <v>4.3</v>
      </c>
      <c r="AK148" s="824">
        <v>6.8000000000000007</v>
      </c>
      <c r="AL148" s="836">
        <v>12200</v>
      </c>
      <c r="AM148" s="830">
        <v>0.1</v>
      </c>
      <c r="AN148" s="824">
        <v>1.22</v>
      </c>
      <c r="AO148" s="705">
        <f t="shared" si="70"/>
        <v>-18.465913721099962</v>
      </c>
      <c r="AP148" s="706">
        <f t="shared" si="71"/>
        <v>9.4184793424838524</v>
      </c>
      <c r="AQ148" s="846">
        <f t="shared" si="72"/>
        <v>69.198040410084886</v>
      </c>
      <c r="AR148" s="618">
        <f>INDEX(Historical!$C$7:$C$1227,MATCH(B148,Historical!$B$7:$B$1249,0))*IF(AH148="n/a",1.03,IF(AH148&lt;0,1.01,IF(AH148&gt;10,1.1,(1+AH148/100))))</f>
        <v>1.1415800000000003</v>
      </c>
      <c r="AS148" s="844">
        <f t="shared" si="73"/>
        <v>1.2091615360000001</v>
      </c>
      <c r="AT148" s="844">
        <f t="shared" si="77"/>
        <v>1.2913845204480001</v>
      </c>
      <c r="AU148" s="844">
        <f t="shared" si="77"/>
        <v>1.3791986678384642</v>
      </c>
      <c r="AV148" s="844">
        <f t="shared" si="77"/>
        <v>1.4729841772514798</v>
      </c>
      <c r="AW148" s="618">
        <f t="shared" si="74"/>
        <v>6.494308901537944</v>
      </c>
      <c r="AX148" s="713">
        <f t="shared" si="75"/>
        <v>13.46249772292277</v>
      </c>
      <c r="AY148" s="891">
        <v>0.77</v>
      </c>
      <c r="AZ148" s="830">
        <v>25.3</v>
      </c>
      <c r="BA148" s="830">
        <v>-10.549999999999999</v>
      </c>
      <c r="BB148" s="830">
        <v>10</v>
      </c>
      <c r="BC148" s="830">
        <v>3.2</v>
      </c>
      <c r="BE148" s="594">
        <v>1993</v>
      </c>
      <c r="BF148" s="856">
        <f t="shared" si="76"/>
        <v>3</v>
      </c>
      <c r="BG148" s="840">
        <v>3.1</v>
      </c>
      <c r="BH148" s="823" t="s">
        <v>4455</v>
      </c>
      <c r="BI148" s="823" t="s">
        <v>4456</v>
      </c>
    </row>
    <row r="149" spans="1:61" ht="11.25" customHeight="1" x14ac:dyDescent="0.2">
      <c r="A149" s="822" t="s">
        <v>5204</v>
      </c>
      <c r="B149" s="833" t="s">
        <v>224</v>
      </c>
      <c r="C149" s="889" t="s">
        <v>177</v>
      </c>
      <c r="D149" s="889" t="s">
        <v>4203</v>
      </c>
      <c r="E149" s="699">
        <v>40</v>
      </c>
      <c r="F149" s="1155">
        <v>70</v>
      </c>
      <c r="G149" s="1155" t="s">
        <v>36</v>
      </c>
      <c r="H149" s="1155" t="s">
        <v>36</v>
      </c>
      <c r="I149" s="824">
        <v>111.34</v>
      </c>
      <c r="J149" s="618">
        <f t="shared" si="63"/>
        <v>3.2692653134542846</v>
      </c>
      <c r="K149" s="835">
        <v>0.91</v>
      </c>
      <c r="L149" s="845">
        <v>4</v>
      </c>
      <c r="M149" s="609">
        <f t="shared" si="64"/>
        <v>3.64</v>
      </c>
      <c r="N149" s="828" t="s">
        <v>141</v>
      </c>
      <c r="O149" s="700">
        <v>0.88</v>
      </c>
      <c r="P149" s="603">
        <v>44879</v>
      </c>
      <c r="Q149" s="603">
        <v>44904</v>
      </c>
      <c r="R149" s="609">
        <f t="shared" si="65"/>
        <v>3.4090909090909123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0.28735632183909399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2.6142404568709754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3.2100129579806014</v>
      </c>
      <c r="V149" s="667">
        <f>IF(INDEX(Historical!$N$7:$N$1218,MATCH(B149,Historical!$B$7:$B$1249,0))=0,"n/a",((INDEX(Historical!$C$7:$C$1227,MATCH(B149,Historical!$B$7:$B$1249,0))/INDEX(Historical!$N$7:$N$1218,MATCH(B149,Historical!$B$7:$B$1249,0)))^(1/10)-1)*100)</f>
        <v>6.5529234690641758</v>
      </c>
      <c r="W149" s="668">
        <f t="shared" si="66"/>
        <v>0.48985967456125717</v>
      </c>
      <c r="X149" s="669">
        <f t="shared" si="67"/>
        <v>0.13718004093934191</v>
      </c>
      <c r="Y149" s="638"/>
      <c r="Z149" s="618">
        <f t="shared" si="68"/>
        <v>29.690048939641112</v>
      </c>
      <c r="AA149" s="844">
        <f t="shared" si="69"/>
        <v>9.0815660685154977</v>
      </c>
      <c r="AB149" s="845">
        <v>12</v>
      </c>
      <c r="AC149" s="824">
        <v>12.26</v>
      </c>
      <c r="AD149" s="824">
        <v>0.35</v>
      </c>
      <c r="AE149" s="824">
        <v>1.18</v>
      </c>
      <c r="AF149" s="824">
        <v>2.4900000000000002</v>
      </c>
      <c r="AG149" s="824">
        <v>29.599999999999998</v>
      </c>
      <c r="AH149" s="824">
        <v>202.2</v>
      </c>
      <c r="AI149" s="824">
        <v>-17.86</v>
      </c>
      <c r="AJ149" s="824">
        <v>23.400000000000002</v>
      </c>
      <c r="AK149" s="824">
        <v>25.8</v>
      </c>
      <c r="AL149" s="836">
        <v>457490</v>
      </c>
      <c r="AM149" s="830">
        <v>6.9999999999999993E-2</v>
      </c>
      <c r="AN149" s="824">
        <v>0.24</v>
      </c>
      <c r="AO149" s="705">
        <f t="shared" si="70"/>
        <v>-2.6022877970806118</v>
      </c>
      <c r="AP149" s="706">
        <f t="shared" si="71"/>
        <v>6.479278271434886</v>
      </c>
      <c r="AQ149" s="846">
        <f t="shared" si="72"/>
        <v>0.25101719761824182</v>
      </c>
      <c r="AR149" s="618">
        <f>INDEX(Historical!$C$7:$C$1227,MATCH(B149,Historical!$B$7:$B$1249,0))*IF(AH149="n/a",1.03,IF(AH149&lt;0,1.01,IF(AH149&gt;10,1.1,(1+AH149/100))))</f>
        <v>3.8390000000000004</v>
      </c>
      <c r="AS149" s="844">
        <f t="shared" si="73"/>
        <v>3.8773900000000006</v>
      </c>
      <c r="AT149" s="844">
        <f t="shared" si="77"/>
        <v>4.2651290000000008</v>
      </c>
      <c r="AU149" s="844">
        <f t="shared" si="77"/>
        <v>4.6916419000000014</v>
      </c>
      <c r="AV149" s="844">
        <f t="shared" si="77"/>
        <v>5.1608060900000021</v>
      </c>
      <c r="AW149" s="618">
        <f t="shared" si="74"/>
        <v>21.833966990000004</v>
      </c>
      <c r="AX149" s="713">
        <f t="shared" si="75"/>
        <v>19.610173333932103</v>
      </c>
      <c r="AY149" s="891">
        <v>1.1299999999999999</v>
      </c>
      <c r="AZ149" s="830">
        <v>92.100000000000009</v>
      </c>
      <c r="BA149" s="830">
        <v>-2.9000000000000004</v>
      </c>
      <c r="BB149" s="830">
        <v>7.32</v>
      </c>
      <c r="BC149" s="830">
        <v>20.380000000000003</v>
      </c>
      <c r="BE149" s="594">
        <v>1983</v>
      </c>
      <c r="BF149" s="856">
        <f t="shared" si="76"/>
        <v>4</v>
      </c>
      <c r="BG149" s="840">
        <v>14.499999999999998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720" t="s">
        <v>5206</v>
      </c>
      <c r="B150" s="743" t="s">
        <v>851</v>
      </c>
      <c r="C150" s="889" t="s">
        <v>130</v>
      </c>
      <c r="D150" s="889" t="s">
        <v>4207</v>
      </c>
      <c r="E150" s="721">
        <v>25</v>
      </c>
      <c r="F150" s="1155">
        <v>144</v>
      </c>
      <c r="G150" s="1154" t="s">
        <v>36</v>
      </c>
      <c r="H150" s="1154" t="s">
        <v>36</v>
      </c>
      <c r="I150" s="722">
        <v>45.69</v>
      </c>
      <c r="J150" s="723">
        <f t="shared" si="63"/>
        <v>1.7745677391114028</v>
      </c>
      <c r="K150" s="741">
        <v>0.20269999999999999</v>
      </c>
      <c r="L150" s="725">
        <v>4</v>
      </c>
      <c r="M150" s="726">
        <f t="shared" si="64"/>
        <v>0.81079999999999997</v>
      </c>
      <c r="N150" s="727" t="s">
        <v>217</v>
      </c>
      <c r="O150" s="742">
        <v>0.19489999999999999</v>
      </c>
      <c r="P150" s="1049">
        <v>44924</v>
      </c>
      <c r="Q150" s="1049">
        <v>44943</v>
      </c>
      <c r="R150" s="726">
        <f t="shared" si="65"/>
        <v>4.0020523345305294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3.9955604883462836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3.9995666887761905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3.8025060625772156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3.6453515848475337</v>
      </c>
      <c r="W150" s="668">
        <f t="shared" si="66"/>
        <v>1.0431109247137968</v>
      </c>
      <c r="X150" s="669">
        <f t="shared" si="67"/>
        <v>0.53556423416580501</v>
      </c>
      <c r="Y150" s="1151"/>
      <c r="Z150" s="723">
        <f t="shared" si="68"/>
        <v>60.059259259259257</v>
      </c>
      <c r="AA150" s="730">
        <f t="shared" si="69"/>
        <v>33.844444444444441</v>
      </c>
      <c r="AB150" s="725">
        <v>12</v>
      </c>
      <c r="AC150" s="731">
        <v>1.35</v>
      </c>
      <c r="AD150" s="731">
        <v>6.75</v>
      </c>
      <c r="AE150" s="731">
        <v>10.88</v>
      </c>
      <c r="AF150" s="731">
        <v>3.12</v>
      </c>
      <c r="AG150" s="731">
        <v>10.4</v>
      </c>
      <c r="AH150" s="731">
        <v>2</v>
      </c>
      <c r="AI150" s="731">
        <v>3.62</v>
      </c>
      <c r="AJ150" s="731">
        <v>7.1</v>
      </c>
      <c r="AK150" s="731">
        <v>4.9000000000000004</v>
      </c>
      <c r="AL150" s="732">
        <v>638.87</v>
      </c>
      <c r="AM150" s="733">
        <v>0.4</v>
      </c>
      <c r="AN150" s="731">
        <v>0.61</v>
      </c>
      <c r="AO150" s="734">
        <f t="shared" si="70"/>
        <v>-28.267370642755822</v>
      </c>
      <c r="AP150" s="735">
        <f t="shared" si="71"/>
        <v>5.5770738016886181</v>
      </c>
      <c r="AQ150" s="846">
        <f t="shared" si="72"/>
        <v>116.63555332161653</v>
      </c>
      <c r="AR150" s="618">
        <f>INDEX(Historical!$C$7:$C$1227,MATCH(B150,Historical!$B$7:$B$1249,0))*IF(AH150="n/a",1.03,IF(AH150&lt;0,1.01,IF(AH150&gt;10,1.1,(1+AH150/100))))</f>
        <v>0.76459200000000005</v>
      </c>
      <c r="AS150" s="730">
        <f t="shared" si="73"/>
        <v>0.79227023040000011</v>
      </c>
      <c r="AT150" s="730">
        <f t="shared" si="77"/>
        <v>0.83109147168960007</v>
      </c>
      <c r="AU150" s="730">
        <f t="shared" si="77"/>
        <v>0.87181495380239038</v>
      </c>
      <c r="AV150" s="730">
        <f t="shared" si="77"/>
        <v>0.91453388653870749</v>
      </c>
      <c r="AW150" s="723">
        <f t="shared" si="74"/>
        <v>4.1743025424306985</v>
      </c>
      <c r="AX150" s="736">
        <f t="shared" si="75"/>
        <v>9.1361403861472947</v>
      </c>
      <c r="AY150" s="892">
        <v>0.54</v>
      </c>
      <c r="AZ150" s="733">
        <v>23.990000000000002</v>
      </c>
      <c r="BA150" s="733">
        <v>-8.42</v>
      </c>
      <c r="BB150" s="733">
        <v>8.7800000000000011</v>
      </c>
      <c r="BC150" s="733">
        <v>8.17</v>
      </c>
      <c r="BD150" s="866"/>
      <c r="BE150" s="594">
        <v>1998</v>
      </c>
      <c r="BF150" s="856">
        <f t="shared" si="76"/>
        <v>3</v>
      </c>
      <c r="BG150" s="784">
        <v>3.9</v>
      </c>
      <c r="BH150" s="823" t="s">
        <v>4455</v>
      </c>
      <c r="BI150" s="823" t="s">
        <v>4456</v>
      </c>
    </row>
    <row r="151" spans="1:61" s="681" customFormat="1" ht="13.5" thickBot="1" x14ac:dyDescent="0.25">
      <c r="B151" s="786"/>
      <c r="E151" s="787"/>
      <c r="F151" s="774"/>
      <c r="J151" s="696"/>
      <c r="L151" s="775"/>
      <c r="M151" s="774"/>
      <c r="N151" s="774"/>
      <c r="O151" s="696"/>
      <c r="R151" s="774"/>
      <c r="S151" s="776"/>
      <c r="T151" s="776"/>
      <c r="U151" s="776"/>
      <c r="V151" s="776"/>
      <c r="W151" s="776"/>
      <c r="X151" s="776"/>
      <c r="Y151" s="786"/>
      <c r="Z151" s="696"/>
      <c r="AC151" s="777"/>
      <c r="AD151" s="777"/>
      <c r="AE151" s="777"/>
      <c r="AF151" s="777"/>
      <c r="AG151" s="777"/>
      <c r="AH151" s="777"/>
      <c r="AI151" s="777"/>
      <c r="AJ151" s="777"/>
      <c r="AK151" s="777"/>
      <c r="AL151" s="777"/>
      <c r="AM151" s="777"/>
      <c r="AN151" s="777"/>
      <c r="AO151" s="696"/>
      <c r="AR151" s="778"/>
      <c r="AS151" s="779"/>
      <c r="AT151" s="779"/>
      <c r="AU151" s="779"/>
      <c r="AV151" s="779"/>
      <c r="AW151" s="778"/>
      <c r="AX151" s="779"/>
      <c r="AY151" s="696"/>
      <c r="BD151" s="787"/>
      <c r="BE151" s="774"/>
      <c r="BF151" s="774"/>
      <c r="BI151" s="823"/>
    </row>
    <row r="152" spans="1:61" x14ac:dyDescent="0.2">
      <c r="A152" s="822" t="s">
        <v>4159</v>
      </c>
      <c r="B152" s="624">
        <f>COUNTA(B7:B150)</f>
        <v>144</v>
      </c>
      <c r="E152" s="792">
        <f>AVERAGE(E7:E150)</f>
        <v>40.770833333333336</v>
      </c>
      <c r="I152" s="780">
        <f>AVERAGE(I7:I150)</f>
        <v>123.36333333333339</v>
      </c>
      <c r="J152" s="781">
        <f>AVERAGE(J7:J150)</f>
        <v>2.4760654015318622</v>
      </c>
      <c r="K152" s="788">
        <f>AVERAGE(K7:K150)</f>
        <v>0.64768263888888866</v>
      </c>
      <c r="M152" s="780">
        <f>AVERAGE(M7:M150)</f>
        <v>2.4633972222222207</v>
      </c>
      <c r="O152" s="788">
        <f>AVERAGE(O7:O150)</f>
        <v>0.60499290722761589</v>
      </c>
      <c r="R152" s="780">
        <f t="shared" ref="R152:X152" si="78">AVERAGE(R7:R150)</f>
        <v>6.9041670459147122</v>
      </c>
      <c r="S152" s="789">
        <f t="shared" si="78"/>
        <v>5.4807651971289015</v>
      </c>
      <c r="T152" s="789">
        <f t="shared" si="78"/>
        <v>6.3067722408129292</v>
      </c>
      <c r="U152" s="789">
        <f t="shared" si="78"/>
        <v>6.760897512499592</v>
      </c>
      <c r="V152" s="789">
        <f t="shared" si="78"/>
        <v>7.6365705084856819</v>
      </c>
      <c r="W152" s="790">
        <f t="shared" si="78"/>
        <v>0.92577537603493998</v>
      </c>
      <c r="X152" s="791">
        <f t="shared" si="78"/>
        <v>1.2922990153795384</v>
      </c>
      <c r="Z152" s="781">
        <f>AVERAGE(Z7:Z150)</f>
        <v>58.150680589438984</v>
      </c>
      <c r="AA152" s="780">
        <f>AVERAGE(AA7:AA150)</f>
        <v>25.246406225242026</v>
      </c>
      <c r="AB152" s="672"/>
      <c r="AC152" s="780">
        <f t="shared" ref="AC152:BC152" si="79">AVERAGE(AC7:AC150)</f>
        <v>5.1167647058823524</v>
      </c>
      <c r="AD152" s="780">
        <f t="shared" si="79"/>
        <v>4.4019658119658107</v>
      </c>
      <c r="AE152" s="780">
        <f t="shared" si="79"/>
        <v>3.78485294117647</v>
      </c>
      <c r="AF152" s="780">
        <f t="shared" si="79"/>
        <v>6.6661363636363591</v>
      </c>
      <c r="AG152" s="780">
        <f t="shared" si="79"/>
        <v>24.019548872180458</v>
      </c>
      <c r="AH152" s="780">
        <f t="shared" si="79"/>
        <v>49.742647058823536</v>
      </c>
      <c r="AI152" s="780">
        <f t="shared" si="79"/>
        <v>8.8521374045801533</v>
      </c>
      <c r="AJ152" s="780">
        <f t="shared" si="79"/>
        <v>11.702941176470588</v>
      </c>
      <c r="AK152" s="780">
        <f t="shared" si="79"/>
        <v>9.4295999999999989</v>
      </c>
      <c r="AL152" s="918">
        <f t="shared" si="79"/>
        <v>45186.485073529409</v>
      </c>
      <c r="AM152" s="780">
        <f t="shared" si="79"/>
        <v>1.9072058823529412</v>
      </c>
      <c r="AN152" s="780">
        <f t="shared" si="79"/>
        <v>1.1415909090909098</v>
      </c>
      <c r="AO152" s="873">
        <f t="shared" si="79"/>
        <v>-15.931974183046922</v>
      </c>
      <c r="AP152" s="780">
        <f t="shared" si="79"/>
        <v>9.2369629140314515</v>
      </c>
      <c r="AQ152" s="907">
        <f t="shared" si="79"/>
        <v>135.46296376106076</v>
      </c>
      <c r="AR152" s="906">
        <f t="shared" si="79"/>
        <v>2.3894566361785325</v>
      </c>
      <c r="AS152" s="780">
        <f t="shared" si="79"/>
        <v>2.5335070048686119</v>
      </c>
      <c r="AT152" s="780">
        <f t="shared" si="79"/>
        <v>2.7055193494859324</v>
      </c>
      <c r="AU152" s="780">
        <f t="shared" si="79"/>
        <v>2.8917894420558392</v>
      </c>
      <c r="AV152" s="780">
        <f t="shared" si="79"/>
        <v>3.0936024346358351</v>
      </c>
      <c r="AW152" s="780">
        <f t="shared" si="79"/>
        <v>13.613874867224752</v>
      </c>
      <c r="AX152" s="907">
        <f t="shared" si="79"/>
        <v>13.712022130366105</v>
      </c>
      <c r="AY152" s="906">
        <f t="shared" si="79"/>
        <v>0.8453676470588235</v>
      </c>
      <c r="AZ152" s="780">
        <f t="shared" si="79"/>
        <v>29.07463235294119</v>
      </c>
      <c r="BA152" s="780">
        <f t="shared" si="79"/>
        <v>-12.939485294117649</v>
      </c>
      <c r="BB152" s="780">
        <f t="shared" si="79"/>
        <v>8.3799264705882361</v>
      </c>
      <c r="BC152" s="907">
        <f t="shared" si="79"/>
        <v>5.9388235294117644</v>
      </c>
      <c r="BD152" s="780"/>
      <c r="BE152" s="672">
        <f>AVERAGE(BE7:BE150)</f>
        <v>1982.5486111111111</v>
      </c>
      <c r="BF152" s="780">
        <f>AVERAGE(BF7:BF150)</f>
        <v>4.5902777777777777</v>
      </c>
      <c r="BG152" s="780">
        <f>AVERAGE(BG7:BG150)</f>
        <v>7.0338345864661669</v>
      </c>
    </row>
    <row r="153" spans="1:61" x14ac:dyDescent="0.2">
      <c r="O153" s="902"/>
      <c r="W153" s="917"/>
      <c r="X153" s="917"/>
      <c r="AC153" s="823"/>
      <c r="AD153" s="823"/>
      <c r="AE153" s="823"/>
      <c r="AF153" s="823"/>
      <c r="AG153" s="823"/>
      <c r="AH153" s="823"/>
      <c r="AI153" s="823"/>
      <c r="AJ153" s="823"/>
      <c r="AK153" s="823"/>
      <c r="AL153" s="919"/>
      <c r="AM153" s="823"/>
      <c r="AN153" s="624"/>
      <c r="AO153" s="823"/>
      <c r="AQ153" s="624"/>
      <c r="AR153" s="823"/>
      <c r="AS153" s="823"/>
      <c r="AT153" s="823"/>
      <c r="AU153" s="823"/>
      <c r="AV153" s="823"/>
      <c r="AW153" s="823"/>
      <c r="AX153" s="624"/>
      <c r="AY153" s="823"/>
      <c r="BC153" s="624"/>
      <c r="BD153" s="823"/>
      <c r="BE153" s="905"/>
      <c r="BF153" s="823"/>
    </row>
    <row r="154" spans="1:61" x14ac:dyDescent="0.2">
      <c r="A154" s="823" t="s">
        <v>4259</v>
      </c>
      <c r="I154" s="624"/>
      <c r="J154" s="823"/>
      <c r="O154" s="902"/>
      <c r="W154" s="917"/>
      <c r="X154" s="917"/>
      <c r="AC154" s="823"/>
      <c r="AD154" s="823"/>
      <c r="AE154" s="823"/>
      <c r="AF154" s="823"/>
      <c r="AG154" s="823"/>
      <c r="AH154" s="823"/>
      <c r="AI154" s="823"/>
      <c r="AJ154" s="823"/>
      <c r="AK154" s="823"/>
      <c r="AL154" s="919"/>
      <c r="AM154" s="823"/>
      <c r="AN154" s="624"/>
      <c r="AO154" s="823"/>
      <c r="AQ154" s="624"/>
      <c r="AR154" s="823"/>
      <c r="AS154" s="823"/>
      <c r="AT154" s="823"/>
      <c r="AU154" s="823"/>
      <c r="AV154" s="823"/>
      <c r="AW154" s="823"/>
      <c r="AX154" s="624"/>
      <c r="AY154" s="823"/>
      <c r="BC154" s="624"/>
      <c r="BD154" s="823"/>
      <c r="BE154" s="905"/>
      <c r="BF154" s="823"/>
    </row>
    <row r="155" spans="1:61" x14ac:dyDescent="0.2">
      <c r="A155" s="823" t="s">
        <v>4209</v>
      </c>
      <c r="B155" s="624">
        <f t="shared" ref="B155:B165" si="80">COUNTIF($C$7:$C$150,"="&amp;$A155)</f>
        <v>2</v>
      </c>
      <c r="E155" s="792">
        <f t="shared" ref="E155:E165" si="81">AVERAGEIFS($E$7:$E$150,$C$7:$C$150,"="&amp;$A155)</f>
        <v>38.5</v>
      </c>
      <c r="I155" s="900">
        <f t="shared" ref="I155:K165" si="82">AVERAGEIFS(I$7:I$150,$C$7:$C$150,"="&amp;$A155)</f>
        <v>28.974999999999998</v>
      </c>
      <c r="J155" s="780">
        <f t="shared" si="82"/>
        <v>4.8814952289507296</v>
      </c>
      <c r="K155" s="788">
        <f t="shared" si="82"/>
        <v>0.26374999999999998</v>
      </c>
      <c r="L155" s="792"/>
      <c r="M155" s="780">
        <f t="shared" ref="M155:M165" si="83">AVERAGEIFS(M$7:M$150,$C$7:$C$150,"="&amp;$A155)</f>
        <v>1.0549999999999999</v>
      </c>
      <c r="N155" s="792"/>
      <c r="O155" s="788">
        <f t="shared" ref="O155:O165" si="84">AVERAGEIFS(O$7:O$150,$C$7:$C$150,"="&amp;$A155)</f>
        <v>0.26</v>
      </c>
      <c r="P155" s="792"/>
      <c r="Q155" s="792"/>
      <c r="R155" s="780">
        <f t="shared" ref="R155:X165" si="85">AVERAGEIFS(R$7:R$150,$C$7:$C$150,"="&amp;$A155)</f>
        <v>1.7908902691511404</v>
      </c>
      <c r="S155" s="780">
        <f t="shared" si="85"/>
        <v>1.8368886015944774</v>
      </c>
      <c r="T155" s="780">
        <f t="shared" si="85"/>
        <v>2.4596843773945443</v>
      </c>
      <c r="U155" s="780">
        <f t="shared" si="85"/>
        <v>2.9145826175237755</v>
      </c>
      <c r="V155" s="780">
        <f t="shared" si="85"/>
        <v>5.3736615733094624</v>
      </c>
      <c r="W155" s="791">
        <f t="shared" si="85"/>
        <v>0.60044818392492083</v>
      </c>
      <c r="X155" s="791">
        <f t="shared" si="85"/>
        <v>0.27919880903174721</v>
      </c>
      <c r="Y155" s="624"/>
      <c r="Z155" s="780">
        <f t="shared" ref="Z155:AA165" si="86">AVERAGEIFS(Z$7:Z$150,$C$7:$C$150,"="&amp;$A155)</f>
        <v>117.45879431022803</v>
      </c>
      <c r="AA155" s="780">
        <f t="shared" si="86"/>
        <v>23.76309550688643</v>
      </c>
      <c r="AB155" s="780"/>
      <c r="AC155" s="780">
        <f t="shared" ref="AC155:AL165" si="87">AVERAGEIFS(AC$7:AC$150,$C$7:$C$150,"="&amp;$A155)</f>
        <v>1.2450000000000001</v>
      </c>
      <c r="AD155" s="780">
        <f t="shared" si="87"/>
        <v>8.61</v>
      </c>
      <c r="AE155" s="780">
        <f t="shared" si="87"/>
        <v>0.71499999999999997</v>
      </c>
      <c r="AF155" s="780">
        <f t="shared" si="87"/>
        <v>1.3050000000000002</v>
      </c>
      <c r="AG155" s="780">
        <f t="shared" si="87"/>
        <v>5.75</v>
      </c>
      <c r="AH155" s="780">
        <f t="shared" si="87"/>
        <v>-24.45</v>
      </c>
      <c r="AI155" s="780">
        <f t="shared" si="87"/>
        <v>-11.015000000000001</v>
      </c>
      <c r="AJ155" s="780">
        <f t="shared" si="87"/>
        <v>13.599999999999998</v>
      </c>
      <c r="AK155" s="780">
        <f t="shared" si="87"/>
        <v>2.6</v>
      </c>
      <c r="AL155" s="918">
        <f t="shared" si="87"/>
        <v>1815</v>
      </c>
      <c r="AM155" s="780">
        <f t="shared" ref="AM155:AV165" si="88">AVERAGEIFS(AM$7:AM$150,$C$7:$C$150,"="&amp;$A155)</f>
        <v>3.7649999999999997</v>
      </c>
      <c r="AN155" s="903">
        <f t="shared" si="88"/>
        <v>0.81</v>
      </c>
      <c r="AO155" s="780">
        <f t="shared" si="88"/>
        <v>-15.967017660411923</v>
      </c>
      <c r="AP155" s="780">
        <f t="shared" si="88"/>
        <v>7.7960778464745051</v>
      </c>
      <c r="AQ155" s="903">
        <f t="shared" si="88"/>
        <v>3.4156745042221495</v>
      </c>
      <c r="AR155" s="780">
        <f t="shared" si="88"/>
        <v>1.0478749999999999</v>
      </c>
      <c r="AS155" s="780">
        <f t="shared" si="88"/>
        <v>1.1048074374999999</v>
      </c>
      <c r="AT155" s="780">
        <f t="shared" si="88"/>
        <v>1.1349605708749999</v>
      </c>
      <c r="AU155" s="780">
        <f t="shared" si="88"/>
        <v>1.1659405299177499</v>
      </c>
      <c r="AV155" s="780">
        <f t="shared" si="88"/>
        <v>1.1977700974216114</v>
      </c>
      <c r="AW155" s="780">
        <f t="shared" ref="AW155:BC165" si="89">AVERAGEIFS(AW$7:AW$150,$C$7:$C$150,"="&amp;$A155)</f>
        <v>5.6513536357143614</v>
      </c>
      <c r="AX155" s="903">
        <f t="shared" si="89"/>
        <v>25.549573804640435</v>
      </c>
      <c r="AY155" s="780">
        <f t="shared" si="89"/>
        <v>0.99</v>
      </c>
      <c r="AZ155" s="780">
        <f t="shared" si="89"/>
        <v>19.43</v>
      </c>
      <c r="BA155" s="780">
        <f t="shared" si="89"/>
        <v>-34.724999999999994</v>
      </c>
      <c r="BB155" s="780">
        <f t="shared" si="89"/>
        <v>-4.4049999999999994</v>
      </c>
      <c r="BC155" s="903">
        <f t="shared" si="89"/>
        <v>-18.754999999999999</v>
      </c>
      <c r="BD155" s="780"/>
      <c r="BE155" s="672">
        <f t="shared" ref="BE155:BG165" si="90">AVERAGEIFS(BE$7:BE$150,$C$7:$C$150,"="&amp;$A155)</f>
        <v>1984.5</v>
      </c>
      <c r="BF155" s="780">
        <f t="shared" si="90"/>
        <v>4</v>
      </c>
      <c r="BG155" s="780">
        <f t="shared" si="90"/>
        <v>1.9000000000000001</v>
      </c>
    </row>
    <row r="156" spans="1:61" x14ac:dyDescent="0.2">
      <c r="A156" s="823" t="s">
        <v>244</v>
      </c>
      <c r="B156" s="624">
        <f t="shared" si="80"/>
        <v>7</v>
      </c>
      <c r="E156" s="792">
        <f t="shared" si="81"/>
        <v>50.857142857142854</v>
      </c>
      <c r="I156" s="900">
        <f t="shared" si="82"/>
        <v>145.46142857142857</v>
      </c>
      <c r="J156" s="780">
        <f t="shared" si="82"/>
        <v>3.1637026296355932</v>
      </c>
      <c r="K156" s="788">
        <f t="shared" si="82"/>
        <v>0.87642857142857145</v>
      </c>
      <c r="L156" s="792"/>
      <c r="M156" s="780">
        <f t="shared" si="83"/>
        <v>3.5057142857142858</v>
      </c>
      <c r="N156" s="792"/>
      <c r="O156" s="788">
        <f t="shared" si="84"/>
        <v>0.77785714285714291</v>
      </c>
      <c r="P156" s="792"/>
      <c r="Q156" s="792"/>
      <c r="R156" s="780">
        <f t="shared" si="85"/>
        <v>11.365726400811951</v>
      </c>
      <c r="S156" s="780">
        <f t="shared" si="85"/>
        <v>7.9970211151115818</v>
      </c>
      <c r="T156" s="780">
        <f t="shared" si="85"/>
        <v>6.4317965385648117</v>
      </c>
      <c r="U156" s="780">
        <f t="shared" si="85"/>
        <v>7.0993938678246478</v>
      </c>
      <c r="V156" s="780">
        <f t="shared" si="85"/>
        <v>10.131171832213017</v>
      </c>
      <c r="W156" s="791">
        <f t="shared" si="85"/>
        <v>0.73123548625098744</v>
      </c>
      <c r="X156" s="791">
        <f t="shared" si="85"/>
        <v>0.67927840650432103</v>
      </c>
      <c r="Y156" s="624"/>
      <c r="Z156" s="780">
        <f t="shared" si="86"/>
        <v>72.368940458467435</v>
      </c>
      <c r="AA156" s="780">
        <f t="shared" si="86"/>
        <v>22.556275587649257</v>
      </c>
      <c r="AB156" s="780"/>
      <c r="AC156" s="780">
        <f t="shared" si="87"/>
        <v>6.5228571428571422</v>
      </c>
      <c r="AD156" s="780">
        <f t="shared" si="87"/>
        <v>9.2816666666666663</v>
      </c>
      <c r="AE156" s="780">
        <f t="shared" si="87"/>
        <v>2.0757142857142856</v>
      </c>
      <c r="AF156" s="780">
        <f t="shared" si="87"/>
        <v>5.5860000000000003</v>
      </c>
      <c r="AG156" s="780">
        <f t="shared" si="87"/>
        <v>-15.44285714285714</v>
      </c>
      <c r="AH156" s="780">
        <f t="shared" si="87"/>
        <v>174.87142857142859</v>
      </c>
      <c r="AI156" s="780">
        <f t="shared" si="87"/>
        <v>14.171428571428569</v>
      </c>
      <c r="AJ156" s="780">
        <f t="shared" si="87"/>
        <v>15.085714285714285</v>
      </c>
      <c r="AK156" s="780">
        <f t="shared" si="87"/>
        <v>5.8828571428571435</v>
      </c>
      <c r="AL156" s="918">
        <f t="shared" si="87"/>
        <v>64561.428571428572</v>
      </c>
      <c r="AM156" s="780">
        <f t="shared" si="88"/>
        <v>0.45142857142857146</v>
      </c>
      <c r="AN156" s="903">
        <f t="shared" si="88"/>
        <v>1.5479999999999998</v>
      </c>
      <c r="AO156" s="780">
        <f t="shared" si="88"/>
        <v>-12.293179090189016</v>
      </c>
      <c r="AP156" s="780">
        <f t="shared" si="88"/>
        <v>10.263096497460241</v>
      </c>
      <c r="AQ156" s="903">
        <f t="shared" si="88"/>
        <v>120.91871102348674</v>
      </c>
      <c r="AR156" s="780">
        <f t="shared" si="88"/>
        <v>3.2332142857142858</v>
      </c>
      <c r="AS156" s="780">
        <f t="shared" si="88"/>
        <v>3.4089407785714285</v>
      </c>
      <c r="AT156" s="780">
        <f t="shared" si="88"/>
        <v>3.5961714153357147</v>
      </c>
      <c r="AU156" s="780">
        <f t="shared" si="88"/>
        <v>3.7972357458286825</v>
      </c>
      <c r="AV156" s="780">
        <f t="shared" si="88"/>
        <v>4.013262977495164</v>
      </c>
      <c r="AW156" s="780">
        <f t="shared" si="89"/>
        <v>18.048825202945274</v>
      </c>
      <c r="AX156" s="903">
        <f t="shared" si="89"/>
        <v>17.071509217667991</v>
      </c>
      <c r="AY156" s="780">
        <f t="shared" si="89"/>
        <v>1.1457142857142857</v>
      </c>
      <c r="AZ156" s="780">
        <f t="shared" si="89"/>
        <v>28.061428571428568</v>
      </c>
      <c r="BA156" s="780">
        <f t="shared" si="89"/>
        <v>-20.814285714285713</v>
      </c>
      <c r="BB156" s="780">
        <f t="shared" si="89"/>
        <v>7.3442857142857134</v>
      </c>
      <c r="BC156" s="903">
        <f t="shared" si="89"/>
        <v>1.6199999999999999</v>
      </c>
      <c r="BD156" s="780"/>
      <c r="BE156" s="672">
        <f t="shared" si="90"/>
        <v>1972.2857142857142</v>
      </c>
      <c r="BF156" s="780">
        <f t="shared" si="90"/>
        <v>6</v>
      </c>
      <c r="BG156" s="780">
        <f t="shared" si="90"/>
        <v>9.2142857142857135</v>
      </c>
    </row>
    <row r="157" spans="1:61" x14ac:dyDescent="0.2">
      <c r="A157" s="823" t="s">
        <v>127</v>
      </c>
      <c r="B157" s="624">
        <f t="shared" si="80"/>
        <v>19</v>
      </c>
      <c r="E157" s="792">
        <f t="shared" si="81"/>
        <v>48.631578947368418</v>
      </c>
      <c r="I157" s="900">
        <f t="shared" si="82"/>
        <v>101.82263157894738</v>
      </c>
      <c r="J157" s="780">
        <f t="shared" si="82"/>
        <v>2.73776546014934</v>
      </c>
      <c r="K157" s="788">
        <f t="shared" si="82"/>
        <v>0.63506842105263162</v>
      </c>
      <c r="L157" s="792"/>
      <c r="M157" s="780">
        <f t="shared" si="83"/>
        <v>2.5402736842105265</v>
      </c>
      <c r="N157" s="792"/>
      <c r="O157" s="788">
        <f t="shared" si="84"/>
        <v>0.61108834951456314</v>
      </c>
      <c r="P157" s="792"/>
      <c r="Q157" s="792"/>
      <c r="R157" s="780">
        <f t="shared" si="85"/>
        <v>4.2909649933090881</v>
      </c>
      <c r="S157" s="780">
        <f t="shared" si="85"/>
        <v>4.3724299472892456</v>
      </c>
      <c r="T157" s="780">
        <f t="shared" si="85"/>
        <v>5.4264843779092917</v>
      </c>
      <c r="U157" s="780">
        <f t="shared" si="85"/>
        <v>6.2105423999554157</v>
      </c>
      <c r="V157" s="780">
        <f t="shared" si="85"/>
        <v>7.3746391618618912</v>
      </c>
      <c r="W157" s="791">
        <f t="shared" si="85"/>
        <v>0.85587287705326198</v>
      </c>
      <c r="X157" s="791">
        <f t="shared" si="85"/>
        <v>5.0695858214152931</v>
      </c>
      <c r="Y157" s="624"/>
      <c r="Z157" s="780">
        <f t="shared" si="86"/>
        <v>71.704166614662483</v>
      </c>
      <c r="AA157" s="780">
        <f t="shared" si="86"/>
        <v>30.296664037672432</v>
      </c>
      <c r="AB157" s="780"/>
      <c r="AC157" s="780">
        <f t="shared" si="87"/>
        <v>3.6584210526315792</v>
      </c>
      <c r="AD157" s="780">
        <f t="shared" si="87"/>
        <v>6.248333333333334</v>
      </c>
      <c r="AE157" s="780">
        <f t="shared" si="87"/>
        <v>2.92</v>
      </c>
      <c r="AF157" s="780">
        <f t="shared" si="87"/>
        <v>21.209444444444436</v>
      </c>
      <c r="AG157" s="780">
        <f t="shared" si="87"/>
        <v>59.961111111111123</v>
      </c>
      <c r="AH157" s="780">
        <f t="shared" si="87"/>
        <v>10.705263157894736</v>
      </c>
      <c r="AI157" s="780">
        <f t="shared" si="87"/>
        <v>8.7782352941176462</v>
      </c>
      <c r="AJ157" s="780">
        <f t="shared" si="87"/>
        <v>3.7631578947368411</v>
      </c>
      <c r="AK157" s="780">
        <f t="shared" si="87"/>
        <v>6.6544444444444446</v>
      </c>
      <c r="AL157" s="918">
        <f t="shared" si="87"/>
        <v>91882.105263157893</v>
      </c>
      <c r="AM157" s="780">
        <f t="shared" si="88"/>
        <v>2.32578947368421</v>
      </c>
      <c r="AN157" s="903">
        <f t="shared" si="88"/>
        <v>3.4688888888888889</v>
      </c>
      <c r="AO157" s="780">
        <f t="shared" si="88"/>
        <v>-21.348356177567677</v>
      </c>
      <c r="AP157" s="780">
        <f t="shared" si="88"/>
        <v>8.948307860104757</v>
      </c>
      <c r="AQ157" s="903">
        <f t="shared" si="88"/>
        <v>335.30004231707181</v>
      </c>
      <c r="AR157" s="780">
        <f t="shared" si="88"/>
        <v>2.4764196636688816</v>
      </c>
      <c r="AS157" s="780">
        <f t="shared" si="88"/>
        <v>2.6616688866726319</v>
      </c>
      <c r="AT157" s="780">
        <f t="shared" si="88"/>
        <v>2.8141369884769194</v>
      </c>
      <c r="AU157" s="780">
        <f t="shared" si="88"/>
        <v>2.9771579053395256</v>
      </c>
      <c r="AV157" s="780">
        <f t="shared" si="88"/>
        <v>3.1515609683360242</v>
      </c>
      <c r="AW157" s="780">
        <f t="shared" si="89"/>
        <v>14.080944412493981</v>
      </c>
      <c r="AX157" s="903">
        <f t="shared" si="89"/>
        <v>15.053351432183041</v>
      </c>
      <c r="AY157" s="780">
        <f t="shared" si="89"/>
        <v>0.51105263157894742</v>
      </c>
      <c r="AZ157" s="780">
        <f t="shared" si="89"/>
        <v>28.892631578947363</v>
      </c>
      <c r="BA157" s="780">
        <f t="shared" si="89"/>
        <v>-9.7084210526315768</v>
      </c>
      <c r="BB157" s="780">
        <f t="shared" si="89"/>
        <v>9.4194736842105264</v>
      </c>
      <c r="BC157" s="903">
        <f t="shared" si="89"/>
        <v>6.6394736842105253</v>
      </c>
      <c r="BD157" s="780"/>
      <c r="BE157" s="672">
        <f t="shared" si="90"/>
        <v>1974.3157894736842</v>
      </c>
      <c r="BF157" s="780">
        <f t="shared" si="90"/>
        <v>5.7368421052631575</v>
      </c>
      <c r="BG157" s="780">
        <f t="shared" si="90"/>
        <v>8.1833333333333336</v>
      </c>
    </row>
    <row r="158" spans="1:61" x14ac:dyDescent="0.2">
      <c r="A158" s="823" t="s">
        <v>177</v>
      </c>
      <c r="B158" s="624">
        <f t="shared" si="80"/>
        <v>4</v>
      </c>
      <c r="E158" s="792">
        <f t="shared" si="81"/>
        <v>34.25</v>
      </c>
      <c r="I158" s="900">
        <f t="shared" si="82"/>
        <v>91.18</v>
      </c>
      <c r="J158" s="780">
        <f t="shared" si="82"/>
        <v>3.9649731767054321</v>
      </c>
      <c r="K158" s="788">
        <f t="shared" si="82"/>
        <v>0.75312500000000004</v>
      </c>
      <c r="L158" s="792"/>
      <c r="M158" s="780">
        <f t="shared" si="83"/>
        <v>3.0125000000000002</v>
      </c>
      <c r="N158" s="792"/>
      <c r="O158" s="788">
        <f t="shared" si="84"/>
        <v>0.72062500000000007</v>
      </c>
      <c r="P158" s="792"/>
      <c r="Q158" s="792"/>
      <c r="R158" s="780">
        <f t="shared" si="85"/>
        <v>4.1482672341178333</v>
      </c>
      <c r="S158" s="780">
        <f t="shared" si="85"/>
        <v>1.5008052122350901</v>
      </c>
      <c r="T158" s="780">
        <f t="shared" si="85"/>
        <v>4.0002683494297084</v>
      </c>
      <c r="U158" s="780">
        <f t="shared" si="85"/>
        <v>7.1469000563417815</v>
      </c>
      <c r="V158" s="780">
        <f t="shared" si="85"/>
        <v>7.5417851024819127</v>
      </c>
      <c r="W158" s="791">
        <f t="shared" si="85"/>
        <v>0.80292237628610208</v>
      </c>
      <c r="X158" s="791">
        <f t="shared" si="85"/>
        <v>0.14764966503212154</v>
      </c>
      <c r="Y158" s="624"/>
      <c r="Z158" s="780">
        <f t="shared" si="86"/>
        <v>38.380833036383997</v>
      </c>
      <c r="AA158" s="780">
        <f t="shared" si="86"/>
        <v>8.7892879728612989</v>
      </c>
      <c r="AB158" s="780"/>
      <c r="AC158" s="780">
        <f t="shared" si="87"/>
        <v>10.362499999999999</v>
      </c>
      <c r="AD158" s="780">
        <f t="shared" si="87"/>
        <v>0.76666666666666661</v>
      </c>
      <c r="AE158" s="780">
        <f t="shared" si="87"/>
        <v>1.3</v>
      </c>
      <c r="AF158" s="780">
        <f t="shared" si="87"/>
        <v>1.8825000000000001</v>
      </c>
      <c r="AG158" s="780">
        <f t="shared" si="87"/>
        <v>22.474999999999998</v>
      </c>
      <c r="AH158" s="780">
        <f t="shared" si="87"/>
        <v>204.47500000000002</v>
      </c>
      <c r="AI158" s="780">
        <f t="shared" si="87"/>
        <v>-8.08</v>
      </c>
      <c r="AJ158" s="780">
        <f t="shared" si="87"/>
        <v>53.324999999999996</v>
      </c>
      <c r="AK158" s="780">
        <f t="shared" si="87"/>
        <v>16.356666666666666</v>
      </c>
      <c r="AL158" s="918">
        <f t="shared" si="87"/>
        <v>216252.0575</v>
      </c>
      <c r="AM158" s="780">
        <f t="shared" si="88"/>
        <v>9.0699999999999985</v>
      </c>
      <c r="AN158" s="903">
        <f t="shared" si="88"/>
        <v>0.38500000000000001</v>
      </c>
      <c r="AO158" s="780">
        <f t="shared" si="88"/>
        <v>2.3225852601859152</v>
      </c>
      <c r="AP158" s="780">
        <f t="shared" si="88"/>
        <v>11.111873233047215</v>
      </c>
      <c r="AQ158" s="903">
        <f t="shared" si="88"/>
        <v>-14.581193480634942</v>
      </c>
      <c r="AR158" s="780">
        <f t="shared" si="88"/>
        <v>3.1308750000000001</v>
      </c>
      <c r="AS158" s="780">
        <f t="shared" si="88"/>
        <v>3.1839747500000004</v>
      </c>
      <c r="AT158" s="780">
        <f t="shared" si="88"/>
        <v>3.4795637085000006</v>
      </c>
      <c r="AU158" s="780">
        <f t="shared" si="88"/>
        <v>3.8036216473310009</v>
      </c>
      <c r="AV158" s="780">
        <f t="shared" si="88"/>
        <v>4.1589278802984673</v>
      </c>
      <c r="AW158" s="780">
        <f t="shared" si="89"/>
        <v>17.756962986129469</v>
      </c>
      <c r="AX158" s="903">
        <f t="shared" si="89"/>
        <v>23.441927317666355</v>
      </c>
      <c r="AY158" s="780">
        <f t="shared" si="89"/>
        <v>1.0674999999999999</v>
      </c>
      <c r="AZ158" s="780">
        <f t="shared" si="89"/>
        <v>59.742500000000007</v>
      </c>
      <c r="BA158" s="780">
        <f t="shared" si="89"/>
        <v>-12.0075</v>
      </c>
      <c r="BB158" s="780">
        <f t="shared" si="89"/>
        <v>1.4475000000000002</v>
      </c>
      <c r="BC158" s="903">
        <f t="shared" si="89"/>
        <v>8.1524999999999999</v>
      </c>
      <c r="BD158" s="780"/>
      <c r="BE158" s="672">
        <f t="shared" si="90"/>
        <v>1989</v>
      </c>
      <c r="BF158" s="780">
        <f t="shared" si="90"/>
        <v>3.75</v>
      </c>
      <c r="BG158" s="780">
        <f t="shared" si="90"/>
        <v>12.05</v>
      </c>
    </row>
    <row r="159" spans="1:61" x14ac:dyDescent="0.2">
      <c r="A159" s="823" t="s">
        <v>107</v>
      </c>
      <c r="B159" s="624">
        <f t="shared" si="80"/>
        <v>38</v>
      </c>
      <c r="E159" s="792">
        <f t="shared" si="81"/>
        <v>35</v>
      </c>
      <c r="I159" s="900">
        <f t="shared" si="82"/>
        <v>107.23105263157896</v>
      </c>
      <c r="J159" s="780">
        <f t="shared" si="82"/>
        <v>2.4933734168651398</v>
      </c>
      <c r="K159" s="788">
        <f t="shared" si="82"/>
        <v>0.64921052631578957</v>
      </c>
      <c r="L159" s="792"/>
      <c r="M159" s="780">
        <f t="shared" si="83"/>
        <v>2.0973684210526318</v>
      </c>
      <c r="N159" s="792"/>
      <c r="O159" s="788">
        <f t="shared" si="84"/>
        <v>0.61019736842105277</v>
      </c>
      <c r="P159" s="792"/>
      <c r="Q159" s="792"/>
      <c r="R159" s="780">
        <f t="shared" si="85"/>
        <v>6.2830520307173172</v>
      </c>
      <c r="S159" s="780">
        <f t="shared" si="85"/>
        <v>5.6243045554564244</v>
      </c>
      <c r="T159" s="780">
        <f t="shared" si="85"/>
        <v>6.5122763998550468</v>
      </c>
      <c r="U159" s="780">
        <f t="shared" si="85"/>
        <v>6.8683795311164095</v>
      </c>
      <c r="V159" s="780">
        <f t="shared" si="85"/>
        <v>6.7418722796872697</v>
      </c>
      <c r="W159" s="791">
        <f t="shared" si="85"/>
        <v>1.0769127465509534</v>
      </c>
      <c r="X159" s="791">
        <f t="shared" si="85"/>
        <v>0.57233903830171762</v>
      </c>
      <c r="Y159" s="624"/>
      <c r="Z159" s="780">
        <f t="shared" si="86"/>
        <v>37.636450214833907</v>
      </c>
      <c r="AA159" s="780">
        <f t="shared" si="86"/>
        <v>17.515336540468002</v>
      </c>
      <c r="AB159" s="780"/>
      <c r="AC159" s="780">
        <f t="shared" si="87"/>
        <v>3.9406666666666665</v>
      </c>
      <c r="AD159" s="780">
        <f t="shared" si="87"/>
        <v>2.2504761904761899</v>
      </c>
      <c r="AE159" s="780">
        <f t="shared" si="87"/>
        <v>4.9839999999999991</v>
      </c>
      <c r="AF159" s="780">
        <f t="shared" si="87"/>
        <v>2.5366666666666662</v>
      </c>
      <c r="AG159" s="780">
        <f t="shared" si="87"/>
        <v>13.153333333333338</v>
      </c>
      <c r="AH159" s="780">
        <f t="shared" si="87"/>
        <v>47.710000000000008</v>
      </c>
      <c r="AI159" s="780">
        <f t="shared" si="87"/>
        <v>18.587241379310345</v>
      </c>
      <c r="AJ159" s="780">
        <f t="shared" si="87"/>
        <v>13.680000000000001</v>
      </c>
      <c r="AK159" s="780">
        <f t="shared" si="87"/>
        <v>8.5576000000000008</v>
      </c>
      <c r="AL159" s="918">
        <f t="shared" si="87"/>
        <v>15646.76</v>
      </c>
      <c r="AM159" s="780">
        <f t="shared" si="88"/>
        <v>4.541333333333335</v>
      </c>
      <c r="AN159" s="903">
        <f t="shared" si="88"/>
        <v>0.19533333333333333</v>
      </c>
      <c r="AO159" s="780">
        <f t="shared" si="88"/>
        <v>-7.9187095036801196</v>
      </c>
      <c r="AP159" s="780">
        <f t="shared" si="88"/>
        <v>9.361752947981552</v>
      </c>
      <c r="AQ159" s="903">
        <f t="shared" si="88"/>
        <v>39.515230743711264</v>
      </c>
      <c r="AR159" s="780">
        <f t="shared" si="88"/>
        <v>2.0268521052631581</v>
      </c>
      <c r="AS159" s="780">
        <f t="shared" si="88"/>
        <v>2.1368476607894742</v>
      </c>
      <c r="AT159" s="780">
        <f t="shared" si="88"/>
        <v>2.2605328989081062</v>
      </c>
      <c r="AU159" s="780">
        <f t="shared" si="88"/>
        <v>2.3938270349702706</v>
      </c>
      <c r="AV159" s="780">
        <f t="shared" si="88"/>
        <v>2.5375849981353618</v>
      </c>
      <c r="AW159" s="780">
        <f t="shared" si="89"/>
        <v>11.355644698066371</v>
      </c>
      <c r="AX159" s="903">
        <f t="shared" si="89"/>
        <v>13.489903576204838</v>
      </c>
      <c r="AY159" s="780">
        <f t="shared" si="89"/>
        <v>0.80633333333333324</v>
      </c>
      <c r="AZ159" s="780">
        <f t="shared" si="89"/>
        <v>28.587666666666664</v>
      </c>
      <c r="BA159" s="780">
        <f t="shared" si="89"/>
        <v>-10.132666666666667</v>
      </c>
      <c r="BB159" s="780">
        <f t="shared" si="89"/>
        <v>8.4109999999999996</v>
      </c>
      <c r="BC159" s="903">
        <f t="shared" si="89"/>
        <v>8.6100000000000012</v>
      </c>
      <c r="BD159" s="780"/>
      <c r="BE159" s="672">
        <f t="shared" si="90"/>
        <v>1988.7368421052631</v>
      </c>
      <c r="BF159" s="780">
        <f t="shared" si="90"/>
        <v>3.6842105263157894</v>
      </c>
      <c r="BG159" s="780">
        <f t="shared" si="90"/>
        <v>3.746666666666667</v>
      </c>
    </row>
    <row r="160" spans="1:61" x14ac:dyDescent="0.2">
      <c r="A160" s="823" t="s">
        <v>152</v>
      </c>
      <c r="B160" s="624">
        <f t="shared" si="80"/>
        <v>6</v>
      </c>
      <c r="E160" s="792">
        <f t="shared" si="81"/>
        <v>40.166666666666664</v>
      </c>
      <c r="I160" s="900">
        <f t="shared" si="82"/>
        <v>175.85</v>
      </c>
      <c r="J160" s="780">
        <f t="shared" si="82"/>
        <v>1.9043642541990098</v>
      </c>
      <c r="K160" s="788">
        <f t="shared" si="82"/>
        <v>0.68345</v>
      </c>
      <c r="L160" s="792"/>
      <c r="M160" s="780">
        <f t="shared" si="83"/>
        <v>2.7338</v>
      </c>
      <c r="N160" s="792"/>
      <c r="O160" s="788">
        <f t="shared" si="84"/>
        <v>0.64346666666666663</v>
      </c>
      <c r="P160" s="792"/>
      <c r="Q160" s="792"/>
      <c r="R160" s="780">
        <f t="shared" si="85"/>
        <v>6.001561425334117</v>
      </c>
      <c r="S160" s="780">
        <f t="shared" si="85"/>
        <v>5.8390436864837802</v>
      </c>
      <c r="T160" s="780">
        <f t="shared" si="85"/>
        <v>5.9352929283086135</v>
      </c>
      <c r="U160" s="780">
        <f t="shared" si="85"/>
        <v>6.5851615960946397</v>
      </c>
      <c r="V160" s="780">
        <f t="shared" si="85"/>
        <v>8.9032042155885378</v>
      </c>
      <c r="W160" s="791">
        <f t="shared" si="85"/>
        <v>0.74618091716224055</v>
      </c>
      <c r="X160" s="791">
        <f t="shared" si="85"/>
        <v>1.426327110242674</v>
      </c>
      <c r="Y160" s="624"/>
      <c r="Z160" s="780">
        <f t="shared" si="86"/>
        <v>53.49262657971407</v>
      </c>
      <c r="AA160" s="780">
        <f t="shared" si="86"/>
        <v>32.059293571148018</v>
      </c>
      <c r="AB160" s="780"/>
      <c r="AC160" s="780">
        <f t="shared" si="87"/>
        <v>4.4233333333333329</v>
      </c>
      <c r="AD160" s="780">
        <f t="shared" si="87"/>
        <v>8.7600000000000016</v>
      </c>
      <c r="AE160" s="780">
        <f t="shared" si="87"/>
        <v>3.6966666666666668</v>
      </c>
      <c r="AF160" s="780">
        <f t="shared" si="87"/>
        <v>4.5579999999999998</v>
      </c>
      <c r="AG160" s="780">
        <f t="shared" si="87"/>
        <v>47.349999999999994</v>
      </c>
      <c r="AH160" s="780">
        <f t="shared" si="87"/>
        <v>-9.1166666666666689</v>
      </c>
      <c r="AI160" s="780">
        <f t="shared" si="87"/>
        <v>5.7566666666666668</v>
      </c>
      <c r="AJ160" s="780">
        <f t="shared" si="87"/>
        <v>4.9666666666666659</v>
      </c>
      <c r="AK160" s="780">
        <f t="shared" si="87"/>
        <v>8.99</v>
      </c>
      <c r="AL160" s="918">
        <f t="shared" si="87"/>
        <v>125045</v>
      </c>
      <c r="AM160" s="780">
        <f t="shared" si="88"/>
        <v>0.55500000000000005</v>
      </c>
      <c r="AN160" s="903">
        <f t="shared" si="88"/>
        <v>0.47400000000000003</v>
      </c>
      <c r="AO160" s="780">
        <f t="shared" si="88"/>
        <v>-22.99898835108689</v>
      </c>
      <c r="AP160" s="780">
        <f t="shared" si="88"/>
        <v>8.4895258502936493</v>
      </c>
      <c r="AQ160" s="903">
        <f t="shared" si="88"/>
        <v>144.77257364742837</v>
      </c>
      <c r="AR160" s="780">
        <f t="shared" si="88"/>
        <v>2.7098756666666666</v>
      </c>
      <c r="AS160" s="780">
        <f t="shared" si="88"/>
        <v>2.8806387500000006</v>
      </c>
      <c r="AT160" s="780">
        <f t="shared" si="88"/>
        <v>3.0238661906383335</v>
      </c>
      <c r="AU160" s="780">
        <f t="shared" si="88"/>
        <v>3.1768265173297707</v>
      </c>
      <c r="AV160" s="780">
        <f t="shared" si="88"/>
        <v>3.3403145203377806</v>
      </c>
      <c r="AW160" s="780">
        <f t="shared" si="89"/>
        <v>15.131521644972551</v>
      </c>
      <c r="AX160" s="903">
        <f t="shared" si="89"/>
        <v>10.56680822679497</v>
      </c>
      <c r="AY160" s="780">
        <f t="shared" si="89"/>
        <v>0.81666666666666676</v>
      </c>
      <c r="AZ160" s="780">
        <f t="shared" si="89"/>
        <v>24.425000000000001</v>
      </c>
      <c r="BA160" s="780">
        <f t="shared" si="89"/>
        <v>-19.096666666666668</v>
      </c>
      <c r="BB160" s="780">
        <f t="shared" si="89"/>
        <v>4.246666666666667</v>
      </c>
      <c r="BC160" s="903">
        <f t="shared" si="89"/>
        <v>-0.913333333333334</v>
      </c>
      <c r="BD160" s="780"/>
      <c r="BE160" s="672">
        <f t="shared" si="90"/>
        <v>1983.1666666666667</v>
      </c>
      <c r="BF160" s="780">
        <f t="shared" si="90"/>
        <v>4.5</v>
      </c>
      <c r="BG160" s="780">
        <f t="shared" si="90"/>
        <v>7.1333333333333329</v>
      </c>
    </row>
    <row r="161" spans="1:59" x14ac:dyDescent="0.2">
      <c r="A161" s="823" t="s">
        <v>111</v>
      </c>
      <c r="B161" s="624">
        <f t="shared" si="80"/>
        <v>29</v>
      </c>
      <c r="E161" s="792">
        <f t="shared" si="81"/>
        <v>42.344827586206897</v>
      </c>
      <c r="I161" s="900">
        <f t="shared" si="82"/>
        <v>163.25241379310341</v>
      </c>
      <c r="J161" s="780">
        <f t="shared" si="82"/>
        <v>1.8542030494113704</v>
      </c>
      <c r="K161" s="788">
        <f t="shared" si="82"/>
        <v>0.65593793103448306</v>
      </c>
      <c r="L161" s="792"/>
      <c r="M161" s="780">
        <f t="shared" si="83"/>
        <v>2.5775448275862085</v>
      </c>
      <c r="N161" s="792"/>
      <c r="O161" s="788">
        <f t="shared" si="84"/>
        <v>0.59439655172413786</v>
      </c>
      <c r="P161" s="792"/>
      <c r="Q161" s="792"/>
      <c r="R161" s="780">
        <f t="shared" si="85"/>
        <v>9.9012218103807079</v>
      </c>
      <c r="S161" s="780">
        <f t="shared" si="85"/>
        <v>6.4922590452597495</v>
      </c>
      <c r="T161" s="780">
        <f t="shared" si="85"/>
        <v>7.5728550260163523</v>
      </c>
      <c r="U161" s="780">
        <f t="shared" si="85"/>
        <v>7.9934434379996562</v>
      </c>
      <c r="V161" s="780">
        <f t="shared" si="85"/>
        <v>9.6128148564106475</v>
      </c>
      <c r="W161" s="791">
        <f t="shared" si="85"/>
        <v>0.85244962930027868</v>
      </c>
      <c r="X161" s="791">
        <f t="shared" si="85"/>
        <v>0.84044288445157611</v>
      </c>
      <c r="Y161" s="624"/>
      <c r="Z161" s="780">
        <f t="shared" si="86"/>
        <v>42.052357179738635</v>
      </c>
      <c r="AA161" s="780">
        <f t="shared" si="86"/>
        <v>24.90621721092834</v>
      </c>
      <c r="AB161" s="780"/>
      <c r="AC161" s="780">
        <f t="shared" si="87"/>
        <v>7.0541379310344814</v>
      </c>
      <c r="AD161" s="780">
        <f t="shared" si="87"/>
        <v>3.6562962962962962</v>
      </c>
      <c r="AE161" s="780">
        <f t="shared" si="87"/>
        <v>2.7044827586206894</v>
      </c>
      <c r="AF161" s="780">
        <f t="shared" si="87"/>
        <v>5.8244827586206904</v>
      </c>
      <c r="AG161" s="780">
        <f t="shared" si="87"/>
        <v>27.421428571428578</v>
      </c>
      <c r="AH161" s="780">
        <f t="shared" si="87"/>
        <v>32.396551724137936</v>
      </c>
      <c r="AI161" s="780">
        <f t="shared" si="87"/>
        <v>4.7786206896551722</v>
      </c>
      <c r="AJ161" s="780">
        <f t="shared" si="87"/>
        <v>16.131034482758626</v>
      </c>
      <c r="AK161" s="780">
        <f t="shared" si="87"/>
        <v>9.8571428571428594</v>
      </c>
      <c r="AL161" s="918">
        <f t="shared" si="87"/>
        <v>26905.181724137932</v>
      </c>
      <c r="AM161" s="780">
        <f t="shared" si="88"/>
        <v>0.46172413793103445</v>
      </c>
      <c r="AN161" s="903">
        <f t="shared" si="88"/>
        <v>0.8744827586206898</v>
      </c>
      <c r="AO161" s="780">
        <f t="shared" si="88"/>
        <v>-15.056614558396452</v>
      </c>
      <c r="AP161" s="780">
        <f t="shared" si="88"/>
        <v>9.8476464874110281</v>
      </c>
      <c r="AQ161" s="903">
        <f t="shared" si="88"/>
        <v>138.28319546624337</v>
      </c>
      <c r="AR161" s="780">
        <f t="shared" si="88"/>
        <v>2.4361727586206903</v>
      </c>
      <c r="AS161" s="780">
        <f t="shared" si="88"/>
        <v>2.5827578843448276</v>
      </c>
      <c r="AT161" s="780">
        <f t="shared" si="88"/>
        <v>2.7848681504566346</v>
      </c>
      <c r="AU161" s="780">
        <f t="shared" si="88"/>
        <v>3.0058317046314378</v>
      </c>
      <c r="AV161" s="780">
        <f t="shared" si="88"/>
        <v>3.2474777004164803</v>
      </c>
      <c r="AW161" s="780">
        <f t="shared" si="89"/>
        <v>14.05710819847007</v>
      </c>
      <c r="AX161" s="903">
        <f t="shared" si="89"/>
        <v>10.298065937082793</v>
      </c>
      <c r="AY161" s="780">
        <f t="shared" si="89"/>
        <v>1.0668965517241378</v>
      </c>
      <c r="AZ161" s="780">
        <f t="shared" si="89"/>
        <v>27.286206896551725</v>
      </c>
      <c r="BA161" s="780">
        <f t="shared" si="89"/>
        <v>-15.233103448275862</v>
      </c>
      <c r="BB161" s="780">
        <f t="shared" si="89"/>
        <v>9.254482758620691</v>
      </c>
      <c r="BC161" s="903">
        <f t="shared" si="89"/>
        <v>5.6472413793103451</v>
      </c>
      <c r="BD161" s="780"/>
      <c r="BE161" s="672">
        <f t="shared" si="90"/>
        <v>1981</v>
      </c>
      <c r="BF161" s="780">
        <f t="shared" si="90"/>
        <v>4.8965517241379306</v>
      </c>
      <c r="BG161" s="780">
        <f t="shared" si="90"/>
        <v>10.482142857142859</v>
      </c>
    </row>
    <row r="162" spans="1:59" x14ac:dyDescent="0.2">
      <c r="A162" s="823" t="s">
        <v>4061</v>
      </c>
      <c r="B162" s="624">
        <f t="shared" si="80"/>
        <v>4</v>
      </c>
      <c r="E162" s="792">
        <f t="shared" si="81"/>
        <v>34</v>
      </c>
      <c r="I162" s="900">
        <f t="shared" si="82"/>
        <v>179.55250000000001</v>
      </c>
      <c r="J162" s="780">
        <f t="shared" si="82"/>
        <v>2.0344071533030044</v>
      </c>
      <c r="K162" s="788">
        <f t="shared" si="82"/>
        <v>0.90375000000000005</v>
      </c>
      <c r="L162" s="792"/>
      <c r="M162" s="780">
        <f t="shared" si="83"/>
        <v>3.6150000000000002</v>
      </c>
      <c r="N162" s="792"/>
      <c r="O162" s="788">
        <f t="shared" si="84"/>
        <v>0.83499999999999996</v>
      </c>
      <c r="P162" s="792"/>
      <c r="Q162" s="792"/>
      <c r="R162" s="780">
        <f t="shared" si="85"/>
        <v>9.9559507300758572</v>
      </c>
      <c r="S162" s="780">
        <f t="shared" si="85"/>
        <v>4.590103569848508</v>
      </c>
      <c r="T162" s="780">
        <f t="shared" si="85"/>
        <v>8.0365029145047231</v>
      </c>
      <c r="U162" s="780">
        <f t="shared" si="85"/>
        <v>9.4905351850860846</v>
      </c>
      <c r="V162" s="780">
        <f t="shared" si="85"/>
        <v>11.400263393537045</v>
      </c>
      <c r="W162" s="791">
        <f t="shared" si="85"/>
        <v>0.83814019157175101</v>
      </c>
      <c r="X162" s="791">
        <f t="shared" si="85"/>
        <v>0.94932536019186253</v>
      </c>
      <c r="Y162" s="624"/>
      <c r="Z162" s="780">
        <f t="shared" si="86"/>
        <v>138.90106257657942</v>
      </c>
      <c r="AA162" s="780">
        <f t="shared" si="86"/>
        <v>54.385066642450951</v>
      </c>
      <c r="AB162" s="780"/>
      <c r="AC162" s="780">
        <f t="shared" si="87"/>
        <v>4.0274999999999999</v>
      </c>
      <c r="AD162" s="780">
        <f t="shared" si="87"/>
        <v>4.915</v>
      </c>
      <c r="AE162" s="780">
        <f t="shared" si="87"/>
        <v>5.3125</v>
      </c>
      <c r="AF162" s="780">
        <f t="shared" si="87"/>
        <v>16.259999999999998</v>
      </c>
      <c r="AG162" s="780">
        <f t="shared" si="87"/>
        <v>32.5</v>
      </c>
      <c r="AH162" s="780">
        <f t="shared" si="87"/>
        <v>17.925000000000001</v>
      </c>
      <c r="AI162" s="780">
        <f t="shared" si="87"/>
        <v>10.1675</v>
      </c>
      <c r="AJ162" s="780">
        <f t="shared" si="87"/>
        <v>5.0250000000000004</v>
      </c>
      <c r="AK162" s="780">
        <f t="shared" si="87"/>
        <v>12.02</v>
      </c>
      <c r="AL162" s="918">
        <f t="shared" si="87"/>
        <v>63982.5</v>
      </c>
      <c r="AM162" s="780">
        <f t="shared" si="88"/>
        <v>0.35249999999999998</v>
      </c>
      <c r="AN162" s="903">
        <f t="shared" si="88"/>
        <v>0.96499999999999986</v>
      </c>
      <c r="AO162" s="780">
        <f t="shared" si="88"/>
        <v>-42.860124304061863</v>
      </c>
      <c r="AP162" s="780">
        <f t="shared" si="88"/>
        <v>11.524942338389089</v>
      </c>
      <c r="AQ162" s="903">
        <f t="shared" si="88"/>
        <v>438.77654147410772</v>
      </c>
      <c r="AR162" s="780">
        <f t="shared" si="88"/>
        <v>3.5392500000000005</v>
      </c>
      <c r="AS162" s="780">
        <f t="shared" si="88"/>
        <v>3.8231063750000001</v>
      </c>
      <c r="AT162" s="780">
        <f t="shared" si="88"/>
        <v>4.1849428227750005</v>
      </c>
      <c r="AU162" s="780">
        <f t="shared" si="88"/>
        <v>4.5810874402348558</v>
      </c>
      <c r="AV162" s="780">
        <f t="shared" si="88"/>
        <v>5.0147992276125102</v>
      </c>
      <c r="AW162" s="780">
        <f t="shared" si="89"/>
        <v>21.143185865622367</v>
      </c>
      <c r="AX162" s="903">
        <f t="shared" si="89"/>
        <v>12.176592268080293</v>
      </c>
      <c r="AY162" s="780">
        <f t="shared" si="89"/>
        <v>0.81499999999999995</v>
      </c>
      <c r="AZ162" s="780">
        <f t="shared" si="89"/>
        <v>38.212500000000006</v>
      </c>
      <c r="BA162" s="780">
        <f t="shared" si="89"/>
        <v>-3.5249999999999999</v>
      </c>
      <c r="BB162" s="780">
        <f t="shared" si="89"/>
        <v>9.0150000000000006</v>
      </c>
      <c r="BC162" s="903">
        <f t="shared" si="89"/>
        <v>13.225</v>
      </c>
      <c r="BD162" s="780"/>
      <c r="BE162" s="672">
        <f t="shared" si="90"/>
        <v>1989</v>
      </c>
      <c r="BF162" s="780">
        <f t="shared" si="90"/>
        <v>3.5</v>
      </c>
      <c r="BG162" s="780">
        <f t="shared" si="90"/>
        <v>8.3249999999999993</v>
      </c>
    </row>
    <row r="163" spans="1:59" x14ac:dyDescent="0.2">
      <c r="A163" s="823" t="s">
        <v>122</v>
      </c>
      <c r="B163" s="624">
        <f t="shared" si="80"/>
        <v>12</v>
      </c>
      <c r="E163" s="792">
        <f t="shared" si="81"/>
        <v>41.333333333333336</v>
      </c>
      <c r="I163" s="900">
        <f t="shared" si="82"/>
        <v>172.65166666666667</v>
      </c>
      <c r="J163" s="780">
        <f t="shared" si="82"/>
        <v>1.5035882843255675</v>
      </c>
      <c r="K163" s="788">
        <f t="shared" si="82"/>
        <v>0.60500000000000009</v>
      </c>
      <c r="L163" s="792"/>
      <c r="M163" s="780">
        <f t="shared" si="83"/>
        <v>2.4200000000000004</v>
      </c>
      <c r="N163" s="792"/>
      <c r="O163" s="788">
        <f t="shared" si="84"/>
        <v>0.55729166666666663</v>
      </c>
      <c r="P163" s="792"/>
      <c r="Q163" s="792"/>
      <c r="R163" s="780">
        <f t="shared" si="85"/>
        <v>8.7811965746360006</v>
      </c>
      <c r="S163" s="780">
        <f t="shared" si="85"/>
        <v>7.1725213350870876</v>
      </c>
      <c r="T163" s="780">
        <f t="shared" si="85"/>
        <v>7.5452585102176117</v>
      </c>
      <c r="U163" s="780">
        <f t="shared" si="85"/>
        <v>6.8924376640471765</v>
      </c>
      <c r="V163" s="780">
        <f t="shared" si="85"/>
        <v>8.096162384245094</v>
      </c>
      <c r="W163" s="791">
        <f t="shared" si="85"/>
        <v>0.89632100812101057</v>
      </c>
      <c r="X163" s="791">
        <f t="shared" si="85"/>
        <v>0.79562252820124058</v>
      </c>
      <c r="Y163" s="624"/>
      <c r="Z163" s="780">
        <f t="shared" si="86"/>
        <v>38.187451472508407</v>
      </c>
      <c r="AA163" s="780">
        <f t="shared" si="86"/>
        <v>26.145017178925684</v>
      </c>
      <c r="AB163" s="780"/>
      <c r="AC163" s="780">
        <f t="shared" si="87"/>
        <v>8.3883333333333336</v>
      </c>
      <c r="AD163" s="780">
        <f t="shared" si="87"/>
        <v>2.5916666666666668</v>
      </c>
      <c r="AE163" s="780">
        <f t="shared" si="87"/>
        <v>2.5716666666666663</v>
      </c>
      <c r="AF163" s="780">
        <f t="shared" si="87"/>
        <v>5.775833333333332</v>
      </c>
      <c r="AG163" s="780">
        <f t="shared" si="87"/>
        <v>25.409090909090914</v>
      </c>
      <c r="AH163" s="780">
        <f t="shared" si="87"/>
        <v>68.625</v>
      </c>
      <c r="AI163" s="780">
        <f t="shared" si="87"/>
        <v>4.9799999999999995</v>
      </c>
      <c r="AJ163" s="780">
        <f t="shared" si="87"/>
        <v>9.1916666666666664</v>
      </c>
      <c r="AK163" s="780">
        <f t="shared" si="87"/>
        <v>18.71916666666667</v>
      </c>
      <c r="AL163" s="918">
        <f t="shared" si="87"/>
        <v>38712.5</v>
      </c>
      <c r="AM163" s="780">
        <f t="shared" si="88"/>
        <v>0.41416666666666663</v>
      </c>
      <c r="AN163" s="903">
        <f t="shared" si="88"/>
        <v>1.1399999999999999</v>
      </c>
      <c r="AO163" s="780">
        <f t="shared" si="88"/>
        <v>-17.748991230552942</v>
      </c>
      <c r="AP163" s="780">
        <f t="shared" si="88"/>
        <v>8.3960259483727455</v>
      </c>
      <c r="AQ163" s="903">
        <f t="shared" si="88"/>
        <v>144.87596613905939</v>
      </c>
      <c r="AR163" s="780">
        <f t="shared" si="88"/>
        <v>2.3644125000000007</v>
      </c>
      <c r="AS163" s="780">
        <f t="shared" si="88"/>
        <v>2.543920654166667</v>
      </c>
      <c r="AT163" s="780">
        <f t="shared" si="88"/>
        <v>2.777149889375</v>
      </c>
      <c r="AU163" s="780">
        <f t="shared" si="88"/>
        <v>3.0325202643495044</v>
      </c>
      <c r="AV163" s="780">
        <f t="shared" si="88"/>
        <v>3.3121778420317223</v>
      </c>
      <c r="AW163" s="780">
        <f t="shared" si="89"/>
        <v>14.030181149922894</v>
      </c>
      <c r="AX163" s="903">
        <f t="shared" si="89"/>
        <v>8.5511567180607315</v>
      </c>
      <c r="AY163" s="780">
        <f t="shared" si="89"/>
        <v>1.05</v>
      </c>
      <c r="AZ163" s="780">
        <f t="shared" si="89"/>
        <v>34.201666666666668</v>
      </c>
      <c r="BA163" s="780">
        <f t="shared" si="89"/>
        <v>-14.144999999999998</v>
      </c>
      <c r="BB163" s="780">
        <f t="shared" si="89"/>
        <v>10.759166666666665</v>
      </c>
      <c r="BC163" s="903">
        <f t="shared" si="89"/>
        <v>9.9558333333333326</v>
      </c>
      <c r="BD163" s="780"/>
      <c r="BE163" s="672">
        <f t="shared" si="90"/>
        <v>1981.75</v>
      </c>
      <c r="BF163" s="780">
        <f t="shared" si="90"/>
        <v>4.583333333333333</v>
      </c>
      <c r="BG163" s="780">
        <f t="shared" si="90"/>
        <v>8.7999999999999989</v>
      </c>
    </row>
    <row r="164" spans="1:59" x14ac:dyDescent="0.2">
      <c r="A164" s="823" t="s">
        <v>4186</v>
      </c>
      <c r="B164" s="624">
        <f t="shared" si="80"/>
        <v>6</v>
      </c>
      <c r="E164" s="792">
        <f t="shared" si="81"/>
        <v>34.5</v>
      </c>
      <c r="I164" s="900">
        <f t="shared" si="82"/>
        <v>95.366666666666674</v>
      </c>
      <c r="J164" s="780">
        <f t="shared" si="82"/>
        <v>4.6903116265893159</v>
      </c>
      <c r="K164" s="788">
        <f t="shared" si="82"/>
        <v>0.97483333333333333</v>
      </c>
      <c r="L164" s="792"/>
      <c r="M164" s="780">
        <f t="shared" si="83"/>
        <v>4.2299999999999995</v>
      </c>
      <c r="N164" s="792"/>
      <c r="O164" s="788">
        <f t="shared" si="84"/>
        <v>0.95025000000000004</v>
      </c>
      <c r="P164" s="792"/>
      <c r="Q164" s="792"/>
      <c r="R164" s="780">
        <f t="shared" si="85"/>
        <v>1.8452366187465421</v>
      </c>
      <c r="S164" s="780">
        <f t="shared" si="85"/>
        <v>1.3382513659356832</v>
      </c>
      <c r="T164" s="780">
        <f t="shared" si="85"/>
        <v>2.2993640308373955</v>
      </c>
      <c r="U164" s="780">
        <f t="shared" si="85"/>
        <v>2.9544823545127699</v>
      </c>
      <c r="V164" s="780">
        <f t="shared" si="85"/>
        <v>4.7599498325888243</v>
      </c>
      <c r="W164" s="791">
        <f t="shared" si="85"/>
        <v>0.69883217324277835</v>
      </c>
      <c r="X164" s="791">
        <f t="shared" si="85"/>
        <v>1.3424995523293521</v>
      </c>
      <c r="Y164" s="624"/>
      <c r="Z164" s="780">
        <f t="shared" si="86"/>
        <v>148.8396416024697</v>
      </c>
      <c r="AA164" s="780">
        <f t="shared" si="86"/>
        <v>32.57240771185004</v>
      </c>
      <c r="AB164" s="780"/>
      <c r="AC164" s="780">
        <f t="shared" si="87"/>
        <v>3.6833333333333336</v>
      </c>
      <c r="AD164" s="780">
        <f t="shared" si="87"/>
        <v>4.1775000000000002</v>
      </c>
      <c r="AE164" s="780">
        <f t="shared" si="87"/>
        <v>10.110000000000001</v>
      </c>
      <c r="AF164" s="780">
        <f t="shared" si="87"/>
        <v>2.3433333333333333</v>
      </c>
      <c r="AG164" s="780">
        <f t="shared" si="87"/>
        <v>13.166666666666666</v>
      </c>
      <c r="AH164" s="780">
        <f t="shared" si="87"/>
        <v>89.016666666666652</v>
      </c>
      <c r="AI164" s="780">
        <f t="shared" si="87"/>
        <v>2.0119999999999996</v>
      </c>
      <c r="AJ164" s="780">
        <f t="shared" si="87"/>
        <v>7.25</v>
      </c>
      <c r="AK164" s="780">
        <f t="shared" si="87"/>
        <v>9.2974999999999994</v>
      </c>
      <c r="AL164" s="918">
        <f t="shared" si="87"/>
        <v>14653.423333333332</v>
      </c>
      <c r="AM164" s="780">
        <f t="shared" si="88"/>
        <v>0.66833333333333333</v>
      </c>
      <c r="AN164" s="903">
        <f t="shared" si="88"/>
        <v>1.0900000000000001</v>
      </c>
      <c r="AO164" s="780">
        <f t="shared" si="88"/>
        <v>-24.927613730747954</v>
      </c>
      <c r="AP164" s="780">
        <f t="shared" si="88"/>
        <v>7.6447939811020866</v>
      </c>
      <c r="AQ164" s="903">
        <f t="shared" si="88"/>
        <v>71.251636950662743</v>
      </c>
      <c r="AR164" s="780">
        <f t="shared" si="88"/>
        <v>4.2658775000000011</v>
      </c>
      <c r="AS164" s="780">
        <f t="shared" si="88"/>
        <v>4.4424887335000003</v>
      </c>
      <c r="AT164" s="780">
        <f t="shared" si="88"/>
        <v>4.7375694973500009</v>
      </c>
      <c r="AU164" s="780">
        <f t="shared" si="88"/>
        <v>5.0547741916197255</v>
      </c>
      <c r="AV164" s="780">
        <f t="shared" si="88"/>
        <v>5.3958704950878902</v>
      </c>
      <c r="AW164" s="780">
        <f t="shared" si="89"/>
        <v>23.896580417557615</v>
      </c>
      <c r="AX164" s="903">
        <f t="shared" si="89"/>
        <v>26.440117260758552</v>
      </c>
      <c r="AY164" s="780">
        <f t="shared" si="89"/>
        <v>0.86166666666666669</v>
      </c>
      <c r="AZ164" s="780">
        <f t="shared" si="89"/>
        <v>19.279999999999998</v>
      </c>
      <c r="BA164" s="780">
        <f t="shared" si="89"/>
        <v>-18.05</v>
      </c>
      <c r="BB164" s="780">
        <f t="shared" si="89"/>
        <v>7.1366666666666667</v>
      </c>
      <c r="BC164" s="903">
        <f t="shared" si="89"/>
        <v>-3.206666666666667</v>
      </c>
      <c r="BD164" s="780"/>
      <c r="BE164" s="672">
        <f t="shared" si="90"/>
        <v>1988.5</v>
      </c>
      <c r="BF164" s="780">
        <f t="shared" si="90"/>
        <v>4</v>
      </c>
      <c r="BG164" s="780">
        <f t="shared" si="90"/>
        <v>5.416666666666667</v>
      </c>
    </row>
    <row r="165" spans="1:59" x14ac:dyDescent="0.2">
      <c r="A165" s="823" t="s">
        <v>130</v>
      </c>
      <c r="B165" s="624">
        <f t="shared" si="80"/>
        <v>17</v>
      </c>
      <c r="E165" s="792">
        <f t="shared" si="81"/>
        <v>43.470588235294116</v>
      </c>
      <c r="I165" s="900">
        <f t="shared" si="82"/>
        <v>68.374117647058839</v>
      </c>
      <c r="J165" s="780">
        <f t="shared" si="82"/>
        <v>2.4998971130543866</v>
      </c>
      <c r="K165" s="788">
        <f t="shared" si="82"/>
        <v>0.41224117647058822</v>
      </c>
      <c r="L165" s="792"/>
      <c r="M165" s="780">
        <f t="shared" si="83"/>
        <v>1.6489647058823529</v>
      </c>
      <c r="N165" s="792"/>
      <c r="O165" s="788">
        <f t="shared" si="84"/>
        <v>0.39094117647058818</v>
      </c>
      <c r="P165" s="792"/>
      <c r="Q165" s="792"/>
      <c r="R165" s="780">
        <f t="shared" si="85"/>
        <v>5.5744956299805839</v>
      </c>
      <c r="S165" s="780">
        <f t="shared" si="85"/>
        <v>5.3531969114895928</v>
      </c>
      <c r="T165" s="780">
        <f t="shared" si="85"/>
        <v>5.8795662994030069</v>
      </c>
      <c r="U165" s="780">
        <f t="shared" si="85"/>
        <v>5.9258161981548616</v>
      </c>
      <c r="V165" s="780">
        <f t="shared" si="85"/>
        <v>5.177566989785114</v>
      </c>
      <c r="W165" s="791">
        <f t="shared" si="85"/>
        <v>1.1190173198070636</v>
      </c>
      <c r="X165" s="791">
        <f t="shared" si="85"/>
        <v>0.90295132124168254</v>
      </c>
      <c r="Y165" s="624"/>
      <c r="Z165" s="780">
        <f t="shared" si="86"/>
        <v>59.668451876551153</v>
      </c>
      <c r="AA165" s="780">
        <f t="shared" si="86"/>
        <v>26.015652180582187</v>
      </c>
      <c r="AB165" s="780"/>
      <c r="AC165" s="780">
        <f t="shared" si="87"/>
        <v>2.8570588235294117</v>
      </c>
      <c r="AD165" s="780">
        <f t="shared" si="87"/>
        <v>4.9193749999999996</v>
      </c>
      <c r="AE165" s="780">
        <f t="shared" si="87"/>
        <v>4.4235294117647062</v>
      </c>
      <c r="AF165" s="780">
        <f t="shared" si="87"/>
        <v>2.5811764705882361</v>
      </c>
      <c r="AG165" s="780">
        <f t="shared" si="87"/>
        <v>10.999999999999998</v>
      </c>
      <c r="AH165" s="780">
        <f t="shared" si="87"/>
        <v>48.417647058823533</v>
      </c>
      <c r="AI165" s="780">
        <f t="shared" si="87"/>
        <v>7.9311764705882357</v>
      </c>
      <c r="AJ165" s="780">
        <f t="shared" si="87"/>
        <v>5.4176470588235279</v>
      </c>
      <c r="AK165" s="780">
        <f t="shared" si="87"/>
        <v>6.605294117647059</v>
      </c>
      <c r="AL165" s="918">
        <f t="shared" si="87"/>
        <v>15924.125294117648</v>
      </c>
      <c r="AM165" s="780">
        <f t="shared" si="88"/>
        <v>0.28647058823529414</v>
      </c>
      <c r="AN165" s="903">
        <f t="shared" si="88"/>
        <v>1.1576470588235295</v>
      </c>
      <c r="AO165" s="780">
        <f t="shared" si="88"/>
        <v>-17.529738302063066</v>
      </c>
      <c r="AP165" s="780">
        <f t="shared" si="88"/>
        <v>8.4257133112092486</v>
      </c>
      <c r="AQ165" s="903">
        <f t="shared" si="88"/>
        <v>70.463255382509715</v>
      </c>
      <c r="AR165" s="780">
        <f t="shared" si="88"/>
        <v>1.6308337058823528</v>
      </c>
      <c r="AS165" s="780">
        <f t="shared" si="88"/>
        <v>1.7403983836647061</v>
      </c>
      <c r="AT165" s="780">
        <f t="shared" si="88"/>
        <v>1.8511292381489708</v>
      </c>
      <c r="AU165" s="780">
        <f t="shared" si="88"/>
        <v>1.969759860859827</v>
      </c>
      <c r="AV165" s="780">
        <f t="shared" si="88"/>
        <v>2.0969103107097804</v>
      </c>
      <c r="AW165" s="780">
        <f t="shared" si="89"/>
        <v>9.2890314992656382</v>
      </c>
      <c r="AX165" s="903">
        <f t="shared" si="89"/>
        <v>14.08988455718025</v>
      </c>
      <c r="AY165" s="780">
        <f t="shared" si="89"/>
        <v>0.58411764705882352</v>
      </c>
      <c r="AZ165" s="780">
        <f t="shared" si="89"/>
        <v>26.852941176470591</v>
      </c>
      <c r="BA165" s="780">
        <f t="shared" si="89"/>
        <v>-9.392352941176469</v>
      </c>
      <c r="BB165" s="780">
        <f t="shared" si="89"/>
        <v>9.301764705882352</v>
      </c>
      <c r="BC165" s="903">
        <f t="shared" si="89"/>
        <v>6.198235294117648</v>
      </c>
      <c r="BD165" s="780"/>
      <c r="BE165" s="672">
        <f t="shared" si="90"/>
        <v>1979.7647058823529</v>
      </c>
      <c r="BF165" s="780">
        <f t="shared" si="90"/>
        <v>5</v>
      </c>
      <c r="BG165" s="780">
        <f t="shared" si="90"/>
        <v>3.5529411764705885</v>
      </c>
    </row>
    <row r="166" spans="1:59" x14ac:dyDescent="0.2">
      <c r="I166" s="624"/>
      <c r="J166" s="823"/>
      <c r="K166" s="902"/>
      <c r="L166" s="823"/>
      <c r="M166" s="823"/>
      <c r="N166" s="823"/>
      <c r="R166" s="823"/>
      <c r="S166" s="823"/>
      <c r="T166" s="823"/>
      <c r="U166" s="823"/>
      <c r="V166" s="823"/>
      <c r="W166" s="823"/>
      <c r="X166" s="823"/>
      <c r="AN166" s="904"/>
      <c r="AO166" s="823"/>
      <c r="BC166" s="624"/>
      <c r="BD166" s="594"/>
    </row>
    <row r="167" spans="1:59" x14ac:dyDescent="0.2">
      <c r="I167" s="901"/>
      <c r="J167" s="899"/>
      <c r="K167" s="902"/>
      <c r="L167" s="899"/>
      <c r="M167" s="899"/>
      <c r="N167" s="899"/>
      <c r="O167" s="899"/>
      <c r="P167" s="899"/>
      <c r="Q167" s="899"/>
      <c r="R167" s="899"/>
      <c r="S167" s="899"/>
      <c r="T167" s="899"/>
      <c r="U167" s="899"/>
      <c r="V167" s="899"/>
      <c r="W167" s="899"/>
      <c r="X167" s="899"/>
    </row>
    <row r="168" spans="1:59" x14ac:dyDescent="0.2">
      <c r="I168" s="901"/>
      <c r="J168" s="899"/>
      <c r="K168" s="902"/>
      <c r="L168" s="899"/>
      <c r="M168" s="899"/>
      <c r="N168" s="899"/>
      <c r="O168" s="899"/>
      <c r="P168" s="899"/>
      <c r="Q168" s="899"/>
      <c r="R168" s="899"/>
      <c r="S168" s="899"/>
      <c r="T168" s="899"/>
      <c r="U168" s="899"/>
      <c r="V168" s="899"/>
      <c r="W168" s="899"/>
      <c r="X168" s="899"/>
    </row>
    <row r="169" spans="1:59" x14ac:dyDescent="0.2">
      <c r="B169" s="823"/>
      <c r="E169" s="823"/>
      <c r="F169" s="823"/>
      <c r="J169" s="823"/>
      <c r="K169" s="898"/>
      <c r="L169" s="823"/>
      <c r="M169" s="823"/>
      <c r="N169" s="823"/>
      <c r="R169" s="823"/>
      <c r="S169" s="823"/>
      <c r="T169" s="823"/>
      <c r="U169" s="823"/>
      <c r="V169" s="823"/>
      <c r="W169" s="823"/>
      <c r="X169" s="823"/>
      <c r="Z169" s="823"/>
      <c r="AC169" s="823"/>
      <c r="AD169" s="823"/>
      <c r="AE169" s="823"/>
      <c r="AF169" s="823"/>
      <c r="AG169" s="823"/>
      <c r="AH169" s="823"/>
      <c r="AI169" s="823"/>
      <c r="AJ169" s="823"/>
      <c r="AK169" s="823"/>
      <c r="AL169" s="823"/>
      <c r="AM169" s="823"/>
      <c r="AN169" s="823"/>
      <c r="AO169" s="823"/>
      <c r="AR169" s="823"/>
      <c r="AS169" s="823"/>
      <c r="AT169" s="823"/>
      <c r="AU169" s="823"/>
      <c r="AV169" s="823"/>
      <c r="AW169" s="823"/>
      <c r="AX169" s="823"/>
      <c r="AY169" s="823"/>
      <c r="BD169" s="823"/>
      <c r="BE169" s="823"/>
      <c r="BF169" s="823"/>
    </row>
    <row r="170" spans="1:59" x14ac:dyDescent="0.2">
      <c r="B170" s="823"/>
      <c r="E170" s="823"/>
      <c r="F170" s="823"/>
      <c r="J170" s="823"/>
      <c r="K170" s="569"/>
      <c r="L170" s="823"/>
      <c r="M170" s="823"/>
      <c r="N170" s="823"/>
      <c r="R170" s="823"/>
      <c r="S170" s="823"/>
      <c r="T170" s="823"/>
      <c r="U170" s="823"/>
      <c r="V170" s="823"/>
      <c r="W170" s="823"/>
      <c r="X170" s="823"/>
      <c r="Z170" s="823"/>
      <c r="AC170" s="823"/>
      <c r="AD170" s="823"/>
      <c r="AE170" s="823"/>
      <c r="AF170" s="823"/>
      <c r="AG170" s="823"/>
      <c r="AH170" s="823"/>
      <c r="AI170" s="823"/>
      <c r="AJ170" s="823"/>
      <c r="AK170" s="823"/>
      <c r="AL170" s="823"/>
      <c r="AM170" s="823"/>
      <c r="AN170" s="823"/>
      <c r="AO170" s="823"/>
      <c r="AR170" s="823"/>
      <c r="AS170" s="823"/>
      <c r="AT170" s="823"/>
      <c r="AU170" s="823"/>
      <c r="AV170" s="823"/>
      <c r="AW170" s="823"/>
      <c r="AX170" s="823"/>
      <c r="AY170" s="823"/>
      <c r="BD170" s="823"/>
      <c r="BE170" s="823"/>
      <c r="BF170" s="823"/>
    </row>
    <row r="171" spans="1:59" x14ac:dyDescent="0.2">
      <c r="B171" s="823"/>
      <c r="E171" s="823"/>
      <c r="F171" s="823"/>
      <c r="J171" s="823"/>
      <c r="K171" s="569"/>
      <c r="L171" s="823"/>
      <c r="M171" s="823"/>
      <c r="N171" s="823"/>
      <c r="R171" s="823"/>
      <c r="S171" s="823"/>
      <c r="T171" s="823"/>
      <c r="U171" s="823"/>
      <c r="V171" s="823"/>
      <c r="W171" s="823"/>
      <c r="X171" s="823"/>
      <c r="Z171" s="823"/>
      <c r="AC171" s="823"/>
      <c r="AD171" s="823"/>
      <c r="AE171" s="823"/>
      <c r="AF171" s="823"/>
      <c r="AG171" s="823"/>
      <c r="AH171" s="823"/>
      <c r="AI171" s="823"/>
      <c r="AJ171" s="823"/>
      <c r="AK171" s="823"/>
      <c r="AL171" s="823"/>
      <c r="AM171" s="823"/>
      <c r="AN171" s="823"/>
      <c r="AO171" s="823"/>
      <c r="AR171" s="823"/>
      <c r="AS171" s="823"/>
      <c r="AT171" s="823"/>
      <c r="AU171" s="823"/>
      <c r="AV171" s="823"/>
      <c r="AW171" s="823"/>
      <c r="AX171" s="823"/>
      <c r="AY171" s="823"/>
      <c r="BD171" s="823"/>
      <c r="BE171" s="823"/>
      <c r="BF171" s="823"/>
    </row>
    <row r="172" spans="1:59" x14ac:dyDescent="0.2">
      <c r="B172" s="823"/>
      <c r="E172" s="823"/>
      <c r="F172" s="823"/>
      <c r="J172" s="823"/>
      <c r="K172" s="569"/>
      <c r="L172" s="823"/>
      <c r="M172" s="823"/>
      <c r="N172" s="823"/>
      <c r="R172" s="823"/>
      <c r="S172" s="823"/>
      <c r="T172" s="823"/>
      <c r="U172" s="823"/>
      <c r="V172" s="823"/>
      <c r="W172" s="823"/>
      <c r="X172" s="823"/>
      <c r="Z172" s="823"/>
      <c r="AC172" s="823"/>
      <c r="AD172" s="823"/>
      <c r="AE172" s="823"/>
      <c r="AF172" s="823"/>
      <c r="AG172" s="823"/>
      <c r="AH172" s="823"/>
      <c r="AI172" s="823"/>
      <c r="AJ172" s="823"/>
      <c r="AK172" s="823"/>
      <c r="AL172" s="823"/>
      <c r="AM172" s="823"/>
      <c r="AN172" s="823"/>
      <c r="AO172" s="823"/>
      <c r="AR172" s="823"/>
      <c r="AS172" s="823"/>
      <c r="AT172" s="823"/>
      <c r="AU172" s="823"/>
      <c r="AV172" s="823"/>
      <c r="AW172" s="823"/>
      <c r="AX172" s="823"/>
      <c r="AY172" s="823"/>
      <c r="BD172" s="823"/>
      <c r="BE172" s="823"/>
      <c r="BF172" s="823"/>
    </row>
    <row r="173" spans="1:59" x14ac:dyDescent="0.2">
      <c r="B173" s="823"/>
      <c r="E173" s="823"/>
      <c r="F173" s="823"/>
      <c r="J173" s="823"/>
      <c r="K173" s="569"/>
      <c r="L173" s="823"/>
      <c r="M173" s="823"/>
      <c r="N173" s="823"/>
      <c r="R173" s="823"/>
      <c r="S173" s="823"/>
      <c r="T173" s="823"/>
      <c r="U173" s="823"/>
      <c r="V173" s="823"/>
      <c r="W173" s="823"/>
      <c r="X173" s="823"/>
      <c r="Z173" s="823"/>
      <c r="AC173" s="823"/>
      <c r="AD173" s="823"/>
      <c r="AE173" s="823"/>
      <c r="AF173" s="823"/>
      <c r="AG173" s="823"/>
      <c r="AH173" s="823"/>
      <c r="AI173" s="823"/>
      <c r="AJ173" s="823"/>
      <c r="AK173" s="823"/>
      <c r="AL173" s="823"/>
      <c r="AM173" s="823"/>
      <c r="AN173" s="823"/>
      <c r="AO173" s="823"/>
      <c r="AR173" s="823"/>
      <c r="AS173" s="823"/>
      <c r="AT173" s="823"/>
      <c r="AU173" s="823"/>
      <c r="AV173" s="823"/>
      <c r="AW173" s="823"/>
      <c r="AX173" s="823"/>
      <c r="AY173" s="823"/>
      <c r="BD173" s="823"/>
      <c r="BE173" s="823"/>
      <c r="BF173" s="823"/>
    </row>
    <row r="174" spans="1:59" x14ac:dyDescent="0.2">
      <c r="B174" s="823"/>
      <c r="E174" s="823"/>
      <c r="F174" s="823"/>
      <c r="J174" s="823"/>
      <c r="L174" s="823"/>
      <c r="M174" s="823"/>
      <c r="N174" s="823"/>
      <c r="R174" s="823"/>
      <c r="S174" s="823"/>
      <c r="T174" s="823"/>
      <c r="U174" s="823"/>
      <c r="V174" s="823"/>
      <c r="W174" s="823"/>
      <c r="X174" s="823"/>
      <c r="Z174" s="823"/>
      <c r="AC174" s="823"/>
      <c r="AD174" s="823"/>
      <c r="AE174" s="823"/>
      <c r="AF174" s="823"/>
      <c r="AG174" s="823"/>
      <c r="AH174" s="823"/>
      <c r="AI174" s="823"/>
      <c r="AJ174" s="823"/>
      <c r="AK174" s="823"/>
      <c r="AL174" s="823"/>
      <c r="AM174" s="823"/>
      <c r="AN174" s="823"/>
      <c r="AO174" s="823"/>
      <c r="AR174" s="823"/>
      <c r="AS174" s="823"/>
      <c r="AT174" s="823"/>
      <c r="AU174" s="823"/>
      <c r="AV174" s="823"/>
      <c r="AW174" s="823"/>
      <c r="AX174" s="823"/>
      <c r="AY174" s="823"/>
      <c r="BD174" s="823"/>
      <c r="BE174" s="823"/>
      <c r="BF174" s="823"/>
    </row>
    <row r="175" spans="1:59" x14ac:dyDescent="0.2">
      <c r="B175" s="823"/>
      <c r="E175" s="823"/>
      <c r="F175" s="823"/>
      <c r="J175" s="823"/>
      <c r="L175" s="823"/>
      <c r="M175" s="823"/>
      <c r="N175" s="823"/>
      <c r="R175" s="823"/>
      <c r="S175" s="823"/>
      <c r="T175" s="823"/>
      <c r="U175" s="823"/>
      <c r="V175" s="823"/>
      <c r="W175" s="823"/>
      <c r="X175" s="823"/>
      <c r="Z175" s="823"/>
      <c r="AC175" s="823"/>
      <c r="AD175" s="823"/>
      <c r="AE175" s="823"/>
      <c r="AF175" s="823"/>
      <c r="AG175" s="823"/>
      <c r="AH175" s="823"/>
      <c r="AI175" s="823"/>
      <c r="AJ175" s="823"/>
      <c r="AK175" s="823"/>
      <c r="AL175" s="823"/>
      <c r="AM175" s="823"/>
      <c r="AN175" s="823"/>
      <c r="AO175" s="823"/>
      <c r="AR175" s="823"/>
      <c r="AS175" s="823"/>
      <c r="AT175" s="823"/>
      <c r="AU175" s="823"/>
      <c r="AV175" s="823"/>
      <c r="AW175" s="823"/>
      <c r="AX175" s="823"/>
      <c r="AY175" s="823"/>
      <c r="BD175" s="823"/>
      <c r="BE175" s="823"/>
      <c r="BF175" s="823"/>
    </row>
  </sheetData>
  <sheetProtection selectLockedCells="1" selectUnlockedCells="1"/>
  <mergeCells count="2">
    <mergeCell ref="AZ4:BC4"/>
    <mergeCell ref="P5:Q5"/>
  </mergeCells>
  <conditionalFormatting sqref="R7:V150">
    <cfRule type="cellIs" dxfId="60" priority="22" stopIfTrue="1" operator="lessThan">
      <formula>2</formula>
    </cfRule>
  </conditionalFormatting>
  <conditionalFormatting sqref="AQ7:AQ150">
    <cfRule type="cellIs" dxfId="59" priority="20" stopIfTrue="1" operator="lessThan">
      <formula>0</formula>
    </cfRule>
  </conditionalFormatting>
  <conditionalFormatting sqref="AP7:AP150">
    <cfRule type="cellIs" dxfId="58" priority="18" stopIfTrue="1" operator="greaterThan">
      <formula>11.99</formula>
    </cfRule>
    <cfRule type="cellIs" dxfId="57" priority="19" stopIfTrue="1" operator="lessThan">
      <formula>8</formula>
    </cfRule>
  </conditionalFormatting>
  <conditionalFormatting sqref="J7:J150">
    <cfRule type="cellIs" dxfId="56" priority="16" stopIfTrue="1" operator="greaterThan">
      <formula>10</formula>
    </cfRule>
    <cfRule type="cellIs" dxfId="55" priority="17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393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3" width="25.5703125"/>
    <col min="2" max="2" customWidth="true" style="624" width="6.0"/>
    <col min="3" max="3" customWidth="true" style="823" width="12.28515625"/>
    <col min="4" max="4" customWidth="true" style="823" width="13.85546875"/>
    <col min="5" max="5" customWidth="true" style="594" width="4.85546875"/>
    <col min="6" max="6" customWidth="true" style="594" width="3.7109375"/>
    <col min="7" max="7" customWidth="true" style="823" width="3.85546875"/>
    <col min="8" max="8" customWidth="true" style="823" width="4.0"/>
    <col min="9" max="9" customWidth="true" style="823" width="7.140625"/>
    <col min="10" max="10" customWidth="true" style="576" width="5.42578125"/>
    <col min="11" max="11" customWidth="true" style="823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3" width="7.5703125"/>
    <col min="16" max="17" customWidth="true" style="823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3" width="12.5703125"/>
    <col min="26" max="26" customWidth="true" style="576" width="7.85546875"/>
    <col min="27" max="27" customWidth="true" style="823" width="6.140625"/>
    <col min="28" max="28" customWidth="true" style="823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3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3" width="6.7109375"/>
    <col min="56" max="56" customWidth="true" style="865" width="8.85546875"/>
    <col min="57" max="58" customWidth="true" style="594" width="8.85546875"/>
    <col min="59" max="61" customWidth="true" style="823" width="8.85546875"/>
    <col min="62" max="16384" style="823" width="8.85546875"/>
  </cols>
  <sheetData>
    <row r="1" spans="1:61" ht="12.75" customHeight="1" x14ac:dyDescent="0.2">
      <c r="A1" s="105" t="s">
        <v>388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5"/>
      <c r="O4" s="611"/>
      <c r="P4" s="822"/>
      <c r="R4" s="1155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9" t="s">
        <v>19</v>
      </c>
      <c r="BA4" s="1180"/>
      <c r="BB4" s="1180"/>
      <c r="BC4" s="1181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5" t="s">
        <v>4066</v>
      </c>
      <c r="L5" s="845" t="s">
        <v>4025</v>
      </c>
      <c r="M5" s="529"/>
      <c r="N5" s="1155" t="s">
        <v>27</v>
      </c>
      <c r="O5" s="1155" t="s">
        <v>4067</v>
      </c>
      <c r="P5" s="1182" t="s">
        <v>4072</v>
      </c>
      <c r="Q5" s="1182"/>
      <c r="R5" s="115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5" t="s">
        <v>31</v>
      </c>
      <c r="AB5" s="115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4640</v>
      </c>
      <c r="B7" s="833" t="s">
        <v>80</v>
      </c>
      <c r="C7" s="889" t="s">
        <v>152</v>
      </c>
      <c r="D7" s="889" t="s">
        <v>4183</v>
      </c>
      <c r="E7" s="699">
        <v>12</v>
      </c>
      <c r="F7" s="1155">
        <v>391</v>
      </c>
      <c r="G7" s="1155" t="s">
        <v>105</v>
      </c>
      <c r="H7" s="1155" t="s">
        <v>105</v>
      </c>
      <c r="I7" s="832">
        <v>154.97999999999999</v>
      </c>
      <c r="J7" s="618">
        <f t="shared" ref="J7:J70" si="0">(M7/I7)*100</f>
        <v>0.58072009291521498</v>
      </c>
      <c r="K7" s="835">
        <v>0.22500000000000001</v>
      </c>
      <c r="L7" s="845">
        <v>4</v>
      </c>
      <c r="M7" s="609">
        <f t="shared" ref="M7:M70" si="1">K7*L7</f>
        <v>0.9</v>
      </c>
      <c r="N7" s="828" t="s">
        <v>424</v>
      </c>
      <c r="O7" s="700">
        <v>0.21</v>
      </c>
      <c r="P7" s="603">
        <v>44925</v>
      </c>
      <c r="Q7" s="603">
        <v>44951</v>
      </c>
      <c r="R7" s="609">
        <f t="shared" ref="R7:R70" si="2">(K7-O7)/O7*100</f>
        <v>7.1428571428571495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7.7777777777777946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9.195603738346648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11.024998995217206</v>
      </c>
      <c r="V7" s="667" t="str">
        <f>IF(INDEX(Historical!$N$7:$N$1218,MATCH(B7,Historical!$B$7:$B$1249,0))=0,"n/a",((INDEX(Historical!$C$7:$C$1227,MATCH(B7,Historical!$B$7:$B$1249,0))/INDEX(Historical!$N$7:$N$1218,MATCH(B7,Historical!$B$7:$B$1249,0)))^(1/10)-1)*100)</f>
        <v>n/a</v>
      </c>
      <c r="W7" s="668" t="str">
        <f t="shared" ref="W7:W70" si="3">IF(OR(U7&lt;=0,U7="n/a",V7&lt;=0,V7="n/a"),"n/a",U7/V7)</f>
        <v>n/a</v>
      </c>
      <c r="X7" s="669">
        <f t="shared" ref="X7:X70" si="4">IF(OR(AJ7&lt;=0,AJ7="n/a",U7&lt;=0,U7="n/a"),"n/a",U7/AJ7)</f>
        <v>0.4814410041579566</v>
      </c>
      <c r="Y7" s="628"/>
      <c r="Z7" s="618">
        <f t="shared" ref="Z7:Z70" si="5">IF(OR(AC7&lt;0.01,AC7="n/a"),"n/a",M7/AC7*100)</f>
        <v>21.5311004784689</v>
      </c>
      <c r="AA7" s="844">
        <f t="shared" ref="AA7:AA70" si="6">IF(OR(AC7&lt;0.01,AC7="n/a"),"n/a",I7/AC7)</f>
        <v>37.076555023923447</v>
      </c>
      <c r="AB7" s="845">
        <v>10</v>
      </c>
      <c r="AC7" s="824">
        <v>4.18</v>
      </c>
      <c r="AD7" s="824">
        <v>3.02</v>
      </c>
      <c r="AE7" s="824">
        <v>6.59</v>
      </c>
      <c r="AF7" s="824">
        <v>8.84</v>
      </c>
      <c r="AG7" s="824">
        <v>24.3</v>
      </c>
      <c r="AH7" s="824">
        <v>71</v>
      </c>
      <c r="AI7" s="824">
        <v>10.83</v>
      </c>
      <c r="AJ7" s="824">
        <v>22.900000000000002</v>
      </c>
      <c r="AK7" s="824">
        <v>11.97</v>
      </c>
      <c r="AL7" s="836">
        <v>45120</v>
      </c>
      <c r="AM7" s="830">
        <v>0.3</v>
      </c>
      <c r="AN7" s="824">
        <v>0.56999999999999995</v>
      </c>
      <c r="AO7" s="705">
        <f t="shared" ref="AO7:AO70" si="7">IF(U7="n/a","n/a",IF(AA7&lt;0,"n/a",IF(AA7="n/a","n/a",J7+U7-AA7)))</f>
        <v>-25.470835935791026</v>
      </c>
      <c r="AP7" s="706">
        <f t="shared" ref="AP7:AP70" si="8">IF(U7="n/a","n/a",J7+U7)</f>
        <v>11.605719088132421</v>
      </c>
      <c r="AQ7" s="846">
        <f t="shared" ref="AQ7:AQ70" si="9">IF(OR(AC7&lt;0.01,AC7="n/a",AF7="n/a"),"n/a",(I7/SQRT(22.5*AC7*(I7/AF7))-1)*100)</f>
        <v>281.6669556979885</v>
      </c>
      <c r="AR7" s="618">
        <f>INDEX(Historical!$C$7:$C$1227,MATCH(B7,Historical!$B$7:$B$1249,0))*IF(AH7="n/a",1.03,IF(AH7&lt;0,1.01,IF(AH7&gt;10,1.1,(1+AH7/100))))</f>
        <v>0.85360000000000014</v>
      </c>
      <c r="AS7" s="844">
        <f t="shared" ref="AS7:AS70" si="10">IF($AI7="n/a",1.03*AR7,IF($AI7&lt;0,1.01*AR7,IF($AI7&gt;10,1.1*AR7,(1+$AI7/100)*AR7)))</f>
        <v>0.93896000000000024</v>
      </c>
      <c r="AT7" s="844">
        <f t="shared" ref="AT7:AV26" si="11">IF($AK7="n/a",1.03*AS7,IF($AK7&lt;0,1.01*AS7,IF($AK7&gt;10,1.1*AS7,(1+$AK7/100)*AS7)))</f>
        <v>1.0328560000000004</v>
      </c>
      <c r="AU7" s="844">
        <f t="shared" si="11"/>
        <v>1.1361416000000006</v>
      </c>
      <c r="AV7" s="844">
        <f t="shared" si="11"/>
        <v>1.2497557600000009</v>
      </c>
      <c r="AW7" s="618">
        <f t="shared" ref="AW7:AW70" si="12">SUM(AR7:AV7)</f>
        <v>5.2113133600000019</v>
      </c>
      <c r="AX7" s="713">
        <f t="shared" ref="AX7:AX70" si="13">AW7/I7*100</f>
        <v>3.3625715318105578</v>
      </c>
      <c r="AY7" s="891">
        <v>1.08</v>
      </c>
      <c r="AZ7" s="830">
        <v>37.74</v>
      </c>
      <c r="BA7" s="830">
        <v>-4.7</v>
      </c>
      <c r="BB7" s="830">
        <v>14.530000000000001</v>
      </c>
      <c r="BC7" s="830">
        <v>19.68</v>
      </c>
      <c r="BE7" s="594">
        <v>2012</v>
      </c>
      <c r="BF7" s="856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840">
        <v>12</v>
      </c>
      <c r="BH7" s="823" t="s">
        <v>4455</v>
      </c>
      <c r="BI7" s="823" t="s">
        <v>4456</v>
      </c>
    </row>
    <row r="8" spans="1:61" ht="11.25" customHeight="1" x14ac:dyDescent="0.2">
      <c r="A8" s="829" t="s">
        <v>914</v>
      </c>
      <c r="B8" s="833" t="s">
        <v>915</v>
      </c>
      <c r="C8" s="889" t="s">
        <v>4061</v>
      </c>
      <c r="D8" s="889" t="s">
        <v>4185</v>
      </c>
      <c r="E8" s="699">
        <v>11</v>
      </c>
      <c r="F8" s="1155">
        <v>420</v>
      </c>
      <c r="G8" s="1155" t="s">
        <v>105</v>
      </c>
      <c r="H8" s="1155" t="s">
        <v>105</v>
      </c>
      <c r="I8" s="832">
        <v>148.03</v>
      </c>
      <c r="J8" s="618">
        <f t="shared" si="0"/>
        <v>0.62149564277511316</v>
      </c>
      <c r="K8" s="835">
        <v>0.23</v>
      </c>
      <c r="L8" s="845">
        <v>4</v>
      </c>
      <c r="M8" s="609">
        <f t="shared" si="1"/>
        <v>0.92</v>
      </c>
      <c r="N8" s="828" t="s">
        <v>235</v>
      </c>
      <c r="O8" s="700">
        <v>0.22</v>
      </c>
      <c r="P8" s="603">
        <v>44687</v>
      </c>
      <c r="Q8" s="603">
        <v>44693</v>
      </c>
      <c r="R8" s="609">
        <f t="shared" si="2"/>
        <v>4.5454545454545494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7.120743034055721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7.0555031172336191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9.1828049088792163</v>
      </c>
      <c r="V8" s="667" t="str">
        <f>IF(INDEX(Historical!$N$7:$N$1218,MATCH(B8,Historical!$B$7:$B$1249,0))=0,"n/a",((INDEX(Historical!$C$7:$C$1227,MATCH(B8,Historical!$B$7:$B$1249,0))/INDEX(Historical!$N$7:$N$1218,MATCH(B8,Historical!$B$7:$B$1249,0)))^(1/10)-1)*100)</f>
        <v>n/a</v>
      </c>
      <c r="W8" s="668" t="str">
        <f t="shared" si="3"/>
        <v>n/a</v>
      </c>
      <c r="X8" s="669">
        <f t="shared" si="4"/>
        <v>0.42512985689255628</v>
      </c>
      <c r="Y8" s="1021" t="s">
        <v>4048</v>
      </c>
      <c r="Z8" s="618">
        <f t="shared" si="5"/>
        <v>15.081967213114755</v>
      </c>
      <c r="AA8" s="844">
        <f t="shared" si="6"/>
        <v>24.267213114754099</v>
      </c>
      <c r="AB8" s="845">
        <v>9</v>
      </c>
      <c r="AC8" s="824">
        <v>6.1</v>
      </c>
      <c r="AD8" s="824">
        <v>2.6</v>
      </c>
      <c r="AE8" s="824">
        <v>5.66</v>
      </c>
      <c r="AF8" s="824">
        <v>44.67</v>
      </c>
      <c r="AG8" s="824">
        <v>160.9</v>
      </c>
      <c r="AH8" s="824">
        <v>8.9</v>
      </c>
      <c r="AI8" s="824">
        <v>8.98</v>
      </c>
      <c r="AJ8" s="824">
        <v>21.6</v>
      </c>
      <c r="AK8" s="824">
        <v>8.89</v>
      </c>
      <c r="AL8" s="836">
        <v>2232520</v>
      </c>
      <c r="AM8" s="830">
        <v>6.9999999999999993E-2</v>
      </c>
      <c r="AN8" s="824">
        <v>2.37</v>
      </c>
      <c r="AO8" s="705">
        <f t="shared" si="7"/>
        <v>-14.462912563099771</v>
      </c>
      <c r="AP8" s="706">
        <f t="shared" si="8"/>
        <v>9.8043005516543289</v>
      </c>
      <c r="AQ8" s="846">
        <f t="shared" si="9"/>
        <v>594.10739157442447</v>
      </c>
      <c r="AR8" s="618">
        <f>INDEX(Historical!$C$7:$C$1227,MATCH(B8,Historical!$B$7:$B$1249,0))*IF(AH8="n/a",1.03,IF(AH8&lt;0,1.01,IF(AH8&gt;10,1.1,(1+AH8/100))))</f>
        <v>0.94198499999999996</v>
      </c>
      <c r="AS8" s="844">
        <f t="shared" si="10"/>
        <v>1.0265752530000001</v>
      </c>
      <c r="AT8" s="844">
        <f t="shared" si="11"/>
        <v>1.1178377929917001</v>
      </c>
      <c r="AU8" s="844">
        <f t="shared" si="11"/>
        <v>1.2172135727886622</v>
      </c>
      <c r="AV8" s="844">
        <f t="shared" si="11"/>
        <v>1.3254238594095742</v>
      </c>
      <c r="AW8" s="618">
        <f t="shared" si="12"/>
        <v>5.6290354781899365</v>
      </c>
      <c r="AX8" s="713">
        <f t="shared" si="13"/>
        <v>3.8026315464364906</v>
      </c>
      <c r="AY8" s="891">
        <v>1.24</v>
      </c>
      <c r="AZ8" s="830">
        <v>14.719999999999999</v>
      </c>
      <c r="BA8" s="830">
        <v>-19.079999999999998</v>
      </c>
      <c r="BB8" s="830">
        <v>1.3</v>
      </c>
      <c r="BC8" s="830">
        <v>-4.07</v>
      </c>
      <c r="BE8" s="594">
        <v>2012</v>
      </c>
      <c r="BF8" s="856">
        <f t="shared" si="14"/>
        <v>1</v>
      </c>
      <c r="BG8" s="840">
        <v>28.1</v>
      </c>
      <c r="BH8" s="823" t="s">
        <v>4455</v>
      </c>
      <c r="BI8" s="823" t="s">
        <v>4456</v>
      </c>
    </row>
    <row r="9" spans="1:61" ht="11.25" customHeight="1" x14ac:dyDescent="0.2">
      <c r="A9" s="823" t="s">
        <v>853</v>
      </c>
      <c r="B9" s="833" t="s">
        <v>854</v>
      </c>
      <c r="C9" s="889" t="s">
        <v>152</v>
      </c>
      <c r="D9" s="889" t="s">
        <v>897</v>
      </c>
      <c r="E9" s="699">
        <v>11</v>
      </c>
      <c r="F9" s="1155">
        <v>449</v>
      </c>
      <c r="G9" s="1155" t="s">
        <v>36</v>
      </c>
      <c r="H9" s="1155" t="s">
        <v>36</v>
      </c>
      <c r="I9" s="832">
        <v>161.18</v>
      </c>
      <c r="J9" s="618">
        <f t="shared" si="0"/>
        <v>3.6729122719940435</v>
      </c>
      <c r="K9" s="835">
        <v>1.48</v>
      </c>
      <c r="L9" s="845">
        <v>4</v>
      </c>
      <c r="M9" s="609">
        <f t="shared" si="1"/>
        <v>5.92</v>
      </c>
      <c r="N9" s="828" t="s">
        <v>106</v>
      </c>
      <c r="O9" s="700">
        <v>1.41</v>
      </c>
      <c r="P9" s="603">
        <v>44928</v>
      </c>
      <c r="Q9" s="603">
        <v>44972</v>
      </c>
      <c r="R9" s="609">
        <f t="shared" si="2"/>
        <v>4.9645390070922026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10.169491525423746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13.145242701201699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17.927121883941943</v>
      </c>
      <c r="V9" s="667" t="str">
        <f>IF(INDEX(Historical!$N$7:$N$1218,MATCH(B9,Historical!$B$7:$B$1249,0))=0,"n/a",((INDEX(Historical!$C$7:$C$1227,MATCH(B9,Historical!$B$7:$B$1249,0))/INDEX(Historical!$N$7:$N$1218,MATCH(B9,Historical!$B$7:$B$1249,0)))^(1/10)-1)*100)</f>
        <v>n/a</v>
      </c>
      <c r="W9" s="668" t="str">
        <f t="shared" si="3"/>
        <v>n/a</v>
      </c>
      <c r="X9" s="669">
        <f t="shared" si="4"/>
        <v>1.4694362199952413</v>
      </c>
      <c r="Y9" s="834"/>
      <c r="Z9" s="618">
        <f t="shared" si="5"/>
        <v>78.82822902796272</v>
      </c>
      <c r="AA9" s="844">
        <f t="shared" si="6"/>
        <v>21.462050599201067</v>
      </c>
      <c r="AB9" s="845">
        <v>12</v>
      </c>
      <c r="AC9" s="824">
        <v>7.51</v>
      </c>
      <c r="AD9" s="824" t="s">
        <v>135</v>
      </c>
      <c r="AE9" s="824">
        <v>4.8499999999999996</v>
      </c>
      <c r="AF9" s="824">
        <v>17.52</v>
      </c>
      <c r="AG9" s="825">
        <v>85.6</v>
      </c>
      <c r="AH9" s="824">
        <v>137</v>
      </c>
      <c r="AI9" s="824">
        <v>-16.73</v>
      </c>
      <c r="AJ9" s="824">
        <v>12.2</v>
      </c>
      <c r="AK9" s="824">
        <v>-0.4</v>
      </c>
      <c r="AL9" s="836">
        <v>280480</v>
      </c>
      <c r="AM9" s="830">
        <v>0.11</v>
      </c>
      <c r="AN9" s="824">
        <v>4.3499999999999996</v>
      </c>
      <c r="AO9" s="705">
        <f t="shared" si="7"/>
        <v>0.13798355673491969</v>
      </c>
      <c r="AP9" s="706">
        <f t="shared" si="8"/>
        <v>21.600034155935987</v>
      </c>
      <c r="AQ9" s="846">
        <f t="shared" si="9"/>
        <v>308.80048189686897</v>
      </c>
      <c r="AR9" s="618">
        <f>INDEX(Historical!$C$7:$C$1227,MATCH(B9,Historical!$B$7:$B$1249,0))*IF(AH9="n/a",1.03,IF(AH9&lt;0,1.01,IF(AH9&gt;10,1.1,(1+AH9/100))))</f>
        <v>5.7200000000000006</v>
      </c>
      <c r="AS9" s="844">
        <f t="shared" si="10"/>
        <v>5.7772000000000006</v>
      </c>
      <c r="AT9" s="844">
        <f t="shared" si="11"/>
        <v>5.8349720000000005</v>
      </c>
      <c r="AU9" s="844">
        <f t="shared" si="11"/>
        <v>5.8933217200000003</v>
      </c>
      <c r="AV9" s="844">
        <f t="shared" si="11"/>
        <v>5.9522549372000002</v>
      </c>
      <c r="AW9" s="618">
        <f t="shared" si="12"/>
        <v>29.177748657199999</v>
      </c>
      <c r="AX9" s="713">
        <f t="shared" si="13"/>
        <v>18.102586336518176</v>
      </c>
      <c r="AY9" s="891">
        <v>0.67</v>
      </c>
      <c r="AZ9" s="830">
        <v>40.03</v>
      </c>
      <c r="BA9" s="830">
        <v>-8.3699999999999992</v>
      </c>
      <c r="BB9" s="830">
        <v>9.7100000000000009</v>
      </c>
      <c r="BC9" s="830">
        <v>8.3099999999999987</v>
      </c>
      <c r="BE9" s="594">
        <v>2013</v>
      </c>
      <c r="BF9" s="856">
        <f t="shared" si="14"/>
        <v>1</v>
      </c>
      <c r="BG9" s="840">
        <v>9.3000000000000007</v>
      </c>
      <c r="BH9" s="823" t="s">
        <v>4455</v>
      </c>
      <c r="BI9" s="823" t="s">
        <v>4456</v>
      </c>
    </row>
    <row r="10" spans="1:61" ht="11.25" customHeight="1" x14ac:dyDescent="0.2">
      <c r="A10" s="829" t="s">
        <v>4645</v>
      </c>
      <c r="B10" s="833" t="s">
        <v>415</v>
      </c>
      <c r="C10" s="889" t="s">
        <v>152</v>
      </c>
      <c r="D10" s="889" t="s">
        <v>4188</v>
      </c>
      <c r="E10" s="699">
        <v>18</v>
      </c>
      <c r="F10" s="1155">
        <v>226</v>
      </c>
      <c r="G10" s="1155" t="s">
        <v>105</v>
      </c>
      <c r="H10" s="1155" t="s">
        <v>105</v>
      </c>
      <c r="I10" s="832">
        <v>170.69</v>
      </c>
      <c r="J10" s="618">
        <f t="shared" si="0"/>
        <v>1.1365633604780596</v>
      </c>
      <c r="K10" s="835">
        <v>0.48499999999999999</v>
      </c>
      <c r="L10" s="845">
        <v>4</v>
      </c>
      <c r="M10" s="609">
        <f t="shared" si="1"/>
        <v>1.94</v>
      </c>
      <c r="N10" s="828" t="s">
        <v>416</v>
      </c>
      <c r="O10" s="700">
        <v>0.46</v>
      </c>
      <c r="P10" s="1006">
        <v>44875</v>
      </c>
      <c r="Q10" s="1006">
        <v>44893</v>
      </c>
      <c r="R10" s="609">
        <f t="shared" si="2"/>
        <v>5.4347826086956443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4.705882352941182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4.9461297617438449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5.1463123250755638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14.489647191899913</v>
      </c>
      <c r="W10" s="668">
        <f t="shared" si="3"/>
        <v>0.35517167926300408</v>
      </c>
      <c r="X10" s="669">
        <f t="shared" si="4"/>
        <v>0.13760193382554983</v>
      </c>
      <c r="Y10" s="640"/>
      <c r="Z10" s="618">
        <f t="shared" si="5"/>
        <v>24.129353233830848</v>
      </c>
      <c r="AA10" s="844">
        <f t="shared" si="6"/>
        <v>21.230099502487565</v>
      </c>
      <c r="AB10" s="845">
        <v>9</v>
      </c>
      <c r="AC10" s="824">
        <v>8.0399999999999991</v>
      </c>
      <c r="AD10" s="824">
        <v>2.39</v>
      </c>
      <c r="AE10" s="824">
        <v>0.14000000000000001</v>
      </c>
      <c r="AF10" s="824" t="s">
        <v>135</v>
      </c>
      <c r="AG10" s="825">
        <v>844.6</v>
      </c>
      <c r="AH10" s="825">
        <v>8.9</v>
      </c>
      <c r="AI10" s="825">
        <v>10.059999999999999</v>
      </c>
      <c r="AJ10" s="824">
        <v>37.4</v>
      </c>
      <c r="AK10" s="824">
        <v>8.7200000000000006</v>
      </c>
      <c r="AL10" s="836">
        <v>33820</v>
      </c>
      <c r="AM10" s="830">
        <v>0.2</v>
      </c>
      <c r="AN10" s="824" t="s">
        <v>135</v>
      </c>
      <c r="AO10" s="705">
        <f t="shared" si="7"/>
        <v>-14.947223816933942</v>
      </c>
      <c r="AP10" s="706">
        <f t="shared" si="8"/>
        <v>6.2828756855536234</v>
      </c>
      <c r="AQ10" s="846" t="str">
        <f t="shared" si="9"/>
        <v>n/a</v>
      </c>
      <c r="AR10" s="618">
        <f>INDEX(Historical!$C$7:$C$1227,MATCH(B10,Historical!$B$7:$B$1249,0))*IF(AH10="n/a",1.03,IF(AH10&lt;0,1.01,IF(AH10&gt;10,1.1,(1+AH10/100))))</f>
        <v>1.93842</v>
      </c>
      <c r="AS10" s="844">
        <f t="shared" si="10"/>
        <v>2.1322620000000003</v>
      </c>
      <c r="AT10" s="844">
        <f t="shared" si="11"/>
        <v>2.3181952464000002</v>
      </c>
      <c r="AU10" s="844">
        <f t="shared" si="11"/>
        <v>2.5203418718860799</v>
      </c>
      <c r="AV10" s="844">
        <f t="shared" si="11"/>
        <v>2.7401156831145461</v>
      </c>
      <c r="AW10" s="618">
        <f t="shared" si="12"/>
        <v>11.649334801400627</v>
      </c>
      <c r="AX10" s="713">
        <f t="shared" si="13"/>
        <v>6.8248490253679934</v>
      </c>
      <c r="AY10" s="891">
        <v>0.54</v>
      </c>
      <c r="AZ10" s="830">
        <v>50.149999999999991</v>
      </c>
      <c r="BA10" s="830">
        <v>1.24</v>
      </c>
      <c r="BB10" s="830">
        <v>14.02</v>
      </c>
      <c r="BC10" s="830">
        <v>14.66</v>
      </c>
      <c r="BE10" s="594">
        <v>2006</v>
      </c>
      <c r="BF10" s="856">
        <f t="shared" si="14"/>
        <v>2</v>
      </c>
      <c r="BG10" s="840">
        <v>3</v>
      </c>
      <c r="BH10" s="823" t="s">
        <v>4455</v>
      </c>
      <c r="BI10" s="823" t="s">
        <v>4456</v>
      </c>
    </row>
    <row r="11" spans="1:61" ht="11.25" customHeight="1" x14ac:dyDescent="0.2">
      <c r="A11" s="829" t="s">
        <v>4642</v>
      </c>
      <c r="B11" s="833" t="s">
        <v>921</v>
      </c>
      <c r="C11" s="889" t="s">
        <v>107</v>
      </c>
      <c r="D11" s="889" t="s">
        <v>4190</v>
      </c>
      <c r="E11" s="699">
        <v>11</v>
      </c>
      <c r="F11" s="1155">
        <v>440</v>
      </c>
      <c r="G11" s="1155" t="s">
        <v>105</v>
      </c>
      <c r="H11" s="1155" t="s">
        <v>105</v>
      </c>
      <c r="I11" s="832">
        <v>14.88</v>
      </c>
      <c r="J11" s="618">
        <f t="shared" si="0"/>
        <v>10.75268817204301</v>
      </c>
      <c r="K11" s="835">
        <v>0.4</v>
      </c>
      <c r="L11" s="845">
        <v>4</v>
      </c>
      <c r="M11" s="609">
        <f t="shared" si="1"/>
        <v>1.6</v>
      </c>
      <c r="N11" s="828" t="s">
        <v>697</v>
      </c>
      <c r="O11" s="700">
        <v>0.39</v>
      </c>
      <c r="P11" s="603">
        <v>44882</v>
      </c>
      <c r="Q11" s="603">
        <v>44895</v>
      </c>
      <c r="R11" s="609">
        <f t="shared" si="2"/>
        <v>2.5641025641025665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12.195121951219502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12.085905216063498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17.353887132154821</v>
      </c>
      <c r="V11" s="667" t="str">
        <f>IF(INDEX(Historical!$N$7:$N$1218,MATCH(B11,Historical!$B$7:$B$1249,0))=0,"n/a",((INDEX(Historical!$C$7:$C$1227,MATCH(B11,Historical!$B$7:$B$1249,0))/INDEX(Historical!$N$7:$N$1218,MATCH(B11,Historical!$B$7:$B$1249,0)))^(1/10)-1)*100)</f>
        <v>n/a</v>
      </c>
      <c r="W11" s="668" t="str">
        <f t="shared" si="3"/>
        <v>n/a</v>
      </c>
      <c r="X11" s="669">
        <f t="shared" si="4"/>
        <v>0.86769435660774108</v>
      </c>
      <c r="Y11" s="834"/>
      <c r="Z11" s="618">
        <f t="shared" si="5"/>
        <v>96.969696969696983</v>
      </c>
      <c r="AA11" s="844">
        <f t="shared" si="6"/>
        <v>9.0181818181818194</v>
      </c>
      <c r="AB11" s="845">
        <v>12</v>
      </c>
      <c r="AC11" s="824">
        <v>1.65</v>
      </c>
      <c r="AD11" s="824">
        <v>1.1100000000000001</v>
      </c>
      <c r="AE11" s="824">
        <v>2.5</v>
      </c>
      <c r="AF11" s="824">
        <v>1.1399999999999999</v>
      </c>
      <c r="AG11" s="824">
        <v>14.799999999999999</v>
      </c>
      <c r="AH11" s="824">
        <v>66.7</v>
      </c>
      <c r="AI11" s="824">
        <v>-3.82</v>
      </c>
      <c r="AJ11" s="824">
        <v>20</v>
      </c>
      <c r="AK11" s="824">
        <v>8</v>
      </c>
      <c r="AL11" s="836">
        <v>2550</v>
      </c>
      <c r="AM11" s="830">
        <v>0.89999999999999991</v>
      </c>
      <c r="AN11" s="824">
        <v>6.6</v>
      </c>
      <c r="AO11" s="705">
        <f t="shared" si="7"/>
        <v>19.088393486016013</v>
      </c>
      <c r="AP11" s="706">
        <f t="shared" si="8"/>
        <v>28.106575304197833</v>
      </c>
      <c r="AQ11" s="846">
        <f t="shared" si="9"/>
        <v>-32.404052479367365</v>
      </c>
      <c r="AR11" s="618">
        <f>INDEX(Historical!$C$7:$C$1227,MATCH(B11,Historical!$B$7:$B$1249,0))*IF(AH11="n/a",1.03,IF(AH11&lt;0,1.01,IF(AH11&gt;10,1.1,(1+AH11/100))))</f>
        <v>1.518</v>
      </c>
      <c r="AS11" s="844">
        <f t="shared" si="10"/>
        <v>1.53318</v>
      </c>
      <c r="AT11" s="844">
        <f t="shared" si="11"/>
        <v>1.6558344</v>
      </c>
      <c r="AU11" s="844">
        <f t="shared" si="11"/>
        <v>1.7883011520000001</v>
      </c>
      <c r="AV11" s="844">
        <f t="shared" si="11"/>
        <v>1.9313652441600002</v>
      </c>
      <c r="AW11" s="618">
        <f t="shared" si="12"/>
        <v>8.4266807961599994</v>
      </c>
      <c r="AX11" s="713">
        <f t="shared" si="13"/>
        <v>56.630919329032245</v>
      </c>
      <c r="AY11" s="891">
        <v>1.88</v>
      </c>
      <c r="AZ11" s="830">
        <v>33.33</v>
      </c>
      <c r="BA11" s="830">
        <v>-21.19</v>
      </c>
      <c r="BB11" s="830">
        <v>11.78</v>
      </c>
      <c r="BC11" s="830">
        <v>-2.78</v>
      </c>
      <c r="BE11" s="594">
        <v>2012</v>
      </c>
      <c r="BF11" s="856">
        <f t="shared" si="14"/>
        <v>1</v>
      </c>
      <c r="BG11" s="840">
        <v>1.7999999999999998</v>
      </c>
      <c r="BH11" s="823" t="s">
        <v>4455</v>
      </c>
      <c r="BI11" s="823" t="s">
        <v>4457</v>
      </c>
    </row>
    <row r="12" spans="1:61" ht="11.25" customHeight="1" x14ac:dyDescent="0.2">
      <c r="A12" s="829" t="s">
        <v>393</v>
      </c>
      <c r="B12" s="834" t="s">
        <v>394</v>
      </c>
      <c r="C12" s="889" t="s">
        <v>4061</v>
      </c>
      <c r="D12" s="889" t="s">
        <v>4192</v>
      </c>
      <c r="E12" s="699">
        <v>18</v>
      </c>
      <c r="F12" s="1155">
        <v>225</v>
      </c>
      <c r="G12" s="1155" t="s">
        <v>105</v>
      </c>
      <c r="H12" s="1155" t="s">
        <v>105</v>
      </c>
      <c r="I12" s="832">
        <v>300.93</v>
      </c>
      <c r="J12" s="618">
        <f t="shared" si="0"/>
        <v>1.4887183065829264</v>
      </c>
      <c r="K12" s="835">
        <v>1.1200000000000001</v>
      </c>
      <c r="L12" s="845">
        <v>4</v>
      </c>
      <c r="M12" s="609">
        <f t="shared" si="1"/>
        <v>4.4800000000000004</v>
      </c>
      <c r="N12" s="828" t="s">
        <v>147</v>
      </c>
      <c r="O12" s="700">
        <v>0.97</v>
      </c>
      <c r="P12" s="603">
        <v>44846</v>
      </c>
      <c r="Q12" s="603">
        <v>44880</v>
      </c>
      <c r="R12" s="609">
        <f t="shared" si="2"/>
        <v>15.46391752577321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10.060975609756095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8.9685067401780838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9.33999366740521</v>
      </c>
      <c r="V12" s="667">
        <f>IF(INDEX(Historical!$N$7:$N$1218,MATCH(B12,Historical!$B$7:$B$1249,0))=0,"n/a",((INDEX(Historical!$C$7:$C$1227,MATCH(B12,Historical!$B$7:$B$1249,0))/INDEX(Historical!$N$7:$N$1218,MATCH(B12,Historical!$B$7:$B$1249,0)))^(1/10)-1)*100)</f>
        <v>12.366141475648185</v>
      </c>
      <c r="W12" s="668">
        <f t="shared" si="3"/>
        <v>0.75528762838415153</v>
      </c>
      <c r="X12" s="669">
        <f t="shared" si="4"/>
        <v>0.64413749430380762</v>
      </c>
      <c r="Y12" s="834" t="s">
        <v>717</v>
      </c>
      <c r="Z12" s="618">
        <f t="shared" si="5"/>
        <v>41.830065359477125</v>
      </c>
      <c r="AA12" s="844">
        <f t="shared" si="6"/>
        <v>28.098039215686274</v>
      </c>
      <c r="AB12" s="845">
        <v>8</v>
      </c>
      <c r="AC12" s="824">
        <v>10.71</v>
      </c>
      <c r="AD12" s="824">
        <v>2.41</v>
      </c>
      <c r="AE12" s="824">
        <v>3.09</v>
      </c>
      <c r="AF12" s="824">
        <v>8.24</v>
      </c>
      <c r="AG12" s="824">
        <v>32.6</v>
      </c>
      <c r="AH12" s="824">
        <v>17</v>
      </c>
      <c r="AI12" s="824">
        <v>10.9</v>
      </c>
      <c r="AJ12" s="824">
        <v>14.499999999999998</v>
      </c>
      <c r="AK12" s="824">
        <v>11.16</v>
      </c>
      <c r="AL12" s="836">
        <v>190380</v>
      </c>
      <c r="AM12" s="830">
        <v>0.1</v>
      </c>
      <c r="AN12" s="824">
        <v>0</v>
      </c>
      <c r="AO12" s="705">
        <f t="shared" si="7"/>
        <v>-17.269327241698136</v>
      </c>
      <c r="AP12" s="706">
        <f t="shared" si="8"/>
        <v>10.828711973988137</v>
      </c>
      <c r="AQ12" s="846">
        <f t="shared" si="9"/>
        <v>220.78226823900002</v>
      </c>
      <c r="AR12" s="618">
        <f>INDEX(Historical!$C$7:$C$1227,MATCH(B12,Historical!$B$7:$B$1249,0))*IF(AH12="n/a",1.03,IF(AH12&lt;0,1.01,IF(AH12&gt;10,1.1,(1+AH12/100))))</f>
        <v>3.9710000000000001</v>
      </c>
      <c r="AS12" s="844">
        <f t="shared" si="10"/>
        <v>4.3681000000000001</v>
      </c>
      <c r="AT12" s="844">
        <f t="shared" si="11"/>
        <v>4.8049100000000005</v>
      </c>
      <c r="AU12" s="844">
        <f t="shared" si="11"/>
        <v>5.2854010000000011</v>
      </c>
      <c r="AV12" s="844">
        <f t="shared" si="11"/>
        <v>5.8139411000000019</v>
      </c>
      <c r="AW12" s="618">
        <f t="shared" si="12"/>
        <v>24.243352100000003</v>
      </c>
      <c r="AX12" s="713">
        <f t="shared" si="13"/>
        <v>8.0561433223673298</v>
      </c>
      <c r="AY12" s="891">
        <v>1.21</v>
      </c>
      <c r="AZ12" s="830">
        <v>23.86</v>
      </c>
      <c r="BA12" s="830">
        <v>-27.900000000000002</v>
      </c>
      <c r="BB12" s="830">
        <v>10.47</v>
      </c>
      <c r="BC12" s="830">
        <v>2.04</v>
      </c>
      <c r="BE12" s="594">
        <v>2006</v>
      </c>
      <c r="BF12" s="856">
        <f t="shared" si="14"/>
        <v>2</v>
      </c>
      <c r="BG12" s="840">
        <v>15.2</v>
      </c>
      <c r="BH12" s="823" t="s">
        <v>4455</v>
      </c>
      <c r="BI12" s="823" t="s">
        <v>4456</v>
      </c>
    </row>
    <row r="13" spans="1:61" ht="11.25" customHeight="1" x14ac:dyDescent="0.2">
      <c r="A13" s="822" t="s">
        <v>4644</v>
      </c>
      <c r="B13" s="833" t="s">
        <v>864</v>
      </c>
      <c r="C13" s="889" t="s">
        <v>4186</v>
      </c>
      <c r="D13" s="889" t="s">
        <v>4187</v>
      </c>
      <c r="E13" s="699">
        <v>10</v>
      </c>
      <c r="F13" s="1155">
        <v>500</v>
      </c>
      <c r="G13" s="1155" t="s">
        <v>36</v>
      </c>
      <c r="H13" s="1155" t="s">
        <v>36</v>
      </c>
      <c r="I13" s="832">
        <v>69.95</v>
      </c>
      <c r="J13" s="618">
        <f t="shared" si="0"/>
        <v>4.1172265904217298</v>
      </c>
      <c r="K13" s="835">
        <v>0.24</v>
      </c>
      <c r="L13" s="845">
        <v>12</v>
      </c>
      <c r="M13" s="609">
        <f t="shared" si="1"/>
        <v>2.88</v>
      </c>
      <c r="N13" s="828" t="s">
        <v>1025</v>
      </c>
      <c r="O13" s="700">
        <v>0.23400000000000001</v>
      </c>
      <c r="P13" s="603">
        <v>44862</v>
      </c>
      <c r="Q13" s="603">
        <v>44879</v>
      </c>
      <c r="R13" s="609">
        <f t="shared" si="2"/>
        <v>2.5641025641025541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9.0295358649789002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6.8199120681563752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6.1202479703297508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4.2148577085874273</v>
      </c>
      <c r="W13" s="668">
        <f t="shared" si="3"/>
        <v>1.4520651451317672</v>
      </c>
      <c r="X13" s="669" t="str">
        <f t="shared" si="4"/>
        <v>n/a</v>
      </c>
      <c r="Y13" s="628"/>
      <c r="Z13" s="618">
        <f t="shared" si="5"/>
        <v>161.79775280898875</v>
      </c>
      <c r="AA13" s="844">
        <f t="shared" si="6"/>
        <v>39.297752808988768</v>
      </c>
      <c r="AB13" s="845">
        <v>12</v>
      </c>
      <c r="AC13" s="824">
        <v>1.78</v>
      </c>
      <c r="AD13" s="824">
        <v>15.34</v>
      </c>
      <c r="AE13" s="824">
        <v>15.18</v>
      </c>
      <c r="AF13" s="824">
        <v>1.26</v>
      </c>
      <c r="AG13" s="824">
        <v>3.8</v>
      </c>
      <c r="AH13" s="824">
        <v>2.6</v>
      </c>
      <c r="AI13" s="824">
        <v>-6.35</v>
      </c>
      <c r="AJ13" s="824">
        <v>-1.7000000000000002</v>
      </c>
      <c r="AK13" s="824">
        <v>2.5299999999999998</v>
      </c>
      <c r="AL13" s="836">
        <v>6150</v>
      </c>
      <c r="AM13" s="830">
        <v>1.6</v>
      </c>
      <c r="AN13" s="824">
        <v>0.43</v>
      </c>
      <c r="AO13" s="705">
        <f t="shared" si="7"/>
        <v>-29.060278248237289</v>
      </c>
      <c r="AP13" s="706">
        <f t="shared" si="8"/>
        <v>10.23747456075148</v>
      </c>
      <c r="AQ13" s="846">
        <f t="shared" si="9"/>
        <v>48.346693839241709</v>
      </c>
      <c r="AR13" s="618">
        <f>INDEX(Historical!$C$7:$C$1227,MATCH(B13,Historical!$B$7:$B$1249,0))*IF(AH13="n/a",1.03,IF(AH13&lt;0,1.01,IF(AH13&gt;10,1.1,(1+AH13/100))))</f>
        <v>2.6511840000000002</v>
      </c>
      <c r="AS13" s="844">
        <f t="shared" si="10"/>
        <v>2.6776958400000002</v>
      </c>
      <c r="AT13" s="844">
        <f t="shared" si="11"/>
        <v>2.7454415447520004</v>
      </c>
      <c r="AU13" s="844">
        <f t="shared" si="11"/>
        <v>2.8149012158342264</v>
      </c>
      <c r="AV13" s="844">
        <f t="shared" si="11"/>
        <v>2.8861182165948325</v>
      </c>
      <c r="AW13" s="618">
        <f t="shared" si="12"/>
        <v>13.775340817181059</v>
      </c>
      <c r="AX13" s="713">
        <f t="shared" si="13"/>
        <v>19.693124827992936</v>
      </c>
      <c r="AY13" s="891">
        <v>0.46</v>
      </c>
      <c r="AZ13" s="830">
        <v>13.52</v>
      </c>
      <c r="BA13" s="830">
        <v>-13.04</v>
      </c>
      <c r="BB13" s="830">
        <v>3.27</v>
      </c>
      <c r="BC13" s="830">
        <v>-0.05</v>
      </c>
      <c r="BE13" s="594">
        <v>2013</v>
      </c>
      <c r="BF13" s="856">
        <f t="shared" si="14"/>
        <v>1</v>
      </c>
      <c r="BG13" s="840">
        <v>2.4</v>
      </c>
      <c r="BH13" s="823" t="s">
        <v>4455</v>
      </c>
      <c r="BI13" s="823" t="s">
        <v>4457</v>
      </c>
    </row>
    <row r="14" spans="1:61" s="737" customFormat="1" ht="11.25" customHeight="1" x14ac:dyDescent="0.2">
      <c r="A14" s="720" t="s">
        <v>4646</v>
      </c>
      <c r="B14" s="743" t="s">
        <v>421</v>
      </c>
      <c r="C14" s="889" t="s">
        <v>4061</v>
      </c>
      <c r="D14" s="889" t="s">
        <v>4193</v>
      </c>
      <c r="E14" s="721">
        <v>20</v>
      </c>
      <c r="F14" s="1155">
        <v>172</v>
      </c>
      <c r="G14" s="1154" t="s">
        <v>105</v>
      </c>
      <c r="H14" s="1154" t="s">
        <v>105</v>
      </c>
      <c r="I14" s="722">
        <v>171.91</v>
      </c>
      <c r="J14" s="723">
        <f t="shared" si="0"/>
        <v>1.7683671688674307</v>
      </c>
      <c r="K14" s="724">
        <v>0.76</v>
      </c>
      <c r="L14" s="725">
        <v>4</v>
      </c>
      <c r="M14" s="726">
        <f t="shared" si="1"/>
        <v>3.04</v>
      </c>
      <c r="N14" s="727" t="s">
        <v>323</v>
      </c>
      <c r="O14" s="728">
        <v>0.69</v>
      </c>
      <c r="P14" s="1049">
        <v>44616</v>
      </c>
      <c r="Q14" s="1049">
        <v>44628</v>
      </c>
      <c r="R14" s="726">
        <f t="shared" si="2"/>
        <v>10.144927536231894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11.290322580645151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12.858935886850031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10.438362870438155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11.023198470929074</v>
      </c>
      <c r="W14" s="668">
        <f t="shared" si="3"/>
        <v>0.94694501763410355</v>
      </c>
      <c r="X14" s="669">
        <f t="shared" si="4"/>
        <v>0.57670513096343401</v>
      </c>
      <c r="Y14" s="743"/>
      <c r="Z14" s="723">
        <f t="shared" si="5"/>
        <v>84.21052631578948</v>
      </c>
      <c r="AA14" s="730">
        <f t="shared" si="6"/>
        <v>47.62049861495845</v>
      </c>
      <c r="AB14" s="725">
        <v>10</v>
      </c>
      <c r="AC14" s="731">
        <v>3.61</v>
      </c>
      <c r="AD14" s="731">
        <v>3.05</v>
      </c>
      <c r="AE14" s="731">
        <v>7.56</v>
      </c>
      <c r="AF14" s="731">
        <v>2.2999999999999998</v>
      </c>
      <c r="AG14" s="731">
        <v>7.3999999999999995</v>
      </c>
      <c r="AH14" s="731">
        <v>51.6</v>
      </c>
      <c r="AI14" s="731">
        <v>7.39</v>
      </c>
      <c r="AJ14" s="731">
        <v>18.099999999999998</v>
      </c>
      <c r="AK14" s="731">
        <v>14.87</v>
      </c>
      <c r="AL14" s="732">
        <v>83910</v>
      </c>
      <c r="AM14" s="733">
        <v>0.92999999999999994</v>
      </c>
      <c r="AN14" s="731">
        <v>0.18</v>
      </c>
      <c r="AO14" s="734">
        <f t="shared" si="7"/>
        <v>-35.413768575652867</v>
      </c>
      <c r="AP14" s="735">
        <f t="shared" si="8"/>
        <v>12.206730039305587</v>
      </c>
      <c r="AQ14" s="846">
        <f t="shared" si="9"/>
        <v>120.63257220436215</v>
      </c>
      <c r="AR14" s="618">
        <f>INDEX(Historical!$C$7:$C$1227,MATCH(B14,Historical!$B$7:$B$1249,0))*IF(AH14="n/a",1.03,IF(AH14&lt;0,1.01,IF(AH14&gt;10,1.1,(1+AH14/100))))</f>
        <v>3.036</v>
      </c>
      <c r="AS14" s="730">
        <f t="shared" si="10"/>
        <v>3.2603604000000002</v>
      </c>
      <c r="AT14" s="730">
        <f t="shared" si="11"/>
        <v>3.5863964400000006</v>
      </c>
      <c r="AU14" s="730">
        <f t="shared" si="11"/>
        <v>3.9450360840000012</v>
      </c>
      <c r="AV14" s="730">
        <f t="shared" si="11"/>
        <v>4.3395396924000016</v>
      </c>
      <c r="AW14" s="723">
        <f t="shared" si="12"/>
        <v>18.167332616400003</v>
      </c>
      <c r="AX14" s="736">
        <f t="shared" si="13"/>
        <v>10.567932416031645</v>
      </c>
      <c r="AY14" s="892">
        <v>1.1499999999999999</v>
      </c>
      <c r="AZ14" s="733">
        <v>28.79</v>
      </c>
      <c r="BA14" s="733">
        <v>-8.6499999999999986</v>
      </c>
      <c r="BB14" s="733">
        <v>15.379999999999999</v>
      </c>
      <c r="BC14" s="733">
        <v>9.89</v>
      </c>
      <c r="BD14" s="866"/>
      <c r="BE14" s="594">
        <v>2003</v>
      </c>
      <c r="BF14" s="856">
        <f t="shared" si="14"/>
        <v>2</v>
      </c>
      <c r="BG14" s="784">
        <v>5.4</v>
      </c>
      <c r="BH14" s="823" t="s">
        <v>4455</v>
      </c>
      <c r="BI14" s="823" t="s">
        <v>4456</v>
      </c>
    </row>
    <row r="15" spans="1:61" ht="11.25" customHeight="1" x14ac:dyDescent="0.2">
      <c r="A15" s="829" t="s">
        <v>4650</v>
      </c>
      <c r="B15" s="833" t="s">
        <v>403</v>
      </c>
      <c r="C15" s="889" t="s">
        <v>107</v>
      </c>
      <c r="D15" s="889" t="s">
        <v>117</v>
      </c>
      <c r="E15" s="699">
        <v>20</v>
      </c>
      <c r="F15" s="1155">
        <v>183</v>
      </c>
      <c r="G15" s="1155" t="s">
        <v>105</v>
      </c>
      <c r="H15" s="1155" t="s">
        <v>105</v>
      </c>
      <c r="I15" s="832">
        <v>40.51</v>
      </c>
      <c r="J15" s="618">
        <f t="shared" si="0"/>
        <v>0.88866946432979521</v>
      </c>
      <c r="K15" s="835">
        <v>0.36</v>
      </c>
      <c r="L15" s="845">
        <v>1</v>
      </c>
      <c r="M15" s="609">
        <f t="shared" si="1"/>
        <v>0.36</v>
      </c>
      <c r="N15" s="828" t="s">
        <v>170</v>
      </c>
      <c r="O15" s="700">
        <v>0.34</v>
      </c>
      <c r="P15" s="1006">
        <v>44890</v>
      </c>
      <c r="Q15" s="1006">
        <v>44908</v>
      </c>
      <c r="R15" s="609">
        <f t="shared" si="2"/>
        <v>5.8823529411764595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6.25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6.6858844342181811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7.2145025900850923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10.97617886603237</v>
      </c>
      <c r="W15" s="668">
        <f t="shared" si="3"/>
        <v>0.65728726528059622</v>
      </c>
      <c r="X15" s="669">
        <f t="shared" si="4"/>
        <v>0.1992956516598092</v>
      </c>
      <c r="Y15" s="834"/>
      <c r="Z15" s="618">
        <f t="shared" si="5"/>
        <v>2.6277372262773722</v>
      </c>
      <c r="AA15" s="844">
        <f t="shared" si="6"/>
        <v>2.9569343065693432</v>
      </c>
      <c r="AB15" s="845">
        <v>12</v>
      </c>
      <c r="AC15" s="824">
        <v>13.7</v>
      </c>
      <c r="AD15" s="824">
        <v>0.12</v>
      </c>
      <c r="AE15" s="824">
        <v>1.83</v>
      </c>
      <c r="AF15" s="824">
        <v>1.0900000000000001</v>
      </c>
      <c r="AG15" s="824">
        <v>27.700000000000003</v>
      </c>
      <c r="AH15" s="824">
        <v>-34</v>
      </c>
      <c r="AI15" s="824">
        <v>22.7</v>
      </c>
      <c r="AJ15" s="824">
        <v>36.199999999999996</v>
      </c>
      <c r="AK15" s="824">
        <v>24.27</v>
      </c>
      <c r="AL15" s="836">
        <v>3420</v>
      </c>
      <c r="AM15" s="830">
        <v>14.6</v>
      </c>
      <c r="AN15" s="824">
        <v>0.27</v>
      </c>
      <c r="AO15" s="705">
        <f t="shared" si="7"/>
        <v>5.1462377478455448</v>
      </c>
      <c r="AP15" s="706">
        <f t="shared" si="8"/>
        <v>8.1031720544148875</v>
      </c>
      <c r="AQ15" s="846">
        <f t="shared" si="9"/>
        <v>-62.152009334646266</v>
      </c>
      <c r="AR15" s="618">
        <f>INDEX(Historical!$C$7:$C$1227,MATCH(B15,Historical!$B$7:$B$1249,0))*IF(AH15="n/a",1.03,IF(AH15&lt;0,1.01,IF(AH15&gt;10,1.1,(1+AH15/100))))</f>
        <v>0.34340000000000004</v>
      </c>
      <c r="AS15" s="844">
        <f t="shared" si="10"/>
        <v>0.37774000000000008</v>
      </c>
      <c r="AT15" s="844">
        <f t="shared" si="11"/>
        <v>0.41551400000000011</v>
      </c>
      <c r="AU15" s="844">
        <f t="shared" si="11"/>
        <v>0.45706540000000018</v>
      </c>
      <c r="AV15" s="844">
        <f t="shared" si="11"/>
        <v>0.50277194000000025</v>
      </c>
      <c r="AW15" s="618">
        <f t="shared" si="12"/>
        <v>2.0964913400000005</v>
      </c>
      <c r="AX15" s="713">
        <f t="shared" si="13"/>
        <v>5.1752439891384858</v>
      </c>
      <c r="AY15" s="891">
        <v>0.99</v>
      </c>
      <c r="AZ15" s="830">
        <v>44.42</v>
      </c>
      <c r="BA15" s="830">
        <v>-8.9499999999999993</v>
      </c>
      <c r="BB15" s="830">
        <v>4.24</v>
      </c>
      <c r="BC15" s="830">
        <v>5.76</v>
      </c>
      <c r="BE15" s="594">
        <v>2005</v>
      </c>
      <c r="BF15" s="856">
        <f t="shared" si="14"/>
        <v>2</v>
      </c>
      <c r="BG15" s="840">
        <v>1.7000000000000002</v>
      </c>
      <c r="BH15" s="823" t="s">
        <v>4455</v>
      </c>
      <c r="BI15" s="823" t="s">
        <v>4456</v>
      </c>
    </row>
    <row r="16" spans="1:61" ht="11.25" customHeight="1" x14ac:dyDescent="0.2">
      <c r="A16" s="822" t="s">
        <v>4651</v>
      </c>
      <c r="B16" s="833" t="s">
        <v>886</v>
      </c>
      <c r="C16" s="889" t="s">
        <v>130</v>
      </c>
      <c r="D16" s="889" t="s">
        <v>4196</v>
      </c>
      <c r="E16" s="699">
        <v>13</v>
      </c>
      <c r="F16" s="1155">
        <v>304</v>
      </c>
      <c r="G16" s="1155" t="s">
        <v>36</v>
      </c>
      <c r="H16" s="1155" t="s">
        <v>36</v>
      </c>
      <c r="I16" s="832">
        <v>96.8</v>
      </c>
      <c r="J16" s="618">
        <f t="shared" si="0"/>
        <v>3.4297520661157024</v>
      </c>
      <c r="K16" s="835">
        <v>0.83</v>
      </c>
      <c r="L16" s="845">
        <v>4</v>
      </c>
      <c r="M16" s="609">
        <f t="shared" si="1"/>
        <v>3.32</v>
      </c>
      <c r="N16" s="828" t="s">
        <v>247</v>
      </c>
      <c r="O16" s="700">
        <v>0.78</v>
      </c>
      <c r="P16" s="603">
        <v>44874</v>
      </c>
      <c r="Q16" s="603">
        <v>44904</v>
      </c>
      <c r="R16" s="609">
        <f t="shared" si="2"/>
        <v>6.4102564102564017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5.6338028169014231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5.8441625740549341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5.7350754450265606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4.9530230946253528</v>
      </c>
      <c r="W16" s="668">
        <f t="shared" si="3"/>
        <v>1.157893943852156</v>
      </c>
      <c r="X16" s="669">
        <f t="shared" si="4"/>
        <v>0.1803482844347975</v>
      </c>
      <c r="Y16" s="833"/>
      <c r="Z16" s="618">
        <f t="shared" si="5"/>
        <v>68.879668049792514</v>
      </c>
      <c r="AA16" s="844">
        <f t="shared" si="6"/>
        <v>20.08298755186722</v>
      </c>
      <c r="AB16" s="845">
        <v>12</v>
      </c>
      <c r="AC16" s="824">
        <v>4.82</v>
      </c>
      <c r="AD16" s="824">
        <v>3.18</v>
      </c>
      <c r="AE16" s="824">
        <v>2.5499999999999998</v>
      </c>
      <c r="AF16" s="824">
        <v>2</v>
      </c>
      <c r="AG16" s="824">
        <v>10.4</v>
      </c>
      <c r="AH16" s="824">
        <v>14.6</v>
      </c>
      <c r="AI16" s="824">
        <v>5.6899999999999995</v>
      </c>
      <c r="AJ16" s="824">
        <v>31.8</v>
      </c>
      <c r="AK16" s="824">
        <v>6.18</v>
      </c>
      <c r="AL16" s="836">
        <v>47910</v>
      </c>
      <c r="AM16" s="830">
        <v>0.03</v>
      </c>
      <c r="AN16" s="824">
        <v>1.55</v>
      </c>
      <c r="AO16" s="705">
        <f t="shared" si="7"/>
        <v>-10.918160040724956</v>
      </c>
      <c r="AP16" s="706">
        <f t="shared" si="8"/>
        <v>9.1648275111422635</v>
      </c>
      <c r="AQ16" s="846">
        <f t="shared" si="9"/>
        <v>33.609672144454585</v>
      </c>
      <c r="AR16" s="618">
        <f>INDEX(Historical!$C$7:$C$1227,MATCH(B16,Historical!$B$7:$B$1249,0))*IF(AH16="n/a",1.03,IF(AH16&lt;0,1.01,IF(AH16&gt;10,1.1,(1+AH16/100))))</f>
        <v>3.3000000000000003</v>
      </c>
      <c r="AS16" s="844">
        <f t="shared" si="10"/>
        <v>3.4877700000000003</v>
      </c>
      <c r="AT16" s="844">
        <f t="shared" si="11"/>
        <v>3.7033141860000005</v>
      </c>
      <c r="AU16" s="844">
        <f t="shared" si="11"/>
        <v>3.9321790026948009</v>
      </c>
      <c r="AV16" s="844">
        <f t="shared" si="11"/>
        <v>4.1751876650613395</v>
      </c>
      <c r="AW16" s="618">
        <f t="shared" si="12"/>
        <v>18.598450853756141</v>
      </c>
      <c r="AX16" s="713">
        <f t="shared" si="13"/>
        <v>19.213275675367917</v>
      </c>
      <c r="AY16" s="891">
        <v>0.41</v>
      </c>
      <c r="AZ16" s="830">
        <v>20.669999999999998</v>
      </c>
      <c r="BA16" s="830">
        <v>-8.33</v>
      </c>
      <c r="BB16" s="830">
        <v>8.14</v>
      </c>
      <c r="BC16" s="830">
        <v>1.04</v>
      </c>
      <c r="BE16" s="594">
        <v>2011</v>
      </c>
      <c r="BF16" s="856">
        <f t="shared" si="14"/>
        <v>1</v>
      </c>
      <c r="BG16" s="840">
        <v>2.7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4652</v>
      </c>
      <c r="B17" s="833" t="s">
        <v>859</v>
      </c>
      <c r="C17" s="889" t="s">
        <v>130</v>
      </c>
      <c r="D17" s="889" t="s">
        <v>4197</v>
      </c>
      <c r="E17" s="699">
        <v>11</v>
      </c>
      <c r="F17" s="1155">
        <v>403</v>
      </c>
      <c r="G17" s="1155" t="s">
        <v>105</v>
      </c>
      <c r="H17" s="1155" t="s">
        <v>105</v>
      </c>
      <c r="I17" s="832">
        <v>28.92</v>
      </c>
      <c r="J17" s="618">
        <f t="shared" si="0"/>
        <v>2.1853388658367909</v>
      </c>
      <c r="K17" s="835">
        <v>0.158</v>
      </c>
      <c r="L17" s="845">
        <v>4</v>
      </c>
      <c r="M17" s="609">
        <f t="shared" si="1"/>
        <v>0.63200000000000001</v>
      </c>
      <c r="N17" s="828" t="s">
        <v>106</v>
      </c>
      <c r="O17" s="700">
        <v>0.15049999999999999</v>
      </c>
      <c r="P17" s="603">
        <v>44592</v>
      </c>
      <c r="Q17" s="603">
        <v>44607</v>
      </c>
      <c r="R17" s="609">
        <f t="shared" si="2"/>
        <v>4.9833887043189415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5.0244242847173659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5.002034962595947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6.4703699137160342</v>
      </c>
      <c r="V17" s="667" t="str">
        <f>IF(INDEX(Historical!$N$7:$N$1218,MATCH(B17,Historical!$B$7:$B$1249,0))=0,"n/a",((INDEX(Historical!$C$7:$C$1227,MATCH(B17,Historical!$B$7:$B$1249,0))/INDEX(Historical!$N$7:$N$1218,MATCH(B17,Historical!$B$7:$B$1249,0)))^(1/10)-1)*100)</f>
        <v>n/a</v>
      </c>
      <c r="W17" s="668" t="str">
        <f t="shared" si="3"/>
        <v>n/a</v>
      </c>
      <c r="X17" s="669">
        <f t="shared" si="4"/>
        <v>0.91003796254796554</v>
      </c>
      <c r="Y17" s="628"/>
      <c r="Z17" s="618" t="str">
        <f t="shared" si="5"/>
        <v>n/a</v>
      </c>
      <c r="AA17" s="844" t="str">
        <f t="shared" si="6"/>
        <v>n/a</v>
      </c>
      <c r="AB17" s="845">
        <v>12</v>
      </c>
      <c r="AC17" s="824">
        <v>-0.64</v>
      </c>
      <c r="AD17" s="824" t="s">
        <v>135</v>
      </c>
      <c r="AE17" s="824">
        <v>1.51</v>
      </c>
      <c r="AF17" s="824">
        <v>7.81</v>
      </c>
      <c r="AG17" s="824">
        <v>-12.3</v>
      </c>
      <c r="AH17" s="824">
        <v>7.9</v>
      </c>
      <c r="AI17" s="824">
        <v>7.2700000000000005</v>
      </c>
      <c r="AJ17" s="824">
        <v>7.1099999999999994</v>
      </c>
      <c r="AK17" s="824">
        <v>7.61</v>
      </c>
      <c r="AL17" s="836">
        <v>18610</v>
      </c>
      <c r="AM17" s="830">
        <v>0.33999999999999997</v>
      </c>
      <c r="AN17" s="824">
        <v>8.64</v>
      </c>
      <c r="AO17" s="705" t="str">
        <f t="shared" si="7"/>
        <v>n/a</v>
      </c>
      <c r="AP17" s="706">
        <f t="shared" si="8"/>
        <v>8.6557087795528247</v>
      </c>
      <c r="AQ17" s="846" t="str">
        <f t="shared" si="9"/>
        <v>n/a</v>
      </c>
      <c r="AR17" s="618">
        <f>INDEX(Historical!$C$7:$C$1227,MATCH(B17,Historical!$B$7:$B$1249,0))*IF(AH17="n/a",1.03,IF(AH17&lt;0,1.01,IF(AH17&gt;10,1.1,(1+AH17/100))))</f>
        <v>0.64955799999999997</v>
      </c>
      <c r="AS17" s="844">
        <f t="shared" si="10"/>
        <v>0.69678086659999994</v>
      </c>
      <c r="AT17" s="844">
        <f t="shared" si="11"/>
        <v>0.74980589054825997</v>
      </c>
      <c r="AU17" s="844">
        <f t="shared" si="11"/>
        <v>0.80686611881898262</v>
      </c>
      <c r="AV17" s="844">
        <f t="shared" si="11"/>
        <v>0.86826863046110725</v>
      </c>
      <c r="AW17" s="618">
        <f t="shared" si="12"/>
        <v>3.7712795064283497</v>
      </c>
      <c r="AX17" s="713">
        <f t="shared" si="13"/>
        <v>13.040385568562757</v>
      </c>
      <c r="AY17" s="891">
        <v>0.97</v>
      </c>
      <c r="AZ17" s="830">
        <v>55.32</v>
      </c>
      <c r="BA17" s="830">
        <v>-0.64</v>
      </c>
      <c r="BB17" s="830">
        <v>12.73</v>
      </c>
      <c r="BC17" s="830">
        <v>23.57</v>
      </c>
      <c r="BE17" s="594">
        <v>2012</v>
      </c>
      <c r="BF17" s="856">
        <f t="shared" si="14"/>
        <v>1</v>
      </c>
      <c r="BG17" s="840">
        <v>-0.8</v>
      </c>
      <c r="BH17" s="823" t="s">
        <v>4455</v>
      </c>
      <c r="BI17" s="823" t="s">
        <v>4456</v>
      </c>
    </row>
    <row r="18" spans="1:61" ht="11.25" customHeight="1" x14ac:dyDescent="0.2">
      <c r="A18" s="829" t="s">
        <v>4653</v>
      </c>
      <c r="B18" s="833" t="s">
        <v>405</v>
      </c>
      <c r="C18" s="889" t="s">
        <v>107</v>
      </c>
      <c r="D18" s="889" t="s">
        <v>117</v>
      </c>
      <c r="E18" s="699">
        <v>17</v>
      </c>
      <c r="F18" s="1155">
        <v>237</v>
      </c>
      <c r="G18" s="1155" t="s">
        <v>105</v>
      </c>
      <c r="H18" s="1155" t="s">
        <v>105</v>
      </c>
      <c r="I18" s="832">
        <v>142.22</v>
      </c>
      <c r="J18" s="618">
        <f t="shared" si="0"/>
        <v>1.7719026859794687</v>
      </c>
      <c r="K18" s="835">
        <v>0.63</v>
      </c>
      <c r="L18" s="845">
        <v>4</v>
      </c>
      <c r="M18" s="609">
        <f t="shared" si="1"/>
        <v>2.52</v>
      </c>
      <c r="N18" s="828" t="s">
        <v>406</v>
      </c>
      <c r="O18" s="700">
        <v>0.56000000000000005</v>
      </c>
      <c r="P18" s="603">
        <v>44847</v>
      </c>
      <c r="Q18" s="603">
        <v>44859</v>
      </c>
      <c r="R18" s="609">
        <f t="shared" si="2"/>
        <v>12.499999999999991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11.351351351351347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12.41727990402941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12.316938545946243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12.012923875152914</v>
      </c>
      <c r="W18" s="668">
        <f t="shared" si="3"/>
        <v>1.0253073002004234</v>
      </c>
      <c r="X18" s="669">
        <f t="shared" si="4"/>
        <v>1.0710381344301081</v>
      </c>
      <c r="Y18" s="628"/>
      <c r="Z18" s="618">
        <f t="shared" si="5"/>
        <v>21.97035745422842</v>
      </c>
      <c r="AA18" s="844">
        <f t="shared" si="6"/>
        <v>12.399302528334786</v>
      </c>
      <c r="AB18" s="845">
        <v>12</v>
      </c>
      <c r="AC18" s="824">
        <v>11.47</v>
      </c>
      <c r="AD18" s="824">
        <v>4.66</v>
      </c>
      <c r="AE18" s="824">
        <v>1.74</v>
      </c>
      <c r="AF18" s="824">
        <v>3.03</v>
      </c>
      <c r="AG18" s="824">
        <v>21.9</v>
      </c>
      <c r="AH18" s="824">
        <v>246.60000000000002</v>
      </c>
      <c r="AI18" s="824">
        <v>3.3000000000000003</v>
      </c>
      <c r="AJ18" s="824">
        <v>11.5</v>
      </c>
      <c r="AK18" s="824">
        <v>2.62</v>
      </c>
      <c r="AL18" s="836">
        <v>11940</v>
      </c>
      <c r="AM18" s="830">
        <v>0.4</v>
      </c>
      <c r="AN18" s="824">
        <v>0.39</v>
      </c>
      <c r="AO18" s="705">
        <f t="shared" si="7"/>
        <v>1.6895387035909266</v>
      </c>
      <c r="AP18" s="706">
        <f t="shared" si="8"/>
        <v>14.088841231925713</v>
      </c>
      <c r="AQ18" s="846">
        <f t="shared" si="9"/>
        <v>29.219686599311089</v>
      </c>
      <c r="AR18" s="618">
        <f>INDEX(Historical!$C$7:$C$1227,MATCH(B18,Historical!$B$7:$B$1249,0))*IF(AH18="n/a",1.03,IF(AH18&lt;0,1.01,IF(AH18&gt;10,1.1,(1+AH18/100))))</f>
        <v>2.2660000000000005</v>
      </c>
      <c r="AS18" s="844">
        <f t="shared" si="10"/>
        <v>2.3407780000000002</v>
      </c>
      <c r="AT18" s="844">
        <f t="shared" si="11"/>
        <v>2.4021063836000001</v>
      </c>
      <c r="AU18" s="844">
        <f t="shared" si="11"/>
        <v>2.4650415708503202</v>
      </c>
      <c r="AV18" s="844">
        <f t="shared" si="11"/>
        <v>2.5296256600065985</v>
      </c>
      <c r="AW18" s="618">
        <f t="shared" si="12"/>
        <v>12.003551614456917</v>
      </c>
      <c r="AX18" s="713">
        <f t="shared" si="13"/>
        <v>8.4401291059323</v>
      </c>
      <c r="AY18" s="891">
        <v>0.83</v>
      </c>
      <c r="AZ18" s="830">
        <v>26.400000000000002</v>
      </c>
      <c r="BA18" s="830">
        <v>-4.45</v>
      </c>
      <c r="BB18" s="830">
        <v>6.77</v>
      </c>
      <c r="BC18" s="830">
        <v>7.6499999999999995</v>
      </c>
      <c r="BE18" s="594">
        <v>2007</v>
      </c>
      <c r="BF18" s="856">
        <f t="shared" si="14"/>
        <v>2</v>
      </c>
      <c r="BG18" s="840">
        <v>3.4000000000000004</v>
      </c>
      <c r="BH18" s="823" t="s">
        <v>4455</v>
      </c>
      <c r="BI18" s="823" t="s">
        <v>4456</v>
      </c>
    </row>
    <row r="19" spans="1:61" ht="11.25" customHeight="1" x14ac:dyDescent="0.2">
      <c r="A19" s="822" t="s">
        <v>4655</v>
      </c>
      <c r="B19" s="833" t="s">
        <v>861</v>
      </c>
      <c r="C19" s="889" t="s">
        <v>111</v>
      </c>
      <c r="D19" s="889" t="s">
        <v>210</v>
      </c>
      <c r="E19" s="699">
        <v>10</v>
      </c>
      <c r="F19" s="1155">
        <v>485</v>
      </c>
      <c r="G19" s="1155" t="s">
        <v>105</v>
      </c>
      <c r="H19" s="1155" t="s">
        <v>105</v>
      </c>
      <c r="I19" s="832">
        <v>132.72</v>
      </c>
      <c r="J19" s="618">
        <f t="shared" si="0"/>
        <v>0.72332730560578662</v>
      </c>
      <c r="K19" s="835">
        <v>0.24</v>
      </c>
      <c r="L19" s="845">
        <v>4</v>
      </c>
      <c r="M19" s="609">
        <f t="shared" si="1"/>
        <v>0.96</v>
      </c>
      <c r="N19" s="828" t="s">
        <v>147</v>
      </c>
      <c r="O19" s="700">
        <v>0.2</v>
      </c>
      <c r="P19" s="603">
        <v>44694</v>
      </c>
      <c r="Q19" s="603">
        <v>44727</v>
      </c>
      <c r="R19" s="609">
        <f t="shared" si="2"/>
        <v>19.999999999999989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18.75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8.1983855523197757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7.8852443962371455</v>
      </c>
      <c r="V19" s="667" t="str">
        <f>IF(INDEX(Historical!$N$7:$N$1218,MATCH(B19,Historical!$B$7:$B$1249,0))=0,"n/a",((INDEX(Historical!$C$7:$C$1227,MATCH(B19,Historical!$B$7:$B$1249,0))/INDEX(Historical!$N$7:$N$1218,MATCH(B19,Historical!$B$7:$B$1249,0)))^(1/10)-1)*100)</f>
        <v>n/a</v>
      </c>
      <c r="W19" s="668" t="str">
        <f t="shared" si="3"/>
        <v>n/a</v>
      </c>
      <c r="X19" s="669">
        <f t="shared" si="4"/>
        <v>0.18210726088307497</v>
      </c>
      <c r="Y19" s="640"/>
      <c r="Z19" s="618">
        <f t="shared" si="5"/>
        <v>8.4805653710247348</v>
      </c>
      <c r="AA19" s="844">
        <f t="shared" si="6"/>
        <v>11.724381625441696</v>
      </c>
      <c r="AB19" s="845">
        <v>12</v>
      </c>
      <c r="AC19" s="824">
        <v>11.32</v>
      </c>
      <c r="AD19" s="824">
        <v>1.63</v>
      </c>
      <c r="AE19" s="824">
        <v>0.79</v>
      </c>
      <c r="AF19" s="824">
        <v>2.75</v>
      </c>
      <c r="AG19" s="824">
        <v>24.3</v>
      </c>
      <c r="AH19" s="824">
        <v>109.7</v>
      </c>
      <c r="AI19" s="824">
        <v>7.79</v>
      </c>
      <c r="AJ19" s="824">
        <v>43.3</v>
      </c>
      <c r="AK19" s="824">
        <v>7.02</v>
      </c>
      <c r="AL19" s="836">
        <v>9450</v>
      </c>
      <c r="AM19" s="830">
        <v>0.4</v>
      </c>
      <c r="AN19" s="824">
        <v>0.63</v>
      </c>
      <c r="AO19" s="705">
        <f t="shared" si="7"/>
        <v>-3.1158099235987642</v>
      </c>
      <c r="AP19" s="706">
        <f t="shared" si="8"/>
        <v>8.6085717018429317</v>
      </c>
      <c r="AQ19" s="846">
        <f t="shared" si="9"/>
        <v>19.707141660089512</v>
      </c>
      <c r="AR19" s="618">
        <f>INDEX(Historical!$C$7:$C$1227,MATCH(B19,Historical!$B$7:$B$1249,0))*IF(AH19="n/a",1.03,IF(AH19&lt;0,1.01,IF(AH19&gt;10,1.1,(1+AH19/100))))</f>
        <v>0.83600000000000008</v>
      </c>
      <c r="AS19" s="844">
        <f t="shared" si="10"/>
        <v>0.90112440000000016</v>
      </c>
      <c r="AT19" s="844">
        <f t="shared" si="11"/>
        <v>0.96438333288000022</v>
      </c>
      <c r="AU19" s="844">
        <f t="shared" si="11"/>
        <v>1.0320830428481762</v>
      </c>
      <c r="AV19" s="844">
        <f t="shared" si="11"/>
        <v>1.1045352724561182</v>
      </c>
      <c r="AW19" s="618">
        <f t="shared" si="12"/>
        <v>4.8381260481842947</v>
      </c>
      <c r="AX19" s="713">
        <f t="shared" si="13"/>
        <v>3.6453632068899151</v>
      </c>
      <c r="AY19" s="891">
        <v>1.43</v>
      </c>
      <c r="AZ19" s="830">
        <v>49.88</v>
      </c>
      <c r="BA19" s="830">
        <v>-8.36</v>
      </c>
      <c r="BB19" s="830">
        <v>15.97</v>
      </c>
      <c r="BC19" s="830">
        <v>14.27</v>
      </c>
      <c r="BE19" s="594">
        <v>2013</v>
      </c>
      <c r="BF19" s="856">
        <f t="shared" si="14"/>
        <v>1</v>
      </c>
      <c r="BG19" s="840">
        <v>8.7999999999999989</v>
      </c>
      <c r="BH19" s="823" t="s">
        <v>4455</v>
      </c>
      <c r="BI19" s="823" t="s">
        <v>4456</v>
      </c>
    </row>
    <row r="20" spans="1:61" ht="11.25" customHeight="1" x14ac:dyDescent="0.2">
      <c r="A20" s="829" t="s">
        <v>4656</v>
      </c>
      <c r="B20" s="833" t="s">
        <v>1143</v>
      </c>
      <c r="C20" s="889" t="s">
        <v>107</v>
      </c>
      <c r="D20" s="889" t="s">
        <v>4198</v>
      </c>
      <c r="E20" s="699">
        <v>11</v>
      </c>
      <c r="F20" s="1155">
        <v>411</v>
      </c>
      <c r="G20" s="1155" t="s">
        <v>105</v>
      </c>
      <c r="H20" s="1155" t="s">
        <v>105</v>
      </c>
      <c r="I20" s="832">
        <v>125.85</v>
      </c>
      <c r="J20" s="618">
        <f t="shared" si="0"/>
        <v>3.0194676201827573</v>
      </c>
      <c r="K20" s="835">
        <v>0.95</v>
      </c>
      <c r="L20" s="845">
        <v>4</v>
      </c>
      <c r="M20" s="609">
        <f t="shared" si="1"/>
        <v>3.8</v>
      </c>
      <c r="N20" s="828" t="s">
        <v>316</v>
      </c>
      <c r="O20" s="700">
        <v>0.88</v>
      </c>
      <c r="P20" s="603">
        <v>44635</v>
      </c>
      <c r="Q20" s="603">
        <v>44651</v>
      </c>
      <c r="R20" s="609">
        <f t="shared" si="2"/>
        <v>7.9545454545454488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9.9999999999999858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14.90834232364584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27.615041145487361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33.214428750516809</v>
      </c>
      <c r="W20" s="668">
        <f t="shared" si="3"/>
        <v>0.83141701315750238</v>
      </c>
      <c r="X20" s="669">
        <f t="shared" si="4"/>
        <v>2.5808449668679776</v>
      </c>
      <c r="Y20" s="834" t="s">
        <v>1144</v>
      </c>
      <c r="Z20" s="618">
        <f t="shared" si="5"/>
        <v>28.657616892911008</v>
      </c>
      <c r="AA20" s="844">
        <f t="shared" si="6"/>
        <v>9.4909502262443439</v>
      </c>
      <c r="AB20" s="845">
        <v>12</v>
      </c>
      <c r="AC20" s="824">
        <v>13.26</v>
      </c>
      <c r="AD20" s="824">
        <v>0.86</v>
      </c>
      <c r="AE20" s="824">
        <v>2.36</v>
      </c>
      <c r="AF20" s="824">
        <v>1.8</v>
      </c>
      <c r="AG20" s="824">
        <v>21.3</v>
      </c>
      <c r="AH20" s="824">
        <v>20</v>
      </c>
      <c r="AI20" s="824">
        <v>8.6499999999999986</v>
      </c>
      <c r="AJ20" s="824">
        <v>10.7</v>
      </c>
      <c r="AK20" s="824">
        <v>11</v>
      </c>
      <c r="AL20" s="836">
        <v>1330</v>
      </c>
      <c r="AM20" s="830">
        <v>0.8</v>
      </c>
      <c r="AN20" s="825">
        <v>32.9</v>
      </c>
      <c r="AO20" s="705">
        <f t="shared" si="7"/>
        <v>21.143558539425776</v>
      </c>
      <c r="AP20" s="706">
        <f t="shared" si="8"/>
        <v>30.63450876567012</v>
      </c>
      <c r="AQ20" s="846">
        <f t="shared" si="9"/>
        <v>-12.863554232482743</v>
      </c>
      <c r="AR20" s="618">
        <f>INDEX(Historical!$C$7:$C$1227,MATCH(B20,Historical!$B$7:$B$1249,0))*IF(AH20="n/a",1.03,IF(AH20&lt;0,1.01,IF(AH20&gt;10,1.1,(1+AH20/100))))</f>
        <v>3.8720000000000003</v>
      </c>
      <c r="AS20" s="844">
        <f t="shared" si="10"/>
        <v>4.2069280000000004</v>
      </c>
      <c r="AT20" s="844">
        <f t="shared" si="11"/>
        <v>4.6276208000000008</v>
      </c>
      <c r="AU20" s="844">
        <f t="shared" si="11"/>
        <v>5.0903828800000008</v>
      </c>
      <c r="AV20" s="844">
        <f t="shared" si="11"/>
        <v>5.599421168000001</v>
      </c>
      <c r="AW20" s="618">
        <f t="shared" si="12"/>
        <v>23.396352848000006</v>
      </c>
      <c r="AX20" s="713">
        <f t="shared" si="13"/>
        <v>18.590665751291226</v>
      </c>
      <c r="AY20" s="891">
        <v>1</v>
      </c>
      <c r="AZ20" s="830">
        <v>39.25</v>
      </c>
      <c r="BA20" s="830">
        <v>-3.64</v>
      </c>
      <c r="BB20" s="830">
        <v>12.61</v>
      </c>
      <c r="BC20" s="830">
        <v>15.509999999999998</v>
      </c>
      <c r="BE20" s="594">
        <v>2012</v>
      </c>
      <c r="BF20" s="856">
        <f t="shared" si="14"/>
        <v>1</v>
      </c>
      <c r="BG20" s="840">
        <v>0.6</v>
      </c>
      <c r="BH20" s="823" t="s">
        <v>4455</v>
      </c>
      <c r="BI20" s="823" t="s">
        <v>4456</v>
      </c>
    </row>
    <row r="21" spans="1:61" s="737" customFormat="1" ht="11.25" customHeight="1" x14ac:dyDescent="0.2">
      <c r="A21" s="613" t="s">
        <v>934</v>
      </c>
      <c r="B21" s="743" t="s">
        <v>935</v>
      </c>
      <c r="C21" s="889" t="s">
        <v>107</v>
      </c>
      <c r="D21" s="889" t="s">
        <v>117</v>
      </c>
      <c r="E21" s="721">
        <v>11</v>
      </c>
      <c r="F21" s="1155">
        <v>408</v>
      </c>
      <c r="G21" s="1154" t="s">
        <v>105</v>
      </c>
      <c r="H21" s="1154" t="s">
        <v>105</v>
      </c>
      <c r="I21" s="722">
        <v>66.569999999999993</v>
      </c>
      <c r="J21" s="723">
        <f t="shared" si="0"/>
        <v>1.5021781583295781</v>
      </c>
      <c r="K21" s="724">
        <v>0.25</v>
      </c>
      <c r="L21" s="725">
        <v>4</v>
      </c>
      <c r="M21" s="726">
        <f t="shared" si="1"/>
        <v>1</v>
      </c>
      <c r="N21" s="727" t="s">
        <v>697</v>
      </c>
      <c r="O21" s="728">
        <v>0.22</v>
      </c>
      <c r="P21" s="1049">
        <v>44628</v>
      </c>
      <c r="Q21" s="1049">
        <v>44643</v>
      </c>
      <c r="R21" s="726">
        <f t="shared" si="2"/>
        <v>13.636363636363635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9.9999999999999858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11.199004528465784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11.09534595426207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17.198220273309573</v>
      </c>
      <c r="W21" s="668">
        <f t="shared" si="3"/>
        <v>0.64514500790999085</v>
      </c>
      <c r="X21" s="669" t="str">
        <f t="shared" si="4"/>
        <v>n/a</v>
      </c>
      <c r="Y21" s="738" t="s">
        <v>468</v>
      </c>
      <c r="Z21" s="723">
        <f t="shared" si="5"/>
        <v>23.980815347721823</v>
      </c>
      <c r="AA21" s="730">
        <f t="shared" si="6"/>
        <v>15.964028776978417</v>
      </c>
      <c r="AB21" s="725">
        <v>12</v>
      </c>
      <c r="AC21" s="731">
        <v>4.17</v>
      </c>
      <c r="AD21" s="731">
        <v>5.24</v>
      </c>
      <c r="AE21" s="731">
        <v>5.89</v>
      </c>
      <c r="AF21" s="731">
        <v>0.82</v>
      </c>
      <c r="AG21" s="731">
        <v>5.3</v>
      </c>
      <c r="AH21" s="731">
        <v>25</v>
      </c>
      <c r="AI21" s="731">
        <v>-15.479999999999999</v>
      </c>
      <c r="AJ21" s="731">
        <v>-4.3999999999999995</v>
      </c>
      <c r="AK21" s="731">
        <v>3</v>
      </c>
      <c r="AL21" s="732">
        <v>3960</v>
      </c>
      <c r="AM21" s="733">
        <v>2.2999999999999998</v>
      </c>
      <c r="AN21" s="731">
        <v>0.34</v>
      </c>
      <c r="AO21" s="734">
        <f t="shared" si="7"/>
        <v>-3.3665046643867687</v>
      </c>
      <c r="AP21" s="735">
        <f t="shared" si="8"/>
        <v>12.597524112591648</v>
      </c>
      <c r="AQ21" s="846">
        <f t="shared" si="9"/>
        <v>-23.724174218032733</v>
      </c>
      <c r="AR21" s="618">
        <f>INDEX(Historical!$C$7:$C$1227,MATCH(B21,Historical!$B$7:$B$1249,0))*IF(AH21="n/a",1.03,IF(AH21&lt;0,1.01,IF(AH21&gt;10,1.1,(1+AH21/100))))</f>
        <v>0.96800000000000008</v>
      </c>
      <c r="AS21" s="730">
        <f t="shared" si="10"/>
        <v>0.9776800000000001</v>
      </c>
      <c r="AT21" s="730">
        <f t="shared" si="11"/>
        <v>1.0070104000000002</v>
      </c>
      <c r="AU21" s="730">
        <f t="shared" si="11"/>
        <v>1.0372207120000003</v>
      </c>
      <c r="AV21" s="730">
        <f t="shared" si="11"/>
        <v>1.0683373333600004</v>
      </c>
      <c r="AW21" s="723">
        <f t="shared" si="12"/>
        <v>5.0582484453600012</v>
      </c>
      <c r="AX21" s="736">
        <f t="shared" si="13"/>
        <v>7.5983903340243382</v>
      </c>
      <c r="AY21" s="892">
        <v>1.1200000000000001</v>
      </c>
      <c r="AZ21" s="733">
        <v>48.13</v>
      </c>
      <c r="BA21" s="733">
        <v>1.23</v>
      </c>
      <c r="BB21" s="733">
        <v>19.470000000000002</v>
      </c>
      <c r="BC21" s="733">
        <v>17.32</v>
      </c>
      <c r="BD21" s="866"/>
      <c r="BE21" s="594">
        <v>2012</v>
      </c>
      <c r="BF21" s="856">
        <f t="shared" si="14"/>
        <v>1</v>
      </c>
      <c r="BG21" s="784">
        <v>1.7000000000000002</v>
      </c>
      <c r="BH21" s="823" t="s">
        <v>4455</v>
      </c>
      <c r="BI21" s="823" t="s">
        <v>4456</v>
      </c>
    </row>
    <row r="22" spans="1:61" ht="11.25" customHeight="1" x14ac:dyDescent="0.2">
      <c r="A22" s="829" t="s">
        <v>4547</v>
      </c>
      <c r="B22" s="833" t="s">
        <v>4548</v>
      </c>
      <c r="C22" s="889" t="s">
        <v>4186</v>
      </c>
      <c r="D22" s="889" t="s">
        <v>4187</v>
      </c>
      <c r="E22" s="699">
        <v>12</v>
      </c>
      <c r="F22" s="1155">
        <v>334</v>
      </c>
      <c r="G22" s="1155" t="s">
        <v>105</v>
      </c>
      <c r="H22" s="1155" t="s">
        <v>105</v>
      </c>
      <c r="I22" s="832">
        <v>38.049999999999997</v>
      </c>
      <c r="J22" s="618">
        <f t="shared" si="0"/>
        <v>4.7306176084099869</v>
      </c>
      <c r="K22" s="835">
        <v>0.45</v>
      </c>
      <c r="L22" s="845">
        <v>4</v>
      </c>
      <c r="M22" s="609">
        <f t="shared" si="1"/>
        <v>1.8</v>
      </c>
      <c r="N22" s="828" t="s">
        <v>508</v>
      </c>
      <c r="O22" s="700">
        <v>0.44</v>
      </c>
      <c r="P22" s="603">
        <v>44608</v>
      </c>
      <c r="Q22" s="603">
        <v>44617</v>
      </c>
      <c r="R22" s="609">
        <f t="shared" si="2"/>
        <v>2.2727272727272747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6.0975609756097615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4.6088802698113662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5.6805496536407318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13.744603485364815</v>
      </c>
      <c r="W22" s="668">
        <f t="shared" si="3"/>
        <v>0.41329309060747754</v>
      </c>
      <c r="X22" s="669" t="str">
        <f t="shared" si="4"/>
        <v>n/a</v>
      </c>
      <c r="Y22" s="834"/>
      <c r="Z22" s="618">
        <f t="shared" si="5"/>
        <v>29.80132450331126</v>
      </c>
      <c r="AA22" s="844">
        <f t="shared" si="6"/>
        <v>6.2996688741721849</v>
      </c>
      <c r="AB22" s="845">
        <v>12</v>
      </c>
      <c r="AC22" s="824">
        <v>6.04</v>
      </c>
      <c r="AD22" s="824" t="s">
        <v>135</v>
      </c>
      <c r="AE22" s="824">
        <v>7.37</v>
      </c>
      <c r="AF22" s="824">
        <v>2.8</v>
      </c>
      <c r="AG22" s="824">
        <v>46.800000000000004</v>
      </c>
      <c r="AH22" s="825">
        <v>473.09999999999997</v>
      </c>
      <c r="AI22" s="825">
        <v>-87.64</v>
      </c>
      <c r="AJ22" s="824" t="s">
        <v>135</v>
      </c>
      <c r="AK22" s="824" t="s">
        <v>135</v>
      </c>
      <c r="AL22" s="836">
        <v>5600</v>
      </c>
      <c r="AM22" s="830">
        <v>0.36</v>
      </c>
      <c r="AN22" s="824">
        <v>1.81</v>
      </c>
      <c r="AO22" s="705">
        <f t="shared" si="7"/>
        <v>4.1114983878785329</v>
      </c>
      <c r="AP22" s="706">
        <f t="shared" si="8"/>
        <v>10.411167262050718</v>
      </c>
      <c r="AQ22" s="846">
        <f t="shared" si="9"/>
        <v>-11.458552460990546</v>
      </c>
      <c r="AR22" s="618">
        <f>INDEX(Historical!$C$7:$C$1227,MATCH(B22,Historical!$B$7:$B$1249,0))*IF(AH22="n/a",1.03,IF(AH22&lt;0,1.01,IF(AH22&gt;10,1.1,(1+AH22/100))))</f>
        <v>1.9140000000000001</v>
      </c>
      <c r="AS22" s="844">
        <f t="shared" si="10"/>
        <v>1.9331400000000001</v>
      </c>
      <c r="AT22" s="844">
        <f t="shared" si="11"/>
        <v>1.9911342000000001</v>
      </c>
      <c r="AU22" s="844">
        <f t="shared" si="11"/>
        <v>2.050868226</v>
      </c>
      <c r="AV22" s="844">
        <f t="shared" si="11"/>
        <v>2.11239427278</v>
      </c>
      <c r="AW22" s="618">
        <f t="shared" si="12"/>
        <v>10.001536698780001</v>
      </c>
      <c r="AX22" s="713">
        <f t="shared" si="13"/>
        <v>26.285247565781873</v>
      </c>
      <c r="AY22" s="891" t="s">
        <v>135</v>
      </c>
      <c r="AZ22" s="830">
        <v>8.0399999999999991</v>
      </c>
      <c r="BA22" s="830">
        <v>-31.830000000000002</v>
      </c>
      <c r="BB22" s="830">
        <v>1.6099999999999999</v>
      </c>
      <c r="BC22" s="830">
        <v>-13.900000000000002</v>
      </c>
      <c r="BE22" s="594">
        <v>2011</v>
      </c>
      <c r="BF22" s="856">
        <f t="shared" si="14"/>
        <v>1</v>
      </c>
      <c r="BG22" s="840">
        <v>14.6</v>
      </c>
      <c r="BH22" s="823" t="s">
        <v>4455</v>
      </c>
      <c r="BI22" s="823" t="s">
        <v>4457</v>
      </c>
    </row>
    <row r="23" spans="1:61" ht="11.25" customHeight="1" x14ac:dyDescent="0.2">
      <c r="A23" s="822" t="s">
        <v>4657</v>
      </c>
      <c r="B23" s="833" t="s">
        <v>917</v>
      </c>
      <c r="C23" s="889" t="s">
        <v>111</v>
      </c>
      <c r="D23" s="889" t="s">
        <v>4199</v>
      </c>
      <c r="E23" s="699">
        <v>13</v>
      </c>
      <c r="F23" s="1155">
        <v>274</v>
      </c>
      <c r="G23" s="1155" t="s">
        <v>36</v>
      </c>
      <c r="H23" s="1155" t="s">
        <v>114</v>
      </c>
      <c r="I23" s="832">
        <v>132.49</v>
      </c>
      <c r="J23" s="618">
        <f t="shared" si="0"/>
        <v>1.0264925654766397</v>
      </c>
      <c r="K23" s="835">
        <v>0.34</v>
      </c>
      <c r="L23" s="845">
        <v>4</v>
      </c>
      <c r="M23" s="609">
        <f t="shared" si="1"/>
        <v>1.36</v>
      </c>
      <c r="N23" s="828" t="s">
        <v>508</v>
      </c>
      <c r="O23" s="700">
        <v>0.33</v>
      </c>
      <c r="P23" s="603">
        <v>44606</v>
      </c>
      <c r="Q23" s="603">
        <v>44620</v>
      </c>
      <c r="R23" s="609">
        <f t="shared" si="2"/>
        <v>3.0303030303030329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3.125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3.228011545636722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3.3406482938779236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5.9581144079755566</v>
      </c>
      <c r="W23" s="668">
        <f t="shared" si="3"/>
        <v>0.56068884635818972</v>
      </c>
      <c r="X23" s="669">
        <f t="shared" si="4"/>
        <v>0.23692541091332794</v>
      </c>
      <c r="Y23" s="628"/>
      <c r="Z23" s="618">
        <f t="shared" si="5"/>
        <v>18.915159944367176</v>
      </c>
      <c r="AA23" s="844">
        <f t="shared" si="6"/>
        <v>18.426981919332405</v>
      </c>
      <c r="AB23" s="845">
        <v>6</v>
      </c>
      <c r="AC23" s="824">
        <v>7.19</v>
      </c>
      <c r="AD23" s="824">
        <v>1.5</v>
      </c>
      <c r="AE23" s="824">
        <v>1.25</v>
      </c>
      <c r="AF23" s="824">
        <v>4.08</v>
      </c>
      <c r="AG23" s="824">
        <v>25.1</v>
      </c>
      <c r="AH23" s="824">
        <v>78.7</v>
      </c>
      <c r="AI23" s="824">
        <v>6.13</v>
      </c>
      <c r="AJ23" s="824">
        <v>14.099999999999998</v>
      </c>
      <c r="AK23" s="824">
        <v>12</v>
      </c>
      <c r="AL23" s="836">
        <v>4990</v>
      </c>
      <c r="AM23" s="830">
        <v>1.5</v>
      </c>
      <c r="AN23" s="824">
        <v>0.53</v>
      </c>
      <c r="AO23" s="705">
        <f t="shared" si="7"/>
        <v>-14.059841059977842</v>
      </c>
      <c r="AP23" s="706">
        <f t="shared" si="8"/>
        <v>4.3671408593545635</v>
      </c>
      <c r="AQ23" s="846">
        <f t="shared" si="9"/>
        <v>82.79567978225333</v>
      </c>
      <c r="AR23" s="618">
        <f>INDEX(Historical!$C$7:$C$1227,MATCH(B23,Historical!$B$7:$B$1249,0))*IF(AH23="n/a",1.03,IF(AH23&lt;0,1.01,IF(AH23&gt;10,1.1,(1+AH23/100))))</f>
        <v>1.4520000000000002</v>
      </c>
      <c r="AS23" s="844">
        <f t="shared" si="10"/>
        <v>1.5410076000000001</v>
      </c>
      <c r="AT23" s="844">
        <f t="shared" si="11"/>
        <v>1.6951083600000003</v>
      </c>
      <c r="AU23" s="844">
        <f t="shared" si="11"/>
        <v>1.8646191960000005</v>
      </c>
      <c r="AV23" s="844">
        <f t="shared" si="11"/>
        <v>2.0510811156000006</v>
      </c>
      <c r="AW23" s="618">
        <f t="shared" si="12"/>
        <v>8.6038162716000031</v>
      </c>
      <c r="AX23" s="713">
        <f t="shared" si="13"/>
        <v>6.4939363511208406</v>
      </c>
      <c r="AY23" s="891">
        <v>1.19</v>
      </c>
      <c r="AZ23" s="830">
        <v>50.4</v>
      </c>
      <c r="BA23" s="830">
        <v>-0.16999999999999998</v>
      </c>
      <c r="BB23" s="830">
        <v>13.489999999999998</v>
      </c>
      <c r="BC23" s="830">
        <v>25.779999999999998</v>
      </c>
      <c r="BE23" s="594">
        <v>2010</v>
      </c>
      <c r="BF23" s="856">
        <f t="shared" si="14"/>
        <v>1</v>
      </c>
      <c r="BG23" s="840">
        <v>11.799999999999999</v>
      </c>
      <c r="BH23" s="823" t="s">
        <v>4455</v>
      </c>
      <c r="BI23" s="823" t="s">
        <v>4456</v>
      </c>
    </row>
    <row r="24" spans="1:61" ht="11.25" customHeight="1" x14ac:dyDescent="0.2">
      <c r="A24" s="829" t="s">
        <v>4658</v>
      </c>
      <c r="B24" s="833" t="s">
        <v>437</v>
      </c>
      <c r="C24" s="889" t="s">
        <v>107</v>
      </c>
      <c r="D24" s="889" t="s">
        <v>117</v>
      </c>
      <c r="E24" s="699">
        <v>19</v>
      </c>
      <c r="F24" s="1155">
        <v>205</v>
      </c>
      <c r="G24" s="1155" t="s">
        <v>105</v>
      </c>
      <c r="H24" s="1155" t="s">
        <v>105</v>
      </c>
      <c r="I24" s="832">
        <v>128.22</v>
      </c>
      <c r="J24" s="618">
        <f t="shared" si="0"/>
        <v>2.1837466853844951</v>
      </c>
      <c r="K24" s="835">
        <v>0.7</v>
      </c>
      <c r="L24" s="845">
        <v>4</v>
      </c>
      <c r="M24" s="609">
        <f t="shared" si="1"/>
        <v>2.8</v>
      </c>
      <c r="N24" s="828" t="s">
        <v>375</v>
      </c>
      <c r="O24" s="700">
        <v>0.68</v>
      </c>
      <c r="P24" s="1006">
        <v>44890</v>
      </c>
      <c r="Q24" s="1006">
        <v>44914</v>
      </c>
      <c r="R24" s="609">
        <f t="shared" si="2"/>
        <v>2.9411764705882213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4.3137254901960853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5.2726599609396629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5.5545891648484114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14.282138804355625</v>
      </c>
      <c r="W24" s="668">
        <f t="shared" si="3"/>
        <v>0.38891858151906683</v>
      </c>
      <c r="X24" s="669">
        <f t="shared" si="4"/>
        <v>2.6450424594516244</v>
      </c>
      <c r="Y24" s="834"/>
      <c r="Z24" s="618">
        <f t="shared" si="5"/>
        <v>46.979865771812079</v>
      </c>
      <c r="AA24" s="844">
        <f t="shared" si="6"/>
        <v>21.513422818791945</v>
      </c>
      <c r="AB24" s="845">
        <v>12</v>
      </c>
      <c r="AC24" s="824">
        <v>5.96</v>
      </c>
      <c r="AD24" s="824">
        <v>1.22</v>
      </c>
      <c r="AE24" s="824">
        <v>0.66</v>
      </c>
      <c r="AF24" s="824">
        <v>1.66</v>
      </c>
      <c r="AG24" s="824">
        <v>7.0000000000000009</v>
      </c>
      <c r="AH24" s="825">
        <v>27.700000000000003</v>
      </c>
      <c r="AI24" s="825">
        <v>19.53</v>
      </c>
      <c r="AJ24" s="824">
        <v>2.1</v>
      </c>
      <c r="AK24" s="824">
        <v>17.399999999999999</v>
      </c>
      <c r="AL24" s="836">
        <v>6680</v>
      </c>
      <c r="AM24" s="830">
        <v>0.2</v>
      </c>
      <c r="AN24" s="824">
        <v>0.52</v>
      </c>
      <c r="AO24" s="705">
        <f t="shared" si="7"/>
        <v>-13.775086968559037</v>
      </c>
      <c r="AP24" s="706">
        <f t="shared" si="8"/>
        <v>7.7383358502329065</v>
      </c>
      <c r="AQ24" s="846">
        <f t="shared" si="9"/>
        <v>25.984623187284473</v>
      </c>
      <c r="AR24" s="618">
        <f>INDEX(Historical!$C$7:$C$1227,MATCH(B24,Historical!$B$7:$B$1249,0))*IF(AH24="n/a",1.03,IF(AH24&lt;0,1.01,IF(AH24&gt;10,1.1,(1+AH24/100))))</f>
        <v>2.9260000000000006</v>
      </c>
      <c r="AS24" s="844">
        <f t="shared" si="10"/>
        <v>3.2186000000000008</v>
      </c>
      <c r="AT24" s="844">
        <f t="shared" si="11"/>
        <v>3.5404600000000013</v>
      </c>
      <c r="AU24" s="844">
        <f t="shared" si="11"/>
        <v>3.8945060000000016</v>
      </c>
      <c r="AV24" s="844">
        <f t="shared" si="11"/>
        <v>4.2839566000000024</v>
      </c>
      <c r="AW24" s="618">
        <f t="shared" si="12"/>
        <v>17.863522600000007</v>
      </c>
      <c r="AX24" s="713">
        <f t="shared" si="13"/>
        <v>13.931931523943227</v>
      </c>
      <c r="AY24" s="891">
        <v>0.51</v>
      </c>
      <c r="AZ24" s="830">
        <v>7.7399999999999993</v>
      </c>
      <c r="BA24" s="830">
        <v>-33.950000000000003</v>
      </c>
      <c r="BB24" s="830">
        <v>-7.59</v>
      </c>
      <c r="BC24" s="830">
        <v>-22.2</v>
      </c>
      <c r="BE24" s="594">
        <v>2005</v>
      </c>
      <c r="BF24" s="856">
        <f t="shared" si="14"/>
        <v>2</v>
      </c>
      <c r="BG24" s="840">
        <v>1</v>
      </c>
      <c r="BH24" s="823" t="s">
        <v>4455</v>
      </c>
      <c r="BI24" s="823" t="s">
        <v>4456</v>
      </c>
    </row>
    <row r="25" spans="1:61" ht="11.25" customHeight="1" x14ac:dyDescent="0.2">
      <c r="A25" s="822" t="s">
        <v>925</v>
      </c>
      <c r="B25" s="833" t="s">
        <v>926</v>
      </c>
      <c r="C25" s="889" t="s">
        <v>107</v>
      </c>
      <c r="D25" s="889" t="s">
        <v>117</v>
      </c>
      <c r="E25" s="699">
        <v>12</v>
      </c>
      <c r="F25" s="1155">
        <v>342</v>
      </c>
      <c r="G25" s="1155" t="s">
        <v>36</v>
      </c>
      <c r="H25" s="1155" t="s">
        <v>114</v>
      </c>
      <c r="I25" s="832">
        <v>199.11</v>
      </c>
      <c r="J25" s="618">
        <f t="shared" si="0"/>
        <v>1.0245592888353172</v>
      </c>
      <c r="K25" s="835">
        <v>0.51</v>
      </c>
      <c r="L25" s="845">
        <v>4</v>
      </c>
      <c r="M25" s="609">
        <f t="shared" si="1"/>
        <v>2.04</v>
      </c>
      <c r="N25" s="828" t="s">
        <v>585</v>
      </c>
      <c r="O25" s="700">
        <v>0.48</v>
      </c>
      <c r="P25" s="603">
        <v>44623</v>
      </c>
      <c r="Q25" s="603">
        <v>44638</v>
      </c>
      <c r="R25" s="609">
        <f t="shared" si="2"/>
        <v>6.2500000000000053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6.6666666666666652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5.3947861260881913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4.7831688302757414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3.818017112287686</v>
      </c>
      <c r="W25" s="668">
        <f t="shared" si="3"/>
        <v>1.2527887355145337</v>
      </c>
      <c r="X25" s="669">
        <f t="shared" si="4"/>
        <v>0.32987371243280977</v>
      </c>
      <c r="Y25" s="632"/>
      <c r="Z25" s="618">
        <f t="shared" si="5"/>
        <v>40.15748031496063</v>
      </c>
      <c r="AA25" s="844">
        <f t="shared" si="6"/>
        <v>39.194881889763785</v>
      </c>
      <c r="AB25" s="845">
        <v>12</v>
      </c>
      <c r="AC25" s="824">
        <v>5.08</v>
      </c>
      <c r="AD25" s="824">
        <v>3.77</v>
      </c>
      <c r="AE25" s="824">
        <v>4.8499999999999996</v>
      </c>
      <c r="AF25" s="824">
        <v>4.8099999999999996</v>
      </c>
      <c r="AG25" s="824">
        <v>12.5</v>
      </c>
      <c r="AH25" s="824">
        <v>4.2</v>
      </c>
      <c r="AI25" s="824">
        <v>12.02</v>
      </c>
      <c r="AJ25" s="824">
        <v>14.499999999999998</v>
      </c>
      <c r="AK25" s="824">
        <v>10.199999999999999</v>
      </c>
      <c r="AL25" s="836">
        <v>41240</v>
      </c>
      <c r="AM25" s="830">
        <v>0.3</v>
      </c>
      <c r="AN25" s="824">
        <v>0.73</v>
      </c>
      <c r="AO25" s="705">
        <f t="shared" si="7"/>
        <v>-33.387153770652723</v>
      </c>
      <c r="AP25" s="706">
        <f t="shared" si="8"/>
        <v>5.8077281191110588</v>
      </c>
      <c r="AQ25" s="846">
        <f t="shared" si="9"/>
        <v>189.46493312068333</v>
      </c>
      <c r="AR25" s="618">
        <f>INDEX(Historical!$C$7:$C$1227,MATCH(B25,Historical!$B$7:$B$1249,0))*IF(AH25="n/a",1.03,IF(AH25&lt;0,1.01,IF(AH25&gt;10,1.1,(1+AH25/100))))</f>
        <v>2.0006400000000002</v>
      </c>
      <c r="AS25" s="844">
        <f t="shared" si="10"/>
        <v>2.2007040000000004</v>
      </c>
      <c r="AT25" s="844">
        <f t="shared" si="11"/>
        <v>2.4207744000000009</v>
      </c>
      <c r="AU25" s="844">
        <f t="shared" si="11"/>
        <v>2.662851840000001</v>
      </c>
      <c r="AV25" s="844">
        <f t="shared" si="11"/>
        <v>2.9291370240000014</v>
      </c>
      <c r="AW25" s="618">
        <f t="shared" si="12"/>
        <v>12.214107264000004</v>
      </c>
      <c r="AX25" s="713">
        <f t="shared" si="13"/>
        <v>6.1343514961579046</v>
      </c>
      <c r="AY25" s="891">
        <v>0.69</v>
      </c>
      <c r="AZ25" s="830">
        <v>35.15</v>
      </c>
      <c r="BA25" s="830">
        <v>-0.25</v>
      </c>
      <c r="BB25" s="830">
        <v>9.27</v>
      </c>
      <c r="BC25" s="830">
        <v>15.440000000000001</v>
      </c>
      <c r="BE25" s="594">
        <v>2011</v>
      </c>
      <c r="BF25" s="856">
        <f t="shared" si="14"/>
        <v>1</v>
      </c>
      <c r="BG25" s="840">
        <v>2.8000000000000003</v>
      </c>
      <c r="BH25" s="823" t="s">
        <v>4455</v>
      </c>
      <c r="BI25" s="823" t="s">
        <v>4456</v>
      </c>
    </row>
    <row r="26" spans="1:61" ht="11.25" customHeight="1" x14ac:dyDescent="0.2">
      <c r="A26" s="822" t="s">
        <v>4659</v>
      </c>
      <c r="B26" s="833" t="s">
        <v>866</v>
      </c>
      <c r="C26" s="889" t="s">
        <v>111</v>
      </c>
      <c r="D26" s="889" t="s">
        <v>4199</v>
      </c>
      <c r="E26" s="699">
        <v>11</v>
      </c>
      <c r="F26" s="1155">
        <v>445</v>
      </c>
      <c r="G26" s="1155" t="s">
        <v>105</v>
      </c>
      <c r="H26" s="1155" t="s">
        <v>105</v>
      </c>
      <c r="I26" s="832">
        <v>38.619999999999997</v>
      </c>
      <c r="J26" s="618">
        <f t="shared" si="0"/>
        <v>2.0714655618850339</v>
      </c>
      <c r="K26" s="835">
        <v>0.2</v>
      </c>
      <c r="L26" s="845">
        <v>4</v>
      </c>
      <c r="M26" s="609">
        <f t="shared" si="1"/>
        <v>0.8</v>
      </c>
      <c r="N26" s="828" t="s">
        <v>263</v>
      </c>
      <c r="O26" s="700">
        <v>0.185</v>
      </c>
      <c r="P26" s="603">
        <v>44910</v>
      </c>
      <c r="Q26" s="603">
        <v>44936</v>
      </c>
      <c r="R26" s="609">
        <f t="shared" si="2"/>
        <v>8.1081081081081159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6.6666666666666652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16.960709528514649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26.19146889603865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3"/>
        <v>n/a</v>
      </c>
      <c r="X26" s="669">
        <f t="shared" si="4"/>
        <v>37.416384137198065</v>
      </c>
      <c r="Y26" s="628"/>
      <c r="Z26" s="618" t="str">
        <f t="shared" si="5"/>
        <v>n/a</v>
      </c>
      <c r="AA26" s="844" t="str">
        <f t="shared" si="6"/>
        <v>n/a</v>
      </c>
      <c r="AB26" s="845">
        <v>12</v>
      </c>
      <c r="AC26" s="824">
        <v>-1.1100000000000001</v>
      </c>
      <c r="AD26" s="824" t="s">
        <v>135</v>
      </c>
      <c r="AE26" s="824">
        <v>1.8</v>
      </c>
      <c r="AF26" s="824">
        <v>0.64</v>
      </c>
      <c r="AG26" s="824">
        <v>-2</v>
      </c>
      <c r="AH26" s="824">
        <v>-18.8</v>
      </c>
      <c r="AI26" s="824">
        <v>466</v>
      </c>
      <c r="AJ26" s="824">
        <v>0.70000000000000007</v>
      </c>
      <c r="AK26" s="824">
        <v>26.99</v>
      </c>
      <c r="AL26" s="836">
        <v>4160</v>
      </c>
      <c r="AM26" s="830">
        <v>6.5600000000000005</v>
      </c>
      <c r="AN26" s="824">
        <v>2.88</v>
      </c>
      <c r="AO26" s="705" t="str">
        <f t="shared" si="7"/>
        <v>n/a</v>
      </c>
      <c r="AP26" s="706">
        <f t="shared" si="8"/>
        <v>28.262934457923684</v>
      </c>
      <c r="AQ26" s="846" t="str">
        <f t="shared" si="9"/>
        <v>n/a</v>
      </c>
      <c r="AR26" s="618">
        <f>INDEX(Historical!$C$7:$C$1227,MATCH(B26,Historical!$B$7:$B$1249,0))*IF(AH26="n/a",1.03,IF(AH26&lt;0,1.01,IF(AH26&gt;10,1.1,(1+AH26/100))))</f>
        <v>0.64639999999999997</v>
      </c>
      <c r="AS26" s="844">
        <f t="shared" si="10"/>
        <v>0.71104000000000001</v>
      </c>
      <c r="AT26" s="844">
        <f t="shared" si="11"/>
        <v>0.78214400000000006</v>
      </c>
      <c r="AU26" s="844">
        <f t="shared" si="11"/>
        <v>0.86035840000000019</v>
      </c>
      <c r="AV26" s="844">
        <f t="shared" si="11"/>
        <v>0.94639424000000028</v>
      </c>
      <c r="AW26" s="618">
        <f t="shared" si="12"/>
        <v>3.9463366400000002</v>
      </c>
      <c r="AX26" s="713">
        <f t="shared" si="13"/>
        <v>10.21837555670637</v>
      </c>
      <c r="AY26" s="891">
        <v>1.81</v>
      </c>
      <c r="AZ26" s="830">
        <v>29.82</v>
      </c>
      <c r="BA26" s="830">
        <v>-17.829999999999998</v>
      </c>
      <c r="BB26" s="830">
        <v>12.509999999999998</v>
      </c>
      <c r="BC26" s="830">
        <v>3.85</v>
      </c>
      <c r="BE26" s="594">
        <v>2013</v>
      </c>
      <c r="BF26" s="856">
        <f t="shared" si="14"/>
        <v>1</v>
      </c>
      <c r="BG26" s="840">
        <v>-0.5</v>
      </c>
      <c r="BH26" s="823" t="s">
        <v>4455</v>
      </c>
      <c r="BI26" s="823" t="s">
        <v>4456</v>
      </c>
    </row>
    <row r="27" spans="1:61" ht="11.25" customHeight="1" x14ac:dyDescent="0.2">
      <c r="A27" s="822" t="s">
        <v>4661</v>
      </c>
      <c r="B27" s="833" t="s">
        <v>874</v>
      </c>
      <c r="C27" s="889" t="s">
        <v>130</v>
      </c>
      <c r="D27" s="889" t="s">
        <v>4196</v>
      </c>
      <c r="E27" s="699">
        <v>12</v>
      </c>
      <c r="F27" s="1155">
        <v>331</v>
      </c>
      <c r="G27" s="1155" t="s">
        <v>36</v>
      </c>
      <c r="H27" s="1155" t="s">
        <v>36</v>
      </c>
      <c r="I27" s="832">
        <v>66.2</v>
      </c>
      <c r="J27" s="618">
        <f t="shared" si="0"/>
        <v>3.9274924471299091</v>
      </c>
      <c r="K27" s="835">
        <v>0.65</v>
      </c>
      <c r="L27" s="845">
        <v>4</v>
      </c>
      <c r="M27" s="609">
        <f t="shared" si="1"/>
        <v>2.6</v>
      </c>
      <c r="N27" s="828" t="s">
        <v>118</v>
      </c>
      <c r="O27" s="700">
        <v>0.63</v>
      </c>
      <c r="P27" s="603">
        <v>44606</v>
      </c>
      <c r="Q27" s="603">
        <v>44621</v>
      </c>
      <c r="R27" s="609">
        <f t="shared" si="2"/>
        <v>3.1746031746031771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2.0242914979756943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4.0041911525952045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3.9124156950857802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3.5375904696204996</v>
      </c>
      <c r="W27" s="668">
        <f t="shared" si="3"/>
        <v>1.1059549511692037</v>
      </c>
      <c r="X27" s="669">
        <f t="shared" si="4"/>
        <v>7.8248313901715605</v>
      </c>
      <c r="Y27" s="621"/>
      <c r="Z27" s="618">
        <f t="shared" si="5"/>
        <v>70.844686648501366</v>
      </c>
      <c r="AA27" s="844">
        <f t="shared" si="6"/>
        <v>18.038147138964579</v>
      </c>
      <c r="AB27" s="845">
        <v>12</v>
      </c>
      <c r="AC27" s="824">
        <v>3.67</v>
      </c>
      <c r="AD27" s="824">
        <v>2.08</v>
      </c>
      <c r="AE27" s="824">
        <v>2.4700000000000002</v>
      </c>
      <c r="AF27" s="824">
        <v>1.41</v>
      </c>
      <c r="AG27" s="824">
        <v>7.8</v>
      </c>
      <c r="AH27" s="824">
        <v>-4</v>
      </c>
      <c r="AI27" s="824">
        <v>5</v>
      </c>
      <c r="AJ27" s="824">
        <v>0.5</v>
      </c>
      <c r="AK27" s="824">
        <v>8.6999999999999993</v>
      </c>
      <c r="AL27" s="836">
        <v>3810</v>
      </c>
      <c r="AM27" s="830">
        <v>0.1</v>
      </c>
      <c r="AN27" s="824">
        <v>0.73</v>
      </c>
      <c r="AO27" s="705">
        <f t="shared" si="7"/>
        <v>-10.19823899674889</v>
      </c>
      <c r="AP27" s="706">
        <f t="shared" si="8"/>
        <v>7.8399081422156893</v>
      </c>
      <c r="AQ27" s="846">
        <f t="shared" si="9"/>
        <v>6.31982665720352</v>
      </c>
      <c r="AR27" s="618">
        <f>INDEX(Historical!$C$7:$C$1227,MATCH(B27,Historical!$B$7:$B$1249,0))*IF(AH27="n/a",1.03,IF(AH27&lt;0,1.01,IF(AH27&gt;10,1.1,(1+AH27/100))))</f>
        <v>2.5451999999999999</v>
      </c>
      <c r="AS27" s="844">
        <f t="shared" si="10"/>
        <v>2.6724600000000001</v>
      </c>
      <c r="AT27" s="844">
        <f t="shared" ref="AT27:AV46" si="15">IF($AK27="n/a",1.03*AS27,IF($AK27&lt;0,1.01*AS27,IF($AK27&gt;10,1.1*AS27,(1+$AK27/100)*AS27)))</f>
        <v>2.90496402</v>
      </c>
      <c r="AU27" s="844">
        <f t="shared" si="15"/>
        <v>3.1576958897399998</v>
      </c>
      <c r="AV27" s="844">
        <f t="shared" si="15"/>
        <v>3.4324154321473799</v>
      </c>
      <c r="AW27" s="618">
        <f t="shared" si="12"/>
        <v>14.712735341887379</v>
      </c>
      <c r="AX27" s="713">
        <f t="shared" si="13"/>
        <v>22.224675743032293</v>
      </c>
      <c r="AY27" s="891">
        <v>0.73</v>
      </c>
      <c r="AZ27" s="830">
        <v>38.58</v>
      </c>
      <c r="BA27" s="830">
        <v>-3.51</v>
      </c>
      <c r="BB27" s="830">
        <v>18.260000000000002</v>
      </c>
      <c r="BC27" s="830">
        <v>10.16</v>
      </c>
      <c r="BE27" s="594">
        <v>2011</v>
      </c>
      <c r="BF27" s="856">
        <f t="shared" si="14"/>
        <v>1</v>
      </c>
      <c r="BG27" s="840">
        <v>3</v>
      </c>
      <c r="BH27" s="823" t="s">
        <v>4455</v>
      </c>
      <c r="BI27" s="823" t="s">
        <v>4456</v>
      </c>
    </row>
    <row r="28" spans="1:61" s="737" customFormat="1" ht="11.25" customHeight="1" x14ac:dyDescent="0.2">
      <c r="A28" s="613" t="s">
        <v>4663</v>
      </c>
      <c r="B28" s="743" t="s">
        <v>876</v>
      </c>
      <c r="C28" s="889" t="s">
        <v>107</v>
      </c>
      <c r="D28" s="889" t="s">
        <v>117</v>
      </c>
      <c r="E28" s="721">
        <v>12</v>
      </c>
      <c r="F28" s="1155">
        <v>339</v>
      </c>
      <c r="G28" s="1154" t="s">
        <v>114</v>
      </c>
      <c r="H28" s="1154" t="s">
        <v>114</v>
      </c>
      <c r="I28" s="722">
        <v>133.9</v>
      </c>
      <c r="J28" s="723">
        <f t="shared" si="0"/>
        <v>2.5392083644510826</v>
      </c>
      <c r="K28" s="724">
        <v>0.85</v>
      </c>
      <c r="L28" s="725">
        <v>4</v>
      </c>
      <c r="M28" s="726">
        <f t="shared" si="1"/>
        <v>3.4</v>
      </c>
      <c r="N28" s="727" t="s">
        <v>162</v>
      </c>
      <c r="O28" s="728">
        <v>0.81</v>
      </c>
      <c r="P28" s="1049">
        <v>44617</v>
      </c>
      <c r="Q28" s="1049">
        <v>44652</v>
      </c>
      <c r="R28" s="726">
        <f t="shared" si="2"/>
        <v>4.9382716049382616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40.094339622641506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19.281419896657749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18.149897120150136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13.461289830324619</v>
      </c>
      <c r="W28" s="668">
        <f t="shared" si="3"/>
        <v>1.3483029745978252</v>
      </c>
      <c r="X28" s="669">
        <f t="shared" si="4"/>
        <v>0.6152507498355978</v>
      </c>
      <c r="Y28" s="740"/>
      <c r="Z28" s="723" t="str">
        <f t="shared" si="5"/>
        <v>n/a</v>
      </c>
      <c r="AA28" s="730" t="str">
        <f t="shared" si="6"/>
        <v>n/a</v>
      </c>
      <c r="AB28" s="725">
        <v>12</v>
      </c>
      <c r="AC28" s="731">
        <v>-0.41</v>
      </c>
      <c r="AD28" s="731" t="s">
        <v>135</v>
      </c>
      <c r="AE28" s="731">
        <v>0.69</v>
      </c>
      <c r="AF28" s="731">
        <v>2.2799999999999998</v>
      </c>
      <c r="AG28" s="731">
        <v>-1.6</v>
      </c>
      <c r="AH28" s="731">
        <v>0.8</v>
      </c>
      <c r="AI28" s="731">
        <v>345.32</v>
      </c>
      <c r="AJ28" s="731">
        <v>29.5</v>
      </c>
      <c r="AK28" s="731">
        <v>3.92</v>
      </c>
      <c r="AL28" s="732">
        <v>35250</v>
      </c>
      <c r="AM28" s="733">
        <v>0.1</v>
      </c>
      <c r="AN28" s="731">
        <v>0.51</v>
      </c>
      <c r="AO28" s="734" t="str">
        <f t="shared" si="7"/>
        <v>n/a</v>
      </c>
      <c r="AP28" s="735">
        <f t="shared" si="8"/>
        <v>20.689105484601217</v>
      </c>
      <c r="AQ28" s="846" t="str">
        <f t="shared" si="9"/>
        <v>n/a</v>
      </c>
      <c r="AR28" s="618">
        <f>INDEX(Historical!$C$7:$C$1227,MATCH(B28,Historical!$B$7:$B$1249,0))*IF(AH28="n/a",1.03,IF(AH28&lt;0,1.01,IF(AH28&gt;10,1.1,(1+AH28/100))))</f>
        <v>2.9937600000000004</v>
      </c>
      <c r="AS28" s="730">
        <f t="shared" si="10"/>
        <v>3.2931360000000005</v>
      </c>
      <c r="AT28" s="730">
        <f t="shared" si="15"/>
        <v>3.4222269312</v>
      </c>
      <c r="AU28" s="730">
        <f t="shared" si="15"/>
        <v>3.5563782269030395</v>
      </c>
      <c r="AV28" s="730">
        <f t="shared" si="15"/>
        <v>3.6957882533976383</v>
      </c>
      <c r="AW28" s="723">
        <f t="shared" si="12"/>
        <v>16.961289411500676</v>
      </c>
      <c r="AX28" s="736">
        <f t="shared" si="13"/>
        <v>12.667131748693558</v>
      </c>
      <c r="AY28" s="892">
        <v>0.63</v>
      </c>
      <c r="AZ28" s="733">
        <v>26.19</v>
      </c>
      <c r="BA28" s="733">
        <v>-7.31</v>
      </c>
      <c r="BB28" s="733">
        <v>3.55</v>
      </c>
      <c r="BC28" s="733">
        <v>4.43</v>
      </c>
      <c r="BD28" s="866"/>
      <c r="BE28" s="594">
        <v>2011</v>
      </c>
      <c r="BF28" s="856">
        <f t="shared" si="14"/>
        <v>1</v>
      </c>
      <c r="BG28" s="784">
        <v>-0.3</v>
      </c>
      <c r="BH28" s="823" t="s">
        <v>4455</v>
      </c>
      <c r="BI28" s="823" t="s">
        <v>4456</v>
      </c>
    </row>
    <row r="29" spans="1:61" ht="11.25" customHeight="1" x14ac:dyDescent="0.2">
      <c r="A29" s="839" t="s">
        <v>4664</v>
      </c>
      <c r="B29" s="833" t="s">
        <v>4501</v>
      </c>
      <c r="C29" s="889" t="s">
        <v>107</v>
      </c>
      <c r="D29" s="889" t="s">
        <v>4509</v>
      </c>
      <c r="E29" s="699">
        <v>24</v>
      </c>
      <c r="F29" s="1155">
        <v>150</v>
      </c>
      <c r="G29" s="1155" t="s">
        <v>105</v>
      </c>
      <c r="H29" s="1155" t="s">
        <v>105</v>
      </c>
      <c r="I29" s="832">
        <v>23.66</v>
      </c>
      <c r="J29" s="618">
        <f t="shared" si="0"/>
        <v>3.0431107354184275</v>
      </c>
      <c r="K29" s="835">
        <v>0.18</v>
      </c>
      <c r="L29" s="845">
        <v>4</v>
      </c>
      <c r="M29" s="609">
        <f t="shared" si="1"/>
        <v>0.72</v>
      </c>
      <c r="N29" s="828" t="s">
        <v>126</v>
      </c>
      <c r="O29" s="700">
        <v>0.16</v>
      </c>
      <c r="P29" s="603">
        <v>44728</v>
      </c>
      <c r="Q29" s="603">
        <v>44750</v>
      </c>
      <c r="R29" s="609">
        <f t="shared" si="2"/>
        <v>12.499999999999993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3.3333333333333437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6.7268859311195417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7.0995886039598277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7.7712765758489066</v>
      </c>
      <c r="W29" s="668">
        <f t="shared" si="3"/>
        <v>0.91356787197916633</v>
      </c>
      <c r="X29" s="669">
        <f t="shared" si="4"/>
        <v>0.24230677829214431</v>
      </c>
      <c r="Y29" s="640"/>
      <c r="Z29" s="618">
        <f t="shared" si="5"/>
        <v>31.441048034934493</v>
      </c>
      <c r="AA29" s="844">
        <f t="shared" si="6"/>
        <v>10.331877729257641</v>
      </c>
      <c r="AB29" s="845">
        <v>12</v>
      </c>
      <c r="AC29" s="824">
        <v>2.29</v>
      </c>
      <c r="AD29" s="824" t="s">
        <v>135</v>
      </c>
      <c r="AE29" s="824">
        <v>4.47</v>
      </c>
      <c r="AF29" s="824">
        <v>1.35</v>
      </c>
      <c r="AG29" s="824">
        <v>12.3</v>
      </c>
      <c r="AH29" s="824">
        <v>17.8</v>
      </c>
      <c r="AI29" s="824">
        <v>10.47</v>
      </c>
      <c r="AJ29" s="824">
        <v>29.299999999999997</v>
      </c>
      <c r="AK29" s="824" t="s">
        <v>135</v>
      </c>
      <c r="AL29" s="836">
        <v>464.67</v>
      </c>
      <c r="AM29" s="830">
        <v>0.5</v>
      </c>
      <c r="AN29" s="824">
        <v>0.17</v>
      </c>
      <c r="AO29" s="705">
        <f t="shared" si="7"/>
        <v>-0.18917838987938573</v>
      </c>
      <c r="AP29" s="706">
        <f t="shared" si="8"/>
        <v>10.142699339378256</v>
      </c>
      <c r="AQ29" s="846">
        <f t="shared" si="9"/>
        <v>-21.265467312274055</v>
      </c>
      <c r="AR29" s="618">
        <f>INDEX(Historical!$C$7:$C$1227,MATCH(B29,Historical!$B$7:$B$1249,0))*IF(AH29="n/a",1.03,IF(AH29&lt;0,1.01,IF(AH29&gt;10,1.1,(1+AH29/100))))</f>
        <v>0.68200000000000005</v>
      </c>
      <c r="AS29" s="844">
        <f t="shared" si="10"/>
        <v>0.75020000000000009</v>
      </c>
      <c r="AT29" s="844">
        <f t="shared" si="15"/>
        <v>0.77270600000000011</v>
      </c>
      <c r="AU29" s="844">
        <f t="shared" si="15"/>
        <v>0.79588718000000014</v>
      </c>
      <c r="AV29" s="844">
        <f t="shared" si="15"/>
        <v>0.81976379540000022</v>
      </c>
      <c r="AW29" s="618">
        <f t="shared" si="12"/>
        <v>3.8205569754000006</v>
      </c>
      <c r="AX29" s="713">
        <f t="shared" si="13"/>
        <v>16.147747148774304</v>
      </c>
      <c r="AY29" s="891">
        <v>0.71</v>
      </c>
      <c r="AZ29" s="830">
        <v>17.130000000000003</v>
      </c>
      <c r="BA29" s="830">
        <v>-27.189999999999998</v>
      </c>
      <c r="BB29" s="830">
        <v>5.21</v>
      </c>
      <c r="BC29" s="830">
        <v>-4.53</v>
      </c>
      <c r="BE29" s="594">
        <v>1999</v>
      </c>
      <c r="BF29" s="856">
        <f t="shared" si="14"/>
        <v>3</v>
      </c>
      <c r="BG29" s="840">
        <v>1.2</v>
      </c>
      <c r="BH29" s="823" t="s">
        <v>4455</v>
      </c>
      <c r="BI29" s="823" t="s">
        <v>4456</v>
      </c>
    </row>
    <row r="30" spans="1:61" ht="11.25" customHeight="1" x14ac:dyDescent="0.2">
      <c r="A30" s="822" t="s">
        <v>895</v>
      </c>
      <c r="B30" s="833" t="s">
        <v>896</v>
      </c>
      <c r="C30" s="889" t="s">
        <v>152</v>
      </c>
      <c r="D30" s="889" t="s">
        <v>897</v>
      </c>
      <c r="E30" s="699">
        <v>12</v>
      </c>
      <c r="F30" s="1155">
        <v>332</v>
      </c>
      <c r="G30" s="1155" t="s">
        <v>114</v>
      </c>
      <c r="H30" s="1155" t="s">
        <v>114</v>
      </c>
      <c r="I30" s="832">
        <v>286.39999999999998</v>
      </c>
      <c r="J30" s="618">
        <f t="shared" si="0"/>
        <v>2.7094972067039107</v>
      </c>
      <c r="K30" s="835">
        <v>1.94</v>
      </c>
      <c r="L30" s="845">
        <v>4</v>
      </c>
      <c r="M30" s="609">
        <f t="shared" si="1"/>
        <v>7.76</v>
      </c>
      <c r="N30" s="828" t="s">
        <v>247</v>
      </c>
      <c r="O30" s="700">
        <v>1.76</v>
      </c>
      <c r="P30" s="603">
        <v>44606</v>
      </c>
      <c r="Q30" s="603">
        <v>44628</v>
      </c>
      <c r="R30" s="609">
        <f t="shared" si="2"/>
        <v>10.227272727272723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9.9999999999999858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10.064241629820891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11.970220528043152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28.806702779585414</v>
      </c>
      <c r="W30" s="668">
        <f t="shared" si="3"/>
        <v>0.41553594729786797</v>
      </c>
      <c r="X30" s="669">
        <f t="shared" si="4"/>
        <v>119.70220528043151</v>
      </c>
      <c r="Y30" s="628"/>
      <c r="Z30" s="618">
        <f t="shared" si="5"/>
        <v>62.179487179487182</v>
      </c>
      <c r="AA30" s="844">
        <f t="shared" si="6"/>
        <v>22.948717948717945</v>
      </c>
      <c r="AB30" s="845">
        <v>12</v>
      </c>
      <c r="AC30" s="824">
        <v>12.48</v>
      </c>
      <c r="AD30" s="824">
        <v>3.42</v>
      </c>
      <c r="AE30" s="824">
        <v>5.79</v>
      </c>
      <c r="AF30" s="824">
        <v>41.29</v>
      </c>
      <c r="AG30" s="824">
        <v>199.70000000000002</v>
      </c>
      <c r="AH30" s="824">
        <v>-16.5</v>
      </c>
      <c r="AI30" s="824">
        <v>5.07</v>
      </c>
      <c r="AJ30" s="824">
        <v>0.1</v>
      </c>
      <c r="AK30" s="824">
        <v>6.6000000000000005</v>
      </c>
      <c r="AL30" s="836">
        <v>152400</v>
      </c>
      <c r="AM30" s="831">
        <v>0.21</v>
      </c>
      <c r="AN30" s="824">
        <v>10.6</v>
      </c>
      <c r="AO30" s="705">
        <f t="shared" si="7"/>
        <v>-8.2690002139708838</v>
      </c>
      <c r="AP30" s="706">
        <f t="shared" si="8"/>
        <v>14.679717734747062</v>
      </c>
      <c r="AQ30" s="846">
        <f t="shared" si="9"/>
        <v>548.94874445866128</v>
      </c>
      <c r="AR30" s="618">
        <f>INDEX(Historical!$C$7:$C$1227,MATCH(B30,Historical!$B$7:$B$1249,0))*IF(AH30="n/a",1.03,IF(AH30&lt;0,1.01,IF(AH30&gt;10,1.1,(1+AH30/100))))</f>
        <v>7.1104000000000003</v>
      </c>
      <c r="AS30" s="844">
        <f t="shared" si="10"/>
        <v>7.47089728</v>
      </c>
      <c r="AT30" s="844">
        <f t="shared" si="15"/>
        <v>7.9639765004800003</v>
      </c>
      <c r="AU30" s="844">
        <f t="shared" si="15"/>
        <v>8.4895989495116808</v>
      </c>
      <c r="AV30" s="844">
        <f t="shared" si="15"/>
        <v>9.0499124801794526</v>
      </c>
      <c r="AW30" s="618">
        <f t="shared" si="12"/>
        <v>40.084785210171134</v>
      </c>
      <c r="AX30" s="713">
        <f t="shared" si="13"/>
        <v>13.99608422142847</v>
      </c>
      <c r="AY30" s="891">
        <v>0.65</v>
      </c>
      <c r="AZ30" s="830">
        <v>44.18</v>
      </c>
      <c r="BA30" s="830">
        <v>-3.46</v>
      </c>
      <c r="BB30" s="830">
        <v>10.780000000000001</v>
      </c>
      <c r="BC30" s="830">
        <v>16.420000000000002</v>
      </c>
      <c r="BE30" s="594">
        <v>2011</v>
      </c>
      <c r="BF30" s="856">
        <f t="shared" si="14"/>
        <v>1</v>
      </c>
      <c r="BG30" s="840">
        <v>11.200000000000001</v>
      </c>
      <c r="BH30" s="823" t="s">
        <v>4455</v>
      </c>
      <c r="BI30" s="823" t="s">
        <v>4456</v>
      </c>
    </row>
    <row r="31" spans="1:61" ht="11.25" customHeight="1" x14ac:dyDescent="0.2">
      <c r="A31" s="829" t="s">
        <v>4665</v>
      </c>
      <c r="B31" s="833" t="s">
        <v>412</v>
      </c>
      <c r="C31" s="889" t="s">
        <v>107</v>
      </c>
      <c r="D31" s="889" t="s">
        <v>4201</v>
      </c>
      <c r="E31" s="699">
        <v>18</v>
      </c>
      <c r="F31" s="1155">
        <v>213</v>
      </c>
      <c r="G31" s="1155" t="s">
        <v>114</v>
      </c>
      <c r="H31" s="1155" t="s">
        <v>114</v>
      </c>
      <c r="I31" s="832">
        <v>331.95</v>
      </c>
      <c r="J31" s="618">
        <f t="shared" si="0"/>
        <v>1.5062509414068384</v>
      </c>
      <c r="K31" s="835">
        <v>1.25</v>
      </c>
      <c r="L31" s="845">
        <v>4</v>
      </c>
      <c r="M31" s="609">
        <f t="shared" si="1"/>
        <v>5</v>
      </c>
      <c r="N31" s="828" t="s">
        <v>235</v>
      </c>
      <c r="O31" s="700">
        <v>1.1299999999999999</v>
      </c>
      <c r="P31" s="603">
        <v>44687</v>
      </c>
      <c r="Q31" s="603">
        <v>44701</v>
      </c>
      <c r="R31" s="609">
        <f t="shared" si="2"/>
        <v>10.619469026548684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8.312958435207829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7.8639549876716064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8.6936505202045424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17.676148965474159</v>
      </c>
      <c r="W31" s="668">
        <f t="shared" si="3"/>
        <v>0.49182944413884311</v>
      </c>
      <c r="X31" s="669">
        <f t="shared" si="4"/>
        <v>0.36073238673047897</v>
      </c>
      <c r="Y31" s="632"/>
      <c r="Z31" s="618">
        <f t="shared" si="5"/>
        <v>20.833333333333336</v>
      </c>
      <c r="AA31" s="844">
        <f t="shared" si="6"/>
        <v>13.831249999999999</v>
      </c>
      <c r="AB31" s="845">
        <v>12</v>
      </c>
      <c r="AC31" s="824">
        <v>24</v>
      </c>
      <c r="AD31" s="824">
        <v>1.27</v>
      </c>
      <c r="AE31" s="824">
        <v>2.38</v>
      </c>
      <c r="AF31" s="824">
        <v>11.01</v>
      </c>
      <c r="AG31" s="824">
        <v>60.6</v>
      </c>
      <c r="AH31" s="824">
        <v>88.5</v>
      </c>
      <c r="AI31" s="824">
        <v>18.649999999999999</v>
      </c>
      <c r="AJ31" s="824">
        <v>24.099999999999998</v>
      </c>
      <c r="AK31" s="824">
        <v>10.66</v>
      </c>
      <c r="AL31" s="836">
        <v>34300</v>
      </c>
      <c r="AM31" s="830">
        <v>0.25</v>
      </c>
      <c r="AN31" s="824">
        <v>10.3</v>
      </c>
      <c r="AO31" s="705">
        <f t="shared" si="7"/>
        <v>-3.6313485383886182</v>
      </c>
      <c r="AP31" s="706">
        <f t="shared" si="8"/>
        <v>10.199901461611381</v>
      </c>
      <c r="AQ31" s="846">
        <f t="shared" si="9"/>
        <v>160.15556243652887</v>
      </c>
      <c r="AR31" s="618">
        <f>INDEX(Historical!$C$7:$C$1227,MATCH(B31,Historical!$B$7:$B$1249,0))*IF(AH31="n/a",1.03,IF(AH31&lt;0,1.01,IF(AH31&gt;10,1.1,(1+AH31/100))))</f>
        <v>4.8730000000000002</v>
      </c>
      <c r="AS31" s="844">
        <f t="shared" si="10"/>
        <v>5.3603000000000005</v>
      </c>
      <c r="AT31" s="844">
        <f t="shared" si="15"/>
        <v>5.8963300000000007</v>
      </c>
      <c r="AU31" s="844">
        <f t="shared" si="15"/>
        <v>6.4859630000000017</v>
      </c>
      <c r="AV31" s="844">
        <f t="shared" si="15"/>
        <v>7.134559300000002</v>
      </c>
      <c r="AW31" s="618">
        <f t="shared" si="12"/>
        <v>29.750152300000003</v>
      </c>
      <c r="AX31" s="713">
        <f t="shared" si="13"/>
        <v>8.9622389817743642</v>
      </c>
      <c r="AY31" s="891">
        <v>1.47</v>
      </c>
      <c r="AZ31" s="830">
        <v>50.89</v>
      </c>
      <c r="BA31" s="830">
        <v>-2.1999999999999997</v>
      </c>
      <c r="BB31" s="830">
        <v>13.900000000000002</v>
      </c>
      <c r="BC31" s="830">
        <v>19.86</v>
      </c>
      <c r="BE31" s="594">
        <v>2005</v>
      </c>
      <c r="BF31" s="856">
        <f t="shared" si="14"/>
        <v>2</v>
      </c>
      <c r="BG31" s="840">
        <v>1.7000000000000002</v>
      </c>
      <c r="BH31" s="823" t="s">
        <v>4455</v>
      </c>
      <c r="BI31" s="823" t="s">
        <v>4456</v>
      </c>
    </row>
    <row r="32" spans="1:61" ht="11.25" customHeight="1" x14ac:dyDescent="0.2">
      <c r="A32" s="829" t="s">
        <v>4666</v>
      </c>
      <c r="B32" s="833" t="s">
        <v>892</v>
      </c>
      <c r="C32" s="889" t="s">
        <v>107</v>
      </c>
      <c r="D32" s="889" t="s">
        <v>117</v>
      </c>
      <c r="E32" s="699">
        <v>10</v>
      </c>
      <c r="F32" s="1155">
        <v>474</v>
      </c>
      <c r="G32" s="1155" t="s">
        <v>105</v>
      </c>
      <c r="H32" s="1155" t="s">
        <v>105</v>
      </c>
      <c r="I32" s="832">
        <v>59.37</v>
      </c>
      <c r="J32" s="618">
        <f t="shared" si="0"/>
        <v>2.088596934478693</v>
      </c>
      <c r="K32" s="835">
        <v>0.31</v>
      </c>
      <c r="L32" s="845">
        <v>4</v>
      </c>
      <c r="M32" s="609">
        <f t="shared" si="1"/>
        <v>1.24</v>
      </c>
      <c r="N32" s="828" t="s">
        <v>588</v>
      </c>
      <c r="O32" s="700">
        <v>0.28999999999999998</v>
      </c>
      <c r="P32" s="603">
        <v>44630</v>
      </c>
      <c r="Q32" s="603">
        <v>44645</v>
      </c>
      <c r="R32" s="609">
        <f t="shared" si="2"/>
        <v>6.8965517241379377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7.4074074074073959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9.6457423731894245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10.008210113886594</v>
      </c>
      <c r="V32" s="667" t="str">
        <f>IF(INDEX(Historical!$N$7:$N$1218,MATCH(B32,Historical!$B$7:$B$1249,0))=0,"n/a",((INDEX(Historical!$C$7:$C$1227,MATCH(B32,Historical!$B$7:$B$1249,0))/INDEX(Historical!$N$7:$N$1218,MATCH(B32,Historical!$B$7:$B$1249,0)))^(1/10)-1)*100)</f>
        <v>n/a</v>
      </c>
      <c r="W32" s="668" t="str">
        <f t="shared" si="3"/>
        <v>n/a</v>
      </c>
      <c r="X32" s="669" t="str">
        <f t="shared" si="4"/>
        <v>n/a</v>
      </c>
      <c r="Y32" s="631"/>
      <c r="Z32" s="618">
        <f t="shared" si="5"/>
        <v>62.62626262626263</v>
      </c>
      <c r="AA32" s="844">
        <f t="shared" si="6"/>
        <v>29.984848484848484</v>
      </c>
      <c r="AB32" s="845">
        <v>12</v>
      </c>
      <c r="AC32" s="824">
        <v>1.98</v>
      </c>
      <c r="AD32" s="824">
        <v>2.91</v>
      </c>
      <c r="AE32" s="824">
        <v>3.75</v>
      </c>
      <c r="AF32" s="824">
        <v>2.97</v>
      </c>
      <c r="AG32" s="824">
        <v>9.9</v>
      </c>
      <c r="AH32" s="824">
        <v>-24.2</v>
      </c>
      <c r="AI32" s="824">
        <v>-3.3300000000000005</v>
      </c>
      <c r="AJ32" s="824">
        <v>-3.5000000000000004</v>
      </c>
      <c r="AK32" s="824">
        <v>10</v>
      </c>
      <c r="AL32" s="836">
        <v>1100</v>
      </c>
      <c r="AM32" s="830">
        <v>1.2</v>
      </c>
      <c r="AN32" s="824">
        <v>0</v>
      </c>
      <c r="AO32" s="705">
        <f t="shared" si="7"/>
        <v>-17.888041436483199</v>
      </c>
      <c r="AP32" s="706">
        <f t="shared" si="8"/>
        <v>12.096807048365287</v>
      </c>
      <c r="AQ32" s="846">
        <f t="shared" si="9"/>
        <v>98.947229184022589</v>
      </c>
      <c r="AR32" s="618">
        <f>INDEX(Historical!$C$7:$C$1227,MATCH(B32,Historical!$B$7:$B$1249,0))*IF(AH32="n/a",1.03,IF(AH32&lt;0,1.01,IF(AH32&gt;10,1.1,(1+AH32/100))))</f>
        <v>1.1716</v>
      </c>
      <c r="AS32" s="844">
        <f t="shared" si="10"/>
        <v>1.183316</v>
      </c>
      <c r="AT32" s="844">
        <f t="shared" si="15"/>
        <v>1.3016476000000001</v>
      </c>
      <c r="AU32" s="844">
        <f t="shared" si="15"/>
        <v>1.4318123600000003</v>
      </c>
      <c r="AV32" s="844">
        <f t="shared" si="15"/>
        <v>1.5749935960000006</v>
      </c>
      <c r="AW32" s="618">
        <f t="shared" si="12"/>
        <v>6.663369556000001</v>
      </c>
      <c r="AX32" s="713">
        <f t="shared" si="13"/>
        <v>11.223462280613107</v>
      </c>
      <c r="AY32" s="891">
        <v>0.33</v>
      </c>
      <c r="AZ32" s="830">
        <v>34.75</v>
      </c>
      <c r="BA32" s="830">
        <v>-1.8499999999999999</v>
      </c>
      <c r="BB32" s="830">
        <v>13.600000000000001</v>
      </c>
      <c r="BC32" s="830">
        <v>19.79</v>
      </c>
      <c r="BE32" s="594">
        <v>2013</v>
      </c>
      <c r="BF32" s="856">
        <f t="shared" si="14"/>
        <v>1</v>
      </c>
      <c r="BG32" s="840">
        <v>2.8000000000000003</v>
      </c>
      <c r="BH32" s="823" t="s">
        <v>4455</v>
      </c>
      <c r="BI32" s="823" t="s">
        <v>4456</v>
      </c>
    </row>
    <row r="33" spans="1:61" ht="11.25" customHeight="1" x14ac:dyDescent="0.2">
      <c r="A33" s="838" t="s">
        <v>4667</v>
      </c>
      <c r="B33" s="833" t="s">
        <v>890</v>
      </c>
      <c r="C33" s="889" t="s">
        <v>4186</v>
      </c>
      <c r="D33" s="889" t="s">
        <v>4187</v>
      </c>
      <c r="E33" s="699">
        <v>12</v>
      </c>
      <c r="F33" s="1155">
        <v>383</v>
      </c>
      <c r="G33" s="1155" t="s">
        <v>105</v>
      </c>
      <c r="H33" s="1155" t="s">
        <v>105</v>
      </c>
      <c r="I33" s="832">
        <v>221.25</v>
      </c>
      <c r="J33" s="618">
        <f t="shared" si="0"/>
        <v>2.6576271186440676</v>
      </c>
      <c r="K33" s="835">
        <v>1.47</v>
      </c>
      <c r="L33" s="845">
        <v>4</v>
      </c>
      <c r="M33" s="609">
        <f t="shared" si="1"/>
        <v>5.88</v>
      </c>
      <c r="N33" s="828" t="s">
        <v>3941</v>
      </c>
      <c r="O33" s="700">
        <v>1.43</v>
      </c>
      <c r="P33" s="603">
        <v>44844</v>
      </c>
      <c r="Q33" s="603">
        <v>44860</v>
      </c>
      <c r="R33" s="609">
        <f t="shared" si="2"/>
        <v>2.7972027972028002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16.166281755196298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18.66805652900161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17.985615056963276</v>
      </c>
      <c r="V33" s="667">
        <f>IF(INDEX(Historical!$N$7:$N$1218,MATCH(B33,Historical!$B$7:$B$1249,0))=0,"n/a",((INDEX(Historical!$C$7:$C$1227,MATCH(B33,Historical!$B$7:$B$1249,0))/INDEX(Historical!$N$7:$N$1218,MATCH(B33,Historical!$B$7:$B$1249,0)))^(1/10)-1)*100)</f>
        <v>30.541919427544805</v>
      </c>
      <c r="W33" s="668">
        <f t="shared" si="3"/>
        <v>0.58888293185472196</v>
      </c>
      <c r="X33" s="669">
        <f t="shared" si="4"/>
        <v>0.76861602807535356</v>
      </c>
      <c r="Y33" s="834" t="s">
        <v>3877</v>
      </c>
      <c r="Z33" s="618">
        <f t="shared" si="5"/>
        <v>93.333333333333329</v>
      </c>
      <c r="AA33" s="844">
        <f t="shared" si="6"/>
        <v>35.11904761904762</v>
      </c>
      <c r="AB33" s="845">
        <v>12</v>
      </c>
      <c r="AC33" s="824">
        <v>6.3</v>
      </c>
      <c r="AD33" s="824">
        <v>362.94</v>
      </c>
      <c r="AE33" s="824">
        <v>9.67</v>
      </c>
      <c r="AF33" s="824">
        <v>16.100000000000001</v>
      </c>
      <c r="AG33" s="824">
        <v>49</v>
      </c>
      <c r="AH33" s="824">
        <v>49.5</v>
      </c>
      <c r="AI33" s="824">
        <v>-26.83</v>
      </c>
      <c r="AJ33" s="824">
        <v>23.400000000000002</v>
      </c>
      <c r="AK33" s="824">
        <v>0.1</v>
      </c>
      <c r="AL33" s="836">
        <v>101080</v>
      </c>
      <c r="AM33" s="830">
        <v>0.1</v>
      </c>
      <c r="AN33" s="824">
        <v>6.1</v>
      </c>
      <c r="AO33" s="705">
        <f t="shared" si="7"/>
        <v>-14.475805443440276</v>
      </c>
      <c r="AP33" s="706">
        <f t="shared" si="8"/>
        <v>20.643242175607345</v>
      </c>
      <c r="AQ33" s="846">
        <f t="shared" si="9"/>
        <v>401.29462025469252</v>
      </c>
      <c r="AR33" s="618">
        <f>INDEX(Historical!$C$7:$C$1227,MATCH(B33,Historical!$B$7:$B$1249,0))*IF(AH33="n/a",1.03,IF(AH33&lt;0,1.01,IF(AH33&gt;10,1.1,(1+AH33/100))))</f>
        <v>5.5330000000000004</v>
      </c>
      <c r="AS33" s="844">
        <f t="shared" si="10"/>
        <v>5.58833</v>
      </c>
      <c r="AT33" s="844">
        <f t="shared" si="15"/>
        <v>5.5939183299999993</v>
      </c>
      <c r="AU33" s="844">
        <f t="shared" si="15"/>
        <v>5.5995122483299991</v>
      </c>
      <c r="AV33" s="844">
        <f t="shared" si="15"/>
        <v>5.6051117605783283</v>
      </c>
      <c r="AW33" s="618">
        <f t="shared" si="12"/>
        <v>27.919872338908331</v>
      </c>
      <c r="AX33" s="713">
        <f t="shared" si="13"/>
        <v>12.619151339619583</v>
      </c>
      <c r="AY33" s="891">
        <v>0.53</v>
      </c>
      <c r="AZ33" s="830">
        <v>24.18</v>
      </c>
      <c r="BA33" s="830">
        <v>-24.85</v>
      </c>
      <c r="BB33" s="830">
        <v>6.17</v>
      </c>
      <c r="BC33" s="830">
        <v>-8.16</v>
      </c>
      <c r="BE33" s="594">
        <v>2011</v>
      </c>
      <c r="BF33" s="856">
        <f t="shared" si="14"/>
        <v>1</v>
      </c>
      <c r="BG33" s="840">
        <v>4.2</v>
      </c>
      <c r="BH33" s="823" t="s">
        <v>4455</v>
      </c>
      <c r="BI33" s="823" t="s">
        <v>4457</v>
      </c>
    </row>
    <row r="34" spans="1:61" ht="11.25" customHeight="1" x14ac:dyDescent="0.2">
      <c r="A34" s="829" t="s">
        <v>906</v>
      </c>
      <c r="B34" s="833" t="s">
        <v>907</v>
      </c>
      <c r="C34" s="889" t="s">
        <v>107</v>
      </c>
      <c r="D34" s="889" t="s">
        <v>117</v>
      </c>
      <c r="E34" s="699">
        <v>11</v>
      </c>
      <c r="F34" s="1155">
        <v>419</v>
      </c>
      <c r="G34" s="1155" t="s">
        <v>105</v>
      </c>
      <c r="H34" s="1155" t="s">
        <v>105</v>
      </c>
      <c r="I34" s="832">
        <v>308.27999999999997</v>
      </c>
      <c r="J34" s="618">
        <f t="shared" si="0"/>
        <v>0.72661217075386031</v>
      </c>
      <c r="K34" s="835">
        <v>0.56000000000000005</v>
      </c>
      <c r="L34" s="845">
        <v>4</v>
      </c>
      <c r="M34" s="609">
        <f t="shared" si="1"/>
        <v>2.2400000000000002</v>
      </c>
      <c r="N34" s="828" t="s">
        <v>106</v>
      </c>
      <c r="O34" s="700">
        <v>0.51</v>
      </c>
      <c r="P34" s="603">
        <v>44680</v>
      </c>
      <c r="Q34" s="603">
        <v>44694</v>
      </c>
      <c r="R34" s="609">
        <f t="shared" si="2"/>
        <v>9.8039215686274588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11.79775280898876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8.4533136905078354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9.0567806576892451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12.737962759808742</v>
      </c>
      <c r="W34" s="668">
        <f t="shared" si="3"/>
        <v>0.71100699762331787</v>
      </c>
      <c r="X34" s="669">
        <f t="shared" si="4"/>
        <v>2.1563763470688677</v>
      </c>
      <c r="Y34" s="834" t="s">
        <v>789</v>
      </c>
      <c r="Z34" s="618">
        <f t="shared" si="5"/>
        <v>17.391304347826086</v>
      </c>
      <c r="AA34" s="844">
        <f t="shared" si="6"/>
        <v>23.934782608695649</v>
      </c>
      <c r="AB34" s="845">
        <v>12</v>
      </c>
      <c r="AC34" s="824">
        <v>12.88</v>
      </c>
      <c r="AD34" s="824">
        <v>2.16</v>
      </c>
      <c r="AE34" s="824">
        <v>5.03</v>
      </c>
      <c r="AF34" s="824">
        <v>94.31</v>
      </c>
      <c r="AG34" s="824">
        <v>106.4</v>
      </c>
      <c r="AH34" s="824">
        <v>-34.300000000000004</v>
      </c>
      <c r="AI34" s="824">
        <v>10.549999999999999</v>
      </c>
      <c r="AJ34" s="824">
        <v>4.2</v>
      </c>
      <c r="AK34" s="824">
        <v>10.9</v>
      </c>
      <c r="AL34" s="836">
        <v>62530</v>
      </c>
      <c r="AM34" s="830">
        <v>0.1</v>
      </c>
      <c r="AN34" s="824">
        <v>15.27</v>
      </c>
      <c r="AO34" s="705">
        <f t="shared" si="7"/>
        <v>-14.151389780252543</v>
      </c>
      <c r="AP34" s="706">
        <f t="shared" si="8"/>
        <v>9.7833928284431053</v>
      </c>
      <c r="AQ34" s="846">
        <f t="shared" si="9"/>
        <v>901.6185452281361</v>
      </c>
      <c r="AR34" s="618">
        <f>INDEX(Historical!$C$7:$C$1227,MATCH(B34,Historical!$B$7:$B$1249,0))*IF(AH34="n/a",1.03,IF(AH34&lt;0,1.01,IF(AH34&gt;10,1.1,(1+AH34/100))))</f>
        <v>2.0099</v>
      </c>
      <c r="AS34" s="844">
        <f t="shared" si="10"/>
        <v>2.21089</v>
      </c>
      <c r="AT34" s="844">
        <f t="shared" si="15"/>
        <v>2.4319790000000001</v>
      </c>
      <c r="AU34" s="844">
        <f t="shared" si="15"/>
        <v>2.6751769000000003</v>
      </c>
      <c r="AV34" s="844">
        <f t="shared" si="15"/>
        <v>2.9426945900000008</v>
      </c>
      <c r="AW34" s="618">
        <f t="shared" si="12"/>
        <v>12.27064049</v>
      </c>
      <c r="AX34" s="713">
        <f t="shared" si="13"/>
        <v>3.9803556799013888</v>
      </c>
      <c r="AY34" s="891">
        <v>0.88</v>
      </c>
      <c r="AZ34" s="830">
        <v>25.21</v>
      </c>
      <c r="BA34" s="830">
        <v>-9.85</v>
      </c>
      <c r="BB34" s="830">
        <v>8.7099999999999991</v>
      </c>
      <c r="BC34" s="830">
        <v>7.13</v>
      </c>
      <c r="BE34" s="594">
        <v>2012</v>
      </c>
      <c r="BF34" s="856">
        <f t="shared" si="14"/>
        <v>1</v>
      </c>
      <c r="BG34" s="840">
        <v>4.1000000000000005</v>
      </c>
      <c r="BH34" s="823" t="s">
        <v>4455</v>
      </c>
      <c r="BI34" s="823" t="s">
        <v>4456</v>
      </c>
    </row>
    <row r="35" spans="1:61" ht="11.25" customHeight="1" x14ac:dyDescent="0.2">
      <c r="A35" s="829" t="s">
        <v>4672</v>
      </c>
      <c r="B35" s="833" t="s">
        <v>899</v>
      </c>
      <c r="C35" s="889" t="s">
        <v>4061</v>
      </c>
      <c r="D35" s="889" t="s">
        <v>4204</v>
      </c>
      <c r="E35" s="699">
        <v>11</v>
      </c>
      <c r="F35" s="1155">
        <v>447</v>
      </c>
      <c r="G35" s="1155" t="s">
        <v>105</v>
      </c>
      <c r="H35" s="1155" t="s">
        <v>105</v>
      </c>
      <c r="I35" s="832">
        <v>80.430000000000007</v>
      </c>
      <c r="J35" s="618">
        <f t="shared" si="0"/>
        <v>1.0443864229765012</v>
      </c>
      <c r="K35" s="835">
        <v>0.21</v>
      </c>
      <c r="L35" s="845">
        <v>4</v>
      </c>
      <c r="M35" s="609">
        <f t="shared" si="1"/>
        <v>0.84</v>
      </c>
      <c r="N35" s="828" t="s">
        <v>126</v>
      </c>
      <c r="O35" s="700">
        <v>0.2</v>
      </c>
      <c r="P35" s="603">
        <v>44914</v>
      </c>
      <c r="Q35" s="603">
        <v>44937</v>
      </c>
      <c r="R35" s="609">
        <f t="shared" si="2"/>
        <v>4.9999999999999902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15.999999999999993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11.359233863244601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15.678857972406712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44.123126047436159</v>
      </c>
      <c r="W35" s="668">
        <f t="shared" si="3"/>
        <v>0.35534331714281964</v>
      </c>
      <c r="X35" s="669">
        <f t="shared" si="4"/>
        <v>1.1199184266004794</v>
      </c>
      <c r="Y35" s="834"/>
      <c r="Z35" s="618">
        <f t="shared" si="5"/>
        <v>28.28282828282828</v>
      </c>
      <c r="AA35" s="844">
        <f t="shared" si="6"/>
        <v>27.08080808080808</v>
      </c>
      <c r="AB35" s="845">
        <v>12</v>
      </c>
      <c r="AC35" s="824">
        <v>2.97</v>
      </c>
      <c r="AD35" s="824">
        <v>2.42</v>
      </c>
      <c r="AE35" s="824">
        <v>3.71</v>
      </c>
      <c r="AF35" s="824">
        <v>7.01</v>
      </c>
      <c r="AG35" s="824">
        <v>28.9</v>
      </c>
      <c r="AH35" s="824">
        <v>28.199999999999996</v>
      </c>
      <c r="AI35" s="824">
        <v>2.73</v>
      </c>
      <c r="AJ35" s="824">
        <v>14.000000000000002</v>
      </c>
      <c r="AK35" s="824">
        <v>10.8</v>
      </c>
      <c r="AL35" s="836">
        <v>46070</v>
      </c>
      <c r="AM35" s="830">
        <v>0.57999999999999996</v>
      </c>
      <c r="AN35" s="824">
        <v>0.72</v>
      </c>
      <c r="AO35" s="705">
        <f t="shared" si="7"/>
        <v>-10.357563685424868</v>
      </c>
      <c r="AP35" s="706">
        <f t="shared" si="8"/>
        <v>16.723244395383212</v>
      </c>
      <c r="AQ35" s="846">
        <f t="shared" si="9"/>
        <v>190.46817737076708</v>
      </c>
      <c r="AR35" s="618">
        <f>INDEX(Historical!$C$7:$C$1227,MATCH(B35,Historical!$B$7:$B$1249,0))*IF(AH35="n/a",1.03,IF(AH35&lt;0,1.01,IF(AH35&gt;10,1.1,(1+AH35/100))))</f>
        <v>0.63800000000000001</v>
      </c>
      <c r="AS35" s="844">
        <f t="shared" si="10"/>
        <v>0.65541740000000004</v>
      </c>
      <c r="AT35" s="844">
        <f t="shared" si="15"/>
        <v>0.72095914000000005</v>
      </c>
      <c r="AU35" s="844">
        <f t="shared" si="15"/>
        <v>0.79305505400000009</v>
      </c>
      <c r="AV35" s="844">
        <f t="shared" si="15"/>
        <v>0.87236055940000012</v>
      </c>
      <c r="AW35" s="618">
        <f t="shared" si="12"/>
        <v>3.6797921534000007</v>
      </c>
      <c r="AX35" s="713">
        <f t="shared" si="13"/>
        <v>4.5751487671266942</v>
      </c>
      <c r="AY35" s="891">
        <v>1.26</v>
      </c>
      <c r="AZ35" s="830">
        <v>30.42</v>
      </c>
      <c r="BA35" s="830">
        <v>-9.07</v>
      </c>
      <c r="BB35" s="830">
        <v>9.5699999999999985</v>
      </c>
      <c r="BC35" s="830">
        <v>11.01</v>
      </c>
      <c r="BE35" s="594">
        <v>2012</v>
      </c>
      <c r="BF35" s="856">
        <f t="shared" si="14"/>
        <v>1</v>
      </c>
      <c r="BG35" s="840">
        <v>12.5</v>
      </c>
      <c r="BH35" s="823" t="s">
        <v>4455</v>
      </c>
      <c r="BI35" s="823" t="s">
        <v>4456</v>
      </c>
    </row>
    <row r="36" spans="1:61" s="737" customFormat="1" ht="11.25" customHeight="1" x14ac:dyDescent="0.2">
      <c r="A36" s="1161" t="s">
        <v>4673</v>
      </c>
      <c r="B36" s="743" t="s">
        <v>913</v>
      </c>
      <c r="C36" s="889" t="s">
        <v>107</v>
      </c>
      <c r="D36" s="889" t="s">
        <v>4205</v>
      </c>
      <c r="E36" s="721">
        <v>11</v>
      </c>
      <c r="F36" s="1155">
        <v>396</v>
      </c>
      <c r="G36" s="1154" t="s">
        <v>105</v>
      </c>
      <c r="H36" s="1154" t="s">
        <v>105</v>
      </c>
      <c r="I36" s="722">
        <v>43.75</v>
      </c>
      <c r="J36" s="723">
        <f t="shared" si="0"/>
        <v>4.9371428571428577</v>
      </c>
      <c r="K36" s="724">
        <v>0.54</v>
      </c>
      <c r="L36" s="725">
        <v>4</v>
      </c>
      <c r="M36" s="726">
        <f t="shared" si="1"/>
        <v>2.16</v>
      </c>
      <c r="N36" s="727" t="s">
        <v>207</v>
      </c>
      <c r="O36" s="728">
        <v>0.53</v>
      </c>
      <c r="P36" s="1049">
        <v>44543</v>
      </c>
      <c r="Q36" s="1049">
        <v>44547</v>
      </c>
      <c r="R36" s="726">
        <f t="shared" si="2"/>
        <v>1.8867924528301903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1.9230769230769162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1.9612822422216292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1.8956655630059771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3.3830230410936135</v>
      </c>
      <c r="W36" s="668">
        <f t="shared" si="3"/>
        <v>0.56034663080307445</v>
      </c>
      <c r="X36" s="669" t="str">
        <f t="shared" si="4"/>
        <v>n/a</v>
      </c>
      <c r="Y36" s="890"/>
      <c r="Z36" s="723" t="str">
        <f t="shared" si="5"/>
        <v>n/a</v>
      </c>
      <c r="AA36" s="730" t="str">
        <f t="shared" si="6"/>
        <v>n/a</v>
      </c>
      <c r="AB36" s="725">
        <v>12</v>
      </c>
      <c r="AC36" s="731" t="s">
        <v>135</v>
      </c>
      <c r="AD36" s="731" t="s">
        <v>135</v>
      </c>
      <c r="AE36" s="731" t="s">
        <v>135</v>
      </c>
      <c r="AF36" s="731" t="s">
        <v>135</v>
      </c>
      <c r="AG36" s="731" t="s">
        <v>135</v>
      </c>
      <c r="AH36" s="731" t="s">
        <v>135</v>
      </c>
      <c r="AI36" s="731" t="s">
        <v>135</v>
      </c>
      <c r="AJ36" s="731" t="s">
        <v>135</v>
      </c>
      <c r="AK36" s="731" t="s">
        <v>135</v>
      </c>
      <c r="AL36" s="732" t="s">
        <v>135</v>
      </c>
      <c r="AM36" s="733" t="s">
        <v>135</v>
      </c>
      <c r="AN36" s="731" t="s">
        <v>135</v>
      </c>
      <c r="AO36" s="734" t="str">
        <f t="shared" si="7"/>
        <v>n/a</v>
      </c>
      <c r="AP36" s="735">
        <f t="shared" si="8"/>
        <v>6.8328084201488348</v>
      </c>
      <c r="AQ36" s="846" t="str">
        <f t="shared" si="9"/>
        <v>n/a</v>
      </c>
      <c r="AR36" s="618">
        <f>INDEX(Historical!$C$7:$C$1227,MATCH(B36,Historical!$B$7:$B$1249,0))*IF(AH36="n/a",1.03,IF(AH36&lt;0,1.01,IF(AH36&gt;10,1.1,(1+AH36/100))))</f>
        <v>2.1836000000000002</v>
      </c>
      <c r="AS36" s="730">
        <f t="shared" si="10"/>
        <v>2.2491080000000001</v>
      </c>
      <c r="AT36" s="730">
        <f t="shared" si="15"/>
        <v>2.3165812400000001</v>
      </c>
      <c r="AU36" s="730">
        <f t="shared" si="15"/>
        <v>2.3860786772</v>
      </c>
      <c r="AV36" s="730">
        <f t="shared" si="15"/>
        <v>2.457661037516</v>
      </c>
      <c r="AW36" s="723">
        <f t="shared" si="12"/>
        <v>11.593028954716001</v>
      </c>
      <c r="AX36" s="736">
        <f t="shared" si="13"/>
        <v>26.498351896493716</v>
      </c>
      <c r="AY36" s="892" t="s">
        <v>135</v>
      </c>
      <c r="AZ36" s="733" t="s">
        <v>135</v>
      </c>
      <c r="BA36" s="733" t="s">
        <v>135</v>
      </c>
      <c r="BB36" s="733" t="s">
        <v>135</v>
      </c>
      <c r="BC36" s="733" t="s">
        <v>135</v>
      </c>
      <c r="BD36" s="866" t="s">
        <v>4133</v>
      </c>
      <c r="BE36" s="594">
        <v>2012</v>
      </c>
      <c r="BF36" s="856">
        <f t="shared" si="14"/>
        <v>1</v>
      </c>
      <c r="BG36" s="784" t="s">
        <v>135</v>
      </c>
      <c r="BH36" s="823" t="s">
        <v>4455</v>
      </c>
      <c r="BI36" s="823" t="s">
        <v>4456</v>
      </c>
    </row>
    <row r="37" spans="1:61" ht="11.25" customHeight="1" x14ac:dyDescent="0.2">
      <c r="A37" s="829" t="s">
        <v>4674</v>
      </c>
      <c r="B37" s="833" t="s">
        <v>911</v>
      </c>
      <c r="C37" s="889" t="s">
        <v>111</v>
      </c>
      <c r="D37" s="889" t="s">
        <v>1186</v>
      </c>
      <c r="E37" s="699">
        <v>11</v>
      </c>
      <c r="F37" s="1155">
        <v>402</v>
      </c>
      <c r="G37" s="1155" t="s">
        <v>105</v>
      </c>
      <c r="H37" s="1155" t="s">
        <v>105</v>
      </c>
      <c r="I37" s="832">
        <v>48.25</v>
      </c>
      <c r="J37" s="618">
        <f t="shared" si="0"/>
        <v>1.8238341968911918</v>
      </c>
      <c r="K37" s="835">
        <v>0.22</v>
      </c>
      <c r="L37" s="845">
        <v>4</v>
      </c>
      <c r="M37" s="609">
        <f t="shared" si="1"/>
        <v>0.88</v>
      </c>
      <c r="N37" s="828" t="s">
        <v>550</v>
      </c>
      <c r="O37" s="700">
        <v>0.2</v>
      </c>
      <c r="P37" s="603">
        <v>44589</v>
      </c>
      <c r="Q37" s="603">
        <v>44607</v>
      </c>
      <c r="R37" s="609">
        <f t="shared" si="2"/>
        <v>9.9999999999999947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6.6666666666666652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8.2887014419613649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9.8560543306117854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9.3924221934163619</v>
      </c>
      <c r="W37" s="668">
        <f t="shared" si="3"/>
        <v>1.0493623612363174</v>
      </c>
      <c r="X37" s="669" t="str">
        <f t="shared" si="4"/>
        <v>n/a</v>
      </c>
      <c r="Y37" s="621"/>
      <c r="Z37" s="618">
        <f t="shared" si="5"/>
        <v>35.918367346938773</v>
      </c>
      <c r="AA37" s="844">
        <f t="shared" si="6"/>
        <v>19.693877551020407</v>
      </c>
      <c r="AB37" s="845">
        <v>2</v>
      </c>
      <c r="AC37" s="824">
        <v>2.4500000000000002</v>
      </c>
      <c r="AD37" s="824">
        <v>1.3</v>
      </c>
      <c r="AE37" s="824">
        <v>0.76</v>
      </c>
      <c r="AF37" s="824">
        <v>2.93</v>
      </c>
      <c r="AG37" s="824">
        <v>14.2</v>
      </c>
      <c r="AH37" s="824">
        <v>-76.5</v>
      </c>
      <c r="AI37" s="824">
        <v>0.08</v>
      </c>
      <c r="AJ37" s="824">
        <v>-45.9</v>
      </c>
      <c r="AK37" s="824">
        <v>15</v>
      </c>
      <c r="AL37" s="836">
        <v>1060</v>
      </c>
      <c r="AM37" s="830">
        <v>1.2</v>
      </c>
      <c r="AN37" s="824">
        <v>0.7</v>
      </c>
      <c r="AO37" s="705">
        <f t="shared" si="7"/>
        <v>-8.0139890235174303</v>
      </c>
      <c r="AP37" s="706">
        <f t="shared" si="8"/>
        <v>11.679888527502976</v>
      </c>
      <c r="AQ37" s="846">
        <f t="shared" si="9"/>
        <v>60.143076617948509</v>
      </c>
      <c r="AR37" s="618">
        <f>INDEX(Historical!$C$7:$C$1227,MATCH(B37,Historical!$B$7:$B$1249,0))*IF(AH37="n/a",1.03,IF(AH37&lt;0,1.01,IF(AH37&gt;10,1.1,(1+AH37/100))))</f>
        <v>0.80800000000000005</v>
      </c>
      <c r="AS37" s="844">
        <f t="shared" si="10"/>
        <v>0.80864639999999999</v>
      </c>
      <c r="AT37" s="844">
        <f t="shared" si="15"/>
        <v>0.88951104000000003</v>
      </c>
      <c r="AU37" s="844">
        <f t="shared" si="15"/>
        <v>0.97846214400000009</v>
      </c>
      <c r="AV37" s="844">
        <f t="shared" si="15"/>
        <v>1.0763083584000002</v>
      </c>
      <c r="AW37" s="618">
        <f t="shared" si="12"/>
        <v>4.5609279424000002</v>
      </c>
      <c r="AX37" s="713">
        <f t="shared" si="13"/>
        <v>9.4527003987564768</v>
      </c>
      <c r="AY37" s="891">
        <v>1.0900000000000001</v>
      </c>
      <c r="AZ37" s="830">
        <v>34.18</v>
      </c>
      <c r="BA37" s="830">
        <v>-4.3499999999999996</v>
      </c>
      <c r="BB37" s="830">
        <v>9.99</v>
      </c>
      <c r="BC37" s="830">
        <v>11.66</v>
      </c>
      <c r="BE37" s="594">
        <v>2012</v>
      </c>
      <c r="BF37" s="856">
        <f t="shared" si="14"/>
        <v>1</v>
      </c>
      <c r="BG37" s="840">
        <v>5.8999999999999995</v>
      </c>
      <c r="BH37" s="823" t="s">
        <v>4455</v>
      </c>
      <c r="BI37" s="823" t="s">
        <v>4456</v>
      </c>
    </row>
    <row r="38" spans="1:61" ht="11.25" customHeight="1" x14ac:dyDescent="0.2">
      <c r="A38" s="839" t="s">
        <v>4518</v>
      </c>
      <c r="B38" s="833" t="s">
        <v>4508</v>
      </c>
      <c r="C38" s="889" t="s">
        <v>130</v>
      </c>
      <c r="D38" s="889" t="s">
        <v>4195</v>
      </c>
      <c r="E38" s="699">
        <v>14</v>
      </c>
      <c r="F38" s="1155">
        <v>262</v>
      </c>
      <c r="G38" s="1155" t="s">
        <v>105</v>
      </c>
      <c r="H38" s="1155" t="s">
        <v>105</v>
      </c>
      <c r="I38" s="832">
        <v>7.55</v>
      </c>
      <c r="J38" s="618">
        <f t="shared" si="0"/>
        <v>9.5788079470198664</v>
      </c>
      <c r="K38" s="835">
        <v>0.18079999999999999</v>
      </c>
      <c r="L38" s="845">
        <v>4</v>
      </c>
      <c r="M38" s="609">
        <f t="shared" si="1"/>
        <v>0.72319999999999995</v>
      </c>
      <c r="N38" s="828" t="s">
        <v>484</v>
      </c>
      <c r="O38" s="700">
        <v>0.1706</v>
      </c>
      <c r="P38" s="603">
        <v>44741</v>
      </c>
      <c r="Q38" s="603">
        <v>44757</v>
      </c>
      <c r="R38" s="609">
        <f t="shared" si="2"/>
        <v>5.9788980070339903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9.9966227625802198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10.000484089820061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10.003707209300838</v>
      </c>
      <c r="V38" s="667">
        <f>IF(INDEX(Historical!$N$7:$N$1218,MATCH(B38,Historical!$B$7:$B$1249,0))=0,"n/a",((INDEX(Historical!$C$7:$C$1227,MATCH(B38,Historical!$B$7:$B$1249,0))/INDEX(Historical!$N$7:$N$1218,MATCH(B38,Historical!$B$7:$B$1249,0)))^(1/10)-1)*100)</f>
        <v>9.5941403147564497</v>
      </c>
      <c r="W38" s="668">
        <f t="shared" si="3"/>
        <v>1.0426892750270127</v>
      </c>
      <c r="X38" s="669" t="str">
        <f t="shared" si="4"/>
        <v>n/a</v>
      </c>
      <c r="Y38" s="640"/>
      <c r="Z38" s="618">
        <f t="shared" si="5"/>
        <v>1033.1428571428569</v>
      </c>
      <c r="AA38" s="844">
        <f t="shared" si="6"/>
        <v>107.85714285714285</v>
      </c>
      <c r="AB38" s="845">
        <v>12</v>
      </c>
      <c r="AC38" s="824">
        <v>7.0000000000000007E-2</v>
      </c>
      <c r="AD38" s="824">
        <v>20.11</v>
      </c>
      <c r="AE38" s="824">
        <v>1.82</v>
      </c>
      <c r="AF38" s="824">
        <v>0.72</v>
      </c>
      <c r="AG38" s="824">
        <v>0.5</v>
      </c>
      <c r="AH38" s="824">
        <v>-70.599999999999994</v>
      </c>
      <c r="AI38" s="824">
        <v>6.25</v>
      </c>
      <c r="AJ38" s="824">
        <v>-1.5</v>
      </c>
      <c r="AK38" s="824">
        <v>5.5</v>
      </c>
      <c r="AL38" s="836">
        <v>6380</v>
      </c>
      <c r="AM38" s="830">
        <v>6.9999999999999993E-2</v>
      </c>
      <c r="AN38" s="824">
        <v>1.49</v>
      </c>
      <c r="AO38" s="705">
        <f t="shared" si="7"/>
        <v>-88.274627700822151</v>
      </c>
      <c r="AP38" s="706">
        <f t="shared" si="8"/>
        <v>19.582515156320703</v>
      </c>
      <c r="AQ38" s="846">
        <f t="shared" si="9"/>
        <v>85.780208080101232</v>
      </c>
      <c r="AR38" s="618">
        <f>INDEX(Historical!$C$7:$C$1227,MATCH(B38,Historical!$B$7:$B$1249,0))*IF(AH38="n/a",1.03,IF(AH38&lt;0,1.01,IF(AH38&gt;10,1.1,(1+AH38/100))))</f>
        <v>0.657914</v>
      </c>
      <c r="AS38" s="844">
        <f t="shared" si="10"/>
        <v>0.69903362499999999</v>
      </c>
      <c r="AT38" s="844">
        <f t="shared" si="15"/>
        <v>0.73748047437499997</v>
      </c>
      <c r="AU38" s="844">
        <f t="shared" si="15"/>
        <v>0.77804190046562494</v>
      </c>
      <c r="AV38" s="844">
        <f t="shared" si="15"/>
        <v>0.82083420499123427</v>
      </c>
      <c r="AW38" s="618">
        <f t="shared" si="12"/>
        <v>3.6933042048318594</v>
      </c>
      <c r="AX38" s="713">
        <f t="shared" si="13"/>
        <v>48.917936487839199</v>
      </c>
      <c r="AY38" s="891">
        <v>0.28000000000000003</v>
      </c>
      <c r="AZ38" s="830">
        <v>4.1399999999999997</v>
      </c>
      <c r="BA38" s="830">
        <v>-52.839999999999996</v>
      </c>
      <c r="BB38" s="830">
        <v>-26.700000000000003</v>
      </c>
      <c r="BC38" s="830">
        <v>-43.21</v>
      </c>
      <c r="BE38" s="594">
        <v>2009</v>
      </c>
      <c r="BF38" s="856">
        <f t="shared" si="14"/>
        <v>1</v>
      </c>
      <c r="BG38" s="840">
        <v>0.2</v>
      </c>
      <c r="BH38" s="823" t="s">
        <v>4455</v>
      </c>
      <c r="BI38" s="823" t="s">
        <v>4456</v>
      </c>
    </row>
    <row r="39" spans="1:61" ht="11.25" customHeight="1" x14ac:dyDescent="0.2">
      <c r="A39" s="829" t="s">
        <v>4675</v>
      </c>
      <c r="B39" s="833" t="s">
        <v>872</v>
      </c>
      <c r="C39" s="889" t="s">
        <v>4186</v>
      </c>
      <c r="D39" s="889" t="s">
        <v>4187</v>
      </c>
      <c r="E39" s="699">
        <v>12</v>
      </c>
      <c r="F39" s="1155">
        <v>368</v>
      </c>
      <c r="G39" s="1155" t="s">
        <v>105</v>
      </c>
      <c r="H39" s="1155" t="s">
        <v>105</v>
      </c>
      <c r="I39" s="832">
        <v>155.61000000000001</v>
      </c>
      <c r="J39" s="618">
        <f t="shared" si="0"/>
        <v>3.0332240858556641</v>
      </c>
      <c r="K39" s="835">
        <v>1.18</v>
      </c>
      <c r="L39" s="845">
        <v>4</v>
      </c>
      <c r="M39" s="609">
        <f t="shared" si="1"/>
        <v>4.72</v>
      </c>
      <c r="N39" s="828" t="s">
        <v>484</v>
      </c>
      <c r="O39" s="700">
        <v>1.1499999999999999</v>
      </c>
      <c r="P39" s="603">
        <v>44741</v>
      </c>
      <c r="Q39" s="603">
        <v>44757</v>
      </c>
      <c r="R39" s="609">
        <f t="shared" si="2"/>
        <v>2.6086956521739157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5.741626794258381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6.4912017307670045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6.6729875066551925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9.2785913533468758</v>
      </c>
      <c r="W39" s="668">
        <f t="shared" si="3"/>
        <v>0.71918109684269937</v>
      </c>
      <c r="X39" s="669">
        <f t="shared" si="4"/>
        <v>0.21251552568965582</v>
      </c>
      <c r="Y39" s="628"/>
      <c r="Z39" s="618">
        <f t="shared" si="5"/>
        <v>141.74174174174172</v>
      </c>
      <c r="AA39" s="844">
        <f t="shared" si="6"/>
        <v>46.729729729729733</v>
      </c>
      <c r="AB39" s="845">
        <v>12</v>
      </c>
      <c r="AC39" s="824">
        <v>3.33</v>
      </c>
      <c r="AD39" s="824" t="s">
        <v>135</v>
      </c>
      <c r="AE39" s="824">
        <v>10.09</v>
      </c>
      <c r="AF39" s="824">
        <v>1.4</v>
      </c>
      <c r="AG39" s="824">
        <v>1.7999999999999998</v>
      </c>
      <c r="AH39" s="825">
        <v>-36.5</v>
      </c>
      <c r="AI39" s="825">
        <v>-9.7199999999999989</v>
      </c>
      <c r="AJ39" s="824">
        <v>31.4</v>
      </c>
      <c r="AK39" s="824">
        <v>-10.96</v>
      </c>
      <c r="AL39" s="836">
        <v>25170</v>
      </c>
      <c r="AM39" s="830">
        <v>0.70000000000000007</v>
      </c>
      <c r="AN39" s="824">
        <v>0.6</v>
      </c>
      <c r="AO39" s="705">
        <f t="shared" si="7"/>
        <v>-37.023518137218879</v>
      </c>
      <c r="AP39" s="706">
        <f t="shared" si="8"/>
        <v>9.7062115925108561</v>
      </c>
      <c r="AQ39" s="846">
        <f t="shared" si="9"/>
        <v>70.517671448669134</v>
      </c>
      <c r="AR39" s="618">
        <f>INDEX(Historical!$C$7:$C$1227,MATCH(B39,Historical!$B$7:$B$1249,0))*IF(AH39="n/a",1.03,IF(AH39&lt;0,1.01,IF(AH39&gt;10,1.1,(1+AH39/100))))</f>
        <v>4.4641999999999999</v>
      </c>
      <c r="AS39" s="844">
        <f t="shared" si="10"/>
        <v>4.5088419999999996</v>
      </c>
      <c r="AT39" s="844">
        <f t="shared" si="15"/>
        <v>4.5539304199999995</v>
      </c>
      <c r="AU39" s="844">
        <f t="shared" si="15"/>
        <v>4.5994697241999996</v>
      </c>
      <c r="AV39" s="844">
        <f t="shared" si="15"/>
        <v>4.645464421442</v>
      </c>
      <c r="AW39" s="618">
        <f t="shared" si="12"/>
        <v>22.771906565641999</v>
      </c>
      <c r="AX39" s="713">
        <f t="shared" si="13"/>
        <v>14.633960905881368</v>
      </c>
      <c r="AY39" s="891">
        <v>0.93</v>
      </c>
      <c r="AZ39" s="830">
        <v>22.78</v>
      </c>
      <c r="BA39" s="830">
        <v>-30.819999999999997</v>
      </c>
      <c r="BB39" s="830">
        <v>9.379999999999999</v>
      </c>
      <c r="BC39" s="830">
        <v>-4.26</v>
      </c>
      <c r="BE39" s="594">
        <v>2011</v>
      </c>
      <c r="BF39" s="856">
        <f t="shared" si="14"/>
        <v>1</v>
      </c>
      <c r="BG39" s="840">
        <v>1</v>
      </c>
      <c r="BH39" s="823" t="s">
        <v>4455</v>
      </c>
      <c r="BI39" s="823" t="s">
        <v>4457</v>
      </c>
    </row>
    <row r="40" spans="1:61" s="737" customFormat="1" ht="11.25" customHeight="1" x14ac:dyDescent="0.2">
      <c r="A40" s="613" t="s">
        <v>932</v>
      </c>
      <c r="B40" s="743" t="s">
        <v>933</v>
      </c>
      <c r="C40" s="889" t="s">
        <v>107</v>
      </c>
      <c r="D40" s="889" t="s">
        <v>4205</v>
      </c>
      <c r="E40" s="721">
        <v>11</v>
      </c>
      <c r="F40" s="1155">
        <v>443</v>
      </c>
      <c r="G40" s="1154" t="s">
        <v>114</v>
      </c>
      <c r="H40" s="1154" t="s">
        <v>114</v>
      </c>
      <c r="I40" s="722">
        <v>24.6</v>
      </c>
      <c r="J40" s="723">
        <f t="shared" si="0"/>
        <v>3.4146341463414629</v>
      </c>
      <c r="K40" s="724">
        <v>0.21</v>
      </c>
      <c r="L40" s="725">
        <v>4</v>
      </c>
      <c r="M40" s="726">
        <f t="shared" si="1"/>
        <v>0.84</v>
      </c>
      <c r="N40" s="727" t="s">
        <v>147</v>
      </c>
      <c r="O40" s="728">
        <v>0.2</v>
      </c>
      <c r="P40" s="1049">
        <v>44895</v>
      </c>
      <c r="Q40" s="1049">
        <v>44910</v>
      </c>
      <c r="R40" s="726">
        <f t="shared" si="2"/>
        <v>4.9999999999999902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5.555555555555558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7.0222229910164247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11.050422629436895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34.237965096210488</v>
      </c>
      <c r="W40" s="668">
        <f t="shared" si="3"/>
        <v>0.32275348720008984</v>
      </c>
      <c r="X40" s="669">
        <f t="shared" si="4"/>
        <v>0.95262264046869771</v>
      </c>
      <c r="Y40" s="890"/>
      <c r="Z40" s="723">
        <f t="shared" si="5"/>
        <v>39.436619718309863</v>
      </c>
      <c r="AA40" s="730">
        <f t="shared" si="6"/>
        <v>11.549295774647888</v>
      </c>
      <c r="AB40" s="725">
        <v>12</v>
      </c>
      <c r="AC40" s="731">
        <v>2.13</v>
      </c>
      <c r="AD40" s="731">
        <v>1.44</v>
      </c>
      <c r="AE40" s="731">
        <v>3.93</v>
      </c>
      <c r="AF40" s="731">
        <v>0.98</v>
      </c>
      <c r="AG40" s="731">
        <v>8.5</v>
      </c>
      <c r="AH40" s="731">
        <v>17</v>
      </c>
      <c r="AI40" s="731">
        <v>7.07</v>
      </c>
      <c r="AJ40" s="731">
        <v>11.600000000000001</v>
      </c>
      <c r="AK40" s="731">
        <v>8</v>
      </c>
      <c r="AL40" s="732">
        <v>3750</v>
      </c>
      <c r="AM40" s="733">
        <v>0.6</v>
      </c>
      <c r="AN40" s="731">
        <v>0</v>
      </c>
      <c r="AO40" s="734">
        <f t="shared" si="7"/>
        <v>2.9157610011304698</v>
      </c>
      <c r="AP40" s="735">
        <f t="shared" si="8"/>
        <v>14.465056775778358</v>
      </c>
      <c r="AQ40" s="846">
        <f t="shared" si="9"/>
        <v>-29.07496959886311</v>
      </c>
      <c r="AR40" s="618">
        <f>INDEX(Historical!$C$7:$C$1227,MATCH(B40,Historical!$B$7:$B$1249,0))*IF(AH40="n/a",1.03,IF(AH40&lt;0,1.01,IF(AH40&gt;10,1.1,(1+AH40/100))))</f>
        <v>0.83600000000000008</v>
      </c>
      <c r="AS40" s="730">
        <f t="shared" si="10"/>
        <v>0.89510520000000005</v>
      </c>
      <c r="AT40" s="730">
        <f t="shared" si="15"/>
        <v>0.96671361600000016</v>
      </c>
      <c r="AU40" s="730">
        <f t="shared" si="15"/>
        <v>1.0440507052800003</v>
      </c>
      <c r="AV40" s="730">
        <f t="shared" si="15"/>
        <v>1.1275747617024003</v>
      </c>
      <c r="AW40" s="723">
        <f t="shared" si="12"/>
        <v>4.8694442829824016</v>
      </c>
      <c r="AX40" s="736">
        <f t="shared" si="13"/>
        <v>19.794488955213012</v>
      </c>
      <c r="AY40" s="892">
        <v>1.03</v>
      </c>
      <c r="AZ40" s="733">
        <v>40.97</v>
      </c>
      <c r="BA40" s="733">
        <v>-4.58</v>
      </c>
      <c r="BB40" s="733">
        <v>8.5400000000000009</v>
      </c>
      <c r="BC40" s="733">
        <v>15.02</v>
      </c>
      <c r="BD40" s="866"/>
      <c r="BE40" s="594">
        <v>2012</v>
      </c>
      <c r="BF40" s="856">
        <f t="shared" si="14"/>
        <v>1</v>
      </c>
      <c r="BG40" s="784">
        <v>0.89999999999999991</v>
      </c>
      <c r="BH40" s="823" t="s">
        <v>4455</v>
      </c>
      <c r="BI40" s="823" t="s">
        <v>4456</v>
      </c>
    </row>
    <row r="41" spans="1:61" ht="11.25" customHeight="1" x14ac:dyDescent="0.2">
      <c r="A41" s="829" t="s">
        <v>927</v>
      </c>
      <c r="B41" s="833" t="s">
        <v>928</v>
      </c>
      <c r="C41" s="889" t="s">
        <v>122</v>
      </c>
      <c r="D41" s="889" t="s">
        <v>4043</v>
      </c>
      <c r="E41" s="699">
        <v>13</v>
      </c>
      <c r="F41" s="1155">
        <v>290</v>
      </c>
      <c r="G41" s="1155" t="s">
        <v>36</v>
      </c>
      <c r="H41" s="1155" t="s">
        <v>36</v>
      </c>
      <c r="I41" s="832">
        <v>111.87</v>
      </c>
      <c r="J41" s="618">
        <f t="shared" si="0"/>
        <v>1.1978188969339412</v>
      </c>
      <c r="K41" s="835">
        <v>0.33500000000000002</v>
      </c>
      <c r="L41" s="845">
        <v>4</v>
      </c>
      <c r="M41" s="609">
        <f t="shared" si="1"/>
        <v>1.34</v>
      </c>
      <c r="N41" s="828" t="s">
        <v>147</v>
      </c>
      <c r="O41" s="700">
        <v>0.3</v>
      </c>
      <c r="P41" s="603">
        <v>44712</v>
      </c>
      <c r="Q41" s="603">
        <v>44727</v>
      </c>
      <c r="R41" s="609">
        <f t="shared" si="2"/>
        <v>11.666666666666679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6.8181818181818121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6.4170176581826111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9.0105474934813365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13.53059901194953</v>
      </c>
      <c r="W41" s="668">
        <f t="shared" si="3"/>
        <v>0.66593855050494688</v>
      </c>
      <c r="X41" s="669">
        <f t="shared" si="4"/>
        <v>0.42303039875499232</v>
      </c>
      <c r="Y41" s="640"/>
      <c r="Z41" s="618">
        <f t="shared" si="5"/>
        <v>41.358024691358025</v>
      </c>
      <c r="AA41" s="844">
        <f t="shared" si="6"/>
        <v>34.527777777777779</v>
      </c>
      <c r="AB41" s="845">
        <v>9</v>
      </c>
      <c r="AC41" s="824">
        <v>3.24</v>
      </c>
      <c r="AD41" s="824">
        <v>3.23</v>
      </c>
      <c r="AE41" s="824">
        <v>2.5099999999999998</v>
      </c>
      <c r="AF41" s="824">
        <v>1.83</v>
      </c>
      <c r="AG41" s="824">
        <v>31.3</v>
      </c>
      <c r="AH41" s="824">
        <v>131.20000000000002</v>
      </c>
      <c r="AI41" s="824">
        <v>13.569999999999999</v>
      </c>
      <c r="AJ41" s="824">
        <v>21.3</v>
      </c>
      <c r="AK41" s="824">
        <v>10.57</v>
      </c>
      <c r="AL41" s="836">
        <v>6010</v>
      </c>
      <c r="AM41" s="830">
        <v>0.2</v>
      </c>
      <c r="AN41" s="824">
        <v>0.4</v>
      </c>
      <c r="AO41" s="705">
        <f t="shared" si="7"/>
        <v>-24.3194113873625</v>
      </c>
      <c r="AP41" s="706">
        <f t="shared" si="8"/>
        <v>10.208366390415279</v>
      </c>
      <c r="AQ41" s="846">
        <f t="shared" si="9"/>
        <v>67.578616155500555</v>
      </c>
      <c r="AR41" s="618">
        <f>INDEX(Historical!$C$7:$C$1227,MATCH(B41,Historical!$B$7:$B$1249,0))*IF(AH41="n/a",1.03,IF(AH41&lt;0,1.01,IF(AH41&gt;10,1.1,(1+AH41/100))))</f>
        <v>1.2925000000000002</v>
      </c>
      <c r="AS41" s="844">
        <f t="shared" si="10"/>
        <v>1.4217500000000003</v>
      </c>
      <c r="AT41" s="844">
        <f t="shared" si="15"/>
        <v>1.5639250000000005</v>
      </c>
      <c r="AU41" s="844">
        <f t="shared" si="15"/>
        <v>1.7203175000000006</v>
      </c>
      <c r="AV41" s="844">
        <f t="shared" si="15"/>
        <v>1.8923492500000008</v>
      </c>
      <c r="AW41" s="618">
        <f t="shared" si="12"/>
        <v>7.8908417500000017</v>
      </c>
      <c r="AX41" s="713">
        <f t="shared" si="13"/>
        <v>7.0535816125860382</v>
      </c>
      <c r="AY41" s="891">
        <v>1</v>
      </c>
      <c r="AZ41" s="830">
        <v>34.31</v>
      </c>
      <c r="BA41" s="830">
        <v>-0.9900000000000001</v>
      </c>
      <c r="BB41" s="830">
        <v>9.7100000000000009</v>
      </c>
      <c r="BC41" s="830">
        <v>10.97</v>
      </c>
      <c r="BE41" s="594">
        <v>2010</v>
      </c>
      <c r="BF41" s="856">
        <f t="shared" si="14"/>
        <v>1</v>
      </c>
      <c r="BG41" s="840">
        <v>14.399999999999999</v>
      </c>
      <c r="BH41" s="823" t="s">
        <v>4455</v>
      </c>
      <c r="BI41" s="823" t="s">
        <v>4456</v>
      </c>
    </row>
    <row r="42" spans="1:61" ht="11.25" customHeight="1" x14ac:dyDescent="0.2">
      <c r="A42" s="822" t="s">
        <v>4678</v>
      </c>
      <c r="B42" s="833" t="s">
        <v>894</v>
      </c>
      <c r="C42" s="889" t="s">
        <v>107</v>
      </c>
      <c r="D42" s="889" t="s">
        <v>4205</v>
      </c>
      <c r="E42" s="699">
        <v>12</v>
      </c>
      <c r="F42" s="1155">
        <v>357</v>
      </c>
      <c r="G42" s="1155" t="s">
        <v>105</v>
      </c>
      <c r="H42" s="1155" t="s">
        <v>105</v>
      </c>
      <c r="I42" s="832">
        <v>22.9</v>
      </c>
      <c r="J42" s="618">
        <f t="shared" si="0"/>
        <v>4.7161572052401759</v>
      </c>
      <c r="K42" s="835">
        <v>0.27</v>
      </c>
      <c r="L42" s="845">
        <v>4</v>
      </c>
      <c r="M42" s="609">
        <f t="shared" si="1"/>
        <v>1.08</v>
      </c>
      <c r="N42" s="828" t="s">
        <v>106</v>
      </c>
      <c r="O42" s="700">
        <v>0.26</v>
      </c>
      <c r="P42" s="603">
        <v>44679</v>
      </c>
      <c r="Q42" s="603">
        <v>44694</v>
      </c>
      <c r="R42" s="609">
        <f t="shared" si="2"/>
        <v>3.8461538461538494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4.0404040404040442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4.2154106425138949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4.4123394129335969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7.4946183300194091</v>
      </c>
      <c r="W42" s="668">
        <f t="shared" si="3"/>
        <v>0.58873437160370645</v>
      </c>
      <c r="X42" s="669">
        <f t="shared" si="4"/>
        <v>0.47960211010147796</v>
      </c>
      <c r="Y42" s="634" t="s">
        <v>3951</v>
      </c>
      <c r="Z42" s="618">
        <f t="shared" si="5"/>
        <v>48.430493273542602</v>
      </c>
      <c r="AA42" s="844">
        <f t="shared" si="6"/>
        <v>10.269058295964125</v>
      </c>
      <c r="AB42" s="845">
        <v>12</v>
      </c>
      <c r="AC42" s="824">
        <v>2.23</v>
      </c>
      <c r="AD42" s="824" t="s">
        <v>135</v>
      </c>
      <c r="AE42" s="824">
        <v>3.45</v>
      </c>
      <c r="AF42" s="824">
        <v>1.49</v>
      </c>
      <c r="AG42" s="824">
        <v>11.899999999999999</v>
      </c>
      <c r="AH42" s="824">
        <v>27.3</v>
      </c>
      <c r="AI42" s="824" t="s">
        <v>135</v>
      </c>
      <c r="AJ42" s="824">
        <v>9.1999999999999993</v>
      </c>
      <c r="AK42" s="824" t="s">
        <v>135</v>
      </c>
      <c r="AL42" s="836">
        <v>204.21</v>
      </c>
      <c r="AM42" s="830">
        <v>0.6</v>
      </c>
      <c r="AN42" s="824">
        <v>0</v>
      </c>
      <c r="AO42" s="705">
        <f t="shared" si="7"/>
        <v>-1.1405616777903518</v>
      </c>
      <c r="AP42" s="706">
        <f t="shared" si="8"/>
        <v>9.1284966181737737</v>
      </c>
      <c r="AQ42" s="846">
        <f t="shared" si="9"/>
        <v>-17.535470625953909</v>
      </c>
      <c r="AR42" s="618">
        <f>INDEX(Historical!$C$7:$C$1227,MATCH(B42,Historical!$B$7:$B$1249,0))*IF(AH42="n/a",1.03,IF(AH42&lt;0,1.01,IF(AH42&gt;10,1.1,(1+AH42/100))))</f>
        <v>1.1330000000000002</v>
      </c>
      <c r="AS42" s="844">
        <f t="shared" si="10"/>
        <v>1.1669900000000002</v>
      </c>
      <c r="AT42" s="844">
        <f t="shared" si="15"/>
        <v>1.2019997000000002</v>
      </c>
      <c r="AU42" s="844">
        <f t="shared" si="15"/>
        <v>1.2380596910000004</v>
      </c>
      <c r="AV42" s="844">
        <f t="shared" si="15"/>
        <v>1.2752014817300004</v>
      </c>
      <c r="AW42" s="618">
        <f t="shared" si="12"/>
        <v>6.0152508727300003</v>
      </c>
      <c r="AX42" s="713">
        <f t="shared" si="13"/>
        <v>26.267471059956332</v>
      </c>
      <c r="AY42" s="891">
        <v>0.55000000000000004</v>
      </c>
      <c r="AZ42" s="830">
        <v>13.59</v>
      </c>
      <c r="BA42" s="830">
        <v>-10.37</v>
      </c>
      <c r="BB42" s="830">
        <v>2.11</v>
      </c>
      <c r="BC42" s="830">
        <v>-0.06</v>
      </c>
      <c r="BE42" s="594">
        <v>2011</v>
      </c>
      <c r="BF42" s="856">
        <f t="shared" si="14"/>
        <v>1</v>
      </c>
      <c r="BG42" s="840">
        <v>0.89999999999999991</v>
      </c>
      <c r="BH42" s="823" t="s">
        <v>4455</v>
      </c>
      <c r="BI42" s="823" t="s">
        <v>4456</v>
      </c>
    </row>
    <row r="43" spans="1:61" ht="11.25" customHeight="1" x14ac:dyDescent="0.2">
      <c r="A43" s="829" t="s">
        <v>4681</v>
      </c>
      <c r="B43" s="833" t="s">
        <v>439</v>
      </c>
      <c r="C43" s="889" t="s">
        <v>152</v>
      </c>
      <c r="D43" s="889" t="s">
        <v>4191</v>
      </c>
      <c r="E43" s="699">
        <v>20</v>
      </c>
      <c r="F43" s="1155">
        <v>179</v>
      </c>
      <c r="G43" s="1155" t="s">
        <v>105</v>
      </c>
      <c r="H43" s="1155" t="s">
        <v>105</v>
      </c>
      <c r="I43" s="832">
        <v>604.79999999999995</v>
      </c>
      <c r="J43" s="618">
        <f t="shared" si="0"/>
        <v>1.4219576719576721</v>
      </c>
      <c r="K43" s="835">
        <v>2.15</v>
      </c>
      <c r="L43" s="845">
        <v>4</v>
      </c>
      <c r="M43" s="609">
        <f t="shared" si="1"/>
        <v>8.6</v>
      </c>
      <c r="N43" s="828" t="s">
        <v>150</v>
      </c>
      <c r="O43" s="700">
        <v>1.95</v>
      </c>
      <c r="P43" s="603">
        <v>44818</v>
      </c>
      <c r="Q43" s="603">
        <v>44834</v>
      </c>
      <c r="R43" s="609">
        <f t="shared" si="2"/>
        <v>10.256410256410255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12.121212121212132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13.21062322933404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13.666744731549407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15.057791382950647</v>
      </c>
      <c r="W43" s="668">
        <f t="shared" si="3"/>
        <v>0.90761947645414531</v>
      </c>
      <c r="X43" s="669">
        <f t="shared" si="4"/>
        <v>3.3333523735486357</v>
      </c>
      <c r="Y43" s="631"/>
      <c r="Z43" s="618">
        <f t="shared" si="5"/>
        <v>44.421487603305785</v>
      </c>
      <c r="AA43" s="844">
        <f t="shared" si="6"/>
        <v>31.239669421487601</v>
      </c>
      <c r="AB43" s="845">
        <v>12</v>
      </c>
      <c r="AC43" s="824">
        <v>19.36</v>
      </c>
      <c r="AD43" s="824" t="s">
        <v>135</v>
      </c>
      <c r="AE43" s="824">
        <v>5.73</v>
      </c>
      <c r="AF43" s="824">
        <v>4.2</v>
      </c>
      <c r="AG43" s="824">
        <v>14.2</v>
      </c>
      <c r="AH43" s="824">
        <v>4.2</v>
      </c>
      <c r="AI43" s="824" t="s">
        <v>135</v>
      </c>
      <c r="AJ43" s="824">
        <v>4.1000000000000005</v>
      </c>
      <c r="AK43" s="824" t="s">
        <v>135</v>
      </c>
      <c r="AL43" s="836">
        <v>1040</v>
      </c>
      <c r="AM43" s="830">
        <v>11.3</v>
      </c>
      <c r="AN43" s="824">
        <v>0</v>
      </c>
      <c r="AO43" s="705">
        <f t="shared" si="7"/>
        <v>-16.15096701798052</v>
      </c>
      <c r="AP43" s="706">
        <f t="shared" si="8"/>
        <v>15.08870240350708</v>
      </c>
      <c r="AQ43" s="846">
        <f t="shared" si="9"/>
        <v>141.483021321949</v>
      </c>
      <c r="AR43" s="618">
        <f>INDEX(Historical!$C$7:$C$1227,MATCH(B43,Historical!$B$7:$B$1249,0))*IF(AH43="n/a",1.03,IF(AH43&lt;0,1.01,IF(AH43&gt;10,1.1,(1+AH43/100))))</f>
        <v>7.7108000000000008</v>
      </c>
      <c r="AS43" s="844">
        <f t="shared" si="10"/>
        <v>7.9421240000000006</v>
      </c>
      <c r="AT43" s="844">
        <f t="shared" si="15"/>
        <v>8.1803877200000006</v>
      </c>
      <c r="AU43" s="844">
        <f t="shared" si="15"/>
        <v>8.4257993516000003</v>
      </c>
      <c r="AV43" s="844">
        <f t="shared" si="15"/>
        <v>8.6785733321479999</v>
      </c>
      <c r="AW43" s="618">
        <f t="shared" si="12"/>
        <v>40.937684403748001</v>
      </c>
      <c r="AX43" s="713">
        <f t="shared" si="13"/>
        <v>6.7687970244292339</v>
      </c>
      <c r="AY43" s="891">
        <v>0.28000000000000003</v>
      </c>
      <c r="AZ43" s="830">
        <v>11.57</v>
      </c>
      <c r="BA43" s="830">
        <v>-23.25</v>
      </c>
      <c r="BB43" s="830">
        <v>0.33</v>
      </c>
      <c r="BC43" s="830">
        <v>-6.1400000000000006</v>
      </c>
      <c r="BE43" s="594">
        <v>2003</v>
      </c>
      <c r="BF43" s="856">
        <f t="shared" si="14"/>
        <v>2</v>
      </c>
      <c r="BG43" s="840">
        <v>12.8</v>
      </c>
      <c r="BH43" s="823" t="s">
        <v>4455</v>
      </c>
      <c r="BI43" s="823" t="s">
        <v>4456</v>
      </c>
    </row>
    <row r="44" spans="1:61" ht="11.25" customHeight="1" x14ac:dyDescent="0.2">
      <c r="A44" s="829" t="s">
        <v>4683</v>
      </c>
      <c r="B44" s="833" t="s">
        <v>4296</v>
      </c>
      <c r="C44" s="889" t="s">
        <v>107</v>
      </c>
      <c r="D44" s="889" t="s">
        <v>4205</v>
      </c>
      <c r="E44" s="699">
        <v>12</v>
      </c>
      <c r="F44" s="1155">
        <v>372</v>
      </c>
      <c r="G44" s="1155" t="s">
        <v>105</v>
      </c>
      <c r="H44" s="1155" t="s">
        <v>105</v>
      </c>
      <c r="I44" s="832">
        <v>35.67</v>
      </c>
      <c r="J44" s="618">
        <f t="shared" si="0"/>
        <v>3.3641715727502102</v>
      </c>
      <c r="K44" s="835">
        <v>0.3</v>
      </c>
      <c r="L44" s="845">
        <v>4</v>
      </c>
      <c r="M44" s="609">
        <f t="shared" si="1"/>
        <v>1.2</v>
      </c>
      <c r="N44" s="828" t="s">
        <v>461</v>
      </c>
      <c r="O44" s="700">
        <v>0.28000000000000003</v>
      </c>
      <c r="P44" s="603">
        <v>44784</v>
      </c>
      <c r="Q44" s="603">
        <v>44799</v>
      </c>
      <c r="R44" s="609">
        <f t="shared" si="2"/>
        <v>7.1428571428571281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9.0000000000000071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7.3943107964647314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7.1981164510664053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14.558375548557944</v>
      </c>
      <c r="W44" s="668">
        <f t="shared" si="3"/>
        <v>0.49443129331688401</v>
      </c>
      <c r="X44" s="669">
        <f t="shared" si="4"/>
        <v>0.53319381119010412</v>
      </c>
      <c r="Y44" s="640"/>
      <c r="Z44" s="618">
        <f t="shared" si="5"/>
        <v>45.112781954887218</v>
      </c>
      <c r="AA44" s="844">
        <f t="shared" si="6"/>
        <v>13.409774436090226</v>
      </c>
      <c r="AB44" s="845">
        <v>12</v>
      </c>
      <c r="AC44" s="824">
        <v>2.66</v>
      </c>
      <c r="AD44" s="824">
        <v>1.62</v>
      </c>
      <c r="AE44" s="824">
        <v>4.33</v>
      </c>
      <c r="AF44" s="824">
        <v>1.1299999999999999</v>
      </c>
      <c r="AG44" s="824">
        <v>8.1</v>
      </c>
      <c r="AH44" s="824">
        <v>68.300000000000011</v>
      </c>
      <c r="AI44" s="824">
        <v>22.7</v>
      </c>
      <c r="AJ44" s="824">
        <v>13.5</v>
      </c>
      <c r="AK44" s="824">
        <v>8</v>
      </c>
      <c r="AL44" s="836">
        <v>2620</v>
      </c>
      <c r="AM44" s="830">
        <v>0.6</v>
      </c>
      <c r="AN44" s="824">
        <v>0.17</v>
      </c>
      <c r="AO44" s="705">
        <f t="shared" si="7"/>
        <v>-2.8474864122736108</v>
      </c>
      <c r="AP44" s="706">
        <f t="shared" si="8"/>
        <v>10.562288023816615</v>
      </c>
      <c r="AQ44" s="846">
        <f t="shared" si="9"/>
        <v>-17.934862963667818</v>
      </c>
      <c r="AR44" s="618">
        <f>INDEX(Historical!$C$7:$C$1227,MATCH(B44,Historical!$B$7:$B$1249,0))*IF(AH44="n/a",1.03,IF(AH44&lt;0,1.01,IF(AH44&gt;10,1.1,(1+AH44/100))))</f>
        <v>1.1990000000000003</v>
      </c>
      <c r="AS44" s="844">
        <f t="shared" si="10"/>
        <v>1.3189000000000004</v>
      </c>
      <c r="AT44" s="844">
        <f t="shared" si="15"/>
        <v>1.4244120000000005</v>
      </c>
      <c r="AU44" s="844">
        <f t="shared" si="15"/>
        <v>1.5383649600000007</v>
      </c>
      <c r="AV44" s="844">
        <f t="shared" si="15"/>
        <v>1.6614341568000008</v>
      </c>
      <c r="AW44" s="618">
        <f t="shared" si="12"/>
        <v>7.1421111168000024</v>
      </c>
      <c r="AX44" s="713">
        <f t="shared" si="13"/>
        <v>20.02273932380152</v>
      </c>
      <c r="AY44" s="891">
        <v>1.06</v>
      </c>
      <c r="AZ44" s="830">
        <v>17.88</v>
      </c>
      <c r="BA44" s="830">
        <v>-16.400000000000002</v>
      </c>
      <c r="BB44" s="830">
        <v>6.9599999999999991</v>
      </c>
      <c r="BC44" s="830">
        <v>2.2200000000000002</v>
      </c>
      <c r="BE44" s="594">
        <v>2011</v>
      </c>
      <c r="BF44" s="856">
        <f t="shared" si="14"/>
        <v>1</v>
      </c>
      <c r="BG44" s="840">
        <v>1</v>
      </c>
      <c r="BH44" s="823" t="s">
        <v>4455</v>
      </c>
      <c r="BI44" s="823" t="s">
        <v>4456</v>
      </c>
    </row>
    <row r="45" spans="1:61" ht="11.25" customHeight="1" x14ac:dyDescent="0.2">
      <c r="A45" s="822" t="s">
        <v>4684</v>
      </c>
      <c r="B45" s="833" t="s">
        <v>441</v>
      </c>
      <c r="C45" s="889" t="s">
        <v>107</v>
      </c>
      <c r="D45" s="889" t="s">
        <v>4205</v>
      </c>
      <c r="E45" s="699">
        <v>21</v>
      </c>
      <c r="F45" s="1155">
        <v>162</v>
      </c>
      <c r="G45" s="1155" t="s">
        <v>36</v>
      </c>
      <c r="H45" s="1155" t="s">
        <v>36</v>
      </c>
      <c r="I45" s="832">
        <v>22.51</v>
      </c>
      <c r="J45" s="618">
        <f t="shared" si="0"/>
        <v>4.7090182141270542</v>
      </c>
      <c r="K45" s="835">
        <v>0.26500000000000001</v>
      </c>
      <c r="L45" s="845">
        <v>4</v>
      </c>
      <c r="M45" s="609">
        <f t="shared" si="1"/>
        <v>1.06</v>
      </c>
      <c r="N45" s="828" t="s">
        <v>3856</v>
      </c>
      <c r="O45" s="700">
        <v>0.26</v>
      </c>
      <c r="P45" s="603">
        <v>44629</v>
      </c>
      <c r="Q45" s="603">
        <v>44645</v>
      </c>
      <c r="R45" s="609">
        <f t="shared" si="2"/>
        <v>1.9230769230769247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1.9607843137254832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2.7040024624839898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2.9338379413359039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2.6583631304232025</v>
      </c>
      <c r="W45" s="668">
        <f t="shared" si="3"/>
        <v>1.1036257265834284</v>
      </c>
      <c r="X45" s="669">
        <f t="shared" si="4"/>
        <v>9.7794598044530137</v>
      </c>
      <c r="Y45" s="833"/>
      <c r="Z45" s="618">
        <f t="shared" si="5"/>
        <v>47.963800904977376</v>
      </c>
      <c r="AA45" s="844">
        <f t="shared" si="6"/>
        <v>10.185520361990951</v>
      </c>
      <c r="AB45" s="845">
        <v>12</v>
      </c>
      <c r="AC45" s="824">
        <v>2.21</v>
      </c>
      <c r="AD45" s="824" t="s">
        <v>135</v>
      </c>
      <c r="AE45" s="824">
        <v>2.86</v>
      </c>
      <c r="AF45" s="824">
        <v>1.34</v>
      </c>
      <c r="AG45" s="824">
        <v>9.5</v>
      </c>
      <c r="AH45" s="824">
        <v>8.5</v>
      </c>
      <c r="AI45" s="824" t="s">
        <v>135</v>
      </c>
      <c r="AJ45" s="824">
        <v>0.3</v>
      </c>
      <c r="AK45" s="824" t="s">
        <v>135</v>
      </c>
      <c r="AL45" s="836">
        <v>80.11</v>
      </c>
      <c r="AM45" s="830">
        <v>0.70000000000000007</v>
      </c>
      <c r="AN45" s="824">
        <v>0</v>
      </c>
      <c r="AO45" s="705">
        <f t="shared" si="7"/>
        <v>-2.5426642065279932</v>
      </c>
      <c r="AP45" s="706">
        <f t="shared" si="8"/>
        <v>7.6428561554629582</v>
      </c>
      <c r="AQ45" s="846">
        <f t="shared" si="9"/>
        <v>-22.115192509656012</v>
      </c>
      <c r="AR45" s="618">
        <f>INDEX(Historical!$C$7:$C$1227,MATCH(B45,Historical!$B$7:$B$1249,0))*IF(AH45="n/a",1.03,IF(AH45&lt;0,1.01,IF(AH45&gt;10,1.1,(1+AH45/100))))</f>
        <v>1.1284000000000001</v>
      </c>
      <c r="AS45" s="844">
        <f t="shared" si="10"/>
        <v>1.1622520000000001</v>
      </c>
      <c r="AT45" s="844">
        <f t="shared" si="15"/>
        <v>1.1971195600000002</v>
      </c>
      <c r="AU45" s="844">
        <f t="shared" si="15"/>
        <v>1.2330331468000002</v>
      </c>
      <c r="AV45" s="844">
        <f t="shared" si="15"/>
        <v>1.2700241412040003</v>
      </c>
      <c r="AW45" s="618">
        <f t="shared" si="12"/>
        <v>5.9908288480040017</v>
      </c>
      <c r="AX45" s="713">
        <f t="shared" si="13"/>
        <v>26.614077512234569</v>
      </c>
      <c r="AY45" s="891">
        <v>0.56999999999999995</v>
      </c>
      <c r="AZ45" s="830">
        <v>3.4000000000000004</v>
      </c>
      <c r="BA45" s="830">
        <v>-39.340000000000003</v>
      </c>
      <c r="BB45" s="830">
        <v>-5.6099999999999994</v>
      </c>
      <c r="BC45" s="830">
        <v>-22.38</v>
      </c>
      <c r="BE45" s="594">
        <v>2002</v>
      </c>
      <c r="BF45" s="856">
        <f t="shared" si="14"/>
        <v>2</v>
      </c>
      <c r="BG45" s="840">
        <v>0.70000000000000007</v>
      </c>
      <c r="BH45" s="823" t="s">
        <v>4455</v>
      </c>
      <c r="BI45" s="823" t="s">
        <v>4456</v>
      </c>
    </row>
    <row r="46" spans="1:61" ht="11.25" customHeight="1" x14ac:dyDescent="0.2">
      <c r="A46" s="829" t="s">
        <v>4685</v>
      </c>
      <c r="B46" s="833" t="s">
        <v>443</v>
      </c>
      <c r="C46" s="889" t="s">
        <v>130</v>
      </c>
      <c r="D46" s="889" t="s">
        <v>4195</v>
      </c>
      <c r="E46" s="699">
        <v>20</v>
      </c>
      <c r="F46" s="1155">
        <v>171</v>
      </c>
      <c r="G46" s="1155" t="s">
        <v>36</v>
      </c>
      <c r="H46" s="1155" t="s">
        <v>36</v>
      </c>
      <c r="I46" s="832">
        <v>41.28</v>
      </c>
      <c r="J46" s="618">
        <f t="shared" si="0"/>
        <v>4.2635658914728678</v>
      </c>
      <c r="K46" s="835">
        <v>0.44</v>
      </c>
      <c r="L46" s="845">
        <v>4</v>
      </c>
      <c r="M46" s="609">
        <f t="shared" si="1"/>
        <v>1.76</v>
      </c>
      <c r="N46" s="828" t="s">
        <v>147</v>
      </c>
      <c r="O46" s="700">
        <v>0.42249999999999999</v>
      </c>
      <c r="P46" s="603">
        <v>44609</v>
      </c>
      <c r="Q46" s="603">
        <v>44635</v>
      </c>
      <c r="R46" s="609">
        <f t="shared" si="2"/>
        <v>4.14201183431953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4.3209876543209846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4.2877934743826618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4.2877331431939059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4.3877175878083818</v>
      </c>
      <c r="W46" s="668">
        <f t="shared" si="3"/>
        <v>0.97721265268022472</v>
      </c>
      <c r="X46" s="669" t="str">
        <f t="shared" si="4"/>
        <v>n/a</v>
      </c>
      <c r="Y46" s="635"/>
      <c r="Z46" s="618">
        <f t="shared" si="5"/>
        <v>98.324022346368707</v>
      </c>
      <c r="AA46" s="844">
        <f t="shared" si="6"/>
        <v>23.061452513966479</v>
      </c>
      <c r="AB46" s="845">
        <v>12</v>
      </c>
      <c r="AC46" s="824">
        <v>1.79</v>
      </c>
      <c r="AD46" s="824">
        <v>4.32</v>
      </c>
      <c r="AE46" s="824">
        <v>1.81</v>
      </c>
      <c r="AF46" s="824">
        <v>1.32</v>
      </c>
      <c r="AG46" s="824">
        <v>5.8000000000000007</v>
      </c>
      <c r="AH46" s="824">
        <v>10.6</v>
      </c>
      <c r="AI46" s="824">
        <v>22.82</v>
      </c>
      <c r="AJ46" s="824">
        <v>-0.4</v>
      </c>
      <c r="AK46" s="824">
        <v>5.2</v>
      </c>
      <c r="AL46" s="836">
        <v>2960</v>
      </c>
      <c r="AM46" s="830">
        <v>0.5</v>
      </c>
      <c r="AN46" s="824">
        <v>1.19</v>
      </c>
      <c r="AO46" s="705">
        <f t="shared" si="7"/>
        <v>-14.510153479299706</v>
      </c>
      <c r="AP46" s="706">
        <f t="shared" si="8"/>
        <v>8.5512990346667728</v>
      </c>
      <c r="AQ46" s="846">
        <f t="shared" si="9"/>
        <v>16.315886597060935</v>
      </c>
      <c r="AR46" s="618">
        <f>INDEX(Historical!$C$7:$C$1227,MATCH(B46,Historical!$B$7:$B$1249,0))*IF(AH46="n/a",1.03,IF(AH46&lt;0,1.01,IF(AH46&gt;10,1.1,(1+AH46/100))))</f>
        <v>1.859</v>
      </c>
      <c r="AS46" s="844">
        <f t="shared" si="10"/>
        <v>2.0449000000000002</v>
      </c>
      <c r="AT46" s="844">
        <f t="shared" si="15"/>
        <v>2.1512348000000001</v>
      </c>
      <c r="AU46" s="844">
        <f t="shared" si="15"/>
        <v>2.2630990096000003</v>
      </c>
      <c r="AV46" s="844">
        <f t="shared" si="15"/>
        <v>2.3807801580992005</v>
      </c>
      <c r="AW46" s="618">
        <f t="shared" si="12"/>
        <v>10.699013967699202</v>
      </c>
      <c r="AX46" s="713">
        <f t="shared" si="13"/>
        <v>25.918153991519382</v>
      </c>
      <c r="AY46" s="891">
        <v>0.57999999999999996</v>
      </c>
      <c r="AZ46" s="830">
        <v>15.57</v>
      </c>
      <c r="BA46" s="830">
        <v>-11.98</v>
      </c>
      <c r="BB46" s="830">
        <v>6.58</v>
      </c>
      <c r="BC46" s="830">
        <v>-1.6099999999999999</v>
      </c>
      <c r="BE46" s="594">
        <v>2003</v>
      </c>
      <c r="BF46" s="856">
        <f t="shared" si="14"/>
        <v>2</v>
      </c>
      <c r="BG46" s="840">
        <v>1.7999999999999998</v>
      </c>
      <c r="BH46" s="823" t="s">
        <v>4455</v>
      </c>
      <c r="BI46" s="823" t="s">
        <v>4456</v>
      </c>
    </row>
    <row r="47" spans="1:61" s="737" customFormat="1" ht="11.25" customHeight="1" x14ac:dyDescent="0.2">
      <c r="A47" s="613" t="s">
        <v>4687</v>
      </c>
      <c r="B47" s="743" t="s">
        <v>986</v>
      </c>
      <c r="C47" s="889" t="s">
        <v>4061</v>
      </c>
      <c r="D47" s="889" t="s">
        <v>4193</v>
      </c>
      <c r="E47" s="721">
        <v>12</v>
      </c>
      <c r="F47" s="1155">
        <v>321</v>
      </c>
      <c r="G47" s="1154" t="s">
        <v>105</v>
      </c>
      <c r="H47" s="1154" t="s">
        <v>105</v>
      </c>
      <c r="I47" s="722">
        <v>551.03</v>
      </c>
      <c r="J47" s="723">
        <f t="shared" si="0"/>
        <v>2.9762444875959564</v>
      </c>
      <c r="K47" s="724">
        <v>4.0999999999999996</v>
      </c>
      <c r="L47" s="725">
        <v>4</v>
      </c>
      <c r="M47" s="726">
        <f t="shared" si="1"/>
        <v>16.399999999999999</v>
      </c>
      <c r="N47" s="727" t="s">
        <v>150</v>
      </c>
      <c r="O47" s="728">
        <v>3.6</v>
      </c>
      <c r="P47" s="1049">
        <v>44551</v>
      </c>
      <c r="Q47" s="1049">
        <v>44561</v>
      </c>
      <c r="R47" s="726">
        <f t="shared" si="2"/>
        <v>13.888888888888875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11.610486891385774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23.552932870428656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48.837107103729707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43.586175411296637</v>
      </c>
      <c r="W47" s="668">
        <f t="shared" si="3"/>
        <v>1.1204724122473049</v>
      </c>
      <c r="X47" s="669">
        <f t="shared" si="4"/>
        <v>1.2209276775932427</v>
      </c>
      <c r="Y47" s="890"/>
      <c r="Z47" s="723">
        <f t="shared" si="5"/>
        <v>71.428571428571416</v>
      </c>
      <c r="AA47" s="730">
        <f t="shared" si="6"/>
        <v>23.999564459930312</v>
      </c>
      <c r="AB47" s="725">
        <v>10</v>
      </c>
      <c r="AC47" s="731">
        <v>22.96</v>
      </c>
      <c r="AD47" s="731">
        <v>1.49</v>
      </c>
      <c r="AE47" s="731">
        <v>6.94</v>
      </c>
      <c r="AF47" s="731">
        <v>10.11</v>
      </c>
      <c r="AG47" s="731">
        <v>43.8</v>
      </c>
      <c r="AH47" s="739">
        <v>137.1</v>
      </c>
      <c r="AI47" s="739">
        <v>8.2100000000000009</v>
      </c>
      <c r="AJ47" s="731">
        <v>40</v>
      </c>
      <c r="AK47" s="731">
        <v>15.2</v>
      </c>
      <c r="AL47" s="732">
        <v>219830</v>
      </c>
      <c r="AM47" s="733">
        <v>0.1</v>
      </c>
      <c r="AN47" s="731">
        <v>1.89</v>
      </c>
      <c r="AO47" s="734">
        <f t="shared" si="7"/>
        <v>27.813787131395351</v>
      </c>
      <c r="AP47" s="735">
        <f t="shared" si="8"/>
        <v>51.813351591325663</v>
      </c>
      <c r="AQ47" s="846">
        <f t="shared" si="9"/>
        <v>228.38703228551344</v>
      </c>
      <c r="AR47" s="618">
        <f>INDEX(Historical!$C$7:$C$1227,MATCH(B47,Historical!$B$7:$B$1249,0))*IF(AH47="n/a",1.03,IF(AH47&lt;0,1.01,IF(AH47&gt;10,1.1,(1+AH47/100))))</f>
        <v>16.39</v>
      </c>
      <c r="AS47" s="730">
        <f t="shared" si="10"/>
        <v>17.735619000000003</v>
      </c>
      <c r="AT47" s="730">
        <f t="shared" ref="AT47:AV66" si="16">IF($AK47="n/a",1.03*AS47,IF($AK47&lt;0,1.01*AS47,IF($AK47&gt;10,1.1*AS47,(1+$AK47/100)*AS47)))</f>
        <v>19.509180900000004</v>
      </c>
      <c r="AU47" s="730">
        <f t="shared" si="16"/>
        <v>21.460098990000006</v>
      </c>
      <c r="AV47" s="730">
        <f t="shared" si="16"/>
        <v>23.606108889000009</v>
      </c>
      <c r="AW47" s="723">
        <f t="shared" si="12"/>
        <v>98.701007779000022</v>
      </c>
      <c r="AX47" s="736">
        <f t="shared" si="13"/>
        <v>17.912093312342346</v>
      </c>
      <c r="AY47" s="892">
        <v>1.1100000000000001</v>
      </c>
      <c r="AZ47" s="733">
        <v>32.76</v>
      </c>
      <c r="BA47" s="733">
        <v>-18.7</v>
      </c>
      <c r="BB47" s="733">
        <v>16.189999999999998</v>
      </c>
      <c r="BC47" s="733">
        <v>3.3300000000000005</v>
      </c>
      <c r="BD47" s="866"/>
      <c r="BE47" s="594">
        <v>2011</v>
      </c>
      <c r="BF47" s="856">
        <f t="shared" si="14"/>
        <v>1</v>
      </c>
      <c r="BG47" s="784">
        <v>13.5</v>
      </c>
      <c r="BH47" s="823" t="s">
        <v>4455</v>
      </c>
      <c r="BI47" s="823" t="s">
        <v>4456</v>
      </c>
    </row>
    <row r="48" spans="1:61" ht="11.25" customHeight="1" x14ac:dyDescent="0.2">
      <c r="A48" s="822" t="s">
        <v>4469</v>
      </c>
      <c r="B48" s="833" t="s">
        <v>4468</v>
      </c>
      <c r="C48" s="889" t="s">
        <v>122</v>
      </c>
      <c r="D48" s="889" t="s">
        <v>4043</v>
      </c>
      <c r="E48" s="699">
        <v>13</v>
      </c>
      <c r="F48" s="1155">
        <v>314</v>
      </c>
      <c r="G48" s="1155" t="s">
        <v>105</v>
      </c>
      <c r="H48" s="1155" t="s">
        <v>105</v>
      </c>
      <c r="I48" s="832">
        <v>34.61</v>
      </c>
      <c r="J48" s="618">
        <f t="shared" si="0"/>
        <v>2.8604449581045941</v>
      </c>
      <c r="K48" s="835">
        <v>0.2475</v>
      </c>
      <c r="L48" s="845">
        <v>4</v>
      </c>
      <c r="M48" s="609">
        <f t="shared" si="1"/>
        <v>0.99</v>
      </c>
      <c r="N48" s="828" t="s">
        <v>126</v>
      </c>
      <c r="O48" s="700">
        <v>0.23749999999999999</v>
      </c>
      <c r="P48" s="603">
        <v>44910</v>
      </c>
      <c r="Q48" s="603">
        <v>44932</v>
      </c>
      <c r="R48" s="609">
        <f t="shared" si="2"/>
        <v>4.2105263157894779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4.9382716049382713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6.6858844342181811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12.107724519592477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21.625256161025462</v>
      </c>
      <c r="W48" s="668">
        <f t="shared" si="3"/>
        <v>0.55988814326342451</v>
      </c>
      <c r="X48" s="669">
        <f t="shared" si="4"/>
        <v>2.4215449039184955</v>
      </c>
      <c r="Y48" s="628"/>
      <c r="Z48" s="618">
        <f t="shared" si="5"/>
        <v>70.212765957446805</v>
      </c>
      <c r="AA48" s="844">
        <f t="shared" si="6"/>
        <v>24.546099290780141</v>
      </c>
      <c r="AB48" s="845">
        <v>12</v>
      </c>
      <c r="AC48" s="824">
        <v>1.41</v>
      </c>
      <c r="AD48" s="824">
        <v>2.62</v>
      </c>
      <c r="AE48" s="824">
        <v>0.78</v>
      </c>
      <c r="AF48" s="824">
        <v>1.76</v>
      </c>
      <c r="AG48" s="824">
        <v>13.600000000000001</v>
      </c>
      <c r="AH48" s="824">
        <v>72</v>
      </c>
      <c r="AI48" s="824">
        <v>-9.1300000000000008</v>
      </c>
      <c r="AJ48" s="824">
        <v>5</v>
      </c>
      <c r="AK48" s="824">
        <v>9</v>
      </c>
      <c r="AL48" s="836">
        <v>2980</v>
      </c>
      <c r="AM48" s="830">
        <v>1.0999999999999999</v>
      </c>
      <c r="AN48" s="824">
        <v>1.81</v>
      </c>
      <c r="AO48" s="705">
        <f t="shared" si="7"/>
        <v>-9.5779298130830703</v>
      </c>
      <c r="AP48" s="706">
        <f t="shared" si="8"/>
        <v>14.968169477697071</v>
      </c>
      <c r="AQ48" s="846">
        <f t="shared" si="9"/>
        <v>38.565884452564148</v>
      </c>
      <c r="AR48" s="618">
        <f>INDEX(Historical!$C$7:$C$1227,MATCH(B48,Historical!$B$7:$B$1249,0))*IF(AH48="n/a",1.03,IF(AH48&lt;0,1.01,IF(AH48&gt;10,1.1,(1+AH48/100))))</f>
        <v>0.93500000000000005</v>
      </c>
      <c r="AS48" s="844">
        <f t="shared" si="10"/>
        <v>0.94435000000000002</v>
      </c>
      <c r="AT48" s="844">
        <f t="shared" si="16"/>
        <v>1.0293415000000001</v>
      </c>
      <c r="AU48" s="844">
        <f t="shared" si="16"/>
        <v>1.1219822350000002</v>
      </c>
      <c r="AV48" s="844">
        <f t="shared" si="16"/>
        <v>1.2229606361500003</v>
      </c>
      <c r="AW48" s="618">
        <f t="shared" si="12"/>
        <v>5.2536343711500013</v>
      </c>
      <c r="AX48" s="713">
        <f t="shared" si="13"/>
        <v>15.179527220889922</v>
      </c>
      <c r="AY48" s="891">
        <v>1.55</v>
      </c>
      <c r="AZ48" s="830">
        <v>25.169999999999998</v>
      </c>
      <c r="BA48" s="830">
        <v>-40.94</v>
      </c>
      <c r="BB48" s="830">
        <v>6.8199999999999994</v>
      </c>
      <c r="BC48" s="830">
        <v>-19.28</v>
      </c>
      <c r="BE48" s="594">
        <v>2011</v>
      </c>
      <c r="BF48" s="856">
        <f t="shared" si="14"/>
        <v>1</v>
      </c>
      <c r="BG48" s="840">
        <v>4.5</v>
      </c>
      <c r="BH48" s="823" t="s">
        <v>4455</v>
      </c>
      <c r="BI48" s="823" t="s">
        <v>4456</v>
      </c>
    </row>
    <row r="49" spans="1:61" ht="11.25" customHeight="1" x14ac:dyDescent="0.2">
      <c r="A49" s="829" t="s">
        <v>4688</v>
      </c>
      <c r="B49" s="833" t="s">
        <v>942</v>
      </c>
      <c r="C49" s="889" t="s">
        <v>4061</v>
      </c>
      <c r="D49" s="889" t="s">
        <v>4204</v>
      </c>
      <c r="E49" s="699">
        <v>10</v>
      </c>
      <c r="F49" s="1155">
        <v>497</v>
      </c>
      <c r="G49" s="1155" t="s">
        <v>105</v>
      </c>
      <c r="H49" s="1155" t="s">
        <v>105</v>
      </c>
      <c r="I49" s="832">
        <v>45.17</v>
      </c>
      <c r="J49" s="618">
        <f t="shared" si="0"/>
        <v>2.5680761567411996</v>
      </c>
      <c r="K49" s="835">
        <v>0.28999999999999998</v>
      </c>
      <c r="L49" s="845">
        <v>4</v>
      </c>
      <c r="M49" s="609">
        <f t="shared" si="1"/>
        <v>1.1599999999999999</v>
      </c>
      <c r="N49" s="828" t="s">
        <v>193</v>
      </c>
      <c r="O49" s="700">
        <v>0.26</v>
      </c>
      <c r="P49" s="603">
        <v>44817</v>
      </c>
      <c r="Q49" s="603">
        <v>44832</v>
      </c>
      <c r="R49" s="609">
        <f t="shared" si="2"/>
        <v>11.538461538461526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8.3333333333333481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5.2726599609396629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6.0001539273940807</v>
      </c>
      <c r="V49" s="667" t="str">
        <f>IF(INDEX(Historical!$N$7:$N$1218,MATCH(B49,Historical!$B$7:$B$1249,0))=0,"n/a",((INDEX(Historical!$C$7:$C$1227,MATCH(B49,Historical!$B$7:$B$1249,0))/INDEX(Historical!$N$7:$N$1218,MATCH(B49,Historical!$B$7:$B$1249,0)))^(1/10)-1)*100)</f>
        <v>n/a</v>
      </c>
      <c r="W49" s="668" t="str">
        <f t="shared" si="3"/>
        <v>n/a</v>
      </c>
      <c r="X49" s="669">
        <f t="shared" si="4"/>
        <v>0.21739688142732175</v>
      </c>
      <c r="Y49" s="640"/>
      <c r="Z49" s="618">
        <f t="shared" si="5"/>
        <v>14.910025706940871</v>
      </c>
      <c r="AA49" s="844">
        <f t="shared" si="6"/>
        <v>5.8059125964010283</v>
      </c>
      <c r="AB49" s="845">
        <v>6</v>
      </c>
      <c r="AC49" s="824">
        <v>7.78</v>
      </c>
      <c r="AD49" s="824">
        <v>0.55000000000000004</v>
      </c>
      <c r="AE49" s="824">
        <v>0.16</v>
      </c>
      <c r="AF49" s="824">
        <v>1.03</v>
      </c>
      <c r="AG49" s="824">
        <v>18.399999999999999</v>
      </c>
      <c r="AH49" s="825">
        <v>259.8</v>
      </c>
      <c r="AI49" s="825">
        <v>-11.34</v>
      </c>
      <c r="AJ49" s="824">
        <v>27.6</v>
      </c>
      <c r="AK49" s="824">
        <v>10.4</v>
      </c>
      <c r="AL49" s="836">
        <v>4010</v>
      </c>
      <c r="AM49" s="830">
        <v>0.6</v>
      </c>
      <c r="AN49" s="824">
        <v>0.57999999999999996</v>
      </c>
      <c r="AO49" s="705">
        <f t="shared" si="7"/>
        <v>2.7623174877342516</v>
      </c>
      <c r="AP49" s="706">
        <f t="shared" si="8"/>
        <v>8.5682300841352799</v>
      </c>
      <c r="AQ49" s="846">
        <f t="shared" si="9"/>
        <v>-48.445972355668751</v>
      </c>
      <c r="AR49" s="618">
        <f>INDEX(Historical!$C$7:$C$1227,MATCH(B49,Historical!$B$7:$B$1249,0))*IF(AH49="n/a",1.03,IF(AH49&lt;0,1.01,IF(AH49&gt;10,1.1,(1+AH49/100))))</f>
        <v>1.0010000000000001</v>
      </c>
      <c r="AS49" s="844">
        <f t="shared" si="10"/>
        <v>1.0110100000000002</v>
      </c>
      <c r="AT49" s="844">
        <f t="shared" si="16"/>
        <v>1.1121110000000003</v>
      </c>
      <c r="AU49" s="844">
        <f t="shared" si="16"/>
        <v>1.2233221000000005</v>
      </c>
      <c r="AV49" s="844">
        <f t="shared" si="16"/>
        <v>1.3456543100000007</v>
      </c>
      <c r="AW49" s="618">
        <f t="shared" si="12"/>
        <v>5.6930974100000018</v>
      </c>
      <c r="AX49" s="713">
        <f t="shared" si="13"/>
        <v>12.603713548815589</v>
      </c>
      <c r="AY49" s="891">
        <v>1.35</v>
      </c>
      <c r="AZ49" s="830">
        <v>27.42</v>
      </c>
      <c r="BA49" s="830">
        <v>-10</v>
      </c>
      <c r="BB49" s="830">
        <v>12.559999999999999</v>
      </c>
      <c r="BC49" s="830">
        <v>6.2</v>
      </c>
      <c r="BE49" s="594">
        <v>2013</v>
      </c>
      <c r="BF49" s="856">
        <f t="shared" si="14"/>
        <v>1</v>
      </c>
      <c r="BG49" s="840">
        <v>7.5</v>
      </c>
      <c r="BH49" s="823" t="s">
        <v>4455</v>
      </c>
      <c r="BI49" s="823" t="s">
        <v>4456</v>
      </c>
    </row>
    <row r="50" spans="1:61" ht="11.25" customHeight="1" x14ac:dyDescent="0.2">
      <c r="A50" s="822" t="s">
        <v>4689</v>
      </c>
      <c r="B50" s="833" t="s">
        <v>940</v>
      </c>
      <c r="C50" s="889" t="s">
        <v>122</v>
      </c>
      <c r="D50" s="889" t="s">
        <v>4208</v>
      </c>
      <c r="E50" s="699">
        <v>12</v>
      </c>
      <c r="F50" s="1155">
        <v>363</v>
      </c>
      <c r="G50" s="1155" t="s">
        <v>114</v>
      </c>
      <c r="H50" s="1155" t="s">
        <v>114</v>
      </c>
      <c r="I50" s="832">
        <v>193.33</v>
      </c>
      <c r="J50" s="618">
        <f t="shared" si="0"/>
        <v>1.5517508922567629</v>
      </c>
      <c r="K50" s="835">
        <v>0.75</v>
      </c>
      <c r="L50" s="845">
        <v>4</v>
      </c>
      <c r="M50" s="609">
        <f t="shared" si="1"/>
        <v>3</v>
      </c>
      <c r="N50" s="828" t="s">
        <v>323</v>
      </c>
      <c r="O50" s="700">
        <v>0.68</v>
      </c>
      <c r="P50" s="603">
        <v>44712</v>
      </c>
      <c r="Q50" s="603">
        <v>44727</v>
      </c>
      <c r="R50" s="609">
        <f t="shared" si="2"/>
        <v>10.294117647058815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12.711864406779672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9.789766072415329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10.701200546136302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10.277817813286006</v>
      </c>
      <c r="W50" s="668">
        <f t="shared" si="3"/>
        <v>1.0411938351644057</v>
      </c>
      <c r="X50" s="669">
        <f t="shared" si="4"/>
        <v>0.53239803712120903</v>
      </c>
      <c r="Y50" s="632"/>
      <c r="Z50" s="618">
        <f t="shared" si="5"/>
        <v>30.333670374115268</v>
      </c>
      <c r="AA50" s="844">
        <f t="shared" si="6"/>
        <v>19.548028311425682</v>
      </c>
      <c r="AB50" s="845">
        <v>12</v>
      </c>
      <c r="AC50" s="824">
        <v>9.89</v>
      </c>
      <c r="AD50" s="824">
        <v>2.62</v>
      </c>
      <c r="AE50" s="824">
        <v>1.64</v>
      </c>
      <c r="AF50" s="824">
        <v>7.62</v>
      </c>
      <c r="AG50" s="824">
        <v>41.9</v>
      </c>
      <c r="AH50" s="824">
        <v>33.6</v>
      </c>
      <c r="AI50" s="824">
        <v>6.2700000000000005</v>
      </c>
      <c r="AJ50" s="824">
        <v>20.100000000000001</v>
      </c>
      <c r="AK50" s="824">
        <v>7.2700000000000005</v>
      </c>
      <c r="AL50" s="836">
        <v>15120</v>
      </c>
      <c r="AM50" s="830">
        <v>0.64</v>
      </c>
      <c r="AN50" s="824">
        <v>1.56</v>
      </c>
      <c r="AO50" s="705">
        <f t="shared" si="7"/>
        <v>-7.2950768730326168</v>
      </c>
      <c r="AP50" s="706">
        <f t="shared" si="8"/>
        <v>12.252951438393065</v>
      </c>
      <c r="AQ50" s="846">
        <f t="shared" si="9"/>
        <v>157.2987677416308</v>
      </c>
      <c r="AR50" s="618">
        <f>INDEX(Historical!$C$7:$C$1227,MATCH(B50,Historical!$B$7:$B$1249,0))*IF(AH50="n/a",1.03,IF(AH50&lt;0,1.01,IF(AH50&gt;10,1.1,(1+AH50/100))))</f>
        <v>2.9260000000000006</v>
      </c>
      <c r="AS50" s="844">
        <f t="shared" si="10"/>
        <v>3.1094602000000005</v>
      </c>
      <c r="AT50" s="844">
        <f t="shared" si="16"/>
        <v>3.3355179565400004</v>
      </c>
      <c r="AU50" s="844">
        <f t="shared" si="16"/>
        <v>3.5780101119804582</v>
      </c>
      <c r="AV50" s="844">
        <f t="shared" si="16"/>
        <v>3.8381314471214374</v>
      </c>
      <c r="AW50" s="618">
        <f t="shared" si="12"/>
        <v>16.787119715641897</v>
      </c>
      <c r="AX50" s="713">
        <f t="shared" si="13"/>
        <v>8.6831426657228032</v>
      </c>
      <c r="AY50" s="891">
        <v>0.98</v>
      </c>
      <c r="AZ50" s="830">
        <v>27.51</v>
      </c>
      <c r="BA50" s="830">
        <v>-11.89</v>
      </c>
      <c r="BB50" s="830">
        <v>11.21</v>
      </c>
      <c r="BC50" s="830">
        <v>10.25</v>
      </c>
      <c r="BE50" s="594">
        <v>2011</v>
      </c>
      <c r="BF50" s="856">
        <f t="shared" si="14"/>
        <v>1</v>
      </c>
      <c r="BG50" s="840">
        <v>10.100000000000001</v>
      </c>
      <c r="BH50" s="823" t="s">
        <v>4455</v>
      </c>
      <c r="BI50" s="823" t="s">
        <v>4456</v>
      </c>
    </row>
    <row r="51" spans="1:61" ht="11.25" customHeight="1" x14ac:dyDescent="0.2">
      <c r="A51" s="829" t="s">
        <v>4690</v>
      </c>
      <c r="B51" s="833" t="s">
        <v>408</v>
      </c>
      <c r="C51" s="889" t="s">
        <v>130</v>
      </c>
      <c r="D51" s="889" t="s">
        <v>4207</v>
      </c>
      <c r="E51" s="699">
        <v>15</v>
      </c>
      <c r="F51" s="1155">
        <v>253</v>
      </c>
      <c r="G51" s="1155" t="s">
        <v>114</v>
      </c>
      <c r="H51" s="1155" t="s">
        <v>114</v>
      </c>
      <c r="I51" s="832">
        <v>151.76</v>
      </c>
      <c r="J51" s="618">
        <f t="shared" si="0"/>
        <v>1.7264101212440697</v>
      </c>
      <c r="K51" s="835">
        <v>0.65500000000000003</v>
      </c>
      <c r="L51" s="845">
        <v>4</v>
      </c>
      <c r="M51" s="609">
        <f t="shared" si="1"/>
        <v>2.62</v>
      </c>
      <c r="N51" s="828" t="s">
        <v>118</v>
      </c>
      <c r="O51" s="700">
        <v>0.60250000000000004</v>
      </c>
      <c r="P51" s="603">
        <v>44690</v>
      </c>
      <c r="Q51" s="603">
        <v>44713</v>
      </c>
      <c r="R51" s="609">
        <f t="shared" si="2"/>
        <v>8.7136929460580888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7.1590909090909038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9.8189363484307624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9.9823044922414219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10.108518477816286</v>
      </c>
      <c r="W51" s="668">
        <f t="shared" si="3"/>
        <v>0.98751409656599554</v>
      </c>
      <c r="X51" s="669">
        <f t="shared" si="4"/>
        <v>0.46214372649265839</v>
      </c>
      <c r="Y51" s="628"/>
      <c r="Z51" s="618">
        <f t="shared" si="5"/>
        <v>36.187845303867405</v>
      </c>
      <c r="AA51" s="844">
        <f t="shared" si="6"/>
        <v>20.961325966850826</v>
      </c>
      <c r="AB51" s="845">
        <v>12</v>
      </c>
      <c r="AC51" s="824">
        <v>7.24</v>
      </c>
      <c r="AD51" s="824">
        <v>2.4500000000000002</v>
      </c>
      <c r="AE51" s="824">
        <v>6.88</v>
      </c>
      <c r="AF51" s="824">
        <v>3.45</v>
      </c>
      <c r="AG51" s="824">
        <v>17.5</v>
      </c>
      <c r="AH51" s="824">
        <v>78.100000000000009</v>
      </c>
      <c r="AI51" s="824">
        <v>7.17</v>
      </c>
      <c r="AJ51" s="824">
        <v>21.6</v>
      </c>
      <c r="AK51" s="824">
        <v>8.2799999999999994</v>
      </c>
      <c r="AL51" s="836">
        <v>26220</v>
      </c>
      <c r="AM51" s="830">
        <v>0.21</v>
      </c>
      <c r="AN51" s="824">
        <v>1.53</v>
      </c>
      <c r="AO51" s="705">
        <f t="shared" si="7"/>
        <v>-9.2526113533653334</v>
      </c>
      <c r="AP51" s="706">
        <f t="shared" si="8"/>
        <v>11.708714613485492</v>
      </c>
      <c r="AQ51" s="846">
        <f t="shared" si="9"/>
        <v>79.278274801599807</v>
      </c>
      <c r="AR51" s="618">
        <f>INDEX(Historical!$C$7:$C$1227,MATCH(B51,Historical!$B$7:$B$1249,0))*IF(AH51="n/a",1.03,IF(AH51&lt;0,1.01,IF(AH51&gt;10,1.1,(1+AH51/100))))</f>
        <v>2.5932500000000003</v>
      </c>
      <c r="AS51" s="844">
        <f t="shared" si="10"/>
        <v>2.7791860250000004</v>
      </c>
      <c r="AT51" s="844">
        <f t="shared" si="16"/>
        <v>3.0093026278700004</v>
      </c>
      <c r="AU51" s="844">
        <f t="shared" si="16"/>
        <v>3.2584728854576364</v>
      </c>
      <c r="AV51" s="844">
        <f t="shared" si="16"/>
        <v>3.5282744403735284</v>
      </c>
      <c r="AW51" s="618">
        <f t="shared" si="12"/>
        <v>15.168485978701167</v>
      </c>
      <c r="AX51" s="713">
        <f t="shared" si="13"/>
        <v>9.995048747167349</v>
      </c>
      <c r="AY51" s="891">
        <v>0.52</v>
      </c>
      <c r="AZ51" s="830">
        <v>23.61</v>
      </c>
      <c r="BA51" s="830">
        <v>-19.98</v>
      </c>
      <c r="BB51" s="830">
        <v>9.17</v>
      </c>
      <c r="BC51" s="830">
        <v>1.55</v>
      </c>
      <c r="BE51" s="594">
        <v>2008</v>
      </c>
      <c r="BF51" s="856">
        <f t="shared" si="14"/>
        <v>2</v>
      </c>
      <c r="BG51" s="840">
        <v>5</v>
      </c>
      <c r="BH51" s="823" t="s">
        <v>4455</v>
      </c>
      <c r="BI51" s="823" t="s">
        <v>4456</v>
      </c>
    </row>
    <row r="52" spans="1:61" ht="11.25" customHeight="1" x14ac:dyDescent="0.2">
      <c r="A52" s="829" t="s">
        <v>4692</v>
      </c>
      <c r="B52" s="833" t="s">
        <v>445</v>
      </c>
      <c r="C52" s="889" t="s">
        <v>107</v>
      </c>
      <c r="D52" s="889" t="s">
        <v>117</v>
      </c>
      <c r="E52" s="699">
        <v>20</v>
      </c>
      <c r="F52" s="1155">
        <v>170</v>
      </c>
      <c r="G52" s="1155" t="s">
        <v>105</v>
      </c>
      <c r="H52" s="1155" t="s">
        <v>105</v>
      </c>
      <c r="I52" s="832">
        <v>57.56</v>
      </c>
      <c r="J52" s="618">
        <f t="shared" si="0"/>
        <v>2.9881862404447528</v>
      </c>
      <c r="K52" s="835">
        <v>0.43</v>
      </c>
      <c r="L52" s="845">
        <v>4</v>
      </c>
      <c r="M52" s="609">
        <f t="shared" si="1"/>
        <v>1.72</v>
      </c>
      <c r="N52" s="828" t="s">
        <v>217</v>
      </c>
      <c r="O52" s="700">
        <v>0.42</v>
      </c>
      <c r="P52" s="603">
        <v>44559</v>
      </c>
      <c r="Q52" s="603">
        <v>44579</v>
      </c>
      <c r="R52" s="609">
        <f t="shared" si="2"/>
        <v>2.3809523809523832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2.4390243902439046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2.501029596576787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3.7137289336648172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6.2067563844542484</v>
      </c>
      <c r="W52" s="668">
        <f t="shared" si="3"/>
        <v>0.59833650680513384</v>
      </c>
      <c r="X52" s="669">
        <f t="shared" si="4"/>
        <v>0.58948078312139951</v>
      </c>
      <c r="Y52" s="626"/>
      <c r="Z52" s="618">
        <f t="shared" si="5"/>
        <v>42.053789731051346</v>
      </c>
      <c r="AA52" s="844">
        <f t="shared" si="6"/>
        <v>14.073349633251835</v>
      </c>
      <c r="AB52" s="845">
        <v>12</v>
      </c>
      <c r="AC52" s="824">
        <v>4.09</v>
      </c>
      <c r="AD52" s="824">
        <v>0.7</v>
      </c>
      <c r="AE52" s="824">
        <v>0.94</v>
      </c>
      <c r="AF52" s="825">
        <v>1.27</v>
      </c>
      <c r="AG52" s="824">
        <v>6.8000000000000007</v>
      </c>
      <c r="AH52" s="825">
        <v>485.79999999999995</v>
      </c>
      <c r="AI52" s="825">
        <v>34.020000000000003</v>
      </c>
      <c r="AJ52" s="824">
        <v>6.3</v>
      </c>
      <c r="AK52" s="824">
        <v>20</v>
      </c>
      <c r="AL52" s="836">
        <v>4820</v>
      </c>
      <c r="AM52" s="830">
        <v>0.1</v>
      </c>
      <c r="AN52" s="824">
        <v>0.35</v>
      </c>
      <c r="AO52" s="705">
        <f t="shared" si="7"/>
        <v>-7.3714344591422654</v>
      </c>
      <c r="AP52" s="706">
        <f t="shared" si="8"/>
        <v>6.7019151741095699</v>
      </c>
      <c r="AQ52" s="846">
        <f t="shared" si="9"/>
        <v>-10.872989418396505</v>
      </c>
      <c r="AR52" s="618">
        <f>INDEX(Historical!$C$7:$C$1227,MATCH(B52,Historical!$B$7:$B$1249,0))*IF(AH52="n/a",1.03,IF(AH52&lt;0,1.01,IF(AH52&gt;10,1.1,(1+AH52/100))))</f>
        <v>1.8480000000000001</v>
      </c>
      <c r="AS52" s="844">
        <f t="shared" si="10"/>
        <v>2.0328000000000004</v>
      </c>
      <c r="AT52" s="844">
        <f t="shared" si="16"/>
        <v>2.2360800000000007</v>
      </c>
      <c r="AU52" s="844">
        <f t="shared" si="16"/>
        <v>2.4596880000000012</v>
      </c>
      <c r="AV52" s="844">
        <f t="shared" si="16"/>
        <v>2.7056568000000016</v>
      </c>
      <c r="AW52" s="618">
        <f t="shared" si="12"/>
        <v>11.282224800000005</v>
      </c>
      <c r="AX52" s="713">
        <f t="shared" si="13"/>
        <v>19.600807505211961</v>
      </c>
      <c r="AY52" s="891">
        <v>0.77</v>
      </c>
      <c r="AZ52" s="830">
        <v>19.12</v>
      </c>
      <c r="BA52" s="830">
        <v>-6.2399999999999993</v>
      </c>
      <c r="BB52" s="830">
        <v>9.31</v>
      </c>
      <c r="BC52" s="830">
        <v>5.33</v>
      </c>
      <c r="BE52" s="594">
        <v>2003</v>
      </c>
      <c r="BF52" s="856">
        <f t="shared" si="14"/>
        <v>2</v>
      </c>
      <c r="BG52" s="840">
        <v>1.0999999999999999</v>
      </c>
      <c r="BH52" s="823" t="s">
        <v>4455</v>
      </c>
      <c r="BI52" s="823" t="s">
        <v>4456</v>
      </c>
    </row>
    <row r="53" spans="1:61" ht="11.25" customHeight="1" x14ac:dyDescent="0.2">
      <c r="A53" s="829" t="s">
        <v>4695</v>
      </c>
      <c r="B53" s="833" t="s">
        <v>974</v>
      </c>
      <c r="C53" s="889" t="s">
        <v>4061</v>
      </c>
      <c r="D53" s="889" t="s">
        <v>4192</v>
      </c>
      <c r="E53" s="699">
        <v>11</v>
      </c>
      <c r="F53" s="1155">
        <v>405</v>
      </c>
      <c r="G53" s="1155" t="s">
        <v>105</v>
      </c>
      <c r="H53" s="1155" t="s">
        <v>105</v>
      </c>
      <c r="I53" s="832">
        <v>106.4</v>
      </c>
      <c r="J53" s="618">
        <f t="shared" si="0"/>
        <v>1.6165413533834585</v>
      </c>
      <c r="K53" s="835">
        <v>0.43</v>
      </c>
      <c r="L53" s="845">
        <v>4</v>
      </c>
      <c r="M53" s="609">
        <f t="shared" si="1"/>
        <v>1.72</v>
      </c>
      <c r="N53" s="828" t="s">
        <v>508</v>
      </c>
      <c r="O53" s="700">
        <v>0.37</v>
      </c>
      <c r="P53" s="603">
        <v>44602</v>
      </c>
      <c r="Q53" s="603">
        <v>44622</v>
      </c>
      <c r="R53" s="609">
        <f t="shared" si="2"/>
        <v>16.216216216216218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19.354838709677423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24.87707213199899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19.790421488235886</v>
      </c>
      <c r="V53" s="667" t="str">
        <f>IF(INDEX(Historical!$N$7:$N$1218,MATCH(B53,Historical!$B$7:$B$1249,0))=0,"n/a",((INDEX(Historical!$C$7:$C$1227,MATCH(B53,Historical!$B$7:$B$1249,0))/INDEX(Historical!$N$7:$N$1218,MATCH(B53,Historical!$B$7:$B$1249,0)))^(1/10)-1)*100)</f>
        <v>n/a</v>
      </c>
      <c r="W53" s="668" t="str">
        <f t="shared" si="3"/>
        <v>n/a</v>
      </c>
      <c r="X53" s="669">
        <f t="shared" si="4"/>
        <v>1.3282162072641535</v>
      </c>
      <c r="Y53" s="834"/>
      <c r="Z53" s="618">
        <f t="shared" si="5"/>
        <v>43.654822335025379</v>
      </c>
      <c r="AA53" s="844">
        <f t="shared" si="6"/>
        <v>27.00507614213198</v>
      </c>
      <c r="AB53" s="845">
        <v>3</v>
      </c>
      <c r="AC53" s="824">
        <v>3.94</v>
      </c>
      <c r="AD53" s="824">
        <v>3.02</v>
      </c>
      <c r="AE53" s="824">
        <v>1.61</v>
      </c>
      <c r="AF53" s="824">
        <v>11.53</v>
      </c>
      <c r="AG53" s="824">
        <v>47.4</v>
      </c>
      <c r="AH53" s="825">
        <v>-21.2</v>
      </c>
      <c r="AI53" s="825">
        <v>10.17</v>
      </c>
      <c r="AJ53" s="824">
        <v>14.899999999999999</v>
      </c>
      <c r="AK53" s="824">
        <v>8.9</v>
      </c>
      <c r="AL53" s="836">
        <v>14200</v>
      </c>
      <c r="AM53" s="830">
        <v>1</v>
      </c>
      <c r="AN53" s="824">
        <v>2.33</v>
      </c>
      <c r="AO53" s="705">
        <f t="shared" si="7"/>
        <v>-5.5981133005126367</v>
      </c>
      <c r="AP53" s="706">
        <f t="shared" si="8"/>
        <v>21.406962841619343</v>
      </c>
      <c r="AQ53" s="846">
        <f t="shared" si="9"/>
        <v>272.00270484009576</v>
      </c>
      <c r="AR53" s="618">
        <f>INDEX(Historical!$C$7:$C$1227,MATCH(B53,Historical!$B$7:$B$1249,0))*IF(AH53="n/a",1.03,IF(AH53&lt;0,1.01,IF(AH53&gt;10,1.1,(1+AH53/100))))</f>
        <v>1.4947999999999999</v>
      </c>
      <c r="AS53" s="844">
        <f t="shared" si="10"/>
        <v>1.64428</v>
      </c>
      <c r="AT53" s="844">
        <f t="shared" si="16"/>
        <v>1.7906209199999998</v>
      </c>
      <c r="AU53" s="844">
        <f t="shared" si="16"/>
        <v>1.9499861818799997</v>
      </c>
      <c r="AV53" s="844">
        <f t="shared" si="16"/>
        <v>2.1235349520673195</v>
      </c>
      <c r="AW53" s="618">
        <f t="shared" si="12"/>
        <v>9.0032220539473187</v>
      </c>
      <c r="AX53" s="713">
        <f t="shared" si="13"/>
        <v>8.4616748627324423</v>
      </c>
      <c r="AY53" s="891">
        <v>0.66</v>
      </c>
      <c r="AZ53" s="830">
        <v>52.7</v>
      </c>
      <c r="BA53" s="830">
        <v>-5.46</v>
      </c>
      <c r="BB53" s="830">
        <v>4.83</v>
      </c>
      <c r="BC53" s="830">
        <v>16.3</v>
      </c>
      <c r="BE53" s="594">
        <v>2012</v>
      </c>
      <c r="BF53" s="856">
        <f t="shared" si="14"/>
        <v>1</v>
      </c>
      <c r="BG53" s="840">
        <v>8.6999999999999993</v>
      </c>
      <c r="BH53" s="823" t="s">
        <v>4455</v>
      </c>
      <c r="BI53" s="823" t="s">
        <v>4456</v>
      </c>
    </row>
    <row r="54" spans="1:61" ht="11.25" customHeight="1" x14ac:dyDescent="0.2">
      <c r="A54" s="822" t="s">
        <v>987</v>
      </c>
      <c r="B54" s="833" t="s">
        <v>988</v>
      </c>
      <c r="C54" s="889" t="s">
        <v>107</v>
      </c>
      <c r="D54" s="889" t="s">
        <v>4201</v>
      </c>
      <c r="E54" s="699">
        <v>11</v>
      </c>
      <c r="F54" s="1155">
        <v>407</v>
      </c>
      <c r="G54" s="1155" t="s">
        <v>105</v>
      </c>
      <c r="H54" s="1155" t="s">
        <v>105</v>
      </c>
      <c r="I54" s="832">
        <v>47.15</v>
      </c>
      <c r="J54" s="618">
        <f t="shared" si="0"/>
        <v>1.1876988335100744</v>
      </c>
      <c r="K54" s="835">
        <v>0.14000000000000001</v>
      </c>
      <c r="L54" s="845">
        <v>4</v>
      </c>
      <c r="M54" s="609">
        <f t="shared" si="1"/>
        <v>0.56000000000000005</v>
      </c>
      <c r="N54" s="828" t="s">
        <v>150</v>
      </c>
      <c r="O54" s="703">
        <v>0.13</v>
      </c>
      <c r="P54" s="603">
        <v>44617</v>
      </c>
      <c r="Q54" s="603">
        <v>44651</v>
      </c>
      <c r="R54" s="609">
        <f t="shared" si="2"/>
        <v>7.6923076923076987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8.3333333333333481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9.1392883061105934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8.4471771197698544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10.073564448118756</v>
      </c>
      <c r="W54" s="668">
        <f t="shared" si="3"/>
        <v>0.83854897273699081</v>
      </c>
      <c r="X54" s="669">
        <f t="shared" si="4"/>
        <v>0.46159437812950022</v>
      </c>
      <c r="Y54" s="641" t="s">
        <v>4048</v>
      </c>
      <c r="Z54" s="618">
        <f t="shared" si="5"/>
        <v>27.184466019417481</v>
      </c>
      <c r="AA54" s="844">
        <f t="shared" si="6"/>
        <v>22.888349514563107</v>
      </c>
      <c r="AB54" s="845">
        <v>12</v>
      </c>
      <c r="AC54" s="824">
        <v>2.06</v>
      </c>
      <c r="AD54" s="824">
        <v>1.25</v>
      </c>
      <c r="AE54" s="824">
        <v>0.77</v>
      </c>
      <c r="AF54" s="824">
        <v>1.74</v>
      </c>
      <c r="AG54" s="824">
        <v>8</v>
      </c>
      <c r="AH54" s="824">
        <v>31.8</v>
      </c>
      <c r="AI54" s="824">
        <v>13.889999999999999</v>
      </c>
      <c r="AJ54" s="824">
        <v>18.3</v>
      </c>
      <c r="AK54" s="824">
        <v>17.48</v>
      </c>
      <c r="AL54" s="836">
        <v>69240</v>
      </c>
      <c r="AM54" s="830">
        <v>12.9</v>
      </c>
      <c r="AN54" s="824">
        <v>5.0599999999999996</v>
      </c>
      <c r="AO54" s="705">
        <f t="shared" si="7"/>
        <v>-13.253473561283178</v>
      </c>
      <c r="AP54" s="706">
        <f t="shared" si="8"/>
        <v>9.6348759532799289</v>
      </c>
      <c r="AQ54" s="846">
        <f t="shared" si="9"/>
        <v>33.042563206650044</v>
      </c>
      <c r="AR54" s="618">
        <f>INDEX(Historical!$C$7:$C$1227,MATCH(B54,Historical!$B$7:$B$1249,0))*IF(AH54="n/a",1.03,IF(AH54&lt;0,1.01,IF(AH54&gt;10,1.1,(1+AH54/100))))</f>
        <v>0.57200000000000006</v>
      </c>
      <c r="AS54" s="844">
        <f t="shared" si="10"/>
        <v>0.62920000000000009</v>
      </c>
      <c r="AT54" s="844">
        <f t="shared" si="16"/>
        <v>0.69212000000000018</v>
      </c>
      <c r="AU54" s="844">
        <f t="shared" si="16"/>
        <v>0.76133200000000023</v>
      </c>
      <c r="AV54" s="844">
        <f t="shared" si="16"/>
        <v>0.83746520000000035</v>
      </c>
      <c r="AW54" s="618">
        <f t="shared" si="12"/>
        <v>3.4921172000000009</v>
      </c>
      <c r="AX54" s="713">
        <f t="shared" si="13"/>
        <v>7.4063991516436927</v>
      </c>
      <c r="AY54" s="891">
        <v>1.28</v>
      </c>
      <c r="AZ54" s="830">
        <v>27.67</v>
      </c>
      <c r="BA54" s="830">
        <v>-24.52</v>
      </c>
      <c r="BB54" s="830">
        <v>12.280000000000001</v>
      </c>
      <c r="BC54" s="830">
        <v>-2.4500000000000002</v>
      </c>
      <c r="BE54" s="594">
        <v>2012</v>
      </c>
      <c r="BF54" s="856">
        <f t="shared" si="14"/>
        <v>1</v>
      </c>
      <c r="BG54" s="840">
        <v>0.8</v>
      </c>
      <c r="BH54" s="823" t="s">
        <v>4455</v>
      </c>
      <c r="BI54" s="823" t="s">
        <v>4456</v>
      </c>
    </row>
    <row r="55" spans="1:61" ht="11.25" customHeight="1" x14ac:dyDescent="0.2">
      <c r="A55" s="829" t="s">
        <v>4698</v>
      </c>
      <c r="B55" s="833" t="s">
        <v>457</v>
      </c>
      <c r="C55" s="889" t="s">
        <v>244</v>
      </c>
      <c r="D55" s="889" t="s">
        <v>4184</v>
      </c>
      <c r="E55" s="699">
        <v>19</v>
      </c>
      <c r="F55" s="1155">
        <v>193</v>
      </c>
      <c r="G55" s="1155" t="s">
        <v>114</v>
      </c>
      <c r="H55" s="1155" t="s">
        <v>114</v>
      </c>
      <c r="I55" s="832">
        <v>85.3</v>
      </c>
      <c r="J55" s="618">
        <f t="shared" si="0"/>
        <v>4.1266119577960145</v>
      </c>
      <c r="K55" s="835">
        <v>0.88</v>
      </c>
      <c r="L55" s="845">
        <v>4</v>
      </c>
      <c r="M55" s="609">
        <f t="shared" si="1"/>
        <v>3.52</v>
      </c>
      <c r="N55" s="828" t="s">
        <v>458</v>
      </c>
      <c r="O55" s="700">
        <v>0.7</v>
      </c>
      <c r="P55" s="603">
        <v>44631</v>
      </c>
      <c r="Q55" s="603">
        <v>44665</v>
      </c>
      <c r="R55" s="609">
        <f t="shared" si="2"/>
        <v>25.714285714285722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23.255813953488371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13.760403275951916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18.797026472949206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15.822145049318269</v>
      </c>
      <c r="W55" s="668">
        <f t="shared" si="3"/>
        <v>1.1880201081685264</v>
      </c>
      <c r="X55" s="669">
        <f t="shared" si="4"/>
        <v>0.88248950577226315</v>
      </c>
      <c r="Y55" s="628"/>
      <c r="Z55" s="618">
        <f t="shared" si="5"/>
        <v>52.537313432835816</v>
      </c>
      <c r="AA55" s="844">
        <f t="shared" si="6"/>
        <v>12.731343283582088</v>
      </c>
      <c r="AB55" s="845">
        <v>2</v>
      </c>
      <c r="AC55" s="824">
        <v>6.7</v>
      </c>
      <c r="AD55" s="824">
        <v>1.57</v>
      </c>
      <c r="AE55" s="824">
        <v>0.38</v>
      </c>
      <c r="AF55" s="824">
        <v>6.56</v>
      </c>
      <c r="AG55" s="824">
        <v>67.900000000000006</v>
      </c>
      <c r="AH55" s="825">
        <v>44</v>
      </c>
      <c r="AI55" s="825">
        <v>5</v>
      </c>
      <c r="AJ55" s="824">
        <v>21.3</v>
      </c>
      <c r="AK55" s="824">
        <v>8</v>
      </c>
      <c r="AL55" s="836">
        <v>18370</v>
      </c>
      <c r="AM55" s="830">
        <v>0.4</v>
      </c>
      <c r="AN55" s="824">
        <v>0.41</v>
      </c>
      <c r="AO55" s="705">
        <f t="shared" si="7"/>
        <v>10.192295147163133</v>
      </c>
      <c r="AP55" s="706">
        <f t="shared" si="8"/>
        <v>22.923638430745221</v>
      </c>
      <c r="AQ55" s="846">
        <f t="shared" si="9"/>
        <v>92.662758830378692</v>
      </c>
      <c r="AR55" s="618">
        <f>INDEX(Historical!$C$7:$C$1227,MATCH(B55,Historical!$B$7:$B$1249,0))*IF(AH55="n/a",1.03,IF(AH55&lt;0,1.01,IF(AH55&gt;10,1.1,(1+AH55/100))))</f>
        <v>2.915</v>
      </c>
      <c r="AS55" s="844">
        <f t="shared" si="10"/>
        <v>3.0607500000000001</v>
      </c>
      <c r="AT55" s="844">
        <f t="shared" si="16"/>
        <v>3.3056100000000002</v>
      </c>
      <c r="AU55" s="844">
        <f t="shared" si="16"/>
        <v>3.5700588000000004</v>
      </c>
      <c r="AV55" s="844">
        <f t="shared" si="16"/>
        <v>3.8556635040000007</v>
      </c>
      <c r="AW55" s="618">
        <f t="shared" si="12"/>
        <v>16.707082304</v>
      </c>
      <c r="AX55" s="713">
        <f t="shared" si="13"/>
        <v>19.586262958968348</v>
      </c>
      <c r="AY55" s="891">
        <v>1.49</v>
      </c>
      <c r="AZ55" s="830">
        <v>40.33</v>
      </c>
      <c r="BA55" s="830">
        <v>-24.490000000000002</v>
      </c>
      <c r="BB55" s="830">
        <v>24.09</v>
      </c>
      <c r="BC55" s="830">
        <v>6.74</v>
      </c>
      <c r="BE55" s="594">
        <v>2004</v>
      </c>
      <c r="BF55" s="856">
        <f t="shared" si="14"/>
        <v>2</v>
      </c>
      <c r="BG55" s="840">
        <v>12.9</v>
      </c>
      <c r="BH55" s="823" t="s">
        <v>4455</v>
      </c>
      <c r="BI55" s="823" t="s">
        <v>4456</v>
      </c>
    </row>
    <row r="56" spans="1:61" s="737" customFormat="1" ht="11.25" customHeight="1" x14ac:dyDescent="0.2">
      <c r="A56" s="613" t="s">
        <v>4699</v>
      </c>
      <c r="B56" s="743" t="s">
        <v>992</v>
      </c>
      <c r="C56" s="889" t="s">
        <v>244</v>
      </c>
      <c r="D56" s="889" t="s">
        <v>4212</v>
      </c>
      <c r="E56" s="721">
        <v>10</v>
      </c>
      <c r="F56" s="1155">
        <v>466</v>
      </c>
      <c r="G56" s="1154" t="s">
        <v>114</v>
      </c>
      <c r="H56" s="1154" t="s">
        <v>114</v>
      </c>
      <c r="I56" s="722">
        <v>74.2</v>
      </c>
      <c r="J56" s="723">
        <f t="shared" si="0"/>
        <v>1.9676549865229109</v>
      </c>
      <c r="K56" s="724">
        <v>0.36499999999999999</v>
      </c>
      <c r="L56" s="725">
        <v>4</v>
      </c>
      <c r="M56" s="726">
        <f t="shared" si="1"/>
        <v>1.46</v>
      </c>
      <c r="N56" s="727" t="s">
        <v>147</v>
      </c>
      <c r="O56" s="728">
        <v>0.33500000000000002</v>
      </c>
      <c r="P56" s="1049">
        <v>44614</v>
      </c>
      <c r="Q56" s="1049">
        <v>44635</v>
      </c>
      <c r="R56" s="726">
        <f t="shared" si="2"/>
        <v>8.9552238805970052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28.787878787878785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17.798165562816482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15.69830960592169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38.246459573722213</v>
      </c>
      <c r="W56" s="668">
        <f t="shared" si="3"/>
        <v>0.41045131447166527</v>
      </c>
      <c r="X56" s="669">
        <f t="shared" si="4"/>
        <v>0.76205386436513067</v>
      </c>
      <c r="Y56" s="1164"/>
      <c r="Z56" s="723">
        <f t="shared" si="5"/>
        <v>17.319098457888494</v>
      </c>
      <c r="AA56" s="730">
        <f t="shared" si="6"/>
        <v>8.8018979833926458</v>
      </c>
      <c r="AB56" s="725">
        <v>12</v>
      </c>
      <c r="AC56" s="731">
        <v>8.43</v>
      </c>
      <c r="AD56" s="731">
        <v>0.57999999999999996</v>
      </c>
      <c r="AE56" s="731">
        <v>0.78</v>
      </c>
      <c r="AF56" s="731">
        <v>2.7</v>
      </c>
      <c r="AG56" s="731">
        <v>32.200000000000003</v>
      </c>
      <c r="AH56" s="731">
        <v>61.5</v>
      </c>
      <c r="AI56" s="731">
        <v>4.88</v>
      </c>
      <c r="AJ56" s="731">
        <v>20.599999999999998</v>
      </c>
      <c r="AK56" s="731">
        <v>15</v>
      </c>
      <c r="AL56" s="732">
        <v>5230</v>
      </c>
      <c r="AM56" s="733">
        <v>0.70000000000000007</v>
      </c>
      <c r="AN56" s="731">
        <v>1.25</v>
      </c>
      <c r="AO56" s="734">
        <f t="shared" si="7"/>
        <v>8.8640666090519566</v>
      </c>
      <c r="AP56" s="735">
        <f t="shared" si="8"/>
        <v>17.665964592444602</v>
      </c>
      <c r="AQ56" s="846">
        <f t="shared" si="9"/>
        <v>2.7729418673571704</v>
      </c>
      <c r="AR56" s="618">
        <f>INDEX(Historical!$C$7:$C$1227,MATCH(B56,Historical!$B$7:$B$1249,0))*IF(AH56="n/a",1.03,IF(AH56&lt;0,1.01,IF(AH56&gt;10,1.1,(1+AH56/100))))</f>
        <v>1.4025000000000001</v>
      </c>
      <c r="AS56" s="730">
        <f t="shared" si="10"/>
        <v>1.470942</v>
      </c>
      <c r="AT56" s="730">
        <f t="shared" si="16"/>
        <v>1.6180362000000001</v>
      </c>
      <c r="AU56" s="730">
        <f t="shared" si="16"/>
        <v>1.7798398200000003</v>
      </c>
      <c r="AV56" s="730">
        <f t="shared" si="16"/>
        <v>1.9578238020000005</v>
      </c>
      <c r="AW56" s="723">
        <f t="shared" si="12"/>
        <v>8.2291418220000008</v>
      </c>
      <c r="AX56" s="736">
        <f t="shared" si="13"/>
        <v>11.090487630727763</v>
      </c>
      <c r="AY56" s="892">
        <v>1.57</v>
      </c>
      <c r="AZ56" s="733">
        <v>19.89</v>
      </c>
      <c r="BA56" s="733">
        <v>-28.26</v>
      </c>
      <c r="BB56" s="733">
        <v>5.88</v>
      </c>
      <c r="BC56" s="733">
        <v>-2.65</v>
      </c>
      <c r="BD56" s="866"/>
      <c r="BE56" s="594">
        <v>2014</v>
      </c>
      <c r="BF56" s="856">
        <f t="shared" si="14"/>
        <v>1</v>
      </c>
      <c r="BG56" s="784">
        <v>10.7</v>
      </c>
      <c r="BH56" s="823" t="s">
        <v>4455</v>
      </c>
      <c r="BI56" s="823" t="s">
        <v>4456</v>
      </c>
    </row>
    <row r="57" spans="1:61" ht="11.25" customHeight="1" x14ac:dyDescent="0.2">
      <c r="A57" s="822" t="s">
        <v>4700</v>
      </c>
      <c r="B57" s="833" t="s">
        <v>951</v>
      </c>
      <c r="C57" s="889" t="s">
        <v>122</v>
      </c>
      <c r="D57" s="889" t="s">
        <v>4043</v>
      </c>
      <c r="E57" s="699">
        <v>13</v>
      </c>
      <c r="F57" s="1155">
        <v>270</v>
      </c>
      <c r="G57" s="1155" t="s">
        <v>105</v>
      </c>
      <c r="H57" s="1155" t="s">
        <v>105</v>
      </c>
      <c r="I57" s="832">
        <v>140.80000000000001</v>
      </c>
      <c r="J57" s="618">
        <f t="shared" si="0"/>
        <v>0.45454545454545453</v>
      </c>
      <c r="K57" s="835">
        <v>0.64</v>
      </c>
      <c r="L57" s="845">
        <v>1</v>
      </c>
      <c r="M57" s="609">
        <f t="shared" si="1"/>
        <v>0.64</v>
      </c>
      <c r="N57" s="828" t="s">
        <v>952</v>
      </c>
      <c r="O57" s="700">
        <v>0.57999999999999996</v>
      </c>
      <c r="P57" s="603">
        <v>44557</v>
      </c>
      <c r="Q57" s="603">
        <v>44582</v>
      </c>
      <c r="R57" s="609">
        <f t="shared" si="2"/>
        <v>10.344827586206906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11.538461538461519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11.359233863244601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11.273004664881793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14.481068296205081</v>
      </c>
      <c r="W57" s="668">
        <f t="shared" si="3"/>
        <v>0.77846498851441814</v>
      </c>
      <c r="X57" s="669">
        <f t="shared" si="4"/>
        <v>1.0342206114570451</v>
      </c>
      <c r="Y57" s="834"/>
      <c r="Z57" s="618">
        <f t="shared" si="5"/>
        <v>19.1044776119403</v>
      </c>
      <c r="AA57" s="844">
        <f t="shared" si="6"/>
        <v>42.029850746268657</v>
      </c>
      <c r="AB57" s="845">
        <v>12</v>
      </c>
      <c r="AC57" s="824">
        <v>3.35</v>
      </c>
      <c r="AD57" s="824">
        <v>1.71</v>
      </c>
      <c r="AE57" s="824">
        <v>4.78</v>
      </c>
      <c r="AF57" s="824">
        <v>4.92</v>
      </c>
      <c r="AG57" s="824">
        <v>12.3</v>
      </c>
      <c r="AH57" s="824">
        <v>13</v>
      </c>
      <c r="AI57" s="824">
        <v>18.38</v>
      </c>
      <c r="AJ57" s="824">
        <v>10.9</v>
      </c>
      <c r="AK57" s="824">
        <v>24</v>
      </c>
      <c r="AL57" s="836">
        <v>4410</v>
      </c>
      <c r="AM57" s="830">
        <v>0.83</v>
      </c>
      <c r="AN57" s="824">
        <v>0.52</v>
      </c>
      <c r="AO57" s="705">
        <f t="shared" si="7"/>
        <v>-30.302300626841408</v>
      </c>
      <c r="AP57" s="706">
        <f t="shared" si="8"/>
        <v>11.727550119427248</v>
      </c>
      <c r="AQ57" s="846">
        <f t="shared" si="9"/>
        <v>203.15882575283996</v>
      </c>
      <c r="AR57" s="618">
        <f>INDEX(Historical!$C$7:$C$1227,MATCH(B57,Historical!$B$7:$B$1249,0))*IF(AH57="n/a",1.03,IF(AH57&lt;0,1.01,IF(AH57&gt;10,1.1,(1+AH57/100))))</f>
        <v>0.63800000000000001</v>
      </c>
      <c r="AS57" s="844">
        <f t="shared" si="10"/>
        <v>0.70180000000000009</v>
      </c>
      <c r="AT57" s="844">
        <f t="shared" si="16"/>
        <v>0.77198000000000011</v>
      </c>
      <c r="AU57" s="844">
        <f t="shared" si="16"/>
        <v>0.84917800000000021</v>
      </c>
      <c r="AV57" s="844">
        <f t="shared" si="16"/>
        <v>0.93409580000000025</v>
      </c>
      <c r="AW57" s="618">
        <f t="shared" si="12"/>
        <v>3.8950538000000008</v>
      </c>
      <c r="AX57" s="713">
        <f t="shared" si="13"/>
        <v>2.7663734375000004</v>
      </c>
      <c r="AY57" s="891">
        <v>0.64</v>
      </c>
      <c r="AZ57" s="830">
        <v>27.83</v>
      </c>
      <c r="BA57" s="830">
        <v>-18.990000000000002</v>
      </c>
      <c r="BB57" s="830">
        <v>6.63</v>
      </c>
      <c r="BC57" s="830">
        <v>7.7299999999999995</v>
      </c>
      <c r="BE57" s="594">
        <v>2010</v>
      </c>
      <c r="BF57" s="856">
        <f t="shared" si="14"/>
        <v>1</v>
      </c>
      <c r="BG57" s="840">
        <v>7.7</v>
      </c>
      <c r="BH57" s="823" t="s">
        <v>4455</v>
      </c>
      <c r="BI57" s="823" t="s">
        <v>4456</v>
      </c>
    </row>
    <row r="58" spans="1:61" ht="11.25" customHeight="1" x14ac:dyDescent="0.2">
      <c r="A58" s="838" t="s">
        <v>4704</v>
      </c>
      <c r="B58" s="833" t="s">
        <v>3937</v>
      </c>
      <c r="C58" s="889" t="s">
        <v>130</v>
      </c>
      <c r="D58" s="889" t="s">
        <v>4197</v>
      </c>
      <c r="E58" s="699">
        <v>13</v>
      </c>
      <c r="F58" s="1155">
        <v>280</v>
      </c>
      <c r="G58" s="1155" t="s">
        <v>105</v>
      </c>
      <c r="H58" s="1155" t="s">
        <v>105</v>
      </c>
      <c r="I58" s="832">
        <v>28.29</v>
      </c>
      <c r="J58" s="618">
        <f t="shared" si="0"/>
        <v>4.5245669848002832</v>
      </c>
      <c r="K58" s="835">
        <v>0.32</v>
      </c>
      <c r="L58" s="845">
        <v>4</v>
      </c>
      <c r="M58" s="609">
        <f t="shared" si="1"/>
        <v>1.28</v>
      </c>
      <c r="N58" s="828" t="s">
        <v>150</v>
      </c>
      <c r="O58" s="700">
        <v>0.30375000000000002</v>
      </c>
      <c r="P58" s="603">
        <v>44617</v>
      </c>
      <c r="Q58" s="603">
        <v>44651</v>
      </c>
      <c r="R58" s="609">
        <f t="shared" si="2"/>
        <v>5.3497942386831223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4.9827188940092304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5.1414171132046604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5.0585759050103096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5.770385669456668</v>
      </c>
      <c r="W58" s="668">
        <f t="shared" si="3"/>
        <v>0.87664433450019619</v>
      </c>
      <c r="X58" s="669" t="str">
        <f t="shared" si="4"/>
        <v>n/a</v>
      </c>
      <c r="Y58" s="833" t="s">
        <v>4246</v>
      </c>
      <c r="Z58" s="618" t="str">
        <f t="shared" si="5"/>
        <v>n/a</v>
      </c>
      <c r="AA58" s="844" t="str">
        <f t="shared" si="6"/>
        <v>n/a</v>
      </c>
      <c r="AB58" s="845">
        <v>12</v>
      </c>
      <c r="AC58" s="824">
        <v>-0.51</v>
      </c>
      <c r="AD58" s="824" t="s">
        <v>135</v>
      </c>
      <c r="AE58" s="824">
        <v>1.68</v>
      </c>
      <c r="AF58" s="824">
        <v>1.44</v>
      </c>
      <c r="AG58" s="824" t="s">
        <v>135</v>
      </c>
      <c r="AH58" s="824">
        <v>49.3</v>
      </c>
      <c r="AI58" s="824">
        <v>117.10000000000001</v>
      </c>
      <c r="AJ58" s="824">
        <v>-24.560000000000002</v>
      </c>
      <c r="AK58" s="824" t="s">
        <v>135</v>
      </c>
      <c r="AL58" s="836">
        <v>7740</v>
      </c>
      <c r="AM58" s="830" t="s">
        <v>135</v>
      </c>
      <c r="AN58" s="824" t="s">
        <v>135</v>
      </c>
      <c r="AO58" s="705" t="str">
        <f t="shared" si="7"/>
        <v>n/a</v>
      </c>
      <c r="AP58" s="706">
        <f t="shared" si="8"/>
        <v>9.5831428898105919</v>
      </c>
      <c r="AQ58" s="846" t="str">
        <f t="shared" si="9"/>
        <v>n/a</v>
      </c>
      <c r="AR58" s="618">
        <f>INDEX(Historical!$C$7:$C$1227,MATCH(B58,Historical!$B$7:$B$1249,0))*IF(AH58="n/a",1.03,IF(AH58&lt;0,1.01,IF(AH58&gt;10,1.1,(1+AH58/100))))</f>
        <v>1.3365000000000002</v>
      </c>
      <c r="AS58" s="844">
        <f t="shared" si="10"/>
        <v>1.4701500000000003</v>
      </c>
      <c r="AT58" s="844">
        <f t="shared" si="16"/>
        <v>1.5142545000000003</v>
      </c>
      <c r="AU58" s="844">
        <f t="shared" si="16"/>
        <v>1.5596821350000003</v>
      </c>
      <c r="AV58" s="844">
        <f t="shared" si="16"/>
        <v>1.6064725990500004</v>
      </c>
      <c r="AW58" s="618">
        <f t="shared" si="12"/>
        <v>7.4870592340500011</v>
      </c>
      <c r="AX58" s="713">
        <f t="shared" si="13"/>
        <v>26.465391424708386</v>
      </c>
      <c r="AY58" s="891" t="s">
        <v>135</v>
      </c>
      <c r="AZ58" s="830">
        <v>3.55</v>
      </c>
      <c r="BA58" s="830">
        <v>-32.56</v>
      </c>
      <c r="BB58" s="830">
        <v>-6.36</v>
      </c>
      <c r="BC58" s="830">
        <v>-19.850000000000001</v>
      </c>
      <c r="BE58" s="594">
        <v>2010</v>
      </c>
      <c r="BF58" s="856">
        <f t="shared" si="14"/>
        <v>1</v>
      </c>
      <c r="BG58" s="840" t="s">
        <v>135</v>
      </c>
      <c r="BH58" s="823" t="s">
        <v>4455</v>
      </c>
      <c r="BI58" s="823" t="s">
        <v>4458</v>
      </c>
    </row>
    <row r="59" spans="1:61" ht="11.25" customHeight="1" x14ac:dyDescent="0.2">
      <c r="A59" s="829" t="s">
        <v>454</v>
      </c>
      <c r="B59" s="833" t="s">
        <v>455</v>
      </c>
      <c r="C59" s="889" t="s">
        <v>107</v>
      </c>
      <c r="D59" s="889" t="s">
        <v>4205</v>
      </c>
      <c r="E59" s="699">
        <v>19</v>
      </c>
      <c r="F59" s="1155">
        <v>199</v>
      </c>
      <c r="G59" s="1155" t="s">
        <v>114</v>
      </c>
      <c r="H59" s="1155" t="s">
        <v>114</v>
      </c>
      <c r="I59" s="832">
        <v>30.27</v>
      </c>
      <c r="J59" s="618">
        <f t="shared" si="0"/>
        <v>3.4357449620085898</v>
      </c>
      <c r="K59" s="835">
        <v>0.26</v>
      </c>
      <c r="L59" s="845">
        <v>4</v>
      </c>
      <c r="M59" s="609">
        <f t="shared" si="1"/>
        <v>1.04</v>
      </c>
      <c r="N59" s="828" t="s">
        <v>134</v>
      </c>
      <c r="O59" s="700">
        <v>0.24</v>
      </c>
      <c r="P59" s="603">
        <v>44697</v>
      </c>
      <c r="Q59" s="603">
        <v>44729</v>
      </c>
      <c r="R59" s="609">
        <f t="shared" si="2"/>
        <v>8.333333333333341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6.8181818181818121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6.1140526388784755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5.2830658025427413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6.8045182038845242</v>
      </c>
      <c r="W59" s="668">
        <f t="shared" si="3"/>
        <v>0.77640556527966598</v>
      </c>
      <c r="X59" s="669">
        <f t="shared" si="4"/>
        <v>0.53908834719823884</v>
      </c>
      <c r="Y59" s="640"/>
      <c r="Z59" s="618">
        <f t="shared" si="5"/>
        <v>38.518518518518519</v>
      </c>
      <c r="AA59" s="844">
        <f t="shared" si="6"/>
        <v>11.21111111111111</v>
      </c>
      <c r="AB59" s="845">
        <v>12</v>
      </c>
      <c r="AC59" s="824">
        <v>2.7</v>
      </c>
      <c r="AD59" s="824" t="s">
        <v>135</v>
      </c>
      <c r="AE59" s="824">
        <v>3.91</v>
      </c>
      <c r="AF59" s="824">
        <v>1.18</v>
      </c>
      <c r="AG59" s="824">
        <v>10.199999999999999</v>
      </c>
      <c r="AH59" s="824">
        <v>20</v>
      </c>
      <c r="AI59" s="824">
        <v>12.86</v>
      </c>
      <c r="AJ59" s="824">
        <v>9.8000000000000007</v>
      </c>
      <c r="AK59" s="824" t="s">
        <v>135</v>
      </c>
      <c r="AL59" s="836">
        <v>449.65</v>
      </c>
      <c r="AM59" s="830">
        <v>1.7999999999999998</v>
      </c>
      <c r="AN59" s="824">
        <v>0.16</v>
      </c>
      <c r="AO59" s="705">
        <f t="shared" si="7"/>
        <v>-2.4923003465597784</v>
      </c>
      <c r="AP59" s="706">
        <f t="shared" si="8"/>
        <v>8.718810764551332</v>
      </c>
      <c r="AQ59" s="846">
        <f t="shared" si="9"/>
        <v>-23.321417995168925</v>
      </c>
      <c r="AR59" s="618">
        <f>INDEX(Historical!$C$7:$C$1227,MATCH(B59,Historical!$B$7:$B$1249,0))*IF(AH59="n/a",1.03,IF(AH59&lt;0,1.01,IF(AH59&gt;10,1.1,(1+AH59/100))))</f>
        <v>1.034</v>
      </c>
      <c r="AS59" s="844">
        <f t="shared" si="10"/>
        <v>1.1374000000000002</v>
      </c>
      <c r="AT59" s="844">
        <f t="shared" si="16"/>
        <v>1.1715220000000002</v>
      </c>
      <c r="AU59" s="844">
        <f t="shared" si="16"/>
        <v>1.2066676600000001</v>
      </c>
      <c r="AV59" s="844">
        <f t="shared" si="16"/>
        <v>1.2428676898000002</v>
      </c>
      <c r="AW59" s="618">
        <f t="shared" si="12"/>
        <v>5.7924573498000012</v>
      </c>
      <c r="AX59" s="713">
        <f t="shared" si="13"/>
        <v>19.135967458870173</v>
      </c>
      <c r="AY59" s="891">
        <v>0.88</v>
      </c>
      <c r="AZ59" s="830">
        <v>26.13</v>
      </c>
      <c r="BA59" s="830">
        <v>-5.26</v>
      </c>
      <c r="BB59" s="830">
        <v>4.9799999999999995</v>
      </c>
      <c r="BC59" s="830">
        <v>8.14</v>
      </c>
      <c r="BE59" s="594">
        <v>2004</v>
      </c>
      <c r="BF59" s="856">
        <f t="shared" si="14"/>
        <v>2</v>
      </c>
      <c r="BG59" s="840">
        <v>1.0999999999999999</v>
      </c>
      <c r="BH59" s="823" t="s">
        <v>4455</v>
      </c>
      <c r="BI59" s="823" t="s">
        <v>4456</v>
      </c>
    </row>
    <row r="60" spans="1:61" ht="11.25" customHeight="1" x14ac:dyDescent="0.2">
      <c r="A60" s="829" t="s">
        <v>4706</v>
      </c>
      <c r="B60" s="833" t="s">
        <v>467</v>
      </c>
      <c r="C60" s="889" t="s">
        <v>130</v>
      </c>
      <c r="D60" s="889" t="s">
        <v>4195</v>
      </c>
      <c r="E60" s="699">
        <v>15</v>
      </c>
      <c r="F60" s="1155">
        <v>249</v>
      </c>
      <c r="G60" s="1155" t="s">
        <v>105</v>
      </c>
      <c r="H60" s="1155" t="s">
        <v>105</v>
      </c>
      <c r="I60" s="832">
        <v>37.51</v>
      </c>
      <c r="J60" s="618">
        <f t="shared" si="0"/>
        <v>3.8389762729938686</v>
      </c>
      <c r="K60" s="835">
        <v>0.36</v>
      </c>
      <c r="L60" s="845">
        <v>4</v>
      </c>
      <c r="M60" s="609">
        <f t="shared" si="1"/>
        <v>1.44</v>
      </c>
      <c r="N60" s="828" t="s">
        <v>150</v>
      </c>
      <c r="O60" s="703">
        <v>0.34</v>
      </c>
      <c r="P60" s="603">
        <v>44617</v>
      </c>
      <c r="Q60" s="603">
        <v>44651</v>
      </c>
      <c r="R60" s="609">
        <f t="shared" si="2"/>
        <v>5.8823529411764595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5.1546391752577581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6.4330733339932555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7.9905546948798589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9.9234874889701388</v>
      </c>
      <c r="W60" s="668">
        <f t="shared" si="3"/>
        <v>0.80521638222059366</v>
      </c>
      <c r="X60" s="669">
        <f t="shared" si="4"/>
        <v>0.61942284456433017</v>
      </c>
      <c r="Y60" s="1021" t="s">
        <v>4253</v>
      </c>
      <c r="Z60" s="618">
        <f t="shared" si="5"/>
        <v>411.4285714285715</v>
      </c>
      <c r="AA60" s="844">
        <f t="shared" si="6"/>
        <v>107.17142857142858</v>
      </c>
      <c r="AB60" s="845">
        <v>12</v>
      </c>
      <c r="AC60" s="824">
        <v>0.35</v>
      </c>
      <c r="AD60" s="824" t="s">
        <v>135</v>
      </c>
      <c r="AE60" s="824">
        <v>1.72</v>
      </c>
      <c r="AF60" s="824">
        <v>2.21</v>
      </c>
      <c r="AG60" s="824">
        <v>2</v>
      </c>
      <c r="AH60" s="824">
        <v>403.2</v>
      </c>
      <c r="AI60" s="824">
        <v>71.099999999999994</v>
      </c>
      <c r="AJ60" s="824">
        <v>12.9</v>
      </c>
      <c r="AK60" s="824" t="s">
        <v>135</v>
      </c>
      <c r="AL60" s="836">
        <v>23970</v>
      </c>
      <c r="AM60" s="830">
        <v>42.3</v>
      </c>
      <c r="AN60" s="824">
        <v>4.25</v>
      </c>
      <c r="AO60" s="705">
        <f t="shared" si="7"/>
        <v>-95.341897603554855</v>
      </c>
      <c r="AP60" s="706">
        <f t="shared" si="8"/>
        <v>11.829530967873728</v>
      </c>
      <c r="AQ60" s="846">
        <f t="shared" si="9"/>
        <v>224.44746682653994</v>
      </c>
      <c r="AR60" s="618">
        <f>INDEX(Historical!$C$7:$C$1227,MATCH(B60,Historical!$B$7:$B$1249,0))*IF(AH60="n/a",1.03,IF(AH60&lt;0,1.01,IF(AH60&gt;10,1.1,(1+AH60/100))))</f>
        <v>1.4960000000000002</v>
      </c>
      <c r="AS60" s="844">
        <f t="shared" si="10"/>
        <v>1.6456000000000004</v>
      </c>
      <c r="AT60" s="844">
        <f t="shared" si="16"/>
        <v>1.6949680000000005</v>
      </c>
      <c r="AU60" s="844">
        <f t="shared" si="16"/>
        <v>1.7458170400000006</v>
      </c>
      <c r="AV60" s="844">
        <f t="shared" si="16"/>
        <v>1.7981915512000006</v>
      </c>
      <c r="AW60" s="618">
        <f t="shared" si="12"/>
        <v>8.3805765912000023</v>
      </c>
      <c r="AX60" s="713">
        <f t="shared" si="13"/>
        <v>22.342246310850449</v>
      </c>
      <c r="AY60" s="891">
        <v>0.78</v>
      </c>
      <c r="AZ60" s="830">
        <v>16.89</v>
      </c>
      <c r="BA60" s="830">
        <v>-18.47</v>
      </c>
      <c r="BB60" s="830">
        <v>3.2</v>
      </c>
      <c r="BC60" s="830">
        <v>-5.4399999999999995</v>
      </c>
      <c r="BE60" s="594">
        <v>2008</v>
      </c>
      <c r="BF60" s="856">
        <f t="shared" si="14"/>
        <v>2</v>
      </c>
      <c r="BG60" s="840">
        <v>0.2</v>
      </c>
      <c r="BH60" s="823" t="s">
        <v>4455</v>
      </c>
      <c r="BI60" s="823" t="s">
        <v>4458</v>
      </c>
    </row>
    <row r="61" spans="1:61" ht="11.25" customHeight="1" x14ac:dyDescent="0.2">
      <c r="A61" s="822" t="s">
        <v>4707</v>
      </c>
      <c r="B61" s="833" t="s">
        <v>958</v>
      </c>
      <c r="C61" s="889" t="s">
        <v>107</v>
      </c>
      <c r="D61" s="889" t="s">
        <v>4201</v>
      </c>
      <c r="E61" s="699">
        <v>12</v>
      </c>
      <c r="F61" s="1155">
        <v>371</v>
      </c>
      <c r="G61" s="1155" t="s">
        <v>36</v>
      </c>
      <c r="H61" s="1155" t="s">
        <v>36</v>
      </c>
      <c r="I61" s="832">
        <v>45.9</v>
      </c>
      <c r="J61" s="618">
        <f t="shared" si="0"/>
        <v>3.2244008714596948</v>
      </c>
      <c r="K61" s="835">
        <v>0.37</v>
      </c>
      <c r="L61" s="845">
        <v>4</v>
      </c>
      <c r="M61" s="609">
        <f t="shared" si="1"/>
        <v>1.48</v>
      </c>
      <c r="N61" s="828" t="s">
        <v>450</v>
      </c>
      <c r="O61" s="700">
        <v>0.34</v>
      </c>
      <c r="P61" s="603">
        <v>44764</v>
      </c>
      <c r="Q61" s="603">
        <v>44778</v>
      </c>
      <c r="R61" s="609">
        <f t="shared" si="2"/>
        <v>8.8235294117646959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4.8387096774193505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7.7217345015941907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12.543954530480296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10.476577475618431</v>
      </c>
      <c r="W61" s="668">
        <f t="shared" si="3"/>
        <v>1.1973332473962188</v>
      </c>
      <c r="X61" s="669">
        <f t="shared" si="4"/>
        <v>2.2006937772772446</v>
      </c>
      <c r="Y61" s="640"/>
      <c r="Z61" s="618">
        <f t="shared" si="5"/>
        <v>45.121951219512198</v>
      </c>
      <c r="AA61" s="844">
        <f t="shared" si="6"/>
        <v>13.99390243902439</v>
      </c>
      <c r="AB61" s="845">
        <v>12</v>
      </c>
      <c r="AC61" s="824">
        <v>3.28</v>
      </c>
      <c r="AD61" s="824">
        <v>2.2200000000000002</v>
      </c>
      <c r="AE61" s="824">
        <v>7.75</v>
      </c>
      <c r="AF61" s="824">
        <v>1.04</v>
      </c>
      <c r="AG61" s="824">
        <v>7.3</v>
      </c>
      <c r="AH61" s="824">
        <v>8.3000000000000007</v>
      </c>
      <c r="AI61" s="824">
        <v>32.5</v>
      </c>
      <c r="AJ61" s="824">
        <v>5.7</v>
      </c>
      <c r="AK61" s="824">
        <v>6.16</v>
      </c>
      <c r="AL61" s="836">
        <v>36040</v>
      </c>
      <c r="AM61" s="830">
        <v>0.1</v>
      </c>
      <c r="AN61" s="824">
        <v>0.81</v>
      </c>
      <c r="AO61" s="705">
        <f t="shared" si="7"/>
        <v>1.7744529629155998</v>
      </c>
      <c r="AP61" s="706">
        <f t="shared" si="8"/>
        <v>15.76835540193999</v>
      </c>
      <c r="AQ61" s="846">
        <f t="shared" si="9"/>
        <v>-19.574303341986333</v>
      </c>
      <c r="AR61" s="618">
        <f>INDEX(Historical!$C$7:$C$1227,MATCH(B61,Historical!$B$7:$B$1249,0))*IF(AH61="n/a",1.03,IF(AH61&lt;0,1.01,IF(AH61&gt;10,1.1,(1+AH61/100))))</f>
        <v>1.4078999999999999</v>
      </c>
      <c r="AS61" s="844">
        <f t="shared" si="10"/>
        <v>1.5486900000000001</v>
      </c>
      <c r="AT61" s="844">
        <f t="shared" si="16"/>
        <v>1.6440893040000002</v>
      </c>
      <c r="AU61" s="844">
        <f t="shared" si="16"/>
        <v>1.7453652051264004</v>
      </c>
      <c r="AV61" s="844">
        <f t="shared" si="16"/>
        <v>1.8528797017621867</v>
      </c>
      <c r="AW61" s="618">
        <f t="shared" si="12"/>
        <v>8.1989242108885882</v>
      </c>
      <c r="AX61" s="713">
        <f t="shared" si="13"/>
        <v>17.86257998014943</v>
      </c>
      <c r="AY61" s="891">
        <v>1.0900000000000001</v>
      </c>
      <c r="AZ61" s="830">
        <v>26.729999999999997</v>
      </c>
      <c r="BA61" s="830">
        <v>-28.98</v>
      </c>
      <c r="BB61" s="830">
        <v>10.37</v>
      </c>
      <c r="BC61" s="830">
        <v>2.44</v>
      </c>
      <c r="BE61" s="594">
        <v>2011</v>
      </c>
      <c r="BF61" s="856">
        <f t="shared" si="14"/>
        <v>1</v>
      </c>
      <c r="BG61" s="840">
        <v>0.6</v>
      </c>
      <c r="BH61" s="823" t="s">
        <v>4455</v>
      </c>
      <c r="BI61" s="823" t="s">
        <v>4456</v>
      </c>
    </row>
    <row r="62" spans="1:61" ht="11.25" customHeight="1" x14ac:dyDescent="0.2">
      <c r="A62" s="822" t="s">
        <v>452</v>
      </c>
      <c r="B62" s="834" t="s">
        <v>453</v>
      </c>
      <c r="C62" s="889" t="s">
        <v>107</v>
      </c>
      <c r="D62" s="889" t="s">
        <v>4205</v>
      </c>
      <c r="E62" s="699">
        <v>22</v>
      </c>
      <c r="F62" s="1155">
        <v>155</v>
      </c>
      <c r="G62" s="1155" t="s">
        <v>105</v>
      </c>
      <c r="H62" s="1155" t="s">
        <v>105</v>
      </c>
      <c r="I62" s="832">
        <v>400</v>
      </c>
      <c r="J62" s="618">
        <f t="shared" si="0"/>
        <v>4.375</v>
      </c>
      <c r="K62" s="842">
        <v>8.75</v>
      </c>
      <c r="L62" s="845">
        <v>2</v>
      </c>
      <c r="M62" s="609">
        <f t="shared" si="1"/>
        <v>17.5</v>
      </c>
      <c r="N62" s="828" t="s">
        <v>228</v>
      </c>
      <c r="O62" s="701">
        <v>8.25</v>
      </c>
      <c r="P62" s="603">
        <v>44560</v>
      </c>
      <c r="Q62" s="603">
        <v>44572</v>
      </c>
      <c r="R62" s="609">
        <f t="shared" si="2"/>
        <v>6.0606060606060606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6.4516129032258007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4.6422696369909255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5.2094608173952617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6.3676082061075334</v>
      </c>
      <c r="W62" s="668">
        <f t="shared" si="3"/>
        <v>0.81811893080962061</v>
      </c>
      <c r="X62" s="669" t="str">
        <f t="shared" si="4"/>
        <v>n/a</v>
      </c>
      <c r="Y62" s="834"/>
      <c r="Z62" s="618" t="str">
        <f t="shared" si="5"/>
        <v>n/a</v>
      </c>
      <c r="AA62" s="844" t="str">
        <f t="shared" si="6"/>
        <v>n/a</v>
      </c>
      <c r="AB62" s="845">
        <v>12</v>
      </c>
      <c r="AC62" s="824" t="s">
        <v>135</v>
      </c>
      <c r="AD62" s="824" t="s">
        <v>135</v>
      </c>
      <c r="AE62" s="824" t="s">
        <v>135</v>
      </c>
      <c r="AF62" s="824" t="s">
        <v>135</v>
      </c>
      <c r="AG62" s="824" t="s">
        <v>135</v>
      </c>
      <c r="AH62" s="824" t="s">
        <v>135</v>
      </c>
      <c r="AI62" s="824" t="s">
        <v>135</v>
      </c>
      <c r="AJ62" s="824" t="s">
        <v>135</v>
      </c>
      <c r="AK62" s="824" t="s">
        <v>135</v>
      </c>
      <c r="AL62" s="836" t="s">
        <v>135</v>
      </c>
      <c r="AM62" s="830" t="s">
        <v>135</v>
      </c>
      <c r="AN62" s="824" t="s">
        <v>135</v>
      </c>
      <c r="AO62" s="705" t="str">
        <f t="shared" si="7"/>
        <v>n/a</v>
      </c>
      <c r="AP62" s="706">
        <f t="shared" si="8"/>
        <v>9.5844608173952608</v>
      </c>
      <c r="AQ62" s="846" t="str">
        <f t="shared" si="9"/>
        <v>n/a</v>
      </c>
      <c r="AR62" s="618">
        <f>INDEX(Historical!$C$7:$C$1227,MATCH(B62,Historical!$B$7:$B$1249,0))*IF(AH62="n/a",1.03,IF(AH62&lt;0,1.01,IF(AH62&gt;10,1.1,(1+AH62/100))))</f>
        <v>16.995000000000001</v>
      </c>
      <c r="AS62" s="844">
        <f t="shared" si="10"/>
        <v>17.504850000000001</v>
      </c>
      <c r="AT62" s="844">
        <f t="shared" si="16"/>
        <v>18.029995500000002</v>
      </c>
      <c r="AU62" s="844">
        <f t="shared" si="16"/>
        <v>18.570895365000002</v>
      </c>
      <c r="AV62" s="844">
        <f t="shared" si="16"/>
        <v>19.128022225950001</v>
      </c>
      <c r="AW62" s="618">
        <f t="shared" si="12"/>
        <v>90.228763090950011</v>
      </c>
      <c r="AX62" s="713">
        <f t="shared" si="13"/>
        <v>22.557190772737503</v>
      </c>
      <c r="AY62" s="891" t="s">
        <v>135</v>
      </c>
      <c r="AZ62" s="830" t="s">
        <v>135</v>
      </c>
      <c r="BA62" s="830" t="s">
        <v>135</v>
      </c>
      <c r="BB62" s="830" t="s">
        <v>135</v>
      </c>
      <c r="BC62" s="830" t="s">
        <v>135</v>
      </c>
      <c r="BD62" s="865" t="s">
        <v>4133</v>
      </c>
      <c r="BE62" s="594">
        <v>2001</v>
      </c>
      <c r="BF62" s="856">
        <f t="shared" si="14"/>
        <v>3</v>
      </c>
      <c r="BG62" s="840" t="s">
        <v>135</v>
      </c>
      <c r="BH62" s="823" t="s">
        <v>4455</v>
      </c>
      <c r="BI62" s="823" t="s">
        <v>4456</v>
      </c>
    </row>
    <row r="63" spans="1:61" ht="11.25" customHeight="1" x14ac:dyDescent="0.2">
      <c r="A63" s="822" t="s">
        <v>4710</v>
      </c>
      <c r="B63" s="833" t="s">
        <v>969</v>
      </c>
      <c r="C63" s="889" t="s">
        <v>107</v>
      </c>
      <c r="D63" s="889" t="s">
        <v>4201</v>
      </c>
      <c r="E63" s="699">
        <v>13</v>
      </c>
      <c r="F63" s="1155">
        <v>281</v>
      </c>
      <c r="G63" s="1155" t="s">
        <v>105</v>
      </c>
      <c r="H63" s="1155" t="s">
        <v>105</v>
      </c>
      <c r="I63" s="832">
        <v>716</v>
      </c>
      <c r="J63" s="618">
        <f t="shared" si="0"/>
        <v>2.7262569832402233</v>
      </c>
      <c r="K63" s="835">
        <v>4.88</v>
      </c>
      <c r="L63" s="845">
        <v>4</v>
      </c>
      <c r="M63" s="609">
        <f t="shared" si="1"/>
        <v>19.52</v>
      </c>
      <c r="N63" s="828" t="s">
        <v>598</v>
      </c>
      <c r="O63" s="700">
        <v>4.13</v>
      </c>
      <c r="P63" s="603">
        <v>44624</v>
      </c>
      <c r="Q63" s="603">
        <v>44643</v>
      </c>
      <c r="R63" s="609">
        <f t="shared" si="2"/>
        <v>18.159806295399516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13.774104683195599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11.18218168334848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12.518235728113481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11.625838795469502</v>
      </c>
      <c r="W63" s="668">
        <f t="shared" si="3"/>
        <v>1.0767597889789888</v>
      </c>
      <c r="X63" s="669">
        <f t="shared" si="4"/>
        <v>0.83454904854089873</v>
      </c>
      <c r="Y63" s="833"/>
      <c r="Z63" s="618">
        <f t="shared" si="5"/>
        <v>53.774104683195603</v>
      </c>
      <c r="AA63" s="844">
        <f t="shared" si="6"/>
        <v>19.724517906336089</v>
      </c>
      <c r="AB63" s="845">
        <v>12</v>
      </c>
      <c r="AC63" s="824">
        <v>36.299999999999997</v>
      </c>
      <c r="AD63" s="824" t="s">
        <v>135</v>
      </c>
      <c r="AE63" s="824">
        <v>5.73</v>
      </c>
      <c r="AF63" s="824">
        <v>2.89</v>
      </c>
      <c r="AG63" s="824">
        <v>14.899999999999999</v>
      </c>
      <c r="AH63" s="824">
        <v>20</v>
      </c>
      <c r="AI63" s="824">
        <v>-1.5599999999999998</v>
      </c>
      <c r="AJ63" s="824">
        <v>15</v>
      </c>
      <c r="AK63" s="824">
        <v>-0.84</v>
      </c>
      <c r="AL63" s="836">
        <v>106820</v>
      </c>
      <c r="AM63" s="830">
        <v>0.6</v>
      </c>
      <c r="AN63" s="824">
        <v>0</v>
      </c>
      <c r="AO63" s="705">
        <f t="shared" si="7"/>
        <v>-4.4800251949823853</v>
      </c>
      <c r="AP63" s="706">
        <f t="shared" si="8"/>
        <v>15.244492711353704</v>
      </c>
      <c r="AQ63" s="846">
        <f t="shared" si="9"/>
        <v>59.169869774836336</v>
      </c>
      <c r="AR63" s="618">
        <f>INDEX(Historical!$C$7:$C$1227,MATCH(B63,Historical!$B$7:$B$1249,0))*IF(AH63="n/a",1.03,IF(AH63&lt;0,1.01,IF(AH63&gt;10,1.1,(1+AH63/100))))</f>
        <v>18.172000000000001</v>
      </c>
      <c r="AS63" s="844">
        <f t="shared" si="10"/>
        <v>18.353719999999999</v>
      </c>
      <c r="AT63" s="844">
        <f t="shared" si="16"/>
        <v>18.537257199999999</v>
      </c>
      <c r="AU63" s="844">
        <f t="shared" si="16"/>
        <v>18.722629771999998</v>
      </c>
      <c r="AV63" s="844">
        <f t="shared" si="16"/>
        <v>18.909856069719996</v>
      </c>
      <c r="AW63" s="618">
        <f t="shared" si="12"/>
        <v>92.695463041719989</v>
      </c>
      <c r="AX63" s="713">
        <f t="shared" si="13"/>
        <v>12.946293720910612</v>
      </c>
      <c r="AY63" s="891">
        <v>1.32</v>
      </c>
      <c r="AZ63" s="830">
        <v>42.309999999999995</v>
      </c>
      <c r="BA63" s="830">
        <v>-23.26</v>
      </c>
      <c r="BB63" s="830">
        <v>12.629999999999999</v>
      </c>
      <c r="BC63" s="830">
        <v>7.6700000000000008</v>
      </c>
      <c r="BE63" s="594">
        <v>2010</v>
      </c>
      <c r="BF63" s="856">
        <f t="shared" si="14"/>
        <v>1</v>
      </c>
      <c r="BG63" s="840">
        <v>4.1000000000000005</v>
      </c>
      <c r="BH63" s="823" t="s">
        <v>4455</v>
      </c>
      <c r="BI63" s="823" t="s">
        <v>4456</v>
      </c>
    </row>
    <row r="64" spans="1:61" ht="11.25" customHeight="1" x14ac:dyDescent="0.2">
      <c r="A64" s="829" t="s">
        <v>448</v>
      </c>
      <c r="B64" s="833" t="s">
        <v>449</v>
      </c>
      <c r="C64" s="889" t="s">
        <v>107</v>
      </c>
      <c r="D64" s="889" t="s">
        <v>4205</v>
      </c>
      <c r="E64" s="699">
        <v>18</v>
      </c>
      <c r="F64" s="1155">
        <v>217</v>
      </c>
      <c r="G64" s="1155" t="s">
        <v>105</v>
      </c>
      <c r="H64" s="1155" t="s">
        <v>105</v>
      </c>
      <c r="I64" s="832">
        <v>35.89</v>
      </c>
      <c r="J64" s="618">
        <f t="shared" si="0"/>
        <v>2.7862914460852606</v>
      </c>
      <c r="K64" s="843">
        <v>0.25</v>
      </c>
      <c r="L64" s="845">
        <v>4</v>
      </c>
      <c r="M64" s="609">
        <f t="shared" si="1"/>
        <v>1</v>
      </c>
      <c r="N64" s="828" t="s">
        <v>235</v>
      </c>
      <c r="O64" s="703">
        <v>0.24</v>
      </c>
      <c r="P64" s="603">
        <v>44777</v>
      </c>
      <c r="Q64" s="603">
        <v>44785</v>
      </c>
      <c r="R64" s="609">
        <f t="shared" si="2"/>
        <v>4.1666666666666705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2.1739130434782483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13.968467749475423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13.008610609940119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11.205034523276813</v>
      </c>
      <c r="W64" s="668">
        <f t="shared" si="3"/>
        <v>1.1609612253239061</v>
      </c>
      <c r="X64" s="669">
        <f t="shared" si="4"/>
        <v>3.2521526524850297</v>
      </c>
      <c r="Y64" s="641" t="s">
        <v>4048</v>
      </c>
      <c r="Z64" s="618">
        <f t="shared" si="5"/>
        <v>36.764705882352935</v>
      </c>
      <c r="AA64" s="844">
        <f t="shared" si="6"/>
        <v>13.194852941176469</v>
      </c>
      <c r="AB64" s="845">
        <v>12</v>
      </c>
      <c r="AC64" s="824">
        <v>2.72</v>
      </c>
      <c r="AD64" s="824">
        <v>1.26</v>
      </c>
      <c r="AE64" s="824">
        <v>4.38</v>
      </c>
      <c r="AF64" s="824">
        <v>1.38</v>
      </c>
      <c r="AG64" s="824">
        <v>10.4</v>
      </c>
      <c r="AH64" s="824">
        <v>3.6999999999999997</v>
      </c>
      <c r="AI64" s="824">
        <v>7.68</v>
      </c>
      <c r="AJ64" s="824">
        <v>4</v>
      </c>
      <c r="AK64" s="824">
        <v>10</v>
      </c>
      <c r="AL64" s="836">
        <v>556.72</v>
      </c>
      <c r="AM64" s="830">
        <v>0.5</v>
      </c>
      <c r="AN64" s="824">
        <v>0</v>
      </c>
      <c r="AO64" s="705">
        <f t="shared" si="7"/>
        <v>2.6000491148489093</v>
      </c>
      <c r="AP64" s="706">
        <f t="shared" si="8"/>
        <v>15.794902056025379</v>
      </c>
      <c r="AQ64" s="846">
        <f t="shared" si="9"/>
        <v>-10.039769135162279</v>
      </c>
      <c r="AR64" s="618">
        <f>INDEX(Historical!$C$7:$C$1227,MATCH(B64,Historical!$B$7:$B$1249,0))*IF(AH64="n/a",1.03,IF(AH64&lt;0,1.01,IF(AH64&gt;10,1.1,(1+AH64/100))))</f>
        <v>0.97477999999999987</v>
      </c>
      <c r="AS64" s="844">
        <f t="shared" si="10"/>
        <v>1.0496431039999998</v>
      </c>
      <c r="AT64" s="844">
        <f t="shared" si="16"/>
        <v>1.1546074143999998</v>
      </c>
      <c r="AU64" s="844">
        <f t="shared" si="16"/>
        <v>1.27006815584</v>
      </c>
      <c r="AV64" s="844">
        <f t="shared" si="16"/>
        <v>1.3970749714240001</v>
      </c>
      <c r="AW64" s="618">
        <f t="shared" si="12"/>
        <v>5.846173645663999</v>
      </c>
      <c r="AX64" s="713">
        <f t="shared" si="13"/>
        <v>16.289143621242683</v>
      </c>
      <c r="AY64" s="891">
        <v>0.75</v>
      </c>
      <c r="AZ64" s="830">
        <v>20.11</v>
      </c>
      <c r="BA64" s="830">
        <v>-9.48</v>
      </c>
      <c r="BB64" s="830">
        <v>8.1100000000000012</v>
      </c>
      <c r="BC64" s="830">
        <v>8.93</v>
      </c>
      <c r="BE64" s="594">
        <v>2005</v>
      </c>
      <c r="BF64" s="856">
        <f t="shared" si="14"/>
        <v>2</v>
      </c>
      <c r="BG64" s="840">
        <v>1</v>
      </c>
      <c r="BH64" s="823" t="s">
        <v>4455</v>
      </c>
      <c r="BI64" s="823" t="s">
        <v>4456</v>
      </c>
    </row>
    <row r="65" spans="1:61" ht="11.25" customHeight="1" x14ac:dyDescent="0.2">
      <c r="A65" s="822" t="s">
        <v>4713</v>
      </c>
      <c r="B65" s="833" t="s">
        <v>982</v>
      </c>
      <c r="C65" s="889" t="s">
        <v>152</v>
      </c>
      <c r="D65" s="889" t="s">
        <v>4215</v>
      </c>
      <c r="E65" s="699">
        <v>13</v>
      </c>
      <c r="F65" s="1155">
        <v>272</v>
      </c>
      <c r="G65" s="1155" t="s">
        <v>114</v>
      </c>
      <c r="H65" s="1155" t="s">
        <v>114</v>
      </c>
      <c r="I65" s="832">
        <v>80.28</v>
      </c>
      <c r="J65" s="618">
        <f t="shared" si="0"/>
        <v>2.6905829596412558</v>
      </c>
      <c r="K65" s="835">
        <v>0.54</v>
      </c>
      <c r="L65" s="845">
        <v>4</v>
      </c>
      <c r="M65" s="609">
        <f t="shared" si="1"/>
        <v>2.16</v>
      </c>
      <c r="N65" s="828" t="s">
        <v>138</v>
      </c>
      <c r="O65" s="700">
        <v>0.49</v>
      </c>
      <c r="P65" s="603">
        <v>44567</v>
      </c>
      <c r="Q65" s="603">
        <v>44593</v>
      </c>
      <c r="R65" s="609">
        <f t="shared" si="2"/>
        <v>10.204081632653072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8.8888888888888786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6.998748056507953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5.2161718884977448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4.0323033089643134</v>
      </c>
      <c r="W65" s="668">
        <f t="shared" si="3"/>
        <v>1.2935961133929443</v>
      </c>
      <c r="X65" s="669">
        <f t="shared" si="4"/>
        <v>1.5806581480296196</v>
      </c>
      <c r="Y65" s="628"/>
      <c r="Z65" s="618">
        <f t="shared" si="5"/>
        <v>70.358306188925084</v>
      </c>
      <c r="AA65" s="844">
        <f t="shared" si="6"/>
        <v>26.149837133550491</v>
      </c>
      <c r="AB65" s="845">
        <v>8</v>
      </c>
      <c r="AC65" s="824">
        <v>3.07</v>
      </c>
      <c r="AD65" s="824">
        <v>6.22</v>
      </c>
      <c r="AE65" s="824">
        <v>3.58</v>
      </c>
      <c r="AF65" s="824">
        <v>5.16</v>
      </c>
      <c r="AG65" s="824">
        <v>20.100000000000001</v>
      </c>
      <c r="AH65" s="824">
        <v>178</v>
      </c>
      <c r="AI65" s="824">
        <v>4.42</v>
      </c>
      <c r="AJ65" s="824">
        <v>3.3000000000000003</v>
      </c>
      <c r="AK65" s="824">
        <v>4.1399999999999997</v>
      </c>
      <c r="AL65" s="836">
        <v>167440</v>
      </c>
      <c r="AM65" s="830">
        <v>0.1</v>
      </c>
      <c r="AN65" s="824">
        <v>1.2</v>
      </c>
      <c r="AO65" s="705">
        <f t="shared" si="7"/>
        <v>-18.243082285411489</v>
      </c>
      <c r="AP65" s="706">
        <f t="shared" si="8"/>
        <v>7.9067548481390002</v>
      </c>
      <c r="AQ65" s="846">
        <f t="shared" si="9"/>
        <v>144.88832793665182</v>
      </c>
      <c r="AR65" s="618">
        <f>INDEX(Historical!$C$7:$C$1227,MATCH(B65,Historical!$B$7:$B$1249,0))*IF(AH65="n/a",1.03,IF(AH65&lt;0,1.01,IF(AH65&gt;10,1.1,(1+AH65/100))))</f>
        <v>2.1560000000000001</v>
      </c>
      <c r="AS65" s="844">
        <f t="shared" si="10"/>
        <v>2.2512952000000004</v>
      </c>
      <c r="AT65" s="844">
        <f t="shared" si="16"/>
        <v>2.3444988212800006</v>
      </c>
      <c r="AU65" s="844">
        <f t="shared" si="16"/>
        <v>2.4415610724809929</v>
      </c>
      <c r="AV65" s="844">
        <f t="shared" si="16"/>
        <v>2.5426417008817062</v>
      </c>
      <c r="AW65" s="618">
        <f t="shared" si="12"/>
        <v>11.735996794642698</v>
      </c>
      <c r="AX65" s="713">
        <f t="shared" si="13"/>
        <v>14.618830087995388</v>
      </c>
      <c r="AY65" s="891">
        <v>0.39</v>
      </c>
      <c r="AZ65" s="830">
        <v>50.849999999999994</v>
      </c>
      <c r="BA65" s="830">
        <v>-1.0999999999999999</v>
      </c>
      <c r="BB65" s="830">
        <v>8.23</v>
      </c>
      <c r="BC65" s="830">
        <v>8.9700000000000006</v>
      </c>
      <c r="BE65" s="594">
        <v>2010</v>
      </c>
      <c r="BF65" s="856">
        <f t="shared" si="14"/>
        <v>1</v>
      </c>
      <c r="BG65" s="840">
        <v>6.5</v>
      </c>
      <c r="BH65" s="823" t="s">
        <v>4455</v>
      </c>
      <c r="BI65" s="823" t="s">
        <v>4456</v>
      </c>
    </row>
    <row r="66" spans="1:61" ht="11.25" customHeight="1" x14ac:dyDescent="0.2">
      <c r="A66" s="829" t="s">
        <v>4714</v>
      </c>
      <c r="B66" s="833" t="s">
        <v>460</v>
      </c>
      <c r="C66" s="889" t="s">
        <v>107</v>
      </c>
      <c r="D66" s="889" t="s">
        <v>4205</v>
      </c>
      <c r="E66" s="699">
        <v>18</v>
      </c>
      <c r="F66" s="1155">
        <v>227</v>
      </c>
      <c r="G66" s="1155" t="s">
        <v>36</v>
      </c>
      <c r="H66" s="1155" t="s">
        <v>36</v>
      </c>
      <c r="I66" s="832">
        <v>104.71</v>
      </c>
      <c r="J66" s="618">
        <f t="shared" si="0"/>
        <v>2.0628402253843952</v>
      </c>
      <c r="K66" s="835">
        <v>0.54</v>
      </c>
      <c r="L66" s="845">
        <v>4</v>
      </c>
      <c r="M66" s="609">
        <f t="shared" si="1"/>
        <v>2.16</v>
      </c>
      <c r="N66" s="828" t="s">
        <v>461</v>
      </c>
      <c r="O66" s="700">
        <v>0.53</v>
      </c>
      <c r="P66" s="1006">
        <v>44879</v>
      </c>
      <c r="Q66" s="1006">
        <v>44890</v>
      </c>
      <c r="R66" s="609">
        <f t="shared" si="2"/>
        <v>1.8867924528301903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1.9512195121951237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3.228011545636722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3.853236759941292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6.3424800092764411</v>
      </c>
      <c r="W66" s="668">
        <f t="shared" si="3"/>
        <v>0.60752840439474631</v>
      </c>
      <c r="X66" s="669">
        <f t="shared" si="4"/>
        <v>0.187962768777624</v>
      </c>
      <c r="Y66" s="834"/>
      <c r="Z66" s="618">
        <f t="shared" si="5"/>
        <v>31.304347826086961</v>
      </c>
      <c r="AA66" s="844">
        <f t="shared" si="6"/>
        <v>15.175362318840579</v>
      </c>
      <c r="AB66" s="845">
        <v>12</v>
      </c>
      <c r="AC66" s="824">
        <v>6.9</v>
      </c>
      <c r="AD66" s="824">
        <v>2.14</v>
      </c>
      <c r="AE66" s="824">
        <v>5.72</v>
      </c>
      <c r="AF66" s="824">
        <v>1.53</v>
      </c>
      <c r="AG66" s="824">
        <v>9.6</v>
      </c>
      <c r="AH66" s="824">
        <v>44.5</v>
      </c>
      <c r="AI66" s="824">
        <v>19.009999999999998</v>
      </c>
      <c r="AJ66" s="824">
        <v>20.5</v>
      </c>
      <c r="AK66" s="824">
        <v>7.0000000000000009</v>
      </c>
      <c r="AL66" s="836">
        <v>7050</v>
      </c>
      <c r="AM66" s="830">
        <v>0.4</v>
      </c>
      <c r="AN66" s="824">
        <v>0.04</v>
      </c>
      <c r="AO66" s="705">
        <f t="shared" si="7"/>
        <v>-9.2592853335148924</v>
      </c>
      <c r="AP66" s="706">
        <f t="shared" si="8"/>
        <v>5.9160769853256872</v>
      </c>
      <c r="AQ66" s="846">
        <f t="shared" si="9"/>
        <v>1.5836914903745392</v>
      </c>
      <c r="AR66" s="618">
        <f>INDEX(Historical!$C$7:$C$1227,MATCH(B66,Historical!$B$7:$B$1249,0))*IF(AH66="n/a",1.03,IF(AH66&lt;0,1.01,IF(AH66&gt;10,1.1,(1+AH66/100))))</f>
        <v>2.2989999999999999</v>
      </c>
      <c r="AS66" s="844">
        <f t="shared" si="10"/>
        <v>2.5289000000000001</v>
      </c>
      <c r="AT66" s="844">
        <f t="shared" si="16"/>
        <v>2.7059230000000003</v>
      </c>
      <c r="AU66" s="844">
        <f t="shared" si="16"/>
        <v>2.8953376100000003</v>
      </c>
      <c r="AV66" s="844">
        <f t="shared" si="16"/>
        <v>3.0980112427000006</v>
      </c>
      <c r="AW66" s="618">
        <f t="shared" si="12"/>
        <v>13.5271718527</v>
      </c>
      <c r="AX66" s="713">
        <f t="shared" si="13"/>
        <v>12.918701033998664</v>
      </c>
      <c r="AY66" s="891">
        <v>1.32</v>
      </c>
      <c r="AZ66" s="830">
        <v>49.14</v>
      </c>
      <c r="BA66" s="830">
        <v>-12.889999999999999</v>
      </c>
      <c r="BB66" s="830">
        <v>6.0699999999999994</v>
      </c>
      <c r="BC66" s="830">
        <v>15.010000000000002</v>
      </c>
      <c r="BE66" s="594">
        <v>2005</v>
      </c>
      <c r="BF66" s="856">
        <f t="shared" si="14"/>
        <v>2</v>
      </c>
      <c r="BG66" s="840">
        <v>1</v>
      </c>
      <c r="BH66" s="823" t="s">
        <v>4455</v>
      </c>
      <c r="BI66" s="823" t="s">
        <v>4456</v>
      </c>
    </row>
    <row r="67" spans="1:61" ht="11.25" customHeight="1" x14ac:dyDescent="0.2">
      <c r="A67" s="838" t="s">
        <v>955</v>
      </c>
      <c r="B67" s="833" t="s">
        <v>956</v>
      </c>
      <c r="C67" s="889" t="s">
        <v>107</v>
      </c>
      <c r="D67" s="889" t="s">
        <v>4205</v>
      </c>
      <c r="E67" s="699">
        <v>10</v>
      </c>
      <c r="F67" s="1155">
        <v>463</v>
      </c>
      <c r="G67" s="1155" t="s">
        <v>105</v>
      </c>
      <c r="H67" s="1155" t="s">
        <v>105</v>
      </c>
      <c r="I67" s="832">
        <v>27.72</v>
      </c>
      <c r="J67" s="618">
        <f t="shared" si="0"/>
        <v>2.6695526695526697</v>
      </c>
      <c r="K67" s="835">
        <v>0.185</v>
      </c>
      <c r="L67" s="845">
        <v>4</v>
      </c>
      <c r="M67" s="609">
        <f t="shared" si="1"/>
        <v>0.74</v>
      </c>
      <c r="N67" s="828" t="s">
        <v>945</v>
      </c>
      <c r="O67" s="700">
        <v>0.185</v>
      </c>
      <c r="P67" s="603">
        <v>44602</v>
      </c>
      <c r="Q67" s="603">
        <v>44610</v>
      </c>
      <c r="R67" s="609">
        <f t="shared" si="2"/>
        <v>0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2.857142857142847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6.2658569182611146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8.4471771197698544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33.5141362540313</v>
      </c>
      <c r="W67" s="668">
        <f t="shared" si="3"/>
        <v>0.25204818216831631</v>
      </c>
      <c r="X67" s="669" t="str">
        <f t="shared" si="4"/>
        <v>n/a</v>
      </c>
      <c r="Y67" s="834"/>
      <c r="Z67" s="618" t="str">
        <f t="shared" si="5"/>
        <v>n/a</v>
      </c>
      <c r="AA67" s="844" t="str">
        <f t="shared" si="6"/>
        <v>n/a</v>
      </c>
      <c r="AB67" s="845">
        <v>12</v>
      </c>
      <c r="AC67" s="824" t="s">
        <v>135</v>
      </c>
      <c r="AD67" s="824" t="s">
        <v>135</v>
      </c>
      <c r="AE67" s="824" t="s">
        <v>135</v>
      </c>
      <c r="AF67" s="824" t="s">
        <v>135</v>
      </c>
      <c r="AG67" s="824" t="s">
        <v>135</v>
      </c>
      <c r="AH67" s="824" t="s">
        <v>135</v>
      </c>
      <c r="AI67" s="824" t="s">
        <v>135</v>
      </c>
      <c r="AJ67" s="824" t="s">
        <v>135</v>
      </c>
      <c r="AK67" s="824" t="s">
        <v>135</v>
      </c>
      <c r="AL67" s="836" t="s">
        <v>135</v>
      </c>
      <c r="AM67" s="830" t="s">
        <v>135</v>
      </c>
      <c r="AN67" s="824" t="s">
        <v>135</v>
      </c>
      <c r="AO67" s="705" t="str">
        <f t="shared" si="7"/>
        <v>n/a</v>
      </c>
      <c r="AP67" s="706">
        <f t="shared" si="8"/>
        <v>11.116729789322523</v>
      </c>
      <c r="AQ67" s="846" t="str">
        <f t="shared" si="9"/>
        <v>n/a</v>
      </c>
      <c r="AR67" s="618">
        <f>INDEX(Historical!$C$7:$C$1227,MATCH(B67,Historical!$B$7:$B$1249,0))*IF(AH67="n/a",1.03,IF(AH67&lt;0,1.01,IF(AH67&gt;10,1.1,(1+AH67/100))))</f>
        <v>0.6741818181818181</v>
      </c>
      <c r="AS67" s="844">
        <f t="shared" si="10"/>
        <v>0.69440727272727265</v>
      </c>
      <c r="AT67" s="844">
        <f t="shared" ref="AT67:AV86" si="17">IF($AK67="n/a",1.03*AS67,IF($AK67&lt;0,1.01*AS67,IF($AK67&gt;10,1.1*AS67,(1+$AK67/100)*AS67)))</f>
        <v>0.71523949090909089</v>
      </c>
      <c r="AU67" s="844">
        <f t="shared" si="17"/>
        <v>0.73669667563636365</v>
      </c>
      <c r="AV67" s="844">
        <f t="shared" si="17"/>
        <v>0.7587975759054546</v>
      </c>
      <c r="AW67" s="618">
        <f t="shared" si="12"/>
        <v>3.57932283336</v>
      </c>
      <c r="AX67" s="713">
        <f t="shared" si="13"/>
        <v>12.912420033766233</v>
      </c>
      <c r="AY67" s="891" t="s">
        <v>135</v>
      </c>
      <c r="AZ67" s="830" t="s">
        <v>135</v>
      </c>
      <c r="BA67" s="830" t="s">
        <v>135</v>
      </c>
      <c r="BB67" s="830" t="s">
        <v>135</v>
      </c>
      <c r="BC67" s="830" t="s">
        <v>135</v>
      </c>
      <c r="BD67" s="865" t="s">
        <v>4133</v>
      </c>
      <c r="BE67" s="594">
        <v>2013</v>
      </c>
      <c r="BF67" s="856">
        <f t="shared" si="14"/>
        <v>1</v>
      </c>
      <c r="BG67" s="840" t="s">
        <v>135</v>
      </c>
      <c r="BH67" s="823" t="s">
        <v>4455</v>
      </c>
      <c r="BI67" s="823" t="s">
        <v>4456</v>
      </c>
    </row>
    <row r="68" spans="1:61" ht="11.25" customHeight="1" x14ac:dyDescent="0.2">
      <c r="A68" s="829" t="s">
        <v>4715</v>
      </c>
      <c r="B68" s="833" t="s">
        <v>465</v>
      </c>
      <c r="C68" s="889" t="s">
        <v>4061</v>
      </c>
      <c r="D68" s="889" t="s">
        <v>4192</v>
      </c>
      <c r="E68" s="699">
        <v>16</v>
      </c>
      <c r="F68" s="1155">
        <v>244</v>
      </c>
      <c r="G68" s="1155" t="s">
        <v>105</v>
      </c>
      <c r="H68" s="1155" t="s">
        <v>105</v>
      </c>
      <c r="I68" s="832">
        <v>149.11000000000001</v>
      </c>
      <c r="J68" s="618">
        <f t="shared" si="0"/>
        <v>1.9448729126148478</v>
      </c>
      <c r="K68" s="835">
        <v>0.72499999999999998</v>
      </c>
      <c r="L68" s="845">
        <v>4</v>
      </c>
      <c r="M68" s="609">
        <f t="shared" si="1"/>
        <v>2.9</v>
      </c>
      <c r="N68" s="828" t="s">
        <v>187</v>
      </c>
      <c r="O68" s="700">
        <v>0.64</v>
      </c>
      <c r="P68" s="603">
        <v>44818</v>
      </c>
      <c r="Q68" s="603">
        <v>44839</v>
      </c>
      <c r="R68" s="609">
        <f t="shared" si="2"/>
        <v>13.281249999999995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7.7448747152619735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14.390867279919938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13.96859824969059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14.511770903825226</v>
      </c>
      <c r="W68" s="668">
        <f t="shared" si="3"/>
        <v>0.96257020195988219</v>
      </c>
      <c r="X68" s="669">
        <f t="shared" si="4"/>
        <v>1.26987256815369</v>
      </c>
      <c r="Y68" s="833"/>
      <c r="Z68" s="618">
        <f t="shared" si="5"/>
        <v>65.909090909090907</v>
      </c>
      <c r="AA68" s="844">
        <f t="shared" si="6"/>
        <v>33.888636363636365</v>
      </c>
      <c r="AB68" s="845">
        <v>12</v>
      </c>
      <c r="AC68" s="824">
        <v>4.4000000000000004</v>
      </c>
      <c r="AD68" s="824">
        <v>2.75</v>
      </c>
      <c r="AE68" s="824">
        <v>2.9</v>
      </c>
      <c r="AF68" s="824">
        <v>8.82</v>
      </c>
      <c r="AG68" s="824">
        <v>28.299999999999997</v>
      </c>
      <c r="AH68" s="824">
        <v>-2.1</v>
      </c>
      <c r="AI68" s="824">
        <v>7.89</v>
      </c>
      <c r="AJ68" s="824">
        <v>11</v>
      </c>
      <c r="AK68" s="824">
        <v>11.799999999999999</v>
      </c>
      <c r="AL68" s="836">
        <v>16800</v>
      </c>
      <c r="AM68" s="830">
        <v>0.6</v>
      </c>
      <c r="AN68" s="824">
        <v>2.13</v>
      </c>
      <c r="AO68" s="705">
        <f t="shared" si="7"/>
        <v>-17.975165201330928</v>
      </c>
      <c r="AP68" s="706">
        <f t="shared" si="8"/>
        <v>15.913471162305438</v>
      </c>
      <c r="AQ68" s="846">
        <f t="shared" si="9"/>
        <v>264.4769602395391</v>
      </c>
      <c r="AR68" s="618">
        <f>INDEX(Historical!$C$7:$C$1227,MATCH(B68,Historical!$B$7:$B$1249,0))*IF(AH68="n/a",1.03,IF(AH68&lt;0,1.01,IF(AH68&gt;10,1.1,(1+AH68/100))))</f>
        <v>2.3886500000000002</v>
      </c>
      <c r="AS68" s="844">
        <f t="shared" si="10"/>
        <v>2.5771144850000001</v>
      </c>
      <c r="AT68" s="844">
        <f t="shared" si="17"/>
        <v>2.8348259335000003</v>
      </c>
      <c r="AU68" s="844">
        <f t="shared" si="17"/>
        <v>3.1183085268500008</v>
      </c>
      <c r="AV68" s="844">
        <f t="shared" si="17"/>
        <v>3.4301393795350013</v>
      </c>
      <c r="AW68" s="618">
        <f t="shared" si="12"/>
        <v>14.349038324885003</v>
      </c>
      <c r="AX68" s="713">
        <f t="shared" si="13"/>
        <v>9.623122744876266</v>
      </c>
      <c r="AY68" s="891">
        <v>0.93</v>
      </c>
      <c r="AZ68" s="830">
        <v>13.52</v>
      </c>
      <c r="BA68" s="830">
        <v>-19.57</v>
      </c>
      <c r="BB68" s="830">
        <v>2.8400000000000003</v>
      </c>
      <c r="BC68" s="830">
        <v>-1.0900000000000001</v>
      </c>
      <c r="BE68" s="594">
        <v>2007</v>
      </c>
      <c r="BF68" s="856">
        <f t="shared" si="14"/>
        <v>2</v>
      </c>
      <c r="BG68" s="840">
        <v>6.4</v>
      </c>
      <c r="BH68" s="823" t="s">
        <v>4455</v>
      </c>
      <c r="BI68" s="823" t="s">
        <v>4456</v>
      </c>
    </row>
    <row r="69" spans="1:61" ht="11.25" customHeight="1" x14ac:dyDescent="0.2">
      <c r="A69" s="829" t="s">
        <v>1591</v>
      </c>
      <c r="B69" s="833" t="s">
        <v>1592</v>
      </c>
      <c r="C69" s="889" t="s">
        <v>107</v>
      </c>
      <c r="D69" s="889" t="s">
        <v>4205</v>
      </c>
      <c r="E69" s="699">
        <v>10</v>
      </c>
      <c r="F69" s="1155">
        <v>459</v>
      </c>
      <c r="G69" s="1155" t="s">
        <v>105</v>
      </c>
      <c r="H69" s="1155" t="s">
        <v>105</v>
      </c>
      <c r="I69" s="832">
        <v>21.64</v>
      </c>
      <c r="J69" s="618">
        <f t="shared" si="0"/>
        <v>4.2513863216266179</v>
      </c>
      <c r="K69" s="835">
        <v>0.23</v>
      </c>
      <c r="L69" s="845">
        <v>4</v>
      </c>
      <c r="M69" s="609">
        <f t="shared" si="1"/>
        <v>0.92</v>
      </c>
      <c r="N69" s="828" t="s">
        <v>106</v>
      </c>
      <c r="O69" s="700">
        <v>0.22</v>
      </c>
      <c r="P69" s="603">
        <v>44589</v>
      </c>
      <c r="Q69" s="603">
        <v>44606</v>
      </c>
      <c r="R69" s="609">
        <f t="shared" si="2"/>
        <v>4.5454545454545494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7.4999999999999956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10.3501240610526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12.370274760425982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13.613181351402259</v>
      </c>
      <c r="W69" s="668">
        <f t="shared" si="3"/>
        <v>0.90869830064753754</v>
      </c>
      <c r="X69" s="669">
        <f t="shared" si="4"/>
        <v>0.73632587859678456</v>
      </c>
      <c r="Y69" s="631"/>
      <c r="Z69" s="618">
        <f t="shared" si="5"/>
        <v>38.493723849372387</v>
      </c>
      <c r="AA69" s="844">
        <f t="shared" si="6"/>
        <v>9.05439330543933</v>
      </c>
      <c r="AB69" s="845">
        <v>12</v>
      </c>
      <c r="AC69" s="824">
        <v>2.39</v>
      </c>
      <c r="AD69" s="824">
        <v>1.1100000000000001</v>
      </c>
      <c r="AE69" s="824">
        <v>2.82</v>
      </c>
      <c r="AF69" s="824">
        <v>1.08</v>
      </c>
      <c r="AG69" s="824">
        <v>11.3</v>
      </c>
      <c r="AH69" s="824">
        <v>20.8</v>
      </c>
      <c r="AI69" s="824">
        <v>14.38</v>
      </c>
      <c r="AJ69" s="824">
        <v>16.8</v>
      </c>
      <c r="AK69" s="824">
        <v>8</v>
      </c>
      <c r="AL69" s="836">
        <v>321.77999999999997</v>
      </c>
      <c r="AM69" s="830">
        <v>7.9</v>
      </c>
      <c r="AN69" s="824">
        <v>0.28999999999999998</v>
      </c>
      <c r="AO69" s="705">
        <f t="shared" si="7"/>
        <v>7.5672677766132708</v>
      </c>
      <c r="AP69" s="706">
        <f t="shared" si="8"/>
        <v>16.621661082052601</v>
      </c>
      <c r="AQ69" s="846">
        <f t="shared" si="9"/>
        <v>-34.074976021158101</v>
      </c>
      <c r="AR69" s="618">
        <f>INDEX(Historical!$C$7:$C$1227,MATCH(B69,Historical!$B$7:$B$1249,0))*IF(AH69="n/a",1.03,IF(AH69&lt;0,1.01,IF(AH69&gt;10,1.1,(1+AH69/100))))</f>
        <v>0.94600000000000006</v>
      </c>
      <c r="AS69" s="844">
        <f t="shared" si="10"/>
        <v>1.0406000000000002</v>
      </c>
      <c r="AT69" s="844">
        <f t="shared" si="17"/>
        <v>1.1238480000000002</v>
      </c>
      <c r="AU69" s="844">
        <f t="shared" si="17"/>
        <v>1.2137558400000004</v>
      </c>
      <c r="AV69" s="844">
        <f t="shared" si="17"/>
        <v>1.3108563072000006</v>
      </c>
      <c r="AW69" s="618">
        <f t="shared" si="12"/>
        <v>5.6350601472000017</v>
      </c>
      <c r="AX69" s="713">
        <f t="shared" si="13"/>
        <v>26.040019164510177</v>
      </c>
      <c r="AY69" s="891">
        <v>0.98</v>
      </c>
      <c r="AZ69" s="830">
        <v>10.299999999999999</v>
      </c>
      <c r="BA69" s="830">
        <v>-25.169999999999998</v>
      </c>
      <c r="BB69" s="830">
        <v>2.69</v>
      </c>
      <c r="BC69" s="830">
        <v>-3.63</v>
      </c>
      <c r="BE69" s="594">
        <v>2013</v>
      </c>
      <c r="BF69" s="856">
        <f t="shared" si="14"/>
        <v>1</v>
      </c>
      <c r="BG69" s="840">
        <v>1.0999999999999999</v>
      </c>
      <c r="BH69" s="823" t="s">
        <v>4455</v>
      </c>
      <c r="BI69" s="823" t="s">
        <v>4456</v>
      </c>
    </row>
    <row r="70" spans="1:61" ht="11.25" customHeight="1" x14ac:dyDescent="0.2">
      <c r="A70" s="829" t="s">
        <v>4722</v>
      </c>
      <c r="B70" s="833" t="s">
        <v>488</v>
      </c>
      <c r="C70" s="889" t="s">
        <v>4061</v>
      </c>
      <c r="D70" s="889" t="s">
        <v>4192</v>
      </c>
      <c r="E70" s="699">
        <v>21</v>
      </c>
      <c r="F70" s="1155">
        <v>169</v>
      </c>
      <c r="G70" s="1155" t="s">
        <v>114</v>
      </c>
      <c r="H70" s="1155" t="s">
        <v>114</v>
      </c>
      <c r="I70" s="832">
        <v>43.48</v>
      </c>
      <c r="J70" s="618">
        <f t="shared" si="0"/>
        <v>2.6678932842686289</v>
      </c>
      <c r="K70" s="835">
        <v>0.28999999999999998</v>
      </c>
      <c r="L70" s="845">
        <v>4</v>
      </c>
      <c r="M70" s="609">
        <f t="shared" si="1"/>
        <v>1.1599999999999999</v>
      </c>
      <c r="N70" s="828" t="s">
        <v>147</v>
      </c>
      <c r="O70" s="702">
        <v>0.28000000000000003</v>
      </c>
      <c r="P70" s="603">
        <v>44897</v>
      </c>
      <c r="Q70" s="603">
        <v>44910</v>
      </c>
      <c r="R70" s="609">
        <f t="shared" si="2"/>
        <v>3.5714285714285547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0.92592592592593004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8.6431937830855787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10.083463349843381</v>
      </c>
      <c r="V70" s="667">
        <f>IF(INDEX(Historical!$N$7:$N$1218,MATCH(B70,Historical!$B$7:$B$1249,0))=0,"n/a",((INDEX(Historical!$C$7:$C$1227,MATCH(B70,Historical!$B$7:$B$1249,0))/INDEX(Historical!$N$7:$N$1218,MATCH(B70,Historical!$B$7:$B$1249,0)))^(1/10)-1)*100)</f>
        <v>10.069247289345483</v>
      </c>
      <c r="W70" s="668">
        <f t="shared" si="3"/>
        <v>1.0014118295131096</v>
      </c>
      <c r="X70" s="669">
        <f t="shared" si="4"/>
        <v>2.4593813048398485</v>
      </c>
      <c r="Y70" s="640"/>
      <c r="Z70" s="618">
        <f t="shared" si="5"/>
        <v>48.132780082987544</v>
      </c>
      <c r="AA70" s="844">
        <f t="shared" si="6"/>
        <v>18.041493775933606</v>
      </c>
      <c r="AB70" s="845">
        <v>12</v>
      </c>
      <c r="AC70" s="824">
        <v>2.41</v>
      </c>
      <c r="AD70" s="824" t="s">
        <v>135</v>
      </c>
      <c r="AE70" s="824">
        <v>3.36</v>
      </c>
      <c r="AF70" s="824">
        <v>3.01</v>
      </c>
      <c r="AG70" s="824">
        <v>15.5</v>
      </c>
      <c r="AH70" s="824">
        <v>15.5</v>
      </c>
      <c r="AI70" s="824" t="s">
        <v>135</v>
      </c>
      <c r="AJ70" s="824">
        <v>4.1000000000000005</v>
      </c>
      <c r="AK70" s="824" t="s">
        <v>135</v>
      </c>
      <c r="AL70" s="836">
        <v>592.98</v>
      </c>
      <c r="AM70" s="830">
        <v>0.89999999999999991</v>
      </c>
      <c r="AN70" s="824">
        <v>3.38</v>
      </c>
      <c r="AO70" s="705">
        <f t="shared" si="7"/>
        <v>-5.2901371418215959</v>
      </c>
      <c r="AP70" s="706">
        <f t="shared" si="8"/>
        <v>12.75135663411201</v>
      </c>
      <c r="AQ70" s="846">
        <f t="shared" si="9"/>
        <v>55.356073107426582</v>
      </c>
      <c r="AR70" s="618">
        <f>INDEX(Historical!$C$7:$C$1227,MATCH(B70,Historical!$B$7:$B$1249,0))*IF(AH70="n/a",1.03,IF(AH70&lt;0,1.01,IF(AH70&gt;10,1.1,(1+AH70/100))))</f>
        <v>1.1990000000000003</v>
      </c>
      <c r="AS70" s="844">
        <f t="shared" si="10"/>
        <v>1.2349700000000003</v>
      </c>
      <c r="AT70" s="844">
        <f t="shared" si="17"/>
        <v>1.2720191000000003</v>
      </c>
      <c r="AU70" s="844">
        <f t="shared" si="17"/>
        <v>1.3101796730000004</v>
      </c>
      <c r="AV70" s="844">
        <f t="shared" si="17"/>
        <v>1.3494850631900004</v>
      </c>
      <c r="AW70" s="618">
        <f t="shared" si="12"/>
        <v>6.3656538361900017</v>
      </c>
      <c r="AX70" s="713">
        <f t="shared" si="13"/>
        <v>14.640418206508746</v>
      </c>
      <c r="AY70" s="891">
        <v>0.66</v>
      </c>
      <c r="AZ70" s="830">
        <v>36.54</v>
      </c>
      <c r="BA70" s="830">
        <v>-1.97</v>
      </c>
      <c r="BB70" s="830">
        <v>9.56</v>
      </c>
      <c r="BC70" s="830">
        <v>16.009999999999998</v>
      </c>
      <c r="BE70" s="594">
        <v>2002</v>
      </c>
      <c r="BF70" s="856">
        <f t="shared" si="14"/>
        <v>2</v>
      </c>
      <c r="BG70" s="840">
        <v>1.3</v>
      </c>
      <c r="BH70" s="823" t="s">
        <v>4455</v>
      </c>
      <c r="BI70" s="823" t="s">
        <v>4456</v>
      </c>
    </row>
    <row r="71" spans="1:61" s="737" customFormat="1" ht="11.25" customHeight="1" x14ac:dyDescent="0.2">
      <c r="A71" s="613" t="s">
        <v>4723</v>
      </c>
      <c r="B71" s="743" t="s">
        <v>486</v>
      </c>
      <c r="C71" s="889" t="s">
        <v>127</v>
      </c>
      <c r="D71" s="889" t="s">
        <v>4202</v>
      </c>
      <c r="E71" s="721">
        <v>22</v>
      </c>
      <c r="F71" s="1155">
        <v>158</v>
      </c>
      <c r="G71" s="1154" t="s">
        <v>36</v>
      </c>
      <c r="H71" s="1154" t="s">
        <v>36</v>
      </c>
      <c r="I71" s="722">
        <v>243.02</v>
      </c>
      <c r="J71" s="723">
        <f t="shared" ref="J71:J134" si="18">(M71/I71)*100</f>
        <v>0.62546292486215127</v>
      </c>
      <c r="K71" s="741">
        <v>0.38</v>
      </c>
      <c r="L71" s="725">
        <v>4</v>
      </c>
      <c r="M71" s="726">
        <f t="shared" ref="M71:M134" si="19">K71*L71</f>
        <v>1.52</v>
      </c>
      <c r="N71" s="727" t="s">
        <v>106</v>
      </c>
      <c r="O71" s="742">
        <v>0.35</v>
      </c>
      <c r="P71" s="1049">
        <v>44771</v>
      </c>
      <c r="Q71" s="1049">
        <v>44788</v>
      </c>
      <c r="R71" s="726">
        <f t="shared" ref="R71:R134" si="20">(K71-O71)/O71*100</f>
        <v>8.5714285714285801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7.03125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7.5910041128383288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8.289549742337087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9.165289579363245</v>
      </c>
      <c r="W71" s="668">
        <f t="shared" ref="W71:W134" si="21">IF(OR(U71&lt;=0,U71="n/a",V71&lt;=0,V71="n/a"),"n/a",U71/V71)</f>
        <v>0.90445039085311696</v>
      </c>
      <c r="X71" s="669">
        <f t="shared" ref="X71:X134" si="22">IF(OR(AJ71&lt;=0,AJ71="n/a",U71&lt;=0,U71="n/a"),"n/a",U71/AJ71)</f>
        <v>0.54536511462743997</v>
      </c>
      <c r="Y71" s="1022"/>
      <c r="Z71" s="723">
        <f t="shared" ref="Z71:Z134" si="23">IF(OR(AC71&lt;0.01,AC71="n/a"),"n/a",M71/AC71*100)</f>
        <v>15.215215215215213</v>
      </c>
      <c r="AA71" s="730">
        <f t="shared" ref="AA71:AA134" si="24">IF(OR(AC71&lt;0.01,AC71="n/a"),"n/a",I71/AC71)</f>
        <v>24.326326326326328</v>
      </c>
      <c r="AB71" s="725">
        <v>12</v>
      </c>
      <c r="AC71" s="731">
        <v>9.99</v>
      </c>
      <c r="AD71" s="731">
        <v>3.53</v>
      </c>
      <c r="AE71" s="731">
        <v>0.63</v>
      </c>
      <c r="AF71" s="731">
        <v>3.71</v>
      </c>
      <c r="AG71" s="731">
        <v>16.7</v>
      </c>
      <c r="AH71" s="731">
        <v>8.6</v>
      </c>
      <c r="AI71" s="731">
        <v>-3.37</v>
      </c>
      <c r="AJ71" s="731">
        <v>15.2</v>
      </c>
      <c r="AK71" s="731">
        <v>6.7100000000000009</v>
      </c>
      <c r="AL71" s="732">
        <v>8930</v>
      </c>
      <c r="AM71" s="733">
        <v>0.3</v>
      </c>
      <c r="AN71" s="731">
        <v>0.7</v>
      </c>
      <c r="AO71" s="734">
        <f t="shared" ref="AO71:AO134" si="25">IF(U71="n/a","n/a",IF(AA71&lt;0,"n/a",IF(AA71="n/a","n/a",J71+U71-AA71)))</f>
        <v>-15.411313659127089</v>
      </c>
      <c r="AP71" s="735">
        <f t="shared" ref="AP71:AP134" si="26">IF(U71="n/a","n/a",J71+U71)</f>
        <v>8.9150126671992389</v>
      </c>
      <c r="AQ71" s="846">
        <f t="shared" ref="AQ71:AQ134" si="27">IF(OR(AC71&lt;0.01,AC71="n/a",AF71="n/a"),"n/a",(I71/SQRT(22.5*AC71*(I71/AF71))-1)*100)</f>
        <v>100.27832929941458</v>
      </c>
      <c r="AR71" s="618">
        <f>INDEX(Historical!$C$7:$C$1227,MATCH(B71,Historical!$B$7:$B$1249,0))*IF(AH71="n/a",1.03,IF(AH71&lt;0,1.01,IF(AH71&gt;10,1.1,(1+AH71/100))))</f>
        <v>1.4878200000000001</v>
      </c>
      <c r="AS71" s="730">
        <f t="shared" ref="AS71:AS134" si="28">IF($AI71="n/a",1.03*AR71,IF($AI71&lt;0,1.01*AR71,IF($AI71&gt;10,1.1*AR71,(1+$AI71/100)*AR71)))</f>
        <v>1.5026982000000002</v>
      </c>
      <c r="AT71" s="730">
        <f t="shared" si="17"/>
        <v>1.6035292492200002</v>
      </c>
      <c r="AU71" s="730">
        <f t="shared" si="17"/>
        <v>1.711126061842662</v>
      </c>
      <c r="AV71" s="730">
        <f t="shared" si="17"/>
        <v>1.8259426205923046</v>
      </c>
      <c r="AW71" s="723">
        <f t="shared" ref="AW71:AW134" si="29">SUM(AR71:AV71)</f>
        <v>8.1311161316549665</v>
      </c>
      <c r="AX71" s="736">
        <f t="shared" ref="AX71:AX134" si="30">AW71/I71*100</f>
        <v>3.3458629461175891</v>
      </c>
      <c r="AY71" s="892">
        <v>0.81</v>
      </c>
      <c r="AZ71" s="733">
        <v>42.27</v>
      </c>
      <c r="BA71" s="733">
        <v>-0.32</v>
      </c>
      <c r="BB71" s="733">
        <v>10.549999999999999</v>
      </c>
      <c r="BC71" s="733">
        <v>18.399999999999999</v>
      </c>
      <c r="BD71" s="866"/>
      <c r="BE71" s="594">
        <v>2000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3</v>
      </c>
      <c r="BG71" s="784">
        <v>6.8000000000000007</v>
      </c>
      <c r="BH71" s="823" t="s">
        <v>4455</v>
      </c>
      <c r="BI71" s="823" t="s">
        <v>4456</v>
      </c>
    </row>
    <row r="72" spans="1:61" ht="11.25" customHeight="1" x14ac:dyDescent="0.2">
      <c r="A72" s="822" t="s">
        <v>477</v>
      </c>
      <c r="B72" s="833" t="s">
        <v>478</v>
      </c>
      <c r="C72" s="889" t="s">
        <v>107</v>
      </c>
      <c r="D72" s="889" t="s">
        <v>4205</v>
      </c>
      <c r="E72" s="699">
        <v>24</v>
      </c>
      <c r="F72" s="1155">
        <v>146</v>
      </c>
      <c r="G72" s="1155" t="s">
        <v>105</v>
      </c>
      <c r="H72" s="1155" t="s">
        <v>105</v>
      </c>
      <c r="I72" s="832">
        <v>88.91</v>
      </c>
      <c r="J72" s="618">
        <f t="shared" si="18"/>
        <v>2.8793161624114276</v>
      </c>
      <c r="K72" s="835">
        <v>0.64</v>
      </c>
      <c r="L72" s="845">
        <v>4</v>
      </c>
      <c r="M72" s="609">
        <f t="shared" si="19"/>
        <v>2.56</v>
      </c>
      <c r="N72" s="828" t="s">
        <v>435</v>
      </c>
      <c r="O72" s="700">
        <v>0.61</v>
      </c>
      <c r="P72" s="603">
        <v>44601</v>
      </c>
      <c r="Q72" s="603">
        <v>44616</v>
      </c>
      <c r="R72" s="609">
        <f t="shared" si="20"/>
        <v>4.9180327868852505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12.264150943396213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6.6858844342181811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5.2814425168131063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5.3001188263978039</v>
      </c>
      <c r="W72" s="668">
        <f t="shared" si="21"/>
        <v>0.99647624700569382</v>
      </c>
      <c r="X72" s="669">
        <f t="shared" si="22"/>
        <v>0.40316355090176381</v>
      </c>
      <c r="Y72" s="834"/>
      <c r="Z72" s="618">
        <f t="shared" si="23"/>
        <v>32.862644415917849</v>
      </c>
      <c r="AA72" s="844">
        <f t="shared" si="24"/>
        <v>11.413350449293967</v>
      </c>
      <c r="AB72" s="845">
        <v>12</v>
      </c>
      <c r="AC72" s="824">
        <v>7.79</v>
      </c>
      <c r="AD72" s="824" t="s">
        <v>135</v>
      </c>
      <c r="AE72" s="824">
        <v>4.7300000000000004</v>
      </c>
      <c r="AF72" s="824">
        <v>1.34</v>
      </c>
      <c r="AG72" s="824">
        <v>12.4</v>
      </c>
      <c r="AH72" s="824">
        <v>52.900000000000006</v>
      </c>
      <c r="AI72" s="824">
        <v>15.39</v>
      </c>
      <c r="AJ72" s="824">
        <v>13.100000000000001</v>
      </c>
      <c r="AK72" s="824" t="s">
        <v>135</v>
      </c>
      <c r="AL72" s="836">
        <v>680.8</v>
      </c>
      <c r="AM72" s="830">
        <v>1.7000000000000002</v>
      </c>
      <c r="AN72" s="824">
        <v>0</v>
      </c>
      <c r="AO72" s="705">
        <f t="shared" si="25"/>
        <v>-3.2525917700694329</v>
      </c>
      <c r="AP72" s="706">
        <f t="shared" si="26"/>
        <v>8.1607586792245339</v>
      </c>
      <c r="AQ72" s="846">
        <f t="shared" si="27"/>
        <v>-17.554355678547097</v>
      </c>
      <c r="AR72" s="618">
        <f>INDEX(Historical!$C$7:$C$1227,MATCH(B72,Historical!$B$7:$B$1249,0))*IF(AH72="n/a",1.03,IF(AH72&lt;0,1.01,IF(AH72&gt;10,1.1,(1+AH72/100))))</f>
        <v>2.6179999999999999</v>
      </c>
      <c r="AS72" s="844">
        <f t="shared" si="28"/>
        <v>2.8797999999999999</v>
      </c>
      <c r="AT72" s="844">
        <f t="shared" si="17"/>
        <v>2.9661939999999998</v>
      </c>
      <c r="AU72" s="844">
        <f t="shared" si="17"/>
        <v>3.0551798199999998</v>
      </c>
      <c r="AV72" s="844">
        <f t="shared" si="17"/>
        <v>3.1468352145999998</v>
      </c>
      <c r="AW72" s="618">
        <f t="shared" si="29"/>
        <v>14.666009034599998</v>
      </c>
      <c r="AX72" s="713">
        <f t="shared" si="30"/>
        <v>16.49534252007648</v>
      </c>
      <c r="AY72" s="891">
        <v>0.49</v>
      </c>
      <c r="AZ72" s="830">
        <v>14.549999999999999</v>
      </c>
      <c r="BA72" s="830">
        <v>-6.08</v>
      </c>
      <c r="BB72" s="830">
        <v>4.67</v>
      </c>
      <c r="BC72" s="830">
        <v>6.4</v>
      </c>
      <c r="BE72" s="594">
        <v>1999</v>
      </c>
      <c r="BF72" s="856">
        <f t="shared" si="31"/>
        <v>3</v>
      </c>
      <c r="BG72" s="840">
        <v>1.0999999999999999</v>
      </c>
      <c r="BH72" s="823" t="s">
        <v>4455</v>
      </c>
      <c r="BI72" s="823" t="s">
        <v>4456</v>
      </c>
    </row>
    <row r="73" spans="1:61" ht="11.25" customHeight="1" x14ac:dyDescent="0.2">
      <c r="A73" s="822" t="s">
        <v>4724</v>
      </c>
      <c r="B73" s="833" t="s">
        <v>1010</v>
      </c>
      <c r="C73" s="889" t="s">
        <v>107</v>
      </c>
      <c r="D73" s="889" t="s">
        <v>4201</v>
      </c>
      <c r="E73" s="699">
        <v>13</v>
      </c>
      <c r="F73" s="1155">
        <v>297</v>
      </c>
      <c r="G73" s="1155" t="s">
        <v>105</v>
      </c>
      <c r="H73" s="1155" t="s">
        <v>105</v>
      </c>
      <c r="I73" s="832">
        <v>126.84</v>
      </c>
      <c r="J73" s="618">
        <f t="shared" si="18"/>
        <v>1.5767896562598547</v>
      </c>
      <c r="K73" s="835">
        <v>0.5</v>
      </c>
      <c r="L73" s="845">
        <v>4</v>
      </c>
      <c r="M73" s="609">
        <f t="shared" si="19"/>
        <v>2</v>
      </c>
      <c r="N73" s="828" t="s">
        <v>147</v>
      </c>
      <c r="O73" s="700">
        <v>0.48</v>
      </c>
      <c r="P73" s="603">
        <v>44803</v>
      </c>
      <c r="Q73" s="603">
        <v>44819</v>
      </c>
      <c r="R73" s="609">
        <f t="shared" si="20"/>
        <v>4.1666666666666705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15.384615384615374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15.772347264219455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13.396657763302722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15.128271105738422</v>
      </c>
      <c r="W73" s="668">
        <f t="shared" si="21"/>
        <v>0.88553792232220974</v>
      </c>
      <c r="X73" s="669">
        <f t="shared" si="22"/>
        <v>0.80219507564686965</v>
      </c>
      <c r="Y73" s="833"/>
      <c r="Z73" s="618">
        <f t="shared" si="23"/>
        <v>89.68609865470853</v>
      </c>
      <c r="AA73" s="844">
        <f t="shared" si="24"/>
        <v>56.878923766816143</v>
      </c>
      <c r="AB73" s="845">
        <v>12</v>
      </c>
      <c r="AC73" s="824">
        <v>2.23</v>
      </c>
      <c r="AD73" s="824">
        <v>8.44</v>
      </c>
      <c r="AE73" s="824">
        <v>3.44</v>
      </c>
      <c r="AF73" s="824">
        <v>3.97</v>
      </c>
      <c r="AG73" s="825">
        <v>7.0000000000000009</v>
      </c>
      <c r="AH73" s="824">
        <v>15.1</v>
      </c>
      <c r="AI73" s="824">
        <v>3.19</v>
      </c>
      <c r="AJ73" s="824">
        <v>16.7</v>
      </c>
      <c r="AK73" s="824">
        <v>6.5299999999999994</v>
      </c>
      <c r="AL73" s="836">
        <v>13130</v>
      </c>
      <c r="AM73" s="830">
        <v>0.2</v>
      </c>
      <c r="AN73" s="824">
        <v>0</v>
      </c>
      <c r="AO73" s="705">
        <f t="shared" si="25"/>
        <v>-41.905476347253568</v>
      </c>
      <c r="AP73" s="706">
        <f t="shared" si="26"/>
        <v>14.973447419562577</v>
      </c>
      <c r="AQ73" s="846">
        <f t="shared" si="27"/>
        <v>216.7959927876895</v>
      </c>
      <c r="AR73" s="618">
        <f>INDEX(Historical!$C$7:$C$1227,MATCH(B73,Historical!$B$7:$B$1249,0))*IF(AH73="n/a",1.03,IF(AH73&lt;0,1.01,IF(AH73&gt;10,1.1,(1+AH73/100))))</f>
        <v>1.9800000000000002</v>
      </c>
      <c r="AS73" s="844">
        <f t="shared" si="28"/>
        <v>2.0431620000000001</v>
      </c>
      <c r="AT73" s="844">
        <f t="shared" si="17"/>
        <v>2.1765804786</v>
      </c>
      <c r="AU73" s="844">
        <f t="shared" si="17"/>
        <v>2.3187111838525798</v>
      </c>
      <c r="AV73" s="844">
        <f t="shared" si="17"/>
        <v>2.4701230241581529</v>
      </c>
      <c r="AW73" s="618">
        <f t="shared" si="29"/>
        <v>10.988576686610731</v>
      </c>
      <c r="AX73" s="713">
        <f t="shared" si="30"/>
        <v>8.6633370282329949</v>
      </c>
      <c r="AY73" s="891">
        <v>0.56999999999999995</v>
      </c>
      <c r="AZ73" s="830">
        <v>22.17</v>
      </c>
      <c r="BA73" s="830">
        <v>-4.6500000000000004</v>
      </c>
      <c r="BB73" s="830">
        <v>4.5</v>
      </c>
      <c r="BC73" s="830">
        <v>7.86</v>
      </c>
      <c r="BE73" s="594">
        <v>2010</v>
      </c>
      <c r="BF73" s="856">
        <f t="shared" si="31"/>
        <v>1</v>
      </c>
      <c r="BG73" s="840">
        <v>3.2</v>
      </c>
      <c r="BH73" s="823" t="s">
        <v>4455</v>
      </c>
      <c r="BI73" s="823" t="s">
        <v>4456</v>
      </c>
    </row>
    <row r="74" spans="1:61" ht="11.25" customHeight="1" x14ac:dyDescent="0.2">
      <c r="A74" s="829" t="s">
        <v>4726</v>
      </c>
      <c r="B74" s="833" t="s">
        <v>999</v>
      </c>
      <c r="C74" s="889" t="s">
        <v>122</v>
      </c>
      <c r="D74" s="889" t="s">
        <v>4043</v>
      </c>
      <c r="E74" s="699">
        <v>10</v>
      </c>
      <c r="F74" s="1155">
        <v>455</v>
      </c>
      <c r="G74" s="1155" t="s">
        <v>105</v>
      </c>
      <c r="H74" s="1155" t="s">
        <v>105</v>
      </c>
      <c r="I74" s="832">
        <v>73.62</v>
      </c>
      <c r="J74" s="618">
        <f t="shared" si="18"/>
        <v>2.010323281716925</v>
      </c>
      <c r="K74" s="835">
        <v>0.37</v>
      </c>
      <c r="L74" s="845">
        <v>4</v>
      </c>
      <c r="M74" s="609">
        <f t="shared" si="19"/>
        <v>1.48</v>
      </c>
      <c r="N74" s="828" t="s">
        <v>225</v>
      </c>
      <c r="O74" s="700">
        <v>0.35</v>
      </c>
      <c r="P74" s="1006">
        <v>44524</v>
      </c>
      <c r="Q74" s="1006">
        <v>44540</v>
      </c>
      <c r="R74" s="609">
        <f t="shared" si="20"/>
        <v>5.7142857142857197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1.4285714285714235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2.855126874788394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4.8610167384929737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7.0275502023475767</v>
      </c>
      <c r="W74" s="668">
        <f t="shared" si="21"/>
        <v>0.69170857532531538</v>
      </c>
      <c r="X74" s="669">
        <f t="shared" si="22"/>
        <v>0.36548998033781754</v>
      </c>
      <c r="Y74" s="640"/>
      <c r="Z74" s="618">
        <f t="shared" si="23"/>
        <v>40.883977900552487</v>
      </c>
      <c r="AA74" s="844">
        <f t="shared" si="24"/>
        <v>20.337016574585636</v>
      </c>
      <c r="AB74" s="845">
        <v>9</v>
      </c>
      <c r="AC74" s="824">
        <v>3.62</v>
      </c>
      <c r="AD74" s="824">
        <v>1.42</v>
      </c>
      <c r="AE74" s="824">
        <v>0.95</v>
      </c>
      <c r="AF74" s="824">
        <v>4.59</v>
      </c>
      <c r="AG74" s="824">
        <v>14.7</v>
      </c>
      <c r="AH74" s="824">
        <v>199.6</v>
      </c>
      <c r="AI74" s="824">
        <v>3.75</v>
      </c>
      <c r="AJ74" s="824">
        <v>13.3</v>
      </c>
      <c r="AK74" s="824">
        <v>14.2</v>
      </c>
      <c r="AL74" s="836">
        <v>4090</v>
      </c>
      <c r="AM74" s="830">
        <v>0.89999999999999991</v>
      </c>
      <c r="AN74" s="824">
        <v>1.58</v>
      </c>
      <c r="AO74" s="705">
        <f t="shared" si="25"/>
        <v>-13.465676554375737</v>
      </c>
      <c r="AP74" s="706">
        <f t="shared" si="26"/>
        <v>6.8713400202098986</v>
      </c>
      <c r="AQ74" s="846">
        <f t="shared" si="27"/>
        <v>103.68483942639104</v>
      </c>
      <c r="AR74" s="618">
        <f>INDEX(Historical!$C$7:$C$1227,MATCH(B74,Historical!$B$7:$B$1249,0))*IF(AH74="n/a",1.03,IF(AH74&lt;0,1.01,IF(AH74&gt;10,1.1,(1+AH74/100))))</f>
        <v>1.5620000000000001</v>
      </c>
      <c r="AS74" s="844">
        <f t="shared" si="28"/>
        <v>1.6205750000000001</v>
      </c>
      <c r="AT74" s="844">
        <f t="shared" si="17"/>
        <v>1.7826325000000003</v>
      </c>
      <c r="AU74" s="844">
        <f t="shared" si="17"/>
        <v>1.9608957500000004</v>
      </c>
      <c r="AV74" s="844">
        <f t="shared" si="17"/>
        <v>2.1569853250000004</v>
      </c>
      <c r="AW74" s="618">
        <f t="shared" si="29"/>
        <v>9.0830885750000014</v>
      </c>
      <c r="AX74" s="713">
        <f t="shared" si="30"/>
        <v>12.337800292040207</v>
      </c>
      <c r="AY74" s="891">
        <v>1.39</v>
      </c>
      <c r="AZ74" s="830">
        <v>44.47</v>
      </c>
      <c r="BA74" s="830">
        <v>-6.36</v>
      </c>
      <c r="BB74" s="830">
        <v>6.47</v>
      </c>
      <c r="BC74" s="830">
        <v>5.45</v>
      </c>
      <c r="BE74" s="594">
        <v>2012</v>
      </c>
      <c r="BF74" s="856">
        <f t="shared" si="31"/>
        <v>1</v>
      </c>
      <c r="BG74" s="840">
        <v>3.8</v>
      </c>
      <c r="BH74" s="823" t="s">
        <v>4455</v>
      </c>
      <c r="BI74" s="823" t="s">
        <v>4456</v>
      </c>
    </row>
    <row r="75" spans="1:61" ht="11.25" customHeight="1" x14ac:dyDescent="0.2">
      <c r="A75" s="838" t="s">
        <v>4732</v>
      </c>
      <c r="B75" s="833" t="s">
        <v>1053</v>
      </c>
      <c r="C75" s="889" t="s">
        <v>4209</v>
      </c>
      <c r="D75" s="889" t="s">
        <v>4218</v>
      </c>
      <c r="E75" s="699">
        <v>11</v>
      </c>
      <c r="F75" s="1155">
        <v>441</v>
      </c>
      <c r="G75" s="1155" t="s">
        <v>105</v>
      </c>
      <c r="H75" s="1155" t="s">
        <v>105</v>
      </c>
      <c r="I75" s="832">
        <v>58.05</v>
      </c>
      <c r="J75" s="618">
        <f t="shared" si="18"/>
        <v>6.304909560723515</v>
      </c>
      <c r="K75" s="835">
        <v>0.91500000000000004</v>
      </c>
      <c r="L75" s="845">
        <v>4</v>
      </c>
      <c r="M75" s="609">
        <f t="shared" si="19"/>
        <v>3.66</v>
      </c>
      <c r="N75" s="828" t="s">
        <v>3856</v>
      </c>
      <c r="O75" s="700">
        <v>0.90500000000000003</v>
      </c>
      <c r="P75" s="603">
        <v>44882</v>
      </c>
      <c r="Q75" s="603">
        <v>44897</v>
      </c>
      <c r="R75" s="609">
        <f t="shared" si="20"/>
        <v>1.1049723756906087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14.234234234234243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14.351307247645062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15.988908876389306</v>
      </c>
      <c r="V75" s="667" t="str">
        <f>IF(INDEX(Historical!$N$7:$N$1218,MATCH(B75,Historical!$B$7:$B$1249,0))=0,"n/a",((INDEX(Historical!$C$7:$C$1227,MATCH(B75,Historical!$B$7:$B$1249,0))/INDEX(Historical!$N$7:$N$1218,MATCH(B75,Historical!$B$7:$B$1249,0)))^(1/10)-1)*100)</f>
        <v>n/a</v>
      </c>
      <c r="W75" s="668" t="str">
        <f t="shared" si="21"/>
        <v>n/a</v>
      </c>
      <c r="X75" s="669">
        <f t="shared" si="22"/>
        <v>0.62701603436820808</v>
      </c>
      <c r="Y75" s="834"/>
      <c r="Z75" s="618">
        <f t="shared" si="23"/>
        <v>746.93877551020421</v>
      </c>
      <c r="AA75" s="844">
        <f t="shared" si="24"/>
        <v>118.46938775510203</v>
      </c>
      <c r="AB75" s="845">
        <v>12</v>
      </c>
      <c r="AC75" s="824">
        <v>0.49</v>
      </c>
      <c r="AD75" s="824" t="s">
        <v>135</v>
      </c>
      <c r="AE75" s="824">
        <v>4.6100000000000003</v>
      </c>
      <c r="AF75" s="825" t="s">
        <v>135</v>
      </c>
      <c r="AG75" s="824">
        <v>-5.3</v>
      </c>
      <c r="AH75" s="824">
        <v>668.4</v>
      </c>
      <c r="AI75" s="824">
        <v>229.49</v>
      </c>
      <c r="AJ75" s="824">
        <v>25.5</v>
      </c>
      <c r="AK75" s="824">
        <v>-0.48</v>
      </c>
      <c r="AL75" s="836">
        <v>2740</v>
      </c>
      <c r="AM75" s="830">
        <v>0.70000000000000007</v>
      </c>
      <c r="AN75" s="824" t="s">
        <v>135</v>
      </c>
      <c r="AO75" s="705">
        <f t="shared" si="25"/>
        <v>-96.175569317989215</v>
      </c>
      <c r="AP75" s="706">
        <f t="shared" si="26"/>
        <v>22.293818437112822</v>
      </c>
      <c r="AQ75" s="846" t="str">
        <f t="shared" si="27"/>
        <v>n/a</v>
      </c>
      <c r="AR75" s="618">
        <f>INDEX(Historical!$C$7:$C$1227,MATCH(B75,Historical!$B$7:$B$1249,0))*IF(AH75="n/a",1.03,IF(AH75&lt;0,1.01,IF(AH75&gt;10,1.1,(1+AH75/100))))</f>
        <v>3.4870000000000001</v>
      </c>
      <c r="AS75" s="844">
        <f t="shared" si="28"/>
        <v>3.8357000000000006</v>
      </c>
      <c r="AT75" s="844">
        <f t="shared" si="17"/>
        <v>3.8740570000000005</v>
      </c>
      <c r="AU75" s="844">
        <f t="shared" si="17"/>
        <v>3.9127975700000004</v>
      </c>
      <c r="AV75" s="844">
        <f t="shared" si="17"/>
        <v>3.9519255457000004</v>
      </c>
      <c r="AW75" s="618">
        <f t="shared" si="29"/>
        <v>19.061480115700004</v>
      </c>
      <c r="AX75" s="713">
        <f t="shared" si="30"/>
        <v>32.836313722136097</v>
      </c>
      <c r="AY75" s="891">
        <v>0.35</v>
      </c>
      <c r="AZ75" s="830">
        <v>24.169999999999998</v>
      </c>
      <c r="BA75" s="830">
        <v>-26.729999999999997</v>
      </c>
      <c r="BB75" s="830">
        <v>8.0500000000000007</v>
      </c>
      <c r="BC75" s="830">
        <v>-1.69</v>
      </c>
      <c r="BD75" s="986"/>
      <c r="BE75" s="594">
        <v>2012</v>
      </c>
      <c r="BF75" s="856">
        <f t="shared" si="31"/>
        <v>1</v>
      </c>
      <c r="BG75" s="840">
        <v>2.2999999999999998</v>
      </c>
      <c r="BH75" s="823" t="s">
        <v>4455</v>
      </c>
      <c r="BI75" s="823" t="s">
        <v>4456</v>
      </c>
    </row>
    <row r="76" spans="1:61" ht="11.25" customHeight="1" x14ac:dyDescent="0.2">
      <c r="A76" s="822" t="s">
        <v>4733</v>
      </c>
      <c r="B76" s="833" t="s">
        <v>1014</v>
      </c>
      <c r="C76" s="889" t="s">
        <v>4061</v>
      </c>
      <c r="D76" s="889" t="s">
        <v>4204</v>
      </c>
      <c r="E76" s="699">
        <v>10</v>
      </c>
      <c r="F76" s="1155">
        <v>506</v>
      </c>
      <c r="G76" s="1155" t="s">
        <v>105</v>
      </c>
      <c r="H76" s="1155" t="s">
        <v>105</v>
      </c>
      <c r="I76" s="832">
        <v>188.64</v>
      </c>
      <c r="J76" s="618">
        <f t="shared" si="18"/>
        <v>1.2510602205258694</v>
      </c>
      <c r="K76" s="835">
        <v>0.59</v>
      </c>
      <c r="L76" s="845">
        <v>4</v>
      </c>
      <c r="M76" s="609">
        <f t="shared" si="19"/>
        <v>2.36</v>
      </c>
      <c r="N76" s="828" t="s">
        <v>141</v>
      </c>
      <c r="O76" s="700">
        <v>0.5</v>
      </c>
      <c r="P76" s="1006">
        <v>44888</v>
      </c>
      <c r="Q76" s="1006">
        <v>44904</v>
      </c>
      <c r="R76" s="609">
        <f t="shared" si="20"/>
        <v>17.999999999999993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10.389610389610393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22.490496840755412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28.644232635716826</v>
      </c>
      <c r="V76" s="667" t="str">
        <f>IF(INDEX(Historical!$N$7:$N$1218,MATCH(B76,Historical!$B$7:$B$1249,0))=0,"n/a",((INDEX(Historical!$C$7:$C$1227,MATCH(B76,Historical!$B$7:$B$1249,0))/INDEX(Historical!$N$7:$N$1218,MATCH(B76,Historical!$B$7:$B$1249,0)))^(1/10)-1)*100)</f>
        <v>n/a</v>
      </c>
      <c r="W76" s="668" t="str">
        <f t="shared" si="21"/>
        <v>n/a</v>
      </c>
      <c r="X76" s="669">
        <f t="shared" si="22"/>
        <v>1.2787603855230725</v>
      </c>
      <c r="Y76" s="622"/>
      <c r="Z76" s="618">
        <f t="shared" si="23"/>
        <v>31.011826544021019</v>
      </c>
      <c r="AA76" s="844">
        <f t="shared" si="24"/>
        <v>24.788436268068327</v>
      </c>
      <c r="AB76" s="845">
        <v>12</v>
      </c>
      <c r="AC76" s="824">
        <v>7.61</v>
      </c>
      <c r="AD76" s="824">
        <v>1.69</v>
      </c>
      <c r="AE76" s="824">
        <v>1.04</v>
      </c>
      <c r="AF76" s="824">
        <v>18.78</v>
      </c>
      <c r="AG76" s="824">
        <v>103.49999999999999</v>
      </c>
      <c r="AH76" s="824">
        <v>29.2</v>
      </c>
      <c r="AI76" s="824">
        <v>6.4399999999999995</v>
      </c>
      <c r="AJ76" s="824">
        <v>22.400000000000002</v>
      </c>
      <c r="AK76" s="824">
        <v>14.330000000000002</v>
      </c>
      <c r="AL76" s="836">
        <v>24830</v>
      </c>
      <c r="AM76" s="830">
        <v>0.1</v>
      </c>
      <c r="AN76" s="824">
        <v>4.6399999999999997</v>
      </c>
      <c r="AO76" s="705">
        <f t="shared" si="25"/>
        <v>5.1068565881743666</v>
      </c>
      <c r="AP76" s="706">
        <f t="shared" si="26"/>
        <v>29.895292856242694</v>
      </c>
      <c r="AQ76" s="846">
        <f t="shared" si="27"/>
        <v>354.86351218522361</v>
      </c>
      <c r="AR76" s="618">
        <f>INDEX(Historical!$C$7:$C$1227,MATCH(B76,Historical!$B$7:$B$1249,0))*IF(AH76="n/a",1.03,IF(AH76&lt;0,1.01,IF(AH76&gt;10,1.1,(1+AH76/100))))</f>
        <v>1.87</v>
      </c>
      <c r="AS76" s="844">
        <f t="shared" si="28"/>
        <v>1.9904280000000001</v>
      </c>
      <c r="AT76" s="844">
        <f t="shared" si="17"/>
        <v>2.1894708000000001</v>
      </c>
      <c r="AU76" s="844">
        <f t="shared" si="17"/>
        <v>2.4084178800000005</v>
      </c>
      <c r="AV76" s="844">
        <f t="shared" si="17"/>
        <v>2.6492596680000009</v>
      </c>
      <c r="AW76" s="618">
        <f t="shared" si="29"/>
        <v>11.107576348000002</v>
      </c>
      <c r="AX76" s="713">
        <f t="shared" si="30"/>
        <v>5.8882402184054303</v>
      </c>
      <c r="AY76" s="891">
        <v>1.1399999999999999</v>
      </c>
      <c r="AZ76" s="830">
        <v>27.54</v>
      </c>
      <c r="BA76" s="830">
        <v>-9.6100000000000012</v>
      </c>
      <c r="BB76" s="830">
        <v>11.26</v>
      </c>
      <c r="BC76" s="830">
        <v>10.32</v>
      </c>
      <c r="BE76" s="594">
        <v>2014</v>
      </c>
      <c r="BF76" s="856">
        <f t="shared" si="31"/>
        <v>1</v>
      </c>
      <c r="BG76" s="840">
        <v>7.7</v>
      </c>
      <c r="BH76" s="823" t="s">
        <v>4455</v>
      </c>
      <c r="BI76" s="823" t="s">
        <v>4456</v>
      </c>
    </row>
    <row r="77" spans="1:61" ht="11.25" customHeight="1" x14ac:dyDescent="0.2">
      <c r="A77" s="822" t="s">
        <v>4734</v>
      </c>
      <c r="B77" s="833" t="s">
        <v>1018</v>
      </c>
      <c r="C77" s="889" t="s">
        <v>122</v>
      </c>
      <c r="D77" s="889" t="s">
        <v>4043</v>
      </c>
      <c r="E77" s="699">
        <v>13</v>
      </c>
      <c r="F77" s="1155">
        <v>302</v>
      </c>
      <c r="G77" s="1155" t="s">
        <v>105</v>
      </c>
      <c r="H77" s="1155" t="s">
        <v>105</v>
      </c>
      <c r="I77" s="832">
        <v>107.3</v>
      </c>
      <c r="J77" s="618">
        <f t="shared" si="18"/>
        <v>2.6095060577819198</v>
      </c>
      <c r="K77" s="835">
        <v>0.7</v>
      </c>
      <c r="L77" s="845">
        <v>4</v>
      </c>
      <c r="M77" s="609">
        <f t="shared" si="19"/>
        <v>2.8</v>
      </c>
      <c r="N77" s="828" t="s">
        <v>681</v>
      </c>
      <c r="O77" s="700">
        <v>0.68</v>
      </c>
      <c r="P77" s="603">
        <v>44862</v>
      </c>
      <c r="Q77" s="603">
        <v>44879</v>
      </c>
      <c r="R77" s="609">
        <f t="shared" si="20"/>
        <v>2.9411764705882213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9.6774193548387224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9.3541299792876842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14.534932318460857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27.478154107268104</v>
      </c>
      <c r="W77" s="668">
        <f t="shared" si="21"/>
        <v>0.52896319970111449</v>
      </c>
      <c r="X77" s="669">
        <f t="shared" si="22"/>
        <v>0.64599699193159366</v>
      </c>
      <c r="Y77" s="640"/>
      <c r="Z77" s="618">
        <f t="shared" si="23"/>
        <v>18.433179723502306</v>
      </c>
      <c r="AA77" s="844">
        <f t="shared" si="24"/>
        <v>7.06385780118499</v>
      </c>
      <c r="AB77" s="845">
        <v>12</v>
      </c>
      <c r="AC77" s="824">
        <v>15.19</v>
      </c>
      <c r="AD77" s="824" t="s">
        <v>135</v>
      </c>
      <c r="AE77" s="824">
        <v>1.19</v>
      </c>
      <c r="AF77" s="824">
        <v>2.31</v>
      </c>
      <c r="AG77" s="824">
        <v>35.5</v>
      </c>
      <c r="AH77" s="824">
        <v>1.2</v>
      </c>
      <c r="AI77" s="824">
        <v>-18.34</v>
      </c>
      <c r="AJ77" s="824">
        <v>22.5</v>
      </c>
      <c r="AK77" s="824">
        <v>-0.67999999999999994</v>
      </c>
      <c r="AL77" s="836">
        <v>11430</v>
      </c>
      <c r="AM77" s="830">
        <v>0.2</v>
      </c>
      <c r="AN77" s="824">
        <v>2.4900000000000002</v>
      </c>
      <c r="AO77" s="705">
        <f t="shared" si="25"/>
        <v>10.080580575057787</v>
      </c>
      <c r="AP77" s="706">
        <f t="shared" si="26"/>
        <v>17.144438376242778</v>
      </c>
      <c r="AQ77" s="846">
        <f t="shared" si="27"/>
        <v>-14.839989768965367</v>
      </c>
      <c r="AR77" s="618">
        <f>INDEX(Historical!$C$7:$C$1227,MATCH(B77,Historical!$B$7:$B$1249,0))*IF(AH77="n/a",1.03,IF(AH77&lt;0,1.01,IF(AH77&gt;10,1.1,(1+AH77/100))))</f>
        <v>2.7526400000000004</v>
      </c>
      <c r="AS77" s="844">
        <f t="shared" si="28"/>
        <v>2.7801664000000006</v>
      </c>
      <c r="AT77" s="844">
        <f t="shared" si="17"/>
        <v>2.8079680640000007</v>
      </c>
      <c r="AU77" s="844">
        <f t="shared" si="17"/>
        <v>2.8360477446400005</v>
      </c>
      <c r="AV77" s="844">
        <f t="shared" si="17"/>
        <v>2.8644082220864004</v>
      </c>
      <c r="AW77" s="618">
        <f t="shared" si="29"/>
        <v>14.041230430726403</v>
      </c>
      <c r="AX77" s="713">
        <f t="shared" si="30"/>
        <v>13.085955667032994</v>
      </c>
      <c r="AY77" s="891">
        <v>1.25</v>
      </c>
      <c r="AZ77" s="830">
        <v>23.75</v>
      </c>
      <c r="BA77" s="830">
        <v>-39.21</v>
      </c>
      <c r="BB77" s="830">
        <v>11.97</v>
      </c>
      <c r="BC77" s="830">
        <v>-12.78</v>
      </c>
      <c r="BE77" s="594">
        <v>2010</v>
      </c>
      <c r="BF77" s="856">
        <f t="shared" si="31"/>
        <v>1</v>
      </c>
      <c r="BG77" s="840">
        <v>11.3</v>
      </c>
      <c r="BH77" s="823" t="s">
        <v>4455</v>
      </c>
      <c r="BI77" s="823" t="s">
        <v>4456</v>
      </c>
    </row>
    <row r="78" spans="1:61" ht="11.25" customHeight="1" x14ac:dyDescent="0.2">
      <c r="A78" s="822" t="s">
        <v>4735</v>
      </c>
      <c r="B78" s="833" t="s">
        <v>997</v>
      </c>
      <c r="C78" s="889" t="s">
        <v>107</v>
      </c>
      <c r="D78" s="889" t="s">
        <v>4205</v>
      </c>
      <c r="E78" s="699">
        <v>11</v>
      </c>
      <c r="F78" s="1155">
        <v>433</v>
      </c>
      <c r="G78" s="1155" t="s">
        <v>36</v>
      </c>
      <c r="H78" s="1155" t="s">
        <v>36</v>
      </c>
      <c r="I78" s="832">
        <v>56.01</v>
      </c>
      <c r="J78" s="618">
        <f t="shared" si="18"/>
        <v>2.9994643813604713</v>
      </c>
      <c r="K78" s="835">
        <v>0.42</v>
      </c>
      <c r="L78" s="845">
        <v>4</v>
      </c>
      <c r="M78" s="609">
        <f t="shared" si="19"/>
        <v>1.68</v>
      </c>
      <c r="N78" s="828" t="s">
        <v>144</v>
      </c>
      <c r="O78" s="700">
        <v>0.4</v>
      </c>
      <c r="P78" s="603">
        <v>44818</v>
      </c>
      <c r="Q78" s="603">
        <v>44835</v>
      </c>
      <c r="R78" s="609">
        <f t="shared" si="20"/>
        <v>4.9999999999999902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2.6315789473684292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4.1714007510293971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4.0358274630921898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4.5472129682976536</v>
      </c>
      <c r="W78" s="668">
        <f t="shared" si="21"/>
        <v>0.88753869485094472</v>
      </c>
      <c r="X78" s="669">
        <f t="shared" si="22"/>
        <v>0.2620667183826097</v>
      </c>
      <c r="Y78" s="640"/>
      <c r="Z78" s="618">
        <f t="shared" si="23"/>
        <v>23.965763195435091</v>
      </c>
      <c r="AA78" s="844">
        <f t="shared" si="24"/>
        <v>7.9900142653352351</v>
      </c>
      <c r="AB78" s="845">
        <v>12</v>
      </c>
      <c r="AC78" s="824">
        <v>7.01</v>
      </c>
      <c r="AD78" s="824" t="s">
        <v>135</v>
      </c>
      <c r="AE78" s="824">
        <v>2.0099999999999998</v>
      </c>
      <c r="AF78" s="824">
        <v>1.07</v>
      </c>
      <c r="AG78" s="824">
        <v>12.5</v>
      </c>
      <c r="AH78" s="824">
        <v>31.2</v>
      </c>
      <c r="AI78" s="824" t="s">
        <v>135</v>
      </c>
      <c r="AJ78" s="824">
        <v>15.4</v>
      </c>
      <c r="AK78" s="824" t="s">
        <v>135</v>
      </c>
      <c r="AL78" s="836">
        <v>192.88</v>
      </c>
      <c r="AM78" s="830">
        <v>1</v>
      </c>
      <c r="AN78" s="824">
        <v>0.3</v>
      </c>
      <c r="AO78" s="705">
        <f t="shared" si="25"/>
        <v>-0.95472242088257353</v>
      </c>
      <c r="AP78" s="706">
        <f t="shared" si="26"/>
        <v>7.0352918444526615</v>
      </c>
      <c r="AQ78" s="846">
        <f t="shared" si="27"/>
        <v>-38.358328438885501</v>
      </c>
      <c r="AR78" s="618">
        <f>INDEX(Historical!$C$7:$C$1227,MATCH(B78,Historical!$B$7:$B$1249,0))*IF(AH78="n/a",1.03,IF(AH78&lt;0,1.01,IF(AH78&gt;10,1.1,(1+AH78/100))))</f>
        <v>1.7160000000000002</v>
      </c>
      <c r="AS78" s="844">
        <f t="shared" si="28"/>
        <v>1.7674800000000002</v>
      </c>
      <c r="AT78" s="844">
        <f t="shared" si="17"/>
        <v>1.8205044000000001</v>
      </c>
      <c r="AU78" s="844">
        <f t="shared" si="17"/>
        <v>1.8751195320000003</v>
      </c>
      <c r="AV78" s="844">
        <f t="shared" si="17"/>
        <v>1.9313731179600002</v>
      </c>
      <c r="AW78" s="618">
        <f t="shared" si="29"/>
        <v>9.1104770499600001</v>
      </c>
      <c r="AX78" s="713">
        <f t="shared" si="30"/>
        <v>16.265804409855384</v>
      </c>
      <c r="AY78" s="891">
        <v>0.3</v>
      </c>
      <c r="AZ78" s="830">
        <v>29.95</v>
      </c>
      <c r="BA78" s="830">
        <v>-8.93</v>
      </c>
      <c r="BB78" s="830">
        <v>2.4699999999999998</v>
      </c>
      <c r="BC78" s="830">
        <v>10.09</v>
      </c>
      <c r="BE78" s="594">
        <v>2012</v>
      </c>
      <c r="BF78" s="856">
        <f t="shared" si="31"/>
        <v>1</v>
      </c>
      <c r="BG78" s="840">
        <v>1.0999999999999999</v>
      </c>
      <c r="BH78" s="823" t="s">
        <v>4455</v>
      </c>
      <c r="BI78" s="823" t="s">
        <v>4456</v>
      </c>
    </row>
    <row r="79" spans="1:61" ht="11.25" customHeight="1" x14ac:dyDescent="0.2">
      <c r="A79" s="829" t="s">
        <v>4738</v>
      </c>
      <c r="B79" s="833" t="s">
        <v>1041</v>
      </c>
      <c r="C79" s="889" t="s">
        <v>107</v>
      </c>
      <c r="D79" s="889" t="s">
        <v>4205</v>
      </c>
      <c r="E79" s="699">
        <v>10</v>
      </c>
      <c r="F79" s="1155">
        <v>499</v>
      </c>
      <c r="G79" s="1155" t="s">
        <v>36</v>
      </c>
      <c r="H79" s="1155" t="s">
        <v>36</v>
      </c>
      <c r="I79" s="832">
        <v>101.92</v>
      </c>
      <c r="J79" s="618">
        <f t="shared" si="18"/>
        <v>2.5510204081632653</v>
      </c>
      <c r="K79" s="835">
        <v>0.65</v>
      </c>
      <c r="L79" s="845">
        <v>4</v>
      </c>
      <c r="M79" s="609">
        <f t="shared" si="19"/>
        <v>2.6</v>
      </c>
      <c r="N79" s="828" t="s">
        <v>159</v>
      </c>
      <c r="O79" s="700">
        <v>0.6</v>
      </c>
      <c r="P79" s="603">
        <v>44847</v>
      </c>
      <c r="Q79" s="603">
        <v>44865</v>
      </c>
      <c r="R79" s="609">
        <f t="shared" si="20"/>
        <v>8.333333333333341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1.7543859649122862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6.6968355618288955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6.2914605914482502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5.4860202419646509</v>
      </c>
      <c r="W79" s="668">
        <f t="shared" si="21"/>
        <v>1.1468168752500183</v>
      </c>
      <c r="X79" s="669">
        <f t="shared" si="22"/>
        <v>0.60494813379310097</v>
      </c>
      <c r="Y79" s="640"/>
      <c r="Z79" s="618">
        <f t="shared" si="23"/>
        <v>41.20443740095088</v>
      </c>
      <c r="AA79" s="844">
        <f t="shared" si="24"/>
        <v>16.152139461172744</v>
      </c>
      <c r="AB79" s="845">
        <v>12</v>
      </c>
      <c r="AC79" s="824">
        <v>6.31</v>
      </c>
      <c r="AD79" s="824">
        <v>1.98</v>
      </c>
      <c r="AE79" s="824">
        <v>8.43</v>
      </c>
      <c r="AF79" s="824">
        <v>2.7</v>
      </c>
      <c r="AG79" s="824">
        <v>15</v>
      </c>
      <c r="AH79" s="824">
        <v>2.1</v>
      </c>
      <c r="AI79" s="824">
        <v>7.51</v>
      </c>
      <c r="AJ79" s="824">
        <v>10.4</v>
      </c>
      <c r="AK79" s="824">
        <v>8</v>
      </c>
      <c r="AL79" s="836">
        <v>1480</v>
      </c>
      <c r="AM79" s="830">
        <v>1.4000000000000001</v>
      </c>
      <c r="AN79" s="824">
        <v>0</v>
      </c>
      <c r="AO79" s="705">
        <f t="shared" si="25"/>
        <v>-7.309658461561229</v>
      </c>
      <c r="AP79" s="706">
        <f t="shared" si="26"/>
        <v>8.8424809996115155</v>
      </c>
      <c r="AQ79" s="846">
        <f t="shared" si="27"/>
        <v>39.221289152942738</v>
      </c>
      <c r="AR79" s="618">
        <f>INDEX(Historical!$C$7:$C$1227,MATCH(B79,Historical!$B$7:$B$1249,0))*IF(AH79="n/a",1.03,IF(AH79&lt;0,1.01,IF(AH79&gt;10,1.1,(1+AH79/100))))</f>
        <v>2.3687199999999997</v>
      </c>
      <c r="AS79" s="844">
        <f t="shared" si="28"/>
        <v>2.5466108719999996</v>
      </c>
      <c r="AT79" s="844">
        <f t="shared" si="17"/>
        <v>2.7503397417599995</v>
      </c>
      <c r="AU79" s="844">
        <f t="shared" si="17"/>
        <v>2.9703669211007995</v>
      </c>
      <c r="AV79" s="844">
        <f t="shared" si="17"/>
        <v>3.2079962747888637</v>
      </c>
      <c r="AW79" s="618">
        <f t="shared" si="29"/>
        <v>13.844033809649661</v>
      </c>
      <c r="AX79" s="713">
        <f t="shared" si="30"/>
        <v>13.583235684507125</v>
      </c>
      <c r="AY79" s="891">
        <v>0.53</v>
      </c>
      <c r="AZ79" s="830">
        <v>38.86</v>
      </c>
      <c r="BA79" s="830">
        <v>-1.05</v>
      </c>
      <c r="BB79" s="830">
        <v>6.98</v>
      </c>
      <c r="BC79" s="830">
        <v>20.200000000000003</v>
      </c>
      <c r="BE79" s="594">
        <v>2012</v>
      </c>
      <c r="BF79" s="856">
        <f t="shared" si="31"/>
        <v>1</v>
      </c>
      <c r="BG79" s="840">
        <v>1.5</v>
      </c>
      <c r="BH79" s="823" t="s">
        <v>4455</v>
      </c>
      <c r="BI79" s="823" t="s">
        <v>4456</v>
      </c>
    </row>
    <row r="80" spans="1:61" ht="11.25" customHeight="1" x14ac:dyDescent="0.2">
      <c r="A80" s="829" t="s">
        <v>4741</v>
      </c>
      <c r="B80" s="833" t="s">
        <v>1035</v>
      </c>
      <c r="C80" s="889" t="s">
        <v>244</v>
      </c>
      <c r="D80" s="889" t="s">
        <v>4219</v>
      </c>
      <c r="E80" s="699">
        <v>12</v>
      </c>
      <c r="F80" s="1155">
        <v>388</v>
      </c>
      <c r="G80" s="1155" t="s">
        <v>105</v>
      </c>
      <c r="H80" s="1155" t="s">
        <v>105</v>
      </c>
      <c r="I80" s="832">
        <v>221.96</v>
      </c>
      <c r="J80" s="618">
        <f t="shared" si="18"/>
        <v>0.32167958190664986</v>
      </c>
      <c r="K80" s="843">
        <v>0.71399999999999997</v>
      </c>
      <c r="L80" s="845">
        <v>1</v>
      </c>
      <c r="M80" s="609">
        <f t="shared" si="19"/>
        <v>0.71399999999999997</v>
      </c>
      <c r="N80" s="828" t="s">
        <v>952</v>
      </c>
      <c r="O80" s="703">
        <v>0.66700000000000004</v>
      </c>
      <c r="P80" s="603">
        <v>44896</v>
      </c>
      <c r="Q80" s="603">
        <v>44932</v>
      </c>
      <c r="R80" s="609">
        <f t="shared" si="20"/>
        <v>7.0464767616191786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7.2347266881028993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7.0746084004187582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8.6762468260703329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12.800125756378677</v>
      </c>
      <c r="W80" s="668">
        <f t="shared" si="21"/>
        <v>0.67782512384667049</v>
      </c>
      <c r="X80" s="669">
        <f t="shared" si="22"/>
        <v>0.32253705673123911</v>
      </c>
      <c r="Y80" s="641" t="s">
        <v>4253</v>
      </c>
      <c r="Z80" s="618">
        <f t="shared" si="23"/>
        <v>5.7441673370876911</v>
      </c>
      <c r="AA80" s="844">
        <f t="shared" si="24"/>
        <v>17.856798069187452</v>
      </c>
      <c r="AB80" s="845">
        <v>12</v>
      </c>
      <c r="AC80" s="824">
        <v>12.43</v>
      </c>
      <c r="AD80" s="824">
        <v>0.67</v>
      </c>
      <c r="AE80" s="824">
        <v>4.92</v>
      </c>
      <c r="AF80" s="824">
        <v>13.7</v>
      </c>
      <c r="AG80" s="824">
        <v>104.69999999999999</v>
      </c>
      <c r="AH80" s="824">
        <v>7.7</v>
      </c>
      <c r="AI80" s="824">
        <v>73.98</v>
      </c>
      <c r="AJ80" s="824">
        <v>26.900000000000002</v>
      </c>
      <c r="AK80" s="824">
        <v>26.700000000000003</v>
      </c>
      <c r="AL80" s="836">
        <v>8340</v>
      </c>
      <c r="AM80" s="830">
        <v>3</v>
      </c>
      <c r="AN80" s="824">
        <v>5.19</v>
      </c>
      <c r="AO80" s="705">
        <f t="shared" si="25"/>
        <v>-8.8588716612104683</v>
      </c>
      <c r="AP80" s="706">
        <f t="shared" si="26"/>
        <v>8.9979264079769834</v>
      </c>
      <c r="AQ80" s="846">
        <f t="shared" si="27"/>
        <v>229.73938095806514</v>
      </c>
      <c r="AR80" s="618">
        <f>INDEX(Historical!$C$7:$C$1227,MATCH(B80,Historical!$B$7:$B$1249,0))*IF(AH80="n/a",1.03,IF(AH80&lt;0,1.01,IF(AH80&gt;10,1.1,(1+AH80/100))))</f>
        <v>0.71835899999999997</v>
      </c>
      <c r="AS80" s="844">
        <f t="shared" si="28"/>
        <v>0.79019490000000003</v>
      </c>
      <c r="AT80" s="844">
        <f t="shared" si="17"/>
        <v>0.86921439000000011</v>
      </c>
      <c r="AU80" s="844">
        <f t="shared" si="17"/>
        <v>0.95613582900000016</v>
      </c>
      <c r="AV80" s="844">
        <f t="shared" si="17"/>
        <v>1.0517494119000002</v>
      </c>
      <c r="AW80" s="618">
        <f t="shared" si="29"/>
        <v>4.3856535309000009</v>
      </c>
      <c r="AX80" s="713">
        <f t="shared" si="30"/>
        <v>1.9758756221391245</v>
      </c>
      <c r="AY80" s="891">
        <v>1.1000000000000001</v>
      </c>
      <c r="AZ80" s="830">
        <v>28.49</v>
      </c>
      <c r="BA80" s="830">
        <v>-10.979999999999999</v>
      </c>
      <c r="BB80" s="830">
        <v>8.8800000000000008</v>
      </c>
      <c r="BC80" s="830">
        <v>7.5200000000000005</v>
      </c>
      <c r="BE80" s="594">
        <v>2012</v>
      </c>
      <c r="BF80" s="856">
        <f t="shared" si="31"/>
        <v>1</v>
      </c>
      <c r="BG80" s="840">
        <v>12.6</v>
      </c>
      <c r="BH80" s="823" t="s">
        <v>4455</v>
      </c>
      <c r="BI80" s="823" t="s">
        <v>4456</v>
      </c>
    </row>
    <row r="81" spans="1:61" ht="11.25" customHeight="1" x14ac:dyDescent="0.2">
      <c r="A81" s="822" t="s">
        <v>4742</v>
      </c>
      <c r="B81" s="833" t="s">
        <v>1029</v>
      </c>
      <c r="C81" s="889" t="s">
        <v>152</v>
      </c>
      <c r="D81" s="889" t="s">
        <v>4188</v>
      </c>
      <c r="E81" s="699">
        <v>14</v>
      </c>
      <c r="F81" s="1155">
        <v>264</v>
      </c>
      <c r="G81" s="1155" t="s">
        <v>36</v>
      </c>
      <c r="H81" s="1155" t="s">
        <v>36</v>
      </c>
      <c r="I81" s="832">
        <v>520</v>
      </c>
      <c r="J81" s="618">
        <f t="shared" si="18"/>
        <v>0.29230769230769232</v>
      </c>
      <c r="K81" s="835">
        <v>0.38</v>
      </c>
      <c r="L81" s="845">
        <v>4</v>
      </c>
      <c r="M81" s="609">
        <f t="shared" si="19"/>
        <v>1.52</v>
      </c>
      <c r="N81" s="828" t="s">
        <v>118</v>
      </c>
      <c r="O81" s="700">
        <v>0.36</v>
      </c>
      <c r="P81" s="603">
        <v>44785</v>
      </c>
      <c r="Q81" s="603">
        <v>44806</v>
      </c>
      <c r="R81" s="609">
        <f t="shared" si="20"/>
        <v>5.5555555555555607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6.0606060606060552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6.469042607881903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6.9610375725068785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8.842291989017026</v>
      </c>
      <c r="W81" s="668">
        <f t="shared" si="21"/>
        <v>0.78724357679583012</v>
      </c>
      <c r="X81" s="669">
        <f t="shared" si="22"/>
        <v>0.32990699395767198</v>
      </c>
      <c r="Y81" s="635"/>
      <c r="Z81" s="618">
        <f t="shared" si="23"/>
        <v>8.8269454123112663</v>
      </c>
      <c r="AA81" s="844">
        <f t="shared" si="24"/>
        <v>30.197444831591174</v>
      </c>
      <c r="AB81" s="845">
        <v>12</v>
      </c>
      <c r="AC81" s="824">
        <v>17.22</v>
      </c>
      <c r="AD81" s="824">
        <v>4.28</v>
      </c>
      <c r="AE81" s="824">
        <v>3.54</v>
      </c>
      <c r="AF81" s="824">
        <v>10.56</v>
      </c>
      <c r="AG81" s="824">
        <v>38.9</v>
      </c>
      <c r="AH81" s="824">
        <v>-13.5</v>
      </c>
      <c r="AI81" s="824">
        <v>2.75</v>
      </c>
      <c r="AJ81" s="824">
        <v>21.099999999999998</v>
      </c>
      <c r="AK81" s="824">
        <v>6.9500000000000011</v>
      </c>
      <c r="AL81" s="836">
        <v>7540</v>
      </c>
      <c r="AM81" s="830">
        <v>1.5</v>
      </c>
      <c r="AN81" s="824">
        <v>0.16</v>
      </c>
      <c r="AO81" s="705">
        <f t="shared" si="25"/>
        <v>-22.944099566776604</v>
      </c>
      <c r="AP81" s="706">
        <f t="shared" si="26"/>
        <v>7.2533452648145706</v>
      </c>
      <c r="AQ81" s="846">
        <f t="shared" si="27"/>
        <v>276.46603354034647</v>
      </c>
      <c r="AR81" s="618">
        <f>INDEX(Historical!$C$7:$C$1227,MATCH(B81,Historical!$B$7:$B$1249,0))*IF(AH81="n/a",1.03,IF(AH81&lt;0,1.01,IF(AH81&gt;10,1.1,(1+AH81/100))))</f>
        <v>1.4139999999999999</v>
      </c>
      <c r="AS81" s="844">
        <f t="shared" si="28"/>
        <v>1.452885</v>
      </c>
      <c r="AT81" s="844">
        <f t="shared" si="17"/>
        <v>1.5538605075</v>
      </c>
      <c r="AU81" s="844">
        <f t="shared" si="17"/>
        <v>1.6618538127712503</v>
      </c>
      <c r="AV81" s="844">
        <f t="shared" si="17"/>
        <v>1.7773526527588523</v>
      </c>
      <c r="AW81" s="618">
        <f t="shared" si="29"/>
        <v>7.8599519730301015</v>
      </c>
      <c r="AX81" s="713">
        <f t="shared" si="30"/>
        <v>1.511529225582712</v>
      </c>
      <c r="AY81" s="891">
        <v>0.54</v>
      </c>
      <c r="AZ81" s="830">
        <v>20.89</v>
      </c>
      <c r="BA81" s="830">
        <v>-3.6799999999999997</v>
      </c>
      <c r="BB81" s="830">
        <v>11.07</v>
      </c>
      <c r="BC81" s="830">
        <v>8.15</v>
      </c>
      <c r="BE81" s="594">
        <v>2009</v>
      </c>
      <c r="BF81" s="856">
        <f t="shared" si="31"/>
        <v>1</v>
      </c>
      <c r="BG81" s="840">
        <v>19.7</v>
      </c>
      <c r="BH81" s="823" t="s">
        <v>4455</v>
      </c>
      <c r="BI81" s="823" t="s">
        <v>4456</v>
      </c>
    </row>
    <row r="82" spans="1:61" ht="11.25" customHeight="1" x14ac:dyDescent="0.2">
      <c r="A82" s="839" t="s">
        <v>4745</v>
      </c>
      <c r="B82" s="833" t="s">
        <v>1043</v>
      </c>
      <c r="C82" s="889" t="s">
        <v>107</v>
      </c>
      <c r="D82" s="889" t="s">
        <v>4205</v>
      </c>
      <c r="E82" s="699">
        <v>11</v>
      </c>
      <c r="F82" s="1155">
        <v>392</v>
      </c>
      <c r="G82" s="1155" t="s">
        <v>105</v>
      </c>
      <c r="H82" s="1155" t="s">
        <v>105</v>
      </c>
      <c r="I82" s="832">
        <v>22.86</v>
      </c>
      <c r="J82" s="618">
        <f t="shared" si="18"/>
        <v>2.4496937882764658</v>
      </c>
      <c r="K82" s="835">
        <v>0.14000000000000001</v>
      </c>
      <c r="L82" s="845">
        <v>4</v>
      </c>
      <c r="M82" s="609">
        <f t="shared" si="19"/>
        <v>0.56000000000000005</v>
      </c>
      <c r="N82" s="828" t="s">
        <v>138</v>
      </c>
      <c r="O82" s="700">
        <v>0.12</v>
      </c>
      <c r="P82" s="895">
        <v>44396</v>
      </c>
      <c r="Q82" s="895">
        <v>44410</v>
      </c>
      <c r="R82" s="609">
        <f t="shared" si="20"/>
        <v>16.666666666666682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18.181818181818187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17.566734386037886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18.772564182493777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33.011199172252816</v>
      </c>
      <c r="W82" s="668">
        <f t="shared" si="21"/>
        <v>0.56867259152078431</v>
      </c>
      <c r="X82" s="669">
        <f t="shared" si="22"/>
        <v>1.7382003872679423</v>
      </c>
      <c r="Y82" s="640"/>
      <c r="Z82" s="618">
        <f t="shared" si="23"/>
        <v>21.960784313725494</v>
      </c>
      <c r="AA82" s="844">
        <f t="shared" si="24"/>
        <v>8.9647058823529413</v>
      </c>
      <c r="AB82" s="845">
        <v>12</v>
      </c>
      <c r="AC82" s="824">
        <v>2.5499999999999998</v>
      </c>
      <c r="AD82" s="824">
        <v>1.1200000000000001</v>
      </c>
      <c r="AE82" s="824">
        <v>3.37</v>
      </c>
      <c r="AF82" s="824">
        <v>1.1499999999999999</v>
      </c>
      <c r="AG82" s="824">
        <v>11.799999999999999</v>
      </c>
      <c r="AH82" s="824">
        <v>31.8</v>
      </c>
      <c r="AI82" s="824">
        <v>20.330000000000002</v>
      </c>
      <c r="AJ82" s="824">
        <v>10.8</v>
      </c>
      <c r="AK82" s="824">
        <v>8</v>
      </c>
      <c r="AL82" s="836">
        <v>364.34</v>
      </c>
      <c r="AM82" s="830">
        <v>0.6</v>
      </c>
      <c r="AN82" s="824">
        <v>0.34</v>
      </c>
      <c r="AO82" s="705">
        <f t="shared" si="25"/>
        <v>12.257552088417302</v>
      </c>
      <c r="AP82" s="706">
        <f t="shared" si="26"/>
        <v>21.222257970770244</v>
      </c>
      <c r="AQ82" s="846">
        <f t="shared" si="27"/>
        <v>-32.309817666712362</v>
      </c>
      <c r="AR82" s="618">
        <f>INDEX(Historical!$C$7:$C$1227,MATCH(B82,Historical!$B$7:$B$1249,0))*IF(AH82="n/a",1.03,IF(AH82&lt;0,1.01,IF(AH82&gt;10,1.1,(1+AH82/100))))</f>
        <v>0.57200000000000006</v>
      </c>
      <c r="AS82" s="844">
        <f t="shared" si="28"/>
        <v>0.62920000000000009</v>
      </c>
      <c r="AT82" s="844">
        <f t="shared" si="17"/>
        <v>0.67953600000000014</v>
      </c>
      <c r="AU82" s="844">
        <f t="shared" si="17"/>
        <v>0.73389888000000025</v>
      </c>
      <c r="AV82" s="844">
        <f t="shared" si="17"/>
        <v>0.79261079040000038</v>
      </c>
      <c r="AW82" s="618">
        <f t="shared" si="29"/>
        <v>3.4072456704000009</v>
      </c>
      <c r="AX82" s="713">
        <f t="shared" si="30"/>
        <v>14.904836703412078</v>
      </c>
      <c r="AY82" s="891">
        <v>0.81</v>
      </c>
      <c r="AZ82" s="830">
        <v>13.73</v>
      </c>
      <c r="BA82" s="830">
        <v>-11.64</v>
      </c>
      <c r="BB82" s="830">
        <v>2.65</v>
      </c>
      <c r="BC82" s="830">
        <v>2.85</v>
      </c>
      <c r="BE82" s="594">
        <v>2011</v>
      </c>
      <c r="BF82" s="856">
        <f t="shared" si="31"/>
        <v>1</v>
      </c>
      <c r="BG82" s="840">
        <v>1.2</v>
      </c>
      <c r="BH82" s="823" t="s">
        <v>4455</v>
      </c>
      <c r="BI82" s="823" t="s">
        <v>4456</v>
      </c>
    </row>
    <row r="83" spans="1:61" ht="11.25" customHeight="1" x14ac:dyDescent="0.2">
      <c r="A83" s="829" t="s">
        <v>4749</v>
      </c>
      <c r="B83" s="833" t="s">
        <v>513</v>
      </c>
      <c r="C83" s="889" t="s">
        <v>4209</v>
      </c>
      <c r="D83" s="889" t="s">
        <v>514</v>
      </c>
      <c r="E83" s="699">
        <v>15</v>
      </c>
      <c r="F83" s="1155">
        <v>251</v>
      </c>
      <c r="G83" s="1155" t="s">
        <v>105</v>
      </c>
      <c r="H83" s="1155" t="s">
        <v>105</v>
      </c>
      <c r="I83" s="832">
        <v>36.64</v>
      </c>
      <c r="J83" s="618">
        <f t="shared" si="18"/>
        <v>2.9475982532751095</v>
      </c>
      <c r="K83" s="835">
        <v>0.27</v>
      </c>
      <c r="L83" s="845">
        <v>4</v>
      </c>
      <c r="M83" s="609">
        <f t="shared" si="19"/>
        <v>1.08</v>
      </c>
      <c r="N83" s="828" t="s">
        <v>406</v>
      </c>
      <c r="O83" s="700">
        <v>0.25</v>
      </c>
      <c r="P83" s="603">
        <v>44656</v>
      </c>
      <c r="Q83" s="603">
        <v>44678</v>
      </c>
      <c r="R83" s="609">
        <f t="shared" si="20"/>
        <v>8.0000000000000071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8.8888888888888786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10.441176906353157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12.763752949200246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16.312662159614067</v>
      </c>
      <c r="W83" s="668">
        <f t="shared" si="21"/>
        <v>0.7824445099341294</v>
      </c>
      <c r="X83" s="669">
        <f t="shared" si="22"/>
        <v>1.1295356592212606</v>
      </c>
      <c r="Y83" s="628"/>
      <c r="Z83" s="618">
        <f t="shared" si="23"/>
        <v>93.913043478260889</v>
      </c>
      <c r="AA83" s="844">
        <f t="shared" si="24"/>
        <v>31.860869565217396</v>
      </c>
      <c r="AB83" s="845">
        <v>12</v>
      </c>
      <c r="AC83" s="824">
        <v>1.1499999999999999</v>
      </c>
      <c r="AD83" s="824">
        <v>3.42</v>
      </c>
      <c r="AE83" s="824">
        <v>1.25</v>
      </c>
      <c r="AF83" s="824">
        <v>1.93</v>
      </c>
      <c r="AG83" s="824">
        <v>6</v>
      </c>
      <c r="AH83" s="824">
        <v>33.5</v>
      </c>
      <c r="AI83" s="824">
        <v>4.2799999999999994</v>
      </c>
      <c r="AJ83" s="824">
        <v>11.3</v>
      </c>
      <c r="AK83" s="824">
        <v>9.02</v>
      </c>
      <c r="AL83" s="836">
        <v>151540</v>
      </c>
      <c r="AM83" s="830">
        <v>0.71000000000000008</v>
      </c>
      <c r="AN83" s="824">
        <v>1.22</v>
      </c>
      <c r="AO83" s="705">
        <f t="shared" si="25"/>
        <v>-16.14951836274204</v>
      </c>
      <c r="AP83" s="706">
        <f t="shared" si="26"/>
        <v>15.711351202475356</v>
      </c>
      <c r="AQ83" s="846">
        <f t="shared" si="27"/>
        <v>65.316502182086509</v>
      </c>
      <c r="AR83" s="618">
        <f>INDEX(Historical!$C$7:$C$1227,MATCH(B83,Historical!$B$7:$B$1249,0))*IF(AH83="n/a",1.03,IF(AH83&lt;0,1.01,IF(AH83&gt;10,1.1,(1+AH83/100))))</f>
        <v>1.0780000000000001</v>
      </c>
      <c r="AS83" s="844">
        <f t="shared" si="28"/>
        <v>1.1241384000000001</v>
      </c>
      <c r="AT83" s="844">
        <f t="shared" si="17"/>
        <v>1.2255356836800002</v>
      </c>
      <c r="AU83" s="844">
        <f t="shared" si="17"/>
        <v>1.3360790023479363</v>
      </c>
      <c r="AV83" s="844">
        <f t="shared" si="17"/>
        <v>1.4565933283597203</v>
      </c>
      <c r="AW83" s="618">
        <f t="shared" si="29"/>
        <v>6.2203464143876568</v>
      </c>
      <c r="AX83" s="713">
        <f t="shared" si="30"/>
        <v>16.976927986865874</v>
      </c>
      <c r="AY83" s="891">
        <v>1</v>
      </c>
      <c r="AZ83" s="830">
        <v>29.060000000000002</v>
      </c>
      <c r="BA83" s="830">
        <v>-31.28</v>
      </c>
      <c r="BB83" s="830">
        <v>15.040000000000001</v>
      </c>
      <c r="BC83" s="830">
        <v>-7.24</v>
      </c>
      <c r="BE83" s="594">
        <v>2008</v>
      </c>
      <c r="BF83" s="856">
        <f t="shared" si="31"/>
        <v>2</v>
      </c>
      <c r="BG83" s="840">
        <v>2</v>
      </c>
      <c r="BH83" s="823" t="s">
        <v>4455</v>
      </c>
      <c r="BI83" s="823" t="s">
        <v>4456</v>
      </c>
    </row>
    <row r="84" spans="1:61" ht="11.25" customHeight="1" x14ac:dyDescent="0.2">
      <c r="A84" s="822" t="s">
        <v>1044</v>
      </c>
      <c r="B84" s="833" t="s">
        <v>1045</v>
      </c>
      <c r="C84" s="889" t="s">
        <v>107</v>
      </c>
      <c r="D84" s="889" t="s">
        <v>4201</v>
      </c>
      <c r="E84" s="699">
        <v>12</v>
      </c>
      <c r="F84" s="1155">
        <v>344</v>
      </c>
      <c r="G84" s="1155" t="s">
        <v>105</v>
      </c>
      <c r="H84" s="1155" t="s">
        <v>105</v>
      </c>
      <c r="I84" s="832">
        <v>176.5</v>
      </c>
      <c r="J84" s="618">
        <f t="shared" si="18"/>
        <v>2.2662889518413598</v>
      </c>
      <c r="K84" s="835">
        <v>1</v>
      </c>
      <c r="L84" s="845">
        <v>4</v>
      </c>
      <c r="M84" s="609">
        <f t="shared" si="19"/>
        <v>4</v>
      </c>
      <c r="N84" s="828" t="s">
        <v>3856</v>
      </c>
      <c r="O84" s="700">
        <v>0.9</v>
      </c>
      <c r="P84" s="603">
        <v>44629</v>
      </c>
      <c r="Q84" s="603">
        <v>44645</v>
      </c>
      <c r="R84" s="609">
        <f t="shared" si="20"/>
        <v>11.111111111111107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5.8823529411764719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8.7380373002892142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8.4471771197698544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12.385025332346844</v>
      </c>
      <c r="W84" s="668">
        <f t="shared" si="21"/>
        <v>0.68204762550689069</v>
      </c>
      <c r="X84" s="669">
        <f t="shared" si="22"/>
        <v>0.84471771197698542</v>
      </c>
      <c r="Y84" s="632"/>
      <c r="Z84" s="618">
        <f t="shared" si="23"/>
        <v>54.570259208731244</v>
      </c>
      <c r="AA84" s="844">
        <f t="shared" si="24"/>
        <v>24.079126875852658</v>
      </c>
      <c r="AB84" s="845">
        <v>12</v>
      </c>
      <c r="AC84" s="824">
        <v>7.33</v>
      </c>
      <c r="AD84" s="824">
        <v>3.11</v>
      </c>
      <c r="AE84" s="824">
        <v>12.55</v>
      </c>
      <c r="AF84" s="824">
        <v>2.2200000000000002</v>
      </c>
      <c r="AG84" s="824">
        <v>9.5</v>
      </c>
      <c r="AH84" s="824">
        <v>24.2</v>
      </c>
      <c r="AI84" s="824">
        <v>4.7600000000000007</v>
      </c>
      <c r="AJ84" s="824">
        <v>10</v>
      </c>
      <c r="AK84" s="824">
        <v>7.66</v>
      </c>
      <c r="AL84" s="836">
        <v>62260</v>
      </c>
      <c r="AM84" s="830">
        <v>0.2</v>
      </c>
      <c r="AN84" s="824">
        <v>0.12</v>
      </c>
      <c r="AO84" s="705">
        <f t="shared" si="25"/>
        <v>-13.365660804241443</v>
      </c>
      <c r="AP84" s="706">
        <f t="shared" si="26"/>
        <v>10.713466071611215</v>
      </c>
      <c r="AQ84" s="846">
        <f t="shared" si="27"/>
        <v>54.136536391737103</v>
      </c>
      <c r="AR84" s="618">
        <f>INDEX(Historical!$C$7:$C$1227,MATCH(B84,Historical!$B$7:$B$1249,0))*IF(AH84="n/a",1.03,IF(AH84&lt;0,1.01,IF(AH84&gt;10,1.1,(1+AH84/100))))</f>
        <v>3.9600000000000004</v>
      </c>
      <c r="AS84" s="844">
        <f t="shared" si="28"/>
        <v>4.1484960000000006</v>
      </c>
      <c r="AT84" s="844">
        <f t="shared" si="17"/>
        <v>4.4662707936000006</v>
      </c>
      <c r="AU84" s="844">
        <f t="shared" si="17"/>
        <v>4.8083871363897606</v>
      </c>
      <c r="AV84" s="844">
        <f t="shared" si="17"/>
        <v>5.1767095910372163</v>
      </c>
      <c r="AW84" s="618">
        <f t="shared" si="29"/>
        <v>22.55986352102698</v>
      </c>
      <c r="AX84" s="713">
        <f t="shared" si="30"/>
        <v>12.781792363188091</v>
      </c>
      <c r="AY84" s="891">
        <v>0.4</v>
      </c>
      <c r="AZ84" s="830">
        <v>5.96</v>
      </c>
      <c r="BA84" s="830">
        <v>-31.31</v>
      </c>
      <c r="BB84" s="830">
        <v>0.97</v>
      </c>
      <c r="BC84" s="830">
        <v>-13.450000000000001</v>
      </c>
      <c r="BE84" s="594">
        <v>2011</v>
      </c>
      <c r="BF84" s="856">
        <f t="shared" si="31"/>
        <v>1</v>
      </c>
      <c r="BG84" s="840">
        <v>1.4000000000000001</v>
      </c>
      <c r="BH84" s="823" t="s">
        <v>4455</v>
      </c>
      <c r="BI84" s="823" t="s">
        <v>4456</v>
      </c>
    </row>
    <row r="85" spans="1:61" ht="11.25" customHeight="1" x14ac:dyDescent="0.2">
      <c r="A85" s="829" t="s">
        <v>526</v>
      </c>
      <c r="B85" s="833" t="s">
        <v>527</v>
      </c>
      <c r="C85" s="889" t="s">
        <v>111</v>
      </c>
      <c r="D85" s="889" t="s">
        <v>210</v>
      </c>
      <c r="E85" s="699">
        <v>17</v>
      </c>
      <c r="F85" s="1155">
        <v>235</v>
      </c>
      <c r="G85" s="1155" t="s">
        <v>36</v>
      </c>
      <c r="H85" s="1155" t="s">
        <v>36</v>
      </c>
      <c r="I85" s="832">
        <v>251.16</v>
      </c>
      <c r="J85" s="618">
        <f t="shared" si="18"/>
        <v>2.5003981525720658</v>
      </c>
      <c r="K85" s="835">
        <v>1.57</v>
      </c>
      <c r="L85" s="845">
        <v>4</v>
      </c>
      <c r="M85" s="609">
        <f t="shared" si="19"/>
        <v>6.28</v>
      </c>
      <c r="N85" s="828" t="s">
        <v>118</v>
      </c>
      <c r="O85" s="700">
        <v>1.45</v>
      </c>
      <c r="P85" s="603">
        <v>44781</v>
      </c>
      <c r="Q85" s="603">
        <v>44805</v>
      </c>
      <c r="R85" s="609">
        <f t="shared" si="20"/>
        <v>8.2758620689655249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6.0003785727805958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8.0442565893167561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6.9610375725068785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15.504050639457034</v>
      </c>
      <c r="W85" s="668">
        <f t="shared" si="21"/>
        <v>0.4489818650870106</v>
      </c>
      <c r="X85" s="669">
        <f t="shared" si="22"/>
        <v>0.57057685020548188</v>
      </c>
      <c r="Y85" s="833"/>
      <c r="Z85" s="618">
        <f t="shared" si="23"/>
        <v>46.795827123695979</v>
      </c>
      <c r="AA85" s="844">
        <f t="shared" si="24"/>
        <v>18.715350223546945</v>
      </c>
      <c r="AB85" s="845">
        <v>12</v>
      </c>
      <c r="AC85" s="824">
        <v>13.42</v>
      </c>
      <c r="AD85" s="824">
        <v>2</v>
      </c>
      <c r="AE85" s="824">
        <v>1.33</v>
      </c>
      <c r="AF85" s="824">
        <v>4.1500000000000004</v>
      </c>
      <c r="AG85" s="824">
        <v>22.5</v>
      </c>
      <c r="AH85" s="824">
        <v>21.6</v>
      </c>
      <c r="AI85" s="824">
        <v>23.21</v>
      </c>
      <c r="AJ85" s="824">
        <v>12.2</v>
      </c>
      <c r="AK85" s="824">
        <v>9.1800000000000015</v>
      </c>
      <c r="AL85" s="836">
        <v>34660</v>
      </c>
      <c r="AM85" s="830">
        <v>0.2</v>
      </c>
      <c r="AN85" s="824">
        <v>0.97</v>
      </c>
      <c r="AO85" s="705">
        <f t="shared" si="25"/>
        <v>-9.2539144984680011</v>
      </c>
      <c r="AP85" s="706">
        <f t="shared" si="26"/>
        <v>9.4614357250789443</v>
      </c>
      <c r="AQ85" s="846">
        <f t="shared" si="27"/>
        <v>85.794035818304067</v>
      </c>
      <c r="AR85" s="618">
        <f>INDEX(Historical!$C$7:$C$1227,MATCH(B85,Historical!$B$7:$B$1249,0))*IF(AH85="n/a",1.03,IF(AH85&lt;0,1.01,IF(AH85&gt;10,1.1,(1+AH85/100))))</f>
        <v>6.16</v>
      </c>
      <c r="AS85" s="844">
        <f t="shared" si="28"/>
        <v>6.7760000000000007</v>
      </c>
      <c r="AT85" s="844">
        <f t="shared" si="17"/>
        <v>7.3980368000000016</v>
      </c>
      <c r="AU85" s="844">
        <f t="shared" si="17"/>
        <v>8.0771765782400031</v>
      </c>
      <c r="AV85" s="844">
        <f t="shared" si="17"/>
        <v>8.8186613881224361</v>
      </c>
      <c r="AW85" s="618">
        <f t="shared" si="29"/>
        <v>37.229874766362443</v>
      </c>
      <c r="AX85" s="713">
        <f t="shared" si="30"/>
        <v>14.823170395907963</v>
      </c>
      <c r="AY85" s="891">
        <v>1.06</v>
      </c>
      <c r="AZ85" s="830">
        <v>36.299999999999997</v>
      </c>
      <c r="BA85" s="830">
        <v>-1.1499999999999999</v>
      </c>
      <c r="BB85" s="830">
        <v>9.120000000000001</v>
      </c>
      <c r="BC85" s="830">
        <v>18.260000000000002</v>
      </c>
      <c r="BE85" s="594">
        <v>2006</v>
      </c>
      <c r="BF85" s="856">
        <f t="shared" si="31"/>
        <v>2</v>
      </c>
      <c r="BG85" s="840">
        <v>7.5</v>
      </c>
      <c r="BH85" s="823" t="s">
        <v>4455</v>
      </c>
      <c r="BI85" s="823" t="s">
        <v>4456</v>
      </c>
    </row>
    <row r="86" spans="1:61" ht="11.25" customHeight="1" x14ac:dyDescent="0.2">
      <c r="A86" s="829" t="s">
        <v>4750</v>
      </c>
      <c r="B86" s="833" t="s">
        <v>507</v>
      </c>
      <c r="C86" s="889" t="s">
        <v>130</v>
      </c>
      <c r="D86" s="889" t="s">
        <v>4195</v>
      </c>
      <c r="E86" s="699">
        <v>16</v>
      </c>
      <c r="F86" s="1155">
        <v>240</v>
      </c>
      <c r="G86" s="1155" t="s">
        <v>36</v>
      </c>
      <c r="H86" s="1155" t="s">
        <v>36</v>
      </c>
      <c r="I86" s="832">
        <v>61.07</v>
      </c>
      <c r="J86" s="618">
        <f t="shared" si="18"/>
        <v>3.0129359751105289</v>
      </c>
      <c r="K86" s="835">
        <v>0.46</v>
      </c>
      <c r="L86" s="845">
        <v>4</v>
      </c>
      <c r="M86" s="609">
        <f t="shared" si="19"/>
        <v>1.84</v>
      </c>
      <c r="N86" s="828" t="s">
        <v>508</v>
      </c>
      <c r="O86" s="700">
        <v>0.435</v>
      </c>
      <c r="P86" s="603">
        <v>44602</v>
      </c>
      <c r="Q86" s="603">
        <v>44620</v>
      </c>
      <c r="R86" s="609">
        <f t="shared" si="20"/>
        <v>5.7471264367816151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6.7484662576687171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6.8087945480211243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7.0102830066264943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7.5541063708897793</v>
      </c>
      <c r="W86" s="668">
        <f t="shared" si="21"/>
        <v>0.92800957021747243</v>
      </c>
      <c r="X86" s="669">
        <f t="shared" si="22"/>
        <v>1.7525707516566236</v>
      </c>
      <c r="Y86" s="833"/>
      <c r="Z86" s="618">
        <f t="shared" si="23"/>
        <v>73.895582329317264</v>
      </c>
      <c r="AA86" s="844">
        <f t="shared" si="24"/>
        <v>24.52610441767068</v>
      </c>
      <c r="AB86" s="845">
        <v>12</v>
      </c>
      <c r="AC86" s="824">
        <v>2.4900000000000002</v>
      </c>
      <c r="AD86" s="824">
        <v>2.88</v>
      </c>
      <c r="AE86" s="824">
        <v>2.0699999999999998</v>
      </c>
      <c r="AF86" s="824">
        <v>2.61</v>
      </c>
      <c r="AG86" s="824">
        <v>19.7</v>
      </c>
      <c r="AH86" s="824">
        <v>4</v>
      </c>
      <c r="AI86" s="824">
        <v>7.8299999999999992</v>
      </c>
      <c r="AJ86" s="824">
        <v>4</v>
      </c>
      <c r="AK86" s="824">
        <v>8.41</v>
      </c>
      <c r="AL86" s="836">
        <v>17300</v>
      </c>
      <c r="AM86" s="830">
        <v>0.38999999999999996</v>
      </c>
      <c r="AN86" s="824">
        <v>2.06</v>
      </c>
      <c r="AO86" s="705">
        <f t="shared" si="25"/>
        <v>-14.502885435933656</v>
      </c>
      <c r="AP86" s="706">
        <f t="shared" si="26"/>
        <v>10.023218981737024</v>
      </c>
      <c r="AQ86" s="846">
        <f t="shared" si="27"/>
        <v>68.672111282505725</v>
      </c>
      <c r="AR86" s="618">
        <f>INDEX(Historical!$C$7:$C$1227,MATCH(B86,Historical!$B$7:$B$1249,0))*IF(AH86="n/a",1.03,IF(AH86&lt;0,1.01,IF(AH86&gt;10,1.1,(1+AH86/100))))</f>
        <v>1.8096000000000001</v>
      </c>
      <c r="AS86" s="844">
        <f t="shared" si="28"/>
        <v>1.9512916800000002</v>
      </c>
      <c r="AT86" s="844">
        <f t="shared" si="17"/>
        <v>2.1153953102880005</v>
      </c>
      <c r="AU86" s="844">
        <f t="shared" si="17"/>
        <v>2.2933000558832215</v>
      </c>
      <c r="AV86" s="844">
        <f t="shared" si="17"/>
        <v>2.4861665905830006</v>
      </c>
      <c r="AW86" s="618">
        <f t="shared" si="29"/>
        <v>10.655753636754223</v>
      </c>
      <c r="AX86" s="713">
        <f t="shared" si="30"/>
        <v>17.448425801136764</v>
      </c>
      <c r="AY86" s="891">
        <v>0.33</v>
      </c>
      <c r="AZ86" s="830">
        <v>16.520000000000003</v>
      </c>
      <c r="BA86" s="830">
        <v>-17.2</v>
      </c>
      <c r="BB86" s="830">
        <v>4.5699999999999994</v>
      </c>
      <c r="BC86" s="830">
        <v>-6.79</v>
      </c>
      <c r="BE86" s="594">
        <v>2007</v>
      </c>
      <c r="BF86" s="856">
        <f t="shared" si="31"/>
        <v>2</v>
      </c>
      <c r="BG86" s="840">
        <v>4.3999999999999995</v>
      </c>
      <c r="BH86" s="823" t="s">
        <v>4455</v>
      </c>
      <c r="BI86" s="823" t="s">
        <v>4456</v>
      </c>
    </row>
    <row r="87" spans="1:61" ht="11.25" customHeight="1" x14ac:dyDescent="0.2">
      <c r="A87" s="829" t="s">
        <v>4752</v>
      </c>
      <c r="B87" s="833" t="s">
        <v>1047</v>
      </c>
      <c r="C87" s="889" t="s">
        <v>107</v>
      </c>
      <c r="D87" s="889" t="s">
        <v>117</v>
      </c>
      <c r="E87" s="699">
        <v>11</v>
      </c>
      <c r="F87" s="1155">
        <v>423</v>
      </c>
      <c r="G87" s="1155" t="s">
        <v>105</v>
      </c>
      <c r="H87" s="1155" t="s">
        <v>105</v>
      </c>
      <c r="I87" s="832">
        <v>23.48</v>
      </c>
      <c r="J87" s="618">
        <f t="shared" si="18"/>
        <v>2.385008517887564</v>
      </c>
      <c r="K87" s="835">
        <v>0.14000000000000001</v>
      </c>
      <c r="L87" s="845">
        <v>4</v>
      </c>
      <c r="M87" s="609">
        <f t="shared" si="19"/>
        <v>0.56000000000000005</v>
      </c>
      <c r="N87" s="828" t="s">
        <v>588</v>
      </c>
      <c r="O87" s="700">
        <v>0.13</v>
      </c>
      <c r="P87" s="603">
        <v>44721</v>
      </c>
      <c r="Q87" s="603">
        <v>44736</v>
      </c>
      <c r="R87" s="609">
        <f t="shared" si="20"/>
        <v>7.6923076923076987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8.5106382978723527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9.3541299792876842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10.469324008713388</v>
      </c>
      <c r="V87" s="667" t="str">
        <f>IF(INDEX(Historical!$N$7:$N$1218,MATCH(B87,Historical!$B$7:$B$1249,0))=0,"n/a",((INDEX(Historical!$C$7:$C$1227,MATCH(B87,Historical!$B$7:$B$1249,0))/INDEX(Historical!$N$7:$N$1218,MATCH(B87,Historical!$B$7:$B$1249,0)))^(1/10)-1)*100)</f>
        <v>n/a</v>
      </c>
      <c r="W87" s="668" t="str">
        <f t="shared" si="21"/>
        <v>n/a</v>
      </c>
      <c r="X87" s="669">
        <f t="shared" si="22"/>
        <v>0.96048844116636578</v>
      </c>
      <c r="Y87" s="631"/>
      <c r="Z87" s="618">
        <f t="shared" si="23"/>
        <v>14.285714285714288</v>
      </c>
      <c r="AA87" s="844">
        <f t="shared" si="24"/>
        <v>5.9897959183673475</v>
      </c>
      <c r="AB87" s="845">
        <v>12</v>
      </c>
      <c r="AC87" s="824">
        <v>3.92</v>
      </c>
      <c r="AD87" s="824">
        <v>0.59</v>
      </c>
      <c r="AE87" s="824">
        <v>0.72</v>
      </c>
      <c r="AF87" s="824">
        <v>2.0299999999999998</v>
      </c>
      <c r="AG87" s="824">
        <v>15.1</v>
      </c>
      <c r="AH87" s="824">
        <v>79.800000000000011</v>
      </c>
      <c r="AI87" s="824">
        <v>-0.55999999999999994</v>
      </c>
      <c r="AJ87" s="824">
        <v>10.9</v>
      </c>
      <c r="AK87" s="824">
        <v>10</v>
      </c>
      <c r="AL87" s="836">
        <v>2630</v>
      </c>
      <c r="AM87" s="830">
        <v>0.4</v>
      </c>
      <c r="AN87" s="824">
        <v>3</v>
      </c>
      <c r="AO87" s="705">
        <f t="shared" si="25"/>
        <v>6.864536608233605</v>
      </c>
      <c r="AP87" s="706">
        <f t="shared" si="26"/>
        <v>12.854332526600952</v>
      </c>
      <c r="AQ87" s="846">
        <f t="shared" si="27"/>
        <v>-26.487232509400215</v>
      </c>
      <c r="AR87" s="618">
        <f>INDEX(Historical!$C$7:$C$1227,MATCH(B87,Historical!$B$7:$B$1249,0))*IF(AH87="n/a",1.03,IF(AH87&lt;0,1.01,IF(AH87&gt;10,1.1,(1+AH87/100))))</f>
        <v>0.56100000000000005</v>
      </c>
      <c r="AS87" s="844">
        <f t="shared" si="28"/>
        <v>0.56661000000000006</v>
      </c>
      <c r="AT87" s="844">
        <f t="shared" ref="AT87:AV106" si="32">IF($AK87="n/a",1.03*AS87,IF($AK87&lt;0,1.01*AS87,IF($AK87&gt;10,1.1*AS87,(1+$AK87/100)*AS87)))</f>
        <v>0.62327100000000013</v>
      </c>
      <c r="AU87" s="844">
        <f t="shared" si="32"/>
        <v>0.68559810000000021</v>
      </c>
      <c r="AV87" s="844">
        <f t="shared" si="32"/>
        <v>0.75415791000000032</v>
      </c>
      <c r="AW87" s="618">
        <f t="shared" si="29"/>
        <v>3.190637010000001</v>
      </c>
      <c r="AX87" s="713">
        <f t="shared" si="30"/>
        <v>13.588743654173769</v>
      </c>
      <c r="AY87" s="891">
        <v>1.1599999999999999</v>
      </c>
      <c r="AZ87" s="830">
        <v>41.79</v>
      </c>
      <c r="BA87" s="830">
        <v>-12.19</v>
      </c>
      <c r="BB87" s="830">
        <v>14.24</v>
      </c>
      <c r="BC87" s="830">
        <v>12.35</v>
      </c>
      <c r="BE87" s="594">
        <v>2012</v>
      </c>
      <c r="BF87" s="856">
        <f t="shared" si="31"/>
        <v>1</v>
      </c>
      <c r="BG87" s="840">
        <v>1.4000000000000001</v>
      </c>
      <c r="BH87" s="823" t="s">
        <v>4455</v>
      </c>
      <c r="BI87" s="823" t="s">
        <v>4456</v>
      </c>
    </row>
    <row r="88" spans="1:61" ht="11.25" customHeight="1" x14ac:dyDescent="0.2">
      <c r="A88" s="822" t="s">
        <v>4753</v>
      </c>
      <c r="B88" s="833" t="s">
        <v>1055</v>
      </c>
      <c r="C88" s="889" t="s">
        <v>107</v>
      </c>
      <c r="D88" s="889" t="s">
        <v>4201</v>
      </c>
      <c r="E88" s="699">
        <v>13</v>
      </c>
      <c r="F88" s="1155">
        <v>282</v>
      </c>
      <c r="G88" s="1155" t="s">
        <v>105</v>
      </c>
      <c r="H88" s="1155" t="s">
        <v>105</v>
      </c>
      <c r="I88" s="832">
        <v>66.25</v>
      </c>
      <c r="J88" s="618">
        <f t="shared" si="18"/>
        <v>3.3207547169811322</v>
      </c>
      <c r="K88" s="835">
        <v>0.55000000000000004</v>
      </c>
      <c r="L88" s="845">
        <v>4</v>
      </c>
      <c r="M88" s="609">
        <f t="shared" si="19"/>
        <v>2.2000000000000002</v>
      </c>
      <c r="N88" s="828" t="s">
        <v>598</v>
      </c>
      <c r="O88" s="700">
        <v>0.45</v>
      </c>
      <c r="P88" s="603">
        <v>44624</v>
      </c>
      <c r="Q88" s="603">
        <v>44637</v>
      </c>
      <c r="R88" s="609">
        <f t="shared" si="20"/>
        <v>22.222222222222229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15.384615384615374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12.624788044360603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11.595795704392353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11.612317403390438</v>
      </c>
      <c r="W88" s="668">
        <f t="shared" si="21"/>
        <v>0.99857722636885027</v>
      </c>
      <c r="X88" s="669">
        <f t="shared" si="22"/>
        <v>0.69854190990315379</v>
      </c>
      <c r="Y88" s="631"/>
      <c r="Z88" s="618">
        <f t="shared" si="23"/>
        <v>53.398058252427184</v>
      </c>
      <c r="AA88" s="844">
        <f t="shared" si="24"/>
        <v>16.08009708737864</v>
      </c>
      <c r="AB88" s="845">
        <v>12</v>
      </c>
      <c r="AC88" s="824">
        <v>4.12</v>
      </c>
      <c r="AD88" s="824">
        <v>8.35</v>
      </c>
      <c r="AE88" s="824">
        <v>5.27</v>
      </c>
      <c r="AF88" s="824">
        <v>10.09</v>
      </c>
      <c r="AG88" s="824">
        <v>72.8</v>
      </c>
      <c r="AH88" s="824">
        <v>173.70000000000002</v>
      </c>
      <c r="AI88" s="824">
        <v>-9.24</v>
      </c>
      <c r="AJ88" s="824">
        <v>16.600000000000001</v>
      </c>
      <c r="AK88" s="824">
        <v>1.9</v>
      </c>
      <c r="AL88" s="836">
        <v>3170</v>
      </c>
      <c r="AM88" s="830">
        <v>7.3</v>
      </c>
      <c r="AN88" s="824">
        <v>0</v>
      </c>
      <c r="AO88" s="705">
        <f t="shared" si="25"/>
        <v>-1.1635466660051534</v>
      </c>
      <c r="AP88" s="706">
        <f t="shared" si="26"/>
        <v>14.916550421373486</v>
      </c>
      <c r="AQ88" s="846">
        <f t="shared" si="27"/>
        <v>168.53361437559809</v>
      </c>
      <c r="AR88" s="618">
        <f>INDEX(Historical!$C$7:$C$1227,MATCH(B88,Historical!$B$7:$B$1249,0))*IF(AH88="n/a",1.03,IF(AH88&lt;0,1.01,IF(AH88&gt;10,1.1,(1+AH88/100))))</f>
        <v>1.9800000000000002</v>
      </c>
      <c r="AS88" s="844">
        <f t="shared" si="28"/>
        <v>1.9998000000000002</v>
      </c>
      <c r="AT88" s="844">
        <f t="shared" si="32"/>
        <v>2.0377962000000003</v>
      </c>
      <c r="AU88" s="844">
        <f t="shared" si="32"/>
        <v>2.0765143278</v>
      </c>
      <c r="AV88" s="844">
        <f t="shared" si="32"/>
        <v>2.1159681000282</v>
      </c>
      <c r="AW88" s="618">
        <f t="shared" si="29"/>
        <v>10.210078627828201</v>
      </c>
      <c r="AX88" s="713">
        <f t="shared" si="30"/>
        <v>15.411439438231248</v>
      </c>
      <c r="AY88" s="891">
        <v>1.29</v>
      </c>
      <c r="AZ88" s="830">
        <v>26.58</v>
      </c>
      <c r="BA88" s="830">
        <v>-29.82</v>
      </c>
      <c r="BB88" s="830">
        <v>6.08</v>
      </c>
      <c r="BC88" s="830">
        <v>-8.25</v>
      </c>
      <c r="BE88" s="594">
        <v>2010</v>
      </c>
      <c r="BF88" s="856">
        <f t="shared" si="31"/>
        <v>1</v>
      </c>
      <c r="BG88" s="840">
        <v>37.6</v>
      </c>
      <c r="BH88" s="823" t="s">
        <v>4455</v>
      </c>
      <c r="BI88" s="823" t="s">
        <v>4456</v>
      </c>
    </row>
    <row r="89" spans="1:61" ht="11.25" customHeight="1" x14ac:dyDescent="0.2">
      <c r="A89" s="839" t="s">
        <v>4754</v>
      </c>
      <c r="B89" s="833" t="s">
        <v>4583</v>
      </c>
      <c r="C89" s="889" t="s">
        <v>107</v>
      </c>
      <c r="D89" s="889" t="s">
        <v>4205</v>
      </c>
      <c r="E89" s="699">
        <v>10</v>
      </c>
      <c r="F89" s="1155">
        <v>452</v>
      </c>
      <c r="G89" s="1155" t="s">
        <v>105</v>
      </c>
      <c r="H89" s="1155" t="s">
        <v>105</v>
      </c>
      <c r="I89" s="832">
        <v>22.7</v>
      </c>
      <c r="J89" s="618">
        <f t="shared" si="18"/>
        <v>4.4052863436123353</v>
      </c>
      <c r="K89" s="835">
        <v>0.25</v>
      </c>
      <c r="L89" s="845">
        <v>4</v>
      </c>
      <c r="M89" s="609">
        <f t="shared" si="19"/>
        <v>1</v>
      </c>
      <c r="N89" s="828" t="s">
        <v>316</v>
      </c>
      <c r="O89" s="700">
        <v>0.22</v>
      </c>
      <c r="P89" s="895">
        <v>44453</v>
      </c>
      <c r="Q89" s="895">
        <v>44469</v>
      </c>
      <c r="R89" s="609">
        <f t="shared" si="20"/>
        <v>13.636363636363635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14.634146341463406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9.7317192359250182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8.7926380417096883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8.000687836259047</v>
      </c>
      <c r="W89" s="668">
        <f t="shared" si="21"/>
        <v>1.0989852649745351</v>
      </c>
      <c r="X89" s="669" t="str">
        <f t="shared" si="22"/>
        <v>n/a</v>
      </c>
      <c r="Y89" s="640"/>
      <c r="Z89" s="618">
        <f t="shared" si="23"/>
        <v>34.246575342465754</v>
      </c>
      <c r="AA89" s="844">
        <f t="shared" si="24"/>
        <v>7.7739726027397262</v>
      </c>
      <c r="AB89" s="845">
        <v>12</v>
      </c>
      <c r="AC89" s="824">
        <v>2.92</v>
      </c>
      <c r="AD89" s="824" t="s">
        <v>135</v>
      </c>
      <c r="AE89" s="824">
        <v>2.06</v>
      </c>
      <c r="AF89" s="824">
        <v>1.05</v>
      </c>
      <c r="AG89" s="824">
        <v>11.51</v>
      </c>
      <c r="AH89" s="824" t="s">
        <v>135</v>
      </c>
      <c r="AI89" s="824" t="s">
        <v>135</v>
      </c>
      <c r="AJ89" s="824" t="s">
        <v>135</v>
      </c>
      <c r="AK89" s="824" t="s">
        <v>135</v>
      </c>
      <c r="AL89" s="836">
        <v>164.48</v>
      </c>
      <c r="AM89" s="830">
        <v>8</v>
      </c>
      <c r="AN89" s="824" t="s">
        <v>135</v>
      </c>
      <c r="AO89" s="705">
        <f t="shared" si="25"/>
        <v>5.4239517825822974</v>
      </c>
      <c r="AP89" s="706">
        <f t="shared" si="26"/>
        <v>13.197924385322024</v>
      </c>
      <c r="AQ89" s="846">
        <f t="shared" si="27"/>
        <v>-39.768331574838975</v>
      </c>
      <c r="AR89" s="618">
        <f>INDEX(Historical!$C$7:$C$1227,MATCH(B89,Historical!$B$7:$B$1249,0))*IF(AH89="n/a",1.03,IF(AH89&lt;0,1.01,IF(AH89&gt;10,1.1,(1+AH89/100))))</f>
        <v>0.96819999999999995</v>
      </c>
      <c r="AS89" s="844">
        <f t="shared" si="28"/>
        <v>0.99724599999999997</v>
      </c>
      <c r="AT89" s="844">
        <f t="shared" si="32"/>
        <v>1.02716338</v>
      </c>
      <c r="AU89" s="844">
        <f t="shared" si="32"/>
        <v>1.0579782814000001</v>
      </c>
      <c r="AV89" s="844">
        <f t="shared" si="32"/>
        <v>1.0897176298420002</v>
      </c>
      <c r="AW89" s="618">
        <f t="shared" si="29"/>
        <v>5.140305291242</v>
      </c>
      <c r="AX89" s="713">
        <f t="shared" si="30"/>
        <v>22.64451670150661</v>
      </c>
      <c r="AY89" s="891">
        <v>0.42</v>
      </c>
      <c r="AZ89" s="830">
        <v>18.229166666666675</v>
      </c>
      <c r="BA89" s="830">
        <v>-22.736555479918309</v>
      </c>
      <c r="BB89" s="830">
        <v>2.2983325822442557</v>
      </c>
      <c r="BC89" s="830">
        <v>0.754549489569456</v>
      </c>
      <c r="BE89" s="594">
        <v>2012</v>
      </c>
      <c r="BF89" s="856">
        <f t="shared" si="31"/>
        <v>1</v>
      </c>
      <c r="BG89" s="840">
        <v>0.95</v>
      </c>
      <c r="BH89" s="823" t="s">
        <v>4455</v>
      </c>
      <c r="BI89" s="823" t="s">
        <v>4456</v>
      </c>
    </row>
    <row r="90" spans="1:61" ht="11.25" customHeight="1" x14ac:dyDescent="0.2">
      <c r="A90" s="829" t="s">
        <v>4757</v>
      </c>
      <c r="B90" s="833" t="s">
        <v>518</v>
      </c>
      <c r="C90" s="889" t="s">
        <v>127</v>
      </c>
      <c r="D90" s="889" t="s">
        <v>4202</v>
      </c>
      <c r="E90" s="699">
        <v>19</v>
      </c>
      <c r="F90" s="1155">
        <v>198</v>
      </c>
      <c r="G90" s="1155" t="s">
        <v>114</v>
      </c>
      <c r="H90" s="1155" t="s">
        <v>114</v>
      </c>
      <c r="I90" s="832">
        <v>539.25</v>
      </c>
      <c r="J90" s="618">
        <f t="shared" si="18"/>
        <v>0.66759388038942979</v>
      </c>
      <c r="K90" s="835">
        <v>0.9</v>
      </c>
      <c r="L90" s="845">
        <v>4</v>
      </c>
      <c r="M90" s="609">
        <f t="shared" si="19"/>
        <v>3.6</v>
      </c>
      <c r="N90" s="828" t="s">
        <v>519</v>
      </c>
      <c r="O90" s="700">
        <v>0.79</v>
      </c>
      <c r="P90" s="603">
        <v>44679</v>
      </c>
      <c r="Q90" s="603">
        <v>44694</v>
      </c>
      <c r="R90" s="609">
        <f t="shared" si="20"/>
        <v>13.924050632911388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11.636363636363622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11.578889292890814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11.897417982379555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12.745616129826477</v>
      </c>
      <c r="W90" s="668">
        <f t="shared" si="21"/>
        <v>0.9334517736288932</v>
      </c>
      <c r="X90" s="669">
        <f t="shared" si="22"/>
        <v>0.71242023846584157</v>
      </c>
      <c r="Y90" s="628"/>
      <c r="Z90" s="618">
        <f t="shared" si="23"/>
        <v>27.397260273972602</v>
      </c>
      <c r="AA90" s="844">
        <f t="shared" si="24"/>
        <v>41.038812785388124</v>
      </c>
      <c r="AB90" s="845">
        <v>8</v>
      </c>
      <c r="AC90" s="824">
        <v>13.14</v>
      </c>
      <c r="AD90" s="824">
        <v>3.56</v>
      </c>
      <c r="AE90" s="824">
        <v>1.03</v>
      </c>
      <c r="AF90" s="824">
        <v>11.38</v>
      </c>
      <c r="AG90" s="824">
        <v>29.799999999999997</v>
      </c>
      <c r="AH90" s="824">
        <v>16.600000000000001</v>
      </c>
      <c r="AI90" s="824">
        <v>11.05</v>
      </c>
      <c r="AJ90" s="824">
        <v>16.7</v>
      </c>
      <c r="AK90" s="824">
        <v>11.31</v>
      </c>
      <c r="AL90" s="836">
        <v>233010</v>
      </c>
      <c r="AM90" s="830">
        <v>0.2</v>
      </c>
      <c r="AN90" s="824">
        <v>0.32</v>
      </c>
      <c r="AO90" s="705">
        <f t="shared" si="25"/>
        <v>-28.473800922619141</v>
      </c>
      <c r="AP90" s="706">
        <f t="shared" si="26"/>
        <v>12.565011862768984</v>
      </c>
      <c r="AQ90" s="846">
        <f t="shared" si="27"/>
        <v>355.59323451113556</v>
      </c>
      <c r="AR90" s="618">
        <f>INDEX(Historical!$C$7:$C$1227,MATCH(B90,Historical!$B$7:$B$1249,0))*IF(AH90="n/a",1.03,IF(AH90&lt;0,1.01,IF(AH90&gt;10,1.1,(1+AH90/100))))</f>
        <v>3.3770000000000002</v>
      </c>
      <c r="AS90" s="844">
        <f t="shared" si="28"/>
        <v>3.7147000000000006</v>
      </c>
      <c r="AT90" s="844">
        <f t="shared" si="32"/>
        <v>4.086170000000001</v>
      </c>
      <c r="AU90" s="844">
        <f t="shared" si="32"/>
        <v>4.4947870000000014</v>
      </c>
      <c r="AV90" s="844">
        <f t="shared" si="32"/>
        <v>4.9442657000000017</v>
      </c>
      <c r="AW90" s="618">
        <f t="shared" si="29"/>
        <v>20.616922700000007</v>
      </c>
      <c r="AX90" s="713">
        <f t="shared" si="30"/>
        <v>3.8232587297172014</v>
      </c>
      <c r="AY90" s="891">
        <v>0.71</v>
      </c>
      <c r="AZ90" s="830">
        <v>32.65</v>
      </c>
      <c r="BA90" s="830">
        <v>-11.93</v>
      </c>
      <c r="BB90" s="830">
        <v>9.31</v>
      </c>
      <c r="BC90" s="830">
        <v>5</v>
      </c>
      <c r="BE90" s="594">
        <v>2004</v>
      </c>
      <c r="BF90" s="856">
        <f t="shared" si="31"/>
        <v>2</v>
      </c>
      <c r="BG90" s="840">
        <v>9.1999999999999993</v>
      </c>
      <c r="BH90" s="823" t="s">
        <v>4455</v>
      </c>
      <c r="BI90" s="823" t="s">
        <v>4456</v>
      </c>
    </row>
    <row r="91" spans="1:61" s="737" customFormat="1" ht="11.25" customHeight="1" x14ac:dyDescent="0.2">
      <c r="A91" s="613" t="s">
        <v>1019</v>
      </c>
      <c r="B91" s="743" t="s">
        <v>1020</v>
      </c>
      <c r="C91" s="889" t="s">
        <v>107</v>
      </c>
      <c r="D91" s="889" t="s">
        <v>4205</v>
      </c>
      <c r="E91" s="721">
        <v>10</v>
      </c>
      <c r="F91" s="1155">
        <v>468</v>
      </c>
      <c r="G91" s="1154" t="s">
        <v>105</v>
      </c>
      <c r="H91" s="1154" t="s">
        <v>105</v>
      </c>
      <c r="I91" s="722">
        <v>21.19</v>
      </c>
      <c r="J91" s="723">
        <f t="shared" si="18"/>
        <v>4.9079754601226995</v>
      </c>
      <c r="K91" s="724">
        <v>0.26</v>
      </c>
      <c r="L91" s="725">
        <v>4</v>
      </c>
      <c r="M91" s="726">
        <f t="shared" si="19"/>
        <v>1.04</v>
      </c>
      <c r="N91" s="727" t="s">
        <v>147</v>
      </c>
      <c r="O91" s="728">
        <v>0.25</v>
      </c>
      <c r="P91" s="1049">
        <v>44617</v>
      </c>
      <c r="Q91" s="1049">
        <v>44635</v>
      </c>
      <c r="R91" s="726">
        <f t="shared" si="20"/>
        <v>4.0000000000000036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4.3478260869565188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5.3947861260881913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9.8560543306117854</v>
      </c>
      <c r="V91" s="667" t="str">
        <f>IF(INDEX(Historical!$N$7:$N$1218,MATCH(B91,Historical!$B$7:$B$1249,0))=0,"n/a",((INDEX(Historical!$C$7:$C$1227,MATCH(B91,Historical!$B$7:$B$1249,0))/INDEX(Historical!$N$7:$N$1218,MATCH(B91,Historical!$B$7:$B$1249,0)))^(1/10)-1)*100)</f>
        <v>n/a</v>
      </c>
      <c r="W91" s="668" t="str">
        <f t="shared" si="21"/>
        <v>n/a</v>
      </c>
      <c r="X91" s="669">
        <f t="shared" si="22"/>
        <v>0.73552644258296906</v>
      </c>
      <c r="Y91" s="890"/>
      <c r="Z91" s="723">
        <f t="shared" si="23"/>
        <v>37.956204379562038</v>
      </c>
      <c r="AA91" s="730">
        <f t="shared" si="24"/>
        <v>7.7335766423357661</v>
      </c>
      <c r="AB91" s="725">
        <v>12</v>
      </c>
      <c r="AC91" s="731">
        <v>2.74</v>
      </c>
      <c r="AD91" s="731">
        <v>0.95</v>
      </c>
      <c r="AE91" s="731">
        <v>2.5299999999999998</v>
      </c>
      <c r="AF91" s="731">
        <v>1.3</v>
      </c>
      <c r="AG91" s="731">
        <v>15.7</v>
      </c>
      <c r="AH91" s="731">
        <v>113.79999999999998</v>
      </c>
      <c r="AI91" s="731">
        <v>-5.12</v>
      </c>
      <c r="AJ91" s="731">
        <v>13.4</v>
      </c>
      <c r="AK91" s="731">
        <v>8</v>
      </c>
      <c r="AL91" s="732">
        <v>563.20000000000005</v>
      </c>
      <c r="AM91" s="733">
        <v>0.70000000000000007</v>
      </c>
      <c r="AN91" s="731">
        <v>0.24</v>
      </c>
      <c r="AO91" s="734">
        <f t="shared" si="25"/>
        <v>7.0304531483987187</v>
      </c>
      <c r="AP91" s="735">
        <f t="shared" si="26"/>
        <v>14.764029790734485</v>
      </c>
      <c r="AQ91" s="846">
        <f t="shared" si="27"/>
        <v>-33.154740432227456</v>
      </c>
      <c r="AR91" s="618">
        <f>INDEX(Historical!$C$7:$C$1227,MATCH(B91,Historical!$B$7:$B$1249,0))*IF(AH91="n/a",1.03,IF(AH91&lt;0,1.01,IF(AH91&gt;10,1.1,(1+AH91/100))))</f>
        <v>1.056</v>
      </c>
      <c r="AS91" s="730">
        <f t="shared" si="28"/>
        <v>1.06656</v>
      </c>
      <c r="AT91" s="730">
        <f t="shared" si="32"/>
        <v>1.1518847999999999</v>
      </c>
      <c r="AU91" s="730">
        <f t="shared" si="32"/>
        <v>1.2440355839999999</v>
      </c>
      <c r="AV91" s="730">
        <f t="shared" si="32"/>
        <v>1.3435584307199999</v>
      </c>
      <c r="AW91" s="723">
        <f t="shared" si="29"/>
        <v>5.86203881472</v>
      </c>
      <c r="AX91" s="736">
        <f t="shared" si="30"/>
        <v>27.66417562397357</v>
      </c>
      <c r="AY91" s="892">
        <v>1.1100000000000001</v>
      </c>
      <c r="AZ91" s="733">
        <v>11.23</v>
      </c>
      <c r="BA91" s="733">
        <v>-31.580000000000002</v>
      </c>
      <c r="BB91" s="733">
        <v>1.1900000000000002</v>
      </c>
      <c r="BC91" s="733">
        <v>-10.56</v>
      </c>
      <c r="BD91" s="866"/>
      <c r="BE91" s="594">
        <v>2013</v>
      </c>
      <c r="BF91" s="856">
        <f t="shared" si="31"/>
        <v>1</v>
      </c>
      <c r="BG91" s="784">
        <v>1</v>
      </c>
      <c r="BH91" s="823" t="s">
        <v>4455</v>
      </c>
      <c r="BI91" s="823" t="s">
        <v>4456</v>
      </c>
    </row>
    <row r="92" spans="1:61" ht="11.25" customHeight="1" x14ac:dyDescent="0.2">
      <c r="A92" s="829" t="s">
        <v>4758</v>
      </c>
      <c r="B92" s="833" t="s">
        <v>496</v>
      </c>
      <c r="C92" s="889" t="s">
        <v>130</v>
      </c>
      <c r="D92" s="889" t="s">
        <v>4206</v>
      </c>
      <c r="E92" s="699">
        <v>19</v>
      </c>
      <c r="F92" s="1155">
        <v>201</v>
      </c>
      <c r="G92" s="1155" t="s">
        <v>36</v>
      </c>
      <c r="H92" s="1155" t="s">
        <v>36</v>
      </c>
      <c r="I92" s="832">
        <v>119.73</v>
      </c>
      <c r="J92" s="618">
        <f t="shared" si="18"/>
        <v>1.7873548818174225</v>
      </c>
      <c r="K92" s="835">
        <v>0.53500000000000003</v>
      </c>
      <c r="L92" s="845">
        <v>4</v>
      </c>
      <c r="M92" s="609">
        <f t="shared" si="19"/>
        <v>2.14</v>
      </c>
      <c r="N92" s="828" t="s">
        <v>497</v>
      </c>
      <c r="O92" s="700">
        <v>0.48</v>
      </c>
      <c r="P92" s="603">
        <v>44726</v>
      </c>
      <c r="Q92" s="603">
        <v>44747</v>
      </c>
      <c r="R92" s="609">
        <f t="shared" si="20"/>
        <v>11.458333333333345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8.875739644970416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9.7996631054325878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9.1993100857572951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7.4131694050160624</v>
      </c>
      <c r="W92" s="668">
        <f t="shared" si="21"/>
        <v>1.2409415707582043</v>
      </c>
      <c r="X92" s="669">
        <f t="shared" si="22"/>
        <v>0.86785944205257504</v>
      </c>
      <c r="Y92" s="631"/>
      <c r="Z92" s="618">
        <f t="shared" si="23"/>
        <v>44.032921810699591</v>
      </c>
      <c r="AA92" s="844">
        <f t="shared" si="24"/>
        <v>24.6358024691358</v>
      </c>
      <c r="AB92" s="845">
        <v>12</v>
      </c>
      <c r="AC92" s="824">
        <v>4.8600000000000003</v>
      </c>
      <c r="AD92" s="824">
        <v>3.41</v>
      </c>
      <c r="AE92" s="824">
        <v>3.13</v>
      </c>
      <c r="AF92" s="824">
        <v>2.5299999999999998</v>
      </c>
      <c r="AG92" s="824">
        <v>10.8</v>
      </c>
      <c r="AH92" s="824">
        <v>12.4</v>
      </c>
      <c r="AI92" s="824">
        <v>8.3099999999999987</v>
      </c>
      <c r="AJ92" s="824">
        <v>10.6</v>
      </c>
      <c r="AK92" s="824">
        <v>7.0000000000000009</v>
      </c>
      <c r="AL92" s="836">
        <v>2050</v>
      </c>
      <c r="AM92" s="830">
        <v>0.70000000000000007</v>
      </c>
      <c r="AN92" s="824">
        <v>0.95</v>
      </c>
      <c r="AO92" s="705">
        <f t="shared" si="25"/>
        <v>-13.649137501561082</v>
      </c>
      <c r="AP92" s="706">
        <f t="shared" si="26"/>
        <v>10.986664967574718</v>
      </c>
      <c r="AQ92" s="846">
        <f t="shared" si="27"/>
        <v>66.43795006202906</v>
      </c>
      <c r="AR92" s="618">
        <f>INDEX(Historical!$C$7:$C$1227,MATCH(B92,Historical!$B$7:$B$1249,0))*IF(AH92="n/a",1.03,IF(AH92&lt;0,1.01,IF(AH92&gt;10,1.1,(1+AH92/100))))</f>
        <v>2.0240000000000005</v>
      </c>
      <c r="AS92" s="844">
        <f t="shared" si="28"/>
        <v>2.1921944000000004</v>
      </c>
      <c r="AT92" s="844">
        <f t="shared" si="32"/>
        <v>2.3456480080000004</v>
      </c>
      <c r="AU92" s="844">
        <f t="shared" si="32"/>
        <v>2.5098433685600008</v>
      </c>
      <c r="AV92" s="844">
        <f t="shared" si="32"/>
        <v>2.685532404359201</v>
      </c>
      <c r="AW92" s="618">
        <f t="shared" si="29"/>
        <v>11.757218180919203</v>
      </c>
      <c r="AX92" s="713">
        <f t="shared" si="30"/>
        <v>9.8197763141394834</v>
      </c>
      <c r="AY92" s="891">
        <v>0.61</v>
      </c>
      <c r="AZ92" s="830">
        <v>13.18</v>
      </c>
      <c r="BA92" s="830">
        <v>-18.16</v>
      </c>
      <c r="BB92" s="830">
        <v>1.53</v>
      </c>
      <c r="BC92" s="830">
        <v>-6.4600000000000009</v>
      </c>
      <c r="BE92" s="594">
        <v>2004</v>
      </c>
      <c r="BF92" s="856">
        <f t="shared" si="31"/>
        <v>2</v>
      </c>
      <c r="BG92" s="840">
        <v>4.1000000000000005</v>
      </c>
      <c r="BH92" s="823" t="s">
        <v>4455</v>
      </c>
      <c r="BI92" s="823" t="s">
        <v>4456</v>
      </c>
    </row>
    <row r="93" spans="1:61" ht="11.25" customHeight="1" x14ac:dyDescent="0.2">
      <c r="A93" s="822" t="s">
        <v>1001</v>
      </c>
      <c r="B93" s="833" t="s">
        <v>1002</v>
      </c>
      <c r="C93" s="889" t="s">
        <v>4186</v>
      </c>
      <c r="D93" s="889" t="s">
        <v>4187</v>
      </c>
      <c r="E93" s="699">
        <v>12</v>
      </c>
      <c r="F93" s="1155">
        <v>351</v>
      </c>
      <c r="G93" s="1155" t="s">
        <v>36</v>
      </c>
      <c r="H93" s="1155" t="s">
        <v>36</v>
      </c>
      <c r="I93" s="832">
        <v>120.33</v>
      </c>
      <c r="J93" s="618">
        <f t="shared" si="18"/>
        <v>3.1247402975151664</v>
      </c>
      <c r="K93" s="835">
        <v>0.94</v>
      </c>
      <c r="L93" s="845">
        <v>4</v>
      </c>
      <c r="M93" s="609">
        <f t="shared" si="19"/>
        <v>3.76</v>
      </c>
      <c r="N93" s="828" t="s">
        <v>562</v>
      </c>
      <c r="O93" s="700">
        <v>0.83</v>
      </c>
      <c r="P93" s="603">
        <v>44650</v>
      </c>
      <c r="Q93" s="603">
        <v>44669</v>
      </c>
      <c r="R93" s="609">
        <f t="shared" si="20"/>
        <v>13.253012048192769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0.91185410334346795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2.7556125226588124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2.3913369064288093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5.6291257930365157</v>
      </c>
      <c r="W93" s="668">
        <f t="shared" si="21"/>
        <v>0.42481497027247139</v>
      </c>
      <c r="X93" s="669" t="str">
        <f t="shared" si="22"/>
        <v>n/a</v>
      </c>
      <c r="Y93" s="640" t="s">
        <v>5241</v>
      </c>
      <c r="Z93" s="618">
        <f t="shared" si="23"/>
        <v>49.473684210526315</v>
      </c>
      <c r="AA93" s="844">
        <f t="shared" si="24"/>
        <v>15.832894736842105</v>
      </c>
      <c r="AB93" s="845">
        <v>12</v>
      </c>
      <c r="AC93" s="824">
        <v>7.6</v>
      </c>
      <c r="AD93" s="824">
        <v>0.61</v>
      </c>
      <c r="AE93" s="824">
        <v>9.23</v>
      </c>
      <c r="AF93" s="824">
        <v>2.5299999999999998</v>
      </c>
      <c r="AG93" s="824">
        <v>14.799999999999999</v>
      </c>
      <c r="AH93" s="824">
        <v>138.19999999999999</v>
      </c>
      <c r="AI93" s="824">
        <v>-74.790000000000006</v>
      </c>
      <c r="AJ93" s="824">
        <v>-9.1999999999999993</v>
      </c>
      <c r="AK93" s="824">
        <v>25.290000000000003</v>
      </c>
      <c r="AL93" s="824">
        <v>12490</v>
      </c>
      <c r="AM93" s="830">
        <v>0.9900000000000001</v>
      </c>
      <c r="AN93" s="824">
        <v>0.73</v>
      </c>
      <c r="AO93" s="705">
        <f t="shared" si="25"/>
        <v>-10.31681753289813</v>
      </c>
      <c r="AP93" s="706">
        <f t="shared" si="26"/>
        <v>5.5160772039439756</v>
      </c>
      <c r="AQ93" s="846">
        <f t="shared" si="27"/>
        <v>33.428672054831551</v>
      </c>
      <c r="AR93" s="618">
        <f>INDEX(Historical!$C$7:$C$1227,MATCH(B93,Historical!$B$7:$B$1249,0))*IF(AH93="n/a",1.03,IF(AH93&lt;0,1.01,IF(AH93&gt;10,1.1,(1+AH93/100))))</f>
        <v>3.6520000000000001</v>
      </c>
      <c r="AS93" s="844">
        <f t="shared" si="28"/>
        <v>3.68852</v>
      </c>
      <c r="AT93" s="844">
        <f t="shared" si="32"/>
        <v>4.057372</v>
      </c>
      <c r="AU93" s="844">
        <f t="shared" si="32"/>
        <v>4.4631092000000008</v>
      </c>
      <c r="AV93" s="844">
        <f t="shared" si="32"/>
        <v>4.9094201200000009</v>
      </c>
      <c r="AW93" s="618">
        <f t="shared" si="29"/>
        <v>20.770421320000001</v>
      </c>
      <c r="AX93" s="713">
        <f t="shared" si="30"/>
        <v>17.261216089088339</v>
      </c>
      <c r="AY93" s="891">
        <v>0.75</v>
      </c>
      <c r="AZ93" s="830">
        <v>11.52</v>
      </c>
      <c r="BA93" s="830">
        <v>-33.29</v>
      </c>
      <c r="BB93" s="830">
        <v>4.0599999999999996</v>
      </c>
      <c r="BC93" s="830">
        <v>-13.750000000000002</v>
      </c>
      <c r="BE93" s="594">
        <v>2011</v>
      </c>
      <c r="BF93" s="856">
        <f t="shared" si="31"/>
        <v>1</v>
      </c>
      <c r="BG93" s="840">
        <v>7.8</v>
      </c>
      <c r="BH93" s="823" t="s">
        <v>4455</v>
      </c>
      <c r="BI93" s="823" t="s">
        <v>4457</v>
      </c>
    </row>
    <row r="94" spans="1:61" ht="11.25" customHeight="1" x14ac:dyDescent="0.2">
      <c r="A94" s="822" t="s">
        <v>4760</v>
      </c>
      <c r="B94" s="833" t="s">
        <v>1037</v>
      </c>
      <c r="C94" s="889" t="s">
        <v>4061</v>
      </c>
      <c r="D94" s="889" t="s">
        <v>4226</v>
      </c>
      <c r="E94" s="699">
        <v>12</v>
      </c>
      <c r="F94" s="1155">
        <v>354</v>
      </c>
      <c r="G94" s="1155" t="s">
        <v>114</v>
      </c>
      <c r="H94" s="1155" t="s">
        <v>114</v>
      </c>
      <c r="I94" s="832">
        <v>49.72</v>
      </c>
      <c r="J94" s="618">
        <f t="shared" si="18"/>
        <v>3.0571198712791636</v>
      </c>
      <c r="K94" s="835">
        <v>0.38</v>
      </c>
      <c r="L94" s="845">
        <v>4</v>
      </c>
      <c r="M94" s="609">
        <f t="shared" si="19"/>
        <v>1.52</v>
      </c>
      <c r="N94" s="828" t="s">
        <v>406</v>
      </c>
      <c r="O94" s="700">
        <v>0.37</v>
      </c>
      <c r="P94" s="603">
        <v>44656</v>
      </c>
      <c r="Q94" s="603">
        <v>44678</v>
      </c>
      <c r="R94" s="609">
        <f t="shared" si="20"/>
        <v>2.7027027027027053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2.7972027972027913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4.721484103000706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8.2272013176834626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23.368556430535126</v>
      </c>
      <c r="W94" s="668">
        <f t="shared" si="21"/>
        <v>0.3520628816820357</v>
      </c>
      <c r="X94" s="669">
        <f t="shared" si="22"/>
        <v>1.0033172338638368</v>
      </c>
      <c r="Y94" s="628"/>
      <c r="Z94" s="618">
        <f t="shared" si="23"/>
        <v>55.072463768115945</v>
      </c>
      <c r="AA94" s="844">
        <f t="shared" si="24"/>
        <v>18.014492753623191</v>
      </c>
      <c r="AB94" s="845">
        <v>7</v>
      </c>
      <c r="AC94" s="824">
        <v>2.76</v>
      </c>
      <c r="AD94" s="824">
        <v>2.58</v>
      </c>
      <c r="AE94" s="824">
        <v>3.78</v>
      </c>
      <c r="AF94" s="824">
        <v>5.01</v>
      </c>
      <c r="AG94" s="824">
        <v>29.599999999999998</v>
      </c>
      <c r="AH94" s="824">
        <v>12.7</v>
      </c>
      <c r="AI94" s="824">
        <v>8.01</v>
      </c>
      <c r="AJ94" s="824">
        <v>8.2000000000000011</v>
      </c>
      <c r="AK94" s="824">
        <v>6.78</v>
      </c>
      <c r="AL94" s="836">
        <v>197460</v>
      </c>
      <c r="AM94" s="830">
        <v>0.1</v>
      </c>
      <c r="AN94" s="824">
        <v>0.24</v>
      </c>
      <c r="AO94" s="705">
        <f t="shared" si="25"/>
        <v>-6.7301715646605658</v>
      </c>
      <c r="AP94" s="706">
        <f t="shared" si="26"/>
        <v>11.284321188962625</v>
      </c>
      <c r="AQ94" s="846">
        <f t="shared" si="27"/>
        <v>100.28047965640825</v>
      </c>
      <c r="AR94" s="618">
        <f>INDEX(Historical!$C$7:$C$1227,MATCH(B94,Historical!$B$7:$B$1249,0))*IF(AH94="n/a",1.03,IF(AH94&lt;0,1.01,IF(AH94&gt;10,1.1,(1+AH94/100))))</f>
        <v>1.617</v>
      </c>
      <c r="AS94" s="844">
        <f t="shared" si="28"/>
        <v>1.7465217000000002</v>
      </c>
      <c r="AT94" s="844">
        <f t="shared" si="32"/>
        <v>1.8649358712600004</v>
      </c>
      <c r="AU94" s="844">
        <f t="shared" si="32"/>
        <v>1.9913785233314285</v>
      </c>
      <c r="AV94" s="844">
        <f t="shared" si="32"/>
        <v>2.1263939872132993</v>
      </c>
      <c r="AW94" s="618">
        <f t="shared" si="29"/>
        <v>9.3462300818047286</v>
      </c>
      <c r="AX94" s="713">
        <f t="shared" si="30"/>
        <v>18.797727437258104</v>
      </c>
      <c r="AY94" s="891">
        <v>0.98</v>
      </c>
      <c r="AZ94" s="830">
        <v>28.79</v>
      </c>
      <c r="BA94" s="830">
        <v>-22.66</v>
      </c>
      <c r="BB94" s="830">
        <v>14.44</v>
      </c>
      <c r="BC94" s="830">
        <v>5.36</v>
      </c>
      <c r="BE94" s="594">
        <v>2011</v>
      </c>
      <c r="BF94" s="856">
        <f t="shared" si="31"/>
        <v>1</v>
      </c>
      <c r="BG94" s="840">
        <v>12.7</v>
      </c>
      <c r="BH94" s="823" t="s">
        <v>4455</v>
      </c>
      <c r="BI94" s="823" t="s">
        <v>4456</v>
      </c>
    </row>
    <row r="95" spans="1:61" ht="11.25" customHeight="1" x14ac:dyDescent="0.2">
      <c r="A95" s="829" t="s">
        <v>4761</v>
      </c>
      <c r="B95" s="833" t="s">
        <v>1072</v>
      </c>
      <c r="C95" s="889" t="s">
        <v>4061</v>
      </c>
      <c r="D95" s="889" t="s">
        <v>4192</v>
      </c>
      <c r="E95" s="699">
        <v>10</v>
      </c>
      <c r="F95" s="1155">
        <v>478</v>
      </c>
      <c r="G95" s="1155" t="s">
        <v>105</v>
      </c>
      <c r="H95" s="1155" t="s">
        <v>105</v>
      </c>
      <c r="I95" s="832">
        <v>61.84</v>
      </c>
      <c r="J95" s="618">
        <f t="shared" si="18"/>
        <v>1.7141009055627425</v>
      </c>
      <c r="K95" s="835">
        <v>0.26500000000000001</v>
      </c>
      <c r="L95" s="845">
        <v>4</v>
      </c>
      <c r="M95" s="609">
        <f t="shared" si="19"/>
        <v>1.06</v>
      </c>
      <c r="N95" s="828" t="s">
        <v>150</v>
      </c>
      <c r="O95" s="700">
        <v>0.25</v>
      </c>
      <c r="P95" s="603">
        <v>44637</v>
      </c>
      <c r="Q95" s="603">
        <v>44650</v>
      </c>
      <c r="R95" s="609">
        <f t="shared" si="20"/>
        <v>6.0000000000000053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6.3829787234042534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5.983983294832651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6.2071258063262968</v>
      </c>
      <c r="V95" s="667" t="str">
        <f>IF(INDEX(Historical!$N$7:$N$1218,MATCH(B95,Historical!$B$7:$B$1249,0))=0,"n/a",((INDEX(Historical!$C$7:$C$1227,MATCH(B95,Historical!$B$7:$B$1249,0))/INDEX(Historical!$N$7:$N$1218,MATCH(B95,Historical!$B$7:$B$1249,0)))^(1/10)-1)*100)</f>
        <v>n/a</v>
      </c>
      <c r="W95" s="668" t="str">
        <f t="shared" si="21"/>
        <v>n/a</v>
      </c>
      <c r="X95" s="669">
        <f t="shared" si="22"/>
        <v>1.7734645160932274</v>
      </c>
      <c r="Y95" s="631"/>
      <c r="Z95" s="618">
        <f t="shared" si="23"/>
        <v>81.538461538461533</v>
      </c>
      <c r="AA95" s="844">
        <f t="shared" si="24"/>
        <v>47.569230769230771</v>
      </c>
      <c r="AB95" s="845">
        <v>12</v>
      </c>
      <c r="AC95" s="824">
        <v>1.3</v>
      </c>
      <c r="AD95" s="824">
        <v>6.64</v>
      </c>
      <c r="AE95" s="824">
        <v>1.78</v>
      </c>
      <c r="AF95" s="824">
        <v>5.44</v>
      </c>
      <c r="AG95" s="824">
        <v>10.5</v>
      </c>
      <c r="AH95" s="824">
        <v>24.2</v>
      </c>
      <c r="AI95" s="824">
        <v>3.88</v>
      </c>
      <c r="AJ95" s="824">
        <v>3.5000000000000004</v>
      </c>
      <c r="AK95" s="824">
        <v>7.0000000000000009</v>
      </c>
      <c r="AL95" s="836">
        <v>1910</v>
      </c>
      <c r="AM95" s="830">
        <v>0.8</v>
      </c>
      <c r="AN95" s="824">
        <v>1.25</v>
      </c>
      <c r="AO95" s="705">
        <f t="shared" si="25"/>
        <v>-39.64800405734173</v>
      </c>
      <c r="AP95" s="706">
        <f t="shared" si="26"/>
        <v>7.9212267118890392</v>
      </c>
      <c r="AQ95" s="846">
        <f t="shared" si="27"/>
        <v>239.13393970499192</v>
      </c>
      <c r="AR95" s="618">
        <f>INDEX(Historical!$C$7:$C$1227,MATCH(B95,Historical!$B$7:$B$1249,0))*IF(AH95="n/a",1.03,IF(AH95&lt;0,1.01,IF(AH95&gt;10,1.1,(1+AH95/100))))</f>
        <v>1.1000000000000001</v>
      </c>
      <c r="AS95" s="844">
        <f t="shared" si="28"/>
        <v>1.1426800000000001</v>
      </c>
      <c r="AT95" s="844">
        <f t="shared" si="32"/>
        <v>1.2226676000000003</v>
      </c>
      <c r="AU95" s="844">
        <f t="shared" si="32"/>
        <v>1.3082543320000004</v>
      </c>
      <c r="AV95" s="844">
        <f t="shared" si="32"/>
        <v>1.3998321352400005</v>
      </c>
      <c r="AW95" s="618">
        <f t="shared" si="29"/>
        <v>6.1734340672400014</v>
      </c>
      <c r="AX95" s="713">
        <f t="shared" si="30"/>
        <v>9.9829140802716712</v>
      </c>
      <c r="AY95" s="891">
        <v>0.86</v>
      </c>
      <c r="AZ95" s="830">
        <v>19.34</v>
      </c>
      <c r="BA95" s="830">
        <v>-7.13</v>
      </c>
      <c r="BB95" s="830">
        <v>5.8999999999999995</v>
      </c>
      <c r="BC95" s="830">
        <v>3.2199999999999998</v>
      </c>
      <c r="BE95" s="594">
        <v>2013</v>
      </c>
      <c r="BF95" s="856">
        <f t="shared" si="31"/>
        <v>1</v>
      </c>
      <c r="BG95" s="840">
        <v>3.1</v>
      </c>
      <c r="BH95" s="823" t="s">
        <v>4455</v>
      </c>
      <c r="BI95" s="823" t="s">
        <v>4456</v>
      </c>
    </row>
    <row r="96" spans="1:61" ht="11.25" customHeight="1" x14ac:dyDescent="0.2">
      <c r="A96" s="829" t="s">
        <v>4765</v>
      </c>
      <c r="B96" s="833" t="s">
        <v>523</v>
      </c>
      <c r="C96" s="889" t="s">
        <v>111</v>
      </c>
      <c r="D96" s="889" t="s">
        <v>4223</v>
      </c>
      <c r="E96" s="699">
        <v>18</v>
      </c>
      <c r="F96" s="1155">
        <v>209</v>
      </c>
      <c r="G96" s="1155" t="s">
        <v>36</v>
      </c>
      <c r="H96" s="1155" t="s">
        <v>36</v>
      </c>
      <c r="I96" s="832">
        <v>32.69</v>
      </c>
      <c r="J96" s="618">
        <f t="shared" si="18"/>
        <v>1.223615784643622</v>
      </c>
      <c r="K96" s="835">
        <v>0.1</v>
      </c>
      <c r="L96" s="845">
        <v>4</v>
      </c>
      <c r="M96" s="609">
        <f t="shared" si="19"/>
        <v>0.4</v>
      </c>
      <c r="N96" s="828" t="s">
        <v>147</v>
      </c>
      <c r="O96" s="700">
        <v>9.3299999999999994E-2</v>
      </c>
      <c r="P96" s="603">
        <v>44617</v>
      </c>
      <c r="Q96" s="603">
        <v>44635</v>
      </c>
      <c r="R96" s="609">
        <f t="shared" si="20"/>
        <v>7.1811361200428863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7.6538461538461444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8.3577734590282393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9.2310425243724126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9.6244962048151592</v>
      </c>
      <c r="W96" s="668">
        <f t="shared" si="21"/>
        <v>0.95911955575961461</v>
      </c>
      <c r="X96" s="669">
        <f t="shared" si="22"/>
        <v>0.40665385569922524</v>
      </c>
      <c r="Y96" s="631"/>
      <c r="Z96" s="618">
        <f t="shared" si="23"/>
        <v>21.276595744680854</v>
      </c>
      <c r="AA96" s="844">
        <f t="shared" si="24"/>
        <v>17.388297872340424</v>
      </c>
      <c r="AB96" s="845">
        <v>12</v>
      </c>
      <c r="AC96" s="824">
        <v>1.88</v>
      </c>
      <c r="AD96" s="824">
        <v>1.52</v>
      </c>
      <c r="AE96" s="824">
        <v>4.63</v>
      </c>
      <c r="AF96" s="824">
        <v>5.3</v>
      </c>
      <c r="AG96" s="824">
        <v>31</v>
      </c>
      <c r="AH96" s="824">
        <v>39.700000000000003</v>
      </c>
      <c r="AI96" s="824">
        <v>0.32</v>
      </c>
      <c r="AJ96" s="824">
        <v>22.7</v>
      </c>
      <c r="AK96" s="824">
        <v>11.27</v>
      </c>
      <c r="AL96" s="836">
        <v>67320</v>
      </c>
      <c r="AM96" s="830">
        <v>0.22999999999999998</v>
      </c>
      <c r="AN96" s="824">
        <v>1.4</v>
      </c>
      <c r="AO96" s="705">
        <f t="shared" si="25"/>
        <v>-6.9336395633243892</v>
      </c>
      <c r="AP96" s="706">
        <f t="shared" si="26"/>
        <v>10.454658309016034</v>
      </c>
      <c r="AQ96" s="846">
        <f t="shared" si="27"/>
        <v>102.38355085047384</v>
      </c>
      <c r="AR96" s="618">
        <f>INDEX(Historical!$C$7:$C$1227,MATCH(B96,Historical!$B$7:$B$1249,0))*IF(AH96="n/a",1.03,IF(AH96&lt;0,1.01,IF(AH96&gt;10,1.1,(1+AH96/100))))</f>
        <v>0.41052</v>
      </c>
      <c r="AS96" s="844">
        <f t="shared" si="28"/>
        <v>0.41183366400000004</v>
      </c>
      <c r="AT96" s="844">
        <f t="shared" si="32"/>
        <v>0.45301703040000008</v>
      </c>
      <c r="AU96" s="844">
        <f t="shared" si="32"/>
        <v>0.49831873344000011</v>
      </c>
      <c r="AV96" s="844">
        <f t="shared" si="32"/>
        <v>0.54815060678400018</v>
      </c>
      <c r="AW96" s="618">
        <f t="shared" si="29"/>
        <v>2.3218400346240005</v>
      </c>
      <c r="AX96" s="713">
        <f t="shared" si="30"/>
        <v>7.102600289458552</v>
      </c>
      <c r="AY96" s="891">
        <v>1.24</v>
      </c>
      <c r="AZ96" s="830">
        <v>26.71</v>
      </c>
      <c r="BA96" s="830">
        <v>-15.379999999999999</v>
      </c>
      <c r="BB96" s="830">
        <v>12.65</v>
      </c>
      <c r="BC96" s="830">
        <v>2.46</v>
      </c>
      <c r="BE96" s="594">
        <v>2005</v>
      </c>
      <c r="BF96" s="856">
        <f t="shared" si="31"/>
        <v>2</v>
      </c>
      <c r="BG96" s="840">
        <v>10</v>
      </c>
      <c r="BH96" s="823" t="s">
        <v>4455</v>
      </c>
      <c r="BI96" s="823" t="s">
        <v>4456</v>
      </c>
    </row>
    <row r="97" spans="1:61" s="737" customFormat="1" ht="11.25" customHeight="1" x14ac:dyDescent="0.2">
      <c r="A97" s="1068" t="s">
        <v>4604</v>
      </c>
      <c r="B97" s="1069" t="s">
        <v>4034</v>
      </c>
      <c r="C97" s="889" t="s">
        <v>4186</v>
      </c>
      <c r="D97" s="889" t="s">
        <v>4216</v>
      </c>
      <c r="E97" s="721">
        <v>10</v>
      </c>
      <c r="F97" s="1155">
        <v>496</v>
      </c>
      <c r="G97" s="1154" t="s">
        <v>105</v>
      </c>
      <c r="H97" s="1154" t="s">
        <v>105</v>
      </c>
      <c r="I97" s="1070">
        <v>20.97</v>
      </c>
      <c r="J97" s="723">
        <f t="shared" si="18"/>
        <v>7.2484501669051031</v>
      </c>
      <c r="K97" s="613">
        <v>0.38</v>
      </c>
      <c r="L97" s="1154">
        <v>4</v>
      </c>
      <c r="M97" s="726">
        <f t="shared" si="19"/>
        <v>1.52</v>
      </c>
      <c r="N97" s="1154" t="s">
        <v>508</v>
      </c>
      <c r="O97" s="1071">
        <v>0.37333333333333335</v>
      </c>
      <c r="P97" s="1049">
        <v>44813</v>
      </c>
      <c r="Q97" s="1049">
        <v>44834</v>
      </c>
      <c r="R97" s="726">
        <f t="shared" si="20"/>
        <v>1.785714285714282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110.52631578947367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145.60209990935905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90.365393871587855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58.489319246111336</v>
      </c>
      <c r="W97" s="668">
        <f t="shared" si="21"/>
        <v>1.544989667110817</v>
      </c>
      <c r="X97" s="669">
        <f t="shared" si="22"/>
        <v>6.2320961290750256</v>
      </c>
      <c r="Y97" s="1165" t="s">
        <v>5243</v>
      </c>
      <c r="Z97" s="723">
        <f t="shared" si="23"/>
        <v>1013.3333333333335</v>
      </c>
      <c r="AA97" s="730">
        <f t="shared" si="24"/>
        <v>139.80000000000001</v>
      </c>
      <c r="AB97" s="725">
        <v>12</v>
      </c>
      <c r="AC97" s="784">
        <v>0.15</v>
      </c>
      <c r="AD97" s="784" t="s">
        <v>135</v>
      </c>
      <c r="AE97" s="731">
        <v>4.7300000000000004</v>
      </c>
      <c r="AF97" s="731">
        <v>0.88</v>
      </c>
      <c r="AG97" s="731">
        <v>4.3999999999999995</v>
      </c>
      <c r="AH97" s="731">
        <v>785.4</v>
      </c>
      <c r="AI97" s="731">
        <v>-162.5</v>
      </c>
      <c r="AJ97" s="1073">
        <v>14.499999999999998</v>
      </c>
      <c r="AK97" s="1073" t="s">
        <v>135</v>
      </c>
      <c r="AL97" s="784">
        <v>399.52</v>
      </c>
      <c r="AM97" s="784">
        <v>3.6999999999999997</v>
      </c>
      <c r="AN97" s="784">
        <v>0</v>
      </c>
      <c r="AO97" s="734">
        <f t="shared" si="25"/>
        <v>-42.186155961507055</v>
      </c>
      <c r="AP97" s="735">
        <f t="shared" si="26"/>
        <v>97.613844038492957</v>
      </c>
      <c r="AQ97" s="846">
        <f t="shared" si="27"/>
        <v>133.83184841533739</v>
      </c>
      <c r="AR97" s="618">
        <f>INDEX(Historical!$C$7:$C$1227,MATCH(B97,Historical!$B$7:$B$1249,0))*IF(AH97="n/a",1.03,IF(AH97&lt;0,1.01,IF(AH97&gt;10,1.1,(1+AH97/100))))</f>
        <v>1.4666666666666668</v>
      </c>
      <c r="AS97" s="730">
        <f t="shared" si="28"/>
        <v>1.4813333333333334</v>
      </c>
      <c r="AT97" s="730">
        <f t="shared" si="32"/>
        <v>1.5257733333333334</v>
      </c>
      <c r="AU97" s="730">
        <f t="shared" si="32"/>
        <v>1.5715465333333334</v>
      </c>
      <c r="AV97" s="730">
        <f t="shared" si="32"/>
        <v>1.6186929293333334</v>
      </c>
      <c r="AW97" s="723">
        <f t="shared" si="29"/>
        <v>7.6640127960000006</v>
      </c>
      <c r="AX97" s="736">
        <f t="shared" si="30"/>
        <v>36.547509756795428</v>
      </c>
      <c r="AY97" s="1065">
        <v>0.73</v>
      </c>
      <c r="AZ97" s="731">
        <v>22.06</v>
      </c>
      <c r="BA97" s="731">
        <v>-9.1</v>
      </c>
      <c r="BB97" s="731">
        <v>7.93</v>
      </c>
      <c r="BC97" s="731">
        <v>1.5599999999999998</v>
      </c>
      <c r="BD97" s="866"/>
      <c r="BE97" s="594">
        <v>2013</v>
      </c>
      <c r="BF97" s="856">
        <f t="shared" si="31"/>
        <v>1</v>
      </c>
      <c r="BG97" s="784">
        <v>2.5</v>
      </c>
      <c r="BH97" s="823" t="s">
        <v>4455</v>
      </c>
      <c r="BI97" s="823" t="s">
        <v>4457</v>
      </c>
    </row>
    <row r="98" spans="1:61" ht="11.25" customHeight="1" x14ac:dyDescent="0.2">
      <c r="A98" s="822" t="s">
        <v>1073</v>
      </c>
      <c r="B98" s="833" t="s">
        <v>1074</v>
      </c>
      <c r="C98" s="889" t="s">
        <v>4186</v>
      </c>
      <c r="D98" s="889" t="s">
        <v>4187</v>
      </c>
      <c r="E98" s="699">
        <v>12</v>
      </c>
      <c r="F98" s="1155">
        <v>322</v>
      </c>
      <c r="G98" s="1155" t="s">
        <v>105</v>
      </c>
      <c r="H98" s="1155" t="s">
        <v>105</v>
      </c>
      <c r="I98" s="832">
        <v>41.39</v>
      </c>
      <c r="J98" s="618">
        <f t="shared" si="18"/>
        <v>4.1555931384392366</v>
      </c>
      <c r="K98" s="835">
        <v>0.43</v>
      </c>
      <c r="L98" s="845">
        <v>4</v>
      </c>
      <c r="M98" s="609">
        <f t="shared" si="19"/>
        <v>1.72</v>
      </c>
      <c r="N98" s="828" t="s">
        <v>217</v>
      </c>
      <c r="O98" s="700">
        <v>0.34</v>
      </c>
      <c r="P98" s="603">
        <v>44561</v>
      </c>
      <c r="Q98" s="603">
        <v>44579</v>
      </c>
      <c r="R98" s="609">
        <f t="shared" si="20"/>
        <v>26.470588235294105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3.0303030303030276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4.2603601458844453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10.116379654429863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17.121894235865188</v>
      </c>
      <c r="W98" s="668">
        <f t="shared" si="21"/>
        <v>0.59084465276272469</v>
      </c>
      <c r="X98" s="669">
        <f t="shared" si="22"/>
        <v>0.51614181910356438</v>
      </c>
      <c r="Y98" s="628"/>
      <c r="Z98" s="618">
        <f t="shared" si="23"/>
        <v>150.87719298245614</v>
      </c>
      <c r="AA98" s="844">
        <f t="shared" si="24"/>
        <v>36.307017543859651</v>
      </c>
      <c r="AB98" s="845">
        <v>12</v>
      </c>
      <c r="AC98" s="824">
        <v>1.1399999999999999</v>
      </c>
      <c r="AD98" s="824">
        <v>5.79</v>
      </c>
      <c r="AE98" s="824">
        <v>9.17</v>
      </c>
      <c r="AF98" s="824">
        <v>3.12</v>
      </c>
      <c r="AG98" s="824">
        <v>8.9</v>
      </c>
      <c r="AH98" s="824">
        <v>28.299999999999997</v>
      </c>
      <c r="AI98" s="824">
        <v>6.5699999999999994</v>
      </c>
      <c r="AJ98" s="824">
        <v>19.600000000000001</v>
      </c>
      <c r="AK98" s="824">
        <v>6</v>
      </c>
      <c r="AL98" s="836">
        <v>8900</v>
      </c>
      <c r="AM98" s="830">
        <v>0.63</v>
      </c>
      <c r="AN98" s="824">
        <v>0</v>
      </c>
      <c r="AO98" s="705">
        <f t="shared" si="25"/>
        <v>-22.035044750990551</v>
      </c>
      <c r="AP98" s="706">
        <f t="shared" si="26"/>
        <v>14.2719727928691</v>
      </c>
      <c r="AQ98" s="846">
        <f t="shared" si="27"/>
        <v>124.37854397012219</v>
      </c>
      <c r="AR98" s="618">
        <f>INDEX(Historical!$C$7:$C$1227,MATCH(B98,Historical!$B$7:$B$1249,0))*IF(AH98="n/a",1.03,IF(AH98&lt;0,1.01,IF(AH98&gt;10,1.1,(1+AH98/100))))</f>
        <v>1.4960000000000002</v>
      </c>
      <c r="AS98" s="844">
        <f t="shared" si="28"/>
        <v>1.5942872000000003</v>
      </c>
      <c r="AT98" s="844">
        <f t="shared" si="32"/>
        <v>1.6899444320000006</v>
      </c>
      <c r="AU98" s="844">
        <f t="shared" si="32"/>
        <v>1.7913410979200006</v>
      </c>
      <c r="AV98" s="844">
        <f t="shared" si="32"/>
        <v>1.8988215637952008</v>
      </c>
      <c r="AW98" s="618">
        <f t="shared" si="29"/>
        <v>8.4703942937152021</v>
      </c>
      <c r="AX98" s="713">
        <f t="shared" si="30"/>
        <v>20.464832794673114</v>
      </c>
      <c r="AY98" s="891">
        <v>0.55000000000000004</v>
      </c>
      <c r="AZ98" s="830">
        <v>12.41</v>
      </c>
      <c r="BA98" s="830">
        <v>-27.82</v>
      </c>
      <c r="BB98" s="830">
        <v>4</v>
      </c>
      <c r="BC98" s="830">
        <v>-8.1100000000000012</v>
      </c>
      <c r="BE98" s="594">
        <v>2011</v>
      </c>
      <c r="BF98" s="856">
        <f t="shared" si="31"/>
        <v>1</v>
      </c>
      <c r="BG98" s="840">
        <v>3.9</v>
      </c>
      <c r="BH98" s="823" t="s">
        <v>4455</v>
      </c>
      <c r="BI98" s="823" t="s">
        <v>4457</v>
      </c>
    </row>
    <row r="99" spans="1:61" ht="11.25" customHeight="1" x14ac:dyDescent="0.2">
      <c r="A99" s="822" t="s">
        <v>4773</v>
      </c>
      <c r="B99" s="833" t="s">
        <v>505</v>
      </c>
      <c r="C99" s="889" t="s">
        <v>107</v>
      </c>
      <c r="D99" s="889" t="s">
        <v>4205</v>
      </c>
      <c r="E99" s="699">
        <v>24</v>
      </c>
      <c r="F99" s="1155">
        <v>151</v>
      </c>
      <c r="G99" s="1155" t="s">
        <v>105</v>
      </c>
      <c r="H99" s="1155" t="s">
        <v>105</v>
      </c>
      <c r="I99" s="832">
        <v>72.69</v>
      </c>
      <c r="J99" s="618">
        <f t="shared" si="18"/>
        <v>2.641353693768056</v>
      </c>
      <c r="K99" s="842">
        <v>0.48</v>
      </c>
      <c r="L99" s="845">
        <v>4</v>
      </c>
      <c r="M99" s="609">
        <f t="shared" si="19"/>
        <v>1.92</v>
      </c>
      <c r="N99" s="828" t="s">
        <v>316</v>
      </c>
      <c r="O99" s="701">
        <v>0.47499999999999998</v>
      </c>
      <c r="P99" s="603">
        <v>44819</v>
      </c>
      <c r="Q99" s="603">
        <v>44834</v>
      </c>
      <c r="R99" s="609">
        <f t="shared" si="20"/>
        <v>1.0526315789473695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2.1857923497267784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2.2353730292836715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2.3384900558402144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6.4644565110025143</v>
      </c>
      <c r="W99" s="668">
        <f t="shared" si="21"/>
        <v>0.3617458098542547</v>
      </c>
      <c r="X99" s="669" t="str">
        <f t="shared" si="22"/>
        <v>n/a</v>
      </c>
      <c r="Y99" s="834"/>
      <c r="Z99" s="618" t="str">
        <f t="shared" si="23"/>
        <v>n/a</v>
      </c>
      <c r="AA99" s="844" t="str">
        <f t="shared" si="24"/>
        <v>n/a</v>
      </c>
      <c r="AB99" s="845">
        <v>12</v>
      </c>
      <c r="AC99" s="824" t="s">
        <v>135</v>
      </c>
      <c r="AD99" s="824" t="s">
        <v>135</v>
      </c>
      <c r="AE99" s="824" t="s">
        <v>135</v>
      </c>
      <c r="AF99" s="824" t="s">
        <v>135</v>
      </c>
      <c r="AG99" s="824" t="s">
        <v>135</v>
      </c>
      <c r="AH99" s="824" t="s">
        <v>135</v>
      </c>
      <c r="AI99" s="824" t="s">
        <v>135</v>
      </c>
      <c r="AJ99" s="824" t="s">
        <v>135</v>
      </c>
      <c r="AK99" s="824" t="s">
        <v>135</v>
      </c>
      <c r="AL99" s="836" t="s">
        <v>135</v>
      </c>
      <c r="AM99" s="830" t="s">
        <v>135</v>
      </c>
      <c r="AN99" s="824" t="s">
        <v>135</v>
      </c>
      <c r="AO99" s="705" t="str">
        <f t="shared" si="25"/>
        <v>n/a</v>
      </c>
      <c r="AP99" s="706">
        <f t="shared" si="26"/>
        <v>4.9798437496082704</v>
      </c>
      <c r="AQ99" s="846" t="str">
        <f t="shared" si="27"/>
        <v>n/a</v>
      </c>
      <c r="AR99" s="618">
        <f>INDEX(Historical!$C$7:$C$1227,MATCH(B99,Historical!$B$7:$B$1249,0))*IF(AH99="n/a",1.03,IF(AH99&lt;0,1.01,IF(AH99&gt;10,1.1,(1+AH99/100))))</f>
        <v>1.9261000000000001</v>
      </c>
      <c r="AS99" s="844">
        <f t="shared" si="28"/>
        <v>1.9838830000000003</v>
      </c>
      <c r="AT99" s="844">
        <f t="shared" si="32"/>
        <v>2.0433994900000005</v>
      </c>
      <c r="AU99" s="844">
        <f t="shared" si="32"/>
        <v>2.1047014747000006</v>
      </c>
      <c r="AV99" s="844">
        <f t="shared" si="32"/>
        <v>2.1678425189410007</v>
      </c>
      <c r="AW99" s="618">
        <f t="shared" si="29"/>
        <v>10.225926483641002</v>
      </c>
      <c r="AX99" s="713">
        <f t="shared" si="30"/>
        <v>14.067858692586329</v>
      </c>
      <c r="AY99" s="891" t="s">
        <v>135</v>
      </c>
      <c r="AZ99" s="830" t="s">
        <v>135</v>
      </c>
      <c r="BA99" s="830" t="s">
        <v>135</v>
      </c>
      <c r="BB99" s="830" t="s">
        <v>135</v>
      </c>
      <c r="BC99" s="830" t="s">
        <v>135</v>
      </c>
      <c r="BD99" s="865" t="s">
        <v>4133</v>
      </c>
      <c r="BE99" s="594">
        <v>1999</v>
      </c>
      <c r="BF99" s="856">
        <f t="shared" si="31"/>
        <v>3</v>
      </c>
      <c r="BG99" s="840" t="s">
        <v>135</v>
      </c>
      <c r="BH99" s="823" t="s">
        <v>4455</v>
      </c>
      <c r="BI99" s="823" t="s">
        <v>4456</v>
      </c>
    </row>
    <row r="100" spans="1:61" ht="11.25" customHeight="1" x14ac:dyDescent="0.2">
      <c r="A100" s="822" t="s">
        <v>4775</v>
      </c>
      <c r="B100" s="833" t="s">
        <v>1086</v>
      </c>
      <c r="C100" s="889" t="s">
        <v>244</v>
      </c>
      <c r="D100" s="889" t="s">
        <v>4214</v>
      </c>
      <c r="E100" s="699">
        <v>11</v>
      </c>
      <c r="F100" s="1155">
        <v>393</v>
      </c>
      <c r="G100" s="1155" t="s">
        <v>105</v>
      </c>
      <c r="H100" s="1155" t="s">
        <v>105</v>
      </c>
      <c r="I100" s="832">
        <v>359.7</v>
      </c>
      <c r="J100" s="618">
        <f t="shared" si="18"/>
        <v>0.22240756185710314</v>
      </c>
      <c r="K100" s="835">
        <v>0.2</v>
      </c>
      <c r="L100" s="845">
        <v>4</v>
      </c>
      <c r="M100" s="609">
        <f t="shared" si="19"/>
        <v>0.8</v>
      </c>
      <c r="N100" s="828" t="s">
        <v>708</v>
      </c>
      <c r="O100" s="700">
        <v>0.15</v>
      </c>
      <c r="P100" s="895">
        <v>44468</v>
      </c>
      <c r="Q100" s="895">
        <v>44501</v>
      </c>
      <c r="R100" s="609">
        <f t="shared" si="20"/>
        <v>33.33333333333335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8.3333333333333481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17.566734386037886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18.345313666193498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13.700947856217894</v>
      </c>
      <c r="W100" s="668">
        <f t="shared" si="21"/>
        <v>1.3389813506857378</v>
      </c>
      <c r="X100" s="669">
        <f t="shared" si="22"/>
        <v>0.34354519974145126</v>
      </c>
      <c r="Y100" s="640"/>
      <c r="Z100" s="618">
        <f t="shared" si="23"/>
        <v>1.5816528272044286</v>
      </c>
      <c r="AA100" s="844">
        <f t="shared" si="24"/>
        <v>7.1115065243179121</v>
      </c>
      <c r="AB100" s="845">
        <v>1</v>
      </c>
      <c r="AC100" s="824">
        <v>50.58</v>
      </c>
      <c r="AD100" s="824" t="s">
        <v>135</v>
      </c>
      <c r="AE100" s="824">
        <v>0.9</v>
      </c>
      <c r="AF100" s="824">
        <v>4.46</v>
      </c>
      <c r="AG100" s="824">
        <v>63.9</v>
      </c>
      <c r="AH100" s="824">
        <v>122.9</v>
      </c>
      <c r="AI100" s="824">
        <v>-41.620000000000005</v>
      </c>
      <c r="AJ100" s="824">
        <v>53.400000000000006</v>
      </c>
      <c r="AK100" s="824" t="s">
        <v>135</v>
      </c>
      <c r="AL100" s="836">
        <v>6320</v>
      </c>
      <c r="AM100" s="830">
        <v>25.4</v>
      </c>
      <c r="AN100" s="824">
        <v>0.39</v>
      </c>
      <c r="AO100" s="705">
        <f t="shared" si="25"/>
        <v>11.456214703732689</v>
      </c>
      <c r="AP100" s="706">
        <f t="shared" si="26"/>
        <v>18.567721228050601</v>
      </c>
      <c r="AQ100" s="846">
        <f t="shared" si="27"/>
        <v>18.729045586921522</v>
      </c>
      <c r="AR100" s="618">
        <f>INDEX(Historical!$C$7:$C$1227,MATCH(B100,Historical!$B$7:$B$1249,0))*IF(AH100="n/a",1.03,IF(AH100&lt;0,1.01,IF(AH100&gt;10,1.1,(1+AH100/100))))</f>
        <v>0.71500000000000008</v>
      </c>
      <c r="AS100" s="844">
        <f t="shared" si="28"/>
        <v>0.72215000000000007</v>
      </c>
      <c r="AT100" s="844">
        <f t="shared" si="32"/>
        <v>0.74381450000000005</v>
      </c>
      <c r="AU100" s="844">
        <f t="shared" si="32"/>
        <v>0.76612893500000001</v>
      </c>
      <c r="AV100" s="844">
        <f t="shared" si="32"/>
        <v>0.78911280304999998</v>
      </c>
      <c r="AW100" s="618">
        <f t="shared" si="29"/>
        <v>3.7362062380500003</v>
      </c>
      <c r="AX100" s="713">
        <f t="shared" si="30"/>
        <v>1.03870065</v>
      </c>
      <c r="AY100" s="891">
        <v>0.83</v>
      </c>
      <c r="AZ100" s="830">
        <v>86.37</v>
      </c>
      <c r="BA100" s="830">
        <v>-7.9600000000000009</v>
      </c>
      <c r="BB100" s="830">
        <v>14.17</v>
      </c>
      <c r="BC100" s="830">
        <v>26.69</v>
      </c>
      <c r="BE100" s="594">
        <v>2012</v>
      </c>
      <c r="BF100" s="856">
        <f t="shared" si="31"/>
        <v>1</v>
      </c>
      <c r="BG100" s="840">
        <v>27.6</v>
      </c>
      <c r="BH100" s="823" t="s">
        <v>4455</v>
      </c>
      <c r="BI100" s="823" t="s">
        <v>4456</v>
      </c>
    </row>
    <row r="101" spans="1:61" ht="11.25" customHeight="1" x14ac:dyDescent="0.2">
      <c r="A101" s="822" t="s">
        <v>1087</v>
      </c>
      <c r="B101" s="833" t="s">
        <v>1088</v>
      </c>
      <c r="C101" s="889" t="s">
        <v>107</v>
      </c>
      <c r="D101" s="889" t="s">
        <v>4210</v>
      </c>
      <c r="E101" s="699">
        <v>12</v>
      </c>
      <c r="F101" s="1155">
        <v>361</v>
      </c>
      <c r="G101" s="1155" t="s">
        <v>36</v>
      </c>
      <c r="H101" s="1155" t="s">
        <v>114</v>
      </c>
      <c r="I101" s="832">
        <v>108.36</v>
      </c>
      <c r="J101" s="618">
        <f t="shared" si="18"/>
        <v>2.2148394241417497</v>
      </c>
      <c r="K101" s="835">
        <v>0.6</v>
      </c>
      <c r="L101" s="845">
        <v>4</v>
      </c>
      <c r="M101" s="609">
        <f t="shared" si="19"/>
        <v>2.4</v>
      </c>
      <c r="N101" s="828" t="s">
        <v>422</v>
      </c>
      <c r="O101" s="700">
        <v>0.5</v>
      </c>
      <c r="P101" s="603">
        <v>44706</v>
      </c>
      <c r="Q101" s="603">
        <v>44721</v>
      </c>
      <c r="R101" s="609">
        <f t="shared" si="20"/>
        <v>19.999999999999996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6.8181818181818121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7.8174021668855564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10.138706578336464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25.115980974759687</v>
      </c>
      <c r="W101" s="668">
        <f t="shared" si="21"/>
        <v>0.40367551594044287</v>
      </c>
      <c r="X101" s="669">
        <f t="shared" si="22"/>
        <v>0.39916167631245925</v>
      </c>
      <c r="Y101" s="640"/>
      <c r="Z101" s="618">
        <f t="shared" si="23"/>
        <v>15.614834092387769</v>
      </c>
      <c r="AA101" s="844">
        <f t="shared" si="24"/>
        <v>7.0500975927130778</v>
      </c>
      <c r="AB101" s="845">
        <v>12</v>
      </c>
      <c r="AC101" s="824">
        <v>15.37</v>
      </c>
      <c r="AD101" s="824" t="s">
        <v>135</v>
      </c>
      <c r="AE101" s="824">
        <v>2.5099999999999998</v>
      </c>
      <c r="AF101" s="824">
        <v>2.2400000000000002</v>
      </c>
      <c r="AG101" s="824">
        <v>34.300000000000004</v>
      </c>
      <c r="AH101" s="824">
        <v>396</v>
      </c>
      <c r="AI101" s="824">
        <v>-9.51</v>
      </c>
      <c r="AJ101" s="824">
        <v>25.4</v>
      </c>
      <c r="AK101" s="824" t="s">
        <v>135</v>
      </c>
      <c r="AL101" s="836">
        <v>29540</v>
      </c>
      <c r="AM101" s="830">
        <v>0.62</v>
      </c>
      <c r="AN101" s="824">
        <v>1.53</v>
      </c>
      <c r="AO101" s="705">
        <f t="shared" si="25"/>
        <v>5.3034484097651369</v>
      </c>
      <c r="AP101" s="706">
        <f t="shared" si="26"/>
        <v>12.353546002478215</v>
      </c>
      <c r="AQ101" s="846">
        <f t="shared" si="27"/>
        <v>-16.221937085927117</v>
      </c>
      <c r="AR101" s="618">
        <f>INDEX(Historical!$C$7:$C$1227,MATCH(B101,Historical!$B$7:$B$1249,0))*IF(AH101="n/a",1.03,IF(AH101&lt;0,1.01,IF(AH101&gt;10,1.1,(1+AH101/100))))</f>
        <v>2.0680000000000001</v>
      </c>
      <c r="AS101" s="844">
        <f t="shared" si="28"/>
        <v>2.0886800000000001</v>
      </c>
      <c r="AT101" s="844">
        <f t="shared" si="32"/>
        <v>2.1513404</v>
      </c>
      <c r="AU101" s="844">
        <f t="shared" si="32"/>
        <v>2.2158806120000003</v>
      </c>
      <c r="AV101" s="844">
        <f t="shared" si="32"/>
        <v>2.2823570303600005</v>
      </c>
      <c r="AW101" s="618">
        <f t="shared" si="29"/>
        <v>10.80625804236</v>
      </c>
      <c r="AX101" s="713">
        <f t="shared" si="30"/>
        <v>9.9725526415282388</v>
      </c>
      <c r="AY101" s="891">
        <v>1.41</v>
      </c>
      <c r="AZ101" s="830">
        <v>23.64</v>
      </c>
      <c r="BA101" s="830">
        <v>-17.16</v>
      </c>
      <c r="BB101" s="830">
        <v>9.1300000000000008</v>
      </c>
      <c r="BC101" s="830">
        <v>3.1300000000000003</v>
      </c>
      <c r="BE101" s="594">
        <v>2011</v>
      </c>
      <c r="BF101" s="856">
        <f t="shared" si="31"/>
        <v>1</v>
      </c>
      <c r="BG101" s="840">
        <v>3.8</v>
      </c>
      <c r="BH101" s="823" t="s">
        <v>4455</v>
      </c>
      <c r="BI101" s="823" t="s">
        <v>4456</v>
      </c>
    </row>
    <row r="102" spans="1:61" ht="11.25" customHeight="1" x14ac:dyDescent="0.2">
      <c r="A102" s="829" t="s">
        <v>534</v>
      </c>
      <c r="B102" s="833" t="s">
        <v>535</v>
      </c>
      <c r="C102" s="889" t="s">
        <v>107</v>
      </c>
      <c r="D102" s="889" t="s">
        <v>117</v>
      </c>
      <c r="E102" s="699">
        <v>20</v>
      </c>
      <c r="F102" s="1155">
        <v>174</v>
      </c>
      <c r="G102" s="1155" t="s">
        <v>36</v>
      </c>
      <c r="H102" s="1155" t="s">
        <v>36</v>
      </c>
      <c r="I102" s="832">
        <v>14.87</v>
      </c>
      <c r="J102" s="618">
        <f t="shared" si="18"/>
        <v>4.4384667114996637</v>
      </c>
      <c r="K102" s="835">
        <v>0.16500000000000001</v>
      </c>
      <c r="L102" s="845">
        <v>4</v>
      </c>
      <c r="M102" s="609">
        <f t="shared" si="19"/>
        <v>0.66</v>
      </c>
      <c r="N102" s="828" t="s">
        <v>106</v>
      </c>
      <c r="O102" s="700">
        <v>0.16</v>
      </c>
      <c r="P102" s="603">
        <v>44680</v>
      </c>
      <c r="Q102" s="603">
        <v>44697</v>
      </c>
      <c r="R102" s="609">
        <f t="shared" si="20"/>
        <v>3.1250000000000027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5.8823529411764719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3.5439895963785828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2.8469188070353812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2.864304490630798</v>
      </c>
      <c r="W102" s="668">
        <f t="shared" si="21"/>
        <v>0.99393022506780071</v>
      </c>
      <c r="X102" s="669" t="str">
        <f t="shared" si="22"/>
        <v>n/a</v>
      </c>
      <c r="Y102" s="833"/>
      <c r="Z102" s="618">
        <f t="shared" si="23"/>
        <v>6600</v>
      </c>
      <c r="AA102" s="844">
        <f t="shared" si="24"/>
        <v>1487</v>
      </c>
      <c r="AB102" s="845">
        <v>12</v>
      </c>
      <c r="AC102" s="824">
        <v>0.01</v>
      </c>
      <c r="AD102" s="824">
        <v>213.29</v>
      </c>
      <c r="AE102" s="824">
        <v>0.57999999999999996</v>
      </c>
      <c r="AF102" s="824">
        <v>1</v>
      </c>
      <c r="AG102" s="824">
        <v>0</v>
      </c>
      <c r="AH102" s="824">
        <v>-54.7</v>
      </c>
      <c r="AI102" s="824">
        <v>184.62</v>
      </c>
      <c r="AJ102" s="824">
        <v>-6.5</v>
      </c>
      <c r="AK102" s="824">
        <v>10</v>
      </c>
      <c r="AL102" s="836">
        <v>486.87</v>
      </c>
      <c r="AM102" s="830">
        <v>43.3</v>
      </c>
      <c r="AN102" s="824">
        <v>7.0000000000000007E-2</v>
      </c>
      <c r="AO102" s="705">
        <f t="shared" si="25"/>
        <v>-1479.7146144814649</v>
      </c>
      <c r="AP102" s="706">
        <f t="shared" si="26"/>
        <v>7.2853855185350449</v>
      </c>
      <c r="AQ102" s="846">
        <f t="shared" si="27"/>
        <v>712.95072968101147</v>
      </c>
      <c r="AR102" s="618">
        <f>INDEX(Historical!$C$7:$C$1227,MATCH(B102,Historical!$B$7:$B$1249,0))*IF(AH102="n/a",1.03,IF(AH102&lt;0,1.01,IF(AH102&gt;10,1.1,(1+AH102/100))))</f>
        <v>0.63629999999999998</v>
      </c>
      <c r="AS102" s="844">
        <f t="shared" si="28"/>
        <v>0.69993000000000005</v>
      </c>
      <c r="AT102" s="844">
        <f t="shared" si="32"/>
        <v>0.76992300000000014</v>
      </c>
      <c r="AU102" s="844">
        <f t="shared" si="32"/>
        <v>0.84691530000000026</v>
      </c>
      <c r="AV102" s="844">
        <f t="shared" si="32"/>
        <v>0.93160683000000033</v>
      </c>
      <c r="AW102" s="618">
        <f t="shared" si="29"/>
        <v>3.8846751300000002</v>
      </c>
      <c r="AX102" s="713">
        <f t="shared" si="30"/>
        <v>26.12424431741762</v>
      </c>
      <c r="AY102" s="891">
        <v>-0.02</v>
      </c>
      <c r="AZ102" s="830">
        <v>13.950000000000001</v>
      </c>
      <c r="BA102" s="830">
        <v>-13.19</v>
      </c>
      <c r="BB102" s="830">
        <v>2.59</v>
      </c>
      <c r="BC102" s="830">
        <v>0.94000000000000006</v>
      </c>
      <c r="BE102" s="594">
        <v>2003</v>
      </c>
      <c r="BF102" s="856">
        <f t="shared" si="31"/>
        <v>2</v>
      </c>
      <c r="BG102" s="840">
        <v>0</v>
      </c>
      <c r="BH102" s="823" t="s">
        <v>4455</v>
      </c>
      <c r="BI102" s="823" t="s">
        <v>4456</v>
      </c>
    </row>
    <row r="103" spans="1:61" ht="11.25" customHeight="1" x14ac:dyDescent="0.2">
      <c r="A103" s="829" t="s">
        <v>536</v>
      </c>
      <c r="B103" s="834" t="s">
        <v>537</v>
      </c>
      <c r="C103" s="889" t="s">
        <v>107</v>
      </c>
      <c r="D103" s="889" t="s">
        <v>117</v>
      </c>
      <c r="E103" s="699">
        <v>20</v>
      </c>
      <c r="F103" s="1155">
        <v>175</v>
      </c>
      <c r="G103" s="1155" t="s">
        <v>105</v>
      </c>
      <c r="H103" s="1155" t="s">
        <v>105</v>
      </c>
      <c r="I103" s="832">
        <v>14.81</v>
      </c>
      <c r="J103" s="618">
        <f t="shared" si="18"/>
        <v>3.9837947332883186</v>
      </c>
      <c r="K103" s="835">
        <v>0.14749999999999999</v>
      </c>
      <c r="L103" s="845">
        <v>4</v>
      </c>
      <c r="M103" s="609">
        <f t="shared" si="19"/>
        <v>0.59</v>
      </c>
      <c r="N103" s="828" t="s">
        <v>106</v>
      </c>
      <c r="O103" s="700">
        <v>0.14249999999999999</v>
      </c>
      <c r="P103" s="603">
        <v>44680</v>
      </c>
      <c r="Q103" s="603">
        <v>44697</v>
      </c>
      <c r="R103" s="609">
        <f t="shared" si="20"/>
        <v>3.5087719298245648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6.6666666666666652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4.0235443705991525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3.2387958052728871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2.7968743567221566</v>
      </c>
      <c r="W103" s="668">
        <f t="shared" si="21"/>
        <v>1.1580054704597627</v>
      </c>
      <c r="X103" s="669" t="str">
        <f t="shared" si="22"/>
        <v>n/a</v>
      </c>
      <c r="Y103" s="833"/>
      <c r="Z103" s="618" t="str">
        <f t="shared" si="23"/>
        <v>n/a</v>
      </c>
      <c r="AA103" s="844" t="str">
        <f t="shared" si="24"/>
        <v>n/a</v>
      </c>
      <c r="AB103" s="845">
        <v>12</v>
      </c>
      <c r="AC103" s="824" t="s">
        <v>135</v>
      </c>
      <c r="AD103" s="824" t="s">
        <v>135</v>
      </c>
      <c r="AE103" s="824" t="s">
        <v>135</v>
      </c>
      <c r="AF103" s="824" t="s">
        <v>135</v>
      </c>
      <c r="AG103" s="824" t="s">
        <v>135</v>
      </c>
      <c r="AH103" s="824" t="s">
        <v>135</v>
      </c>
      <c r="AI103" s="824" t="s">
        <v>135</v>
      </c>
      <c r="AJ103" s="824" t="s">
        <v>135</v>
      </c>
      <c r="AK103" s="824" t="s">
        <v>135</v>
      </c>
      <c r="AL103" s="836" t="s">
        <v>135</v>
      </c>
      <c r="AM103" s="830" t="s">
        <v>135</v>
      </c>
      <c r="AN103" s="824" t="s">
        <v>135</v>
      </c>
      <c r="AO103" s="705" t="str">
        <f t="shared" si="25"/>
        <v>n/a</v>
      </c>
      <c r="AP103" s="706">
        <f t="shared" si="26"/>
        <v>7.2225905385612057</v>
      </c>
      <c r="AQ103" s="846" t="str">
        <f t="shared" si="27"/>
        <v>n/a</v>
      </c>
      <c r="AR103" s="618">
        <f>INDEX(Historical!$C$7:$C$1227,MATCH(B103,Historical!$B$7:$B$1249,0))*IF(AH103="n/a",1.03,IF(AH103&lt;0,1.01,IF(AH103&gt;10,1.1,(1+AH103/100))))</f>
        <v>0.57680000000000009</v>
      </c>
      <c r="AS103" s="844">
        <f t="shared" si="28"/>
        <v>0.59410400000000008</v>
      </c>
      <c r="AT103" s="844">
        <f t="shared" si="32"/>
        <v>0.61192712000000005</v>
      </c>
      <c r="AU103" s="844">
        <f t="shared" si="32"/>
        <v>0.63028493360000004</v>
      </c>
      <c r="AV103" s="844">
        <f t="shared" si="32"/>
        <v>0.64919348160800006</v>
      </c>
      <c r="AW103" s="618">
        <f t="shared" si="29"/>
        <v>3.0623095352080005</v>
      </c>
      <c r="AX103" s="713">
        <f t="shared" si="30"/>
        <v>20.677309488237679</v>
      </c>
      <c r="AY103" s="891" t="s">
        <v>135</v>
      </c>
      <c r="AZ103" s="830" t="s">
        <v>135</v>
      </c>
      <c r="BA103" s="830" t="s">
        <v>135</v>
      </c>
      <c r="BB103" s="830" t="s">
        <v>135</v>
      </c>
      <c r="BC103" s="830" t="s">
        <v>135</v>
      </c>
      <c r="BE103" s="594">
        <v>2003</v>
      </c>
      <c r="BF103" s="856">
        <f t="shared" si="31"/>
        <v>2</v>
      </c>
      <c r="BG103" s="840" t="s">
        <v>135</v>
      </c>
      <c r="BH103" s="823" t="s">
        <v>4455</v>
      </c>
      <c r="BI103" s="823" t="s">
        <v>4456</v>
      </c>
    </row>
    <row r="104" spans="1:61" ht="11.25" customHeight="1" x14ac:dyDescent="0.2">
      <c r="A104" s="829" t="s">
        <v>4778</v>
      </c>
      <c r="B104" s="833" t="s">
        <v>1542</v>
      </c>
      <c r="C104" s="889" t="s">
        <v>152</v>
      </c>
      <c r="D104" s="889" t="s">
        <v>4188</v>
      </c>
      <c r="E104" s="699">
        <v>11</v>
      </c>
      <c r="F104" s="1155">
        <v>415</v>
      </c>
      <c r="G104" s="1155" t="s">
        <v>105</v>
      </c>
      <c r="H104" s="1155" t="s">
        <v>105</v>
      </c>
      <c r="I104" s="832">
        <v>151.83000000000001</v>
      </c>
      <c r="J104" s="618">
        <f t="shared" si="18"/>
        <v>1.738786801027465</v>
      </c>
      <c r="K104" s="835">
        <v>0.66</v>
      </c>
      <c r="L104" s="845">
        <v>4</v>
      </c>
      <c r="M104" s="609">
        <f t="shared" si="19"/>
        <v>2.64</v>
      </c>
      <c r="N104" s="828" t="s">
        <v>612</v>
      </c>
      <c r="O104" s="700">
        <v>0.62</v>
      </c>
      <c r="P104" s="603">
        <v>44656</v>
      </c>
      <c r="Q104" s="603">
        <v>44671</v>
      </c>
      <c r="R104" s="609">
        <f t="shared" si="20"/>
        <v>6.4516129032258114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9.5022624434389016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7.4633194783177093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8.6273229256118356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19.722433957227324</v>
      </c>
      <c r="W104" s="668">
        <f t="shared" si="21"/>
        <v>0.43743702954321906</v>
      </c>
      <c r="X104" s="669">
        <f t="shared" si="22"/>
        <v>0.30811867591470837</v>
      </c>
      <c r="Y104" s="628"/>
      <c r="Z104" s="618">
        <f t="shared" si="23"/>
        <v>26.009852216748769</v>
      </c>
      <c r="AA104" s="844">
        <f t="shared" si="24"/>
        <v>14.958620689655174</v>
      </c>
      <c r="AB104" s="845">
        <v>12</v>
      </c>
      <c r="AC104" s="824">
        <v>10.15</v>
      </c>
      <c r="AD104" s="824" t="s">
        <v>135</v>
      </c>
      <c r="AE104" s="824">
        <v>1.63</v>
      </c>
      <c r="AF104" s="824">
        <v>2.77</v>
      </c>
      <c r="AG104" s="824">
        <v>19.3</v>
      </c>
      <c r="AH104" s="824">
        <v>48.199999999999996</v>
      </c>
      <c r="AI104" s="824">
        <v>-13.69</v>
      </c>
      <c r="AJ104" s="824">
        <v>28.000000000000004</v>
      </c>
      <c r="AK104" s="824" t="s">
        <v>135</v>
      </c>
      <c r="AL104" s="836">
        <v>16770</v>
      </c>
      <c r="AM104" s="830">
        <v>0.4</v>
      </c>
      <c r="AN104" s="824">
        <v>0.64</v>
      </c>
      <c r="AO104" s="705">
        <f t="shared" si="25"/>
        <v>-4.5925109630158722</v>
      </c>
      <c r="AP104" s="706">
        <f t="shared" si="26"/>
        <v>10.366109726639301</v>
      </c>
      <c r="AQ104" s="846">
        <f t="shared" si="27"/>
        <v>35.70454722643246</v>
      </c>
      <c r="AR104" s="618">
        <f>INDEX(Historical!$C$7:$C$1227,MATCH(B104,Historical!$B$7:$B$1249,0))*IF(AH104="n/a",1.03,IF(AH104&lt;0,1.01,IF(AH104&gt;10,1.1,(1+AH104/100))))</f>
        <v>2.6619999999999999</v>
      </c>
      <c r="AS104" s="844">
        <f t="shared" si="28"/>
        <v>2.6886199999999998</v>
      </c>
      <c r="AT104" s="844">
        <f t="shared" si="32"/>
        <v>2.7692785999999998</v>
      </c>
      <c r="AU104" s="844">
        <f t="shared" si="32"/>
        <v>2.8523569579999997</v>
      </c>
      <c r="AV104" s="844">
        <f t="shared" si="32"/>
        <v>2.9379276667399998</v>
      </c>
      <c r="AW104" s="618">
        <f t="shared" si="29"/>
        <v>13.910183224739999</v>
      </c>
      <c r="AX104" s="713">
        <f t="shared" si="30"/>
        <v>9.1616829511558979</v>
      </c>
      <c r="AY104" s="891">
        <v>1</v>
      </c>
      <c r="AZ104" s="830">
        <v>26.1</v>
      </c>
      <c r="BA104" s="830">
        <v>-12.82</v>
      </c>
      <c r="BB104" s="830">
        <v>11.360000000000001</v>
      </c>
      <c r="BC104" s="830">
        <v>12.049999999999999</v>
      </c>
      <c r="BE104" s="594">
        <v>2012</v>
      </c>
      <c r="BF104" s="856">
        <f t="shared" si="31"/>
        <v>1</v>
      </c>
      <c r="BG104" s="840">
        <v>9.1999999999999993</v>
      </c>
      <c r="BH104" s="823" t="s">
        <v>4455</v>
      </c>
      <c r="BI104" s="823" t="s">
        <v>4456</v>
      </c>
    </row>
    <row r="105" spans="1:61" s="737" customFormat="1" ht="11.25" customHeight="1" x14ac:dyDescent="0.2">
      <c r="A105" s="720" t="s">
        <v>4782</v>
      </c>
      <c r="B105" s="743" t="s">
        <v>1080</v>
      </c>
      <c r="C105" s="889" t="s">
        <v>177</v>
      </c>
      <c r="D105" s="889" t="s">
        <v>4203</v>
      </c>
      <c r="E105" s="721">
        <v>10</v>
      </c>
      <c r="F105" s="1155">
        <v>502</v>
      </c>
      <c r="G105" s="1154" t="s">
        <v>105</v>
      </c>
      <c r="H105" s="1154" t="s">
        <v>105</v>
      </c>
      <c r="I105" s="722">
        <v>51.2</v>
      </c>
      <c r="J105" s="723">
        <f t="shared" si="18"/>
        <v>7.7343749999999991</v>
      </c>
      <c r="K105" s="724">
        <v>0.99</v>
      </c>
      <c r="L105" s="725">
        <v>4</v>
      </c>
      <c r="M105" s="726">
        <f t="shared" si="19"/>
        <v>3.96</v>
      </c>
      <c r="N105" s="727" t="s">
        <v>106</v>
      </c>
      <c r="O105" s="728">
        <v>0.98499999999999999</v>
      </c>
      <c r="P105" s="1049">
        <v>44868</v>
      </c>
      <c r="Q105" s="1049">
        <v>44875</v>
      </c>
      <c r="R105" s="726">
        <f t="shared" si="20"/>
        <v>0.50761421319797007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3.9106145251396773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7.0191296843787443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8.4035012388569363</v>
      </c>
      <c r="V105" s="667" t="str">
        <f>IF(INDEX(Historical!$N$7:$N$1218,MATCH(B105,Historical!$B$7:$B$1249,0))=0,"n/a",((INDEX(Historical!$C$7:$C$1227,MATCH(B105,Historical!$B$7:$B$1249,0))/INDEX(Historical!$N$7:$N$1218,MATCH(B105,Historical!$B$7:$B$1249,0)))^(1/10)-1)*100)</f>
        <v>n/a</v>
      </c>
      <c r="W105" s="668" t="str">
        <f t="shared" si="21"/>
        <v>n/a</v>
      </c>
      <c r="X105" s="669">
        <f t="shared" si="22"/>
        <v>0.6565235342856981</v>
      </c>
      <c r="Y105" s="738"/>
      <c r="Z105" s="723">
        <f t="shared" si="23"/>
        <v>109.09090909090908</v>
      </c>
      <c r="AA105" s="730">
        <f t="shared" si="24"/>
        <v>14.104683195592287</v>
      </c>
      <c r="AB105" s="725">
        <v>12</v>
      </c>
      <c r="AC105" s="731">
        <v>3.63</v>
      </c>
      <c r="AD105" s="731">
        <v>1.08</v>
      </c>
      <c r="AE105" s="731">
        <v>2.4</v>
      </c>
      <c r="AF105" s="731" t="s">
        <v>135</v>
      </c>
      <c r="AG105" s="731">
        <v>-143.30000000000001</v>
      </c>
      <c r="AH105" s="731">
        <v>-9.3000000000000007</v>
      </c>
      <c r="AI105" s="731">
        <v>40.25</v>
      </c>
      <c r="AJ105" s="731">
        <v>12.8</v>
      </c>
      <c r="AK105" s="731">
        <v>13.08</v>
      </c>
      <c r="AL105" s="732">
        <v>2300</v>
      </c>
      <c r="AM105" s="733">
        <v>0.5</v>
      </c>
      <c r="AN105" s="731" t="s">
        <v>135</v>
      </c>
      <c r="AO105" s="734">
        <f t="shared" si="25"/>
        <v>2.0331930432646494</v>
      </c>
      <c r="AP105" s="735">
        <f t="shared" si="26"/>
        <v>16.137876238856936</v>
      </c>
      <c r="AQ105" s="846" t="str">
        <f t="shared" si="27"/>
        <v>n/a</v>
      </c>
      <c r="AR105" s="618">
        <f>INDEX(Historical!$C$7:$C$1227,MATCH(B105,Historical!$B$7:$B$1249,0))*IF(AH105="n/a",1.03,IF(AH105&lt;0,1.01,IF(AH105&gt;10,1.1,(1+AH105/100))))</f>
        <v>3.7572000000000001</v>
      </c>
      <c r="AS105" s="730">
        <f t="shared" si="28"/>
        <v>4.1329200000000004</v>
      </c>
      <c r="AT105" s="730">
        <f t="shared" si="32"/>
        <v>4.5462120000000006</v>
      </c>
      <c r="AU105" s="730">
        <f t="shared" si="32"/>
        <v>5.0008332000000006</v>
      </c>
      <c r="AV105" s="730">
        <f t="shared" si="32"/>
        <v>5.5009165200000014</v>
      </c>
      <c r="AW105" s="723">
        <f t="shared" si="29"/>
        <v>22.938081720000003</v>
      </c>
      <c r="AX105" s="736">
        <f t="shared" si="30"/>
        <v>44.800940859375004</v>
      </c>
      <c r="AY105" s="892">
        <v>2.1800000000000002</v>
      </c>
      <c r="AZ105" s="733">
        <v>31.28</v>
      </c>
      <c r="BA105" s="733">
        <v>-20.580000000000002</v>
      </c>
      <c r="BB105" s="733">
        <v>-3.9600000000000004</v>
      </c>
      <c r="BC105" s="733">
        <v>0.35000000000000003</v>
      </c>
      <c r="BD105" s="866"/>
      <c r="BE105" s="594">
        <v>2013</v>
      </c>
      <c r="BF105" s="856">
        <f t="shared" si="31"/>
        <v>1</v>
      </c>
      <c r="BG105" s="784">
        <v>12.4</v>
      </c>
      <c r="BH105" s="823" t="s">
        <v>4455</v>
      </c>
      <c r="BI105" s="823" t="s">
        <v>4458</v>
      </c>
    </row>
    <row r="106" spans="1:61" ht="11.25" customHeight="1" x14ac:dyDescent="0.2">
      <c r="A106" s="829" t="s">
        <v>4785</v>
      </c>
      <c r="B106" s="833" t="s">
        <v>531</v>
      </c>
      <c r="C106" s="889" t="s">
        <v>4186</v>
      </c>
      <c r="D106" s="889" t="s">
        <v>4187</v>
      </c>
      <c r="E106" s="699">
        <v>18</v>
      </c>
      <c r="F106" s="1155">
        <v>210</v>
      </c>
      <c r="G106" s="1155" t="s">
        <v>105</v>
      </c>
      <c r="H106" s="1155" t="s">
        <v>105</v>
      </c>
      <c r="I106" s="832">
        <v>112.46</v>
      </c>
      <c r="J106" s="618">
        <f t="shared" si="18"/>
        <v>4.3393206473412773</v>
      </c>
      <c r="K106" s="835">
        <v>1.22</v>
      </c>
      <c r="L106" s="845">
        <v>4</v>
      </c>
      <c r="M106" s="609">
        <f t="shared" si="19"/>
        <v>4.88</v>
      </c>
      <c r="N106" s="828" t="s">
        <v>316</v>
      </c>
      <c r="O106" s="700">
        <v>1.1599999999999999</v>
      </c>
      <c r="P106" s="603">
        <v>44634</v>
      </c>
      <c r="Q106" s="603">
        <v>44651</v>
      </c>
      <c r="R106" s="609">
        <f t="shared" si="20"/>
        <v>5.1724137931034528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3.603603603603589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5.120531627664815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5.4977102369160535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5.394729309620816</v>
      </c>
      <c r="W106" s="668">
        <f t="shared" si="21"/>
        <v>1.019089174152183</v>
      </c>
      <c r="X106" s="669">
        <f t="shared" si="22"/>
        <v>0.25103699711945454</v>
      </c>
      <c r="Y106" s="833"/>
      <c r="Z106" s="618">
        <f t="shared" si="23"/>
        <v>99.795501022494889</v>
      </c>
      <c r="AA106" s="844">
        <f t="shared" si="24"/>
        <v>22.997955010224949</v>
      </c>
      <c r="AB106" s="845">
        <v>12</v>
      </c>
      <c r="AC106" s="824">
        <v>4.8899999999999997</v>
      </c>
      <c r="AD106" s="824" t="s">
        <v>135</v>
      </c>
      <c r="AE106" s="824">
        <v>6.75</v>
      </c>
      <c r="AF106" s="824">
        <v>1.91</v>
      </c>
      <c r="AG106" s="824">
        <v>8.4</v>
      </c>
      <c r="AH106" s="824">
        <v>491.9</v>
      </c>
      <c r="AI106" s="824">
        <v>-12.55</v>
      </c>
      <c r="AJ106" s="824">
        <v>21.9</v>
      </c>
      <c r="AK106" s="824" t="s">
        <v>135</v>
      </c>
      <c r="AL106" s="836">
        <v>30850</v>
      </c>
      <c r="AM106" s="830">
        <v>0.1</v>
      </c>
      <c r="AN106" s="824">
        <v>0.96</v>
      </c>
      <c r="AO106" s="705">
        <f t="shared" si="25"/>
        <v>-13.160924125967618</v>
      </c>
      <c r="AP106" s="706">
        <f t="shared" si="26"/>
        <v>9.8370308842573309</v>
      </c>
      <c r="AQ106" s="846">
        <f t="shared" si="27"/>
        <v>39.723686164324022</v>
      </c>
      <c r="AR106" s="618">
        <f>INDEX(Historical!$C$7:$C$1227,MATCH(B106,Historical!$B$7:$B$1249,0))*IF(AH106="n/a",1.03,IF(AH106&lt;0,1.01,IF(AH106&gt;10,1.1,(1+AH106/100))))</f>
        <v>5.0599999999999996</v>
      </c>
      <c r="AS106" s="844">
        <f t="shared" si="28"/>
        <v>5.1105999999999998</v>
      </c>
      <c r="AT106" s="844">
        <f t="shared" si="32"/>
        <v>5.2639180000000003</v>
      </c>
      <c r="AU106" s="844">
        <f t="shared" si="32"/>
        <v>5.4218355400000009</v>
      </c>
      <c r="AV106" s="844">
        <f t="shared" si="32"/>
        <v>5.584490606200001</v>
      </c>
      <c r="AW106" s="618">
        <f t="shared" si="29"/>
        <v>26.4408441462</v>
      </c>
      <c r="AX106" s="713">
        <f t="shared" si="30"/>
        <v>23.511332159167704</v>
      </c>
      <c r="AY106" s="891">
        <v>0.46</v>
      </c>
      <c r="AZ106" s="830">
        <v>31.130000000000003</v>
      </c>
      <c r="BA106" s="830">
        <v>-36.9</v>
      </c>
      <c r="BB106" s="830">
        <v>11.39</v>
      </c>
      <c r="BC106" s="830">
        <v>-10.23</v>
      </c>
      <c r="BE106" s="594">
        <v>2005</v>
      </c>
      <c r="BF106" s="856">
        <f t="shared" si="31"/>
        <v>2</v>
      </c>
      <c r="BG106" s="840">
        <v>3.8</v>
      </c>
      <c r="BH106" s="823" t="s">
        <v>4455</v>
      </c>
      <c r="BI106" s="823" t="s">
        <v>4457</v>
      </c>
    </row>
    <row r="107" spans="1:61" ht="11.25" customHeight="1" x14ac:dyDescent="0.2">
      <c r="A107" s="838" t="s">
        <v>879</v>
      </c>
      <c r="B107" s="833" t="s">
        <v>880</v>
      </c>
      <c r="C107" s="889" t="s">
        <v>4061</v>
      </c>
      <c r="D107" s="889" t="s">
        <v>4192</v>
      </c>
      <c r="E107" s="699">
        <v>11</v>
      </c>
      <c r="F107" s="1155">
        <v>413</v>
      </c>
      <c r="G107" s="1155" t="s">
        <v>105</v>
      </c>
      <c r="H107" s="1155" t="s">
        <v>105</v>
      </c>
      <c r="I107" s="832">
        <v>88.86</v>
      </c>
      <c r="J107" s="618">
        <f t="shared" si="18"/>
        <v>1.7780778753094757</v>
      </c>
      <c r="K107" s="835">
        <v>0.39500000000000002</v>
      </c>
      <c r="L107" s="845">
        <v>4</v>
      </c>
      <c r="M107" s="609">
        <f t="shared" si="19"/>
        <v>1.58</v>
      </c>
      <c r="N107" s="828" t="s">
        <v>451</v>
      </c>
      <c r="O107" s="700">
        <v>0.36</v>
      </c>
      <c r="P107" s="603">
        <v>44650</v>
      </c>
      <c r="Q107" s="603">
        <v>44680</v>
      </c>
      <c r="R107" s="609">
        <f t="shared" si="20"/>
        <v>9.7222222222222303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7.4427480916030575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13.211937538205266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13.266189539917983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2.0663846635386269</v>
      </c>
      <c r="Y107" s="630" t="s">
        <v>881</v>
      </c>
      <c r="Z107" s="618">
        <f t="shared" si="23"/>
        <v>35.585585585585584</v>
      </c>
      <c r="AA107" s="844">
        <f t="shared" si="24"/>
        <v>20.013513513513512</v>
      </c>
      <c r="AB107" s="845">
        <v>9</v>
      </c>
      <c r="AC107" s="824">
        <v>4.4400000000000004</v>
      </c>
      <c r="AD107" s="824">
        <v>1.84</v>
      </c>
      <c r="AE107" s="824">
        <v>2.2999999999999998</v>
      </c>
      <c r="AF107" s="824">
        <v>2.98</v>
      </c>
      <c r="AG107" s="824" t="s">
        <v>135</v>
      </c>
      <c r="AH107" s="824">
        <v>10.4</v>
      </c>
      <c r="AI107" s="824">
        <v>11.59</v>
      </c>
      <c r="AJ107" s="824">
        <v>6.419999999999999</v>
      </c>
      <c r="AK107" s="824">
        <v>10.549999999999999</v>
      </c>
      <c r="AL107" s="836">
        <v>10530</v>
      </c>
      <c r="AM107" s="830">
        <v>4.8</v>
      </c>
      <c r="AN107" s="824">
        <v>0</v>
      </c>
      <c r="AO107" s="705">
        <f t="shared" si="25"/>
        <v>-4.9692460982860531</v>
      </c>
      <c r="AP107" s="706">
        <f t="shared" si="26"/>
        <v>15.044267415227459</v>
      </c>
      <c r="AQ107" s="846">
        <f t="shared" si="27"/>
        <v>62.809050076421698</v>
      </c>
      <c r="AR107" s="618">
        <f>INDEX(Historical!$C$7:$C$1227,MATCH(B107,Historical!$B$7:$B$1249,0))*IF(AH107="n/a",1.03,IF(AH107&lt;0,1.01,IF(AH107&gt;10,1.1,(1+AH107/100))))</f>
        <v>1.5482500000000001</v>
      </c>
      <c r="AS107" s="844">
        <f t="shared" si="28"/>
        <v>1.7030750000000003</v>
      </c>
      <c r="AT107" s="844">
        <f t="shared" ref="AT107:AV126" si="33">IF($AK107="n/a",1.03*AS107,IF($AK107&lt;0,1.01*AS107,IF($AK107&gt;10,1.1*AS107,(1+$AK107/100)*AS107)))</f>
        <v>1.8733825000000006</v>
      </c>
      <c r="AU107" s="844">
        <f t="shared" si="33"/>
        <v>2.0607207500000007</v>
      </c>
      <c r="AV107" s="844">
        <f t="shared" si="33"/>
        <v>2.2667928250000009</v>
      </c>
      <c r="AW107" s="618">
        <f t="shared" si="29"/>
        <v>9.4522210750000024</v>
      </c>
      <c r="AX107" s="713">
        <f t="shared" si="30"/>
        <v>10.637205801260412</v>
      </c>
      <c r="AY107" s="891">
        <v>0.7</v>
      </c>
      <c r="AZ107" s="830">
        <v>30.049999999999997</v>
      </c>
      <c r="BA107" s="830">
        <v>-2.1</v>
      </c>
      <c r="BB107" s="830">
        <v>7.8299999999999992</v>
      </c>
      <c r="BC107" s="830">
        <v>7.19</v>
      </c>
      <c r="BE107" s="594">
        <v>2012</v>
      </c>
      <c r="BF107" s="856">
        <f t="shared" si="31"/>
        <v>1</v>
      </c>
      <c r="BG107" s="840" t="s">
        <v>135</v>
      </c>
      <c r="BH107" s="823" t="s">
        <v>4455</v>
      </c>
      <c r="BI107" s="823" t="s">
        <v>4456</v>
      </c>
    </row>
    <row r="108" spans="1:61" ht="11.25" customHeight="1" x14ac:dyDescent="0.2">
      <c r="A108" s="829" t="s">
        <v>4787</v>
      </c>
      <c r="B108" s="833" t="s">
        <v>1090</v>
      </c>
      <c r="C108" s="889" t="s">
        <v>244</v>
      </c>
      <c r="D108" s="889" t="s">
        <v>4219</v>
      </c>
      <c r="E108" s="699">
        <v>10</v>
      </c>
      <c r="F108" s="1155">
        <v>476</v>
      </c>
      <c r="G108" s="1155" t="s">
        <v>114</v>
      </c>
      <c r="H108" s="1155" t="s">
        <v>114</v>
      </c>
      <c r="I108" s="832">
        <v>388.73</v>
      </c>
      <c r="J108" s="618">
        <f t="shared" si="18"/>
        <v>1.1318910297635891</v>
      </c>
      <c r="K108" s="835">
        <v>1.1000000000000001</v>
      </c>
      <c r="L108" s="845">
        <v>4</v>
      </c>
      <c r="M108" s="609">
        <f t="shared" si="19"/>
        <v>4.4000000000000004</v>
      </c>
      <c r="N108" s="828" t="s">
        <v>316</v>
      </c>
      <c r="O108" s="700">
        <v>0.94</v>
      </c>
      <c r="P108" s="603">
        <v>44634</v>
      </c>
      <c r="Q108" s="603">
        <v>44650</v>
      </c>
      <c r="R108" s="609">
        <f t="shared" si="20"/>
        <v>17.021276595744698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20.512820512820507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19.560683197865124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19.858503613188617</v>
      </c>
      <c r="V108" s="667" t="str">
        <f>IF(INDEX(Historical!$N$7:$N$1218,MATCH(B108,Historical!$B$7:$B$1249,0))=0,"n/a",((INDEX(Historical!$C$7:$C$1227,MATCH(B108,Historical!$B$7:$B$1249,0))/INDEX(Historical!$N$7:$N$1218,MATCH(B108,Historical!$B$7:$B$1249,0)))^(1/10)-1)*100)</f>
        <v>n/a</v>
      </c>
      <c r="W108" s="668" t="str">
        <f t="shared" si="21"/>
        <v>n/a</v>
      </c>
      <c r="X108" s="669">
        <f t="shared" si="22"/>
        <v>0.76970944237165184</v>
      </c>
      <c r="Y108" s="628"/>
      <c r="Z108" s="618">
        <f t="shared" si="23"/>
        <v>35.512510088781276</v>
      </c>
      <c r="AA108" s="844">
        <f t="shared" si="24"/>
        <v>31.374495560936239</v>
      </c>
      <c r="AB108" s="845">
        <v>12</v>
      </c>
      <c r="AC108" s="824">
        <v>12.39</v>
      </c>
      <c r="AD108" s="824">
        <v>3.52</v>
      </c>
      <c r="AE108" s="824">
        <v>2.9</v>
      </c>
      <c r="AF108" s="824" t="s">
        <v>135</v>
      </c>
      <c r="AG108" s="824">
        <v>-10.6</v>
      </c>
      <c r="AH108" s="824">
        <v>9.3000000000000007</v>
      </c>
      <c r="AI108" s="824">
        <v>16.580000000000002</v>
      </c>
      <c r="AJ108" s="824">
        <v>25.8</v>
      </c>
      <c r="AK108" s="824">
        <v>8.7900000000000009</v>
      </c>
      <c r="AL108" s="836">
        <v>13020</v>
      </c>
      <c r="AM108" s="830">
        <v>0.4</v>
      </c>
      <c r="AN108" s="824" t="s">
        <v>135</v>
      </c>
      <c r="AO108" s="705">
        <f t="shared" si="25"/>
        <v>-10.384100917984032</v>
      </c>
      <c r="AP108" s="706">
        <f t="shared" si="26"/>
        <v>20.990394642952207</v>
      </c>
      <c r="AQ108" s="846" t="str">
        <f t="shared" si="27"/>
        <v>n/a</v>
      </c>
      <c r="AR108" s="618">
        <f>INDEX(Historical!$C$7:$C$1227,MATCH(B108,Historical!$B$7:$B$1249,0))*IF(AH108="n/a",1.03,IF(AH108&lt;0,1.01,IF(AH108&gt;10,1.1,(1+AH108/100))))</f>
        <v>4.10968</v>
      </c>
      <c r="AS108" s="844">
        <f t="shared" si="28"/>
        <v>4.5206480000000004</v>
      </c>
      <c r="AT108" s="844">
        <f t="shared" si="33"/>
        <v>4.9180129592000013</v>
      </c>
      <c r="AU108" s="844">
        <f t="shared" si="33"/>
        <v>5.350306298313682</v>
      </c>
      <c r="AV108" s="844">
        <f t="shared" si="33"/>
        <v>5.8205982219354553</v>
      </c>
      <c r="AW108" s="618">
        <f t="shared" si="29"/>
        <v>24.719245479449139</v>
      </c>
      <c r="AX108" s="713">
        <f t="shared" si="30"/>
        <v>6.3589755047074163</v>
      </c>
      <c r="AY108" s="891">
        <v>0.71</v>
      </c>
      <c r="AZ108" s="830">
        <v>29.830000000000002</v>
      </c>
      <c r="BA108" s="830">
        <v>-31.509999999999998</v>
      </c>
      <c r="BB108" s="830">
        <v>14.71</v>
      </c>
      <c r="BC108" s="830">
        <v>3.9600000000000004</v>
      </c>
      <c r="BE108" s="594">
        <v>2013</v>
      </c>
      <c r="BF108" s="856">
        <f t="shared" si="31"/>
        <v>1</v>
      </c>
      <c r="BG108" s="840">
        <v>27</v>
      </c>
      <c r="BH108" s="823" t="s">
        <v>4455</v>
      </c>
      <c r="BI108" s="823" t="s">
        <v>4456</v>
      </c>
    </row>
    <row r="109" spans="1:61" ht="11.25" customHeight="1" x14ac:dyDescent="0.2">
      <c r="A109" s="822" t="s">
        <v>1096</v>
      </c>
      <c r="B109" s="833" t="s">
        <v>1097</v>
      </c>
      <c r="C109" s="889" t="s">
        <v>130</v>
      </c>
      <c r="D109" s="889" t="s">
        <v>4195</v>
      </c>
      <c r="E109" s="699">
        <v>14</v>
      </c>
      <c r="F109" s="1155">
        <v>266</v>
      </c>
      <c r="G109" s="1155" t="s">
        <v>114</v>
      </c>
      <c r="H109" s="1155" t="s">
        <v>114</v>
      </c>
      <c r="I109" s="832">
        <v>116.01</v>
      </c>
      <c r="J109" s="618">
        <f t="shared" si="18"/>
        <v>3.2841996379622445</v>
      </c>
      <c r="K109" s="835">
        <v>0.95250000000000001</v>
      </c>
      <c r="L109" s="845">
        <v>4</v>
      </c>
      <c r="M109" s="609">
        <f t="shared" si="19"/>
        <v>3.81</v>
      </c>
      <c r="N109" s="828" t="s">
        <v>484</v>
      </c>
      <c r="O109" s="700">
        <v>0.88500000000000001</v>
      </c>
      <c r="P109" s="603">
        <v>44911</v>
      </c>
      <c r="Q109" s="603">
        <v>44941</v>
      </c>
      <c r="R109" s="609">
        <f t="shared" si="20"/>
        <v>7.6271186440677967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7.1604938271604857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7.1487357150813224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7.0995886039598277</v>
      </c>
      <c r="V109" s="667">
        <f>IF(INDEX(Historical!$N$7:$N$1218,MATCH(B109,Historical!$B$7:$B$1249,0))=0,"n/a",((INDEX(Historical!$C$7:$C$1227,MATCH(B109,Historical!$B$7:$B$1249,0))/INDEX(Historical!$N$7:$N$1218,MATCH(B109,Historical!$B$7:$B$1249,0)))^(1/10)-1)*100)</f>
        <v>6.5787700290734552</v>
      </c>
      <c r="W109" s="668">
        <f t="shared" si="21"/>
        <v>1.0791665573632649</v>
      </c>
      <c r="X109" s="669" t="str">
        <f t="shared" si="22"/>
        <v>n/a</v>
      </c>
      <c r="Y109" s="628"/>
      <c r="Z109" s="618">
        <f t="shared" si="23"/>
        <v>66.260869565217391</v>
      </c>
      <c r="AA109" s="844">
        <f t="shared" si="24"/>
        <v>20.175652173913043</v>
      </c>
      <c r="AB109" s="845">
        <v>12</v>
      </c>
      <c r="AC109" s="824">
        <v>5.75</v>
      </c>
      <c r="AD109" s="824">
        <v>2.42</v>
      </c>
      <c r="AE109" s="824">
        <v>1.1299999999999999</v>
      </c>
      <c r="AF109" s="824">
        <v>2.4500000000000002</v>
      </c>
      <c r="AG109" s="824">
        <v>12.8</v>
      </c>
      <c r="AH109" s="824">
        <v>-24.9</v>
      </c>
      <c r="AI109" s="824">
        <v>4.0199999999999996</v>
      </c>
      <c r="AJ109" s="824">
        <v>-3.3000000000000003</v>
      </c>
      <c r="AK109" s="824">
        <v>8.2000000000000011</v>
      </c>
      <c r="AL109" s="836">
        <v>21950</v>
      </c>
      <c r="AM109" s="830">
        <v>0.2</v>
      </c>
      <c r="AN109" s="824">
        <v>2.21</v>
      </c>
      <c r="AO109" s="705">
        <f t="shared" si="25"/>
        <v>-9.7918639319909708</v>
      </c>
      <c r="AP109" s="706">
        <f t="shared" si="26"/>
        <v>10.383788241922073</v>
      </c>
      <c r="AQ109" s="846">
        <f t="shared" si="27"/>
        <v>48.219578592913528</v>
      </c>
      <c r="AR109" s="618">
        <f>INDEX(Historical!$C$7:$C$1227,MATCH(B109,Historical!$B$7:$B$1249,0))*IF(AH109="n/a",1.03,IF(AH109&lt;0,1.01,IF(AH109&gt;10,1.1,(1+AH109/100))))</f>
        <v>3.3329999999999997</v>
      </c>
      <c r="AS109" s="844">
        <f t="shared" si="28"/>
        <v>3.4669865999999998</v>
      </c>
      <c r="AT109" s="844">
        <f t="shared" si="33"/>
        <v>3.7512795012</v>
      </c>
      <c r="AU109" s="844">
        <f t="shared" si="33"/>
        <v>4.0588844202984005</v>
      </c>
      <c r="AV109" s="844">
        <f t="shared" si="33"/>
        <v>4.3917129427628696</v>
      </c>
      <c r="AW109" s="618">
        <f t="shared" si="29"/>
        <v>19.00186346426127</v>
      </c>
      <c r="AX109" s="713">
        <f t="shared" si="30"/>
        <v>16.379504753263742</v>
      </c>
      <c r="AY109" s="891">
        <v>0.61</v>
      </c>
      <c r="AZ109" s="830">
        <v>15.27</v>
      </c>
      <c r="BA109" s="830">
        <v>-17.27</v>
      </c>
      <c r="BB109" s="830">
        <v>2.2800000000000002</v>
      </c>
      <c r="BC109" s="830">
        <v>-7.2900000000000009</v>
      </c>
      <c r="BE109" s="594">
        <v>2010</v>
      </c>
      <c r="BF109" s="856">
        <f t="shared" si="31"/>
        <v>1</v>
      </c>
      <c r="BG109" s="840">
        <v>2.7</v>
      </c>
      <c r="BH109" s="823" t="s">
        <v>4455</v>
      </c>
      <c r="BI109" s="823" t="s">
        <v>4456</v>
      </c>
    </row>
    <row r="110" spans="1:61" ht="11.25" customHeight="1" x14ac:dyDescent="0.2">
      <c r="A110" s="829" t="s">
        <v>4788</v>
      </c>
      <c r="B110" s="833" t="s">
        <v>539</v>
      </c>
      <c r="C110" s="889" t="s">
        <v>130</v>
      </c>
      <c r="D110" s="889" t="s">
        <v>4196</v>
      </c>
      <c r="E110" s="699">
        <v>18</v>
      </c>
      <c r="F110" s="1155">
        <v>219</v>
      </c>
      <c r="G110" s="1155" t="s">
        <v>36</v>
      </c>
      <c r="H110" s="1155" t="s">
        <v>36</v>
      </c>
      <c r="I110" s="832">
        <v>99.93</v>
      </c>
      <c r="J110" s="618">
        <f t="shared" si="18"/>
        <v>4.022815971179825</v>
      </c>
      <c r="K110" s="835">
        <v>1.0049999999999999</v>
      </c>
      <c r="L110" s="845">
        <v>4</v>
      </c>
      <c r="M110" s="609">
        <f t="shared" si="19"/>
        <v>4.0199999999999996</v>
      </c>
      <c r="N110" s="828" t="s">
        <v>375</v>
      </c>
      <c r="O110" s="700">
        <v>0.98499999999999999</v>
      </c>
      <c r="P110" s="603">
        <v>44784</v>
      </c>
      <c r="Q110" s="603">
        <v>44820</v>
      </c>
      <c r="R110" s="609">
        <f t="shared" si="20"/>
        <v>2.0304568527918687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2.0942408376963373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2.3639204941226177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3.0255794755612575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2.7615900977818297</v>
      </c>
      <c r="W110" s="668">
        <f t="shared" si="21"/>
        <v>1.0955932518701708</v>
      </c>
      <c r="X110" s="669">
        <f t="shared" si="22"/>
        <v>0.512810080603603</v>
      </c>
      <c r="Y110" s="635"/>
      <c r="Z110" s="618">
        <f t="shared" si="23"/>
        <v>81.541582150101405</v>
      </c>
      <c r="AA110" s="844">
        <f t="shared" si="24"/>
        <v>20.269776876267752</v>
      </c>
      <c r="AB110" s="845">
        <v>12</v>
      </c>
      <c r="AC110" s="824">
        <v>4.93</v>
      </c>
      <c r="AD110" s="824">
        <v>3.44</v>
      </c>
      <c r="AE110" s="824">
        <v>2.67</v>
      </c>
      <c r="AF110" s="824">
        <v>1.56</v>
      </c>
      <c r="AG110" s="824">
        <v>8</v>
      </c>
      <c r="AH110" s="824">
        <v>188.39999999999998</v>
      </c>
      <c r="AI110" s="824">
        <v>7.1499999999999995</v>
      </c>
      <c r="AJ110" s="824">
        <v>5.8999999999999995</v>
      </c>
      <c r="AK110" s="824">
        <v>5.7799999999999994</v>
      </c>
      <c r="AL110" s="836">
        <v>74760</v>
      </c>
      <c r="AM110" s="830">
        <v>0.1</v>
      </c>
      <c r="AN110" s="824">
        <v>1.51</v>
      </c>
      <c r="AO110" s="705">
        <f t="shared" si="25"/>
        <v>-13.221381429526669</v>
      </c>
      <c r="AP110" s="706">
        <f t="shared" si="26"/>
        <v>7.0483954467410825</v>
      </c>
      <c r="AQ110" s="846">
        <f t="shared" si="27"/>
        <v>18.548352867282137</v>
      </c>
      <c r="AR110" s="618">
        <f>INDEX(Historical!$C$7:$C$1227,MATCH(B110,Historical!$B$7:$B$1249,0))*IF(AH110="n/a",1.03,IF(AH110&lt;0,1.01,IF(AH110&gt;10,1.1,(1+AH110/100))))</f>
        <v>4.29</v>
      </c>
      <c r="AS110" s="844">
        <f t="shared" si="28"/>
        <v>4.5967349999999998</v>
      </c>
      <c r="AT110" s="844">
        <f t="shared" si="33"/>
        <v>4.8624262830000005</v>
      </c>
      <c r="AU110" s="844">
        <f t="shared" si="33"/>
        <v>5.1434745221574012</v>
      </c>
      <c r="AV110" s="844">
        <f t="shared" si="33"/>
        <v>5.440767349538099</v>
      </c>
      <c r="AW110" s="618">
        <f t="shared" si="29"/>
        <v>24.3334031546955</v>
      </c>
      <c r="AX110" s="713">
        <f t="shared" si="30"/>
        <v>24.350448468623533</v>
      </c>
      <c r="AY110" s="891">
        <v>0.4</v>
      </c>
      <c r="AZ110" s="830">
        <v>19.309999999999999</v>
      </c>
      <c r="BA110" s="830">
        <v>-14.099999999999998</v>
      </c>
      <c r="BB110" s="830">
        <v>5.84</v>
      </c>
      <c r="BC110" s="830">
        <v>-4.5900000000000007</v>
      </c>
      <c r="BE110" s="594">
        <v>2005</v>
      </c>
      <c r="BF110" s="856">
        <f t="shared" si="31"/>
        <v>2</v>
      </c>
      <c r="BG110" s="840">
        <v>2.1999999999999997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4789</v>
      </c>
      <c r="B111" s="833" t="s">
        <v>543</v>
      </c>
      <c r="C111" s="889" t="s">
        <v>107</v>
      </c>
      <c r="D111" s="889" t="s">
        <v>4205</v>
      </c>
      <c r="E111" s="699">
        <v>23</v>
      </c>
      <c r="F111" s="1155">
        <v>154</v>
      </c>
      <c r="G111" s="1155" t="s">
        <v>105</v>
      </c>
      <c r="H111" s="1155" t="s">
        <v>105</v>
      </c>
      <c r="I111" s="824">
        <v>17.8</v>
      </c>
      <c r="J111" s="618">
        <f t="shared" si="18"/>
        <v>3.0898876404494384</v>
      </c>
      <c r="K111" s="842">
        <v>0.13750000000000001</v>
      </c>
      <c r="L111" s="845">
        <v>4</v>
      </c>
      <c r="M111" s="609">
        <f t="shared" si="19"/>
        <v>0.55000000000000004</v>
      </c>
      <c r="N111" s="828" t="s">
        <v>118</v>
      </c>
      <c r="O111" s="701">
        <v>0.125</v>
      </c>
      <c r="P111" s="603">
        <v>44784</v>
      </c>
      <c r="Q111" s="603">
        <v>44806</v>
      </c>
      <c r="R111" s="609">
        <f t="shared" si="20"/>
        <v>10.000000000000009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15.58441558441559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6.8289718970508728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7.1543710308821007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4.648776675237265</v>
      </c>
      <c r="W111" s="668">
        <f t="shared" si="21"/>
        <v>1.5389792908296578</v>
      </c>
      <c r="X111" s="669">
        <f t="shared" si="22"/>
        <v>0.68792029143097122</v>
      </c>
      <c r="Y111" s="631"/>
      <c r="Z111" s="618">
        <f t="shared" si="23"/>
        <v>44.000000000000007</v>
      </c>
      <c r="AA111" s="844">
        <f t="shared" si="24"/>
        <v>14.24</v>
      </c>
      <c r="AB111" s="845">
        <v>6</v>
      </c>
      <c r="AC111" s="824">
        <v>1.25</v>
      </c>
      <c r="AD111" s="824">
        <v>1.46</v>
      </c>
      <c r="AE111" s="824">
        <v>2.29</v>
      </c>
      <c r="AF111" s="825">
        <v>0.93</v>
      </c>
      <c r="AG111" s="824">
        <v>5.7</v>
      </c>
      <c r="AH111" s="824">
        <v>-30.3</v>
      </c>
      <c r="AI111" s="824">
        <v>48.9</v>
      </c>
      <c r="AJ111" s="824">
        <v>10.4</v>
      </c>
      <c r="AK111" s="824">
        <v>10</v>
      </c>
      <c r="AL111" s="836">
        <v>141.85</v>
      </c>
      <c r="AM111" s="830">
        <v>4.3999999999999995</v>
      </c>
      <c r="AN111" s="824">
        <v>0.39</v>
      </c>
      <c r="AO111" s="705">
        <f t="shared" si="25"/>
        <v>-3.9957413286684602</v>
      </c>
      <c r="AP111" s="706">
        <f t="shared" si="26"/>
        <v>10.24425867133154</v>
      </c>
      <c r="AQ111" s="846">
        <f t="shared" si="27"/>
        <v>-23.280597847306804</v>
      </c>
      <c r="AR111" s="618">
        <f>INDEX(Historical!$C$7:$C$1227,MATCH(B111,Historical!$B$7:$B$1249,0))*IF(AH111="n/a",1.03,IF(AH111&lt;0,1.01,IF(AH111&gt;10,1.1,(1+AH111/100))))</f>
        <v>0.44945000000000002</v>
      </c>
      <c r="AS111" s="844">
        <f t="shared" si="28"/>
        <v>0.49439500000000008</v>
      </c>
      <c r="AT111" s="844">
        <f t="shared" si="33"/>
        <v>0.54383450000000011</v>
      </c>
      <c r="AU111" s="844">
        <f t="shared" si="33"/>
        <v>0.59821795000000022</v>
      </c>
      <c r="AV111" s="844">
        <f t="shared" si="33"/>
        <v>0.65803974500000029</v>
      </c>
      <c r="AW111" s="618">
        <f t="shared" si="29"/>
        <v>2.7439371950000004</v>
      </c>
      <c r="AX111" s="713">
        <f t="shared" si="30"/>
        <v>15.415377500000002</v>
      </c>
      <c r="AY111" s="891">
        <v>0.51</v>
      </c>
      <c r="AZ111" s="830">
        <v>-1.1100000000000001</v>
      </c>
      <c r="BA111" s="830">
        <v>-28.050000000000004</v>
      </c>
      <c r="BB111" s="830">
        <v>-5.46</v>
      </c>
      <c r="BC111" s="830">
        <v>-10.99</v>
      </c>
      <c r="BE111" s="594">
        <v>2000</v>
      </c>
      <c r="BF111" s="856">
        <f t="shared" si="31"/>
        <v>3</v>
      </c>
      <c r="BG111" s="840">
        <v>0.5</v>
      </c>
      <c r="BH111" s="823" t="s">
        <v>4455</v>
      </c>
      <c r="BI111" s="823" t="s">
        <v>4456</v>
      </c>
    </row>
    <row r="112" spans="1:61" ht="11.25" customHeight="1" x14ac:dyDescent="0.2">
      <c r="A112" s="829" t="s">
        <v>4793</v>
      </c>
      <c r="B112" s="833" t="s">
        <v>1101</v>
      </c>
      <c r="C112" s="889" t="s">
        <v>4186</v>
      </c>
      <c r="D112" s="889" t="s">
        <v>4187</v>
      </c>
      <c r="E112" s="699">
        <v>11</v>
      </c>
      <c r="F112" s="1155">
        <v>434</v>
      </c>
      <c r="G112" s="1155" t="s">
        <v>105</v>
      </c>
      <c r="H112" s="1155" t="s">
        <v>105</v>
      </c>
      <c r="I112" s="832">
        <v>155.24</v>
      </c>
      <c r="J112" s="618">
        <f t="shared" si="18"/>
        <v>3.2208193764493687</v>
      </c>
      <c r="K112" s="835">
        <v>1.25</v>
      </c>
      <c r="L112" s="845">
        <v>4</v>
      </c>
      <c r="M112" s="609">
        <f t="shared" si="19"/>
        <v>5</v>
      </c>
      <c r="N112" s="828" t="s">
        <v>150</v>
      </c>
      <c r="O112" s="700">
        <v>1.1000000000000001</v>
      </c>
      <c r="P112" s="603">
        <v>44833</v>
      </c>
      <c r="Q112" s="603">
        <v>44848</v>
      </c>
      <c r="R112" s="609">
        <f t="shared" si="20"/>
        <v>13.636363636363628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7.5657894736842035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7.3943107964647314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6.030689427453173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4.6281248080960014</v>
      </c>
      <c r="W112" s="668">
        <f t="shared" si="21"/>
        <v>1.3030524623933344</v>
      </c>
      <c r="X112" s="669">
        <f t="shared" si="22"/>
        <v>1.0221507504157921</v>
      </c>
      <c r="Y112" s="632"/>
      <c r="Z112" s="618">
        <f t="shared" si="23"/>
        <v>95.238095238095227</v>
      </c>
      <c r="AA112" s="844">
        <f t="shared" si="24"/>
        <v>29.569523809523812</v>
      </c>
      <c r="AB112" s="845">
        <v>12</v>
      </c>
      <c r="AC112" s="824">
        <v>5.25</v>
      </c>
      <c r="AD112" s="824">
        <v>3.76</v>
      </c>
      <c r="AE112" s="824">
        <v>14.33</v>
      </c>
      <c r="AF112" s="824">
        <v>3.32</v>
      </c>
      <c r="AG112" s="824">
        <v>12.2</v>
      </c>
      <c r="AH112" s="824">
        <v>41.5</v>
      </c>
      <c r="AI112" s="824">
        <v>-14.729999999999999</v>
      </c>
      <c r="AJ112" s="824">
        <v>5.8999999999999995</v>
      </c>
      <c r="AK112" s="824">
        <v>7.7</v>
      </c>
      <c r="AL112" s="836">
        <v>6660</v>
      </c>
      <c r="AM112" s="830">
        <v>0.4</v>
      </c>
      <c r="AN112" s="824">
        <v>0.85</v>
      </c>
      <c r="AO112" s="705">
        <f t="shared" si="25"/>
        <v>-20.31801500562127</v>
      </c>
      <c r="AP112" s="706">
        <f t="shared" si="26"/>
        <v>9.2515088039025422</v>
      </c>
      <c r="AQ112" s="846">
        <f t="shared" si="27"/>
        <v>108.88148585328268</v>
      </c>
      <c r="AR112" s="618">
        <f>INDEX(Historical!$C$7:$C$1227,MATCH(B112,Historical!$B$7:$B$1249,0))*IF(AH112="n/a",1.03,IF(AH112&lt;0,1.01,IF(AH112&gt;10,1.1,(1+AH112/100))))</f>
        <v>3.5970000000000004</v>
      </c>
      <c r="AS112" s="844">
        <f t="shared" si="28"/>
        <v>3.6329700000000003</v>
      </c>
      <c r="AT112" s="844">
        <f t="shared" si="33"/>
        <v>3.9127086900000001</v>
      </c>
      <c r="AU112" s="844">
        <f t="shared" si="33"/>
        <v>4.2139872591299996</v>
      </c>
      <c r="AV112" s="844">
        <f t="shared" si="33"/>
        <v>4.5384642780830093</v>
      </c>
      <c r="AW112" s="618">
        <f t="shared" si="29"/>
        <v>19.895130227213009</v>
      </c>
      <c r="AX112" s="713">
        <f t="shared" si="30"/>
        <v>12.815724186558239</v>
      </c>
      <c r="AY112" s="891">
        <v>0.91</v>
      </c>
      <c r="AZ112" s="830">
        <v>12.93</v>
      </c>
      <c r="BA112" s="830">
        <v>-32.46</v>
      </c>
      <c r="BB112" s="830">
        <v>3.45</v>
      </c>
      <c r="BC112" s="830">
        <v>-8.2900000000000009</v>
      </c>
      <c r="BE112" s="594">
        <v>2012</v>
      </c>
      <c r="BF112" s="856">
        <f t="shared" si="31"/>
        <v>1</v>
      </c>
      <c r="BG112" s="840">
        <v>6.1</v>
      </c>
      <c r="BH112" s="823" t="s">
        <v>4455</v>
      </c>
      <c r="BI112" s="823" t="s">
        <v>4457</v>
      </c>
    </row>
    <row r="113" spans="1:61" ht="11.25" customHeight="1" x14ac:dyDescent="0.2">
      <c r="A113" s="829" t="s">
        <v>544</v>
      </c>
      <c r="B113" s="833" t="s">
        <v>545</v>
      </c>
      <c r="C113" s="889" t="s">
        <v>130</v>
      </c>
      <c r="D113" s="889" t="s">
        <v>4196</v>
      </c>
      <c r="E113" s="699">
        <v>19</v>
      </c>
      <c r="F113" s="1155">
        <v>187</v>
      </c>
      <c r="G113" s="1155" t="s">
        <v>36</v>
      </c>
      <c r="H113" s="1155" t="s">
        <v>36</v>
      </c>
      <c r="I113" s="832">
        <v>66.66</v>
      </c>
      <c r="J113" s="618">
        <f t="shared" si="18"/>
        <v>4.2004200420042004</v>
      </c>
      <c r="K113" s="835">
        <v>0.7</v>
      </c>
      <c r="L113" s="845">
        <v>4</v>
      </c>
      <c r="M113" s="609">
        <f t="shared" si="19"/>
        <v>2.8</v>
      </c>
      <c r="N113" s="828" t="s">
        <v>159</v>
      </c>
      <c r="O113" s="700">
        <v>0.66249999999999998</v>
      </c>
      <c r="P113" s="603">
        <v>44560</v>
      </c>
      <c r="Q113" s="603">
        <v>44592</v>
      </c>
      <c r="R113" s="609">
        <f t="shared" si="20"/>
        <v>5.660377358490563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3.9215686274509887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3.0726644161907402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6.6568932108852064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7.5483100243106893</v>
      </c>
      <c r="W113" s="668">
        <f t="shared" si="21"/>
        <v>0.88190511378646153</v>
      </c>
      <c r="X113" s="669" t="str">
        <f t="shared" si="22"/>
        <v>n/a</v>
      </c>
      <c r="Y113" s="626"/>
      <c r="Z113" s="618">
        <f t="shared" si="23"/>
        <v>148.14814814814815</v>
      </c>
      <c r="AA113" s="844">
        <f t="shared" si="24"/>
        <v>35.269841269841272</v>
      </c>
      <c r="AB113" s="845">
        <v>12</v>
      </c>
      <c r="AC113" s="824">
        <v>1.89</v>
      </c>
      <c r="AD113" s="824">
        <v>7.62</v>
      </c>
      <c r="AE113" s="824">
        <v>1.44</v>
      </c>
      <c r="AF113" s="824">
        <v>1.81</v>
      </c>
      <c r="AG113" s="824">
        <v>5.6000000000000005</v>
      </c>
      <c r="AH113" s="825">
        <v>1.0999999999999999</v>
      </c>
      <c r="AI113" s="825">
        <v>4.74</v>
      </c>
      <c r="AJ113" s="824">
        <v>-12.7</v>
      </c>
      <c r="AK113" s="824">
        <v>4.3999999999999995</v>
      </c>
      <c r="AL113" s="836">
        <v>23760</v>
      </c>
      <c r="AM113" s="830">
        <v>0.09</v>
      </c>
      <c r="AN113" s="824">
        <v>2.2599999999999998</v>
      </c>
      <c r="AO113" s="705">
        <f t="shared" si="25"/>
        <v>-24.412528016951867</v>
      </c>
      <c r="AP113" s="706">
        <f t="shared" si="26"/>
        <v>10.857313252889407</v>
      </c>
      <c r="AQ113" s="846">
        <f t="shared" si="27"/>
        <v>68.441764019382092</v>
      </c>
      <c r="AR113" s="618">
        <f>INDEX(Historical!$C$7:$C$1227,MATCH(B113,Historical!$B$7:$B$1249,0))*IF(AH113="n/a",1.03,IF(AH113&lt;0,1.01,IF(AH113&gt;10,1.1,(1+AH113/100))))</f>
        <v>2.6791499999999995</v>
      </c>
      <c r="AS113" s="844">
        <f t="shared" si="28"/>
        <v>2.8061417099999999</v>
      </c>
      <c r="AT113" s="844">
        <f t="shared" si="33"/>
        <v>2.92961194524</v>
      </c>
      <c r="AU113" s="844">
        <f t="shared" si="33"/>
        <v>3.0585148708305603</v>
      </c>
      <c r="AV113" s="844">
        <f t="shared" si="33"/>
        <v>3.193089525147105</v>
      </c>
      <c r="AW113" s="618">
        <f t="shared" si="29"/>
        <v>14.666508051217665</v>
      </c>
      <c r="AX113" s="713">
        <f t="shared" si="30"/>
        <v>22.001962273053806</v>
      </c>
      <c r="AY113" s="891">
        <v>0.74</v>
      </c>
      <c r="AZ113" s="830">
        <v>22.42</v>
      </c>
      <c r="BA113" s="830">
        <v>-9.08</v>
      </c>
      <c r="BB113" s="830">
        <v>11.57</v>
      </c>
      <c r="BC113" s="830">
        <v>2.63</v>
      </c>
      <c r="BE113" s="594">
        <v>2004</v>
      </c>
      <c r="BF113" s="856">
        <f t="shared" si="31"/>
        <v>2</v>
      </c>
      <c r="BG113" s="840">
        <v>1</v>
      </c>
      <c r="BH113" s="823" t="s">
        <v>4455</v>
      </c>
      <c r="BI113" s="823" t="s">
        <v>4456</v>
      </c>
    </row>
    <row r="114" spans="1:61" s="737" customFormat="1" ht="11.25" customHeight="1" x14ac:dyDescent="0.2">
      <c r="A114" s="720" t="s">
        <v>4795</v>
      </c>
      <c r="B114" s="743" t="s">
        <v>559</v>
      </c>
      <c r="C114" s="889" t="s">
        <v>4186</v>
      </c>
      <c r="D114" s="889" t="s">
        <v>4187</v>
      </c>
      <c r="E114" s="721">
        <v>18</v>
      </c>
      <c r="F114" s="1155">
        <v>212</v>
      </c>
      <c r="G114" s="1154" t="s">
        <v>36</v>
      </c>
      <c r="H114" s="1154" t="s">
        <v>36</v>
      </c>
      <c r="I114" s="722">
        <v>66.42</v>
      </c>
      <c r="J114" s="723">
        <f t="shared" si="18"/>
        <v>2.4691358024691357</v>
      </c>
      <c r="K114" s="724">
        <v>0.41</v>
      </c>
      <c r="L114" s="725">
        <v>4</v>
      </c>
      <c r="M114" s="726">
        <f t="shared" si="19"/>
        <v>1.64</v>
      </c>
      <c r="N114" s="727" t="s">
        <v>238</v>
      </c>
      <c r="O114" s="965">
        <v>0.36249999999999999</v>
      </c>
      <c r="P114" s="1049">
        <v>44644</v>
      </c>
      <c r="Q114" s="1049">
        <v>44659</v>
      </c>
      <c r="R114" s="726">
        <f t="shared" si="20"/>
        <v>13.103448275862064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7.2164948453608213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10.184230775050329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11.628841548417412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14.910077206406935</v>
      </c>
      <c r="W114" s="668">
        <f t="shared" si="21"/>
        <v>0.77993167891984094</v>
      </c>
      <c r="X114" s="669">
        <f t="shared" si="22"/>
        <v>1.6151168817246409</v>
      </c>
      <c r="Y114" s="995" t="s">
        <v>4253</v>
      </c>
      <c r="Z114" s="723">
        <f t="shared" si="23"/>
        <v>115.49295774647888</v>
      </c>
      <c r="AA114" s="730">
        <f t="shared" si="24"/>
        <v>46.774647887323944</v>
      </c>
      <c r="AB114" s="725">
        <v>12</v>
      </c>
      <c r="AC114" s="731">
        <v>1.42</v>
      </c>
      <c r="AD114" s="731">
        <v>6.57</v>
      </c>
      <c r="AE114" s="731">
        <v>8.5500000000000007</v>
      </c>
      <c r="AF114" s="731">
        <v>8.4</v>
      </c>
      <c r="AG114" s="731">
        <v>19.2</v>
      </c>
      <c r="AH114" s="731">
        <v>14.799999999999999</v>
      </c>
      <c r="AI114" s="731">
        <v>7.5</v>
      </c>
      <c r="AJ114" s="731">
        <v>7.1999999999999993</v>
      </c>
      <c r="AK114" s="731">
        <v>7.0000000000000009</v>
      </c>
      <c r="AL114" s="732">
        <v>12170</v>
      </c>
      <c r="AM114" s="733">
        <v>0.6</v>
      </c>
      <c r="AN114" s="731">
        <v>2.2799999999999998</v>
      </c>
      <c r="AO114" s="734">
        <f t="shared" si="25"/>
        <v>-32.676670536437399</v>
      </c>
      <c r="AP114" s="735">
        <f t="shared" si="26"/>
        <v>14.097977350886548</v>
      </c>
      <c r="AQ114" s="846">
        <f t="shared" si="27"/>
        <v>317.88198347461218</v>
      </c>
      <c r="AR114" s="618">
        <f>INDEX(Historical!$C$7:$C$1227,MATCH(B114,Historical!$B$7:$B$1249,0))*IF(AH114="n/a",1.03,IF(AH114&lt;0,1.01,IF(AH114&gt;10,1.1,(1+AH114/100))))</f>
        <v>1.573</v>
      </c>
      <c r="AS114" s="730">
        <f t="shared" si="28"/>
        <v>1.6909749999999999</v>
      </c>
      <c r="AT114" s="730">
        <f t="shared" si="33"/>
        <v>1.80934325</v>
      </c>
      <c r="AU114" s="730">
        <f t="shared" si="33"/>
        <v>1.9359972775000001</v>
      </c>
      <c r="AV114" s="730">
        <f t="shared" si="33"/>
        <v>2.0715170869250001</v>
      </c>
      <c r="AW114" s="723">
        <f t="shared" si="29"/>
        <v>9.0808326144250007</v>
      </c>
      <c r="AX114" s="736">
        <f t="shared" si="30"/>
        <v>13.67183471006474</v>
      </c>
      <c r="AY114" s="892">
        <v>0.63</v>
      </c>
      <c r="AZ114" s="733">
        <v>16.71</v>
      </c>
      <c r="BA114" s="733">
        <v>-25.119999999999997</v>
      </c>
      <c r="BB114" s="733">
        <v>5.35</v>
      </c>
      <c r="BC114" s="733">
        <v>-7.01</v>
      </c>
      <c r="BD114" s="866"/>
      <c r="BE114" s="594">
        <v>2005</v>
      </c>
      <c r="BF114" s="856">
        <f t="shared" si="31"/>
        <v>2</v>
      </c>
      <c r="BG114" s="784">
        <v>5.2</v>
      </c>
      <c r="BH114" s="823" t="s">
        <v>4455</v>
      </c>
      <c r="BI114" s="823" t="s">
        <v>4457</v>
      </c>
    </row>
    <row r="115" spans="1:61" ht="11.25" customHeight="1" x14ac:dyDescent="0.2">
      <c r="A115" s="822" t="s">
        <v>5344</v>
      </c>
      <c r="B115" s="833" t="s">
        <v>5345</v>
      </c>
      <c r="C115" s="889" t="s">
        <v>152</v>
      </c>
      <c r="D115" s="889" t="s">
        <v>4188</v>
      </c>
      <c r="E115" s="699">
        <v>12</v>
      </c>
      <c r="F115" s="1155">
        <v>345</v>
      </c>
      <c r="G115" s="1155" t="s">
        <v>105</v>
      </c>
      <c r="H115" s="1155" t="s">
        <v>105</v>
      </c>
      <c r="I115" s="832">
        <v>532.91999999999996</v>
      </c>
      <c r="J115" s="618">
        <f t="shared" si="18"/>
        <v>0.96074457704721172</v>
      </c>
      <c r="K115" s="835">
        <v>1.28</v>
      </c>
      <c r="L115" s="845">
        <v>4</v>
      </c>
      <c r="M115" s="609">
        <f t="shared" si="19"/>
        <v>5.12</v>
      </c>
      <c r="N115" s="828" t="s">
        <v>588</v>
      </c>
      <c r="O115" s="700">
        <v>1.1299999999999999</v>
      </c>
      <c r="P115" s="603">
        <v>44629</v>
      </c>
      <c r="Q115" s="603">
        <v>44645</v>
      </c>
      <c r="R115" s="609">
        <f t="shared" si="20"/>
        <v>13.274336283185853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18.947368421052623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14.640760928603601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11.694816087134608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16.282361633785158</v>
      </c>
      <c r="W115" s="668">
        <f t="shared" si="21"/>
        <v>0.7182506045602377</v>
      </c>
      <c r="X115" s="669">
        <f t="shared" si="22"/>
        <v>0.53645945353828473</v>
      </c>
      <c r="Y115" s="625"/>
      <c r="Z115" s="618">
        <f t="shared" si="23"/>
        <v>20.086308356218126</v>
      </c>
      <c r="AA115" s="844">
        <f t="shared" si="24"/>
        <v>20.907022361710474</v>
      </c>
      <c r="AB115" s="845">
        <v>12</v>
      </c>
      <c r="AC115" s="824">
        <v>25.49</v>
      </c>
      <c r="AD115" s="824">
        <v>1.7</v>
      </c>
      <c r="AE115" s="824">
        <v>0.8</v>
      </c>
      <c r="AF115" s="824">
        <v>3.43</v>
      </c>
      <c r="AG115" s="824">
        <v>17.299999999999997</v>
      </c>
      <c r="AH115" s="824">
        <v>37.6</v>
      </c>
      <c r="AI115" s="824">
        <v>12.620000000000001</v>
      </c>
      <c r="AJ115" s="824">
        <v>21.8</v>
      </c>
      <c r="AK115" s="824">
        <v>11.87</v>
      </c>
      <c r="AL115" s="836">
        <v>122570</v>
      </c>
      <c r="AM115" s="830">
        <v>0.1</v>
      </c>
      <c r="AN115" s="824">
        <v>0.66</v>
      </c>
      <c r="AO115" s="705">
        <f t="shared" si="25"/>
        <v>-8.2514616975286543</v>
      </c>
      <c r="AP115" s="706">
        <f t="shared" si="26"/>
        <v>12.65556066418182</v>
      </c>
      <c r="AQ115" s="846">
        <f t="shared" si="27"/>
        <v>78.52617200059295</v>
      </c>
      <c r="AR115" s="618">
        <f>INDEX(Historical!$C$7:$C$1227,MATCH(B115,Historical!$B$7:$B$1249,0))*IF(AH115="n/a",1.03,IF(AH115&lt;0,1.01,IF(AH115&gt;10,1.1,(1+AH115/100))))</f>
        <v>4.9719999999999995</v>
      </c>
      <c r="AS115" s="844">
        <f t="shared" si="28"/>
        <v>5.4691999999999998</v>
      </c>
      <c r="AT115" s="844">
        <f t="shared" si="33"/>
        <v>6.0161199999999999</v>
      </c>
      <c r="AU115" s="844">
        <f t="shared" si="33"/>
        <v>6.6177320000000002</v>
      </c>
      <c r="AV115" s="844">
        <f t="shared" si="33"/>
        <v>7.2795052000000009</v>
      </c>
      <c r="AW115" s="618">
        <f t="shared" si="29"/>
        <v>30.354557200000002</v>
      </c>
      <c r="AX115" s="713">
        <f t="shared" si="30"/>
        <v>5.6958937926893345</v>
      </c>
      <c r="AY115" s="891">
        <v>0.91</v>
      </c>
      <c r="AZ115" s="830">
        <v>35.809999999999995</v>
      </c>
      <c r="BA115" s="830">
        <v>-3.02</v>
      </c>
      <c r="BB115" s="830">
        <v>7.85</v>
      </c>
      <c r="BC115" s="830">
        <v>9.6199999999999992</v>
      </c>
      <c r="BE115" s="594">
        <v>2011</v>
      </c>
      <c r="BF115" s="856">
        <f t="shared" si="31"/>
        <v>1</v>
      </c>
      <c r="BG115" s="840">
        <v>6.2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4797</v>
      </c>
      <c r="B116" s="833" t="s">
        <v>1103</v>
      </c>
      <c r="C116" s="889" t="s">
        <v>122</v>
      </c>
      <c r="D116" s="889" t="s">
        <v>4043</v>
      </c>
      <c r="E116" s="699">
        <v>12</v>
      </c>
      <c r="F116" s="1155">
        <v>320</v>
      </c>
      <c r="G116" s="1155" t="s">
        <v>114</v>
      </c>
      <c r="H116" s="1155" t="s">
        <v>114</v>
      </c>
      <c r="I116" s="832">
        <v>86.62</v>
      </c>
      <c r="J116" s="618">
        <f t="shared" si="18"/>
        <v>3.5095820826598936</v>
      </c>
      <c r="K116" s="835">
        <v>0.76</v>
      </c>
      <c r="L116" s="845">
        <v>4</v>
      </c>
      <c r="M116" s="609">
        <f t="shared" si="19"/>
        <v>3.04</v>
      </c>
      <c r="N116" s="828" t="s">
        <v>497</v>
      </c>
      <c r="O116" s="700">
        <v>0.69</v>
      </c>
      <c r="P116" s="603">
        <v>44544</v>
      </c>
      <c r="Q116" s="603">
        <v>44568</v>
      </c>
      <c r="R116" s="609">
        <f t="shared" si="20"/>
        <v>10.144927536231894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4.5454545454545414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7.2063116185391296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8.4471771197698544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11.08058975713373</v>
      </c>
      <c r="W116" s="668">
        <f t="shared" si="21"/>
        <v>0.76234002926888678</v>
      </c>
      <c r="X116" s="669">
        <f t="shared" si="22"/>
        <v>4.9689277175116784</v>
      </c>
      <c r="Y116" s="628"/>
      <c r="Z116" s="618">
        <f t="shared" si="23"/>
        <v>33.517089305402422</v>
      </c>
      <c r="AA116" s="844">
        <f t="shared" si="24"/>
        <v>9.5501653803748621</v>
      </c>
      <c r="AB116" s="845">
        <v>12</v>
      </c>
      <c r="AC116" s="824">
        <v>9.07</v>
      </c>
      <c r="AD116" s="824">
        <v>3.88</v>
      </c>
      <c r="AE116" s="824">
        <v>0.94</v>
      </c>
      <c r="AF116" s="824">
        <v>1.92</v>
      </c>
      <c r="AG116" s="824">
        <v>21</v>
      </c>
      <c r="AH116" s="825">
        <v>78.5</v>
      </c>
      <c r="AI116" s="825">
        <v>0.52</v>
      </c>
      <c r="AJ116" s="824">
        <v>1.7000000000000002</v>
      </c>
      <c r="AK116" s="824">
        <v>2.42</v>
      </c>
      <c r="AL116" s="836">
        <v>10230</v>
      </c>
      <c r="AM116" s="830">
        <v>0.55999999999999994</v>
      </c>
      <c r="AN116" s="824">
        <v>0.94</v>
      </c>
      <c r="AO116" s="705">
        <f t="shared" si="25"/>
        <v>2.4065938220548855</v>
      </c>
      <c r="AP116" s="706">
        <f t="shared" si="26"/>
        <v>11.956759202429748</v>
      </c>
      <c r="AQ116" s="846">
        <f t="shared" si="27"/>
        <v>-9.7255603289619899</v>
      </c>
      <c r="AR116" s="618">
        <f>INDEX(Historical!$C$7:$C$1227,MATCH(B116,Historical!$B$7:$B$1249,0))*IF(AH116="n/a",1.03,IF(AH116&lt;0,1.01,IF(AH116&gt;10,1.1,(1+AH116/100))))</f>
        <v>3.036</v>
      </c>
      <c r="AS116" s="844">
        <f t="shared" si="28"/>
        <v>3.0517872000000001</v>
      </c>
      <c r="AT116" s="844">
        <f t="shared" si="33"/>
        <v>3.1256404502400001</v>
      </c>
      <c r="AU116" s="844">
        <f t="shared" si="33"/>
        <v>3.2012809491358083</v>
      </c>
      <c r="AV116" s="844">
        <f t="shared" si="33"/>
        <v>3.2787519481048948</v>
      </c>
      <c r="AW116" s="618">
        <f t="shared" si="29"/>
        <v>15.693460547480704</v>
      </c>
      <c r="AX116" s="713">
        <f t="shared" si="30"/>
        <v>18.117594721173752</v>
      </c>
      <c r="AY116" s="891">
        <v>1.5</v>
      </c>
      <c r="AZ116" s="830">
        <v>23.9</v>
      </c>
      <c r="BA116" s="830">
        <v>-33.1</v>
      </c>
      <c r="BB116" s="830">
        <v>11.42</v>
      </c>
      <c r="BC116" s="830">
        <v>-9.49</v>
      </c>
      <c r="BE116" s="594">
        <v>2011</v>
      </c>
      <c r="BF116" s="856">
        <f t="shared" si="31"/>
        <v>1</v>
      </c>
      <c r="BG116" s="840">
        <v>7.6</v>
      </c>
      <c r="BH116" s="823" t="s">
        <v>4455</v>
      </c>
      <c r="BI116" s="823" t="s">
        <v>4456</v>
      </c>
    </row>
    <row r="117" spans="1:61" ht="11.25" customHeight="1" x14ac:dyDescent="0.2">
      <c r="A117" s="829" t="s">
        <v>4799</v>
      </c>
      <c r="B117" s="833" t="s">
        <v>552</v>
      </c>
      <c r="C117" s="889" t="s">
        <v>152</v>
      </c>
      <c r="D117" s="889" t="s">
        <v>4188</v>
      </c>
      <c r="E117" s="699">
        <v>15</v>
      </c>
      <c r="F117" s="1155">
        <v>248</v>
      </c>
      <c r="G117" s="1155" t="s">
        <v>105</v>
      </c>
      <c r="H117" s="1155" t="s">
        <v>105</v>
      </c>
      <c r="I117" s="832">
        <v>95</v>
      </c>
      <c r="J117" s="618">
        <f t="shared" si="18"/>
        <v>0.23157894736842108</v>
      </c>
      <c r="K117" s="835">
        <v>5.5E-2</v>
      </c>
      <c r="L117" s="845">
        <v>4</v>
      </c>
      <c r="M117" s="609">
        <f t="shared" si="19"/>
        <v>0.22</v>
      </c>
      <c r="N117" s="828" t="s">
        <v>159</v>
      </c>
      <c r="O117" s="700">
        <v>5.2499999999999998E-2</v>
      </c>
      <c r="P117" s="603">
        <v>44560</v>
      </c>
      <c r="Q117" s="603">
        <v>44592</v>
      </c>
      <c r="R117" s="609">
        <f t="shared" si="20"/>
        <v>4.7619047619047663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4.9999999999999822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4.789751061124381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5.5892882483376871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12.924846734018391</v>
      </c>
      <c r="W117" s="668">
        <f t="shared" si="21"/>
        <v>0.43244522456321249</v>
      </c>
      <c r="X117" s="669">
        <f t="shared" si="22"/>
        <v>0.1927340775288858</v>
      </c>
      <c r="Y117" s="626"/>
      <c r="Z117" s="618">
        <f t="shared" si="23"/>
        <v>5.8666666666666663</v>
      </c>
      <c r="AA117" s="844">
        <f t="shared" si="24"/>
        <v>25.333333333333332</v>
      </c>
      <c r="AB117" s="845">
        <v>12</v>
      </c>
      <c r="AC117" s="824">
        <v>3.75</v>
      </c>
      <c r="AD117" s="824">
        <v>1.66</v>
      </c>
      <c r="AE117" s="824">
        <v>1.8</v>
      </c>
      <c r="AF117" s="824">
        <v>4.34</v>
      </c>
      <c r="AG117" s="824">
        <v>19.5</v>
      </c>
      <c r="AH117" s="824">
        <v>11.899999999999999</v>
      </c>
      <c r="AI117" s="824">
        <v>12.45</v>
      </c>
      <c r="AJ117" s="824">
        <v>28.999999999999996</v>
      </c>
      <c r="AK117" s="824">
        <v>15</v>
      </c>
      <c r="AL117" s="836">
        <v>5250</v>
      </c>
      <c r="AM117" s="830">
        <v>1.2</v>
      </c>
      <c r="AN117" s="824">
        <v>0.13</v>
      </c>
      <c r="AO117" s="705">
        <f t="shared" si="25"/>
        <v>-19.512466137627225</v>
      </c>
      <c r="AP117" s="706">
        <f t="shared" si="26"/>
        <v>5.820867195706108</v>
      </c>
      <c r="AQ117" s="846">
        <f t="shared" si="27"/>
        <v>121.0547108414231</v>
      </c>
      <c r="AR117" s="618">
        <f>INDEX(Historical!$C$7:$C$1227,MATCH(B117,Historical!$B$7:$B$1249,0))*IF(AH117="n/a",1.03,IF(AH117&lt;0,1.01,IF(AH117&gt;10,1.1,(1+AH117/100))))</f>
        <v>0.23100000000000001</v>
      </c>
      <c r="AS117" s="844">
        <f t="shared" si="28"/>
        <v>0.25410000000000005</v>
      </c>
      <c r="AT117" s="844">
        <f t="shared" si="33"/>
        <v>0.27951000000000009</v>
      </c>
      <c r="AU117" s="844">
        <f t="shared" si="33"/>
        <v>0.30746100000000015</v>
      </c>
      <c r="AV117" s="844">
        <f t="shared" si="33"/>
        <v>0.3382071000000002</v>
      </c>
      <c r="AW117" s="618">
        <f t="shared" si="29"/>
        <v>1.4102781000000006</v>
      </c>
      <c r="AX117" s="713">
        <f t="shared" si="30"/>
        <v>1.4845032631578954</v>
      </c>
      <c r="AY117" s="891">
        <v>0.99</v>
      </c>
      <c r="AZ117" s="830">
        <v>35.15</v>
      </c>
      <c r="BA117" s="830">
        <v>-0.13999999999999999</v>
      </c>
      <c r="BB117" s="830">
        <v>8.4599999999999991</v>
      </c>
      <c r="BC117" s="830">
        <v>13.96</v>
      </c>
      <c r="BE117" s="594">
        <v>2008</v>
      </c>
      <c r="BF117" s="856">
        <f t="shared" si="31"/>
        <v>2</v>
      </c>
      <c r="BG117" s="840">
        <v>7.0000000000000009</v>
      </c>
      <c r="BH117" s="823" t="s">
        <v>4455</v>
      </c>
      <c r="BI117" s="823" t="s">
        <v>4456</v>
      </c>
    </row>
    <row r="118" spans="1:61" ht="11.25" customHeight="1" x14ac:dyDescent="0.2">
      <c r="A118" s="822" t="s">
        <v>565</v>
      </c>
      <c r="B118" s="833" t="s">
        <v>566</v>
      </c>
      <c r="C118" s="889" t="s">
        <v>130</v>
      </c>
      <c r="D118" s="889" t="s">
        <v>4196</v>
      </c>
      <c r="E118" s="699">
        <v>24</v>
      </c>
      <c r="F118" s="1155">
        <v>147</v>
      </c>
      <c r="G118" s="1155" t="s">
        <v>36</v>
      </c>
      <c r="H118" s="1155" t="s">
        <v>114</v>
      </c>
      <c r="I118" s="832">
        <v>82.86</v>
      </c>
      <c r="J118" s="618">
        <f t="shared" si="18"/>
        <v>3.0774800868935555</v>
      </c>
      <c r="K118" s="842">
        <v>0.63749999999999996</v>
      </c>
      <c r="L118" s="845">
        <v>4</v>
      </c>
      <c r="M118" s="609">
        <f t="shared" si="19"/>
        <v>2.5499999999999998</v>
      </c>
      <c r="N118" s="828" t="s">
        <v>352</v>
      </c>
      <c r="O118" s="701">
        <v>0.60250000000000004</v>
      </c>
      <c r="P118" s="603">
        <v>44622</v>
      </c>
      <c r="Q118" s="603">
        <v>44651</v>
      </c>
      <c r="R118" s="609">
        <f t="shared" si="20"/>
        <v>5.8091286307053807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6.1674008810572722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6.0608795566382323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6.2476683505577224</v>
      </c>
      <c r="V118" s="667">
        <f>IF(INDEX(Historical!$N$7:$N$1218,MATCH(B118,Historical!$B$7:$B$1249,0))=0,"n/a",((INDEX(Historical!$C$7:$C$1227,MATCH(B118,Historical!$B$7:$B$1249,0))/INDEX(Historical!$N$7:$N$1218,MATCH(B118,Historical!$B$7:$B$1249,0)))^(1/10)-1)*100)</f>
        <v>8.1589433320679241</v>
      </c>
      <c r="W118" s="668">
        <f t="shared" si="21"/>
        <v>0.76574479026001774</v>
      </c>
      <c r="X118" s="669">
        <f t="shared" si="22"/>
        <v>1.6885590136642494</v>
      </c>
      <c r="Y118" s="625"/>
      <c r="Z118" s="618">
        <f t="shared" si="23"/>
        <v>63.432835820895527</v>
      </c>
      <c r="AA118" s="844">
        <f t="shared" si="24"/>
        <v>20.611940298507466</v>
      </c>
      <c r="AB118" s="845">
        <v>12</v>
      </c>
      <c r="AC118" s="824">
        <v>4.0199999999999996</v>
      </c>
      <c r="AD118" s="824">
        <v>3.5</v>
      </c>
      <c r="AE118" s="824">
        <v>2.34</v>
      </c>
      <c r="AF118" s="824">
        <v>1.83</v>
      </c>
      <c r="AG118" s="824">
        <v>9.3000000000000007</v>
      </c>
      <c r="AH118" s="825">
        <v>-0.1</v>
      </c>
      <c r="AI118" s="825">
        <v>6.29</v>
      </c>
      <c r="AJ118" s="824">
        <v>3.6999999999999997</v>
      </c>
      <c r="AK118" s="824">
        <v>5.74</v>
      </c>
      <c r="AL118" s="836">
        <v>27690</v>
      </c>
      <c r="AM118" s="830">
        <v>0.1</v>
      </c>
      <c r="AN118" s="824">
        <v>1.46</v>
      </c>
      <c r="AO118" s="705">
        <f t="shared" si="25"/>
        <v>-11.286791861056189</v>
      </c>
      <c r="AP118" s="706">
        <f t="shared" si="26"/>
        <v>9.3251484374512774</v>
      </c>
      <c r="AQ118" s="846">
        <f t="shared" si="27"/>
        <v>29.477326623052956</v>
      </c>
      <c r="AR118" s="618">
        <f>INDEX(Historical!$C$7:$C$1227,MATCH(B118,Historical!$B$7:$B$1249,0))*IF(AH118="n/a",1.03,IF(AH118&lt;0,1.01,IF(AH118&gt;10,1.1,(1+AH118/100))))</f>
        <v>2.4341000000000004</v>
      </c>
      <c r="AS118" s="844">
        <f t="shared" si="28"/>
        <v>2.5872048900000002</v>
      </c>
      <c r="AT118" s="844">
        <f t="shared" si="33"/>
        <v>2.7357104506860002</v>
      </c>
      <c r="AU118" s="844">
        <f t="shared" si="33"/>
        <v>2.8927402305553764</v>
      </c>
      <c r="AV118" s="844">
        <f t="shared" si="33"/>
        <v>3.0587835197892548</v>
      </c>
      <c r="AW118" s="618">
        <f t="shared" si="29"/>
        <v>13.708539091030634</v>
      </c>
      <c r="AX118" s="713">
        <f t="shared" si="30"/>
        <v>16.544218067862218</v>
      </c>
      <c r="AY118" s="891">
        <v>0.49</v>
      </c>
      <c r="AZ118" s="830">
        <v>17.47</v>
      </c>
      <c r="BA118" s="830">
        <v>-12.44</v>
      </c>
      <c r="BB118" s="830">
        <v>6.08</v>
      </c>
      <c r="BC118" s="830">
        <v>-2.88</v>
      </c>
      <c r="BE118" s="594">
        <v>1999</v>
      </c>
      <c r="BF118" s="856">
        <f t="shared" si="31"/>
        <v>3</v>
      </c>
      <c r="BG118" s="840">
        <v>2.8000000000000003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4803</v>
      </c>
      <c r="B119" s="833" t="s">
        <v>1105</v>
      </c>
      <c r="C119" s="889" t="s">
        <v>111</v>
      </c>
      <c r="D119" s="889" t="s">
        <v>4229</v>
      </c>
      <c r="E119" s="699">
        <v>13</v>
      </c>
      <c r="F119" s="1155">
        <v>284</v>
      </c>
      <c r="G119" s="1155" t="s">
        <v>114</v>
      </c>
      <c r="H119" s="1155" t="s">
        <v>114</v>
      </c>
      <c r="I119" s="832">
        <v>163.44999999999999</v>
      </c>
      <c r="J119" s="618">
        <f t="shared" si="18"/>
        <v>1.9822575711226678</v>
      </c>
      <c r="K119" s="835">
        <v>0.81</v>
      </c>
      <c r="L119" s="845">
        <v>4</v>
      </c>
      <c r="M119" s="609">
        <f t="shared" si="19"/>
        <v>3.24</v>
      </c>
      <c r="N119" s="828" t="s">
        <v>588</v>
      </c>
      <c r="O119" s="700">
        <v>0.76</v>
      </c>
      <c r="P119" s="603">
        <v>44630</v>
      </c>
      <c r="Q119" s="603">
        <v>44651</v>
      </c>
      <c r="R119" s="609">
        <f t="shared" si="20"/>
        <v>6.5789473684210575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4.1095890410958846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4.8149469628073316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5.9223841048812176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8.3760872726998503</v>
      </c>
      <c r="W119" s="668">
        <f t="shared" si="21"/>
        <v>0.70705854799101986</v>
      </c>
      <c r="X119" s="669">
        <f t="shared" si="22"/>
        <v>1.2086498173226974</v>
      </c>
      <c r="Y119" s="630" t="s">
        <v>283</v>
      </c>
      <c r="Z119" s="618">
        <f t="shared" si="23"/>
        <v>56.742556917688269</v>
      </c>
      <c r="AA119" s="844">
        <f t="shared" si="24"/>
        <v>28.625218914185638</v>
      </c>
      <c r="AB119" s="845">
        <v>12</v>
      </c>
      <c r="AC119" s="824">
        <v>5.71</v>
      </c>
      <c r="AD119" s="824">
        <v>2.8</v>
      </c>
      <c r="AE119" s="824">
        <v>3.22</v>
      </c>
      <c r="AF119" s="824">
        <v>4.0199999999999996</v>
      </c>
      <c r="AG119" s="824">
        <v>14.000000000000002</v>
      </c>
      <c r="AH119" s="824">
        <v>53</v>
      </c>
      <c r="AI119" s="824">
        <v>9.02</v>
      </c>
      <c r="AJ119" s="824">
        <v>4.9000000000000004</v>
      </c>
      <c r="AK119" s="824">
        <v>10.130000000000001</v>
      </c>
      <c r="AL119" s="836">
        <v>64920</v>
      </c>
      <c r="AM119" s="830">
        <v>0.2</v>
      </c>
      <c r="AN119" s="824">
        <v>0.56000000000000005</v>
      </c>
      <c r="AO119" s="705">
        <f t="shared" si="25"/>
        <v>-20.720577238181754</v>
      </c>
      <c r="AP119" s="706">
        <f t="shared" si="26"/>
        <v>7.9046416760038856</v>
      </c>
      <c r="AQ119" s="846">
        <f t="shared" si="27"/>
        <v>126.14978324113349</v>
      </c>
      <c r="AR119" s="618">
        <f>INDEX(Historical!$C$7:$C$1227,MATCH(B119,Historical!$B$7:$B$1249,0))*IF(AH119="n/a",1.03,IF(AH119&lt;0,1.01,IF(AH119&gt;10,1.1,(1+AH119/100))))</f>
        <v>3.3440000000000003</v>
      </c>
      <c r="AS119" s="844">
        <f t="shared" si="28"/>
        <v>3.6456288000000003</v>
      </c>
      <c r="AT119" s="844">
        <f t="shared" si="33"/>
        <v>4.010191680000001</v>
      </c>
      <c r="AU119" s="844">
        <f t="shared" si="33"/>
        <v>4.4112108480000014</v>
      </c>
      <c r="AV119" s="844">
        <f t="shared" si="33"/>
        <v>4.8523319328000021</v>
      </c>
      <c r="AW119" s="618">
        <f t="shared" si="29"/>
        <v>20.263363260800006</v>
      </c>
      <c r="AX119" s="713">
        <f t="shared" si="30"/>
        <v>12.397285567941271</v>
      </c>
      <c r="AY119" s="891">
        <v>1.17</v>
      </c>
      <c r="AZ119" s="830">
        <v>33.43</v>
      </c>
      <c r="BA119" s="830">
        <v>-6.32</v>
      </c>
      <c r="BB119" s="830">
        <v>10.68</v>
      </c>
      <c r="BC119" s="830">
        <v>13.43</v>
      </c>
      <c r="BE119" s="594">
        <v>2010</v>
      </c>
      <c r="BF119" s="856">
        <f t="shared" si="31"/>
        <v>1</v>
      </c>
      <c r="BG119" s="840">
        <v>6.6000000000000005</v>
      </c>
      <c r="BH119" s="823" t="s">
        <v>4455</v>
      </c>
      <c r="BI119" s="823" t="s">
        <v>4456</v>
      </c>
    </row>
    <row r="120" spans="1:61" ht="11.25" customHeight="1" x14ac:dyDescent="0.2">
      <c r="A120" s="838" t="s">
        <v>4805</v>
      </c>
      <c r="B120" s="833" t="s">
        <v>1128</v>
      </c>
      <c r="C120" s="889" t="s">
        <v>107</v>
      </c>
      <c r="D120" s="889" t="s">
        <v>4205</v>
      </c>
      <c r="E120" s="699">
        <v>11</v>
      </c>
      <c r="F120" s="1155">
        <v>432</v>
      </c>
      <c r="G120" s="1155" t="s">
        <v>105</v>
      </c>
      <c r="H120" s="1155" t="s">
        <v>105</v>
      </c>
      <c r="I120" s="832">
        <v>38.93</v>
      </c>
      <c r="J120" s="618">
        <f t="shared" si="18"/>
        <v>3.2879527356794247</v>
      </c>
      <c r="K120" s="835">
        <v>0.64</v>
      </c>
      <c r="L120" s="845">
        <v>2</v>
      </c>
      <c r="M120" s="609">
        <f t="shared" si="19"/>
        <v>1.28</v>
      </c>
      <c r="N120" s="828" t="s">
        <v>603</v>
      </c>
      <c r="O120" s="700">
        <v>0.62</v>
      </c>
      <c r="P120" s="603">
        <v>44816</v>
      </c>
      <c r="Q120" s="603">
        <v>44838</v>
      </c>
      <c r="R120" s="609">
        <f t="shared" si="20"/>
        <v>3.2258064516129057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3.4482758620689724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9.2608243623279343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9.5654257747853855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11.612317403390438</v>
      </c>
      <c r="W120" s="668">
        <f t="shared" si="21"/>
        <v>0.82373099550246331</v>
      </c>
      <c r="X120" s="669">
        <f t="shared" si="22"/>
        <v>0.5255728447684278</v>
      </c>
      <c r="Y120" s="834"/>
      <c r="Z120" s="618">
        <f t="shared" si="23"/>
        <v>31.920199501246888</v>
      </c>
      <c r="AA120" s="844">
        <f t="shared" si="24"/>
        <v>9.7082294264339151</v>
      </c>
      <c r="AB120" s="845">
        <v>12</v>
      </c>
      <c r="AC120" s="824">
        <v>4.01</v>
      </c>
      <c r="AD120" s="824" t="s">
        <v>135</v>
      </c>
      <c r="AE120" s="824">
        <v>2.69</v>
      </c>
      <c r="AF120" s="824">
        <v>1.42</v>
      </c>
      <c r="AG120" s="824">
        <v>13.4</v>
      </c>
      <c r="AH120" s="824">
        <v>104.69999999999999</v>
      </c>
      <c r="AI120" s="824">
        <v>4.22</v>
      </c>
      <c r="AJ120" s="824">
        <v>18.2</v>
      </c>
      <c r="AK120" s="824" t="s">
        <v>135</v>
      </c>
      <c r="AL120" s="836">
        <v>209.31</v>
      </c>
      <c r="AM120" s="830">
        <v>0.2</v>
      </c>
      <c r="AN120" s="824">
        <v>0.21</v>
      </c>
      <c r="AO120" s="705">
        <f t="shared" si="25"/>
        <v>3.145149084030896</v>
      </c>
      <c r="AP120" s="706">
        <f t="shared" si="26"/>
        <v>12.853378510464811</v>
      </c>
      <c r="AQ120" s="846">
        <f t="shared" si="27"/>
        <v>-21.72502660340092</v>
      </c>
      <c r="AR120" s="618">
        <f>INDEX(Historical!$C$7:$C$1227,MATCH(B120,Historical!$B$7:$B$1249,0))*IF(AH120="n/a",1.03,IF(AH120&lt;0,1.01,IF(AH120&gt;10,1.1,(1+AH120/100))))</f>
        <v>1.32</v>
      </c>
      <c r="AS120" s="844">
        <f t="shared" si="28"/>
        <v>1.375704</v>
      </c>
      <c r="AT120" s="844">
        <f t="shared" si="33"/>
        <v>1.41697512</v>
      </c>
      <c r="AU120" s="844">
        <f t="shared" si="33"/>
        <v>1.4594843736000001</v>
      </c>
      <c r="AV120" s="844">
        <f t="shared" si="33"/>
        <v>1.5032689048080001</v>
      </c>
      <c r="AW120" s="618">
        <f t="shared" si="29"/>
        <v>7.0754323984080001</v>
      </c>
      <c r="AX120" s="713">
        <f t="shared" si="30"/>
        <v>18.174755711297198</v>
      </c>
      <c r="AY120" s="891">
        <v>0.9</v>
      </c>
      <c r="AZ120" s="830">
        <v>19.670000000000002</v>
      </c>
      <c r="BA120" s="830">
        <v>-12.47</v>
      </c>
      <c r="BB120" s="830">
        <v>4.29</v>
      </c>
      <c r="BC120" s="830">
        <v>4.25</v>
      </c>
      <c r="BE120" s="594">
        <v>2012</v>
      </c>
      <c r="BF120" s="856">
        <f t="shared" si="31"/>
        <v>1</v>
      </c>
      <c r="BG120" s="840">
        <v>1</v>
      </c>
      <c r="BH120" s="823" t="s">
        <v>4455</v>
      </c>
      <c r="BI120" s="823" t="s">
        <v>4456</v>
      </c>
    </row>
    <row r="121" spans="1:61" s="737" customFormat="1" ht="11.25" customHeight="1" x14ac:dyDescent="0.2">
      <c r="A121" s="720" t="s">
        <v>5247</v>
      </c>
      <c r="B121" s="743" t="s">
        <v>564</v>
      </c>
      <c r="C121" s="889" t="s">
        <v>107</v>
      </c>
      <c r="D121" s="889" t="s">
        <v>4201</v>
      </c>
      <c r="E121" s="721">
        <v>16</v>
      </c>
      <c r="F121" s="1155">
        <v>242</v>
      </c>
      <c r="G121" s="1154" t="s">
        <v>105</v>
      </c>
      <c r="H121" s="1154" t="s">
        <v>105</v>
      </c>
      <c r="I121" s="722">
        <v>115.18</v>
      </c>
      <c r="J121" s="723">
        <f t="shared" si="18"/>
        <v>2.5004341031429065</v>
      </c>
      <c r="K121" s="724">
        <v>0.72</v>
      </c>
      <c r="L121" s="725">
        <v>4</v>
      </c>
      <c r="M121" s="726">
        <f t="shared" si="19"/>
        <v>2.88</v>
      </c>
      <c r="N121" s="727" t="s">
        <v>247</v>
      </c>
      <c r="O121" s="728">
        <v>0.68</v>
      </c>
      <c r="P121" s="1049">
        <v>44707</v>
      </c>
      <c r="Q121" s="1049">
        <v>44722</v>
      </c>
      <c r="R121" s="726">
        <f t="shared" si="20"/>
        <v>5.8823529411764595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12.765957446808507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11.72853158368412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15.84797067508854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13.606038338918736</v>
      </c>
      <c r="W121" s="668">
        <f t="shared" si="21"/>
        <v>1.1647748066207468</v>
      </c>
      <c r="X121" s="669">
        <f t="shared" si="22"/>
        <v>0.33224257180479122</v>
      </c>
      <c r="Y121" s="743"/>
      <c r="Z121" s="723">
        <f t="shared" si="23"/>
        <v>19.060225016545335</v>
      </c>
      <c r="AA121" s="730">
        <f t="shared" si="24"/>
        <v>7.6227663798808747</v>
      </c>
      <c r="AB121" s="725">
        <v>12</v>
      </c>
      <c r="AC121" s="731">
        <v>15.11</v>
      </c>
      <c r="AD121" s="731" t="s">
        <v>135</v>
      </c>
      <c r="AE121" s="731">
        <v>1.42</v>
      </c>
      <c r="AF121" s="731">
        <v>3.12</v>
      </c>
      <c r="AG121" s="731">
        <v>46</v>
      </c>
      <c r="AH121" s="731">
        <v>107.69999999999999</v>
      </c>
      <c r="AI121" s="731">
        <v>-4.38</v>
      </c>
      <c r="AJ121" s="731">
        <v>47.699999999999996</v>
      </c>
      <c r="AK121" s="731">
        <v>-4</v>
      </c>
      <c r="AL121" s="732">
        <v>4340</v>
      </c>
      <c r="AM121" s="733">
        <v>0.5</v>
      </c>
      <c r="AN121" s="731">
        <v>0</v>
      </c>
      <c r="AO121" s="734">
        <f t="shared" si="25"/>
        <v>10.725638398350572</v>
      </c>
      <c r="AP121" s="735">
        <f t="shared" si="26"/>
        <v>18.348404778231448</v>
      </c>
      <c r="AQ121" s="846">
        <f t="shared" si="27"/>
        <v>2.8116532634708147</v>
      </c>
      <c r="AR121" s="618">
        <f>INDEX(Historical!$C$7:$C$1227,MATCH(B121,Historical!$B$7:$B$1249,0))*IF(AH121="n/a",1.03,IF(AH121&lt;0,1.01,IF(AH121&gt;10,1.1,(1+AH121/100))))</f>
        <v>2.915</v>
      </c>
      <c r="AS121" s="730">
        <f t="shared" si="28"/>
        <v>2.94415</v>
      </c>
      <c r="AT121" s="730">
        <f t="shared" si="33"/>
        <v>2.9735914999999999</v>
      </c>
      <c r="AU121" s="730">
        <f t="shared" si="33"/>
        <v>3.0033274149999998</v>
      </c>
      <c r="AV121" s="730">
        <f t="shared" si="33"/>
        <v>3.0333606891499998</v>
      </c>
      <c r="AW121" s="723">
        <f t="shared" si="29"/>
        <v>14.869429604149998</v>
      </c>
      <c r="AX121" s="736">
        <f t="shared" si="30"/>
        <v>12.909732248784508</v>
      </c>
      <c r="AY121" s="892">
        <v>1.53</v>
      </c>
      <c r="AZ121" s="733">
        <v>46.42</v>
      </c>
      <c r="BA121" s="733">
        <v>-20.399999999999999</v>
      </c>
      <c r="BB121" s="733">
        <v>17.239999999999998</v>
      </c>
      <c r="BC121" s="733">
        <v>11.200000000000001</v>
      </c>
      <c r="BD121" s="866"/>
      <c r="BE121" s="594">
        <v>2007</v>
      </c>
      <c r="BF121" s="856">
        <f t="shared" si="31"/>
        <v>2</v>
      </c>
      <c r="BG121" s="784">
        <v>19.600000000000001</v>
      </c>
      <c r="BH121" s="823" t="s">
        <v>4455</v>
      </c>
      <c r="BI121" s="823" t="s">
        <v>4456</v>
      </c>
    </row>
    <row r="122" spans="1:61" ht="11.25" customHeight="1" x14ac:dyDescent="0.2">
      <c r="A122" s="838" t="s">
        <v>4806</v>
      </c>
      <c r="B122" s="833" t="s">
        <v>4130</v>
      </c>
      <c r="C122" s="889" t="s">
        <v>130</v>
      </c>
      <c r="D122" s="889" t="s">
        <v>4196</v>
      </c>
      <c r="E122" s="858">
        <v>18</v>
      </c>
      <c r="F122" s="1155">
        <v>229</v>
      </c>
      <c r="G122" s="1155" t="s">
        <v>105</v>
      </c>
      <c r="H122" s="1155" t="s">
        <v>105</v>
      </c>
      <c r="I122" s="832">
        <v>59.21</v>
      </c>
      <c r="J122" s="618">
        <f t="shared" si="18"/>
        <v>4.1378145583516304</v>
      </c>
      <c r="K122" s="835">
        <v>0.61250000000000004</v>
      </c>
      <c r="L122" s="845">
        <v>4</v>
      </c>
      <c r="M122" s="609">
        <f t="shared" si="19"/>
        <v>2.4500000000000002</v>
      </c>
      <c r="N122" s="604" t="s">
        <v>110</v>
      </c>
      <c r="O122" s="700">
        <v>0.57250000000000001</v>
      </c>
      <c r="P122" s="1006">
        <v>44882</v>
      </c>
      <c r="Q122" s="1006">
        <v>44915</v>
      </c>
      <c r="R122" s="609">
        <f t="shared" si="20"/>
        <v>6.9868995633187838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6.2195121951219789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7.8664108346093942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7.7391093238865061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5.5396001031511544</v>
      </c>
      <c r="W122" s="668">
        <f t="shared" si="21"/>
        <v>1.3970519856630408</v>
      </c>
      <c r="X122" s="669">
        <f t="shared" si="22"/>
        <v>0.80615722123817779</v>
      </c>
      <c r="Y122" s="834" t="s">
        <v>4132</v>
      </c>
      <c r="Z122" s="618">
        <f t="shared" si="23"/>
        <v>70.809248554913296</v>
      </c>
      <c r="AA122" s="844">
        <f t="shared" si="24"/>
        <v>17.112716763005782</v>
      </c>
      <c r="AB122" s="845">
        <v>12</v>
      </c>
      <c r="AC122" s="824">
        <v>3.46</v>
      </c>
      <c r="AD122" s="824">
        <v>4.66</v>
      </c>
      <c r="AE122" s="824">
        <v>2.37</v>
      </c>
      <c r="AF122" s="824">
        <v>1.39</v>
      </c>
      <c r="AG122" s="824">
        <v>8.5</v>
      </c>
      <c r="AH122" s="824">
        <v>41</v>
      </c>
      <c r="AI122" s="824">
        <v>4.24</v>
      </c>
      <c r="AJ122" s="824">
        <v>9.6</v>
      </c>
      <c r="AK122" s="824">
        <v>3.5999999999999996</v>
      </c>
      <c r="AL122" s="836">
        <v>13530</v>
      </c>
      <c r="AM122" s="830">
        <v>0.22</v>
      </c>
      <c r="AN122" s="824">
        <v>1.21</v>
      </c>
      <c r="AO122" s="705">
        <f t="shared" si="25"/>
        <v>-5.2357928807676455</v>
      </c>
      <c r="AP122" s="706">
        <f t="shared" si="26"/>
        <v>11.876923882238136</v>
      </c>
      <c r="AQ122" s="846">
        <f t="shared" si="27"/>
        <v>2.8195318681729642</v>
      </c>
      <c r="AR122" s="618">
        <f>INDEX(Historical!$C$7:$C$1227,MATCH(B122,Historical!$B$7:$B$1249,0))*IF(AH122="n/a",1.03,IF(AH122&lt;0,1.01,IF(AH122&gt;10,1.1,(1+AH122/100))))</f>
        <v>2.3952500000000003</v>
      </c>
      <c r="AS122" s="844">
        <f t="shared" si="28"/>
        <v>2.4968086000000005</v>
      </c>
      <c r="AT122" s="844">
        <f t="shared" si="33"/>
        <v>2.5866937096000004</v>
      </c>
      <c r="AU122" s="844">
        <f t="shared" si="33"/>
        <v>2.6798146831456005</v>
      </c>
      <c r="AV122" s="844">
        <f t="shared" si="33"/>
        <v>2.776288011738842</v>
      </c>
      <c r="AW122" s="618">
        <f t="shared" si="29"/>
        <v>12.934855004484444</v>
      </c>
      <c r="AX122" s="713">
        <f t="shared" si="30"/>
        <v>21.845727080703334</v>
      </c>
      <c r="AY122" s="891">
        <v>0.52</v>
      </c>
      <c r="AZ122" s="830">
        <v>9.41</v>
      </c>
      <c r="BA122" s="830">
        <v>-19.03</v>
      </c>
      <c r="BB122" s="830">
        <v>-1.3</v>
      </c>
      <c r="BC122" s="830">
        <v>-9.1999999999999993</v>
      </c>
      <c r="BE122" s="594">
        <v>2005</v>
      </c>
      <c r="BF122" s="856">
        <f t="shared" si="31"/>
        <v>2</v>
      </c>
      <c r="BG122" s="840">
        <v>2.8000000000000003</v>
      </c>
      <c r="BH122" s="823" t="s">
        <v>4455</v>
      </c>
      <c r="BI122" s="823" t="s">
        <v>4456</v>
      </c>
    </row>
    <row r="123" spans="1:61" ht="11.25" customHeight="1" x14ac:dyDescent="0.2">
      <c r="A123" s="829" t="s">
        <v>4808</v>
      </c>
      <c r="B123" s="833" t="s">
        <v>1134</v>
      </c>
      <c r="C123" s="889" t="s">
        <v>111</v>
      </c>
      <c r="D123" s="889" t="s">
        <v>4228</v>
      </c>
      <c r="E123" s="699">
        <v>10</v>
      </c>
      <c r="F123" s="1155">
        <v>475</v>
      </c>
      <c r="G123" s="1155" t="s">
        <v>105</v>
      </c>
      <c r="H123" s="1155" t="s">
        <v>105</v>
      </c>
      <c r="I123" s="832">
        <v>103.41</v>
      </c>
      <c r="J123" s="618">
        <f t="shared" si="18"/>
        <v>0.92834348709022341</v>
      </c>
      <c r="K123" s="843">
        <v>0.24</v>
      </c>
      <c r="L123" s="845">
        <v>4</v>
      </c>
      <c r="M123" s="609">
        <f t="shared" si="19"/>
        <v>0.96</v>
      </c>
      <c r="N123" s="828" t="s">
        <v>588</v>
      </c>
      <c r="O123" s="703">
        <v>0.2</v>
      </c>
      <c r="P123" s="603">
        <v>44630</v>
      </c>
      <c r="Q123" s="603">
        <v>44645</v>
      </c>
      <c r="R123" s="609">
        <f t="shared" si="20"/>
        <v>19.999999999999989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5.2631578947368363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15.441567326431937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17.316067631184097</v>
      </c>
      <c r="V123" s="667" t="str">
        <f>IF(INDEX(Historical!$N$7:$N$1218,MATCH(B123,Historical!$B$7:$B$1249,0))=0,"n/a",((INDEX(Historical!$C$7:$C$1227,MATCH(B123,Historical!$B$7:$B$1249,0))/INDEX(Historical!$N$7:$N$1218,MATCH(B123,Historical!$B$7:$B$1249,0)))^(1/10)-1)*100)</f>
        <v>n/a</v>
      </c>
      <c r="W123" s="668" t="str">
        <f t="shared" si="21"/>
        <v>n/a</v>
      </c>
      <c r="X123" s="669">
        <f t="shared" si="22"/>
        <v>1.0307183113800058</v>
      </c>
      <c r="Y123" s="641" t="s">
        <v>4048</v>
      </c>
      <c r="Z123" s="618">
        <f t="shared" si="23"/>
        <v>50.526315789473685</v>
      </c>
      <c r="AA123" s="844">
        <f t="shared" si="24"/>
        <v>54.426315789473684</v>
      </c>
      <c r="AB123" s="845">
        <v>12</v>
      </c>
      <c r="AC123" s="824">
        <v>1.9</v>
      </c>
      <c r="AD123" s="824">
        <v>3.51</v>
      </c>
      <c r="AE123" s="824">
        <v>10.11</v>
      </c>
      <c r="AF123" s="824">
        <v>16.149999999999999</v>
      </c>
      <c r="AG123" s="824">
        <v>27.400000000000002</v>
      </c>
      <c r="AH123" s="824">
        <v>22.6</v>
      </c>
      <c r="AI123" s="824">
        <v>7.03</v>
      </c>
      <c r="AJ123" s="824">
        <v>16.8</v>
      </c>
      <c r="AK123" s="824">
        <v>15</v>
      </c>
      <c r="AL123" s="836">
        <v>5050</v>
      </c>
      <c r="AM123" s="830">
        <v>0.6</v>
      </c>
      <c r="AN123" s="824">
        <v>0</v>
      </c>
      <c r="AO123" s="705">
        <f t="shared" si="25"/>
        <v>-36.181904671199362</v>
      </c>
      <c r="AP123" s="706">
        <f t="shared" si="26"/>
        <v>18.244411118274321</v>
      </c>
      <c r="AQ123" s="846">
        <f t="shared" si="27"/>
        <v>525.02799937282805</v>
      </c>
      <c r="AR123" s="618">
        <f>INDEX(Historical!$C$7:$C$1227,MATCH(B123,Historical!$B$7:$B$1249,0))*IF(AH123="n/a",1.03,IF(AH123&lt;0,1.01,IF(AH123&gt;10,1.1,(1+AH123/100))))</f>
        <v>0.88000000000000012</v>
      </c>
      <c r="AS123" s="844">
        <f t="shared" si="28"/>
        <v>0.94186400000000015</v>
      </c>
      <c r="AT123" s="844">
        <f t="shared" si="33"/>
        <v>1.0360504000000001</v>
      </c>
      <c r="AU123" s="844">
        <f t="shared" si="33"/>
        <v>1.1396554400000003</v>
      </c>
      <c r="AV123" s="844">
        <f t="shared" si="33"/>
        <v>1.2536209840000003</v>
      </c>
      <c r="AW123" s="618">
        <f t="shared" si="29"/>
        <v>5.2511908240000009</v>
      </c>
      <c r="AX123" s="713">
        <f t="shared" si="30"/>
        <v>5.0780300009670256</v>
      </c>
      <c r="AY123" s="891">
        <v>0.62</v>
      </c>
      <c r="AZ123" s="830">
        <v>27.71</v>
      </c>
      <c r="BA123" s="830">
        <v>-18.13</v>
      </c>
      <c r="BB123" s="830">
        <v>10.280000000000001</v>
      </c>
      <c r="BC123" s="830">
        <v>8.9599999999999991</v>
      </c>
      <c r="BE123" s="594">
        <v>2013</v>
      </c>
      <c r="BF123" s="856">
        <f t="shared" si="31"/>
        <v>1</v>
      </c>
      <c r="BG123" s="840">
        <v>16.5</v>
      </c>
      <c r="BH123" s="823" t="s">
        <v>4455</v>
      </c>
      <c r="BI123" s="823" t="s">
        <v>4456</v>
      </c>
    </row>
    <row r="124" spans="1:61" ht="11.25" customHeight="1" x14ac:dyDescent="0.2">
      <c r="A124" s="822" t="s">
        <v>1135</v>
      </c>
      <c r="B124" s="833" t="s">
        <v>1136</v>
      </c>
      <c r="C124" s="889" t="s">
        <v>4186</v>
      </c>
      <c r="D124" s="889" t="s">
        <v>4187</v>
      </c>
      <c r="E124" s="699">
        <v>13</v>
      </c>
      <c r="F124" s="1155">
        <v>285</v>
      </c>
      <c r="G124" s="1155" t="s">
        <v>105</v>
      </c>
      <c r="H124" s="1155" t="s">
        <v>105</v>
      </c>
      <c r="I124" s="832">
        <v>160.69</v>
      </c>
      <c r="J124" s="618">
        <f t="shared" si="18"/>
        <v>3.7338975667434187</v>
      </c>
      <c r="K124" s="835">
        <v>1.5</v>
      </c>
      <c r="L124" s="845">
        <v>4</v>
      </c>
      <c r="M124" s="609">
        <f t="shared" si="19"/>
        <v>6</v>
      </c>
      <c r="N124" s="828" t="s">
        <v>316</v>
      </c>
      <c r="O124" s="700">
        <v>1.25</v>
      </c>
      <c r="P124" s="603">
        <v>44634</v>
      </c>
      <c r="Q124" s="603">
        <v>44651</v>
      </c>
      <c r="R124" s="609">
        <f t="shared" si="20"/>
        <v>20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25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10.227784577092326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8.9604727061539435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23.169293035496572</v>
      </c>
      <c r="W124" s="668">
        <f t="shared" si="21"/>
        <v>0.38673915049656582</v>
      </c>
      <c r="X124" s="669">
        <f t="shared" si="22"/>
        <v>0.54972225191128488</v>
      </c>
      <c r="Y124" s="640"/>
      <c r="Z124" s="618">
        <f t="shared" si="23"/>
        <v>87.082728592162567</v>
      </c>
      <c r="AA124" s="844">
        <f t="shared" si="24"/>
        <v>23.322206095791003</v>
      </c>
      <c r="AB124" s="845">
        <v>12</v>
      </c>
      <c r="AC124" s="824">
        <v>6.89</v>
      </c>
      <c r="AD124" s="824">
        <v>3.72</v>
      </c>
      <c r="AE124" s="824">
        <v>11.16</v>
      </c>
      <c r="AF124" s="824">
        <v>6.33</v>
      </c>
      <c r="AG124" s="824">
        <v>28.9</v>
      </c>
      <c r="AH124" s="824">
        <v>66.8</v>
      </c>
      <c r="AI124" s="824">
        <v>5.37</v>
      </c>
      <c r="AJ124" s="824">
        <v>16.3</v>
      </c>
      <c r="AK124" s="824">
        <v>6</v>
      </c>
      <c r="AL124" s="836">
        <v>20590</v>
      </c>
      <c r="AM124" s="830">
        <v>0.6</v>
      </c>
      <c r="AN124" s="824">
        <v>2.15</v>
      </c>
      <c r="AO124" s="705">
        <f t="shared" si="25"/>
        <v>-10.62783582289364</v>
      </c>
      <c r="AP124" s="706">
        <f t="shared" si="26"/>
        <v>12.694370272897363</v>
      </c>
      <c r="AQ124" s="846">
        <f t="shared" si="27"/>
        <v>156.15061939444666</v>
      </c>
      <c r="AR124" s="618">
        <f>INDEX(Historical!$C$7:$C$1227,MATCH(B124,Historical!$B$7:$B$1249,0))*IF(AH124="n/a",1.03,IF(AH124&lt;0,1.01,IF(AH124&gt;10,1.1,(1+AH124/100))))</f>
        <v>4.95</v>
      </c>
      <c r="AS124" s="844">
        <f t="shared" si="28"/>
        <v>5.215815000000001</v>
      </c>
      <c r="AT124" s="844">
        <f t="shared" si="33"/>
        <v>5.5287639000000013</v>
      </c>
      <c r="AU124" s="844">
        <f t="shared" si="33"/>
        <v>5.8604897340000015</v>
      </c>
      <c r="AV124" s="844">
        <f t="shared" si="33"/>
        <v>6.2121191180400022</v>
      </c>
      <c r="AW124" s="618">
        <f t="shared" si="29"/>
        <v>27.767187752040009</v>
      </c>
      <c r="AX124" s="713">
        <f t="shared" si="30"/>
        <v>17.279972463774975</v>
      </c>
      <c r="AY124" s="891">
        <v>0.52</v>
      </c>
      <c r="AZ124" s="830">
        <v>7.28</v>
      </c>
      <c r="BA124" s="830">
        <v>-29.78</v>
      </c>
      <c r="BB124" s="830">
        <v>-2.7199999999999998</v>
      </c>
      <c r="BC124" s="830">
        <v>-12.5</v>
      </c>
      <c r="BE124" s="594">
        <v>2010</v>
      </c>
      <c r="BF124" s="856">
        <f t="shared" si="31"/>
        <v>1</v>
      </c>
      <c r="BG124" s="840">
        <v>8.4</v>
      </c>
      <c r="BH124" s="823" t="s">
        <v>4455</v>
      </c>
      <c r="BI124" s="823" t="s">
        <v>4457</v>
      </c>
    </row>
    <row r="125" spans="1:61" ht="11.25" customHeight="1" x14ac:dyDescent="0.2">
      <c r="A125" s="822" t="s">
        <v>4810</v>
      </c>
      <c r="B125" s="833" t="s">
        <v>1150</v>
      </c>
      <c r="C125" s="889" t="s">
        <v>107</v>
      </c>
      <c r="D125" s="889" t="s">
        <v>117</v>
      </c>
      <c r="E125" s="699">
        <v>13</v>
      </c>
      <c r="F125" s="1155">
        <v>298</v>
      </c>
      <c r="G125" s="1155" t="s">
        <v>36</v>
      </c>
      <c r="H125" s="1155" t="s">
        <v>36</v>
      </c>
      <c r="I125" s="832">
        <v>54.65</v>
      </c>
      <c r="J125" s="618">
        <f t="shared" si="18"/>
        <v>3.8060384263494971</v>
      </c>
      <c r="K125" s="835">
        <v>0.52</v>
      </c>
      <c r="L125" s="845">
        <v>4</v>
      </c>
      <c r="M125" s="609">
        <f t="shared" si="19"/>
        <v>2.08</v>
      </c>
      <c r="N125" s="828" t="s">
        <v>147</v>
      </c>
      <c r="O125" s="700">
        <v>0.51</v>
      </c>
      <c r="P125" s="603">
        <v>44811</v>
      </c>
      <c r="Q125" s="603">
        <v>44819</v>
      </c>
      <c r="R125" s="609">
        <f t="shared" si="20"/>
        <v>1.9607843137254919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8.9887640449438209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6.6335617752943499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10.083973415839221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23.242088335657975</v>
      </c>
      <c r="W125" s="668">
        <f t="shared" si="21"/>
        <v>0.43386692582044811</v>
      </c>
      <c r="X125" s="669">
        <f t="shared" si="22"/>
        <v>0.34416291521635572</v>
      </c>
      <c r="Y125" s="640"/>
      <c r="Z125" s="618">
        <f t="shared" si="23"/>
        <v>49.056603773584904</v>
      </c>
      <c r="AA125" s="844">
        <f t="shared" si="24"/>
        <v>12.889150943396226</v>
      </c>
      <c r="AB125" s="845">
        <v>12</v>
      </c>
      <c r="AC125" s="824">
        <v>4.24</v>
      </c>
      <c r="AD125" s="824" t="s">
        <v>135</v>
      </c>
      <c r="AE125" s="824">
        <v>0.67</v>
      </c>
      <c r="AF125" s="824">
        <v>1.25</v>
      </c>
      <c r="AG125" s="824">
        <v>9.1</v>
      </c>
      <c r="AH125" s="824">
        <v>80.800000000000011</v>
      </c>
      <c r="AI125" s="824">
        <v>-6.1400000000000006</v>
      </c>
      <c r="AJ125" s="824">
        <v>29.299999999999997</v>
      </c>
      <c r="AK125" s="824">
        <v>-9.85</v>
      </c>
      <c r="AL125" s="836">
        <v>5540</v>
      </c>
      <c r="AM125" s="830">
        <v>0.5</v>
      </c>
      <c r="AN125" s="824">
        <v>0.44</v>
      </c>
      <c r="AO125" s="705">
        <f t="shared" si="25"/>
        <v>1.0008608987924923</v>
      </c>
      <c r="AP125" s="706">
        <f t="shared" si="26"/>
        <v>13.890011842188718</v>
      </c>
      <c r="AQ125" s="846">
        <f t="shared" si="27"/>
        <v>-15.379438592042515</v>
      </c>
      <c r="AR125" s="618">
        <f>INDEX(Historical!$C$7:$C$1227,MATCH(B125,Historical!$B$7:$B$1249,0))*IF(AH125="n/a",1.03,IF(AH125&lt;0,1.01,IF(AH125&gt;10,1.1,(1+AH125/100))))</f>
        <v>2.1339999999999999</v>
      </c>
      <c r="AS125" s="844">
        <f t="shared" si="28"/>
        <v>2.1553399999999998</v>
      </c>
      <c r="AT125" s="844">
        <f t="shared" si="33"/>
        <v>2.1768934</v>
      </c>
      <c r="AU125" s="844">
        <f t="shared" si="33"/>
        <v>2.1986623340000002</v>
      </c>
      <c r="AV125" s="844">
        <f t="shared" si="33"/>
        <v>2.2206489573400003</v>
      </c>
      <c r="AW125" s="618">
        <f t="shared" si="29"/>
        <v>10.88554469134</v>
      </c>
      <c r="AX125" s="713">
        <f t="shared" si="30"/>
        <v>19.918654512973468</v>
      </c>
      <c r="AY125" s="891">
        <v>1.24</v>
      </c>
      <c r="AZ125" s="830">
        <v>25.52</v>
      </c>
      <c r="BA125" s="830">
        <v>-32.979999999999997</v>
      </c>
      <c r="BB125" s="830">
        <v>11.1</v>
      </c>
      <c r="BC125" s="830">
        <v>-3.45</v>
      </c>
      <c r="BE125" s="594">
        <v>2010</v>
      </c>
      <c r="BF125" s="856">
        <f t="shared" si="31"/>
        <v>1</v>
      </c>
      <c r="BG125" s="840">
        <v>2.9000000000000004</v>
      </c>
      <c r="BH125" s="823" t="s">
        <v>4455</v>
      </c>
      <c r="BI125" s="823" t="s">
        <v>4456</v>
      </c>
    </row>
    <row r="126" spans="1:61" ht="11.25" customHeight="1" x14ac:dyDescent="0.2">
      <c r="A126" s="822" t="s">
        <v>574</v>
      </c>
      <c r="B126" s="833" t="s">
        <v>575</v>
      </c>
      <c r="C126" s="889" t="s">
        <v>111</v>
      </c>
      <c r="D126" s="889" t="s">
        <v>4199</v>
      </c>
      <c r="E126" s="699">
        <v>23</v>
      </c>
      <c r="F126" s="1155">
        <v>153</v>
      </c>
      <c r="G126" s="1155" t="s">
        <v>105</v>
      </c>
      <c r="H126" s="1155" t="s">
        <v>105</v>
      </c>
      <c r="I126" s="832">
        <v>51.51</v>
      </c>
      <c r="J126" s="618">
        <f t="shared" si="18"/>
        <v>2.4072995534847603</v>
      </c>
      <c r="K126" s="835">
        <v>0.31</v>
      </c>
      <c r="L126" s="845">
        <v>4</v>
      </c>
      <c r="M126" s="609">
        <f t="shared" si="19"/>
        <v>1.24</v>
      </c>
      <c r="N126" s="828" t="s">
        <v>461</v>
      </c>
      <c r="O126" s="700">
        <v>0.28000000000000003</v>
      </c>
      <c r="P126" s="603">
        <v>44593</v>
      </c>
      <c r="Q126" s="603">
        <v>44622</v>
      </c>
      <c r="R126" s="609">
        <f t="shared" si="20"/>
        <v>10.714285714285703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12.000000000000011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13.30326698854094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13.295681060117071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15.613585876251502</v>
      </c>
      <c r="W126" s="668">
        <f t="shared" si="21"/>
        <v>0.85154564527934618</v>
      </c>
      <c r="X126" s="669">
        <f t="shared" si="22"/>
        <v>1.007248565160384</v>
      </c>
      <c r="Y126" s="631"/>
      <c r="Z126" s="618">
        <f t="shared" si="23"/>
        <v>66.666666666666657</v>
      </c>
      <c r="AA126" s="844">
        <f t="shared" si="24"/>
        <v>27.693548387096772</v>
      </c>
      <c r="AB126" s="845">
        <v>12</v>
      </c>
      <c r="AC126" s="824">
        <v>1.86</v>
      </c>
      <c r="AD126" s="824">
        <v>4.2699999999999996</v>
      </c>
      <c r="AE126" s="824">
        <v>4.22</v>
      </c>
      <c r="AF126" s="824">
        <v>9.11</v>
      </c>
      <c r="AG126" s="824">
        <v>34.300000000000004</v>
      </c>
      <c r="AH126" s="824">
        <v>7.3999999999999995</v>
      </c>
      <c r="AI126" s="824">
        <v>2.6599999999999997</v>
      </c>
      <c r="AJ126" s="824">
        <v>13.200000000000001</v>
      </c>
      <c r="AK126" s="824">
        <v>6.3299999999999992</v>
      </c>
      <c r="AL126" s="836">
        <v>28780</v>
      </c>
      <c r="AM126" s="830">
        <v>0.1</v>
      </c>
      <c r="AN126" s="824">
        <v>0.18</v>
      </c>
      <c r="AO126" s="705">
        <f t="shared" si="25"/>
        <v>-11.990567773494941</v>
      </c>
      <c r="AP126" s="706">
        <f t="shared" si="26"/>
        <v>15.702980613601831</v>
      </c>
      <c r="AQ126" s="846">
        <f t="shared" si="27"/>
        <v>234.85534243673479</v>
      </c>
      <c r="AR126" s="618">
        <f>INDEX(Historical!$C$7:$C$1227,MATCH(B126,Historical!$B$7:$B$1249,0))*IF(AH126="n/a",1.03,IF(AH126&lt;0,1.01,IF(AH126&gt;10,1.1,(1+AH126/100))))</f>
        <v>1.2028800000000002</v>
      </c>
      <c r="AS126" s="844">
        <f t="shared" si="28"/>
        <v>1.2348766080000002</v>
      </c>
      <c r="AT126" s="844">
        <f t="shared" si="33"/>
        <v>1.3130442972864</v>
      </c>
      <c r="AU126" s="844">
        <f t="shared" si="33"/>
        <v>1.3961600013046291</v>
      </c>
      <c r="AV126" s="844">
        <f t="shared" si="33"/>
        <v>1.4845369293872119</v>
      </c>
      <c r="AW126" s="618">
        <f t="shared" si="29"/>
        <v>6.6314978359782417</v>
      </c>
      <c r="AX126" s="713">
        <f t="shared" si="30"/>
        <v>12.874194983456109</v>
      </c>
      <c r="AY126" s="891">
        <v>1.1599999999999999</v>
      </c>
      <c r="AZ126" s="830">
        <v>17.79</v>
      </c>
      <c r="BA126" s="830">
        <v>-20.440000000000001</v>
      </c>
      <c r="BB126" s="830">
        <v>6.3299999999999992</v>
      </c>
      <c r="BC126" s="830">
        <v>-0.62</v>
      </c>
      <c r="BE126" s="594">
        <v>2000</v>
      </c>
      <c r="BF126" s="856">
        <f t="shared" si="31"/>
        <v>3</v>
      </c>
      <c r="BG126" s="840">
        <v>23.9</v>
      </c>
      <c r="BH126" s="823" t="s">
        <v>4455</v>
      </c>
      <c r="BI126" s="823" t="s">
        <v>4456</v>
      </c>
    </row>
    <row r="127" spans="1:61" ht="11.25" customHeight="1" x14ac:dyDescent="0.2">
      <c r="A127" s="829" t="s">
        <v>4811</v>
      </c>
      <c r="B127" s="833" t="s">
        <v>1185</v>
      </c>
      <c r="C127" s="889" t="s">
        <v>111</v>
      </c>
      <c r="D127" s="889" t="s">
        <v>1186</v>
      </c>
      <c r="E127" s="699">
        <v>10</v>
      </c>
      <c r="F127" s="1155">
        <v>467</v>
      </c>
      <c r="G127" s="1155" t="s">
        <v>105</v>
      </c>
      <c r="H127" s="1155" t="s">
        <v>105</v>
      </c>
      <c r="I127" s="832">
        <v>65.34</v>
      </c>
      <c r="J127" s="618">
        <f t="shared" si="18"/>
        <v>1.7141108050198961</v>
      </c>
      <c r="K127" s="835">
        <v>0.28000000000000003</v>
      </c>
      <c r="L127" s="845">
        <v>4</v>
      </c>
      <c r="M127" s="609">
        <f t="shared" si="19"/>
        <v>1.1200000000000001</v>
      </c>
      <c r="N127" s="828" t="s">
        <v>134</v>
      </c>
      <c r="O127" s="700">
        <v>0.26</v>
      </c>
      <c r="P127" s="603">
        <v>44616</v>
      </c>
      <c r="Q127" s="603">
        <v>44636</v>
      </c>
      <c r="R127" s="609">
        <f t="shared" si="20"/>
        <v>7.6923076923076987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8.3333333333333481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9.1392883061105934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10.197228772148016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>
        <f t="shared" si="22"/>
        <v>0.62945856618197626</v>
      </c>
      <c r="Y127" s="628"/>
      <c r="Z127" s="618">
        <f t="shared" si="23"/>
        <v>19.823008849557521</v>
      </c>
      <c r="AA127" s="844">
        <f t="shared" si="24"/>
        <v>11.564601769911505</v>
      </c>
      <c r="AB127" s="845">
        <v>12</v>
      </c>
      <c r="AC127" s="824">
        <v>5.65</v>
      </c>
      <c r="AD127" s="824">
        <v>9.6999999999999993</v>
      </c>
      <c r="AE127" s="824">
        <v>1.03</v>
      </c>
      <c r="AF127" s="824">
        <v>2.81</v>
      </c>
      <c r="AG127" s="824">
        <v>25.2</v>
      </c>
      <c r="AH127" s="824">
        <v>40.400000000000006</v>
      </c>
      <c r="AI127" s="824">
        <v>-8.27</v>
      </c>
      <c r="AJ127" s="824">
        <v>16.2</v>
      </c>
      <c r="AK127" s="824">
        <v>1.2</v>
      </c>
      <c r="AL127" s="836">
        <v>8270</v>
      </c>
      <c r="AM127" s="830">
        <v>0.1</v>
      </c>
      <c r="AN127" s="824">
        <v>1.1200000000000001</v>
      </c>
      <c r="AO127" s="705">
        <f t="shared" si="25"/>
        <v>0.34673780725640668</v>
      </c>
      <c r="AP127" s="706">
        <f t="shared" si="26"/>
        <v>11.911339577167912</v>
      </c>
      <c r="AQ127" s="846">
        <f t="shared" si="27"/>
        <v>20.178628111937023</v>
      </c>
      <c r="AR127" s="618">
        <f>INDEX(Historical!$C$7:$C$1227,MATCH(B127,Historical!$B$7:$B$1249,0))*IF(AH127="n/a",1.03,IF(AH127&lt;0,1.01,IF(AH127&gt;10,1.1,(1+AH127/100))))</f>
        <v>1.1440000000000001</v>
      </c>
      <c r="AS127" s="844">
        <f t="shared" si="28"/>
        <v>1.1554400000000002</v>
      </c>
      <c r="AT127" s="844">
        <f t="shared" ref="AT127:AV146" si="34">IF($AK127="n/a",1.03*AS127,IF($AK127&lt;0,1.01*AS127,IF($AK127&gt;10,1.1*AS127,(1+$AK127/100)*AS127)))</f>
        <v>1.1693052800000003</v>
      </c>
      <c r="AU127" s="844">
        <f t="shared" si="34"/>
        <v>1.1833369433600003</v>
      </c>
      <c r="AV127" s="844">
        <f t="shared" si="34"/>
        <v>1.1975369866803203</v>
      </c>
      <c r="AW127" s="618">
        <f t="shared" si="29"/>
        <v>5.8496192100403217</v>
      </c>
      <c r="AX127" s="713">
        <f t="shared" si="30"/>
        <v>8.9525852617697002</v>
      </c>
      <c r="AY127" s="891">
        <v>1.56</v>
      </c>
      <c r="AZ127" s="830">
        <v>23.400000000000002</v>
      </c>
      <c r="BA127" s="830">
        <v>-39.729999999999997</v>
      </c>
      <c r="BB127" s="830">
        <v>10.299999999999999</v>
      </c>
      <c r="BC127" s="830">
        <v>-3.58</v>
      </c>
      <c r="BE127" s="594">
        <v>2013</v>
      </c>
      <c r="BF127" s="856">
        <f t="shared" si="31"/>
        <v>1</v>
      </c>
      <c r="BG127" s="840">
        <v>9.1</v>
      </c>
      <c r="BH127" s="823" t="s">
        <v>4455</v>
      </c>
      <c r="BI127" s="823" t="s">
        <v>4456</v>
      </c>
    </row>
    <row r="128" spans="1:61" ht="11.25" customHeight="1" x14ac:dyDescent="0.2">
      <c r="A128" s="829" t="s">
        <v>4812</v>
      </c>
      <c r="B128" s="833" t="s">
        <v>1154</v>
      </c>
      <c r="C128" s="889" t="s">
        <v>107</v>
      </c>
      <c r="D128" s="889" t="s">
        <v>4205</v>
      </c>
      <c r="E128" s="699">
        <v>10</v>
      </c>
      <c r="F128" s="1155">
        <v>460</v>
      </c>
      <c r="G128" s="1155" t="s">
        <v>105</v>
      </c>
      <c r="H128" s="1155" t="s">
        <v>105</v>
      </c>
      <c r="I128" s="832">
        <v>38.32</v>
      </c>
      <c r="J128" s="618">
        <f t="shared" si="18"/>
        <v>2.0615866388308977</v>
      </c>
      <c r="K128" s="835">
        <v>0.19750000000000001</v>
      </c>
      <c r="L128" s="845">
        <v>4</v>
      </c>
      <c r="M128" s="609">
        <f t="shared" si="19"/>
        <v>0.79</v>
      </c>
      <c r="N128" s="828" t="s">
        <v>106</v>
      </c>
      <c r="O128" s="700">
        <v>0.18</v>
      </c>
      <c r="P128" s="603">
        <v>44596</v>
      </c>
      <c r="Q128" s="603">
        <v>44609</v>
      </c>
      <c r="R128" s="609">
        <f t="shared" si="20"/>
        <v>9.7222222222222303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9.0909090909090828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8.7380373002892142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8.4471771197698544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17.793261291868735</v>
      </c>
      <c r="W128" s="668">
        <f t="shared" si="21"/>
        <v>0.47474023908310126</v>
      </c>
      <c r="X128" s="669">
        <f t="shared" si="22"/>
        <v>0.43318857024460794</v>
      </c>
      <c r="Y128" s="631"/>
      <c r="Z128" s="618">
        <f t="shared" si="23"/>
        <v>17.21132897603486</v>
      </c>
      <c r="AA128" s="844">
        <f t="shared" si="24"/>
        <v>8.3485838779956438</v>
      </c>
      <c r="AB128" s="845">
        <v>12</v>
      </c>
      <c r="AC128" s="824">
        <v>4.59</v>
      </c>
      <c r="AD128" s="824">
        <v>1.04</v>
      </c>
      <c r="AE128" s="824">
        <v>3.07</v>
      </c>
      <c r="AF128" s="824">
        <v>1.31</v>
      </c>
      <c r="AG128" s="824">
        <v>16</v>
      </c>
      <c r="AH128" s="824">
        <v>111.4</v>
      </c>
      <c r="AI128" s="824">
        <v>-7.31</v>
      </c>
      <c r="AJ128" s="824">
        <v>19.5</v>
      </c>
      <c r="AK128" s="824">
        <v>8</v>
      </c>
      <c r="AL128" s="836">
        <v>326.83</v>
      </c>
      <c r="AM128" s="830">
        <v>5.2</v>
      </c>
      <c r="AN128" s="824">
        <v>0.18</v>
      </c>
      <c r="AO128" s="705">
        <f t="shared" si="25"/>
        <v>2.1601798806051082</v>
      </c>
      <c r="AP128" s="706">
        <f t="shared" si="26"/>
        <v>10.508763758600752</v>
      </c>
      <c r="AQ128" s="846">
        <f t="shared" si="27"/>
        <v>-30.281056678580953</v>
      </c>
      <c r="AR128" s="618">
        <f>INDEX(Historical!$C$7:$C$1227,MATCH(B128,Historical!$B$7:$B$1249,0))*IF(AH128="n/a",1.03,IF(AH128&lt;0,1.01,IF(AH128&gt;10,1.1,(1+AH128/100))))</f>
        <v>0.79200000000000004</v>
      </c>
      <c r="AS128" s="844">
        <f t="shared" si="28"/>
        <v>0.79992000000000008</v>
      </c>
      <c r="AT128" s="844">
        <f t="shared" si="34"/>
        <v>0.86391360000000017</v>
      </c>
      <c r="AU128" s="844">
        <f t="shared" si="34"/>
        <v>0.93302668800000021</v>
      </c>
      <c r="AV128" s="844">
        <f t="shared" si="34"/>
        <v>1.0076688230400004</v>
      </c>
      <c r="AW128" s="618">
        <f t="shared" si="29"/>
        <v>4.3965291110400004</v>
      </c>
      <c r="AX128" s="713">
        <f t="shared" si="30"/>
        <v>11.473197053862213</v>
      </c>
      <c r="AY128" s="891">
        <v>0.77</v>
      </c>
      <c r="AZ128" s="830">
        <v>36.659999999999997</v>
      </c>
      <c r="BA128" s="830">
        <v>-3.91</v>
      </c>
      <c r="BB128" s="830">
        <v>6.5299999999999994</v>
      </c>
      <c r="BC128" s="830">
        <v>13.18</v>
      </c>
      <c r="BE128" s="594">
        <v>2013</v>
      </c>
      <c r="BF128" s="856">
        <f t="shared" si="31"/>
        <v>1</v>
      </c>
      <c r="BG128" s="840">
        <v>1.4000000000000001</v>
      </c>
      <c r="BH128" s="823" t="s">
        <v>4455</v>
      </c>
      <c r="BI128" s="823" t="s">
        <v>4456</v>
      </c>
    </row>
    <row r="129" spans="1:61" ht="11.25" customHeight="1" x14ac:dyDescent="0.2">
      <c r="A129" s="838" t="s">
        <v>4813</v>
      </c>
      <c r="B129" s="833" t="s">
        <v>1139</v>
      </c>
      <c r="C129" s="889" t="s">
        <v>107</v>
      </c>
      <c r="D129" s="889" t="s">
        <v>4205</v>
      </c>
      <c r="E129" s="699">
        <v>10</v>
      </c>
      <c r="F129" s="1155">
        <v>453</v>
      </c>
      <c r="G129" s="1155" t="s">
        <v>105</v>
      </c>
      <c r="H129" s="1155" t="s">
        <v>105</v>
      </c>
      <c r="I129" s="832">
        <v>18.850000000000001</v>
      </c>
      <c r="J129" s="618">
        <f t="shared" si="18"/>
        <v>3.1830238726790445</v>
      </c>
      <c r="K129" s="835">
        <v>0.15</v>
      </c>
      <c r="L129" s="845">
        <v>4</v>
      </c>
      <c r="M129" s="609">
        <f t="shared" si="19"/>
        <v>0.6</v>
      </c>
      <c r="N129" s="828" t="s">
        <v>217</v>
      </c>
      <c r="O129" s="700">
        <v>0.13</v>
      </c>
      <c r="P129" s="895">
        <v>44469</v>
      </c>
      <c r="Q129" s="895">
        <v>44484</v>
      </c>
      <c r="R129" s="609">
        <f t="shared" si="20"/>
        <v>15.384615384615378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10.416666666666675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8.9341387842532871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10.617841113805838</v>
      </c>
      <c r="V129" s="667" t="str">
        <f>IF(INDEX(Historical!$N$7:$N$1218,MATCH(B129,Historical!$B$7:$B$1249,0))=0,"n/a",((INDEX(Historical!$C$7:$C$1227,MATCH(B129,Historical!$B$7:$B$1249,0))/INDEX(Historical!$N$7:$N$1218,MATCH(B129,Historical!$B$7:$B$1249,0)))^(1/10)-1)*100)</f>
        <v>n/a</v>
      </c>
      <c r="W129" s="668" t="str">
        <f t="shared" si="21"/>
        <v>n/a</v>
      </c>
      <c r="X129" s="669" t="str">
        <f t="shared" si="22"/>
        <v>n/a</v>
      </c>
      <c r="Y129" s="640"/>
      <c r="Z129" s="618" t="str">
        <f t="shared" si="23"/>
        <v>n/a</v>
      </c>
      <c r="AA129" s="844" t="str">
        <f t="shared" si="24"/>
        <v>n/a</v>
      </c>
      <c r="AB129" s="845">
        <v>12</v>
      </c>
      <c r="AC129" s="824" t="s">
        <v>135</v>
      </c>
      <c r="AD129" s="824" t="s">
        <v>135</v>
      </c>
      <c r="AE129" s="824" t="s">
        <v>135</v>
      </c>
      <c r="AF129" s="824" t="s">
        <v>135</v>
      </c>
      <c r="AG129" s="824" t="s">
        <v>135</v>
      </c>
      <c r="AH129" s="824" t="s">
        <v>135</v>
      </c>
      <c r="AI129" s="824" t="s">
        <v>135</v>
      </c>
      <c r="AJ129" s="824" t="s">
        <v>135</v>
      </c>
      <c r="AK129" s="824" t="s">
        <v>135</v>
      </c>
      <c r="AL129" s="836" t="s">
        <v>135</v>
      </c>
      <c r="AM129" s="830" t="s">
        <v>135</v>
      </c>
      <c r="AN129" s="824" t="s">
        <v>135</v>
      </c>
      <c r="AO129" s="705" t="str">
        <f t="shared" si="25"/>
        <v>n/a</v>
      </c>
      <c r="AP129" s="706">
        <f t="shared" si="26"/>
        <v>13.800864986484882</v>
      </c>
      <c r="AQ129" s="846" t="str">
        <f t="shared" si="27"/>
        <v>n/a</v>
      </c>
      <c r="AR129" s="618">
        <f>INDEX(Historical!$C$7:$C$1227,MATCH(B129,Historical!$B$7:$B$1249,0))*IF(AH129="n/a",1.03,IF(AH129&lt;0,1.01,IF(AH129&gt;10,1.1,(1+AH129/100))))</f>
        <v>0.54590000000000005</v>
      </c>
      <c r="AS129" s="844">
        <f t="shared" si="28"/>
        <v>0.56227700000000003</v>
      </c>
      <c r="AT129" s="844">
        <f t="shared" si="34"/>
        <v>0.57914531000000002</v>
      </c>
      <c r="AU129" s="844">
        <f t="shared" si="34"/>
        <v>0.5965196693</v>
      </c>
      <c r="AV129" s="844">
        <f t="shared" si="34"/>
        <v>0.61441525937899999</v>
      </c>
      <c r="AW129" s="618">
        <f t="shared" si="29"/>
        <v>2.8982572386790002</v>
      </c>
      <c r="AX129" s="713">
        <f t="shared" si="30"/>
        <v>15.375369966466842</v>
      </c>
      <c r="AY129" s="891" t="s">
        <v>135</v>
      </c>
      <c r="AZ129" s="830" t="s">
        <v>135</v>
      </c>
      <c r="BA129" s="830" t="s">
        <v>135</v>
      </c>
      <c r="BB129" s="830" t="s">
        <v>135</v>
      </c>
      <c r="BC129" s="830" t="s">
        <v>135</v>
      </c>
      <c r="BD129" s="865" t="s">
        <v>4133</v>
      </c>
      <c r="BE129" s="594">
        <v>2013</v>
      </c>
      <c r="BF129" s="856">
        <f t="shared" si="31"/>
        <v>1</v>
      </c>
      <c r="BG129" s="840" t="s">
        <v>135</v>
      </c>
      <c r="BH129" s="823" t="s">
        <v>4455</v>
      </c>
      <c r="BI129" s="823" t="s">
        <v>4456</v>
      </c>
    </row>
    <row r="130" spans="1:61" ht="11.25" customHeight="1" x14ac:dyDescent="0.2">
      <c r="A130" s="829" t="s">
        <v>4814</v>
      </c>
      <c r="B130" s="833" t="s">
        <v>1156</v>
      </c>
      <c r="C130" s="889" t="s">
        <v>107</v>
      </c>
      <c r="D130" s="889" t="s">
        <v>4205</v>
      </c>
      <c r="E130" s="699">
        <v>11</v>
      </c>
      <c r="F130" s="1155">
        <v>427</v>
      </c>
      <c r="G130" s="1155" t="s">
        <v>36</v>
      </c>
      <c r="H130" s="1155" t="s">
        <v>36</v>
      </c>
      <c r="I130" s="832">
        <v>36.950000000000003</v>
      </c>
      <c r="J130" s="618">
        <f t="shared" si="18"/>
        <v>3.1393775372124488</v>
      </c>
      <c r="K130" s="835">
        <v>0.28999999999999998</v>
      </c>
      <c r="L130" s="845">
        <v>4</v>
      </c>
      <c r="M130" s="609">
        <f t="shared" si="19"/>
        <v>1.1599999999999999</v>
      </c>
      <c r="N130" s="828" t="s">
        <v>235</v>
      </c>
      <c r="O130" s="700">
        <v>0.27</v>
      </c>
      <c r="P130" s="603">
        <v>44777</v>
      </c>
      <c r="Q130" s="603">
        <v>44792</v>
      </c>
      <c r="R130" s="609">
        <f t="shared" si="20"/>
        <v>7.4074074074073932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4.0000000000000036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10.064241629820891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11.628841548417412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10.026509310601806</v>
      </c>
      <c r="W130" s="668">
        <f t="shared" si="21"/>
        <v>1.1598095796032759</v>
      </c>
      <c r="X130" s="669">
        <f t="shared" si="22"/>
        <v>0.76505536502746141</v>
      </c>
      <c r="Y130" s="640"/>
      <c r="Z130" s="618">
        <f t="shared" si="23"/>
        <v>43.445692883895134</v>
      </c>
      <c r="AA130" s="844">
        <f t="shared" si="24"/>
        <v>13.838951310861425</v>
      </c>
      <c r="AB130" s="845">
        <v>12</v>
      </c>
      <c r="AC130" s="824">
        <v>2.67</v>
      </c>
      <c r="AD130" s="824">
        <v>2.75</v>
      </c>
      <c r="AE130" s="824">
        <v>5.48</v>
      </c>
      <c r="AF130" s="824">
        <v>1.46</v>
      </c>
      <c r="AG130" s="824">
        <v>10.6</v>
      </c>
      <c r="AH130" s="824">
        <v>45.800000000000004</v>
      </c>
      <c r="AI130" s="824" t="s">
        <v>135</v>
      </c>
      <c r="AJ130" s="824">
        <v>15.2</v>
      </c>
      <c r="AK130" s="824">
        <v>5</v>
      </c>
      <c r="AL130" s="836">
        <v>598.13</v>
      </c>
      <c r="AM130" s="830">
        <v>3</v>
      </c>
      <c r="AN130" s="824">
        <v>0</v>
      </c>
      <c r="AO130" s="705">
        <f t="shared" si="25"/>
        <v>0.92926777476843547</v>
      </c>
      <c r="AP130" s="706">
        <f t="shared" si="26"/>
        <v>14.768219085629861</v>
      </c>
      <c r="AQ130" s="846">
        <f t="shared" si="27"/>
        <v>-5.2374454782254105</v>
      </c>
      <c r="AR130" s="618">
        <f>INDEX(Historical!$C$7:$C$1227,MATCH(B130,Historical!$B$7:$B$1249,0))*IF(AH130="n/a",1.03,IF(AH130&lt;0,1.01,IF(AH130&gt;10,1.1,(1+AH130/100))))</f>
        <v>1.1440000000000001</v>
      </c>
      <c r="AS130" s="844">
        <f t="shared" si="28"/>
        <v>1.1783200000000003</v>
      </c>
      <c r="AT130" s="844">
        <f t="shared" si="34"/>
        <v>1.2372360000000002</v>
      </c>
      <c r="AU130" s="844">
        <f t="shared" si="34"/>
        <v>1.2990978000000002</v>
      </c>
      <c r="AV130" s="844">
        <f t="shared" si="34"/>
        <v>1.3640526900000003</v>
      </c>
      <c r="AW130" s="618">
        <f t="shared" si="29"/>
        <v>6.2227064900000011</v>
      </c>
      <c r="AX130" s="713">
        <f t="shared" si="30"/>
        <v>16.840883599458731</v>
      </c>
      <c r="AY130" s="891">
        <v>0.52</v>
      </c>
      <c r="AZ130" s="830">
        <v>39.379999999999995</v>
      </c>
      <c r="BA130" s="830">
        <v>-6.1899999999999995</v>
      </c>
      <c r="BB130" s="830">
        <v>4.5699999999999994</v>
      </c>
      <c r="BC130" s="830">
        <v>19.54</v>
      </c>
      <c r="BE130" s="594">
        <v>2012</v>
      </c>
      <c r="BF130" s="856">
        <f t="shared" si="31"/>
        <v>1</v>
      </c>
      <c r="BG130" s="840">
        <v>1.4000000000000001</v>
      </c>
      <c r="BH130" s="823" t="s">
        <v>4455</v>
      </c>
      <c r="BI130" s="823" t="s">
        <v>4456</v>
      </c>
    </row>
    <row r="131" spans="1:61" ht="11.25" customHeight="1" x14ac:dyDescent="0.2">
      <c r="A131" s="822" t="s">
        <v>4817</v>
      </c>
      <c r="B131" s="833" t="s">
        <v>571</v>
      </c>
      <c r="C131" s="889" t="s">
        <v>107</v>
      </c>
      <c r="D131" s="889" t="s">
        <v>4201</v>
      </c>
      <c r="E131" s="699">
        <v>24</v>
      </c>
      <c r="F131" s="1155">
        <v>149</v>
      </c>
      <c r="G131" s="1155" t="s">
        <v>105</v>
      </c>
      <c r="H131" s="1155" t="s">
        <v>105</v>
      </c>
      <c r="I131" s="832">
        <v>461.29</v>
      </c>
      <c r="J131" s="618">
        <f t="shared" si="18"/>
        <v>0.77174879143272124</v>
      </c>
      <c r="K131" s="842">
        <v>0.89</v>
      </c>
      <c r="L131" s="845">
        <v>4</v>
      </c>
      <c r="M131" s="609">
        <f t="shared" si="19"/>
        <v>3.56</v>
      </c>
      <c r="N131" s="828" t="s">
        <v>323</v>
      </c>
      <c r="O131" s="701">
        <v>0.82</v>
      </c>
      <c r="P131" s="603">
        <v>44708</v>
      </c>
      <c r="Q131" s="603">
        <v>44728</v>
      </c>
      <c r="R131" s="609">
        <f t="shared" si="20"/>
        <v>8.5365853658536661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6.6006600660066139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9.2069506224545794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10.733788482471196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11.999715195688143</v>
      </c>
      <c r="W131" s="668">
        <f t="shared" si="21"/>
        <v>0.89450360341286828</v>
      </c>
      <c r="X131" s="669">
        <f t="shared" si="22"/>
        <v>1.1298724718390734</v>
      </c>
      <c r="Y131" s="833"/>
      <c r="Z131" s="618">
        <f t="shared" si="23"/>
        <v>34.799608993157378</v>
      </c>
      <c r="AA131" s="844">
        <f t="shared" si="24"/>
        <v>45.091886608015642</v>
      </c>
      <c r="AB131" s="845">
        <v>8</v>
      </c>
      <c r="AC131" s="824">
        <v>10.23</v>
      </c>
      <c r="AD131" s="824">
        <v>3.69</v>
      </c>
      <c r="AE131" s="824">
        <v>9.24</v>
      </c>
      <c r="AF131" s="824">
        <v>12.92</v>
      </c>
      <c r="AG131" s="824">
        <v>32.300000000000004</v>
      </c>
      <c r="AH131" s="824">
        <v>-1.0999999999999999</v>
      </c>
      <c r="AI131" s="824">
        <v>10.77</v>
      </c>
      <c r="AJ131" s="824">
        <v>9.5</v>
      </c>
      <c r="AK131" s="824">
        <v>11.899999999999999</v>
      </c>
      <c r="AL131" s="836">
        <v>17040</v>
      </c>
      <c r="AM131" s="830">
        <v>0.1</v>
      </c>
      <c r="AN131" s="824">
        <v>1.49</v>
      </c>
      <c r="AO131" s="705">
        <f t="shared" si="25"/>
        <v>-33.586349334111723</v>
      </c>
      <c r="AP131" s="706">
        <f t="shared" si="26"/>
        <v>11.505537273903917</v>
      </c>
      <c r="AQ131" s="846">
        <f t="shared" si="27"/>
        <v>408.84932280830651</v>
      </c>
      <c r="AR131" s="618">
        <f>INDEX(Historical!$C$7:$C$1227,MATCH(B131,Historical!$B$7:$B$1249,0))*IF(AH131="n/a",1.03,IF(AH131&lt;0,1.01,IF(AH131&gt;10,1.1,(1+AH131/100))))</f>
        <v>3.2623000000000002</v>
      </c>
      <c r="AS131" s="844">
        <f t="shared" si="28"/>
        <v>3.5885300000000004</v>
      </c>
      <c r="AT131" s="844">
        <f t="shared" si="34"/>
        <v>3.9473830000000008</v>
      </c>
      <c r="AU131" s="844">
        <f t="shared" si="34"/>
        <v>4.3421213000000014</v>
      </c>
      <c r="AV131" s="844">
        <f t="shared" si="34"/>
        <v>4.776333430000002</v>
      </c>
      <c r="AW131" s="618">
        <f t="shared" si="29"/>
        <v>19.916667730000004</v>
      </c>
      <c r="AX131" s="713">
        <f t="shared" si="30"/>
        <v>4.3176023174142086</v>
      </c>
      <c r="AY131" s="891">
        <v>0.78</v>
      </c>
      <c r="AZ131" s="830">
        <v>33.35</v>
      </c>
      <c r="BA131" s="830">
        <v>-6.88</v>
      </c>
      <c r="BB131" s="830">
        <v>10.029999999999999</v>
      </c>
      <c r="BC131" s="830">
        <v>11.940000000000001</v>
      </c>
      <c r="BE131" s="594">
        <v>1999</v>
      </c>
      <c r="BF131" s="856">
        <f t="shared" si="31"/>
        <v>3</v>
      </c>
      <c r="BG131" s="840">
        <v>12.5</v>
      </c>
      <c r="BH131" s="823" t="s">
        <v>4455</v>
      </c>
      <c r="BI131" s="823" t="s">
        <v>4456</v>
      </c>
    </row>
    <row r="132" spans="1:61" ht="11.25" customHeight="1" x14ac:dyDescent="0.2">
      <c r="A132" s="822" t="s">
        <v>4819</v>
      </c>
      <c r="B132" s="833" t="s">
        <v>1163</v>
      </c>
      <c r="C132" s="889" t="s">
        <v>107</v>
      </c>
      <c r="D132" s="889" t="s">
        <v>4205</v>
      </c>
      <c r="E132" s="699">
        <v>12</v>
      </c>
      <c r="F132" s="1155">
        <v>367</v>
      </c>
      <c r="G132" s="1155" t="s">
        <v>105</v>
      </c>
      <c r="H132" s="1155" t="s">
        <v>105</v>
      </c>
      <c r="I132" s="832">
        <v>36.950000000000003</v>
      </c>
      <c r="J132" s="618">
        <f t="shared" si="18"/>
        <v>1.8403247631935047</v>
      </c>
      <c r="K132" s="835">
        <v>0.17</v>
      </c>
      <c r="L132" s="845">
        <v>4</v>
      </c>
      <c r="M132" s="609">
        <f t="shared" si="19"/>
        <v>0.68</v>
      </c>
      <c r="N132" s="828" t="s">
        <v>162</v>
      </c>
      <c r="O132" s="703">
        <v>0.15</v>
      </c>
      <c r="P132" s="603">
        <v>44727</v>
      </c>
      <c r="Q132" s="603">
        <v>44743</v>
      </c>
      <c r="R132" s="609">
        <f t="shared" si="20"/>
        <v>13.333333333333346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12.000000000000011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11.868894208139679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10.494795379650323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9.1492645982798706</v>
      </c>
      <c r="W132" s="668">
        <f t="shared" si="21"/>
        <v>1.1470643642357248</v>
      </c>
      <c r="X132" s="669">
        <f t="shared" si="22"/>
        <v>0.70434868319800836</v>
      </c>
      <c r="Y132" s="894" t="s">
        <v>3876</v>
      </c>
      <c r="Z132" s="618">
        <f t="shared" si="23"/>
        <v>42.236024844720497</v>
      </c>
      <c r="AA132" s="844">
        <f t="shared" si="24"/>
        <v>22.950310559006212</v>
      </c>
      <c r="AB132" s="845">
        <v>12</v>
      </c>
      <c r="AC132" s="824">
        <v>1.61</v>
      </c>
      <c r="AD132" s="824">
        <v>2.23</v>
      </c>
      <c r="AE132" s="824">
        <v>12.51</v>
      </c>
      <c r="AF132" s="824">
        <v>4.53</v>
      </c>
      <c r="AG132" s="824">
        <v>16.2</v>
      </c>
      <c r="AH132" s="824">
        <v>12.2</v>
      </c>
      <c r="AI132" s="824">
        <v>5.0200000000000005</v>
      </c>
      <c r="AJ132" s="824">
        <v>14.899999999999999</v>
      </c>
      <c r="AK132" s="824">
        <v>10</v>
      </c>
      <c r="AL132" s="836">
        <v>5100</v>
      </c>
      <c r="AM132" s="830">
        <v>1.0999999999999999</v>
      </c>
      <c r="AN132" s="824">
        <v>0</v>
      </c>
      <c r="AO132" s="705">
        <f t="shared" si="25"/>
        <v>-10.615190416162385</v>
      </c>
      <c r="AP132" s="706">
        <f t="shared" si="26"/>
        <v>12.335120142843827</v>
      </c>
      <c r="AQ132" s="846">
        <f t="shared" si="27"/>
        <v>114.95726379631645</v>
      </c>
      <c r="AR132" s="618">
        <f>INDEX(Historical!$C$7:$C$1227,MATCH(B132,Historical!$B$7:$B$1249,0))*IF(AH132="n/a",1.03,IF(AH132&lt;0,1.01,IF(AH132&gt;10,1.1,(1+AH132/100))))</f>
        <v>0.6160000000000001</v>
      </c>
      <c r="AS132" s="844">
        <f t="shared" si="28"/>
        <v>0.64692320000000014</v>
      </c>
      <c r="AT132" s="844">
        <f t="shared" si="34"/>
        <v>0.71161552000000017</v>
      </c>
      <c r="AU132" s="844">
        <f t="shared" si="34"/>
        <v>0.78277707200000024</v>
      </c>
      <c r="AV132" s="844">
        <f t="shared" si="34"/>
        <v>0.86105477920000029</v>
      </c>
      <c r="AW132" s="618">
        <f t="shared" si="29"/>
        <v>3.6183705712000012</v>
      </c>
      <c r="AX132" s="713">
        <f t="shared" si="30"/>
        <v>9.7926131832205705</v>
      </c>
      <c r="AY132" s="891">
        <v>0.77</v>
      </c>
      <c r="AZ132" s="830">
        <v>3.37</v>
      </c>
      <c r="BA132" s="830">
        <v>-31.09</v>
      </c>
      <c r="BB132" s="830">
        <v>-7.6700000000000008</v>
      </c>
      <c r="BC132" s="830">
        <v>-12.31</v>
      </c>
      <c r="BE132" s="594">
        <v>2011</v>
      </c>
      <c r="BF132" s="856">
        <f t="shared" si="31"/>
        <v>1</v>
      </c>
      <c r="BG132" s="840">
        <v>1.7999999999999998</v>
      </c>
      <c r="BH132" s="823" t="s">
        <v>4455</v>
      </c>
      <c r="BI132" s="823" t="s">
        <v>4456</v>
      </c>
    </row>
    <row r="133" spans="1:61" ht="11.25" customHeight="1" x14ac:dyDescent="0.2">
      <c r="A133" s="822" t="s">
        <v>4822</v>
      </c>
      <c r="B133" s="833" t="s">
        <v>1168</v>
      </c>
      <c r="C133" s="889" t="s">
        <v>107</v>
      </c>
      <c r="D133" s="889" t="s">
        <v>4205</v>
      </c>
      <c r="E133" s="699">
        <v>13</v>
      </c>
      <c r="F133" s="1155">
        <v>303</v>
      </c>
      <c r="G133" s="1155" t="s">
        <v>105</v>
      </c>
      <c r="H133" s="1155" t="s">
        <v>105</v>
      </c>
      <c r="I133" s="832">
        <v>43.62</v>
      </c>
      <c r="J133" s="618">
        <f t="shared" si="18"/>
        <v>4.3099495644199912</v>
      </c>
      <c r="K133" s="835">
        <v>0.47</v>
      </c>
      <c r="L133" s="845">
        <v>4</v>
      </c>
      <c r="M133" s="609">
        <f t="shared" si="19"/>
        <v>1.88</v>
      </c>
      <c r="N133" s="828" t="s">
        <v>435</v>
      </c>
      <c r="O133" s="700">
        <v>0.41</v>
      </c>
      <c r="P133" s="603">
        <v>44872</v>
      </c>
      <c r="Q133" s="603">
        <v>44883</v>
      </c>
      <c r="R133" s="609">
        <f t="shared" si="20"/>
        <v>14.634146341463413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17.142857142857149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13.555613628301177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13.258872838875678</v>
      </c>
      <c r="V133" s="667">
        <f>IF(INDEX(Historical!$N$7:$N$1218,MATCH(B133,Historical!$B$7:$B$1249,0))=0,"n/a",((INDEX(Historical!$C$7:$C$1227,MATCH(B133,Historical!$B$7:$B$1249,0))/INDEX(Historical!$N$7:$N$1218,MATCH(B133,Historical!$B$7:$B$1249,0)))^(1/10)-1)*100)</f>
        <v>13.805469143339376</v>
      </c>
      <c r="W133" s="668">
        <f t="shared" si="21"/>
        <v>0.96040726332524451</v>
      </c>
      <c r="X133" s="669">
        <f t="shared" si="22"/>
        <v>1.6783383340348959</v>
      </c>
      <c r="Y133" s="631"/>
      <c r="Z133" s="618">
        <f t="shared" si="23"/>
        <v>101.0752688172043</v>
      </c>
      <c r="AA133" s="844">
        <f t="shared" si="24"/>
        <v>23.451612903225804</v>
      </c>
      <c r="AB133" s="845">
        <v>12</v>
      </c>
      <c r="AC133" s="824">
        <v>1.86</v>
      </c>
      <c r="AD133" s="824">
        <v>2.92</v>
      </c>
      <c r="AE133" s="824">
        <v>5.44</v>
      </c>
      <c r="AF133" s="824">
        <v>1.54</v>
      </c>
      <c r="AG133" s="824">
        <v>5.7</v>
      </c>
      <c r="AH133" s="824">
        <v>23</v>
      </c>
      <c r="AI133" s="824">
        <v>108.16</v>
      </c>
      <c r="AJ133" s="824">
        <v>7.9</v>
      </c>
      <c r="AK133" s="824">
        <v>8</v>
      </c>
      <c r="AL133" s="836">
        <v>4580</v>
      </c>
      <c r="AM133" s="830">
        <v>0.3</v>
      </c>
      <c r="AN133" s="824">
        <v>0.09</v>
      </c>
      <c r="AO133" s="705">
        <f t="shared" si="25"/>
        <v>-5.8827904999301346</v>
      </c>
      <c r="AP133" s="706">
        <f t="shared" si="26"/>
        <v>17.56882240329567</v>
      </c>
      <c r="AQ133" s="846">
        <f t="shared" si="27"/>
        <v>26.693828440356747</v>
      </c>
      <c r="AR133" s="618">
        <f>INDEX(Historical!$C$7:$C$1227,MATCH(B133,Historical!$B$7:$B$1249,0))*IF(AH133="n/a",1.03,IF(AH133&lt;0,1.01,IF(AH133&gt;10,1.1,(1+AH133/100))))</f>
        <v>1.804</v>
      </c>
      <c r="AS133" s="844">
        <f t="shared" si="28"/>
        <v>1.9844000000000002</v>
      </c>
      <c r="AT133" s="844">
        <f t="shared" si="34"/>
        <v>2.1431520000000002</v>
      </c>
      <c r="AU133" s="844">
        <f t="shared" si="34"/>
        <v>2.3146041600000005</v>
      </c>
      <c r="AV133" s="844">
        <f t="shared" si="34"/>
        <v>2.4997724928000005</v>
      </c>
      <c r="AW133" s="618">
        <f t="shared" si="29"/>
        <v>10.7459286528</v>
      </c>
      <c r="AX133" s="713">
        <f t="shared" si="30"/>
        <v>24.635324742778543</v>
      </c>
      <c r="AY133" s="891">
        <v>0.91</v>
      </c>
      <c r="AZ133" s="830">
        <v>34.630000000000003</v>
      </c>
      <c r="BA133" s="830">
        <v>-5.87</v>
      </c>
      <c r="BB133" s="830">
        <v>0.77999999999999992</v>
      </c>
      <c r="BC133" s="830">
        <v>11.129999999999999</v>
      </c>
      <c r="BE133" s="594">
        <v>2010</v>
      </c>
      <c r="BF133" s="856">
        <f t="shared" si="31"/>
        <v>1</v>
      </c>
      <c r="BG133" s="840">
        <v>0.6</v>
      </c>
      <c r="BH133" s="823" t="s">
        <v>4455</v>
      </c>
      <c r="BI133" s="823" t="s">
        <v>4456</v>
      </c>
    </row>
    <row r="134" spans="1:61" ht="11.25" customHeight="1" x14ac:dyDescent="0.2">
      <c r="A134" s="670" t="s">
        <v>4823</v>
      </c>
      <c r="B134" s="746" t="s">
        <v>2206</v>
      </c>
      <c r="C134" s="889" t="s">
        <v>107</v>
      </c>
      <c r="D134" s="889" t="s">
        <v>4205</v>
      </c>
      <c r="E134" s="699">
        <v>12</v>
      </c>
      <c r="F134" s="1155">
        <v>349</v>
      </c>
      <c r="G134" s="1155" t="s">
        <v>105</v>
      </c>
      <c r="H134" s="1155" t="s">
        <v>105</v>
      </c>
      <c r="I134" s="841">
        <v>25.32</v>
      </c>
      <c r="J134" s="618">
        <f t="shared" si="18"/>
        <v>4.5813586097946288</v>
      </c>
      <c r="K134" s="822">
        <v>0.28999999999999998</v>
      </c>
      <c r="L134" s="1155">
        <v>4</v>
      </c>
      <c r="M134" s="609">
        <f t="shared" si="19"/>
        <v>1.1599999999999999</v>
      </c>
      <c r="N134" s="1155" t="s">
        <v>4041</v>
      </c>
      <c r="O134" s="575">
        <v>0.27</v>
      </c>
      <c r="P134" s="603">
        <v>44637</v>
      </c>
      <c r="Q134" s="603">
        <v>44655</v>
      </c>
      <c r="R134" s="609">
        <f t="shared" si="20"/>
        <v>7.4074074074073932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3.8834951456310662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4.4123750499876158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5.7255009883433017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8.5746884816594537</v>
      </c>
      <c r="W134" s="668">
        <f t="shared" si="21"/>
        <v>0.66772116568312334</v>
      </c>
      <c r="X134" s="669">
        <f t="shared" si="22"/>
        <v>0.31986039041024034</v>
      </c>
      <c r="Y134" s="619"/>
      <c r="Z134" s="618">
        <f t="shared" si="23"/>
        <v>28.927680798004985</v>
      </c>
      <c r="AA134" s="844">
        <f t="shared" si="24"/>
        <v>6.3142144638403996</v>
      </c>
      <c r="AB134" s="845">
        <v>12</v>
      </c>
      <c r="AC134" s="840">
        <v>4.01</v>
      </c>
      <c r="AD134" s="840">
        <v>0.78</v>
      </c>
      <c r="AE134" s="824">
        <v>2.09</v>
      </c>
      <c r="AF134" s="824">
        <v>1.02</v>
      </c>
      <c r="AG134" s="824">
        <v>14.7</v>
      </c>
      <c r="AH134" s="824">
        <v>108.4</v>
      </c>
      <c r="AI134" s="824">
        <v>-3.6799999999999997</v>
      </c>
      <c r="AJ134" s="647">
        <v>17.899999999999999</v>
      </c>
      <c r="AK134" s="647">
        <v>8</v>
      </c>
      <c r="AL134" s="840">
        <v>380.25</v>
      </c>
      <c r="AM134" s="840">
        <v>1.9</v>
      </c>
      <c r="AN134" s="840">
        <v>0.2</v>
      </c>
      <c r="AO134" s="705">
        <f t="shared" si="25"/>
        <v>3.99264513429753</v>
      </c>
      <c r="AP134" s="706">
        <f t="shared" si="26"/>
        <v>10.30685959813793</v>
      </c>
      <c r="AQ134" s="846">
        <f t="shared" si="27"/>
        <v>-46.498187972047958</v>
      </c>
      <c r="AR134" s="618">
        <f>INDEX(Historical!$C$7:$C$1227,MATCH(B134,Historical!$B$7:$B$1249,0))*IF(AH134="n/a",1.03,IF(AH134&lt;0,1.01,IF(AH134&gt;10,1.1,(1+AH134/100))))</f>
        <v>1.1770000000000003</v>
      </c>
      <c r="AS134" s="844">
        <f t="shared" si="28"/>
        <v>1.1887700000000003</v>
      </c>
      <c r="AT134" s="844">
        <f t="shared" si="34"/>
        <v>1.2838716000000003</v>
      </c>
      <c r="AU134" s="844">
        <f t="shared" si="34"/>
        <v>1.3865813280000006</v>
      </c>
      <c r="AV134" s="844">
        <f t="shared" si="34"/>
        <v>1.4975078342400008</v>
      </c>
      <c r="AW134" s="618">
        <f t="shared" si="29"/>
        <v>6.5337307622400012</v>
      </c>
      <c r="AX134" s="713">
        <f t="shared" si="30"/>
        <v>25.804623863507114</v>
      </c>
      <c r="AY134" s="695">
        <v>0.93</v>
      </c>
      <c r="AZ134" s="824">
        <v>10.52</v>
      </c>
      <c r="BA134" s="824">
        <v>-26.46</v>
      </c>
      <c r="BB134" s="824">
        <v>2.4899999999999998</v>
      </c>
      <c r="BC134" s="824">
        <v>-7.03</v>
      </c>
      <c r="BE134" s="594">
        <v>2011</v>
      </c>
      <c r="BF134" s="856">
        <f t="shared" si="31"/>
        <v>1</v>
      </c>
      <c r="BG134" s="840">
        <v>1.0999999999999999</v>
      </c>
      <c r="BH134" s="823" t="s">
        <v>4455</v>
      </c>
      <c r="BI134" s="823" t="s">
        <v>4456</v>
      </c>
    </row>
    <row r="135" spans="1:61" ht="11.25" customHeight="1" x14ac:dyDescent="0.2">
      <c r="A135" s="670" t="s">
        <v>2202</v>
      </c>
      <c r="B135" s="746" t="s">
        <v>2203</v>
      </c>
      <c r="C135" s="889" t="s">
        <v>107</v>
      </c>
      <c r="D135" s="889" t="s">
        <v>4205</v>
      </c>
      <c r="E135" s="699">
        <v>12</v>
      </c>
      <c r="F135" s="1155">
        <v>377</v>
      </c>
      <c r="G135" s="1155" t="s">
        <v>105</v>
      </c>
      <c r="H135" s="1155" t="s">
        <v>105</v>
      </c>
      <c r="I135" s="841">
        <v>36.36</v>
      </c>
      <c r="J135" s="618">
        <f t="shared" ref="J135:J198" si="35">(M135/I135)*100</f>
        <v>3.6303630363036308</v>
      </c>
      <c r="K135" s="822">
        <v>0.33</v>
      </c>
      <c r="L135" s="1155">
        <v>4</v>
      </c>
      <c r="M135" s="609">
        <f t="shared" ref="M135:M198" si="36">K135*L135</f>
        <v>1.32</v>
      </c>
      <c r="N135" s="1155" t="s">
        <v>484</v>
      </c>
      <c r="O135" s="575">
        <v>0.3</v>
      </c>
      <c r="P135" s="603">
        <v>44833</v>
      </c>
      <c r="Q135" s="603">
        <v>44851</v>
      </c>
      <c r="R135" s="609">
        <f t="shared" ref="R135:R198" si="37">(K135-O135)/O135*100</f>
        <v>10.000000000000009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5.7142857142857162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17.743792988480944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15.933626678433654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14.766858720286557</v>
      </c>
      <c r="W135" s="668">
        <f t="shared" ref="W135:W198" si="38">IF(OR(U135&lt;=0,U135="n/a",V135&lt;=0,V135="n/a"),"n/a",U135/V135)</f>
        <v>1.0790126038481158</v>
      </c>
      <c r="X135" s="669">
        <f t="shared" ref="X135:X198" si="39">IF(OR(AJ135&lt;=0,AJ135="n/a",U135&lt;=0,U135="n/a"),"n/a",U135/AJ135)</f>
        <v>1.1065018526690038</v>
      </c>
      <c r="Y135" s="619"/>
      <c r="Z135" s="618">
        <f t="shared" ref="Z135:Z198" si="40">IF(OR(AC135&lt;0.01,AC135="n/a"),"n/a",M135/AC135*100)</f>
        <v>40.61538461538462</v>
      </c>
      <c r="AA135" s="844">
        <f t="shared" ref="AA135:AA198" si="41">IF(OR(AC135&lt;0.01,AC135="n/a"),"n/a",I135/AC135)</f>
        <v>11.187692307692307</v>
      </c>
      <c r="AB135" s="845">
        <v>12</v>
      </c>
      <c r="AC135" s="840">
        <v>3.25</v>
      </c>
      <c r="AD135" s="840">
        <v>2.2000000000000002</v>
      </c>
      <c r="AE135" s="824">
        <v>4.25</v>
      </c>
      <c r="AF135" s="824">
        <v>1.7</v>
      </c>
      <c r="AG135" s="824">
        <v>13</v>
      </c>
      <c r="AH135" s="824">
        <v>104.3</v>
      </c>
      <c r="AI135" s="824">
        <v>17.690000000000001</v>
      </c>
      <c r="AJ135" s="647">
        <v>14.399999999999999</v>
      </c>
      <c r="AK135" s="647">
        <v>5.04</v>
      </c>
      <c r="AL135" s="840">
        <v>24710</v>
      </c>
      <c r="AM135" s="840">
        <v>0.1</v>
      </c>
      <c r="AN135" s="840">
        <v>0.8</v>
      </c>
      <c r="AO135" s="705">
        <f t="shared" ref="AO135:AO198" si="42">IF(U135="n/a","n/a",IF(AA135&lt;0,"n/a",IF(AA135="n/a","n/a",J135+U135-AA135)))</f>
        <v>8.3762974070449783</v>
      </c>
      <c r="AP135" s="706">
        <f t="shared" ref="AP135:AP198" si="43">IF(U135="n/a","n/a",J135+U135)</f>
        <v>19.563989714737286</v>
      </c>
      <c r="AQ135" s="846">
        <f t="shared" ref="AQ135:AQ198" si="44">IF(OR(AC135&lt;0.01,AC135="n/a",AF135="n/a"),"n/a",(I135/SQRT(22.5*AC135*(I135/AF135))-1)*100)</f>
        <v>-8.0602203781025228</v>
      </c>
      <c r="AR135" s="618">
        <f>INDEX(Historical!$C$7:$C$1227,MATCH(B135,Historical!$B$7:$B$1249,0))*IF(AH135="n/a",1.03,IF(AH135&lt;0,1.01,IF(AH135&gt;10,1.1,(1+AH135/100))))</f>
        <v>1.2210000000000003</v>
      </c>
      <c r="AS135" s="844">
        <f t="shared" ref="AS135:AS198" si="45">IF($AI135="n/a",1.03*AR135,IF($AI135&lt;0,1.01*AR135,IF($AI135&gt;10,1.1*AR135,(1+$AI135/100)*AR135)))</f>
        <v>1.3431000000000004</v>
      </c>
      <c r="AT135" s="844">
        <f t="shared" si="34"/>
        <v>1.4107922400000004</v>
      </c>
      <c r="AU135" s="844">
        <f t="shared" si="34"/>
        <v>1.4818961688960004</v>
      </c>
      <c r="AV135" s="844">
        <f t="shared" si="34"/>
        <v>1.5565837358083587</v>
      </c>
      <c r="AW135" s="618">
        <f t="shared" ref="AW135:AW198" si="46">SUM(AR135:AV135)</f>
        <v>7.01337214470436</v>
      </c>
      <c r="AX135" s="713">
        <f t="shared" ref="AX135:AX198" si="47">AW135/I135*100</f>
        <v>19.288702268163807</v>
      </c>
      <c r="AY135" s="695">
        <v>1.23</v>
      </c>
      <c r="AZ135" s="824">
        <v>17.59</v>
      </c>
      <c r="BA135" s="824">
        <v>-28.199999999999996</v>
      </c>
      <c r="BB135" s="824">
        <v>5.59</v>
      </c>
      <c r="BC135" s="824">
        <v>-2.8400000000000003</v>
      </c>
      <c r="BE135" s="594">
        <v>2011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1.0999999999999999</v>
      </c>
      <c r="BH135" s="823" t="s">
        <v>4455</v>
      </c>
      <c r="BI135" s="823" t="s">
        <v>4456</v>
      </c>
    </row>
    <row r="136" spans="1:61" ht="11.25" customHeight="1" x14ac:dyDescent="0.2">
      <c r="A136" s="829" t="s">
        <v>4824</v>
      </c>
      <c r="B136" s="833" t="s">
        <v>1061</v>
      </c>
      <c r="C136" s="889" t="s">
        <v>111</v>
      </c>
      <c r="D136" s="889" t="s">
        <v>4231</v>
      </c>
      <c r="E136" s="699">
        <v>10</v>
      </c>
      <c r="F136" s="1155">
        <v>505</v>
      </c>
      <c r="G136" s="1155" t="s">
        <v>105</v>
      </c>
      <c r="H136" s="1155" t="s">
        <v>105</v>
      </c>
      <c r="I136" s="832">
        <v>126.76</v>
      </c>
      <c r="J136" s="618">
        <f t="shared" si="35"/>
        <v>0.47333543704638681</v>
      </c>
      <c r="K136" s="835">
        <v>0.15</v>
      </c>
      <c r="L136" s="845">
        <v>4</v>
      </c>
      <c r="M136" s="609">
        <f t="shared" si="36"/>
        <v>0.6</v>
      </c>
      <c r="N136" s="828" t="s">
        <v>965</v>
      </c>
      <c r="O136" s="700">
        <v>0.14000000000000001</v>
      </c>
      <c r="P136" s="603">
        <v>44881</v>
      </c>
      <c r="Q136" s="603">
        <v>44893</v>
      </c>
      <c r="R136" s="609">
        <f t="shared" si="37"/>
        <v>7.1428571428571281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12.941176470588234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13.30326698854094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11.784530914564041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9.1493425617896982</v>
      </c>
      <c r="W136" s="668">
        <f t="shared" si="38"/>
        <v>1.2880194216117398</v>
      </c>
      <c r="X136" s="669">
        <f t="shared" si="39"/>
        <v>0.65469616192022451</v>
      </c>
      <c r="Y136" s="834"/>
      <c r="Z136" s="618">
        <f t="shared" si="40"/>
        <v>9.5087163232963547</v>
      </c>
      <c r="AA136" s="844">
        <f t="shared" si="41"/>
        <v>20.088748019017434</v>
      </c>
      <c r="AB136" s="845">
        <v>12</v>
      </c>
      <c r="AC136" s="824">
        <v>6.31</v>
      </c>
      <c r="AD136" s="824">
        <v>1.97</v>
      </c>
      <c r="AE136" s="824">
        <v>1.1499999999999999</v>
      </c>
      <c r="AF136" s="824">
        <v>4.6900000000000004</v>
      </c>
      <c r="AG136" s="824">
        <v>25.8</v>
      </c>
      <c r="AH136" s="824">
        <v>-3.8</v>
      </c>
      <c r="AI136" s="824">
        <v>19.650000000000002</v>
      </c>
      <c r="AJ136" s="824">
        <v>18</v>
      </c>
      <c r="AK136" s="824">
        <v>10</v>
      </c>
      <c r="AL136" s="836">
        <v>4480</v>
      </c>
      <c r="AM136" s="830">
        <v>1.9</v>
      </c>
      <c r="AN136" s="824">
        <v>0.4</v>
      </c>
      <c r="AO136" s="705">
        <f t="shared" si="42"/>
        <v>-7.8308816674070059</v>
      </c>
      <c r="AP136" s="706">
        <f t="shared" si="43"/>
        <v>12.257866351610428</v>
      </c>
      <c r="AQ136" s="846">
        <f t="shared" si="44"/>
        <v>104.63108073820368</v>
      </c>
      <c r="AR136" s="618">
        <f>INDEX(Historical!$C$7:$C$1227,MATCH(B136,Historical!$B$7:$B$1249,0))*IF(AH136="n/a",1.03,IF(AH136&lt;0,1.01,IF(AH136&gt;10,1.1,(1+AH136/100))))</f>
        <v>0.48480000000000001</v>
      </c>
      <c r="AS136" s="844">
        <f t="shared" si="45"/>
        <v>0.53328000000000009</v>
      </c>
      <c r="AT136" s="844">
        <f t="shared" si="34"/>
        <v>0.58660800000000013</v>
      </c>
      <c r="AU136" s="844">
        <f t="shared" si="34"/>
        <v>0.6452688000000002</v>
      </c>
      <c r="AV136" s="844">
        <f t="shared" si="34"/>
        <v>0.70979568000000026</v>
      </c>
      <c r="AW136" s="618">
        <f t="shared" si="46"/>
        <v>2.9597524800000006</v>
      </c>
      <c r="AX136" s="713">
        <f t="shared" si="47"/>
        <v>2.3349262227832126</v>
      </c>
      <c r="AY136" s="891">
        <v>1.24</v>
      </c>
      <c r="AZ136" s="830">
        <v>70.97</v>
      </c>
      <c r="BA136" s="830">
        <v>-1.49</v>
      </c>
      <c r="BB136" s="830">
        <v>13.489999999999998</v>
      </c>
      <c r="BC136" s="830">
        <v>31.91</v>
      </c>
      <c r="BE136" s="594">
        <v>2013</v>
      </c>
      <c r="BF136" s="856">
        <f t="shared" si="48"/>
        <v>1</v>
      </c>
      <c r="BG136" s="840">
        <v>9.6</v>
      </c>
      <c r="BH136" s="823" t="s">
        <v>4455</v>
      </c>
      <c r="BI136" s="823" t="s">
        <v>4456</v>
      </c>
    </row>
    <row r="137" spans="1:61" s="737" customFormat="1" ht="11.25" customHeight="1" x14ac:dyDescent="0.2">
      <c r="A137" s="720" t="s">
        <v>4826</v>
      </c>
      <c r="B137" s="743" t="s">
        <v>587</v>
      </c>
      <c r="C137" s="889" t="s">
        <v>127</v>
      </c>
      <c r="D137" s="889" t="s">
        <v>4194</v>
      </c>
      <c r="E137" s="721">
        <v>21</v>
      </c>
      <c r="F137" s="1155">
        <v>164</v>
      </c>
      <c r="G137" s="1154" t="s">
        <v>36</v>
      </c>
      <c r="H137" s="1154" t="s">
        <v>114</v>
      </c>
      <c r="I137" s="722">
        <v>30.05</v>
      </c>
      <c r="J137" s="723">
        <f t="shared" si="35"/>
        <v>2.9284525790349418</v>
      </c>
      <c r="K137" s="724">
        <v>0.22</v>
      </c>
      <c r="L137" s="725">
        <v>4</v>
      </c>
      <c r="M137" s="726">
        <f t="shared" si="36"/>
        <v>0.88</v>
      </c>
      <c r="N137" s="727" t="s">
        <v>588</v>
      </c>
      <c r="O137" s="728">
        <v>0.21</v>
      </c>
      <c r="P137" s="1049">
        <v>44720</v>
      </c>
      <c r="Q137" s="1049">
        <v>44735</v>
      </c>
      <c r="R137" s="726">
        <f t="shared" si="37"/>
        <v>4.7619047619047663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5.0632911392404889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5.343218065147215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5.8375102906382148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7.8761662515203001</v>
      </c>
      <c r="W137" s="668">
        <f t="shared" si="38"/>
        <v>0.74116138540262877</v>
      </c>
      <c r="X137" s="669">
        <f t="shared" si="39"/>
        <v>1.3267068842359582</v>
      </c>
      <c r="Y137" s="738"/>
      <c r="Z137" s="723">
        <f t="shared" si="40"/>
        <v>85.436893203883486</v>
      </c>
      <c r="AA137" s="730">
        <f t="shared" si="41"/>
        <v>29.174757281553397</v>
      </c>
      <c r="AB137" s="725">
        <v>12</v>
      </c>
      <c r="AC137" s="731">
        <v>1.03</v>
      </c>
      <c r="AD137" s="731">
        <v>8.84</v>
      </c>
      <c r="AE137" s="731">
        <v>1.32</v>
      </c>
      <c r="AF137" s="731">
        <v>4.3600000000000003</v>
      </c>
      <c r="AG137" s="739">
        <v>15.2</v>
      </c>
      <c r="AH137" s="731">
        <v>34.9</v>
      </c>
      <c r="AI137" s="731">
        <v>4.99</v>
      </c>
      <c r="AJ137" s="731">
        <v>4.3999999999999995</v>
      </c>
      <c r="AK137" s="731">
        <v>3.25</v>
      </c>
      <c r="AL137" s="732">
        <v>6210</v>
      </c>
      <c r="AM137" s="733">
        <v>2.6</v>
      </c>
      <c r="AN137" s="731">
        <v>0.63</v>
      </c>
      <c r="AO137" s="734">
        <f t="shared" si="42"/>
        <v>-20.40879441188024</v>
      </c>
      <c r="AP137" s="735">
        <f t="shared" si="43"/>
        <v>8.7659628696731566</v>
      </c>
      <c r="AQ137" s="846">
        <f t="shared" si="44"/>
        <v>137.76920812471616</v>
      </c>
      <c r="AR137" s="618">
        <f>INDEX(Historical!$C$7:$C$1227,MATCH(B137,Historical!$B$7:$B$1249,0))*IF(AH137="n/a",1.03,IF(AH137&lt;0,1.01,IF(AH137&gt;10,1.1,(1+AH137/100))))</f>
        <v>0.91300000000000003</v>
      </c>
      <c r="AS137" s="730">
        <f t="shared" si="45"/>
        <v>0.9585587000000001</v>
      </c>
      <c r="AT137" s="730">
        <f t="shared" si="34"/>
        <v>0.98971185775000003</v>
      </c>
      <c r="AU137" s="730">
        <f t="shared" si="34"/>
        <v>1.021877493126875</v>
      </c>
      <c r="AV137" s="730">
        <f t="shared" si="34"/>
        <v>1.0550885116534985</v>
      </c>
      <c r="AW137" s="723">
        <f t="shared" si="46"/>
        <v>4.9382365625303741</v>
      </c>
      <c r="AX137" s="736">
        <f t="shared" si="47"/>
        <v>16.433399542530363</v>
      </c>
      <c r="AY137" s="892">
        <v>0.38</v>
      </c>
      <c r="AZ137" s="733">
        <v>24.43</v>
      </c>
      <c r="BA137" s="733">
        <v>0.33</v>
      </c>
      <c r="BB137" s="733">
        <v>10.66</v>
      </c>
      <c r="BC137" s="733">
        <v>12.139999999999999</v>
      </c>
      <c r="BD137" s="866"/>
      <c r="BE137" s="594">
        <v>2002</v>
      </c>
      <c r="BF137" s="856">
        <f t="shared" si="48"/>
        <v>2</v>
      </c>
      <c r="BG137" s="784">
        <v>6.6000000000000005</v>
      </c>
      <c r="BH137" s="823" t="s">
        <v>4455</v>
      </c>
      <c r="BI137" s="823" t="s">
        <v>4456</v>
      </c>
    </row>
    <row r="138" spans="1:61" ht="11.25" customHeight="1" x14ac:dyDescent="0.2">
      <c r="A138" s="829" t="s">
        <v>4827</v>
      </c>
      <c r="B138" s="833" t="s">
        <v>573</v>
      </c>
      <c r="C138" s="889" t="s">
        <v>107</v>
      </c>
      <c r="D138" s="889" t="s">
        <v>4205</v>
      </c>
      <c r="E138" s="699">
        <v>18</v>
      </c>
      <c r="F138" s="1155">
        <v>223</v>
      </c>
      <c r="G138" s="1155" t="s">
        <v>105</v>
      </c>
      <c r="H138" s="1155" t="s">
        <v>105</v>
      </c>
      <c r="I138" s="832">
        <v>28.68</v>
      </c>
      <c r="J138" s="618">
        <f t="shared" si="35"/>
        <v>2.9288702928870292</v>
      </c>
      <c r="K138" s="835">
        <v>0.21</v>
      </c>
      <c r="L138" s="845">
        <v>4</v>
      </c>
      <c r="M138" s="609">
        <f t="shared" si="36"/>
        <v>0.84</v>
      </c>
      <c r="N138" s="828" t="s">
        <v>451</v>
      </c>
      <c r="O138" s="700">
        <v>0.19</v>
      </c>
      <c r="P138" s="603">
        <v>44827</v>
      </c>
      <c r="Q138" s="603">
        <v>44854</v>
      </c>
      <c r="R138" s="609">
        <f t="shared" si="37"/>
        <v>10.52631578947368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6.153846153846132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8.5138345254405436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8.9249364912943783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6.1467128322939546</v>
      </c>
      <c r="W138" s="668">
        <f t="shared" si="38"/>
        <v>1.4519852699810591</v>
      </c>
      <c r="X138" s="669">
        <f t="shared" si="39"/>
        <v>0.9107078052341202</v>
      </c>
      <c r="Y138" s="834"/>
      <c r="Z138" s="618">
        <f t="shared" si="40"/>
        <v>33.333333333333329</v>
      </c>
      <c r="AA138" s="844">
        <f t="shared" si="41"/>
        <v>11.380952380952381</v>
      </c>
      <c r="AB138" s="845">
        <v>12</v>
      </c>
      <c r="AC138" s="824">
        <v>2.52</v>
      </c>
      <c r="AD138" s="824" t="s">
        <v>135</v>
      </c>
      <c r="AE138" s="824">
        <v>4.07</v>
      </c>
      <c r="AF138" s="824">
        <v>1.28</v>
      </c>
      <c r="AG138" s="824">
        <v>11.600000000000001</v>
      </c>
      <c r="AH138" s="824">
        <v>11.700000000000001</v>
      </c>
      <c r="AI138" s="824">
        <v>6.5</v>
      </c>
      <c r="AJ138" s="824">
        <v>9.8000000000000007</v>
      </c>
      <c r="AK138" s="824" t="s">
        <v>135</v>
      </c>
      <c r="AL138" s="836">
        <v>382.95</v>
      </c>
      <c r="AM138" s="830">
        <v>4.5999999999999996</v>
      </c>
      <c r="AN138" s="824">
        <v>0.16</v>
      </c>
      <c r="AO138" s="705">
        <f t="shared" si="42"/>
        <v>0.47285440322902694</v>
      </c>
      <c r="AP138" s="706">
        <f t="shared" si="43"/>
        <v>11.853806784181408</v>
      </c>
      <c r="AQ138" s="846">
        <f t="shared" si="44"/>
        <v>-19.535738650644696</v>
      </c>
      <c r="AR138" s="618">
        <f>INDEX(Historical!$C$7:$C$1227,MATCH(B138,Historical!$B$7:$B$1249,0))*IF(AH138="n/a",1.03,IF(AH138&lt;0,1.01,IF(AH138&gt;10,1.1,(1+AH138/100))))</f>
        <v>0.75900000000000001</v>
      </c>
      <c r="AS138" s="844">
        <f t="shared" si="45"/>
        <v>0.80833499999999991</v>
      </c>
      <c r="AT138" s="844">
        <f t="shared" si="34"/>
        <v>0.83258504999999994</v>
      </c>
      <c r="AU138" s="844">
        <f t="shared" si="34"/>
        <v>0.85756260149999997</v>
      </c>
      <c r="AV138" s="844">
        <f t="shared" si="34"/>
        <v>0.88328947954500003</v>
      </c>
      <c r="AW138" s="618">
        <f t="shared" si="46"/>
        <v>4.1407721310449999</v>
      </c>
      <c r="AX138" s="713">
        <f t="shared" si="47"/>
        <v>14.43783867170502</v>
      </c>
      <c r="AY138" s="891">
        <v>0.4</v>
      </c>
      <c r="AZ138" s="830">
        <v>13.950000000000001</v>
      </c>
      <c r="BA138" s="830">
        <v>-31.91</v>
      </c>
      <c r="BB138" s="830">
        <v>2.41</v>
      </c>
      <c r="BC138" s="830">
        <v>-11.87</v>
      </c>
      <c r="BE138" s="594">
        <v>2005</v>
      </c>
      <c r="BF138" s="856">
        <f t="shared" si="48"/>
        <v>2</v>
      </c>
      <c r="BG138" s="840">
        <v>1.2</v>
      </c>
      <c r="BH138" s="823" t="s">
        <v>4455</v>
      </c>
      <c r="BI138" s="823" t="s">
        <v>4456</v>
      </c>
    </row>
    <row r="139" spans="1:61" ht="11.25" customHeight="1" x14ac:dyDescent="0.2">
      <c r="A139" s="829" t="s">
        <v>4828</v>
      </c>
      <c r="B139" s="833" t="s">
        <v>1172</v>
      </c>
      <c r="C139" s="889" t="s">
        <v>107</v>
      </c>
      <c r="D139" s="889" t="s">
        <v>4205</v>
      </c>
      <c r="E139" s="699">
        <v>12</v>
      </c>
      <c r="F139" s="1155">
        <v>374</v>
      </c>
      <c r="G139" s="1155" t="s">
        <v>105</v>
      </c>
      <c r="H139" s="1155" t="s">
        <v>105</v>
      </c>
      <c r="I139" s="832">
        <v>34.65</v>
      </c>
      <c r="J139" s="618">
        <f t="shared" si="35"/>
        <v>2.6551226551226557</v>
      </c>
      <c r="K139" s="835">
        <v>0.23</v>
      </c>
      <c r="L139" s="845">
        <v>4</v>
      </c>
      <c r="M139" s="609">
        <f t="shared" si="36"/>
        <v>0.92</v>
      </c>
      <c r="N139" s="828" t="s">
        <v>247</v>
      </c>
      <c r="O139" s="700">
        <v>0.22</v>
      </c>
      <c r="P139" s="603">
        <v>44790</v>
      </c>
      <c r="Q139" s="603">
        <v>44805</v>
      </c>
      <c r="R139" s="609">
        <f t="shared" si="37"/>
        <v>4.5454545454545494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4.9382716049382713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5.688761756416616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6.5136941314388963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7.8290784167006633</v>
      </c>
      <c r="W139" s="668">
        <f t="shared" si="38"/>
        <v>0.83198734062289581</v>
      </c>
      <c r="X139" s="669">
        <f t="shared" si="39"/>
        <v>0.93052773306269931</v>
      </c>
      <c r="Y139" s="834"/>
      <c r="Z139" s="618">
        <f t="shared" si="40"/>
        <v>26.136363636363637</v>
      </c>
      <c r="AA139" s="844">
        <f t="shared" si="41"/>
        <v>9.84375</v>
      </c>
      <c r="AB139" s="845">
        <v>12</v>
      </c>
      <c r="AC139" s="824">
        <v>3.52</v>
      </c>
      <c r="AD139" s="824">
        <v>1.06</v>
      </c>
      <c r="AE139" s="824">
        <v>3.46</v>
      </c>
      <c r="AF139" s="824">
        <v>1.1499999999999999</v>
      </c>
      <c r="AG139" s="824">
        <v>10.9</v>
      </c>
      <c r="AH139" s="824">
        <v>6.3</v>
      </c>
      <c r="AI139" s="824">
        <v>8.01</v>
      </c>
      <c r="AJ139" s="824">
        <v>7.0000000000000009</v>
      </c>
      <c r="AK139" s="824">
        <v>9</v>
      </c>
      <c r="AL139" s="836">
        <v>696.76</v>
      </c>
      <c r="AM139" s="830">
        <v>1.2</v>
      </c>
      <c r="AN139" s="824">
        <v>0.2</v>
      </c>
      <c r="AO139" s="705">
        <f t="shared" si="42"/>
        <v>-0.67493321343844848</v>
      </c>
      <c r="AP139" s="706">
        <f t="shared" si="43"/>
        <v>9.1688167865615515</v>
      </c>
      <c r="AQ139" s="846">
        <f t="shared" si="44"/>
        <v>-29.068695204444474</v>
      </c>
      <c r="AR139" s="618">
        <f>INDEX(Historical!$C$7:$C$1227,MATCH(B139,Historical!$B$7:$B$1249,0))*IF(AH139="n/a",1.03,IF(AH139&lt;0,1.01,IF(AH139&gt;10,1.1,(1+AH139/100))))</f>
        <v>0.90354999999999996</v>
      </c>
      <c r="AS139" s="844">
        <f t="shared" si="45"/>
        <v>0.97592435499999997</v>
      </c>
      <c r="AT139" s="844">
        <f t="shared" si="34"/>
        <v>1.06375754695</v>
      </c>
      <c r="AU139" s="844">
        <f t="shared" si="34"/>
        <v>1.1594957261755001</v>
      </c>
      <c r="AV139" s="844">
        <f t="shared" si="34"/>
        <v>1.2638503415312952</v>
      </c>
      <c r="AW139" s="618">
        <f t="shared" si="46"/>
        <v>5.3665779696567952</v>
      </c>
      <c r="AX139" s="713">
        <f t="shared" si="47"/>
        <v>15.487959508389022</v>
      </c>
      <c r="AY139" s="891">
        <v>0.86</v>
      </c>
      <c r="AZ139" s="830">
        <v>9.6199999999999992</v>
      </c>
      <c r="BA139" s="830">
        <v>-23</v>
      </c>
      <c r="BB139" s="830">
        <v>1.29</v>
      </c>
      <c r="BC139" s="830">
        <v>-5.59</v>
      </c>
      <c r="BE139" s="594">
        <v>2012</v>
      </c>
      <c r="BF139" s="856">
        <f t="shared" si="48"/>
        <v>1</v>
      </c>
      <c r="BG139" s="840">
        <v>1.0999999999999999</v>
      </c>
      <c r="BH139" s="823" t="s">
        <v>4455</v>
      </c>
      <c r="BI139" s="823" t="s">
        <v>4456</v>
      </c>
    </row>
    <row r="140" spans="1:61" ht="11.25" customHeight="1" x14ac:dyDescent="0.2">
      <c r="A140" s="829" t="s">
        <v>4832</v>
      </c>
      <c r="B140" s="833" t="s">
        <v>1148</v>
      </c>
      <c r="C140" s="889" t="s">
        <v>107</v>
      </c>
      <c r="D140" s="889" t="s">
        <v>117</v>
      </c>
      <c r="E140" s="699">
        <v>11</v>
      </c>
      <c r="F140" s="1155">
        <v>446</v>
      </c>
      <c r="G140" s="1155" t="s">
        <v>105</v>
      </c>
      <c r="H140" s="1155" t="s">
        <v>105</v>
      </c>
      <c r="I140" s="832">
        <v>40.36</v>
      </c>
      <c r="J140" s="618">
        <f t="shared" si="35"/>
        <v>4.4598612487611495</v>
      </c>
      <c r="K140" s="835">
        <v>0.45</v>
      </c>
      <c r="L140" s="845">
        <v>4</v>
      </c>
      <c r="M140" s="609">
        <f t="shared" si="36"/>
        <v>1.8</v>
      </c>
      <c r="N140" s="828" t="s">
        <v>316</v>
      </c>
      <c r="O140" s="704">
        <v>0.44</v>
      </c>
      <c r="P140" s="603">
        <v>44910</v>
      </c>
      <c r="Q140" s="603">
        <v>44925</v>
      </c>
      <c r="R140" s="609">
        <f t="shared" si="37"/>
        <v>2.2727272727272747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15.555555555555545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9.1392883061105934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17.646116810051062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17.519017627063292</v>
      </c>
      <c r="W140" s="668">
        <f t="shared" si="38"/>
        <v>1.0072549263716379</v>
      </c>
      <c r="X140" s="669">
        <f t="shared" si="39"/>
        <v>0.45953429192841311</v>
      </c>
      <c r="Y140" s="627" t="s">
        <v>929</v>
      </c>
      <c r="Z140" s="618">
        <f t="shared" si="40"/>
        <v>31.914893617021278</v>
      </c>
      <c r="AA140" s="844">
        <f t="shared" si="41"/>
        <v>7.1560283687943267</v>
      </c>
      <c r="AB140" s="845">
        <v>12</v>
      </c>
      <c r="AC140" s="824">
        <v>5.64</v>
      </c>
      <c r="AD140" s="824" t="s">
        <v>135</v>
      </c>
      <c r="AE140" s="824">
        <v>0.78</v>
      </c>
      <c r="AF140" s="824">
        <v>1.89</v>
      </c>
      <c r="AG140" s="824">
        <v>21.4</v>
      </c>
      <c r="AH140" s="824">
        <v>65.7</v>
      </c>
      <c r="AI140" s="824">
        <v>-3.5999999999999996</v>
      </c>
      <c r="AJ140" s="824">
        <v>38.4</v>
      </c>
      <c r="AK140" s="824">
        <v>-6.69</v>
      </c>
      <c r="AL140" s="836">
        <v>10780</v>
      </c>
      <c r="AM140" s="830">
        <v>2.9000000000000004</v>
      </c>
      <c r="AN140" s="824">
        <v>0.47</v>
      </c>
      <c r="AO140" s="705">
        <f t="shared" si="42"/>
        <v>14.949949690017885</v>
      </c>
      <c r="AP140" s="706">
        <f t="shared" si="43"/>
        <v>22.105978058812212</v>
      </c>
      <c r="AQ140" s="846">
        <f t="shared" si="44"/>
        <v>-22.46894925394578</v>
      </c>
      <c r="AR140" s="618">
        <f>INDEX(Historical!$C$7:$C$1227,MATCH(B140,Historical!$B$7:$B$1249,0))*IF(AH140="n/a",1.03,IF(AH140&lt;0,1.01,IF(AH140&gt;10,1.1,(1+AH140/100))))</f>
        <v>1.7160000000000002</v>
      </c>
      <c r="AS140" s="844">
        <f t="shared" si="45"/>
        <v>1.7331600000000003</v>
      </c>
      <c r="AT140" s="844">
        <f t="shared" si="34"/>
        <v>1.7504916000000004</v>
      </c>
      <c r="AU140" s="844">
        <f t="shared" si="34"/>
        <v>1.7679965160000004</v>
      </c>
      <c r="AV140" s="844">
        <f t="shared" si="34"/>
        <v>1.7856764811600003</v>
      </c>
      <c r="AW140" s="618">
        <f t="shared" si="46"/>
        <v>8.7533245971600024</v>
      </c>
      <c r="AX140" s="713">
        <f t="shared" si="47"/>
        <v>21.688118427056498</v>
      </c>
      <c r="AY140" s="891">
        <v>1.33</v>
      </c>
      <c r="AZ140" s="830">
        <v>16.97</v>
      </c>
      <c r="BA140" s="830">
        <v>-28.49</v>
      </c>
      <c r="BB140" s="830">
        <v>4.3999999999999995</v>
      </c>
      <c r="BC140" s="830">
        <v>-1.47</v>
      </c>
      <c r="BE140" s="594">
        <v>2012</v>
      </c>
      <c r="BF140" s="856">
        <f t="shared" si="48"/>
        <v>1</v>
      </c>
      <c r="BG140" s="840">
        <v>2.6</v>
      </c>
      <c r="BH140" s="823" t="s">
        <v>4455</v>
      </c>
      <c r="BI140" s="823" t="s">
        <v>4456</v>
      </c>
    </row>
    <row r="141" spans="1:61" ht="11.25" customHeight="1" x14ac:dyDescent="0.2">
      <c r="A141" s="829" t="s">
        <v>4834</v>
      </c>
      <c r="B141" s="833" t="s">
        <v>1188</v>
      </c>
      <c r="C141" s="889" t="s">
        <v>122</v>
      </c>
      <c r="D141" s="889" t="s">
        <v>4222</v>
      </c>
      <c r="E141" s="699">
        <v>15</v>
      </c>
      <c r="F141" s="1155">
        <v>250</v>
      </c>
      <c r="G141" s="1155" t="s">
        <v>105</v>
      </c>
      <c r="H141" s="1155" t="s">
        <v>105</v>
      </c>
      <c r="I141" s="832">
        <v>146.12</v>
      </c>
      <c r="J141" s="618">
        <f t="shared" si="35"/>
        <v>0.87599233506706808</v>
      </c>
      <c r="K141" s="835">
        <v>0.32</v>
      </c>
      <c r="L141" s="845">
        <v>4</v>
      </c>
      <c r="M141" s="609">
        <f t="shared" si="36"/>
        <v>1.28</v>
      </c>
      <c r="N141" s="828" t="s">
        <v>150</v>
      </c>
      <c r="O141" s="700">
        <v>0.3</v>
      </c>
      <c r="P141" s="603">
        <v>44636</v>
      </c>
      <c r="Q141" s="603">
        <v>44651</v>
      </c>
      <c r="R141" s="609">
        <f t="shared" si="37"/>
        <v>6.6666666666666732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12.621359223300965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6.8836955505124253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5.9223841048812176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11.481101689630769</v>
      </c>
      <c r="W141" s="668">
        <f t="shared" si="38"/>
        <v>0.51583761427965202</v>
      </c>
      <c r="X141" s="669">
        <f t="shared" si="39"/>
        <v>0.14515647315885338</v>
      </c>
      <c r="Y141" s="833" t="s">
        <v>1189</v>
      </c>
      <c r="Z141" s="618">
        <f t="shared" si="40"/>
        <v>24.242424242424242</v>
      </c>
      <c r="AA141" s="844">
        <f t="shared" si="41"/>
        <v>27.674242424242422</v>
      </c>
      <c r="AB141" s="845">
        <v>12</v>
      </c>
      <c r="AC141" s="824">
        <v>5.28</v>
      </c>
      <c r="AD141" s="824">
        <v>6.34</v>
      </c>
      <c r="AE141" s="824">
        <v>20.29</v>
      </c>
      <c r="AF141" s="824">
        <v>3.25</v>
      </c>
      <c r="AG141" s="824">
        <v>12.2</v>
      </c>
      <c r="AH141" s="824">
        <v>124</v>
      </c>
      <c r="AI141" s="824">
        <v>1.53</v>
      </c>
      <c r="AJ141" s="824">
        <v>40.799999999999997</v>
      </c>
      <c r="AK141" s="824">
        <v>4.24</v>
      </c>
      <c r="AL141" s="836">
        <v>35890</v>
      </c>
      <c r="AM141" s="830">
        <v>0.71000000000000008</v>
      </c>
      <c r="AN141" s="824">
        <v>0</v>
      </c>
      <c r="AO141" s="705">
        <f t="shared" si="42"/>
        <v>-20.875865984294137</v>
      </c>
      <c r="AP141" s="706">
        <f t="shared" si="43"/>
        <v>6.798376439948286</v>
      </c>
      <c r="AQ141" s="846">
        <f t="shared" si="44"/>
        <v>99.934753667054395</v>
      </c>
      <c r="AR141" s="618">
        <f>INDEX(Historical!$C$7:$C$1227,MATCH(B141,Historical!$B$7:$B$1249,0))*IF(AH141="n/a",1.03,IF(AH141&lt;0,1.01,IF(AH141&gt;10,1.1,(1+AH141/100))))</f>
        <v>1.276</v>
      </c>
      <c r="AS141" s="844">
        <f t="shared" si="45"/>
        <v>1.2955228000000001</v>
      </c>
      <c r="AT141" s="844">
        <f t="shared" si="34"/>
        <v>1.35045296672</v>
      </c>
      <c r="AU141" s="844">
        <f t="shared" si="34"/>
        <v>1.4077121725089281</v>
      </c>
      <c r="AV141" s="844">
        <f t="shared" si="34"/>
        <v>1.4673991686233065</v>
      </c>
      <c r="AW141" s="618">
        <f t="shared" si="46"/>
        <v>6.797087107852235</v>
      </c>
      <c r="AX141" s="713">
        <f t="shared" si="47"/>
        <v>4.6517157869232379</v>
      </c>
      <c r="AY141" s="891">
        <v>0.56999999999999995</v>
      </c>
      <c r="AZ141" s="830">
        <v>33.200000000000003</v>
      </c>
      <c r="BA141" s="830">
        <v>-13.700000000000001</v>
      </c>
      <c r="BB141" s="830">
        <v>16</v>
      </c>
      <c r="BC141" s="830">
        <v>6.13</v>
      </c>
      <c r="BE141" s="594">
        <v>2008</v>
      </c>
      <c r="BF141" s="856">
        <f t="shared" si="48"/>
        <v>2</v>
      </c>
      <c r="BG141" s="840">
        <v>11.899999999999999</v>
      </c>
      <c r="BH141" s="823" t="s">
        <v>4455</v>
      </c>
      <c r="BI141" s="823" t="s">
        <v>4456</v>
      </c>
    </row>
    <row r="142" spans="1:61" ht="11.25" customHeight="1" x14ac:dyDescent="0.2">
      <c r="A142" s="829" t="s">
        <v>4835</v>
      </c>
      <c r="B142" s="833" t="s">
        <v>1166</v>
      </c>
      <c r="C142" s="889" t="s">
        <v>4186</v>
      </c>
      <c r="D142" s="889" t="s">
        <v>4187</v>
      </c>
      <c r="E142" s="699">
        <v>10</v>
      </c>
      <c r="F142" s="1155">
        <v>481</v>
      </c>
      <c r="G142" s="1155" t="s">
        <v>36</v>
      </c>
      <c r="H142" s="1155" t="s">
        <v>36</v>
      </c>
      <c r="I142" s="832">
        <v>50.55</v>
      </c>
      <c r="J142" s="618">
        <f t="shared" si="35"/>
        <v>2.334322453016815</v>
      </c>
      <c r="K142" s="835">
        <v>0.29499999999999998</v>
      </c>
      <c r="L142" s="845">
        <v>4</v>
      </c>
      <c r="M142" s="609">
        <f t="shared" si="36"/>
        <v>1.18</v>
      </c>
      <c r="N142" s="828" t="s">
        <v>217</v>
      </c>
      <c r="O142" s="700">
        <v>0.27</v>
      </c>
      <c r="P142" s="603">
        <v>44650</v>
      </c>
      <c r="Q142" s="603">
        <v>44669</v>
      </c>
      <c r="R142" s="609">
        <f t="shared" si="37"/>
        <v>9.2592592592592471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8.163265306122458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7.0526381427061358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8.7463320644729272</v>
      </c>
      <c r="V142" s="667" t="str">
        <f>IF(INDEX(Historical!$N$7:$N$1218,MATCH(B142,Historical!$B$7:$B$1249,0))=0,"n/a",((INDEX(Historical!$C$7:$C$1227,MATCH(B142,Historical!$B$7:$B$1249,0))/INDEX(Historical!$N$7:$N$1218,MATCH(B142,Historical!$B$7:$B$1249,0)))^(1/10)-1)*100)</f>
        <v>n/a</v>
      </c>
      <c r="W142" s="668" t="str">
        <f t="shared" si="38"/>
        <v>n/a</v>
      </c>
      <c r="X142" s="669">
        <f t="shared" si="39"/>
        <v>0.59096838273465724</v>
      </c>
      <c r="Y142" s="834"/>
      <c r="Z142" s="618">
        <f t="shared" si="40"/>
        <v>39.73063973063973</v>
      </c>
      <c r="AA142" s="844">
        <f t="shared" si="41"/>
        <v>17.020202020202017</v>
      </c>
      <c r="AB142" s="845">
        <v>12</v>
      </c>
      <c r="AC142" s="824">
        <v>2.97</v>
      </c>
      <c r="AD142" s="824">
        <v>1.66</v>
      </c>
      <c r="AE142" s="824">
        <v>12.64</v>
      </c>
      <c r="AF142" s="824">
        <v>2.7</v>
      </c>
      <c r="AG142" s="824">
        <v>17.100000000000001</v>
      </c>
      <c r="AH142" s="824">
        <v>36.299999999999997</v>
      </c>
      <c r="AI142" s="824">
        <v>-46.98</v>
      </c>
      <c r="AJ142" s="824">
        <v>14.799999999999999</v>
      </c>
      <c r="AK142" s="824">
        <v>10</v>
      </c>
      <c r="AL142" s="836">
        <v>6530</v>
      </c>
      <c r="AM142" s="830">
        <v>0.4</v>
      </c>
      <c r="AN142" s="824">
        <v>0.82</v>
      </c>
      <c r="AO142" s="705">
        <f t="shared" si="42"/>
        <v>-5.9395475027122746</v>
      </c>
      <c r="AP142" s="706">
        <f t="shared" si="43"/>
        <v>11.080654517489743</v>
      </c>
      <c r="AQ142" s="846">
        <f t="shared" si="44"/>
        <v>42.913408832909795</v>
      </c>
      <c r="AR142" s="618">
        <f>INDEX(Historical!$C$7:$C$1227,MATCH(B142,Historical!$B$7:$B$1249,0))*IF(AH142="n/a",1.03,IF(AH142&lt;0,1.01,IF(AH142&gt;10,1.1,(1+AH142/100))))</f>
        <v>1.1660000000000001</v>
      </c>
      <c r="AS142" s="844">
        <f t="shared" si="45"/>
        <v>1.1776600000000002</v>
      </c>
      <c r="AT142" s="844">
        <f t="shared" si="34"/>
        <v>1.2954260000000002</v>
      </c>
      <c r="AU142" s="844">
        <f t="shared" si="34"/>
        <v>1.4249686000000004</v>
      </c>
      <c r="AV142" s="844">
        <f t="shared" si="34"/>
        <v>1.5674654600000004</v>
      </c>
      <c r="AW142" s="618">
        <f t="shared" si="46"/>
        <v>6.6315200600000015</v>
      </c>
      <c r="AX142" s="713">
        <f t="shared" si="47"/>
        <v>13.118734045499508</v>
      </c>
      <c r="AY142" s="891">
        <v>0.98</v>
      </c>
      <c r="AZ142" s="830">
        <v>17.8</v>
      </c>
      <c r="BA142" s="830">
        <v>-24.25</v>
      </c>
      <c r="BB142" s="830">
        <v>7.85</v>
      </c>
      <c r="BC142" s="830">
        <v>-3.71</v>
      </c>
      <c r="BE142" s="594">
        <v>2013</v>
      </c>
      <c r="BF142" s="856">
        <f t="shared" si="48"/>
        <v>1</v>
      </c>
      <c r="BG142" s="840">
        <v>8.6999999999999993</v>
      </c>
      <c r="BH142" s="823" t="s">
        <v>4455</v>
      </c>
      <c r="BI142" s="823" t="s">
        <v>4457</v>
      </c>
    </row>
    <row r="143" spans="1:61" ht="11.25" customHeight="1" x14ac:dyDescent="0.2">
      <c r="A143" s="829" t="s">
        <v>1174</v>
      </c>
      <c r="B143" s="833" t="s">
        <v>1175</v>
      </c>
      <c r="C143" s="889" t="s">
        <v>107</v>
      </c>
      <c r="D143" s="889" t="s">
        <v>4205</v>
      </c>
      <c r="E143" s="699">
        <v>11</v>
      </c>
      <c r="F143" s="1155">
        <v>418</v>
      </c>
      <c r="G143" s="1155" t="s">
        <v>105</v>
      </c>
      <c r="H143" s="1155" t="s">
        <v>105</v>
      </c>
      <c r="I143" s="832">
        <v>127.61</v>
      </c>
      <c r="J143" s="618">
        <f t="shared" si="35"/>
        <v>0.84632865762871257</v>
      </c>
      <c r="K143" s="835">
        <v>0.27</v>
      </c>
      <c r="L143" s="845">
        <v>4</v>
      </c>
      <c r="M143" s="609">
        <f t="shared" si="36"/>
        <v>1.08</v>
      </c>
      <c r="N143" s="828" t="s">
        <v>681</v>
      </c>
      <c r="O143" s="700">
        <v>0.22</v>
      </c>
      <c r="P143" s="603">
        <v>44678</v>
      </c>
      <c r="Q143" s="603">
        <v>44693</v>
      </c>
      <c r="R143" s="609">
        <f t="shared" si="37"/>
        <v>22.727272727272734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8.8607594936708889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6.5974218029114517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6.4220401752684619</v>
      </c>
      <c r="V143" s="667" t="str">
        <f>IF(INDEX(Historical!$N$7:$N$1218,MATCH(B143,Historical!$B$7:$B$1249,0))=0,"n/a",((INDEX(Historical!$C$7:$C$1227,MATCH(B143,Historical!$B$7:$B$1249,0))/INDEX(Historical!$N$7:$N$1218,MATCH(B143,Historical!$B$7:$B$1249,0)))^(1/10)-1)*100)</f>
        <v>n/a</v>
      </c>
      <c r="W143" s="668" t="str">
        <f t="shared" si="38"/>
        <v>n/a</v>
      </c>
      <c r="X143" s="669">
        <f t="shared" si="39"/>
        <v>0.4490937185502421</v>
      </c>
      <c r="Y143" s="631"/>
      <c r="Z143" s="618">
        <f t="shared" si="40"/>
        <v>12.872467222884387</v>
      </c>
      <c r="AA143" s="844">
        <f t="shared" si="41"/>
        <v>15.209773539928484</v>
      </c>
      <c r="AB143" s="845">
        <v>12</v>
      </c>
      <c r="AC143" s="824">
        <v>8.39</v>
      </c>
      <c r="AD143" s="824">
        <v>1.9</v>
      </c>
      <c r="AE143" s="824">
        <v>4.2</v>
      </c>
      <c r="AF143" s="824">
        <v>1.71</v>
      </c>
      <c r="AG143" s="824">
        <v>11.5</v>
      </c>
      <c r="AH143" s="824">
        <v>31.900000000000002</v>
      </c>
      <c r="AI143" s="824">
        <v>-13.19</v>
      </c>
      <c r="AJ143" s="824">
        <v>14.299999999999999</v>
      </c>
      <c r="AK143" s="824">
        <v>7.61</v>
      </c>
      <c r="AL143" s="836">
        <v>21770</v>
      </c>
      <c r="AM143" s="830">
        <v>0.2</v>
      </c>
      <c r="AN143" s="824">
        <v>0.1</v>
      </c>
      <c r="AO143" s="705">
        <f t="shared" si="42"/>
        <v>-7.9414047070313103</v>
      </c>
      <c r="AP143" s="706">
        <f t="shared" si="43"/>
        <v>7.2683688328971741</v>
      </c>
      <c r="AQ143" s="846">
        <f t="shared" si="44"/>
        <v>7.5147798693075085</v>
      </c>
      <c r="AR143" s="618">
        <f>INDEX(Historical!$C$7:$C$1227,MATCH(B143,Historical!$B$7:$B$1249,0))*IF(AH143="n/a",1.03,IF(AH143&lt;0,1.01,IF(AH143&gt;10,1.1,(1+AH143/100))))</f>
        <v>0.94600000000000006</v>
      </c>
      <c r="AS143" s="844">
        <f t="shared" si="45"/>
        <v>0.95546000000000009</v>
      </c>
      <c r="AT143" s="844">
        <f t="shared" si="34"/>
        <v>1.0281705060000002</v>
      </c>
      <c r="AU143" s="844">
        <f t="shared" si="34"/>
        <v>1.1064142815066003</v>
      </c>
      <c r="AV143" s="844">
        <f t="shared" si="34"/>
        <v>1.1906124083292526</v>
      </c>
      <c r="AW143" s="618">
        <f t="shared" si="46"/>
        <v>5.2266571958358536</v>
      </c>
      <c r="AX143" s="713">
        <f t="shared" si="47"/>
        <v>4.0958053411455637</v>
      </c>
      <c r="AY143" s="891">
        <v>1.07</v>
      </c>
      <c r="AZ143" s="830">
        <v>19.420000000000002</v>
      </c>
      <c r="BA143" s="830">
        <v>-41.27</v>
      </c>
      <c r="BB143" s="830">
        <v>2.13</v>
      </c>
      <c r="BC143" s="830">
        <v>-13.94</v>
      </c>
      <c r="BE143" s="594">
        <v>2012</v>
      </c>
      <c r="BF143" s="856">
        <f t="shared" si="48"/>
        <v>1</v>
      </c>
      <c r="BG143" s="840">
        <v>0.8</v>
      </c>
      <c r="BH143" s="823" t="s">
        <v>4455</v>
      </c>
      <c r="BI143" s="823" t="s">
        <v>4456</v>
      </c>
    </row>
    <row r="144" spans="1:61" ht="11.25" customHeight="1" x14ac:dyDescent="0.2">
      <c r="A144" s="829" t="s">
        <v>4837</v>
      </c>
      <c r="B144" s="833" t="s">
        <v>1170</v>
      </c>
      <c r="C144" s="889" t="s">
        <v>107</v>
      </c>
      <c r="D144" s="889" t="s">
        <v>4205</v>
      </c>
      <c r="E144" s="699">
        <v>11</v>
      </c>
      <c r="F144" s="1155">
        <v>422</v>
      </c>
      <c r="G144" s="1155" t="s">
        <v>105</v>
      </c>
      <c r="H144" s="1155" t="s">
        <v>105</v>
      </c>
      <c r="I144" s="832">
        <v>44.21</v>
      </c>
      <c r="J144" s="618">
        <f t="shared" si="35"/>
        <v>2.8952725627686045</v>
      </c>
      <c r="K144" s="835">
        <v>0.32</v>
      </c>
      <c r="L144" s="845">
        <v>4</v>
      </c>
      <c r="M144" s="609">
        <f t="shared" si="36"/>
        <v>1.28</v>
      </c>
      <c r="N144" s="828" t="s">
        <v>585</v>
      </c>
      <c r="O144" s="700">
        <v>0.28999999999999998</v>
      </c>
      <c r="P144" s="603">
        <v>44714</v>
      </c>
      <c r="Q144" s="603">
        <v>44729</v>
      </c>
      <c r="R144" s="609">
        <f t="shared" si="37"/>
        <v>10.344827586206906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8.6538461538461462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10.390843667722827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15.914278608818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39.669585799404274</v>
      </c>
      <c r="W144" s="668">
        <f t="shared" si="38"/>
        <v>0.40117077827056585</v>
      </c>
      <c r="X144" s="669">
        <f t="shared" si="39"/>
        <v>1.1367341863441427</v>
      </c>
      <c r="Y144" s="640"/>
      <c r="Z144" s="618">
        <f t="shared" si="40"/>
        <v>36.467236467236468</v>
      </c>
      <c r="AA144" s="844">
        <f t="shared" si="41"/>
        <v>12.595441595441596</v>
      </c>
      <c r="AB144" s="845">
        <v>12</v>
      </c>
      <c r="AC144" s="824">
        <v>3.51</v>
      </c>
      <c r="AD144" s="824">
        <v>1.76</v>
      </c>
      <c r="AE144" s="824">
        <v>5.0199999999999996</v>
      </c>
      <c r="AF144" s="824">
        <v>1.36</v>
      </c>
      <c r="AG144" s="824">
        <v>10.5</v>
      </c>
      <c r="AH144" s="824">
        <v>40</v>
      </c>
      <c r="AI144" s="824">
        <v>24.34</v>
      </c>
      <c r="AJ144" s="824">
        <v>14.000000000000002</v>
      </c>
      <c r="AK144" s="824">
        <v>7.0000000000000009</v>
      </c>
      <c r="AL144" s="836">
        <v>2630</v>
      </c>
      <c r="AM144" s="830">
        <v>1.2</v>
      </c>
      <c r="AN144" s="824">
        <v>0</v>
      </c>
      <c r="AO144" s="705">
        <f t="shared" si="42"/>
        <v>6.2141095761450096</v>
      </c>
      <c r="AP144" s="706">
        <f t="shared" si="43"/>
        <v>18.809551171586605</v>
      </c>
      <c r="AQ144" s="846">
        <f t="shared" si="44"/>
        <v>-12.746090645237318</v>
      </c>
      <c r="AR144" s="618">
        <f>INDEX(Historical!$C$7:$C$1227,MATCH(B144,Historical!$B$7:$B$1249,0))*IF(AH144="n/a",1.03,IF(AH144&lt;0,1.01,IF(AH144&gt;10,1.1,(1+AH144/100))))</f>
        <v>1.2429999999999999</v>
      </c>
      <c r="AS144" s="844">
        <f t="shared" si="45"/>
        <v>1.3673</v>
      </c>
      <c r="AT144" s="844">
        <f t="shared" si="34"/>
        <v>1.4630110000000001</v>
      </c>
      <c r="AU144" s="844">
        <f t="shared" si="34"/>
        <v>1.5654217700000002</v>
      </c>
      <c r="AV144" s="844">
        <f t="shared" si="34"/>
        <v>1.6750012939000003</v>
      </c>
      <c r="AW144" s="618">
        <f t="shared" si="46"/>
        <v>7.3137340639000001</v>
      </c>
      <c r="AX144" s="713">
        <f t="shared" si="47"/>
        <v>16.543166848902963</v>
      </c>
      <c r="AY144" s="891">
        <v>1.1200000000000001</v>
      </c>
      <c r="AZ144" s="830">
        <v>29.759999999999998</v>
      </c>
      <c r="BA144" s="830">
        <v>-4.1399999999999997</v>
      </c>
      <c r="BB144" s="830">
        <v>4.3600000000000003</v>
      </c>
      <c r="BC144" s="830">
        <v>8.44</v>
      </c>
      <c r="BE144" s="594">
        <v>2012</v>
      </c>
      <c r="BF144" s="856">
        <f t="shared" si="48"/>
        <v>1</v>
      </c>
      <c r="BG144" s="840">
        <v>1.2</v>
      </c>
      <c r="BH144" s="823" t="s">
        <v>4455</v>
      </c>
      <c r="BI144" s="823" t="s">
        <v>4456</v>
      </c>
    </row>
    <row r="145" spans="1:61" s="737" customFormat="1" ht="11.25" customHeight="1" x14ac:dyDescent="0.2">
      <c r="A145" s="720" t="s">
        <v>4839</v>
      </c>
      <c r="B145" s="743" t="s">
        <v>1191</v>
      </c>
      <c r="C145" s="889" t="s">
        <v>107</v>
      </c>
      <c r="D145" s="889" t="s">
        <v>4198</v>
      </c>
      <c r="E145" s="721">
        <v>10</v>
      </c>
      <c r="F145" s="1155">
        <v>461</v>
      </c>
      <c r="G145" s="1154" t="s">
        <v>105</v>
      </c>
      <c r="H145" s="1154" t="s">
        <v>105</v>
      </c>
      <c r="I145" s="722">
        <v>34.200000000000003</v>
      </c>
      <c r="J145" s="723">
        <f t="shared" si="35"/>
        <v>2.3391812865497075</v>
      </c>
      <c r="K145" s="724">
        <v>0.2</v>
      </c>
      <c r="L145" s="725">
        <v>4</v>
      </c>
      <c r="M145" s="726">
        <f t="shared" si="36"/>
        <v>0.8</v>
      </c>
      <c r="N145" s="727" t="s">
        <v>550</v>
      </c>
      <c r="O145" s="728">
        <v>0.15</v>
      </c>
      <c r="P145" s="1049">
        <v>44601</v>
      </c>
      <c r="Q145" s="1049">
        <v>44616</v>
      </c>
      <c r="R145" s="726">
        <f t="shared" si="37"/>
        <v>33.33333333333335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32.14285714285716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27.942756439783011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24.573093961551741</v>
      </c>
      <c r="V145" s="667" t="str">
        <f>IF(INDEX(Historical!$N$7:$N$1218,MATCH(B145,Historical!$B$7:$B$1249,0))=0,"n/a",((INDEX(Historical!$C$7:$C$1227,MATCH(B145,Historical!$B$7:$B$1249,0))/INDEX(Historical!$N$7:$N$1218,MATCH(B145,Historical!$B$7:$B$1249,0)))^(1/10)-1)*100)</f>
        <v>n/a</v>
      </c>
      <c r="W145" s="668" t="str">
        <f t="shared" si="38"/>
        <v>n/a</v>
      </c>
      <c r="X145" s="669">
        <f t="shared" si="39"/>
        <v>1.2473651757132864</v>
      </c>
      <c r="Y145" s="738"/>
      <c r="Z145" s="723">
        <f t="shared" si="40"/>
        <v>21.447721179624665</v>
      </c>
      <c r="AA145" s="730">
        <f t="shared" si="41"/>
        <v>9.1689008042895459</v>
      </c>
      <c r="AB145" s="725">
        <v>12</v>
      </c>
      <c r="AC145" s="731">
        <v>3.73</v>
      </c>
      <c r="AD145" s="731">
        <v>1.31</v>
      </c>
      <c r="AE145" s="731">
        <v>2.42</v>
      </c>
      <c r="AF145" s="731">
        <v>1.18</v>
      </c>
      <c r="AG145" s="731">
        <v>13</v>
      </c>
      <c r="AH145" s="731">
        <v>-3.8</v>
      </c>
      <c r="AI145" s="731">
        <v>12.91</v>
      </c>
      <c r="AJ145" s="731">
        <v>19.7</v>
      </c>
      <c r="AK145" s="731">
        <v>7.0000000000000009</v>
      </c>
      <c r="AL145" s="732">
        <v>260.11</v>
      </c>
      <c r="AM145" s="733">
        <v>6.9</v>
      </c>
      <c r="AN145" s="731">
        <v>0.22</v>
      </c>
      <c r="AO145" s="734">
        <f t="shared" si="42"/>
        <v>17.743374443811902</v>
      </c>
      <c r="AP145" s="735">
        <f t="shared" si="43"/>
        <v>26.912275248101448</v>
      </c>
      <c r="AQ145" s="846">
        <f t="shared" si="44"/>
        <v>-30.656081099552424</v>
      </c>
      <c r="AR145" s="618">
        <f>INDEX(Historical!$C$7:$C$1227,MATCH(B145,Historical!$B$7:$B$1249,0))*IF(AH145="n/a",1.03,IF(AH145&lt;0,1.01,IF(AH145&gt;10,1.1,(1+AH145/100))))</f>
        <v>0.5605500000000001</v>
      </c>
      <c r="AS145" s="730">
        <f t="shared" si="45"/>
        <v>0.61660500000000018</v>
      </c>
      <c r="AT145" s="730">
        <f t="shared" si="34"/>
        <v>0.6597673500000002</v>
      </c>
      <c r="AU145" s="730">
        <f t="shared" si="34"/>
        <v>0.70595106450000022</v>
      </c>
      <c r="AV145" s="730">
        <f t="shared" si="34"/>
        <v>0.75536763901500026</v>
      </c>
      <c r="AW145" s="723">
        <f t="shared" si="46"/>
        <v>3.2982410535150009</v>
      </c>
      <c r="AX145" s="736">
        <f t="shared" si="47"/>
        <v>9.6439796886403535</v>
      </c>
      <c r="AY145" s="892">
        <v>1.04</v>
      </c>
      <c r="AZ145" s="733">
        <v>27.61</v>
      </c>
      <c r="BA145" s="733">
        <v>-2.78</v>
      </c>
      <c r="BB145" s="733">
        <v>15.64</v>
      </c>
      <c r="BC145" s="733">
        <v>14.499999999999998</v>
      </c>
      <c r="BD145" s="866"/>
      <c r="BE145" s="594">
        <v>2013</v>
      </c>
      <c r="BF145" s="856">
        <f t="shared" si="48"/>
        <v>1</v>
      </c>
      <c r="BG145" s="784">
        <v>1.3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4845</v>
      </c>
      <c r="B146" s="833" t="s">
        <v>1203</v>
      </c>
      <c r="C146" s="889" t="s">
        <v>107</v>
      </c>
      <c r="D146" s="889" t="s">
        <v>4205</v>
      </c>
      <c r="E146" s="699">
        <v>10</v>
      </c>
      <c r="F146" s="1155">
        <v>462</v>
      </c>
      <c r="G146" s="1155" t="s">
        <v>105</v>
      </c>
      <c r="H146" s="1155" t="s">
        <v>105</v>
      </c>
      <c r="I146" s="832">
        <v>39.86</v>
      </c>
      <c r="J146" s="618">
        <f t="shared" si="35"/>
        <v>2.3080782739588561</v>
      </c>
      <c r="K146" s="835">
        <v>0.23</v>
      </c>
      <c r="L146" s="845">
        <v>4</v>
      </c>
      <c r="M146" s="609">
        <f t="shared" si="36"/>
        <v>0.92</v>
      </c>
      <c r="N146" s="828" t="s">
        <v>1204</v>
      </c>
      <c r="O146" s="700">
        <v>0.21</v>
      </c>
      <c r="P146" s="603">
        <v>44601</v>
      </c>
      <c r="Q146" s="603">
        <v>44612</v>
      </c>
      <c r="R146" s="609">
        <f t="shared" si="37"/>
        <v>9.5238095238095326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10.526315789473673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11.868894208139679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11.842691472014465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8.4471771197698544</v>
      </c>
      <c r="W146" s="668">
        <f t="shared" si="38"/>
        <v>1.4019703037003588</v>
      </c>
      <c r="X146" s="669">
        <f t="shared" si="39"/>
        <v>0.78428420344466654</v>
      </c>
      <c r="Y146" s="834"/>
      <c r="Z146" s="618">
        <f t="shared" si="40"/>
        <v>34.328358208955223</v>
      </c>
      <c r="AA146" s="844">
        <f t="shared" si="41"/>
        <v>14.873134328358208</v>
      </c>
      <c r="AB146" s="845">
        <v>12</v>
      </c>
      <c r="AC146" s="824">
        <v>2.68</v>
      </c>
      <c r="AD146" s="824">
        <v>1.62</v>
      </c>
      <c r="AE146" s="824">
        <v>5.78</v>
      </c>
      <c r="AF146" s="824">
        <v>2.33</v>
      </c>
      <c r="AG146" s="824">
        <v>12.9</v>
      </c>
      <c r="AH146" s="824">
        <v>35.299999999999997</v>
      </c>
      <c r="AI146" s="824">
        <v>3.36</v>
      </c>
      <c r="AJ146" s="824">
        <v>15.1</v>
      </c>
      <c r="AK146" s="824">
        <v>9</v>
      </c>
      <c r="AL146" s="836">
        <v>1160</v>
      </c>
      <c r="AM146" s="830">
        <v>0.6</v>
      </c>
      <c r="AN146" s="824">
        <v>0.01</v>
      </c>
      <c r="AO146" s="705">
        <f t="shared" si="42"/>
        <v>-0.72236458238488765</v>
      </c>
      <c r="AP146" s="706">
        <f t="shared" si="43"/>
        <v>14.150769745973321</v>
      </c>
      <c r="AQ146" s="846">
        <f t="shared" si="44"/>
        <v>24.104620712749391</v>
      </c>
      <c r="AR146" s="618">
        <f>INDEX(Historical!$C$7:$C$1227,MATCH(B146,Historical!$B$7:$B$1249,0))*IF(AH146="n/a",1.03,IF(AH146&lt;0,1.01,IF(AH146&gt;10,1.1,(1+AH146/100))))</f>
        <v>0.92400000000000004</v>
      </c>
      <c r="AS146" s="844">
        <f t="shared" si="45"/>
        <v>0.95504640000000007</v>
      </c>
      <c r="AT146" s="844">
        <f t="shared" si="34"/>
        <v>1.0410005760000001</v>
      </c>
      <c r="AU146" s="844">
        <f t="shared" si="34"/>
        <v>1.1346906278400002</v>
      </c>
      <c r="AV146" s="844">
        <f t="shared" si="34"/>
        <v>1.2368127843456003</v>
      </c>
      <c r="AW146" s="618">
        <f t="shared" si="46"/>
        <v>5.291550388185601</v>
      </c>
      <c r="AX146" s="713">
        <f t="shared" si="47"/>
        <v>13.275339659271454</v>
      </c>
      <c r="AY146" s="891">
        <v>0.7</v>
      </c>
      <c r="AZ146" s="830">
        <v>21.67</v>
      </c>
      <c r="BA146" s="830">
        <v>-4.53</v>
      </c>
      <c r="BB146" s="830">
        <v>4.49</v>
      </c>
      <c r="BC146" s="830">
        <v>6.45</v>
      </c>
      <c r="BE146" s="594">
        <v>2013</v>
      </c>
      <c r="BF146" s="856">
        <f t="shared" si="48"/>
        <v>1</v>
      </c>
      <c r="BG146" s="840">
        <v>1.2</v>
      </c>
      <c r="BH146" s="823" t="s">
        <v>4455</v>
      </c>
      <c r="BI146" s="823" t="s">
        <v>4456</v>
      </c>
    </row>
    <row r="147" spans="1:61" ht="11.25" customHeight="1" x14ac:dyDescent="0.2">
      <c r="A147" s="838" t="s">
        <v>4846</v>
      </c>
      <c r="B147" s="833" t="s">
        <v>1212</v>
      </c>
      <c r="C147" s="889" t="s">
        <v>107</v>
      </c>
      <c r="D147" s="889" t="s">
        <v>4201</v>
      </c>
      <c r="E147" s="699">
        <v>11</v>
      </c>
      <c r="F147" s="1155">
        <v>437</v>
      </c>
      <c r="G147" s="1155" t="s">
        <v>105</v>
      </c>
      <c r="H147" s="1155" t="s">
        <v>105</v>
      </c>
      <c r="I147" s="832">
        <v>13.99</v>
      </c>
      <c r="J147" s="618">
        <f t="shared" si="35"/>
        <v>6.8620443173695493</v>
      </c>
      <c r="K147" s="835">
        <v>0.08</v>
      </c>
      <c r="L147" s="845">
        <v>12</v>
      </c>
      <c r="M147" s="609">
        <f t="shared" si="36"/>
        <v>0.96</v>
      </c>
      <c r="N147" s="828" t="s">
        <v>1025</v>
      </c>
      <c r="O147" s="700">
        <v>7.4999999999999997E-2</v>
      </c>
      <c r="P147" s="603">
        <v>44854</v>
      </c>
      <c r="Q147" s="603">
        <v>44865</v>
      </c>
      <c r="R147" s="609">
        <f t="shared" si="37"/>
        <v>6.6666666666666732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1.7857142857142794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2.1985026625484849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2.6552039741113198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4.4160627640811301</v>
      </c>
      <c r="W147" s="668">
        <f t="shared" si="38"/>
        <v>0.60126047023333007</v>
      </c>
      <c r="X147" s="669" t="str">
        <f t="shared" si="39"/>
        <v>n/a</v>
      </c>
      <c r="Y147" s="640"/>
      <c r="Z147" s="618">
        <f t="shared" si="40"/>
        <v>76.19047619047619</v>
      </c>
      <c r="AA147" s="844">
        <f t="shared" si="41"/>
        <v>11.103174603174603</v>
      </c>
      <c r="AB147" s="845">
        <v>3</v>
      </c>
      <c r="AC147" s="824">
        <v>1.26</v>
      </c>
      <c r="AD147" s="824">
        <v>3.71</v>
      </c>
      <c r="AE147" s="824">
        <v>6.12</v>
      </c>
      <c r="AF147" s="824">
        <v>1.05</v>
      </c>
      <c r="AG147" s="824" t="s">
        <v>135</v>
      </c>
      <c r="AH147" s="824">
        <v>142.19999999999999</v>
      </c>
      <c r="AI147" s="824">
        <v>0.89999999999999991</v>
      </c>
      <c r="AJ147" s="824">
        <v>-1.82</v>
      </c>
      <c r="AK147" s="824">
        <v>3</v>
      </c>
      <c r="AL147" s="836">
        <v>465.62</v>
      </c>
      <c r="AM147" s="830">
        <v>2.2200000000000002</v>
      </c>
      <c r="AN147" s="824" t="s">
        <v>135</v>
      </c>
      <c r="AO147" s="705">
        <f t="shared" si="42"/>
        <v>-1.5859263116937345</v>
      </c>
      <c r="AP147" s="706">
        <f t="shared" si="43"/>
        <v>9.5172482914808683</v>
      </c>
      <c r="AQ147" s="846">
        <f t="shared" si="44"/>
        <v>-28.017491836686581</v>
      </c>
      <c r="AR147" s="618">
        <f>INDEX(Historical!$C$7:$C$1227,MATCH(B147,Historical!$B$7:$B$1249,0))*IF(AH147="n/a",1.03,IF(AH147&lt;0,1.01,IF(AH147&gt;10,1.1,(1+AH147/100))))</f>
        <v>0.9405</v>
      </c>
      <c r="AS147" s="844">
        <f t="shared" si="45"/>
        <v>0.94896449999999988</v>
      </c>
      <c r="AT147" s="844">
        <f t="shared" ref="AT147:AV166" si="49">IF($AK147="n/a",1.03*AS147,IF($AK147&lt;0,1.01*AS147,IF($AK147&gt;10,1.1*AS147,(1+$AK147/100)*AS147)))</f>
        <v>0.97743343499999991</v>
      </c>
      <c r="AU147" s="844">
        <f t="shared" si="49"/>
        <v>1.00675643805</v>
      </c>
      <c r="AV147" s="844">
        <f t="shared" si="49"/>
        <v>1.0369591311915001</v>
      </c>
      <c r="AW147" s="618">
        <f t="shared" si="46"/>
        <v>4.9106135042414998</v>
      </c>
      <c r="AX147" s="713">
        <f t="shared" si="47"/>
        <v>35.100882803727664</v>
      </c>
      <c r="AY147" s="891" t="s">
        <v>135</v>
      </c>
      <c r="AZ147" s="830">
        <v>22.720000000000002</v>
      </c>
      <c r="BA147" s="830">
        <v>-17.16</v>
      </c>
      <c r="BB147" s="830">
        <v>6.84</v>
      </c>
      <c r="BC147" s="830">
        <v>-3.2800000000000002</v>
      </c>
      <c r="BE147" s="594">
        <v>2012</v>
      </c>
      <c r="BF147" s="856">
        <f t="shared" si="48"/>
        <v>1</v>
      </c>
      <c r="BG147" s="840" t="s">
        <v>135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4847</v>
      </c>
      <c r="B148" s="833" t="s">
        <v>1195</v>
      </c>
      <c r="C148" s="889" t="s">
        <v>111</v>
      </c>
      <c r="D148" s="889" t="s">
        <v>4199</v>
      </c>
      <c r="E148" s="699">
        <v>12</v>
      </c>
      <c r="F148" s="1155">
        <v>337</v>
      </c>
      <c r="G148" s="1155" t="s">
        <v>36</v>
      </c>
      <c r="H148" s="1155" t="s">
        <v>36</v>
      </c>
      <c r="I148" s="832">
        <v>112.75</v>
      </c>
      <c r="J148" s="618">
        <f t="shared" si="35"/>
        <v>1.8447893569844789</v>
      </c>
      <c r="K148" s="835">
        <v>0.52</v>
      </c>
      <c r="L148" s="845">
        <v>4</v>
      </c>
      <c r="M148" s="609">
        <f t="shared" si="36"/>
        <v>2.08</v>
      </c>
      <c r="N148" s="828" t="s">
        <v>352</v>
      </c>
      <c r="O148" s="700">
        <v>0.5</v>
      </c>
      <c r="P148" s="603">
        <v>44616</v>
      </c>
      <c r="Q148" s="603">
        <v>44651</v>
      </c>
      <c r="R148" s="609">
        <f t="shared" si="37"/>
        <v>4.0000000000000036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4.1666666666666741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4.3532011211615984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4.5639552591273169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5.5983666192986892</v>
      </c>
      <c r="W148" s="668">
        <f t="shared" si="38"/>
        <v>0.81522979281036201</v>
      </c>
      <c r="X148" s="669" t="str">
        <f t="shared" si="39"/>
        <v>n/a</v>
      </c>
      <c r="Y148" s="631"/>
      <c r="Z148" s="618">
        <f t="shared" si="40"/>
        <v>44.349680170575688</v>
      </c>
      <c r="AA148" s="844">
        <f t="shared" si="41"/>
        <v>24.04051172707889</v>
      </c>
      <c r="AB148" s="845">
        <v>12</v>
      </c>
      <c r="AC148" s="824">
        <v>4.6900000000000004</v>
      </c>
      <c r="AD148" s="824">
        <v>1.97</v>
      </c>
      <c r="AE148" s="824">
        <v>3.1</v>
      </c>
      <c r="AF148" s="824">
        <v>2.0099999999999998</v>
      </c>
      <c r="AG148" s="824">
        <v>8.4</v>
      </c>
      <c r="AH148" s="824">
        <v>-6.3</v>
      </c>
      <c r="AI148" s="824">
        <v>9.58</v>
      </c>
      <c r="AJ148" s="824">
        <v>-8.7999999999999989</v>
      </c>
      <c r="AK148" s="824">
        <v>12</v>
      </c>
      <c r="AL148" s="836">
        <v>3940</v>
      </c>
      <c r="AM148" s="830">
        <v>0.70000000000000007</v>
      </c>
      <c r="AN148" s="824">
        <v>3.28</v>
      </c>
      <c r="AO148" s="705">
        <f t="shared" si="42"/>
        <v>-17.631767110967093</v>
      </c>
      <c r="AP148" s="706">
        <f t="shared" si="43"/>
        <v>6.4087446161117958</v>
      </c>
      <c r="AQ148" s="846">
        <f t="shared" si="44"/>
        <v>46.547570693582195</v>
      </c>
      <c r="AR148" s="618">
        <f>INDEX(Historical!$C$7:$C$1227,MATCH(B148,Historical!$B$7:$B$1249,0))*IF(AH148="n/a",1.03,IF(AH148&lt;0,1.01,IF(AH148&gt;10,1.1,(1+AH148/100))))</f>
        <v>2.02</v>
      </c>
      <c r="AS148" s="844">
        <f t="shared" si="45"/>
        <v>2.2135160000000003</v>
      </c>
      <c r="AT148" s="844">
        <f t="shared" si="49"/>
        <v>2.4348676000000005</v>
      </c>
      <c r="AU148" s="844">
        <f t="shared" si="49"/>
        <v>2.6783543600000006</v>
      </c>
      <c r="AV148" s="844">
        <f t="shared" si="49"/>
        <v>2.946189796000001</v>
      </c>
      <c r="AW148" s="618">
        <f t="shared" si="46"/>
        <v>12.292927756000001</v>
      </c>
      <c r="AX148" s="713">
        <f t="shared" si="47"/>
        <v>10.90281840886918</v>
      </c>
      <c r="AY148" s="891">
        <v>1.08</v>
      </c>
      <c r="AZ148" s="830">
        <v>32.71</v>
      </c>
      <c r="BA148" s="830">
        <v>-11.62</v>
      </c>
      <c r="BB148" s="830">
        <v>13.41</v>
      </c>
      <c r="BC148" s="830">
        <v>8.7099999999999991</v>
      </c>
      <c r="BE148" s="594">
        <v>2011</v>
      </c>
      <c r="BF148" s="856">
        <f t="shared" si="48"/>
        <v>1</v>
      </c>
      <c r="BG148" s="840">
        <v>1.7000000000000002</v>
      </c>
      <c r="BH148" s="823" t="s">
        <v>4455</v>
      </c>
      <c r="BI148" s="823" t="s">
        <v>4456</v>
      </c>
    </row>
    <row r="149" spans="1:61" ht="11.25" customHeight="1" x14ac:dyDescent="0.2">
      <c r="A149" s="829" t="s">
        <v>4848</v>
      </c>
      <c r="B149" s="833" t="s">
        <v>1210</v>
      </c>
      <c r="C149" s="889" t="s">
        <v>107</v>
      </c>
      <c r="D149" s="889" t="s">
        <v>4205</v>
      </c>
      <c r="E149" s="699">
        <v>11</v>
      </c>
      <c r="F149" s="1155">
        <v>417</v>
      </c>
      <c r="G149" s="1155" t="s">
        <v>114</v>
      </c>
      <c r="H149" s="1155" t="s">
        <v>114</v>
      </c>
      <c r="I149" s="832">
        <v>57.9</v>
      </c>
      <c r="J149" s="618">
        <f t="shared" si="35"/>
        <v>2.2797927461139897</v>
      </c>
      <c r="K149" s="835">
        <v>0.33</v>
      </c>
      <c r="L149" s="845">
        <v>4</v>
      </c>
      <c r="M149" s="609">
        <f t="shared" si="36"/>
        <v>1.32</v>
      </c>
      <c r="N149" s="828" t="s">
        <v>419</v>
      </c>
      <c r="O149" s="700">
        <v>0.32</v>
      </c>
      <c r="P149" s="603">
        <v>44662</v>
      </c>
      <c r="Q149" s="603">
        <v>44672</v>
      </c>
      <c r="R149" s="609">
        <f t="shared" si="37"/>
        <v>3.1250000000000027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7.6271186440677985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7.9346238587324924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9.9601505891531836</v>
      </c>
      <c r="V149" s="667">
        <f>IF(INDEX(Historical!$N$7:$N$1218,MATCH(B149,Historical!$B$7:$B$1249,0))=0,"n/a",((INDEX(Historical!$C$7:$C$1227,MATCH(B149,Historical!$B$7:$B$1249,0))/INDEX(Historical!$N$7:$N$1218,MATCH(B149,Historical!$B$7:$B$1249,0)))^(1/10)-1)*100)</f>
        <v>9.3402437529127802</v>
      </c>
      <c r="W149" s="668">
        <f t="shared" si="38"/>
        <v>1.0663694495175335</v>
      </c>
      <c r="X149" s="669">
        <f t="shared" si="39"/>
        <v>0.79681204713225473</v>
      </c>
      <c r="Y149" s="632"/>
      <c r="Z149" s="618">
        <f t="shared" si="40"/>
        <v>53.225806451612911</v>
      </c>
      <c r="AA149" s="844">
        <f t="shared" si="41"/>
        <v>23.346774193548388</v>
      </c>
      <c r="AB149" s="845">
        <v>12</v>
      </c>
      <c r="AC149" s="824">
        <v>2.48</v>
      </c>
      <c r="AD149" s="824">
        <v>2.29</v>
      </c>
      <c r="AE149" s="824">
        <v>7.9</v>
      </c>
      <c r="AF149" s="824">
        <v>2.2599999999999998</v>
      </c>
      <c r="AG149" s="824">
        <v>9.3000000000000007</v>
      </c>
      <c r="AH149" s="824">
        <v>2.1</v>
      </c>
      <c r="AI149" s="824">
        <v>13.77</v>
      </c>
      <c r="AJ149" s="824">
        <v>12.5</v>
      </c>
      <c r="AK149" s="824">
        <v>10</v>
      </c>
      <c r="AL149" s="836">
        <v>6300</v>
      </c>
      <c r="AM149" s="830">
        <v>0.1</v>
      </c>
      <c r="AN149" s="824">
        <v>0.4</v>
      </c>
      <c r="AO149" s="705">
        <f t="shared" si="42"/>
        <v>-11.106830858281214</v>
      </c>
      <c r="AP149" s="706">
        <f t="shared" si="43"/>
        <v>12.239943335267174</v>
      </c>
      <c r="AQ149" s="846">
        <f t="shared" si="44"/>
        <v>53.135683739645081</v>
      </c>
      <c r="AR149" s="618">
        <f>INDEX(Historical!$C$7:$C$1227,MATCH(B149,Historical!$B$7:$B$1249,0))*IF(AH149="n/a",1.03,IF(AH149&lt;0,1.01,IF(AH149&gt;10,1.1,(1+AH149/100))))</f>
        <v>1.29667</v>
      </c>
      <c r="AS149" s="844">
        <f t="shared" si="45"/>
        <v>1.4263370000000002</v>
      </c>
      <c r="AT149" s="844">
        <f t="shared" si="49"/>
        <v>1.5689707000000004</v>
      </c>
      <c r="AU149" s="844">
        <f t="shared" si="49"/>
        <v>1.7258677700000005</v>
      </c>
      <c r="AV149" s="844">
        <f t="shared" si="49"/>
        <v>1.8984545470000007</v>
      </c>
      <c r="AW149" s="618">
        <f t="shared" si="46"/>
        <v>7.916300017000002</v>
      </c>
      <c r="AX149" s="713">
        <f t="shared" si="47"/>
        <v>13.672366177892922</v>
      </c>
      <c r="AY149" s="891">
        <v>0.8</v>
      </c>
      <c r="AZ149" s="830">
        <v>30.320000000000004</v>
      </c>
      <c r="BA149" s="830">
        <v>-4.5999999999999996</v>
      </c>
      <c r="BB149" s="830">
        <v>7.26</v>
      </c>
      <c r="BC149" s="830">
        <v>14.099999999999998</v>
      </c>
      <c r="BE149" s="594">
        <v>2012</v>
      </c>
      <c r="BF149" s="856">
        <f t="shared" si="48"/>
        <v>1</v>
      </c>
      <c r="BG149" s="840">
        <v>1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720" t="s">
        <v>4852</v>
      </c>
      <c r="B150" s="743" t="s">
        <v>1218</v>
      </c>
      <c r="C150" s="889" t="s">
        <v>111</v>
      </c>
      <c r="D150" s="889" t="s">
        <v>1186</v>
      </c>
      <c r="E150" s="721">
        <v>12</v>
      </c>
      <c r="F150" s="1155">
        <v>386</v>
      </c>
      <c r="G150" s="1154" t="s">
        <v>105</v>
      </c>
      <c r="H150" s="1154" t="s">
        <v>105</v>
      </c>
      <c r="I150" s="731">
        <v>35.31</v>
      </c>
      <c r="J150" s="723">
        <f t="shared" si="35"/>
        <v>1.1328235627301046</v>
      </c>
      <c r="K150" s="724">
        <v>0.1</v>
      </c>
      <c r="L150" s="725">
        <v>4</v>
      </c>
      <c r="M150" s="726">
        <f t="shared" si="36"/>
        <v>0.4</v>
      </c>
      <c r="N150" s="727" t="s">
        <v>697</v>
      </c>
      <c r="O150" s="728">
        <v>0.09</v>
      </c>
      <c r="P150" s="1066">
        <v>44893</v>
      </c>
      <c r="Q150" s="1066">
        <v>44911</v>
      </c>
      <c r="R150" s="726">
        <f t="shared" si="37"/>
        <v>11.111111111111121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8.196721311475418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5.3792113089372373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9.4608784223157549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32.357450906659665</v>
      </c>
      <c r="W150" s="668">
        <f t="shared" si="38"/>
        <v>0.29238639501013847</v>
      </c>
      <c r="X150" s="669">
        <f t="shared" si="39"/>
        <v>0.20385430774220542</v>
      </c>
      <c r="Y150" s="1162"/>
      <c r="Z150" s="723" t="str">
        <f t="shared" si="40"/>
        <v>n/a</v>
      </c>
      <c r="AA150" s="730" t="str">
        <f t="shared" si="41"/>
        <v>n/a</v>
      </c>
      <c r="AB150" s="725">
        <v>9</v>
      </c>
      <c r="AC150" s="731">
        <v>-5.6</v>
      </c>
      <c r="AD150" s="731" t="s">
        <v>135</v>
      </c>
      <c r="AE150" s="731">
        <v>0.7</v>
      </c>
      <c r="AF150" s="731">
        <v>3.83</v>
      </c>
      <c r="AG150" s="731">
        <v>-24.9</v>
      </c>
      <c r="AH150" s="739">
        <v>-517.1</v>
      </c>
      <c r="AI150" s="739">
        <v>1.9800000000000002</v>
      </c>
      <c r="AJ150" s="731">
        <v>46.410000000000004</v>
      </c>
      <c r="AK150" s="731">
        <v>20.41</v>
      </c>
      <c r="AL150" s="732">
        <v>2000</v>
      </c>
      <c r="AM150" s="733">
        <v>7.6</v>
      </c>
      <c r="AN150" s="731">
        <v>3.3</v>
      </c>
      <c r="AO150" s="734" t="str">
        <f t="shared" si="42"/>
        <v>n/a</v>
      </c>
      <c r="AP150" s="735">
        <f t="shared" si="43"/>
        <v>10.593701985045859</v>
      </c>
      <c r="AQ150" s="846" t="str">
        <f t="shared" si="44"/>
        <v>n/a</v>
      </c>
      <c r="AR150" s="618">
        <f>INDEX(Historical!$C$7:$C$1227,MATCH(B150,Historical!$B$7:$B$1249,0))*IF(AH150="n/a",1.03,IF(AH150&lt;0,1.01,IF(AH150&gt;10,1.1,(1+AH150/100))))</f>
        <v>0.33330000000000004</v>
      </c>
      <c r="AS150" s="730">
        <f t="shared" si="45"/>
        <v>0.33989934000000005</v>
      </c>
      <c r="AT150" s="730">
        <f t="shared" si="49"/>
        <v>0.3738892740000001</v>
      </c>
      <c r="AU150" s="730">
        <f t="shared" si="49"/>
        <v>0.41127820140000015</v>
      </c>
      <c r="AV150" s="730">
        <f t="shared" si="49"/>
        <v>0.4524060215400002</v>
      </c>
      <c r="AW150" s="723">
        <f t="shared" si="46"/>
        <v>1.9107728369400006</v>
      </c>
      <c r="AX150" s="736">
        <f t="shared" si="47"/>
        <v>5.4114212317757024</v>
      </c>
      <c r="AY150" s="892">
        <v>1.56</v>
      </c>
      <c r="AZ150" s="733">
        <v>116.39999999999999</v>
      </c>
      <c r="BA150" s="733">
        <v>-3.92</v>
      </c>
      <c r="BB150" s="733">
        <v>10.82</v>
      </c>
      <c r="BC150" s="733">
        <v>30.86</v>
      </c>
      <c r="BD150" s="866"/>
      <c r="BE150" s="594">
        <v>2012</v>
      </c>
      <c r="BF150" s="856">
        <f t="shared" si="48"/>
        <v>1</v>
      </c>
      <c r="BG150" s="784">
        <v>-6</v>
      </c>
      <c r="BH150" s="823" t="s">
        <v>4455</v>
      </c>
      <c r="BI150" s="823" t="s">
        <v>4456</v>
      </c>
    </row>
    <row r="151" spans="1:61" ht="11.25" customHeight="1" x14ac:dyDescent="0.2">
      <c r="A151" s="829" t="s">
        <v>4854</v>
      </c>
      <c r="B151" s="833" t="s">
        <v>4318</v>
      </c>
      <c r="C151" s="889" t="s">
        <v>107</v>
      </c>
      <c r="D151" s="889" t="s">
        <v>117</v>
      </c>
      <c r="E151" s="699">
        <v>17</v>
      </c>
      <c r="F151" s="1155">
        <v>232</v>
      </c>
      <c r="G151" s="1155" t="s">
        <v>114</v>
      </c>
      <c r="H151" s="1155" t="s">
        <v>114</v>
      </c>
      <c r="I151" s="832">
        <v>119.96</v>
      </c>
      <c r="J151" s="618">
        <f t="shared" si="35"/>
        <v>0.69189729909969988</v>
      </c>
      <c r="K151" s="835">
        <v>0.20749999999999999</v>
      </c>
      <c r="L151" s="845">
        <v>4</v>
      </c>
      <c r="M151" s="609">
        <f t="shared" si="36"/>
        <v>0.83</v>
      </c>
      <c r="N151" s="828" t="s">
        <v>138</v>
      </c>
      <c r="O151" s="700">
        <v>0.19750000000000001</v>
      </c>
      <c r="P151" s="603">
        <v>44652</v>
      </c>
      <c r="Q151" s="603">
        <v>44680</v>
      </c>
      <c r="R151" s="609">
        <f t="shared" si="37"/>
        <v>5.0632911392404969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6.1224489795918435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7.3786693294802586</v>
      </c>
      <c r="U151" s="667">
        <f>IF(INDEX(Historical!$H$7:$H$1218,MATCH(B151,Historical!$B$7:$B$1249,0))=0,"n/a",((INDEX(Historical!$C$7:$C$1227,MATCH(B151,Historical!$B$7:$B$1249,0))/INDEX(Historical!$H$7:$H$1218,MATCH(B151,Historical!$B$7:$B$1249,0)))^(1/5)-1)*100)</f>
        <v>7.0435057025694414</v>
      </c>
      <c r="V151" s="667">
        <f>IF(INDEX(Historical!$N$7:$N$1218,MATCH(B151,Historical!$B$7:$B$1249,0))=0,"n/a",((INDEX(Historical!$C$7:$C$1227,MATCH(B151,Historical!$B$7:$B$1249,0))/INDEX(Historical!$N$7:$N$1218,MATCH(B151,Historical!$B$7:$B$1249,0)))^(1/10)-1)*100)</f>
        <v>10.190687947487543</v>
      </c>
      <c r="W151" s="668">
        <f t="shared" si="38"/>
        <v>0.69117077658196546</v>
      </c>
      <c r="X151" s="669">
        <f t="shared" si="39"/>
        <v>0.67726016370860009</v>
      </c>
      <c r="Y151" s="631"/>
      <c r="Z151" s="618">
        <f t="shared" si="40"/>
        <v>11.706629055007053</v>
      </c>
      <c r="AA151" s="844">
        <f t="shared" si="41"/>
        <v>16.919605077574047</v>
      </c>
      <c r="AB151" s="845">
        <v>12</v>
      </c>
      <c r="AC151" s="824">
        <v>7.09</v>
      </c>
      <c r="AD151" s="824">
        <v>1.1100000000000001</v>
      </c>
      <c r="AE151" s="824">
        <v>2.19</v>
      </c>
      <c r="AF151" s="824">
        <v>2.62</v>
      </c>
      <c r="AG151" s="824">
        <v>11.200000000000001</v>
      </c>
      <c r="AH151" s="824">
        <v>5.8000000000000007</v>
      </c>
      <c r="AI151" s="824">
        <v>17.46</v>
      </c>
      <c r="AJ151" s="824">
        <v>10.4</v>
      </c>
      <c r="AK151" s="824">
        <v>14.91</v>
      </c>
      <c r="AL151" s="836">
        <v>11360</v>
      </c>
      <c r="AM151" s="830">
        <v>0.89999999999999991</v>
      </c>
      <c r="AN151" s="824">
        <v>0.47</v>
      </c>
      <c r="AO151" s="705">
        <f t="shared" si="42"/>
        <v>-9.1842020759049063</v>
      </c>
      <c r="AP151" s="706">
        <f t="shared" si="43"/>
        <v>7.7354030016691411</v>
      </c>
      <c r="AQ151" s="846">
        <f t="shared" si="44"/>
        <v>40.363599749989021</v>
      </c>
      <c r="AR151" s="618">
        <f>INDEX(Historical!$C$7:$C$1227,MATCH(B151,Historical!$B$7:$B$1249,0))*IF(AH151="n/a",1.03,IF(AH151&lt;0,1.01,IF(AH151&gt;10,1.1,(1+AH151/100))))</f>
        <v>0.82524000000000008</v>
      </c>
      <c r="AS151" s="844">
        <f t="shared" si="45"/>
        <v>0.90776400000000013</v>
      </c>
      <c r="AT151" s="844">
        <f t="shared" si="49"/>
        <v>0.99854040000000022</v>
      </c>
      <c r="AU151" s="844">
        <f t="shared" si="49"/>
        <v>1.0983944400000003</v>
      </c>
      <c r="AV151" s="844">
        <f t="shared" si="49"/>
        <v>1.2082338840000004</v>
      </c>
      <c r="AW151" s="618">
        <f t="shared" si="46"/>
        <v>5.0381727240000016</v>
      </c>
      <c r="AX151" s="713">
        <f t="shared" si="47"/>
        <v>4.1998772290763604</v>
      </c>
      <c r="AY151" s="891">
        <v>0.84</v>
      </c>
      <c r="AZ151" s="830">
        <v>40.72</v>
      </c>
      <c r="BA151" s="830">
        <v>1.7399999999999998</v>
      </c>
      <c r="BB151" s="830">
        <v>9.08</v>
      </c>
      <c r="BC151" s="830">
        <v>17.599999999999998</v>
      </c>
      <c r="BE151" s="594">
        <v>2006</v>
      </c>
      <c r="BF151" s="856">
        <f t="shared" si="48"/>
        <v>2</v>
      </c>
      <c r="BG151" s="840">
        <v>2.6</v>
      </c>
      <c r="BH151" s="823" t="s">
        <v>4455</v>
      </c>
      <c r="BI151" s="823" t="s">
        <v>4456</v>
      </c>
    </row>
    <row r="152" spans="1:61" ht="11.25" customHeight="1" x14ac:dyDescent="0.2">
      <c r="A152" s="822" t="s">
        <v>4855</v>
      </c>
      <c r="B152" s="833" t="s">
        <v>1068</v>
      </c>
      <c r="C152" s="889" t="s">
        <v>4061</v>
      </c>
      <c r="D152" s="889" t="s">
        <v>4204</v>
      </c>
      <c r="E152" s="699">
        <v>12</v>
      </c>
      <c r="F152" s="1155">
        <v>340</v>
      </c>
      <c r="G152" s="1155" t="s">
        <v>105</v>
      </c>
      <c r="H152" s="1155" t="s">
        <v>105</v>
      </c>
      <c r="I152" s="832">
        <v>34.130000000000003</v>
      </c>
      <c r="J152" s="618">
        <f t="shared" si="35"/>
        <v>3.1643715206563137</v>
      </c>
      <c r="K152" s="835">
        <v>0.27</v>
      </c>
      <c r="L152" s="845">
        <v>4</v>
      </c>
      <c r="M152" s="609">
        <f t="shared" si="36"/>
        <v>1.08</v>
      </c>
      <c r="N152" s="828" t="s">
        <v>150</v>
      </c>
      <c r="O152" s="700">
        <v>0.24</v>
      </c>
      <c r="P152" s="603">
        <v>44617</v>
      </c>
      <c r="Q152" s="603">
        <v>44650</v>
      </c>
      <c r="R152" s="609">
        <f t="shared" si="37"/>
        <v>12.500000000000011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9.0909090909090828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10.064241629820891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12.195514544619957</v>
      </c>
      <c r="V152" s="667">
        <f>IF(INDEX(Historical!$N$7:$N$1218,MATCH(B152,Historical!$B$7:$B$1249,0))=0,"n/a",((INDEX(Historical!$C$7:$C$1227,MATCH(B152,Historical!$B$7:$B$1249,0))/INDEX(Historical!$N$7:$N$1218,MATCH(B152,Historical!$B$7:$B$1249,0)))^(1/10)-1)*100)</f>
        <v>15.613585876251502</v>
      </c>
      <c r="W152" s="668">
        <f t="shared" si="38"/>
        <v>0.78108351542546783</v>
      </c>
      <c r="X152" s="669" t="str">
        <f t="shared" si="39"/>
        <v>n/a</v>
      </c>
      <c r="Y152" s="628"/>
      <c r="Z152" s="618">
        <f t="shared" si="40"/>
        <v>50.467289719626173</v>
      </c>
      <c r="AA152" s="844">
        <f t="shared" si="41"/>
        <v>15.948598130841122</v>
      </c>
      <c r="AB152" s="845">
        <v>12</v>
      </c>
      <c r="AC152" s="824">
        <v>2.14</v>
      </c>
      <c r="AD152" s="824">
        <v>1.82</v>
      </c>
      <c r="AE152" s="824">
        <v>1.96</v>
      </c>
      <c r="AF152" s="824">
        <v>2.5</v>
      </c>
      <c r="AG152" s="824">
        <v>15.4</v>
      </c>
      <c r="AH152" s="825">
        <v>138.39999999999998</v>
      </c>
      <c r="AI152" s="825">
        <v>9.42</v>
      </c>
      <c r="AJ152" s="824">
        <v>-16.900000000000002</v>
      </c>
      <c r="AK152" s="824">
        <v>8.58</v>
      </c>
      <c r="AL152" s="836">
        <v>28310</v>
      </c>
      <c r="AM152" s="830">
        <v>0.1</v>
      </c>
      <c r="AN152" s="824">
        <v>0.6</v>
      </c>
      <c r="AO152" s="705">
        <f t="shared" si="42"/>
        <v>-0.58871206556485056</v>
      </c>
      <c r="AP152" s="706">
        <f t="shared" si="43"/>
        <v>15.359886065276271</v>
      </c>
      <c r="AQ152" s="846">
        <f t="shared" si="44"/>
        <v>33.118986586525168</v>
      </c>
      <c r="AR152" s="618">
        <f>INDEX(Historical!$C$7:$C$1227,MATCH(B152,Historical!$B$7:$B$1249,0))*IF(AH152="n/a",1.03,IF(AH152&lt;0,1.01,IF(AH152&gt;10,1.1,(1+AH152/100))))</f>
        <v>1.056</v>
      </c>
      <c r="AS152" s="844">
        <f t="shared" si="45"/>
        <v>1.1554752000000001</v>
      </c>
      <c r="AT152" s="844">
        <f t="shared" si="49"/>
        <v>1.2546149721600002</v>
      </c>
      <c r="AU152" s="844">
        <f t="shared" si="49"/>
        <v>1.3622609367713283</v>
      </c>
      <c r="AV152" s="844">
        <f t="shared" si="49"/>
        <v>1.4791429251463084</v>
      </c>
      <c r="AW152" s="618">
        <f t="shared" si="46"/>
        <v>6.3074940340776369</v>
      </c>
      <c r="AX152" s="713">
        <f t="shared" si="47"/>
        <v>18.480791192726738</v>
      </c>
      <c r="AY152" s="891">
        <v>1.05</v>
      </c>
      <c r="AZ152" s="830">
        <v>17.77</v>
      </c>
      <c r="BA152" s="830">
        <v>-21.490000000000002</v>
      </c>
      <c r="BB152" s="830">
        <v>7.02</v>
      </c>
      <c r="BC152" s="830">
        <v>-1.1900000000000002</v>
      </c>
      <c r="BE152" s="594">
        <v>2011</v>
      </c>
      <c r="BF152" s="856">
        <f t="shared" si="48"/>
        <v>1</v>
      </c>
      <c r="BG152" s="840">
        <v>6.2</v>
      </c>
      <c r="BH152" s="823" t="s">
        <v>4455</v>
      </c>
      <c r="BI152" s="823" t="s">
        <v>4456</v>
      </c>
    </row>
    <row r="153" spans="1:61" ht="11.25" customHeight="1" x14ac:dyDescent="0.2">
      <c r="A153" s="829" t="s">
        <v>4860</v>
      </c>
      <c r="B153" s="833" t="s">
        <v>1214</v>
      </c>
      <c r="C153" s="889" t="s">
        <v>107</v>
      </c>
      <c r="D153" s="889" t="s">
        <v>4201</v>
      </c>
      <c r="E153" s="699">
        <v>12</v>
      </c>
      <c r="F153" s="1155">
        <v>375</v>
      </c>
      <c r="G153" s="1155" t="s">
        <v>105</v>
      </c>
      <c r="H153" s="1155" t="s">
        <v>105</v>
      </c>
      <c r="I153" s="832">
        <v>386.15</v>
      </c>
      <c r="J153" s="618">
        <f t="shared" si="35"/>
        <v>2.5896672277612329</v>
      </c>
      <c r="K153" s="835">
        <v>2.5</v>
      </c>
      <c r="L153" s="845">
        <v>4</v>
      </c>
      <c r="M153" s="609">
        <f t="shared" si="36"/>
        <v>10</v>
      </c>
      <c r="N153" s="828" t="s">
        <v>285</v>
      </c>
      <c r="O153" s="700">
        <v>2</v>
      </c>
      <c r="P153" s="603">
        <v>44804</v>
      </c>
      <c r="Q153" s="603">
        <v>44833</v>
      </c>
      <c r="R153" s="609">
        <f t="shared" si="37"/>
        <v>25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30.000000000000004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27.311489994360283</v>
      </c>
      <c r="U153" s="667">
        <f>IF(INDEX(Historical!$H$7:$H$1218,MATCH(B153,Historical!$B$7:$B$1249,0))=0,"n/a",((INDEX(Historical!$C$7:$C$1227,MATCH(B153,Historical!$B$7:$B$1249,0))/INDEX(Historical!$H$7:$H$1218,MATCH(B153,Historical!$B$7:$B$1249,0)))^(1/5)-1)*100)</f>
        <v>20.112443398143132</v>
      </c>
      <c r="V153" s="667">
        <f>IF(INDEX(Historical!$N$7:$N$1218,MATCH(B153,Historical!$B$7:$B$1249,0))=0,"n/a",((INDEX(Historical!$C$7:$C$1227,MATCH(B153,Historical!$B$7:$B$1249,0))/INDEX(Historical!$N$7:$N$1218,MATCH(B153,Historical!$B$7:$B$1249,0)))^(1/10)-1)*100)</f>
        <v>16.594625575094412</v>
      </c>
      <c r="W153" s="668">
        <f t="shared" si="38"/>
        <v>1.2119853688249731</v>
      </c>
      <c r="X153" s="669">
        <f t="shared" si="39"/>
        <v>0.67947443912645722</v>
      </c>
      <c r="Y153" s="640"/>
      <c r="Z153" s="618">
        <f t="shared" si="40"/>
        <v>26.638252530633995</v>
      </c>
      <c r="AA153" s="844">
        <f t="shared" si="41"/>
        <v>10.286361214704314</v>
      </c>
      <c r="AB153" s="845">
        <v>12</v>
      </c>
      <c r="AC153" s="824">
        <v>37.54</v>
      </c>
      <c r="AD153" s="824" t="s">
        <v>135</v>
      </c>
      <c r="AE153" s="824">
        <v>2.1</v>
      </c>
      <c r="AF153" s="824">
        <v>1.25</v>
      </c>
      <c r="AG153" s="824">
        <v>12.8</v>
      </c>
      <c r="AH153" s="824">
        <v>140.30000000000001</v>
      </c>
      <c r="AI153" s="824">
        <v>9.5200000000000014</v>
      </c>
      <c r="AJ153" s="824">
        <v>29.599999999999998</v>
      </c>
      <c r="AK153" s="824">
        <v>-9.120000000000001</v>
      </c>
      <c r="AL153" s="836">
        <v>129139.99999999999</v>
      </c>
      <c r="AM153" s="830">
        <v>0.55999999999999994</v>
      </c>
      <c r="AN153" s="824">
        <v>8.34</v>
      </c>
      <c r="AO153" s="705">
        <f t="shared" si="42"/>
        <v>12.41574941120005</v>
      </c>
      <c r="AP153" s="706">
        <f t="shared" si="43"/>
        <v>22.702110625904364</v>
      </c>
      <c r="AQ153" s="846">
        <f t="shared" si="44"/>
        <v>-24.404728194944781</v>
      </c>
      <c r="AR153" s="618">
        <f>INDEX(Historical!$C$7:$C$1227,MATCH(B153,Historical!$B$7:$B$1249,0))*IF(AH153="n/a",1.03,IF(AH153&lt;0,1.01,IF(AH153&gt;10,1.1,(1+AH153/100))))</f>
        <v>7.15</v>
      </c>
      <c r="AS153" s="844">
        <f t="shared" si="45"/>
        <v>7.8306800000000001</v>
      </c>
      <c r="AT153" s="844">
        <f t="shared" si="49"/>
        <v>7.9089868000000001</v>
      </c>
      <c r="AU153" s="844">
        <f t="shared" si="49"/>
        <v>7.9880766680000006</v>
      </c>
      <c r="AV153" s="844">
        <f t="shared" si="49"/>
        <v>8.0679574346800003</v>
      </c>
      <c r="AW153" s="618">
        <f t="shared" si="46"/>
        <v>38.945700902680002</v>
      </c>
      <c r="AX153" s="713">
        <f t="shared" si="47"/>
        <v>10.085640528986147</v>
      </c>
      <c r="AY153" s="891">
        <v>1.4</v>
      </c>
      <c r="AZ153" s="830">
        <v>38.979999999999997</v>
      </c>
      <c r="BA153" s="830">
        <v>-6.419999999999999</v>
      </c>
      <c r="BB153" s="830">
        <v>14.799999999999999</v>
      </c>
      <c r="BC153" s="830">
        <v>18.279999999999998</v>
      </c>
      <c r="BE153" s="594">
        <v>2011</v>
      </c>
      <c r="BF153" s="856">
        <f t="shared" si="48"/>
        <v>1</v>
      </c>
      <c r="BG153" s="840">
        <v>0.89999999999999991</v>
      </c>
      <c r="BH153" s="823" t="s">
        <v>4455</v>
      </c>
      <c r="BI153" s="823" t="s">
        <v>4456</v>
      </c>
    </row>
    <row r="154" spans="1:61" ht="11.25" customHeight="1" x14ac:dyDescent="0.2">
      <c r="A154" s="829" t="s">
        <v>1205</v>
      </c>
      <c r="B154" s="833" t="s">
        <v>1206</v>
      </c>
      <c r="C154" s="889" t="s">
        <v>4186</v>
      </c>
      <c r="D154" s="889" t="s">
        <v>4187</v>
      </c>
      <c r="E154" s="699">
        <v>11</v>
      </c>
      <c r="F154" s="1155">
        <v>448</v>
      </c>
      <c r="G154" s="1155" t="s">
        <v>36</v>
      </c>
      <c r="H154" s="1155" t="s">
        <v>114</v>
      </c>
      <c r="I154" s="832">
        <v>33.020000000000003</v>
      </c>
      <c r="J154" s="618">
        <f t="shared" si="35"/>
        <v>5.2089642640823737</v>
      </c>
      <c r="K154" s="835">
        <v>0.43</v>
      </c>
      <c r="L154" s="845">
        <v>4</v>
      </c>
      <c r="M154" s="609">
        <f t="shared" si="36"/>
        <v>1.72</v>
      </c>
      <c r="N154" s="828" t="s">
        <v>263</v>
      </c>
      <c r="O154" s="700">
        <v>0.41</v>
      </c>
      <c r="P154" s="603">
        <v>44916</v>
      </c>
      <c r="Q154" s="603">
        <v>44931</v>
      </c>
      <c r="R154" s="609">
        <f t="shared" si="37"/>
        <v>4.8780487804878092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5.4054054054054168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6.8164670424479157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9.3011973943858628</v>
      </c>
      <c r="V154" s="667">
        <f>IF(INDEX(Historical!$N$7:$N$1218,MATCH(B154,Historical!$B$7:$B$1249,0))=0,"n/a",((INDEX(Historical!$C$7:$C$1227,MATCH(B154,Historical!$B$7:$B$1249,0))/INDEX(Historical!$N$7:$N$1218,MATCH(B154,Historical!$B$7:$B$1249,0)))^(1/10)-1)*100)</f>
        <v>-0.79723218914079519</v>
      </c>
      <c r="W154" s="668" t="str">
        <f t="shared" si="38"/>
        <v>n/a</v>
      </c>
      <c r="X154" s="669">
        <f t="shared" si="39"/>
        <v>2.8185446649654127</v>
      </c>
      <c r="Y154" s="628"/>
      <c r="Z154" s="618">
        <f t="shared" si="40"/>
        <v>101.17647058823529</v>
      </c>
      <c r="AA154" s="844">
        <f t="shared" si="41"/>
        <v>19.423529411764708</v>
      </c>
      <c r="AB154" s="845">
        <v>12</v>
      </c>
      <c r="AC154" s="824">
        <v>1.7</v>
      </c>
      <c r="AD154" s="824" t="s">
        <v>135</v>
      </c>
      <c r="AE154" s="824">
        <v>9.44</v>
      </c>
      <c r="AF154" s="824">
        <v>2.0299999999999998</v>
      </c>
      <c r="AG154" s="824">
        <v>10.6</v>
      </c>
      <c r="AH154" s="824">
        <v>-15.299999999999999</v>
      </c>
      <c r="AI154" s="824">
        <v>-25.6</v>
      </c>
      <c r="AJ154" s="824">
        <v>3.3000000000000003</v>
      </c>
      <c r="AK154" s="824" t="s">
        <v>135</v>
      </c>
      <c r="AL154" s="836">
        <v>1530</v>
      </c>
      <c r="AM154" s="830">
        <v>9.77</v>
      </c>
      <c r="AN154" s="824">
        <v>0.83</v>
      </c>
      <c r="AO154" s="705">
        <f t="shared" si="42"/>
        <v>-4.9133677532964715</v>
      </c>
      <c r="AP154" s="706">
        <f t="shared" si="43"/>
        <v>14.510161658468236</v>
      </c>
      <c r="AQ154" s="846">
        <f t="shared" si="44"/>
        <v>32.379529645942796</v>
      </c>
      <c r="AR154" s="618">
        <f>INDEX(Historical!$C$7:$C$1227,MATCH(B154,Historical!$B$7:$B$1249,0))*IF(AH154="n/a",1.03,IF(AH154&lt;0,1.01,IF(AH154&gt;10,1.1,(1+AH154/100))))</f>
        <v>1.5756000000000001</v>
      </c>
      <c r="AS154" s="844">
        <f t="shared" si="45"/>
        <v>1.5913560000000002</v>
      </c>
      <c r="AT154" s="844">
        <f t="shared" si="49"/>
        <v>1.6390966800000002</v>
      </c>
      <c r="AU154" s="844">
        <f t="shared" si="49"/>
        <v>1.6882695804000003</v>
      </c>
      <c r="AV154" s="844">
        <f t="shared" si="49"/>
        <v>1.7389176678120004</v>
      </c>
      <c r="AW154" s="618">
        <f t="shared" si="46"/>
        <v>8.2332399282120008</v>
      </c>
      <c r="AX154" s="713">
        <f t="shared" si="47"/>
        <v>24.934100327716536</v>
      </c>
      <c r="AY154" s="891">
        <v>0.91</v>
      </c>
      <c r="AZ154" s="830">
        <v>33.900000000000006</v>
      </c>
      <c r="BA154" s="830">
        <v>-1.1100000000000001</v>
      </c>
      <c r="BB154" s="830">
        <v>10.96</v>
      </c>
      <c r="BC154" s="830">
        <v>16.11</v>
      </c>
      <c r="BE154" s="594">
        <v>2013</v>
      </c>
      <c r="BF154" s="856">
        <f t="shared" si="48"/>
        <v>1</v>
      </c>
      <c r="BG154" s="840">
        <v>5.3</v>
      </c>
      <c r="BH154" s="823" t="s">
        <v>4455</v>
      </c>
      <c r="BI154" s="823" t="s">
        <v>4457</v>
      </c>
    </row>
    <row r="155" spans="1:61" ht="11.25" customHeight="1" x14ac:dyDescent="0.2">
      <c r="A155" s="822" t="s">
        <v>4866</v>
      </c>
      <c r="B155" s="833" t="s">
        <v>1260</v>
      </c>
      <c r="C155" s="889" t="s">
        <v>107</v>
      </c>
      <c r="D155" s="889" t="s">
        <v>4205</v>
      </c>
      <c r="E155" s="699">
        <v>12</v>
      </c>
      <c r="F155" s="1155">
        <v>369</v>
      </c>
      <c r="G155" s="1155" t="s">
        <v>36</v>
      </c>
      <c r="H155" s="1155" t="s">
        <v>36</v>
      </c>
      <c r="I155" s="832">
        <v>16.260000000000002</v>
      </c>
      <c r="J155" s="618">
        <f t="shared" si="35"/>
        <v>3.9360393603936035</v>
      </c>
      <c r="K155" s="843">
        <v>0.16</v>
      </c>
      <c r="L155" s="845">
        <v>4</v>
      </c>
      <c r="M155" s="609">
        <f t="shared" si="36"/>
        <v>0.64</v>
      </c>
      <c r="N155" s="828" t="s">
        <v>451</v>
      </c>
      <c r="O155" s="703">
        <v>0.15</v>
      </c>
      <c r="P155" s="603">
        <v>44749</v>
      </c>
      <c r="Q155" s="603">
        <v>44764</v>
      </c>
      <c r="R155" s="609">
        <f t="shared" si="37"/>
        <v>6.6666666666666732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10.416666666666675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11.079495645418746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14.725887885044608</v>
      </c>
      <c r="V155" s="667">
        <f>IF(INDEX(Historical!$N$7:$N$1218,MATCH(B155,Historical!$B$7:$B$1249,0))=0,"n/a",((INDEX(Historical!$C$7:$C$1227,MATCH(B155,Historical!$B$7:$B$1249,0))/INDEX(Historical!$N$7:$N$1218,MATCH(B155,Historical!$B$7:$B$1249,0)))^(1/10)-1)*100)</f>
        <v>14.545305092154702</v>
      </c>
      <c r="W155" s="668">
        <f t="shared" si="38"/>
        <v>1.0124151945762421</v>
      </c>
      <c r="X155" s="669">
        <f t="shared" si="39"/>
        <v>0.73263123806192076</v>
      </c>
      <c r="Y155" s="640"/>
      <c r="Z155" s="618">
        <f t="shared" si="40"/>
        <v>29.906542056074763</v>
      </c>
      <c r="AA155" s="844">
        <f t="shared" si="41"/>
        <v>7.5981308411214954</v>
      </c>
      <c r="AB155" s="845">
        <v>12</v>
      </c>
      <c r="AC155" s="824">
        <v>2.14</v>
      </c>
      <c r="AD155" s="824" t="s">
        <v>135</v>
      </c>
      <c r="AE155" s="824">
        <v>3.1</v>
      </c>
      <c r="AF155" s="824">
        <v>1.08</v>
      </c>
      <c r="AG155" s="824">
        <v>13.900000000000002</v>
      </c>
      <c r="AH155" s="824">
        <v>27.6</v>
      </c>
      <c r="AI155" s="824">
        <v>-8.0399999999999991</v>
      </c>
      <c r="AJ155" s="824">
        <v>20.100000000000001</v>
      </c>
      <c r="AK155" s="824" t="s">
        <v>135</v>
      </c>
      <c r="AL155" s="836">
        <v>702.55</v>
      </c>
      <c r="AM155" s="830">
        <v>1.0999999999999999</v>
      </c>
      <c r="AN155" s="824">
        <v>1.8</v>
      </c>
      <c r="AO155" s="705">
        <f t="shared" si="42"/>
        <v>11.063796404316715</v>
      </c>
      <c r="AP155" s="706">
        <f t="shared" si="43"/>
        <v>18.661927245438211</v>
      </c>
      <c r="AQ155" s="846">
        <f t="shared" si="44"/>
        <v>-39.608752258805602</v>
      </c>
      <c r="AR155" s="618">
        <f>INDEX(Historical!$C$7:$C$1227,MATCH(B155,Historical!$B$7:$B$1249,0))*IF(AH155="n/a",1.03,IF(AH155&lt;0,1.01,IF(AH155&gt;10,1.1,(1+AH155/100))))</f>
        <v>0.58300000000000007</v>
      </c>
      <c r="AS155" s="844">
        <f t="shared" si="45"/>
        <v>0.58883000000000008</v>
      </c>
      <c r="AT155" s="844">
        <f t="shared" si="49"/>
        <v>0.60649490000000006</v>
      </c>
      <c r="AU155" s="844">
        <f t="shared" si="49"/>
        <v>0.62468974700000013</v>
      </c>
      <c r="AV155" s="844">
        <f t="shared" si="49"/>
        <v>0.64343043941000011</v>
      </c>
      <c r="AW155" s="618">
        <f t="shared" si="46"/>
        <v>3.0464450864100003</v>
      </c>
      <c r="AX155" s="713">
        <f t="shared" si="47"/>
        <v>18.735824639667896</v>
      </c>
      <c r="AY155" s="891">
        <v>0.92</v>
      </c>
      <c r="AZ155" s="830">
        <v>11.07</v>
      </c>
      <c r="BA155" s="830">
        <v>-31.680000000000003</v>
      </c>
      <c r="BB155" s="830">
        <v>-6.93</v>
      </c>
      <c r="BC155" s="830">
        <v>-11.42</v>
      </c>
      <c r="BE155" s="594">
        <v>2011</v>
      </c>
      <c r="BF155" s="856">
        <f t="shared" si="48"/>
        <v>1</v>
      </c>
      <c r="BG155" s="840">
        <v>1.2</v>
      </c>
      <c r="BH155" s="823" t="s">
        <v>4455</v>
      </c>
      <c r="BI155" s="823" t="s">
        <v>4456</v>
      </c>
    </row>
    <row r="156" spans="1:61" ht="11.25" customHeight="1" x14ac:dyDescent="0.2">
      <c r="A156" s="829" t="s">
        <v>4868</v>
      </c>
      <c r="B156" s="833" t="s">
        <v>607</v>
      </c>
      <c r="C156" s="889" t="s">
        <v>111</v>
      </c>
      <c r="D156" s="889" t="s">
        <v>4189</v>
      </c>
      <c r="E156" s="699">
        <v>20</v>
      </c>
      <c r="F156" s="1155">
        <v>182</v>
      </c>
      <c r="G156" s="1155" t="s">
        <v>36</v>
      </c>
      <c r="H156" s="1155" t="s">
        <v>105</v>
      </c>
      <c r="I156" s="832">
        <v>13.95</v>
      </c>
      <c r="J156" s="618">
        <f t="shared" si="35"/>
        <v>6.1648745519713266</v>
      </c>
      <c r="K156" s="835">
        <v>0.215</v>
      </c>
      <c r="L156" s="845">
        <v>4</v>
      </c>
      <c r="M156" s="609">
        <f t="shared" si="36"/>
        <v>0.86</v>
      </c>
      <c r="N156" s="828" t="s">
        <v>150</v>
      </c>
      <c r="O156" s="700">
        <v>0.21375</v>
      </c>
      <c r="P156" s="603">
        <v>44882</v>
      </c>
      <c r="Q156" s="603">
        <v>44917</v>
      </c>
      <c r="R156" s="609">
        <f t="shared" si="37"/>
        <v>0.58479532163742742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2.4615384615384706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2.5247183031277265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2.5924314201370091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2.7856226873689716</v>
      </c>
      <c r="W156" s="668">
        <f t="shared" si="38"/>
        <v>0.9306470082585262</v>
      </c>
      <c r="X156" s="669" t="str">
        <f t="shared" si="39"/>
        <v>n/a</v>
      </c>
      <c r="Y156" s="834"/>
      <c r="Z156" s="618">
        <f t="shared" si="40"/>
        <v>307.14285714285711</v>
      </c>
      <c r="AA156" s="844">
        <f t="shared" si="41"/>
        <v>49.821428571428562</v>
      </c>
      <c r="AB156" s="845">
        <v>12</v>
      </c>
      <c r="AC156" s="824">
        <v>0.28000000000000003</v>
      </c>
      <c r="AD156" s="824">
        <v>5.44</v>
      </c>
      <c r="AE156" s="824">
        <v>0.61</v>
      </c>
      <c r="AF156" s="824">
        <v>2.39</v>
      </c>
      <c r="AG156" s="824">
        <v>4.7</v>
      </c>
      <c r="AH156" s="824">
        <v>-53.6</v>
      </c>
      <c r="AI156" s="824">
        <v>94.13</v>
      </c>
      <c r="AJ156" s="824">
        <v>-10.299999999999999</v>
      </c>
      <c r="AK156" s="824">
        <v>9</v>
      </c>
      <c r="AL156" s="836">
        <v>1040</v>
      </c>
      <c r="AM156" s="830">
        <v>0.1</v>
      </c>
      <c r="AN156" s="824">
        <v>0.06</v>
      </c>
      <c r="AO156" s="705">
        <f t="shared" si="42"/>
        <v>-41.064122599320228</v>
      </c>
      <c r="AP156" s="706">
        <f t="shared" si="43"/>
        <v>8.7573059721083357</v>
      </c>
      <c r="AQ156" s="846">
        <f t="shared" si="44"/>
        <v>130.04657913437566</v>
      </c>
      <c r="AR156" s="618">
        <f>INDEX(Historical!$C$7:$C$1227,MATCH(B156,Historical!$B$7:$B$1249,0))*IF(AH156="n/a",1.03,IF(AH156&lt;0,1.01,IF(AH156&gt;10,1.1,(1+AH156/100))))</f>
        <v>0.84082500000000004</v>
      </c>
      <c r="AS156" s="844">
        <f t="shared" si="45"/>
        <v>0.9249075000000001</v>
      </c>
      <c r="AT156" s="844">
        <f t="shared" si="49"/>
        <v>1.0081491750000002</v>
      </c>
      <c r="AU156" s="844">
        <f t="shared" si="49"/>
        <v>1.0988826007500003</v>
      </c>
      <c r="AV156" s="844">
        <f t="shared" si="49"/>
        <v>1.1977820348175003</v>
      </c>
      <c r="AW156" s="618">
        <f t="shared" si="46"/>
        <v>5.0705463105675008</v>
      </c>
      <c r="AX156" s="713">
        <f t="shared" si="47"/>
        <v>36.348002226290333</v>
      </c>
      <c r="AY156" s="891">
        <v>0.35</v>
      </c>
      <c r="AZ156" s="830">
        <v>16.59</v>
      </c>
      <c r="BA156" s="830">
        <v>-32.08</v>
      </c>
      <c r="BB156" s="830">
        <v>4.8899999999999997</v>
      </c>
      <c r="BC156" s="830">
        <v>-10.65</v>
      </c>
      <c r="BE156" s="594">
        <v>2003</v>
      </c>
      <c r="BF156" s="856">
        <f t="shared" si="48"/>
        <v>2</v>
      </c>
      <c r="BG156" s="840">
        <v>2.8000000000000003</v>
      </c>
      <c r="BH156" s="823" t="s">
        <v>4455</v>
      </c>
      <c r="BI156" s="823" t="s">
        <v>4456</v>
      </c>
    </row>
    <row r="157" spans="1:61" s="737" customFormat="1" ht="11.25" customHeight="1" x14ac:dyDescent="0.2">
      <c r="A157" s="613" t="s">
        <v>4869</v>
      </c>
      <c r="B157" s="743" t="s">
        <v>1252</v>
      </c>
      <c r="C157" s="889" t="s">
        <v>244</v>
      </c>
      <c r="D157" s="889" t="s">
        <v>4184</v>
      </c>
      <c r="E157" s="721">
        <v>13</v>
      </c>
      <c r="F157" s="1155">
        <v>283</v>
      </c>
      <c r="G157" s="1154" t="s">
        <v>114</v>
      </c>
      <c r="H157" s="1154" t="s">
        <v>114</v>
      </c>
      <c r="I157" s="722">
        <v>323.99</v>
      </c>
      <c r="J157" s="723">
        <f t="shared" si="35"/>
        <v>2.3457514120806198</v>
      </c>
      <c r="K157" s="724">
        <v>1.9</v>
      </c>
      <c r="L157" s="725">
        <v>4</v>
      </c>
      <c r="M157" s="726">
        <f t="shared" si="36"/>
        <v>7.6</v>
      </c>
      <c r="N157" s="727" t="s">
        <v>598</v>
      </c>
      <c r="O157" s="728">
        <v>1.65</v>
      </c>
      <c r="P157" s="1049">
        <v>44629</v>
      </c>
      <c r="Q157" s="1049">
        <v>44644</v>
      </c>
      <c r="R157" s="726">
        <f t="shared" si="37"/>
        <v>15.151515151515152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9.9999999999999858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17.008004604242764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19.04933414519807</v>
      </c>
      <c r="V157" s="667">
        <f>IF(INDEX(Historical!$N$7:$N$1218,MATCH(B157,Historical!$B$7:$B$1249,0))=0,"n/a",((INDEX(Historical!$C$7:$C$1227,MATCH(B157,Historical!$B$7:$B$1249,0))/INDEX(Historical!$N$7:$N$1218,MATCH(B157,Historical!$B$7:$B$1249,0)))^(1/10)-1)*100)</f>
        <v>20.295964796100385</v>
      </c>
      <c r="W157" s="668">
        <f t="shared" si="38"/>
        <v>0.93857741361761526</v>
      </c>
      <c r="X157" s="669">
        <f t="shared" si="39"/>
        <v>0.99215282006239958</v>
      </c>
      <c r="Y157" s="740"/>
      <c r="Z157" s="723">
        <f t="shared" si="40"/>
        <v>45.810729355033153</v>
      </c>
      <c r="AA157" s="730">
        <f t="shared" si="41"/>
        <v>19.52923447860157</v>
      </c>
      <c r="AB157" s="725">
        <v>1</v>
      </c>
      <c r="AC157" s="731">
        <v>16.59</v>
      </c>
      <c r="AD157" s="731">
        <v>1.21</v>
      </c>
      <c r="AE157" s="731">
        <v>2.08</v>
      </c>
      <c r="AF157" s="739">
        <v>248.79</v>
      </c>
      <c r="AG157" s="739" t="s">
        <v>135</v>
      </c>
      <c r="AH157" s="731">
        <v>30.099999999999998</v>
      </c>
      <c r="AI157" s="731">
        <v>1.55</v>
      </c>
      <c r="AJ157" s="731">
        <v>19.2</v>
      </c>
      <c r="AK157" s="731">
        <v>15.7</v>
      </c>
      <c r="AL157" s="732">
        <v>326850</v>
      </c>
      <c r="AM157" s="733">
        <v>0.08</v>
      </c>
      <c r="AN157" s="739">
        <v>33.1</v>
      </c>
      <c r="AO157" s="734">
        <f t="shared" si="42"/>
        <v>1.865851078677121</v>
      </c>
      <c r="AP157" s="735">
        <f t="shared" si="43"/>
        <v>21.395085557278691</v>
      </c>
      <c r="AQ157" s="846">
        <f t="shared" si="44"/>
        <v>1369.4939788060506</v>
      </c>
      <c r="AR157" s="618">
        <f>INDEX(Historical!$C$7:$C$1227,MATCH(B157,Historical!$B$7:$B$1249,0))*IF(AH157="n/a",1.03,IF(AH157&lt;0,1.01,IF(AH157&gt;10,1.1,(1+AH157/100))))</f>
        <v>7.26</v>
      </c>
      <c r="AS157" s="730">
        <f t="shared" si="45"/>
        <v>7.3725300000000002</v>
      </c>
      <c r="AT157" s="730">
        <f t="shared" si="49"/>
        <v>8.1097830000000002</v>
      </c>
      <c r="AU157" s="730">
        <f t="shared" si="49"/>
        <v>8.9207613000000006</v>
      </c>
      <c r="AV157" s="730">
        <f t="shared" si="49"/>
        <v>9.8128374300000019</v>
      </c>
      <c r="AW157" s="723">
        <f t="shared" si="46"/>
        <v>41.47591173</v>
      </c>
      <c r="AX157" s="736">
        <f t="shared" si="47"/>
        <v>12.801602435260348</v>
      </c>
      <c r="AY157" s="892">
        <v>0.96</v>
      </c>
      <c r="AZ157" s="733">
        <v>22.49</v>
      </c>
      <c r="BA157" s="733">
        <v>-22.97</v>
      </c>
      <c r="BB157" s="733">
        <v>11.219999999999999</v>
      </c>
      <c r="BC157" s="733">
        <v>7.9799999999999995</v>
      </c>
      <c r="BD157" s="866"/>
      <c r="BE157" s="594">
        <v>2010</v>
      </c>
      <c r="BF157" s="856">
        <f t="shared" si="48"/>
        <v>1</v>
      </c>
      <c r="BG157" s="784">
        <v>22.7</v>
      </c>
      <c r="BH157" s="823" t="s">
        <v>4455</v>
      </c>
      <c r="BI157" s="823" t="s">
        <v>4456</v>
      </c>
    </row>
    <row r="158" spans="1:61" ht="11.25" customHeight="1" x14ac:dyDescent="0.2">
      <c r="A158" s="829" t="s">
        <v>4870</v>
      </c>
      <c r="B158" s="833" t="s">
        <v>4050</v>
      </c>
      <c r="C158" s="889" t="s">
        <v>111</v>
      </c>
      <c r="D158" s="889" t="s">
        <v>4211</v>
      </c>
      <c r="E158" s="699">
        <v>14</v>
      </c>
      <c r="F158" s="1155">
        <v>259</v>
      </c>
      <c r="G158" s="1155" t="s">
        <v>105</v>
      </c>
      <c r="H158" s="1155" t="s">
        <v>105</v>
      </c>
      <c r="I158" s="832">
        <v>162.31</v>
      </c>
      <c r="J158" s="618">
        <f t="shared" si="35"/>
        <v>0.11089889717207811</v>
      </c>
      <c r="K158" s="835">
        <v>0.09</v>
      </c>
      <c r="L158" s="845">
        <v>2</v>
      </c>
      <c r="M158" s="609">
        <f t="shared" si="36"/>
        <v>0.18</v>
      </c>
      <c r="N158" s="828" t="s">
        <v>228</v>
      </c>
      <c r="O158" s="700">
        <v>0.08</v>
      </c>
      <c r="P158" s="895">
        <v>44377</v>
      </c>
      <c r="Q158" s="895">
        <v>44392</v>
      </c>
      <c r="R158" s="609">
        <f t="shared" si="37"/>
        <v>12.499999999999993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6.25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17.497658733011633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15.69830960592169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16.988875336036969</v>
      </c>
      <c r="W158" s="668">
        <f t="shared" si="38"/>
        <v>0.92403465770463811</v>
      </c>
      <c r="X158" s="669">
        <f t="shared" si="39"/>
        <v>1.1628377485867918</v>
      </c>
      <c r="Y158" s="641"/>
      <c r="Z158" s="618">
        <f t="shared" si="40"/>
        <v>7.2874493927125501</v>
      </c>
      <c r="AA158" s="844">
        <f t="shared" si="41"/>
        <v>65.71255060728744</v>
      </c>
      <c r="AB158" s="845">
        <v>10</v>
      </c>
      <c r="AC158" s="824">
        <v>2.4700000000000002</v>
      </c>
      <c r="AD158" s="824">
        <v>4.58</v>
      </c>
      <c r="AE158" s="824">
        <v>8.81</v>
      </c>
      <c r="AF158" s="824">
        <v>8.68</v>
      </c>
      <c r="AG158" s="824">
        <v>14.499999999999998</v>
      </c>
      <c r="AH158" s="824">
        <v>-3.5000000000000004</v>
      </c>
      <c r="AI158" s="824">
        <v>19.71</v>
      </c>
      <c r="AJ158" s="824">
        <v>13.5</v>
      </c>
      <c r="AK158" s="824">
        <v>13.86</v>
      </c>
      <c r="AL158" s="836">
        <v>18580</v>
      </c>
      <c r="AM158" s="830">
        <v>0.2</v>
      </c>
      <c r="AN158" s="824">
        <v>0.1</v>
      </c>
      <c r="AO158" s="705">
        <f t="shared" si="42"/>
        <v>-49.903342104193669</v>
      </c>
      <c r="AP158" s="706">
        <f t="shared" si="43"/>
        <v>15.809208503093767</v>
      </c>
      <c r="AQ158" s="846">
        <f t="shared" si="44"/>
        <v>403.4922218405078</v>
      </c>
      <c r="AR158" s="618">
        <f>INDEX(Historical!$C$7:$C$1227,MATCH(B158,Historical!$B$7:$B$1249,0))*IF(AH158="n/a",1.03,IF(AH158&lt;0,1.01,IF(AH158&gt;10,1.1,(1+AH158/100))))</f>
        <v>0.17170000000000002</v>
      </c>
      <c r="AS158" s="844">
        <f t="shared" si="45"/>
        <v>0.18887000000000004</v>
      </c>
      <c r="AT158" s="844">
        <f t="shared" si="49"/>
        <v>0.20775700000000005</v>
      </c>
      <c r="AU158" s="844">
        <f t="shared" si="49"/>
        <v>0.22853270000000009</v>
      </c>
      <c r="AV158" s="844">
        <f t="shared" si="49"/>
        <v>0.25138597000000013</v>
      </c>
      <c r="AW158" s="618">
        <f t="shared" si="46"/>
        <v>1.0482456700000002</v>
      </c>
      <c r="AX158" s="713">
        <f t="shared" si="47"/>
        <v>0.64582938204670093</v>
      </c>
      <c r="AY158" s="891">
        <v>1.1499999999999999</v>
      </c>
      <c r="AZ158" s="830">
        <v>27.85</v>
      </c>
      <c r="BA158" s="830">
        <v>-1.9900000000000002</v>
      </c>
      <c r="BB158" s="830">
        <v>5.67</v>
      </c>
      <c r="BC158" s="830">
        <v>9.83</v>
      </c>
      <c r="BE158" s="594">
        <v>2008</v>
      </c>
      <c r="BF158" s="856">
        <f t="shared" si="48"/>
        <v>2</v>
      </c>
      <c r="BG158" s="840">
        <v>9.4</v>
      </c>
      <c r="BH158" s="823" t="s">
        <v>4455</v>
      </c>
      <c r="BI158" s="823" t="s">
        <v>4456</v>
      </c>
    </row>
    <row r="159" spans="1:61" ht="11.25" customHeight="1" x14ac:dyDescent="0.2">
      <c r="A159" s="822" t="s">
        <v>4872</v>
      </c>
      <c r="B159" s="833" t="s">
        <v>1241</v>
      </c>
      <c r="C159" s="889" t="s">
        <v>107</v>
      </c>
      <c r="D159" s="889" t="s">
        <v>4205</v>
      </c>
      <c r="E159" s="699">
        <v>11</v>
      </c>
      <c r="F159" s="1155">
        <v>395</v>
      </c>
      <c r="G159" s="1155" t="s">
        <v>105</v>
      </c>
      <c r="H159" s="1155" t="s">
        <v>105</v>
      </c>
      <c r="I159" s="832">
        <v>32.9</v>
      </c>
      <c r="J159" s="618">
        <f t="shared" si="35"/>
        <v>2.5531914893617018</v>
      </c>
      <c r="K159" s="835">
        <v>0.21</v>
      </c>
      <c r="L159" s="845">
        <v>4</v>
      </c>
      <c r="M159" s="609">
        <f t="shared" si="36"/>
        <v>0.84</v>
      </c>
      <c r="N159" s="828" t="s">
        <v>694</v>
      </c>
      <c r="O159" s="700">
        <v>0.2</v>
      </c>
      <c r="P159" s="1006">
        <v>44502</v>
      </c>
      <c r="Q159" s="1006">
        <v>44517</v>
      </c>
      <c r="R159" s="609">
        <f t="shared" si="37"/>
        <v>4.9999999999999902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1.2499999999999956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4.0041911525952045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11.500658485308325</v>
      </c>
      <c r="V159" s="667">
        <f>IF(INDEX(Historical!$N$7:$N$1218,MATCH(B159,Historical!$B$7:$B$1249,0))=0,"n/a",((INDEX(Historical!$C$7:$C$1227,MATCH(B159,Historical!$B$7:$B$1249,0))/INDEX(Historical!$N$7:$N$1218,MATCH(B159,Historical!$B$7:$B$1249,0)))^(1/10)-1)*100)</f>
        <v>20.075434451143039</v>
      </c>
      <c r="W159" s="668">
        <f t="shared" si="38"/>
        <v>0.57287220923149229</v>
      </c>
      <c r="X159" s="669">
        <f t="shared" si="39"/>
        <v>0.71879115533177029</v>
      </c>
      <c r="Y159" s="632" t="s">
        <v>4173</v>
      </c>
      <c r="Z159" s="618">
        <f t="shared" si="40"/>
        <v>37.837837837837832</v>
      </c>
      <c r="AA159" s="844">
        <f t="shared" si="41"/>
        <v>14.819819819819818</v>
      </c>
      <c r="AB159" s="845">
        <v>12</v>
      </c>
      <c r="AC159" s="824">
        <v>2.2200000000000002</v>
      </c>
      <c r="AD159" s="824">
        <v>2.09</v>
      </c>
      <c r="AE159" s="824">
        <v>5.38</v>
      </c>
      <c r="AF159" s="824">
        <v>1.47</v>
      </c>
      <c r="AG159" s="824">
        <v>9.7000000000000011</v>
      </c>
      <c r="AH159" s="824">
        <v>111.7</v>
      </c>
      <c r="AI159" s="824">
        <v>15.35</v>
      </c>
      <c r="AJ159" s="824">
        <v>16</v>
      </c>
      <c r="AK159" s="824">
        <v>7.0000000000000009</v>
      </c>
      <c r="AL159" s="836">
        <v>1130</v>
      </c>
      <c r="AM159" s="830">
        <v>0.70000000000000007</v>
      </c>
      <c r="AN159" s="824">
        <v>0.03</v>
      </c>
      <c r="AO159" s="705">
        <f t="shared" si="42"/>
        <v>-0.76596984514979205</v>
      </c>
      <c r="AP159" s="706">
        <f t="shared" si="43"/>
        <v>14.053849974670026</v>
      </c>
      <c r="AQ159" s="846">
        <f t="shared" si="44"/>
        <v>-1.6014111773838491</v>
      </c>
      <c r="AR159" s="618">
        <f>INDEX(Historical!$C$7:$C$1227,MATCH(B159,Historical!$B$7:$B$1249,0))*IF(AH159="n/a",1.03,IF(AH159&lt;0,1.01,IF(AH159&gt;10,1.1,(1+AH159/100))))</f>
        <v>0.89100000000000013</v>
      </c>
      <c r="AS159" s="844">
        <f t="shared" si="45"/>
        <v>0.98010000000000019</v>
      </c>
      <c r="AT159" s="844">
        <f t="shared" si="49"/>
        <v>1.0487070000000003</v>
      </c>
      <c r="AU159" s="844">
        <f t="shared" si="49"/>
        <v>1.1221164900000005</v>
      </c>
      <c r="AV159" s="844">
        <f t="shared" si="49"/>
        <v>1.2006646443000006</v>
      </c>
      <c r="AW159" s="618">
        <f t="shared" si="46"/>
        <v>5.2425881343000018</v>
      </c>
      <c r="AX159" s="713">
        <f t="shared" si="47"/>
        <v>15.934918341337392</v>
      </c>
      <c r="AY159" s="891">
        <v>0.62</v>
      </c>
      <c r="AZ159" s="830">
        <v>57.05</v>
      </c>
      <c r="BA159" s="830">
        <v>-4.1900000000000004</v>
      </c>
      <c r="BB159" s="830">
        <v>7.1999999999999993</v>
      </c>
      <c r="BC159" s="830">
        <v>22.57</v>
      </c>
      <c r="BE159" s="594">
        <v>2011</v>
      </c>
      <c r="BF159" s="856">
        <f t="shared" si="48"/>
        <v>1</v>
      </c>
      <c r="BG159" s="840">
        <v>1.0999999999999999</v>
      </c>
      <c r="BH159" s="823" t="s">
        <v>4455</v>
      </c>
      <c r="BI159" s="823" t="s">
        <v>4456</v>
      </c>
    </row>
    <row r="160" spans="1:61" ht="11.25" customHeight="1" x14ac:dyDescent="0.2">
      <c r="A160" s="829" t="s">
        <v>4873</v>
      </c>
      <c r="B160" s="833" t="s">
        <v>609</v>
      </c>
      <c r="C160" s="889" t="s">
        <v>111</v>
      </c>
      <c r="D160" s="889" t="s">
        <v>210</v>
      </c>
      <c r="E160" s="699">
        <v>15</v>
      </c>
      <c r="F160" s="1155">
        <v>247</v>
      </c>
      <c r="G160" s="1155" t="s">
        <v>105</v>
      </c>
      <c r="H160" s="1155" t="s">
        <v>105</v>
      </c>
      <c r="I160" s="832">
        <v>50</v>
      </c>
      <c r="J160" s="618">
        <f t="shared" si="35"/>
        <v>1.7399999999999998</v>
      </c>
      <c r="K160" s="835">
        <v>0.2175</v>
      </c>
      <c r="L160" s="845">
        <v>4</v>
      </c>
      <c r="M160" s="609">
        <f t="shared" si="36"/>
        <v>0.87</v>
      </c>
      <c r="N160" s="828" t="s">
        <v>150</v>
      </c>
      <c r="O160" s="700">
        <v>0.215</v>
      </c>
      <c r="P160" s="603">
        <v>44546</v>
      </c>
      <c r="Q160" s="603">
        <v>44560</v>
      </c>
      <c r="R160" s="609">
        <f t="shared" si="37"/>
        <v>1.1627906976744196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1.1730205278592365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1.2479005711020674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1.2015459506031334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1.2399508331666365</v>
      </c>
      <c r="W160" s="668">
        <f t="shared" si="38"/>
        <v>0.96902709241670248</v>
      </c>
      <c r="X160" s="669">
        <f t="shared" si="39"/>
        <v>0.15019324382539168</v>
      </c>
      <c r="Y160" s="640"/>
      <c r="Z160" s="618">
        <f t="shared" si="40"/>
        <v>30</v>
      </c>
      <c r="AA160" s="844">
        <f t="shared" si="41"/>
        <v>17.241379310344829</v>
      </c>
      <c r="AB160" s="845">
        <v>9</v>
      </c>
      <c r="AC160" s="824">
        <v>2.9</v>
      </c>
      <c r="AD160" s="824">
        <v>1.4</v>
      </c>
      <c r="AE160" s="824">
        <v>1.1299999999999999</v>
      </c>
      <c r="AF160" s="824">
        <v>3.13</v>
      </c>
      <c r="AG160" s="824">
        <v>17.8</v>
      </c>
      <c r="AH160" s="824">
        <v>-12.7</v>
      </c>
      <c r="AI160" s="824">
        <v>11.86</v>
      </c>
      <c r="AJ160" s="824">
        <v>8</v>
      </c>
      <c r="AK160" s="824">
        <v>12</v>
      </c>
      <c r="AL160" s="836">
        <v>3320</v>
      </c>
      <c r="AM160" s="830">
        <v>0.4</v>
      </c>
      <c r="AN160" s="824">
        <v>0</v>
      </c>
      <c r="AO160" s="705">
        <f t="shared" si="42"/>
        <v>-14.299833359741696</v>
      </c>
      <c r="AP160" s="706">
        <f t="shared" si="43"/>
        <v>2.9415459506031332</v>
      </c>
      <c r="AQ160" s="846">
        <f t="shared" si="44"/>
        <v>54.869862560479831</v>
      </c>
      <c r="AR160" s="618">
        <f>INDEX(Historical!$C$7:$C$1227,MATCH(B160,Historical!$B$7:$B$1249,0))*IF(AH160="n/a",1.03,IF(AH160&lt;0,1.01,IF(AH160&gt;10,1.1,(1+AH160/100))))</f>
        <v>0.87112500000000004</v>
      </c>
      <c r="AS160" s="844">
        <f t="shared" si="45"/>
        <v>0.95823750000000008</v>
      </c>
      <c r="AT160" s="844">
        <f t="shared" si="49"/>
        <v>1.0540612500000002</v>
      </c>
      <c r="AU160" s="844">
        <f t="shared" si="49"/>
        <v>1.1594673750000002</v>
      </c>
      <c r="AV160" s="844">
        <f t="shared" si="49"/>
        <v>1.2754141125000003</v>
      </c>
      <c r="AW160" s="618">
        <f t="shared" si="46"/>
        <v>5.3183052375000006</v>
      </c>
      <c r="AX160" s="713">
        <f t="shared" si="47"/>
        <v>10.636610475000001</v>
      </c>
      <c r="AY160" s="891">
        <v>1.42</v>
      </c>
      <c r="AZ160" s="830">
        <v>38.269999999999996</v>
      </c>
      <c r="BA160" s="830">
        <v>-7.66</v>
      </c>
      <c r="BB160" s="830">
        <v>18.78</v>
      </c>
      <c r="BC160" s="830">
        <v>16.72</v>
      </c>
      <c r="BE160" s="594">
        <v>2008</v>
      </c>
      <c r="BF160" s="856">
        <f t="shared" si="48"/>
        <v>2</v>
      </c>
      <c r="BG160" s="840">
        <v>5.3</v>
      </c>
      <c r="BH160" s="823" t="s">
        <v>4455</v>
      </c>
      <c r="BI160" s="823" t="s">
        <v>4456</v>
      </c>
    </row>
    <row r="161" spans="1:61" ht="11.25" customHeight="1" x14ac:dyDescent="0.2">
      <c r="A161" s="822" t="s">
        <v>610</v>
      </c>
      <c r="B161" s="833" t="s">
        <v>611</v>
      </c>
      <c r="C161" s="889" t="s">
        <v>107</v>
      </c>
      <c r="D161" s="889" t="s">
        <v>4198</v>
      </c>
      <c r="E161" s="699">
        <v>16</v>
      </c>
      <c r="F161" s="1155">
        <v>246</v>
      </c>
      <c r="G161" s="1155" t="s">
        <v>105</v>
      </c>
      <c r="H161" s="1155" t="s">
        <v>105</v>
      </c>
      <c r="I161" s="824">
        <v>293.48</v>
      </c>
      <c r="J161" s="618">
        <f t="shared" si="35"/>
        <v>0.85866157830175815</v>
      </c>
      <c r="K161" s="842">
        <v>0.63</v>
      </c>
      <c r="L161" s="845">
        <v>4</v>
      </c>
      <c r="M161" s="609">
        <f t="shared" si="36"/>
        <v>2.52</v>
      </c>
      <c r="N161" s="828" t="s">
        <v>612</v>
      </c>
      <c r="O161" s="701">
        <v>0.61</v>
      </c>
      <c r="P161" s="603">
        <v>44924</v>
      </c>
      <c r="Q161" s="603">
        <v>44937</v>
      </c>
      <c r="R161" s="609">
        <f t="shared" si="37"/>
        <v>3.2786885245901667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16.959064327485372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12.894226363161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10.391092901821718</v>
      </c>
      <c r="V161" s="667">
        <f>IF(INDEX(Historical!$N$7:$N$1218,MATCH(B161,Historical!$B$7:$B$1249,0))=0,"n/a",((INDEX(Historical!$C$7:$C$1227,MATCH(B161,Historical!$B$7:$B$1249,0))/INDEX(Historical!$N$7:$N$1218,MATCH(B161,Historical!$B$7:$B$1249,0)))^(1/10)-1)*100)</f>
        <v>7.3940923785779322</v>
      </c>
      <c r="W161" s="668">
        <f t="shared" si="38"/>
        <v>1.4053236516122867</v>
      </c>
      <c r="X161" s="669">
        <f t="shared" si="39"/>
        <v>0.49718147855606309</v>
      </c>
      <c r="Y161" s="630"/>
      <c r="Z161" s="618">
        <f t="shared" si="40"/>
        <v>13.152400835073069</v>
      </c>
      <c r="AA161" s="844">
        <f t="shared" si="41"/>
        <v>15.317327766179542</v>
      </c>
      <c r="AB161" s="845">
        <v>12</v>
      </c>
      <c r="AC161" s="824">
        <v>19.16</v>
      </c>
      <c r="AD161" s="824" t="s">
        <v>135</v>
      </c>
      <c r="AE161" s="824">
        <v>4.54</v>
      </c>
      <c r="AF161" s="824">
        <v>1.62</v>
      </c>
      <c r="AG161" s="824">
        <v>17.599999999999998</v>
      </c>
      <c r="AH161" s="824">
        <v>30.4</v>
      </c>
      <c r="AI161" s="824" t="s">
        <v>135</v>
      </c>
      <c r="AJ161" s="824">
        <v>20.9</v>
      </c>
      <c r="AK161" s="824" t="s">
        <v>135</v>
      </c>
      <c r="AL161" s="836">
        <v>587.09</v>
      </c>
      <c r="AM161" s="830">
        <v>2.2999999999999998</v>
      </c>
      <c r="AN161" s="824">
        <v>0</v>
      </c>
      <c r="AO161" s="705">
        <f t="shared" si="42"/>
        <v>-4.0675732860560654</v>
      </c>
      <c r="AP161" s="706">
        <f t="shared" si="43"/>
        <v>11.249754480123476</v>
      </c>
      <c r="AQ161" s="846">
        <f t="shared" si="44"/>
        <v>5.0165510367259802</v>
      </c>
      <c r="AR161" s="618">
        <f>INDEX(Historical!$C$7:$C$1227,MATCH(B161,Historical!$B$7:$B$1249,0))*IF(AH161="n/a",1.03,IF(AH161&lt;0,1.01,IF(AH161&gt;10,1.1,(1+AH161/100))))</f>
        <v>2.2000000000000002</v>
      </c>
      <c r="AS161" s="844">
        <f t="shared" si="45"/>
        <v>2.2660000000000005</v>
      </c>
      <c r="AT161" s="844">
        <f t="shared" si="49"/>
        <v>2.3339800000000004</v>
      </c>
      <c r="AU161" s="844">
        <f t="shared" si="49"/>
        <v>2.4039994000000005</v>
      </c>
      <c r="AV161" s="844">
        <f t="shared" si="49"/>
        <v>2.4761193820000007</v>
      </c>
      <c r="AW161" s="618">
        <f t="shared" si="46"/>
        <v>11.680098782000002</v>
      </c>
      <c r="AX161" s="713">
        <f t="shared" si="47"/>
        <v>3.9798619265367319</v>
      </c>
      <c r="AY161" s="891">
        <v>0.89</v>
      </c>
      <c r="AZ161" s="830">
        <v>20.78</v>
      </c>
      <c r="BA161" s="830">
        <v>-32.090000000000003</v>
      </c>
      <c r="BB161" s="830">
        <v>14.16</v>
      </c>
      <c r="BC161" s="830">
        <v>-2.62</v>
      </c>
      <c r="BE161" s="594">
        <v>2008</v>
      </c>
      <c r="BF161" s="856">
        <f t="shared" si="48"/>
        <v>2</v>
      </c>
      <c r="BG161" s="840">
        <v>1.7999999999999998</v>
      </c>
      <c r="BH161" s="823" t="s">
        <v>4455</v>
      </c>
      <c r="BI161" s="823" t="s">
        <v>4456</v>
      </c>
    </row>
    <row r="162" spans="1:61" ht="11.25" customHeight="1" x14ac:dyDescent="0.2">
      <c r="A162" s="829" t="s">
        <v>4874</v>
      </c>
      <c r="B162" s="833" t="s">
        <v>1232</v>
      </c>
      <c r="C162" s="889" t="s">
        <v>107</v>
      </c>
      <c r="D162" s="889" t="s">
        <v>117</v>
      </c>
      <c r="E162" s="699">
        <v>13</v>
      </c>
      <c r="F162" s="1155">
        <v>309</v>
      </c>
      <c r="G162" s="1155" t="s">
        <v>36</v>
      </c>
      <c r="H162" s="1155" t="s">
        <v>36</v>
      </c>
      <c r="I162" s="832">
        <v>76.37</v>
      </c>
      <c r="J162" s="618">
        <f t="shared" si="35"/>
        <v>2.2260049757758282</v>
      </c>
      <c r="K162" s="835">
        <v>0.42499999999999999</v>
      </c>
      <c r="L162" s="845">
        <v>4</v>
      </c>
      <c r="M162" s="609">
        <f t="shared" si="36"/>
        <v>1.7</v>
      </c>
      <c r="N162" s="828" t="s">
        <v>162</v>
      </c>
      <c r="O162" s="700">
        <v>0.38500000000000001</v>
      </c>
      <c r="P162" s="603">
        <v>44895</v>
      </c>
      <c r="Q162" s="603">
        <v>44930</v>
      </c>
      <c r="R162" s="609">
        <f t="shared" si="37"/>
        <v>10.389610389610384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7.8431372549019773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9.4051585121155412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10.358218836162303</v>
      </c>
      <c r="V162" s="667">
        <f>IF(INDEX(Historical!$N$7:$N$1218,MATCH(B162,Historical!$B$7:$B$1249,0))=0,"n/a",((INDEX(Historical!$C$7:$C$1227,MATCH(B162,Historical!$B$7:$B$1249,0))/INDEX(Historical!$N$7:$N$1218,MATCH(B162,Historical!$B$7:$B$1249,0)))^(1/10)-1)*100)</f>
        <v>14.66304358341195</v>
      </c>
      <c r="W162" s="668">
        <f t="shared" si="38"/>
        <v>0.70641669836406806</v>
      </c>
      <c r="X162" s="669">
        <f t="shared" si="39"/>
        <v>0.30828032250483045</v>
      </c>
      <c r="Y162" s="640"/>
      <c r="Z162" s="618">
        <f t="shared" si="40"/>
        <v>29.616724738675952</v>
      </c>
      <c r="AA162" s="844">
        <f t="shared" si="41"/>
        <v>13.304878048780488</v>
      </c>
      <c r="AB162" s="845">
        <v>12</v>
      </c>
      <c r="AC162" s="824">
        <v>5.74</v>
      </c>
      <c r="AD162" s="824">
        <v>0.89</v>
      </c>
      <c r="AE162" s="824">
        <v>1.08</v>
      </c>
      <c r="AF162" s="824">
        <v>1.94</v>
      </c>
      <c r="AG162" s="824">
        <v>13</v>
      </c>
      <c r="AH162" s="824">
        <v>39.6</v>
      </c>
      <c r="AI162" s="824">
        <v>17.899999999999999</v>
      </c>
      <c r="AJ162" s="824">
        <v>33.6</v>
      </c>
      <c r="AK162" s="824">
        <v>14.82</v>
      </c>
      <c r="AL162" s="836">
        <v>23870</v>
      </c>
      <c r="AM162" s="830">
        <v>0.2</v>
      </c>
      <c r="AN162" s="824">
        <v>0</v>
      </c>
      <c r="AO162" s="705">
        <f t="shared" si="42"/>
        <v>-0.72065423684235697</v>
      </c>
      <c r="AP162" s="706">
        <f t="shared" si="43"/>
        <v>12.584223811938131</v>
      </c>
      <c r="AQ162" s="846">
        <f t="shared" si="44"/>
        <v>7.1063094201978982</v>
      </c>
      <c r="AR162" s="618">
        <f>INDEX(Historical!$C$7:$C$1227,MATCH(B162,Historical!$B$7:$B$1249,0))*IF(AH162="n/a",1.03,IF(AH162&lt;0,1.01,IF(AH162&gt;10,1.1,(1+AH162/100))))</f>
        <v>1.5125000000000002</v>
      </c>
      <c r="AS162" s="844">
        <f t="shared" si="45"/>
        <v>1.6637500000000003</v>
      </c>
      <c r="AT162" s="844">
        <f t="shared" si="49"/>
        <v>1.8301250000000004</v>
      </c>
      <c r="AU162" s="844">
        <f t="shared" si="49"/>
        <v>2.0131375000000005</v>
      </c>
      <c r="AV162" s="844">
        <f t="shared" si="49"/>
        <v>2.2144512500000006</v>
      </c>
      <c r="AW162" s="618">
        <f t="shared" si="46"/>
        <v>9.2339637500000009</v>
      </c>
      <c r="AX162" s="713">
        <f t="shared" si="47"/>
        <v>12.091087796255074</v>
      </c>
      <c r="AY162" s="891">
        <v>0.92</v>
      </c>
      <c r="AZ162" s="830">
        <v>26.93</v>
      </c>
      <c r="BA162" s="830">
        <v>0.37</v>
      </c>
      <c r="BB162" s="830">
        <v>10.94</v>
      </c>
      <c r="BC162" s="830">
        <v>11.55</v>
      </c>
      <c r="BE162" s="594">
        <v>2011</v>
      </c>
      <c r="BF162" s="856">
        <f t="shared" si="48"/>
        <v>1</v>
      </c>
      <c r="BG162" s="840">
        <v>2.6</v>
      </c>
      <c r="BH162" s="823" t="s">
        <v>4455</v>
      </c>
      <c r="BI162" s="823" t="s">
        <v>4456</v>
      </c>
    </row>
    <row r="163" spans="1:61" ht="11.25" customHeight="1" x14ac:dyDescent="0.2">
      <c r="A163" s="829" t="s">
        <v>4875</v>
      </c>
      <c r="B163" s="833" t="s">
        <v>1269</v>
      </c>
      <c r="C163" s="889" t="s">
        <v>111</v>
      </c>
      <c r="D163" s="889" t="s">
        <v>4211</v>
      </c>
      <c r="E163" s="699">
        <v>11</v>
      </c>
      <c r="F163" s="1155">
        <v>442</v>
      </c>
      <c r="G163" s="1155" t="s">
        <v>105</v>
      </c>
      <c r="H163" s="1155" t="s">
        <v>105</v>
      </c>
      <c r="I163" s="832">
        <v>231.96</v>
      </c>
      <c r="J163" s="618">
        <f t="shared" si="35"/>
        <v>2.1382997068460079</v>
      </c>
      <c r="K163" s="835">
        <v>1.24</v>
      </c>
      <c r="L163" s="845">
        <v>4</v>
      </c>
      <c r="M163" s="609">
        <f t="shared" si="36"/>
        <v>4.96</v>
      </c>
      <c r="N163" s="828" t="s">
        <v>247</v>
      </c>
      <c r="O163" s="700">
        <v>1.18</v>
      </c>
      <c r="P163" s="1006">
        <v>44888</v>
      </c>
      <c r="Q163" s="1006">
        <v>44904</v>
      </c>
      <c r="R163" s="609">
        <f t="shared" si="37"/>
        <v>5.0847457627118686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8.7470449172576625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15.058037697854276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16.978946918768024</v>
      </c>
      <c r="V163" s="667" t="str">
        <f>IF(INDEX(Historical!$N$7:$N$1218,MATCH(B163,Historical!$B$7:$B$1249,0))=0,"n/a",((INDEX(Historical!$C$7:$C$1227,MATCH(B163,Historical!$B$7:$B$1249,0))/INDEX(Historical!$N$7:$N$1218,MATCH(B163,Historical!$B$7:$B$1249,0)))^(1/10)-1)*100)</f>
        <v>n/a</v>
      </c>
      <c r="W163" s="668" t="str">
        <f t="shared" si="38"/>
        <v>n/a</v>
      </c>
      <c r="X163" s="669">
        <f t="shared" si="39"/>
        <v>8.0852128184609633</v>
      </c>
      <c r="Y163" s="631"/>
      <c r="Z163" s="618">
        <f t="shared" si="40"/>
        <v>34.540389972144844</v>
      </c>
      <c r="AA163" s="844">
        <f t="shared" si="41"/>
        <v>16.153203342618387</v>
      </c>
      <c r="AB163" s="845">
        <v>12</v>
      </c>
      <c r="AC163" s="824">
        <v>14.36</v>
      </c>
      <c r="AD163" s="824">
        <v>1.46</v>
      </c>
      <c r="AE163" s="824">
        <v>0.87</v>
      </c>
      <c r="AF163" s="824">
        <v>3</v>
      </c>
      <c r="AG163" s="824">
        <v>19.8</v>
      </c>
      <c r="AH163" s="824">
        <v>-21.3</v>
      </c>
      <c r="AI163" s="824">
        <v>3.0700000000000003</v>
      </c>
      <c r="AJ163" s="824">
        <v>2.1</v>
      </c>
      <c r="AK163" s="824">
        <v>10.89</v>
      </c>
      <c r="AL163" s="836">
        <v>9210</v>
      </c>
      <c r="AM163" s="830">
        <v>0.2</v>
      </c>
      <c r="AN163" s="824">
        <v>0.99</v>
      </c>
      <c r="AO163" s="705">
        <f t="shared" si="42"/>
        <v>2.9640432829956467</v>
      </c>
      <c r="AP163" s="706">
        <f t="shared" si="43"/>
        <v>19.117246625614033</v>
      </c>
      <c r="AQ163" s="846">
        <f t="shared" si="44"/>
        <v>46.756957098546145</v>
      </c>
      <c r="AR163" s="618">
        <f>INDEX(Historical!$C$7:$C$1227,MATCH(B163,Historical!$B$7:$B$1249,0))*IF(AH163="n/a",1.03,IF(AH163&lt;0,1.01,IF(AH163&gt;10,1.1,(1+AH163/100))))</f>
        <v>4.6459999999999999</v>
      </c>
      <c r="AS163" s="844">
        <f t="shared" si="45"/>
        <v>4.7886321999999995</v>
      </c>
      <c r="AT163" s="844">
        <f t="shared" si="49"/>
        <v>5.2674954199999995</v>
      </c>
      <c r="AU163" s="844">
        <f t="shared" si="49"/>
        <v>5.7942449619999996</v>
      </c>
      <c r="AV163" s="844">
        <f t="shared" si="49"/>
        <v>6.3736694582000002</v>
      </c>
      <c r="AW163" s="618">
        <f t="shared" si="46"/>
        <v>26.870042040199998</v>
      </c>
      <c r="AX163" s="713">
        <f t="shared" si="47"/>
        <v>11.583911898689427</v>
      </c>
      <c r="AY163" s="891">
        <v>0.65</v>
      </c>
      <c r="AZ163" s="830">
        <v>32.17</v>
      </c>
      <c r="BA163" s="830">
        <v>-10.79</v>
      </c>
      <c r="BB163" s="830">
        <v>-1.5699999999999998</v>
      </c>
      <c r="BC163" s="830">
        <v>5.99</v>
      </c>
      <c r="BE163" s="594">
        <v>2013</v>
      </c>
      <c r="BF163" s="856">
        <f t="shared" si="48"/>
        <v>1</v>
      </c>
      <c r="BG163" s="840">
        <v>5.4</v>
      </c>
      <c r="BH163" s="823" t="s">
        <v>4455</v>
      </c>
      <c r="BI163" s="823" t="s">
        <v>4456</v>
      </c>
    </row>
    <row r="164" spans="1:61" s="737" customFormat="1" ht="11.25" customHeight="1" x14ac:dyDescent="0.2">
      <c r="A164" s="1161" t="s">
        <v>4876</v>
      </c>
      <c r="B164" s="743" t="s">
        <v>1238</v>
      </c>
      <c r="C164" s="889" t="s">
        <v>107</v>
      </c>
      <c r="D164" s="889" t="s">
        <v>4205</v>
      </c>
      <c r="E164" s="721">
        <v>10</v>
      </c>
      <c r="F164" s="1155">
        <v>479</v>
      </c>
      <c r="G164" s="1154" t="s">
        <v>105</v>
      </c>
      <c r="H164" s="1154" t="s">
        <v>105</v>
      </c>
      <c r="I164" s="722">
        <v>90.5</v>
      </c>
      <c r="J164" s="723">
        <f t="shared" si="35"/>
        <v>3.0497237569060771</v>
      </c>
      <c r="K164" s="724">
        <v>0.69</v>
      </c>
      <c r="L164" s="725">
        <v>4</v>
      </c>
      <c r="M164" s="726">
        <f t="shared" si="36"/>
        <v>2.76</v>
      </c>
      <c r="N164" s="727" t="s">
        <v>126</v>
      </c>
      <c r="O164" s="728">
        <v>0.627</v>
      </c>
      <c r="P164" s="1049">
        <v>44644</v>
      </c>
      <c r="Q164" s="1049">
        <v>44661</v>
      </c>
      <c r="R164" s="726">
        <f t="shared" si="37"/>
        <v>10.047846889952144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9.9103139013452903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9.8426038235661206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9.7014495863592778</v>
      </c>
      <c r="V164" s="667">
        <f>IF(INDEX(Historical!$N$7:$N$1218,MATCH(B164,Historical!$B$7:$B$1249,0))=0,"n/a",((INDEX(Historical!$C$7:$C$1227,MATCH(B164,Historical!$B$7:$B$1249,0))/INDEX(Historical!$N$7:$N$1218,MATCH(B164,Historical!$B$7:$B$1249,0)))^(1/10)-1)*100)</f>
        <v>6.6554926043875584</v>
      </c>
      <c r="W164" s="668">
        <f t="shared" si="38"/>
        <v>1.4576606365641074</v>
      </c>
      <c r="X164" s="669" t="str">
        <f t="shared" si="39"/>
        <v>n/a</v>
      </c>
      <c r="Y164" s="740"/>
      <c r="Z164" s="723" t="str">
        <f t="shared" si="40"/>
        <v>n/a</v>
      </c>
      <c r="AA164" s="730" t="str">
        <f t="shared" si="41"/>
        <v>n/a</v>
      </c>
      <c r="AB164" s="725">
        <v>12</v>
      </c>
      <c r="AC164" s="731" t="s">
        <v>135</v>
      </c>
      <c r="AD164" s="731" t="s">
        <v>135</v>
      </c>
      <c r="AE164" s="731" t="s">
        <v>135</v>
      </c>
      <c r="AF164" s="731" t="s">
        <v>135</v>
      </c>
      <c r="AG164" s="731" t="s">
        <v>135</v>
      </c>
      <c r="AH164" s="731" t="s">
        <v>135</v>
      </c>
      <c r="AI164" s="731" t="s">
        <v>135</v>
      </c>
      <c r="AJ164" s="731" t="s">
        <v>135</v>
      </c>
      <c r="AK164" s="731" t="s">
        <v>135</v>
      </c>
      <c r="AL164" s="732" t="s">
        <v>135</v>
      </c>
      <c r="AM164" s="733" t="s">
        <v>135</v>
      </c>
      <c r="AN164" s="731" t="s">
        <v>135</v>
      </c>
      <c r="AO164" s="734" t="str">
        <f t="shared" si="42"/>
        <v>n/a</v>
      </c>
      <c r="AP164" s="735">
        <f t="shared" si="43"/>
        <v>12.751173343265355</v>
      </c>
      <c r="AQ164" s="846" t="str">
        <f t="shared" si="44"/>
        <v>n/a</v>
      </c>
      <c r="AR164" s="618">
        <f>INDEX(Historical!$C$7:$C$1227,MATCH(B164,Historical!$B$7:$B$1249,0))*IF(AH164="n/a",1.03,IF(AH164&lt;0,1.01,IF(AH164&gt;10,1.1,(1+AH164/100))))</f>
        <v>2.5245299999999999</v>
      </c>
      <c r="AS164" s="730">
        <f t="shared" si="45"/>
        <v>2.6002659000000001</v>
      </c>
      <c r="AT164" s="730">
        <f t="shared" si="49"/>
        <v>2.6782738770000001</v>
      </c>
      <c r="AU164" s="730">
        <f t="shared" si="49"/>
        <v>2.7586220933100001</v>
      </c>
      <c r="AV164" s="730">
        <f t="shared" si="49"/>
        <v>2.8413807561093001</v>
      </c>
      <c r="AW164" s="723">
        <f t="shared" si="46"/>
        <v>13.403072626419302</v>
      </c>
      <c r="AX164" s="736">
        <f t="shared" si="47"/>
        <v>14.810025001568288</v>
      </c>
      <c r="AY164" s="892" t="s">
        <v>135</v>
      </c>
      <c r="AZ164" s="733" t="s">
        <v>135</v>
      </c>
      <c r="BA164" s="733" t="s">
        <v>135</v>
      </c>
      <c r="BB164" s="733" t="s">
        <v>135</v>
      </c>
      <c r="BC164" s="733" t="s">
        <v>135</v>
      </c>
      <c r="BD164" s="866" t="s">
        <v>4133</v>
      </c>
      <c r="BE164" s="594">
        <v>2013</v>
      </c>
      <c r="BF164" s="856">
        <f t="shared" si="48"/>
        <v>1</v>
      </c>
      <c r="BG164" s="784" t="s">
        <v>135</v>
      </c>
      <c r="BH164" s="823" t="s">
        <v>4455</v>
      </c>
      <c r="BI164" s="823" t="s">
        <v>4456</v>
      </c>
    </row>
    <row r="165" spans="1:61" ht="11.25" customHeight="1" x14ac:dyDescent="0.2">
      <c r="A165" s="822" t="s">
        <v>4877</v>
      </c>
      <c r="B165" s="833" t="s">
        <v>1258</v>
      </c>
      <c r="C165" s="889" t="s">
        <v>107</v>
      </c>
      <c r="D165" s="889" t="s">
        <v>117</v>
      </c>
      <c r="E165" s="699">
        <v>13</v>
      </c>
      <c r="F165" s="1155">
        <v>286</v>
      </c>
      <c r="G165" s="1155" t="s">
        <v>114</v>
      </c>
      <c r="H165" s="1155" t="s">
        <v>114</v>
      </c>
      <c r="I165" s="832">
        <v>38.590000000000003</v>
      </c>
      <c r="J165" s="618">
        <f t="shared" si="35"/>
        <v>3.3169214822492874</v>
      </c>
      <c r="K165" s="835">
        <v>0.32</v>
      </c>
      <c r="L165" s="845">
        <v>4</v>
      </c>
      <c r="M165" s="609">
        <f t="shared" si="36"/>
        <v>1.28</v>
      </c>
      <c r="N165" s="828" t="s">
        <v>316</v>
      </c>
      <c r="O165" s="700">
        <v>0.31</v>
      </c>
      <c r="P165" s="603">
        <v>44637</v>
      </c>
      <c r="Q165" s="603">
        <v>44651</v>
      </c>
      <c r="R165" s="609">
        <f t="shared" si="37"/>
        <v>3.2258064516129057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3.3333333333333437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2.8424177276338281</v>
      </c>
      <c r="U165" s="667">
        <f>IF(INDEX(Historical!$H$7:$H$1218,MATCH(B165,Historical!$B$7:$B$1249,0))=0,"n/a",((INDEX(Historical!$C$7:$C$1227,MATCH(B165,Historical!$B$7:$B$1249,0))/INDEX(Historical!$H$7:$H$1218,MATCH(B165,Historical!$B$7:$B$1249,0)))^(1/5)-1)*100)</f>
        <v>3.186567045409161</v>
      </c>
      <c r="V165" s="667">
        <f>IF(INDEX(Historical!$N$7:$N$1218,MATCH(B165,Historical!$B$7:$B$1249,0))=0,"n/a",((INDEX(Historical!$C$7:$C$1227,MATCH(B165,Historical!$B$7:$B$1249,0))/INDEX(Historical!$N$7:$N$1218,MATCH(B165,Historical!$B$7:$B$1249,0)))^(1/10)-1)*100)</f>
        <v>10.424739995488853</v>
      </c>
      <c r="W165" s="668">
        <f t="shared" si="38"/>
        <v>0.30567352728107361</v>
      </c>
      <c r="X165" s="669">
        <f t="shared" si="39"/>
        <v>0.2923456004962533</v>
      </c>
      <c r="Y165" s="631"/>
      <c r="Z165" s="618">
        <f t="shared" si="40"/>
        <v>95.522388059701484</v>
      </c>
      <c r="AA165" s="844">
        <f t="shared" si="41"/>
        <v>28.798507462686569</v>
      </c>
      <c r="AB165" s="845">
        <v>12</v>
      </c>
      <c r="AC165" s="824">
        <v>1.34</v>
      </c>
      <c r="AD165" s="824">
        <v>2.25</v>
      </c>
      <c r="AE165" s="824">
        <v>1.1399999999999999</v>
      </c>
      <c r="AF165" s="824">
        <v>1.47</v>
      </c>
      <c r="AG165" s="824">
        <v>4</v>
      </c>
      <c r="AH165" s="824">
        <v>9</v>
      </c>
      <c r="AI165" s="824">
        <v>81.61</v>
      </c>
      <c r="AJ165" s="824">
        <v>10.9</v>
      </c>
      <c r="AK165" s="824">
        <v>12.7</v>
      </c>
      <c r="AL165" s="836">
        <v>1570</v>
      </c>
      <c r="AM165" s="830">
        <v>0.4</v>
      </c>
      <c r="AN165" s="824">
        <v>0.46</v>
      </c>
      <c r="AO165" s="705">
        <f t="shared" si="42"/>
        <v>-22.295018935028121</v>
      </c>
      <c r="AP165" s="706">
        <f t="shared" si="43"/>
        <v>6.5034885276584484</v>
      </c>
      <c r="AQ165" s="846">
        <f t="shared" si="44"/>
        <v>37.167871149266915</v>
      </c>
      <c r="AR165" s="618">
        <f>INDEX(Historical!$C$7:$C$1227,MATCH(B165,Historical!$B$7:$B$1249,0))*IF(AH165="n/a",1.03,IF(AH165&lt;0,1.01,IF(AH165&gt;10,1.1,(1+AH165/100))))</f>
        <v>1.3516000000000001</v>
      </c>
      <c r="AS165" s="844">
        <f t="shared" si="45"/>
        <v>1.4867600000000003</v>
      </c>
      <c r="AT165" s="844">
        <f t="shared" si="49"/>
        <v>1.6354360000000006</v>
      </c>
      <c r="AU165" s="844">
        <f t="shared" si="49"/>
        <v>1.7989796000000007</v>
      </c>
      <c r="AV165" s="844">
        <f t="shared" si="49"/>
        <v>1.9788775600000008</v>
      </c>
      <c r="AW165" s="618">
        <f t="shared" si="46"/>
        <v>8.2516531600000036</v>
      </c>
      <c r="AX165" s="713">
        <f t="shared" si="47"/>
        <v>21.38287939880799</v>
      </c>
      <c r="AY165" s="891">
        <v>0.42</v>
      </c>
      <c r="AZ165" s="830">
        <v>18.37</v>
      </c>
      <c r="BA165" s="830">
        <v>-10.15</v>
      </c>
      <c r="BB165" s="830">
        <v>2.73</v>
      </c>
      <c r="BC165" s="830">
        <v>1.1299999999999999</v>
      </c>
      <c r="BE165" s="594">
        <v>2010</v>
      </c>
      <c r="BF165" s="856">
        <f t="shared" si="48"/>
        <v>1</v>
      </c>
      <c r="BG165" s="840">
        <v>0.4</v>
      </c>
      <c r="BH165" s="823" t="s">
        <v>4455</v>
      </c>
      <c r="BI165" s="823" t="s">
        <v>4456</v>
      </c>
    </row>
    <row r="166" spans="1:61" ht="11.25" customHeight="1" x14ac:dyDescent="0.2">
      <c r="A166" s="822" t="s">
        <v>4878</v>
      </c>
      <c r="B166" s="833" t="s">
        <v>1248</v>
      </c>
      <c r="C166" s="889" t="s">
        <v>111</v>
      </c>
      <c r="D166" s="889" t="s">
        <v>4189</v>
      </c>
      <c r="E166" s="699">
        <v>12</v>
      </c>
      <c r="F166" s="1155">
        <v>362</v>
      </c>
      <c r="G166" s="1155" t="s">
        <v>105</v>
      </c>
      <c r="H166" s="1155" t="s">
        <v>105</v>
      </c>
      <c r="I166" s="824">
        <v>29</v>
      </c>
      <c r="J166" s="618">
        <f t="shared" si="35"/>
        <v>4.4137931034482758</v>
      </c>
      <c r="K166" s="835">
        <v>0.32</v>
      </c>
      <c r="L166" s="845">
        <v>4</v>
      </c>
      <c r="M166" s="609">
        <f t="shared" si="36"/>
        <v>1.28</v>
      </c>
      <c r="N166" s="828" t="s">
        <v>118</v>
      </c>
      <c r="O166" s="700">
        <v>0.31</v>
      </c>
      <c r="P166" s="603">
        <v>44707</v>
      </c>
      <c r="Q166" s="603">
        <v>44720</v>
      </c>
      <c r="R166" s="609">
        <f t="shared" si="37"/>
        <v>3.2258064516129057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1.2295081967213184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1.8185790714934535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2.5293235168655004</v>
      </c>
      <c r="V166" s="667">
        <f>IF(INDEX(Historical!$N$7:$N$1218,MATCH(B166,Historical!$B$7:$B$1249,0))=0,"n/a",((INDEX(Historical!$C$7:$C$1227,MATCH(B166,Historical!$B$7:$B$1249,0))/INDEX(Historical!$N$7:$N$1218,MATCH(B166,Historical!$B$7:$B$1249,0)))^(1/10)-1)*100)</f>
        <v>2.9883055969457395</v>
      </c>
      <c r="W166" s="668">
        <f t="shared" si="38"/>
        <v>0.8464072481243714</v>
      </c>
      <c r="X166" s="669" t="str">
        <f t="shared" si="39"/>
        <v>n/a</v>
      </c>
      <c r="Y166" s="640"/>
      <c r="Z166" s="618">
        <f t="shared" si="40"/>
        <v>46.715328467153284</v>
      </c>
      <c r="AA166" s="844">
        <f t="shared" si="41"/>
        <v>10.583941605839415</v>
      </c>
      <c r="AB166" s="845">
        <v>12</v>
      </c>
      <c r="AC166" s="824">
        <v>2.74</v>
      </c>
      <c r="AD166" s="824">
        <v>1.04</v>
      </c>
      <c r="AE166" s="824">
        <v>0.5</v>
      </c>
      <c r="AF166" s="824">
        <v>1.95</v>
      </c>
      <c r="AG166" s="824">
        <v>19.8</v>
      </c>
      <c r="AH166" s="824">
        <v>39.4</v>
      </c>
      <c r="AI166" s="824">
        <v>-19.07</v>
      </c>
      <c r="AJ166" s="824">
        <v>-6.3</v>
      </c>
      <c r="AK166" s="824">
        <v>10</v>
      </c>
      <c r="AL166" s="836">
        <v>1190</v>
      </c>
      <c r="AM166" s="830">
        <v>0.3</v>
      </c>
      <c r="AN166" s="824">
        <v>0.35</v>
      </c>
      <c r="AO166" s="705">
        <f t="shared" si="42"/>
        <v>-3.6408249855256392</v>
      </c>
      <c r="AP166" s="706">
        <f t="shared" si="43"/>
        <v>6.9431166203137762</v>
      </c>
      <c r="AQ166" s="846">
        <f t="shared" si="44"/>
        <v>-4.2255284967466222</v>
      </c>
      <c r="AR166" s="618">
        <f>INDEX(Historical!$C$7:$C$1227,MATCH(B166,Historical!$B$7:$B$1249,0))*IF(AH166="n/a",1.03,IF(AH166&lt;0,1.01,IF(AH166&gt;10,1.1,(1+AH166/100))))</f>
        <v>1.3585000000000003</v>
      </c>
      <c r="AS166" s="844">
        <f t="shared" si="45"/>
        <v>1.3720850000000002</v>
      </c>
      <c r="AT166" s="844">
        <f t="shared" si="49"/>
        <v>1.5092935000000003</v>
      </c>
      <c r="AU166" s="844">
        <f t="shared" si="49"/>
        <v>1.6602228500000005</v>
      </c>
      <c r="AV166" s="844">
        <f t="shared" si="49"/>
        <v>1.8262451350000006</v>
      </c>
      <c r="AW166" s="618">
        <f t="shared" si="46"/>
        <v>7.7263464850000014</v>
      </c>
      <c r="AX166" s="713">
        <f t="shared" si="47"/>
        <v>26.642574086206899</v>
      </c>
      <c r="AY166" s="891">
        <v>0.95</v>
      </c>
      <c r="AZ166" s="830">
        <v>9.39</v>
      </c>
      <c r="BA166" s="830">
        <v>-34.83</v>
      </c>
      <c r="BB166" s="830">
        <v>1.8800000000000001</v>
      </c>
      <c r="BC166" s="830">
        <v>-15.25</v>
      </c>
      <c r="BE166" s="594">
        <v>2011</v>
      </c>
      <c r="BF166" s="856">
        <f t="shared" si="48"/>
        <v>1</v>
      </c>
      <c r="BG166" s="840">
        <v>7.6</v>
      </c>
      <c r="BH166" s="823" t="s">
        <v>4455</v>
      </c>
      <c r="BI166" s="823" t="s">
        <v>4456</v>
      </c>
    </row>
    <row r="167" spans="1:61" ht="11.25" customHeight="1" x14ac:dyDescent="0.2">
      <c r="A167" s="822" t="s">
        <v>4881</v>
      </c>
      <c r="B167" s="833" t="s">
        <v>1250</v>
      </c>
      <c r="C167" s="889" t="s">
        <v>107</v>
      </c>
      <c r="D167" s="889" t="s">
        <v>4205</v>
      </c>
      <c r="E167" s="699">
        <v>12</v>
      </c>
      <c r="F167" s="1155">
        <v>333</v>
      </c>
      <c r="G167" s="1155" t="s">
        <v>105</v>
      </c>
      <c r="H167" s="1155" t="s">
        <v>105</v>
      </c>
      <c r="I167" s="832">
        <v>25.45</v>
      </c>
      <c r="J167" s="618">
        <f t="shared" si="35"/>
        <v>2.5933202357563854</v>
      </c>
      <c r="K167" s="835">
        <v>0.16500000000000001</v>
      </c>
      <c r="L167" s="845">
        <v>4</v>
      </c>
      <c r="M167" s="609">
        <f t="shared" si="36"/>
        <v>0.66</v>
      </c>
      <c r="N167" s="828" t="s">
        <v>777</v>
      </c>
      <c r="O167" s="700">
        <v>0.14000000000000001</v>
      </c>
      <c r="P167" s="603">
        <v>44607</v>
      </c>
      <c r="Q167" s="603">
        <v>44629</v>
      </c>
      <c r="R167" s="609">
        <f t="shared" si="37"/>
        <v>17.857142857142851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5.6603773584905648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6.7767583149812571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10.333016068581657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23.654897682391752</v>
      </c>
      <c r="W167" s="668">
        <f t="shared" si="38"/>
        <v>0.43682353681340813</v>
      </c>
      <c r="X167" s="669">
        <f t="shared" si="39"/>
        <v>1.148112896509073</v>
      </c>
      <c r="Y167" s="640" t="s">
        <v>5241</v>
      </c>
      <c r="Z167" s="618">
        <f t="shared" si="40"/>
        <v>45.517241379310349</v>
      </c>
      <c r="AA167" s="844">
        <f t="shared" si="41"/>
        <v>17.551724137931036</v>
      </c>
      <c r="AB167" s="845">
        <v>12</v>
      </c>
      <c r="AC167" s="824">
        <v>1.45</v>
      </c>
      <c r="AD167" s="824">
        <v>3.44</v>
      </c>
      <c r="AE167" s="824">
        <v>6.73</v>
      </c>
      <c r="AF167" s="824">
        <v>1.48</v>
      </c>
      <c r="AG167" s="824">
        <v>8.5</v>
      </c>
      <c r="AH167" s="824">
        <v>49.2</v>
      </c>
      <c r="AI167" s="824">
        <v>40.589999999999996</v>
      </c>
      <c r="AJ167" s="824">
        <v>9</v>
      </c>
      <c r="AK167" s="824">
        <v>5</v>
      </c>
      <c r="AL167" s="836">
        <v>5090</v>
      </c>
      <c r="AM167" s="830">
        <v>0.6</v>
      </c>
      <c r="AN167" s="824">
        <v>0</v>
      </c>
      <c r="AO167" s="705">
        <f t="shared" si="42"/>
        <v>-4.6253878335929937</v>
      </c>
      <c r="AP167" s="706">
        <f t="shared" si="43"/>
        <v>12.926336304338042</v>
      </c>
      <c r="AQ167" s="846">
        <f t="shared" si="44"/>
        <v>7.4482856988274726</v>
      </c>
      <c r="AR167" s="618">
        <f>INDEX(Historical!$C$7:$C$1227,MATCH(B167,Historical!$B$7:$B$1249,0))*IF(AH167="n/a",1.03,IF(AH167&lt;0,1.01,IF(AH167&gt;10,1.1,(1+AH167/100))))</f>
        <v>0.6160000000000001</v>
      </c>
      <c r="AS167" s="844">
        <f t="shared" si="45"/>
        <v>0.6776000000000002</v>
      </c>
      <c r="AT167" s="844">
        <f t="shared" ref="AT167:AV186" si="50">IF($AK167="n/a",1.03*AS167,IF($AK167&lt;0,1.01*AS167,IF($AK167&gt;10,1.1*AS167,(1+$AK167/100)*AS167)))</f>
        <v>0.71148000000000022</v>
      </c>
      <c r="AU167" s="844">
        <f t="shared" si="50"/>
        <v>0.74705400000000022</v>
      </c>
      <c r="AV167" s="844">
        <f t="shared" si="50"/>
        <v>0.78440670000000023</v>
      </c>
      <c r="AW167" s="618">
        <f t="shared" si="46"/>
        <v>3.5365407000000011</v>
      </c>
      <c r="AX167" s="713">
        <f t="shared" si="47"/>
        <v>13.896034184675839</v>
      </c>
      <c r="AY167" s="891">
        <v>1.18</v>
      </c>
      <c r="AZ167" s="830">
        <v>28.34</v>
      </c>
      <c r="BA167" s="830">
        <v>-2.86</v>
      </c>
      <c r="BB167" s="830">
        <v>4.25</v>
      </c>
      <c r="BC167" s="830">
        <v>10.77</v>
      </c>
      <c r="BE167" s="594">
        <v>2011</v>
      </c>
      <c r="BF167" s="856">
        <f t="shared" si="48"/>
        <v>1</v>
      </c>
      <c r="BG167" s="840">
        <v>1.3</v>
      </c>
      <c r="BH167" s="823" t="s">
        <v>4455</v>
      </c>
      <c r="BI167" s="823" t="s">
        <v>4456</v>
      </c>
    </row>
    <row r="168" spans="1:61" ht="11.25" customHeight="1" x14ac:dyDescent="0.2">
      <c r="A168" s="829" t="s">
        <v>1253</v>
      </c>
      <c r="B168" s="833" t="s">
        <v>1254</v>
      </c>
      <c r="C168" s="889" t="s">
        <v>111</v>
      </c>
      <c r="D168" s="889" t="s">
        <v>4227</v>
      </c>
      <c r="E168" s="699">
        <v>12</v>
      </c>
      <c r="F168" s="1155">
        <v>385</v>
      </c>
      <c r="G168" s="1155" t="s">
        <v>36</v>
      </c>
      <c r="H168" s="1155" t="s">
        <v>36</v>
      </c>
      <c r="I168" s="832">
        <v>219.55</v>
      </c>
      <c r="J168" s="618">
        <f t="shared" si="35"/>
        <v>1.8765657025734457</v>
      </c>
      <c r="K168" s="835">
        <v>1.03</v>
      </c>
      <c r="L168" s="845">
        <v>4</v>
      </c>
      <c r="M168" s="609">
        <f t="shared" si="36"/>
        <v>4.12</v>
      </c>
      <c r="N168" s="828" t="s">
        <v>247</v>
      </c>
      <c r="O168" s="700">
        <v>0.98</v>
      </c>
      <c r="P168" s="603">
        <v>44874</v>
      </c>
      <c r="Q168" s="603">
        <v>44897</v>
      </c>
      <c r="R168" s="609">
        <f t="shared" si="37"/>
        <v>5.1020408163265358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3.8567493112947604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7.2613795918652579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9.0021472273660752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10.652716009839791</v>
      </c>
      <c r="W168" s="668">
        <f t="shared" si="38"/>
        <v>0.84505653009531989</v>
      </c>
      <c r="X168" s="669">
        <f t="shared" si="39"/>
        <v>1.800429445473215</v>
      </c>
      <c r="Y168" s="621"/>
      <c r="Z168" s="618">
        <f t="shared" si="40"/>
        <v>52.685421994884905</v>
      </c>
      <c r="AA168" s="844">
        <f t="shared" si="41"/>
        <v>28.075447570332482</v>
      </c>
      <c r="AB168" s="845">
        <v>12</v>
      </c>
      <c r="AC168" s="824">
        <v>7.82</v>
      </c>
      <c r="AD168" s="824">
        <v>3.75</v>
      </c>
      <c r="AE168" s="824">
        <v>4.17</v>
      </c>
      <c r="AF168" s="824">
        <v>8.25</v>
      </c>
      <c r="AG168" s="824">
        <v>29.799999999999997</v>
      </c>
      <c r="AH168" s="824">
        <v>17.8</v>
      </c>
      <c r="AI168" s="824">
        <v>5.53</v>
      </c>
      <c r="AJ168" s="824">
        <v>5</v>
      </c>
      <c r="AK168" s="824">
        <v>7.3999999999999995</v>
      </c>
      <c r="AL168" s="836">
        <v>145610</v>
      </c>
      <c r="AM168" s="830">
        <v>0.1</v>
      </c>
      <c r="AN168" s="824">
        <v>0.96</v>
      </c>
      <c r="AO168" s="705">
        <f t="shared" si="42"/>
        <v>-17.196734640392961</v>
      </c>
      <c r="AP168" s="706">
        <f t="shared" si="43"/>
        <v>10.878712929939521</v>
      </c>
      <c r="AQ168" s="846">
        <f t="shared" si="44"/>
        <v>220.84779531404882</v>
      </c>
      <c r="AR168" s="618">
        <f>INDEX(Historical!$C$7:$C$1227,MATCH(B168,Historical!$B$7:$B$1249,0))*IF(AH168="n/a",1.03,IF(AH168&lt;0,1.01,IF(AH168&gt;10,1.1,(1+AH168/100))))</f>
        <v>4.1470000000000002</v>
      </c>
      <c r="AS168" s="844">
        <f t="shared" si="45"/>
        <v>4.3763290999999995</v>
      </c>
      <c r="AT168" s="844">
        <f t="shared" si="50"/>
        <v>4.7001774533999994</v>
      </c>
      <c r="AU168" s="844">
        <f t="shared" si="50"/>
        <v>5.0479905849515996</v>
      </c>
      <c r="AV168" s="844">
        <f t="shared" si="50"/>
        <v>5.4215418882380186</v>
      </c>
      <c r="AW168" s="618">
        <f t="shared" si="46"/>
        <v>23.693039026589616</v>
      </c>
      <c r="AX168" s="713">
        <f t="shared" si="47"/>
        <v>10.791636996852477</v>
      </c>
      <c r="AY168" s="891">
        <v>1.1299999999999999</v>
      </c>
      <c r="AZ168" s="830">
        <v>31.759999999999998</v>
      </c>
      <c r="BA168" s="830">
        <v>-1.05</v>
      </c>
      <c r="BB168" s="830">
        <v>14.2</v>
      </c>
      <c r="BC168" s="830">
        <v>15.770000000000001</v>
      </c>
      <c r="BE168" s="594">
        <v>2012</v>
      </c>
      <c r="BF168" s="856">
        <f t="shared" si="48"/>
        <v>1</v>
      </c>
      <c r="BG168" s="840">
        <v>8.6</v>
      </c>
      <c r="BH168" s="823" t="s">
        <v>4455</v>
      </c>
      <c r="BI168" s="823" t="s">
        <v>4456</v>
      </c>
    </row>
    <row r="169" spans="1:61" ht="11.25" customHeight="1" x14ac:dyDescent="0.2">
      <c r="A169" s="822" t="s">
        <v>4882</v>
      </c>
      <c r="B169" s="833" t="s">
        <v>616</v>
      </c>
      <c r="C169" s="889" t="s">
        <v>107</v>
      </c>
      <c r="D169" s="889" t="s">
        <v>4205</v>
      </c>
      <c r="E169" s="699">
        <v>18</v>
      </c>
      <c r="F169" s="1155">
        <v>228</v>
      </c>
      <c r="G169" s="1155" t="s">
        <v>105</v>
      </c>
      <c r="H169" s="1155" t="s">
        <v>105</v>
      </c>
      <c r="I169" s="832">
        <v>125</v>
      </c>
      <c r="J169" s="618">
        <f t="shared" si="35"/>
        <v>2.08</v>
      </c>
      <c r="K169" s="835">
        <v>0.65</v>
      </c>
      <c r="L169" s="845">
        <v>4</v>
      </c>
      <c r="M169" s="609">
        <f t="shared" si="36"/>
        <v>2.6</v>
      </c>
      <c r="N169" s="828" t="s">
        <v>511</v>
      </c>
      <c r="O169" s="700">
        <v>0.62</v>
      </c>
      <c r="P169" s="1006">
        <v>44879</v>
      </c>
      <c r="Q169" s="1006">
        <v>44895</v>
      </c>
      <c r="R169" s="609">
        <f t="shared" si="37"/>
        <v>4.8387096774193585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10.752688172043001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7.2466124161307821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11.413340246469872</v>
      </c>
      <c r="V169" s="667">
        <f>IF(INDEX(Historical!$N$7:$N$1218,MATCH(B169,Historical!$B$7:$B$1249,0))=0,"n/a",((INDEX(Historical!$C$7:$C$1227,MATCH(B169,Historical!$B$7:$B$1249,0))/INDEX(Historical!$N$7:$N$1218,MATCH(B169,Historical!$B$7:$B$1249,0)))^(1/10)-1)*100)</f>
        <v>11.942718117077501</v>
      </c>
      <c r="W169" s="668">
        <f t="shared" si="38"/>
        <v>0.95567358574337913</v>
      </c>
      <c r="X169" s="669" t="str">
        <f t="shared" si="39"/>
        <v>n/a</v>
      </c>
      <c r="Y169" s="632"/>
      <c r="Z169" s="618" t="str">
        <f t="shared" si="40"/>
        <v>n/a</v>
      </c>
      <c r="AA169" s="844" t="str">
        <f t="shared" si="41"/>
        <v>n/a</v>
      </c>
      <c r="AB169" s="845">
        <v>12</v>
      </c>
      <c r="AC169" s="824" t="s">
        <v>135</v>
      </c>
      <c r="AD169" s="824" t="s">
        <v>135</v>
      </c>
      <c r="AE169" s="824" t="s">
        <v>135</v>
      </c>
      <c r="AF169" s="824" t="s">
        <v>135</v>
      </c>
      <c r="AG169" s="824" t="s">
        <v>135</v>
      </c>
      <c r="AH169" s="824" t="s">
        <v>135</v>
      </c>
      <c r="AI169" s="824" t="s">
        <v>135</v>
      </c>
      <c r="AJ169" s="824" t="s">
        <v>135</v>
      </c>
      <c r="AK169" s="824" t="s">
        <v>135</v>
      </c>
      <c r="AL169" s="836" t="s">
        <v>135</v>
      </c>
      <c r="AM169" s="830" t="s">
        <v>135</v>
      </c>
      <c r="AN169" s="824" t="s">
        <v>135</v>
      </c>
      <c r="AO169" s="705" t="str">
        <f t="shared" si="42"/>
        <v>n/a</v>
      </c>
      <c r="AP169" s="706">
        <f t="shared" si="43"/>
        <v>13.493340246469872</v>
      </c>
      <c r="AQ169" s="846" t="str">
        <f t="shared" si="44"/>
        <v>n/a</v>
      </c>
      <c r="AR169" s="618">
        <f>INDEX(Historical!$C$7:$C$1227,MATCH(B169,Historical!$B$7:$B$1249,0))*IF(AH169="n/a",1.03,IF(AH169&lt;0,1.01,IF(AH169&gt;10,1.1,(1+AH169/100))))</f>
        <v>2.1217999999999999</v>
      </c>
      <c r="AS169" s="844">
        <f t="shared" si="45"/>
        <v>2.185454</v>
      </c>
      <c r="AT169" s="844">
        <f t="shared" si="50"/>
        <v>2.2510176200000003</v>
      </c>
      <c r="AU169" s="844">
        <f t="shared" si="50"/>
        <v>2.3185481486000001</v>
      </c>
      <c r="AV169" s="844">
        <f t="shared" si="50"/>
        <v>2.3881045930580003</v>
      </c>
      <c r="AW169" s="618">
        <f t="shared" si="46"/>
        <v>11.264924361658</v>
      </c>
      <c r="AX169" s="713">
        <f t="shared" si="47"/>
        <v>9.0119394893263998</v>
      </c>
      <c r="AY169" s="891" t="s">
        <v>135</v>
      </c>
      <c r="AZ169" s="830" t="s">
        <v>135</v>
      </c>
      <c r="BA169" s="830" t="s">
        <v>135</v>
      </c>
      <c r="BB169" s="830" t="s">
        <v>135</v>
      </c>
      <c r="BC169" s="830" t="s">
        <v>135</v>
      </c>
      <c r="BD169" s="865" t="s">
        <v>4133</v>
      </c>
      <c r="BE169" s="594">
        <v>2005</v>
      </c>
      <c r="BF169" s="856">
        <f t="shared" si="48"/>
        <v>2</v>
      </c>
      <c r="BG169" s="840" t="s">
        <v>135</v>
      </c>
      <c r="BH169" s="823" t="s">
        <v>4455</v>
      </c>
      <c r="BI169" s="823" t="s">
        <v>4456</v>
      </c>
    </row>
    <row r="170" spans="1:61" ht="11.25" customHeight="1" x14ac:dyDescent="0.2">
      <c r="A170" s="829" t="s">
        <v>1263</v>
      </c>
      <c r="B170" s="833" t="s">
        <v>1264</v>
      </c>
      <c r="C170" s="889" t="s">
        <v>4061</v>
      </c>
      <c r="D170" s="889" t="s">
        <v>4185</v>
      </c>
      <c r="E170" s="699">
        <v>13</v>
      </c>
      <c r="F170" s="1155">
        <v>311</v>
      </c>
      <c r="G170" s="1155" t="s">
        <v>105</v>
      </c>
      <c r="H170" s="1155" t="s">
        <v>105</v>
      </c>
      <c r="I170" s="832">
        <v>30.04</v>
      </c>
      <c r="J170" s="618">
        <f t="shared" si="35"/>
        <v>3.4953395472703064</v>
      </c>
      <c r="K170" s="835">
        <v>0.26250000000000001</v>
      </c>
      <c r="L170" s="845">
        <v>4</v>
      </c>
      <c r="M170" s="609">
        <f t="shared" si="36"/>
        <v>1.05</v>
      </c>
      <c r="N170" s="828" t="s">
        <v>187</v>
      </c>
      <c r="O170" s="700">
        <v>0.25</v>
      </c>
      <c r="P170" s="603">
        <v>44908</v>
      </c>
      <c r="Q170" s="603">
        <v>44930</v>
      </c>
      <c r="R170" s="609">
        <f t="shared" si="37"/>
        <v>5.0000000000000044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9.988649262202042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11.635130764998248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9.5190662172671701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15.18268752022205</v>
      </c>
      <c r="W170" s="668">
        <f t="shared" si="38"/>
        <v>0.62696846026690478</v>
      </c>
      <c r="X170" s="669">
        <f t="shared" si="39"/>
        <v>0.3351783879319426</v>
      </c>
      <c r="Y170" s="628"/>
      <c r="Z170" s="618">
        <f t="shared" si="40"/>
        <v>18.292682926829269</v>
      </c>
      <c r="AA170" s="844">
        <f t="shared" si="41"/>
        <v>5.2334494773519165</v>
      </c>
      <c r="AB170" s="845">
        <v>10</v>
      </c>
      <c r="AC170" s="824">
        <v>5.74</v>
      </c>
      <c r="AD170" s="824">
        <v>3.32</v>
      </c>
      <c r="AE170" s="824">
        <v>0.44</v>
      </c>
      <c r="AF170" s="825" t="s">
        <v>135</v>
      </c>
      <c r="AG170" s="826">
        <v>-307.2</v>
      </c>
      <c r="AH170" s="824">
        <v>166.1</v>
      </c>
      <c r="AI170" s="824">
        <v>5.99</v>
      </c>
      <c r="AJ170" s="824">
        <v>28.4</v>
      </c>
      <c r="AK170" s="824">
        <v>1.52</v>
      </c>
      <c r="AL170" s="836">
        <v>28540</v>
      </c>
      <c r="AM170" s="830">
        <v>0.1</v>
      </c>
      <c r="AN170" s="824" t="s">
        <v>135</v>
      </c>
      <c r="AO170" s="705">
        <f t="shared" si="42"/>
        <v>7.7809562871855604</v>
      </c>
      <c r="AP170" s="706">
        <f t="shared" si="43"/>
        <v>13.014405764537477</v>
      </c>
      <c r="AQ170" s="846" t="str">
        <f t="shared" si="44"/>
        <v>n/a</v>
      </c>
      <c r="AR170" s="618">
        <f>INDEX(Historical!$C$7:$C$1227,MATCH(B170,Historical!$B$7:$B$1249,0))*IF(AH170="n/a",1.03,IF(AH170&lt;0,1.01,IF(AH170&gt;10,1.1,(1+AH170/100))))</f>
        <v>0.85272000000000003</v>
      </c>
      <c r="AS170" s="844">
        <f t="shared" si="45"/>
        <v>0.90379792800000014</v>
      </c>
      <c r="AT170" s="844">
        <f t="shared" si="50"/>
        <v>0.91753565650560021</v>
      </c>
      <c r="AU170" s="844">
        <f t="shared" si="50"/>
        <v>0.93148219848448544</v>
      </c>
      <c r="AV170" s="844">
        <f t="shared" si="50"/>
        <v>0.94564072790144971</v>
      </c>
      <c r="AW170" s="618">
        <f t="shared" si="46"/>
        <v>4.5511765108915352</v>
      </c>
      <c r="AX170" s="713">
        <f t="shared" si="47"/>
        <v>15.150387852501781</v>
      </c>
      <c r="AY170" s="891">
        <v>1.01</v>
      </c>
      <c r="AZ170" s="830">
        <v>24.779999999999998</v>
      </c>
      <c r="BA170" s="830">
        <v>-27.560000000000002</v>
      </c>
      <c r="BB170" s="830">
        <v>10.38</v>
      </c>
      <c r="BC170" s="830">
        <v>-8.6300000000000008</v>
      </c>
      <c r="BE170" s="594">
        <v>2011</v>
      </c>
      <c r="BF170" s="856">
        <f t="shared" si="48"/>
        <v>1</v>
      </c>
      <c r="BG170" s="840">
        <v>16.100000000000001</v>
      </c>
      <c r="BH170" s="823" t="s">
        <v>4455</v>
      </c>
      <c r="BI170" s="823" t="s">
        <v>4456</v>
      </c>
    </row>
    <row r="171" spans="1:61" ht="11.25" customHeight="1" x14ac:dyDescent="0.2">
      <c r="A171" s="838" t="s">
        <v>5355</v>
      </c>
      <c r="B171" s="833" t="s">
        <v>5354</v>
      </c>
      <c r="C171" s="889" t="s">
        <v>4186</v>
      </c>
      <c r="D171" s="889" t="s">
        <v>4187</v>
      </c>
      <c r="E171" s="699">
        <v>10</v>
      </c>
      <c r="F171" s="1155">
        <v>454</v>
      </c>
      <c r="G171" s="1155" t="s">
        <v>105</v>
      </c>
      <c r="H171" s="1155" t="s">
        <v>105</v>
      </c>
      <c r="I171" s="832">
        <v>20.53</v>
      </c>
      <c r="J171" s="618">
        <f t="shared" si="35"/>
        <v>6.3321967851924015</v>
      </c>
      <c r="K171" s="835">
        <v>0.32500000000000001</v>
      </c>
      <c r="L171" s="845">
        <v>4</v>
      </c>
      <c r="M171" s="609">
        <f t="shared" si="36"/>
        <v>1.3</v>
      </c>
      <c r="N171" s="828" t="s">
        <v>578</v>
      </c>
      <c r="O171" s="700">
        <v>0.32</v>
      </c>
      <c r="P171" s="895">
        <v>44470</v>
      </c>
      <c r="Q171" s="895">
        <v>44480</v>
      </c>
      <c r="R171" s="609">
        <f t="shared" si="37"/>
        <v>1.5625000000000013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1.5810276679841806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1.6066999579604779</v>
      </c>
      <c r="U171" s="667">
        <f>IF(INDEX(Historical!$H$7:$H$1218,MATCH(B171,Historical!$B$7:$B$1249,0))=0,"n/a",((INDEX(Historical!$C$7:$C$1227,MATCH(B171,Historical!$B$7:$B$1249,0))/INDEX(Historical!$H$7:$H$1218,MATCH(B171,Historical!$B$7:$B$1249,0)))^(1/5)-1)*100)</f>
        <v>1.633517230276893</v>
      </c>
      <c r="V171" s="667" t="str">
        <f>IF(INDEX(Historical!$N$7:$N$1218,MATCH(B171,Historical!$B$7:$B$1249,0))=0,"n/a",((INDEX(Historical!$C$7:$C$1227,MATCH(B171,Historical!$B$7:$B$1249,0))/INDEX(Historical!$N$7:$N$1218,MATCH(B171,Historical!$B$7:$B$1249,0)))^(1/10)-1)*100)</f>
        <v>n/a</v>
      </c>
      <c r="W171" s="668" t="str">
        <f t="shared" si="38"/>
        <v>n/a</v>
      </c>
      <c r="X171" s="669">
        <f t="shared" si="39"/>
        <v>0.27225287171281548</v>
      </c>
      <c r="Y171" s="627"/>
      <c r="Z171" s="618">
        <f t="shared" si="40"/>
        <v>270.83333333333337</v>
      </c>
      <c r="AA171" s="844">
        <f t="shared" si="41"/>
        <v>42.770833333333336</v>
      </c>
      <c r="AB171" s="845">
        <v>12</v>
      </c>
      <c r="AC171" s="824">
        <v>0.48</v>
      </c>
      <c r="AD171" s="824" t="s">
        <v>135</v>
      </c>
      <c r="AE171" s="824">
        <v>9.65</v>
      </c>
      <c r="AF171" s="824">
        <v>0.85</v>
      </c>
      <c r="AG171" s="824">
        <v>2.2999999999999998</v>
      </c>
      <c r="AH171" s="824">
        <v>84.2</v>
      </c>
      <c r="AI171" s="824">
        <v>-168.2</v>
      </c>
      <c r="AJ171" s="824">
        <v>6</v>
      </c>
      <c r="AK171" s="824" t="s">
        <v>135</v>
      </c>
      <c r="AL171" s="836">
        <v>7630</v>
      </c>
      <c r="AM171" s="830">
        <v>0.2</v>
      </c>
      <c r="AN171" s="824">
        <v>0.73</v>
      </c>
      <c r="AO171" s="705">
        <f t="shared" si="42"/>
        <v>-34.80511931786404</v>
      </c>
      <c r="AP171" s="706">
        <f t="shared" si="43"/>
        <v>7.9657140154692945</v>
      </c>
      <c r="AQ171" s="846">
        <f t="shared" si="44"/>
        <v>27.113612057758687</v>
      </c>
      <c r="AR171" s="618">
        <f>INDEX(Historical!$C$7:$C$1227,MATCH(B171,Historical!$B$7:$B$1249,0))*IF(AH171="n/a",1.03,IF(AH171&lt;0,1.01,IF(AH171&gt;10,1.1,(1+AH171/100))))</f>
        <v>1.4135</v>
      </c>
      <c r="AS171" s="844">
        <f t="shared" si="45"/>
        <v>1.427635</v>
      </c>
      <c r="AT171" s="844">
        <f t="shared" si="50"/>
        <v>1.4704640500000001</v>
      </c>
      <c r="AU171" s="844">
        <f t="shared" si="50"/>
        <v>1.5145779715000003</v>
      </c>
      <c r="AV171" s="844">
        <f t="shared" si="50"/>
        <v>1.5600153106450003</v>
      </c>
      <c r="AW171" s="618">
        <f t="shared" si="46"/>
        <v>7.3861923321450007</v>
      </c>
      <c r="AX171" s="713">
        <f t="shared" si="47"/>
        <v>35.977556415708719</v>
      </c>
      <c r="AY171" s="891">
        <v>0.69</v>
      </c>
      <c r="AZ171" s="830">
        <v>11.58</v>
      </c>
      <c r="BA171" s="830">
        <v>-29.39</v>
      </c>
      <c r="BB171" s="830">
        <v>2.1</v>
      </c>
      <c r="BC171" s="830">
        <v>-13.780000000000001</v>
      </c>
      <c r="BE171" s="594">
        <v>2012</v>
      </c>
      <c r="BF171" s="856">
        <f t="shared" si="48"/>
        <v>1</v>
      </c>
      <c r="BG171" s="840">
        <v>1.0999999999999999</v>
      </c>
      <c r="BH171" s="823" t="s">
        <v>4455</v>
      </c>
      <c r="BI171" s="823" t="s">
        <v>4457</v>
      </c>
    </row>
    <row r="172" spans="1:61" s="737" customFormat="1" ht="11.25" customHeight="1" x14ac:dyDescent="0.2">
      <c r="A172" s="613" t="s">
        <v>4885</v>
      </c>
      <c r="B172" s="743" t="s">
        <v>1245</v>
      </c>
      <c r="C172" s="889" t="s">
        <v>127</v>
      </c>
      <c r="D172" s="889" t="s">
        <v>4194</v>
      </c>
      <c r="E172" s="721">
        <v>13</v>
      </c>
      <c r="F172" s="1155">
        <v>295</v>
      </c>
      <c r="G172" s="1154" t="s">
        <v>114</v>
      </c>
      <c r="H172" s="1154" t="s">
        <v>114</v>
      </c>
      <c r="I172" s="722">
        <v>235.17</v>
      </c>
      <c r="J172" s="723">
        <f t="shared" si="35"/>
        <v>1.7621295233235534</v>
      </c>
      <c r="K172" s="724">
        <v>1.036</v>
      </c>
      <c r="L172" s="725">
        <v>4</v>
      </c>
      <c r="M172" s="726">
        <f t="shared" si="36"/>
        <v>4.1440000000000001</v>
      </c>
      <c r="N172" s="727" t="s">
        <v>147</v>
      </c>
      <c r="O172" s="728">
        <v>0.90100000000000002</v>
      </c>
      <c r="P172" s="1049">
        <v>44791</v>
      </c>
      <c r="Q172" s="1049">
        <v>44819</v>
      </c>
      <c r="R172" s="726">
        <f t="shared" si="37"/>
        <v>14.983351831298558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8.1166772352568195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7.3556869501053335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7.2596252300143105</v>
      </c>
      <c r="V172" s="667">
        <f>IF(INDEX(Historical!$N$7:$N$1218,MATCH(B172,Historical!$B$7:$B$1249,0))=0,"n/a",((INDEX(Historical!$C$7:$C$1227,MATCH(B172,Historical!$B$7:$B$1249,0))/INDEX(Historical!$N$7:$N$1218,MATCH(B172,Historical!$B$7:$B$1249,0)))^(1/10)-1)*100)</f>
        <v>9.4680871471561456</v>
      </c>
      <c r="W172" s="668">
        <f t="shared" si="38"/>
        <v>0.76674676913961726</v>
      </c>
      <c r="X172" s="669">
        <f t="shared" si="39"/>
        <v>0.69139287904898195</v>
      </c>
      <c r="Y172" s="1157"/>
      <c r="Z172" s="723">
        <f t="shared" si="40"/>
        <v>63.460949464012252</v>
      </c>
      <c r="AA172" s="730">
        <f t="shared" si="41"/>
        <v>36.013782542113319</v>
      </c>
      <c r="AB172" s="725">
        <v>12</v>
      </c>
      <c r="AC172" s="731">
        <v>6.53</v>
      </c>
      <c r="AD172" s="731">
        <v>3.33</v>
      </c>
      <c r="AE172" s="731">
        <v>4.68</v>
      </c>
      <c r="AF172" s="731">
        <v>15.35</v>
      </c>
      <c r="AG172" s="739">
        <v>54.400000000000006</v>
      </c>
      <c r="AH172" s="731">
        <v>-9.8000000000000007</v>
      </c>
      <c r="AI172" s="731">
        <v>7.79</v>
      </c>
      <c r="AJ172" s="731">
        <v>10.5</v>
      </c>
      <c r="AK172" s="731">
        <v>10.6</v>
      </c>
      <c r="AL172" s="732">
        <v>47270</v>
      </c>
      <c r="AM172" s="1166">
        <v>0.4</v>
      </c>
      <c r="AN172" s="731">
        <v>1.59</v>
      </c>
      <c r="AO172" s="734">
        <f t="shared" si="42"/>
        <v>-26.992027788775452</v>
      </c>
      <c r="AP172" s="735">
        <f t="shared" si="43"/>
        <v>9.0217547533378646</v>
      </c>
      <c r="AQ172" s="846">
        <f t="shared" si="44"/>
        <v>395.67532474905806</v>
      </c>
      <c r="AR172" s="618">
        <f>INDEX(Historical!$C$7:$C$1227,MATCH(B172,Historical!$B$7:$B$1249,0))*IF(AH172="n/a",1.03,IF(AH172&lt;0,1.01,IF(AH172&gt;10,1.1,(1+AH172/100))))</f>
        <v>3.4441000000000002</v>
      </c>
      <c r="AS172" s="730">
        <f t="shared" si="45"/>
        <v>3.7123953900000006</v>
      </c>
      <c r="AT172" s="730">
        <f t="shared" si="50"/>
        <v>4.0836349290000014</v>
      </c>
      <c r="AU172" s="730">
        <f t="shared" si="50"/>
        <v>4.4919984219000018</v>
      </c>
      <c r="AV172" s="730">
        <f t="shared" si="50"/>
        <v>4.9411982640900023</v>
      </c>
      <c r="AW172" s="723">
        <f t="shared" si="46"/>
        <v>20.673327004990007</v>
      </c>
      <c r="AX172" s="736">
        <f t="shared" si="47"/>
        <v>8.7908011247140401</v>
      </c>
      <c r="AY172" s="892">
        <v>0.35</v>
      </c>
      <c r="AZ172" s="733">
        <v>34.32</v>
      </c>
      <c r="BA172" s="733">
        <v>-2.6</v>
      </c>
      <c r="BB172" s="733">
        <v>3.46</v>
      </c>
      <c r="BC172" s="733">
        <v>6.79</v>
      </c>
      <c r="BD172" s="866"/>
      <c r="BE172" s="594">
        <v>2010</v>
      </c>
      <c r="BF172" s="856">
        <f t="shared" si="48"/>
        <v>1</v>
      </c>
      <c r="BG172" s="784">
        <v>14.899999999999999</v>
      </c>
      <c r="BH172" s="823" t="s">
        <v>4455</v>
      </c>
      <c r="BI172" s="823" t="s">
        <v>4456</v>
      </c>
    </row>
    <row r="173" spans="1:61" ht="11.25" customHeight="1" x14ac:dyDescent="0.2">
      <c r="A173" s="829" t="s">
        <v>4887</v>
      </c>
      <c r="B173" s="834" t="s">
        <v>618</v>
      </c>
      <c r="C173" s="889" t="s">
        <v>111</v>
      </c>
      <c r="D173" s="889" t="s">
        <v>4229</v>
      </c>
      <c r="E173" s="699">
        <v>15</v>
      </c>
      <c r="F173" s="1155">
        <v>258</v>
      </c>
      <c r="G173" s="1155" t="s">
        <v>36</v>
      </c>
      <c r="H173" s="1155" t="s">
        <v>36</v>
      </c>
      <c r="I173" s="832">
        <v>254.06</v>
      </c>
      <c r="J173" s="618">
        <f t="shared" si="35"/>
        <v>1.7633629851216248</v>
      </c>
      <c r="K173" s="835">
        <v>1.1200000000000001</v>
      </c>
      <c r="L173" s="845">
        <v>4</v>
      </c>
      <c r="M173" s="609">
        <f t="shared" si="36"/>
        <v>4.4800000000000004</v>
      </c>
      <c r="N173" s="828" t="s">
        <v>147</v>
      </c>
      <c r="O173" s="700">
        <v>1.05</v>
      </c>
      <c r="P173" s="603">
        <v>44894</v>
      </c>
      <c r="Q173" s="603">
        <v>44910</v>
      </c>
      <c r="R173" s="609">
        <f t="shared" si="37"/>
        <v>6.6666666666666723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7.547169811320753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8.1983855523197757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9.0271416315252928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10.131849033861794</v>
      </c>
      <c r="W173" s="668">
        <f t="shared" si="38"/>
        <v>0.89096685129787823</v>
      </c>
      <c r="X173" s="669">
        <f t="shared" si="39"/>
        <v>1.8422738023521004</v>
      </c>
      <c r="Y173" s="834"/>
      <c r="Z173" s="618">
        <f t="shared" si="40"/>
        <v>51.6724336793541</v>
      </c>
      <c r="AA173" s="844">
        <f t="shared" si="41"/>
        <v>29.30334486735871</v>
      </c>
      <c r="AB173" s="845">
        <v>12</v>
      </c>
      <c r="AC173" s="824">
        <v>8.67</v>
      </c>
      <c r="AD173" s="824">
        <v>2.88</v>
      </c>
      <c r="AE173" s="824">
        <v>3.06</v>
      </c>
      <c r="AF173" s="824">
        <v>5.78</v>
      </c>
      <c r="AG173" s="824">
        <v>24.7</v>
      </c>
      <c r="AH173" s="824">
        <v>10.199999999999999</v>
      </c>
      <c r="AI173" s="824">
        <v>6.32</v>
      </c>
      <c r="AJ173" s="824">
        <v>4.9000000000000004</v>
      </c>
      <c r="AK173" s="824">
        <v>10</v>
      </c>
      <c r="AL173" s="836">
        <v>13570</v>
      </c>
      <c r="AM173" s="830">
        <v>0.2</v>
      </c>
      <c r="AN173" s="824">
        <v>0.62</v>
      </c>
      <c r="AO173" s="705">
        <f t="shared" si="42"/>
        <v>-18.512840250711793</v>
      </c>
      <c r="AP173" s="706">
        <f t="shared" si="43"/>
        <v>10.790504616646917</v>
      </c>
      <c r="AQ173" s="846">
        <f t="shared" si="44"/>
        <v>174.36661064538637</v>
      </c>
      <c r="AR173" s="618">
        <f>INDEX(Historical!$C$7:$C$1227,MATCH(B173,Historical!$B$7:$B$1249,0))*IF(AH173="n/a",1.03,IF(AH173&lt;0,1.01,IF(AH173&gt;10,1.1,(1+AH173/100))))</f>
        <v>4.3890000000000002</v>
      </c>
      <c r="AS173" s="844">
        <f t="shared" si="45"/>
        <v>4.6663848000000003</v>
      </c>
      <c r="AT173" s="844">
        <f t="shared" si="50"/>
        <v>5.1330232800000006</v>
      </c>
      <c r="AU173" s="844">
        <f t="shared" si="50"/>
        <v>5.6463256080000015</v>
      </c>
      <c r="AV173" s="844">
        <f t="shared" si="50"/>
        <v>6.2109581688000022</v>
      </c>
      <c r="AW173" s="618">
        <f t="shared" si="46"/>
        <v>26.045691856800005</v>
      </c>
      <c r="AX173" s="713">
        <f t="shared" si="47"/>
        <v>10.251787710304654</v>
      </c>
      <c r="AY173" s="891">
        <v>1.05</v>
      </c>
      <c r="AZ173" s="830">
        <v>49.26</v>
      </c>
      <c r="BA173" s="830">
        <v>-2.88</v>
      </c>
      <c r="BB173" s="830">
        <v>8.1</v>
      </c>
      <c r="BC173" s="830">
        <v>24.23</v>
      </c>
      <c r="BE173" s="594">
        <v>2009</v>
      </c>
      <c r="BF173" s="856">
        <f t="shared" si="48"/>
        <v>1</v>
      </c>
      <c r="BG173" s="840">
        <v>10.6</v>
      </c>
      <c r="BH173" s="823" t="s">
        <v>4455</v>
      </c>
      <c r="BI173" s="823" t="s">
        <v>4456</v>
      </c>
    </row>
    <row r="174" spans="1:61" ht="11.25" customHeight="1" x14ac:dyDescent="0.2">
      <c r="A174" s="822" t="s">
        <v>1265</v>
      </c>
      <c r="B174" s="833" t="s">
        <v>1266</v>
      </c>
      <c r="C174" s="889" t="s">
        <v>152</v>
      </c>
      <c r="D174" s="889" t="s">
        <v>4188</v>
      </c>
      <c r="E174" s="699">
        <v>12</v>
      </c>
      <c r="F174" s="1155">
        <v>352</v>
      </c>
      <c r="G174" s="1155" t="s">
        <v>105</v>
      </c>
      <c r="H174" s="1155" t="s">
        <v>105</v>
      </c>
      <c r="I174" s="832">
        <v>549.9</v>
      </c>
      <c r="J174" s="618">
        <f t="shared" si="35"/>
        <v>0.57283142389525366</v>
      </c>
      <c r="K174" s="835">
        <v>0.78749999999999998</v>
      </c>
      <c r="L174" s="845">
        <v>4</v>
      </c>
      <c r="M174" s="609">
        <f t="shared" si="36"/>
        <v>3.15</v>
      </c>
      <c r="N174" s="828" t="s">
        <v>3941</v>
      </c>
      <c r="O174" s="700">
        <v>0.7</v>
      </c>
      <c r="P174" s="603">
        <v>44650</v>
      </c>
      <c r="Q174" s="603">
        <v>44680</v>
      </c>
      <c r="R174" s="609">
        <f t="shared" si="37"/>
        <v>12.500000000000004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12.37113402061858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12.772783993913549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18.626496304544361</v>
      </c>
      <c r="V174" s="667">
        <f>IF(INDEX(Historical!$N$7:$N$1218,MATCH(B174,Historical!$B$7:$B$1249,0))=0,"n/a",((INDEX(Historical!$C$7:$C$1227,MATCH(B174,Historical!$B$7:$B$1249,0))/INDEX(Historical!$N$7:$N$1218,MATCH(B174,Historical!$B$7:$B$1249,0)))^(1/10)-1)*100)</f>
        <v>18.478528119788251</v>
      </c>
      <c r="W174" s="668">
        <f t="shared" si="38"/>
        <v>1.0080075741853949</v>
      </c>
      <c r="X174" s="669">
        <f t="shared" si="39"/>
        <v>0.4543047879157161</v>
      </c>
      <c r="Y174" s="631"/>
      <c r="Z174" s="618">
        <f t="shared" si="40"/>
        <v>14.285714285714285</v>
      </c>
      <c r="AA174" s="844">
        <f t="shared" si="41"/>
        <v>24.938775510204081</v>
      </c>
      <c r="AB174" s="845">
        <v>12</v>
      </c>
      <c r="AC174" s="824">
        <v>22.05</v>
      </c>
      <c r="AD174" s="824">
        <v>1.64</v>
      </c>
      <c r="AE174" s="824">
        <v>0.73</v>
      </c>
      <c r="AF174" s="824">
        <v>4.1500000000000004</v>
      </c>
      <c r="AG174" s="824">
        <v>17.8</v>
      </c>
      <c r="AH174" s="824">
        <v>-10.5</v>
      </c>
      <c r="AI174" s="824">
        <v>11.85</v>
      </c>
      <c r="AJ174" s="824">
        <v>41</v>
      </c>
      <c r="AK174" s="824">
        <v>14.71</v>
      </c>
      <c r="AL174" s="836">
        <v>66560</v>
      </c>
      <c r="AM174" s="830">
        <v>0.1</v>
      </c>
      <c r="AN174" s="824">
        <v>0.67</v>
      </c>
      <c r="AO174" s="705">
        <f t="shared" si="42"/>
        <v>-5.7394477817644685</v>
      </c>
      <c r="AP174" s="706">
        <f t="shared" si="43"/>
        <v>19.199327728439613</v>
      </c>
      <c r="AQ174" s="846">
        <f t="shared" si="44"/>
        <v>114.47187680682775</v>
      </c>
      <c r="AR174" s="618">
        <f>INDEX(Historical!$C$7:$C$1227,MATCH(B174,Historical!$B$7:$B$1249,0))*IF(AH174="n/a",1.03,IF(AH174&lt;0,1.01,IF(AH174&gt;10,1.1,(1+AH174/100))))</f>
        <v>2.7522500000000001</v>
      </c>
      <c r="AS174" s="844">
        <f t="shared" si="45"/>
        <v>3.0274750000000004</v>
      </c>
      <c r="AT174" s="844">
        <f t="shared" si="50"/>
        <v>3.3302225000000005</v>
      </c>
      <c r="AU174" s="844">
        <f t="shared" si="50"/>
        <v>3.6632447500000009</v>
      </c>
      <c r="AV174" s="844">
        <f t="shared" si="50"/>
        <v>4.0295692250000013</v>
      </c>
      <c r="AW174" s="618">
        <f t="shared" si="46"/>
        <v>16.802761475000004</v>
      </c>
      <c r="AX174" s="713">
        <f t="shared" si="47"/>
        <v>3.0556031051100208</v>
      </c>
      <c r="AY174" s="891">
        <v>0.76</v>
      </c>
      <c r="AZ174" s="830">
        <v>56.58</v>
      </c>
      <c r="BA174" s="830">
        <v>-3.75</v>
      </c>
      <c r="BB174" s="830">
        <v>5.8500000000000005</v>
      </c>
      <c r="BC174" s="830">
        <v>16.350000000000001</v>
      </c>
      <c r="BE174" s="594">
        <v>2011</v>
      </c>
      <c r="BF174" s="856">
        <f t="shared" si="48"/>
        <v>1</v>
      </c>
      <c r="BG174" s="840">
        <v>6</v>
      </c>
      <c r="BH174" s="823" t="s">
        <v>4455</v>
      </c>
      <c r="BI174" s="823" t="s">
        <v>4456</v>
      </c>
    </row>
    <row r="175" spans="1:61" ht="11.25" customHeight="1" x14ac:dyDescent="0.2">
      <c r="A175" s="829" t="s">
        <v>4888</v>
      </c>
      <c r="B175" s="833" t="s">
        <v>1271</v>
      </c>
      <c r="C175" s="889" t="s">
        <v>111</v>
      </c>
      <c r="D175" s="889" t="s">
        <v>210</v>
      </c>
      <c r="E175" s="699">
        <v>10</v>
      </c>
      <c r="F175" s="1155">
        <v>480</v>
      </c>
      <c r="G175" s="1155" t="s">
        <v>105</v>
      </c>
      <c r="H175" s="1155" t="s">
        <v>105</v>
      </c>
      <c r="I175" s="832">
        <v>24.94</v>
      </c>
      <c r="J175" s="618">
        <f t="shared" si="35"/>
        <v>2.4057738572574174</v>
      </c>
      <c r="K175" s="835">
        <v>0.15</v>
      </c>
      <c r="L175" s="845">
        <v>4</v>
      </c>
      <c r="M175" s="609">
        <f t="shared" si="36"/>
        <v>0.6</v>
      </c>
      <c r="N175" s="828" t="s">
        <v>217</v>
      </c>
      <c r="O175" s="700">
        <v>0.14000000000000001</v>
      </c>
      <c r="P175" s="603">
        <v>44645</v>
      </c>
      <c r="Q175" s="603">
        <v>44662</v>
      </c>
      <c r="R175" s="609">
        <f t="shared" si="37"/>
        <v>7.1428571428571281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7.8431372549019773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8.5503957932088639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9.4608784223157549</v>
      </c>
      <c r="V175" s="667" t="str">
        <f>IF(INDEX(Historical!$N$7:$N$1218,MATCH(B175,Historical!$B$7:$B$1249,0))=0,"n/a",((INDEX(Historical!$C$7:$C$1227,MATCH(B175,Historical!$B$7:$B$1249,0))/INDEX(Historical!$N$7:$N$1218,MATCH(B175,Historical!$B$7:$B$1249,0)))^(1/10)-1)*100)</f>
        <v>n/a</v>
      </c>
      <c r="W175" s="668" t="str">
        <f t="shared" si="38"/>
        <v>n/a</v>
      </c>
      <c r="X175" s="669" t="str">
        <f t="shared" si="39"/>
        <v>n/a</v>
      </c>
      <c r="Y175" s="631"/>
      <c r="Z175" s="618">
        <f t="shared" si="40"/>
        <v>45.112781954887218</v>
      </c>
      <c r="AA175" s="844">
        <f t="shared" si="41"/>
        <v>18.751879699248121</v>
      </c>
      <c r="AB175" s="845">
        <v>6</v>
      </c>
      <c r="AC175" s="824">
        <v>1.33</v>
      </c>
      <c r="AD175" s="824" t="s">
        <v>135</v>
      </c>
      <c r="AE175" s="824">
        <v>0.63</v>
      </c>
      <c r="AF175" s="824">
        <v>0.71</v>
      </c>
      <c r="AG175" s="824">
        <v>3.6999999999999997</v>
      </c>
      <c r="AH175" s="824">
        <v>209.20000000000002</v>
      </c>
      <c r="AI175" s="824" t="s">
        <v>135</v>
      </c>
      <c r="AJ175" s="824">
        <v>-12.6</v>
      </c>
      <c r="AK175" s="824" t="s">
        <v>135</v>
      </c>
      <c r="AL175" s="836">
        <v>161.93</v>
      </c>
      <c r="AM175" s="830">
        <v>0.1</v>
      </c>
      <c r="AN175" s="824">
        <v>0</v>
      </c>
      <c r="AO175" s="705">
        <f t="shared" si="42"/>
        <v>-6.8852274196749494</v>
      </c>
      <c r="AP175" s="706">
        <f t="shared" si="43"/>
        <v>11.866652279573172</v>
      </c>
      <c r="AQ175" s="846">
        <f t="shared" si="44"/>
        <v>-23.076272735863977</v>
      </c>
      <c r="AR175" s="618">
        <f>INDEX(Historical!$C$7:$C$1227,MATCH(B175,Historical!$B$7:$B$1249,0))*IF(AH175="n/a",1.03,IF(AH175&lt;0,1.01,IF(AH175&gt;10,1.1,(1+AH175/100))))</f>
        <v>0.60500000000000009</v>
      </c>
      <c r="AS175" s="844">
        <f t="shared" si="45"/>
        <v>0.62315000000000009</v>
      </c>
      <c r="AT175" s="844">
        <f t="shared" si="50"/>
        <v>0.64184450000000015</v>
      </c>
      <c r="AU175" s="844">
        <f t="shared" si="50"/>
        <v>0.66109983500000014</v>
      </c>
      <c r="AV175" s="844">
        <f t="shared" si="50"/>
        <v>0.68093283005000016</v>
      </c>
      <c r="AW175" s="618">
        <f t="shared" si="46"/>
        <v>3.2120271650500007</v>
      </c>
      <c r="AX175" s="713">
        <f t="shared" si="47"/>
        <v>12.879018304129913</v>
      </c>
      <c r="AY175" s="891">
        <v>0.51</v>
      </c>
      <c r="AZ175" s="830">
        <v>14.67</v>
      </c>
      <c r="BA175" s="830">
        <v>-29.049999999999997</v>
      </c>
      <c r="BB175" s="830">
        <v>3.34</v>
      </c>
      <c r="BC175" s="830">
        <v>-7.23</v>
      </c>
      <c r="BE175" s="594">
        <v>2013</v>
      </c>
      <c r="BF175" s="856">
        <f t="shared" si="48"/>
        <v>1</v>
      </c>
      <c r="BG175" s="840">
        <v>2.7</v>
      </c>
      <c r="BH175" s="823" t="s">
        <v>4455</v>
      </c>
      <c r="BI175" s="823" t="s">
        <v>4456</v>
      </c>
    </row>
    <row r="176" spans="1:61" ht="11.25" customHeight="1" x14ac:dyDescent="0.2">
      <c r="A176" s="829" t="s">
        <v>4889</v>
      </c>
      <c r="B176" s="833" t="s">
        <v>4052</v>
      </c>
      <c r="C176" s="889" t="s">
        <v>107</v>
      </c>
      <c r="D176" s="889" t="s">
        <v>4205</v>
      </c>
      <c r="E176" s="699">
        <v>10</v>
      </c>
      <c r="F176" s="1155">
        <v>490</v>
      </c>
      <c r="G176" s="1155" t="s">
        <v>36</v>
      </c>
      <c r="H176" s="1155" t="s">
        <v>36</v>
      </c>
      <c r="I176" s="832">
        <v>21.12</v>
      </c>
      <c r="J176" s="618">
        <f t="shared" si="35"/>
        <v>3.2196969696969697</v>
      </c>
      <c r="K176" s="835">
        <v>0.17</v>
      </c>
      <c r="L176" s="845">
        <v>4</v>
      </c>
      <c r="M176" s="609">
        <f t="shared" si="36"/>
        <v>0.68</v>
      </c>
      <c r="N176" s="828" t="s">
        <v>144</v>
      </c>
      <c r="O176" s="700">
        <v>0.15</v>
      </c>
      <c r="P176" s="603">
        <v>44726</v>
      </c>
      <c r="Q176" s="603">
        <v>44743</v>
      </c>
      <c r="R176" s="609">
        <f t="shared" si="37"/>
        <v>13.333333333333346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16.666666666666675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18.096321418390858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22.865967908314722</v>
      </c>
      <c r="V176" s="667">
        <f>IF(INDEX(Historical!$N$7:$N$1218,MATCH(B176,Historical!$B$7:$B$1249,0))=0,"n/a",((INDEX(Historical!$C$7:$C$1227,MATCH(B176,Historical!$B$7:$B$1249,0))/INDEX(Historical!$N$7:$N$1218,MATCH(B176,Historical!$B$7:$B$1249,0)))^(1/10)-1)*100)</f>
        <v>13.374533737670568</v>
      </c>
      <c r="W176" s="668">
        <f t="shared" si="38"/>
        <v>1.7096646774242816</v>
      </c>
      <c r="X176" s="669">
        <f t="shared" si="39"/>
        <v>0.87274686672956947</v>
      </c>
      <c r="Y176" s="641"/>
      <c r="Z176" s="618">
        <f t="shared" si="40"/>
        <v>21.118012422360248</v>
      </c>
      <c r="AA176" s="844">
        <f t="shared" si="41"/>
        <v>6.5590062111801242</v>
      </c>
      <c r="AB176" s="845">
        <v>12</v>
      </c>
      <c r="AC176" s="824">
        <v>3.22</v>
      </c>
      <c r="AD176" s="824" t="s">
        <v>135</v>
      </c>
      <c r="AE176" s="824">
        <v>2.23</v>
      </c>
      <c r="AF176" s="824">
        <v>1.27</v>
      </c>
      <c r="AG176" s="824">
        <v>16.8</v>
      </c>
      <c r="AH176" s="824">
        <v>60.6</v>
      </c>
      <c r="AI176" s="824" t="s">
        <v>135</v>
      </c>
      <c r="AJ176" s="824">
        <v>26.200000000000003</v>
      </c>
      <c r="AK176" s="824" t="s">
        <v>135</v>
      </c>
      <c r="AL176" s="836">
        <v>146.91</v>
      </c>
      <c r="AM176" s="830">
        <v>0.3</v>
      </c>
      <c r="AN176" s="824">
        <v>0.43</v>
      </c>
      <c r="AO176" s="705">
        <f t="shared" si="42"/>
        <v>19.526658666831565</v>
      </c>
      <c r="AP176" s="706">
        <f t="shared" si="43"/>
        <v>26.085664878011691</v>
      </c>
      <c r="AQ176" s="846">
        <f t="shared" si="44"/>
        <v>-39.154337730802645</v>
      </c>
      <c r="AR176" s="618">
        <f>INDEX(Historical!$C$7:$C$1227,MATCH(B176,Historical!$B$7:$B$1249,0))*IF(AH176="n/a",1.03,IF(AH176&lt;0,1.01,IF(AH176&gt;10,1.1,(1+AH176/100))))</f>
        <v>0.6160000000000001</v>
      </c>
      <c r="AS176" s="844">
        <f t="shared" si="45"/>
        <v>0.63448000000000015</v>
      </c>
      <c r="AT176" s="844">
        <f t="shared" si="50"/>
        <v>0.65351440000000016</v>
      </c>
      <c r="AU176" s="844">
        <f t="shared" si="50"/>
        <v>0.67311983200000014</v>
      </c>
      <c r="AV176" s="844">
        <f t="shared" si="50"/>
        <v>0.6933134269600002</v>
      </c>
      <c r="AW176" s="618">
        <f t="shared" si="46"/>
        <v>3.2704276589600005</v>
      </c>
      <c r="AX176" s="713">
        <f t="shared" si="47"/>
        <v>15.484979445833336</v>
      </c>
      <c r="AY176" s="891">
        <v>0.47</v>
      </c>
      <c r="AZ176" s="830">
        <v>-2.2200000000000002</v>
      </c>
      <c r="BA176" s="830">
        <v>-20.599999999999998</v>
      </c>
      <c r="BB176" s="830">
        <v>-7.12</v>
      </c>
      <c r="BC176" s="830">
        <v>-13.87</v>
      </c>
      <c r="BE176" s="594">
        <v>2012</v>
      </c>
      <c r="BF176" s="856">
        <f t="shared" si="48"/>
        <v>1</v>
      </c>
      <c r="BG176" s="840">
        <v>1.2</v>
      </c>
      <c r="BH176" s="823" t="s">
        <v>4455</v>
      </c>
      <c r="BI176" s="823" t="s">
        <v>4456</v>
      </c>
    </row>
    <row r="177" spans="1:61" ht="11.25" customHeight="1" x14ac:dyDescent="0.2">
      <c r="A177" s="829" t="s">
        <v>4890</v>
      </c>
      <c r="B177" s="833" t="s">
        <v>602</v>
      </c>
      <c r="C177" s="889" t="s">
        <v>122</v>
      </c>
      <c r="D177" s="889" t="s">
        <v>4043</v>
      </c>
      <c r="E177" s="699">
        <v>18</v>
      </c>
      <c r="F177" s="1155">
        <v>208</v>
      </c>
      <c r="G177" s="1155" t="s">
        <v>36</v>
      </c>
      <c r="H177" s="1155" t="s">
        <v>36</v>
      </c>
      <c r="I177" s="832">
        <v>41.6</v>
      </c>
      <c r="J177" s="618">
        <f t="shared" si="35"/>
        <v>1.3461538461538463</v>
      </c>
      <c r="K177" s="835">
        <v>0.14000000000000001</v>
      </c>
      <c r="L177" s="845">
        <v>4</v>
      </c>
      <c r="M177" s="609">
        <f t="shared" si="36"/>
        <v>0.56000000000000005</v>
      </c>
      <c r="N177" s="828" t="s">
        <v>207</v>
      </c>
      <c r="O177" s="703">
        <v>0.13</v>
      </c>
      <c r="P177" s="603">
        <v>44609</v>
      </c>
      <c r="Q177" s="603">
        <v>44624</v>
      </c>
      <c r="R177" s="609">
        <f t="shared" si="37"/>
        <v>7.6923076923076987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8.602150537634401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4.3062797114540752</v>
      </c>
      <c r="U177" s="667">
        <f>IF(INDEX(Historical!$H$7:$H$1218,MATCH(B177,Historical!$B$7:$B$1249,0))=0,"n/a",((INDEX(Historical!$C$7:$C$1227,MATCH(B177,Historical!$B$7:$B$1249,0))/INDEX(Historical!$H$7:$H$1218,MATCH(B177,Historical!$B$7:$B$1249,0)))^(1/5)-1)*100)</f>
        <v>4.2561070630344089</v>
      </c>
      <c r="V177" s="667">
        <f>IF(INDEX(Historical!$N$7:$N$1218,MATCH(B177,Historical!$B$7:$B$1249,0))=0,"n/a",((INDEX(Historical!$C$7:$C$1227,MATCH(B177,Historical!$B$7:$B$1249,0))/INDEX(Historical!$N$7:$N$1218,MATCH(B177,Historical!$B$7:$B$1249,0)))^(1/10)-1)*100)</f>
        <v>4.6680516352221479</v>
      </c>
      <c r="W177" s="668">
        <f t="shared" si="38"/>
        <v>0.91175235314890968</v>
      </c>
      <c r="X177" s="669">
        <f t="shared" si="39"/>
        <v>0.1195535691863598</v>
      </c>
      <c r="Y177" s="834" t="s">
        <v>4074</v>
      </c>
      <c r="Z177" s="618">
        <f t="shared" si="40"/>
        <v>20.143884892086334</v>
      </c>
      <c r="AA177" s="844">
        <f t="shared" si="41"/>
        <v>14.964028776978418</v>
      </c>
      <c r="AB177" s="845">
        <v>3</v>
      </c>
      <c r="AC177" s="824">
        <v>2.78</v>
      </c>
      <c r="AD177" s="824" t="s">
        <v>135</v>
      </c>
      <c r="AE177" s="824">
        <v>0.98</v>
      </c>
      <c r="AF177" s="824">
        <v>2.62</v>
      </c>
      <c r="AG177" s="824">
        <v>18.899999999999999</v>
      </c>
      <c r="AH177" s="824">
        <v>26.5</v>
      </c>
      <c r="AI177" s="824">
        <v>-4.1399999999999997</v>
      </c>
      <c r="AJ177" s="824">
        <v>35.6</v>
      </c>
      <c r="AK177" s="824" t="s">
        <v>135</v>
      </c>
      <c r="AL177" s="836">
        <v>882.81</v>
      </c>
      <c r="AM177" s="830">
        <v>0.89999999999999991</v>
      </c>
      <c r="AN177" s="824">
        <v>0.42</v>
      </c>
      <c r="AO177" s="705">
        <f t="shared" si="42"/>
        <v>-9.3617678677901637</v>
      </c>
      <c r="AP177" s="706">
        <f t="shared" si="43"/>
        <v>5.6022609091882547</v>
      </c>
      <c r="AQ177" s="846">
        <f t="shared" si="44"/>
        <v>32.002955178508465</v>
      </c>
      <c r="AR177" s="618">
        <f>INDEX(Historical!$C$7:$C$1227,MATCH(B177,Historical!$B$7:$B$1249,0))*IF(AH177="n/a",1.03,IF(AH177&lt;0,1.01,IF(AH177&gt;10,1.1,(1+AH177/100))))</f>
        <v>0.5555000000000001</v>
      </c>
      <c r="AS177" s="844">
        <f t="shared" si="45"/>
        <v>0.56105500000000008</v>
      </c>
      <c r="AT177" s="844">
        <f t="shared" si="50"/>
        <v>0.57788665000000006</v>
      </c>
      <c r="AU177" s="844">
        <f t="shared" si="50"/>
        <v>0.59522324950000005</v>
      </c>
      <c r="AV177" s="844">
        <f t="shared" si="50"/>
        <v>0.61307994698500012</v>
      </c>
      <c r="AW177" s="618">
        <f t="shared" si="46"/>
        <v>2.9027448464850005</v>
      </c>
      <c r="AX177" s="713">
        <f t="shared" si="47"/>
        <v>6.9777520348197122</v>
      </c>
      <c r="AY177" s="891">
        <v>0.85</v>
      </c>
      <c r="AZ177" s="830">
        <v>26.96</v>
      </c>
      <c r="BA177" s="830">
        <v>-13.55</v>
      </c>
      <c r="BB177" s="830">
        <v>0.83</v>
      </c>
      <c r="BC177" s="830">
        <v>3.63</v>
      </c>
      <c r="BE177" s="594">
        <v>2005</v>
      </c>
      <c r="BF177" s="856">
        <f t="shared" si="48"/>
        <v>2</v>
      </c>
      <c r="BG177" s="840">
        <v>10.199999999999999</v>
      </c>
      <c r="BH177" s="823" t="s">
        <v>4455</v>
      </c>
      <c r="BI177" s="823" t="s">
        <v>4456</v>
      </c>
    </row>
    <row r="178" spans="1:61" ht="11.25" customHeight="1" x14ac:dyDescent="0.2">
      <c r="A178" s="829" t="s">
        <v>4891</v>
      </c>
      <c r="B178" s="833" t="s">
        <v>1273</v>
      </c>
      <c r="C178" s="889" t="s">
        <v>111</v>
      </c>
      <c r="D178" s="889" t="s">
        <v>210</v>
      </c>
      <c r="E178" s="699">
        <v>10</v>
      </c>
      <c r="F178" s="1155">
        <v>451</v>
      </c>
      <c r="G178" s="1155" t="s">
        <v>105</v>
      </c>
      <c r="H178" s="1155" t="s">
        <v>105</v>
      </c>
      <c r="I178" s="832">
        <v>29.28</v>
      </c>
      <c r="J178" s="618">
        <f t="shared" si="35"/>
        <v>4.4057377049180326</v>
      </c>
      <c r="K178" s="835">
        <v>0.32250000000000001</v>
      </c>
      <c r="L178" s="845">
        <v>4</v>
      </c>
      <c r="M178" s="609">
        <f t="shared" si="36"/>
        <v>1.29</v>
      </c>
      <c r="N178" s="828" t="s">
        <v>147</v>
      </c>
      <c r="O178" s="700">
        <v>0.3175</v>
      </c>
      <c r="P178" s="895">
        <v>44344</v>
      </c>
      <c r="Q178" s="895">
        <v>44362</v>
      </c>
      <c r="R178" s="609">
        <f t="shared" si="37"/>
        <v>1.5748031496063006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1.1811023622047223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1.4001817057687216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1.8927897771606306</v>
      </c>
      <c r="V178" s="667" t="str">
        <f>IF(INDEX(Historical!$N$7:$N$1218,MATCH(B178,Historical!$B$7:$B$1249,0))=0,"n/a",((INDEX(Historical!$C$7:$C$1227,MATCH(B178,Historical!$B$7:$B$1249,0))/INDEX(Historical!$N$7:$N$1218,MATCH(B178,Historical!$B$7:$B$1249,0)))^(1/10)-1)*100)</f>
        <v>n/a</v>
      </c>
      <c r="W178" s="668" t="str">
        <f t="shared" si="38"/>
        <v>n/a</v>
      </c>
      <c r="X178" s="669" t="str">
        <f t="shared" si="39"/>
        <v>n/a</v>
      </c>
      <c r="Y178" s="640"/>
      <c r="Z178" s="618" t="str">
        <f t="shared" si="40"/>
        <v>n/a</v>
      </c>
      <c r="AA178" s="844" t="str">
        <f t="shared" si="41"/>
        <v>n/a</v>
      </c>
      <c r="AB178" s="845">
        <v>12</v>
      </c>
      <c r="AC178" s="824">
        <v>-10.97</v>
      </c>
      <c r="AD178" s="824" t="s">
        <v>135</v>
      </c>
      <c r="AE178" s="824">
        <v>0.14000000000000001</v>
      </c>
      <c r="AF178" s="824">
        <v>4.26</v>
      </c>
      <c r="AG178" s="824">
        <v>-74.2</v>
      </c>
      <c r="AH178" s="824">
        <v>-565.80000000000007</v>
      </c>
      <c r="AI178" s="824">
        <v>138.1</v>
      </c>
      <c r="AJ178" s="824">
        <v>-42.8</v>
      </c>
      <c r="AK178" s="824">
        <v>15</v>
      </c>
      <c r="AL178" s="836">
        <v>486.87</v>
      </c>
      <c r="AM178" s="830">
        <v>0.89999999999999991</v>
      </c>
      <c r="AN178" s="824">
        <v>4.78</v>
      </c>
      <c r="AO178" s="705" t="str">
        <f t="shared" si="42"/>
        <v>n/a</v>
      </c>
      <c r="AP178" s="706">
        <f t="shared" si="43"/>
        <v>6.2985274820786632</v>
      </c>
      <c r="AQ178" s="846" t="str">
        <f t="shared" si="44"/>
        <v>n/a</v>
      </c>
      <c r="AR178" s="618">
        <f>INDEX(Historical!$C$7:$C$1227,MATCH(B178,Historical!$B$7:$B$1249,0))*IF(AH178="n/a",1.03,IF(AH178&lt;0,1.01,IF(AH178&gt;10,1.1,(1+AH178/100))))</f>
        <v>1.2978499999999999</v>
      </c>
      <c r="AS178" s="844">
        <f t="shared" si="45"/>
        <v>1.427635</v>
      </c>
      <c r="AT178" s="844">
        <f t="shared" si="50"/>
        <v>1.5703985</v>
      </c>
      <c r="AU178" s="844">
        <f t="shared" si="50"/>
        <v>1.7274383500000001</v>
      </c>
      <c r="AV178" s="844">
        <f t="shared" si="50"/>
        <v>1.9001821850000002</v>
      </c>
      <c r="AW178" s="618">
        <f t="shared" si="46"/>
        <v>7.9235040350000006</v>
      </c>
      <c r="AX178" s="713">
        <f t="shared" si="47"/>
        <v>27.061147660519126</v>
      </c>
      <c r="AY178" s="891">
        <v>1.25</v>
      </c>
      <c r="AZ178" s="830">
        <v>39.5</v>
      </c>
      <c r="BA178" s="830">
        <v>-36.29</v>
      </c>
      <c r="BB178" s="830">
        <v>7.26</v>
      </c>
      <c r="BC178" s="830">
        <v>-9.2799999999999994</v>
      </c>
      <c r="BE178" s="594">
        <v>2012</v>
      </c>
      <c r="BF178" s="856">
        <f t="shared" si="48"/>
        <v>1</v>
      </c>
      <c r="BG178" s="840">
        <v>-9.1999999999999993</v>
      </c>
      <c r="BH178" s="823" t="s">
        <v>4455</v>
      </c>
      <c r="BI178" s="823" t="s">
        <v>4456</v>
      </c>
    </row>
    <row r="179" spans="1:61" s="737" customFormat="1" ht="11.25" customHeight="1" x14ac:dyDescent="0.2">
      <c r="A179" s="613" t="s">
        <v>4894</v>
      </c>
      <c r="B179" s="743" t="s">
        <v>1292</v>
      </c>
      <c r="C179" s="889" t="s">
        <v>107</v>
      </c>
      <c r="D179" s="889" t="s">
        <v>4205</v>
      </c>
      <c r="E179" s="721">
        <v>12</v>
      </c>
      <c r="F179" s="1155">
        <v>318</v>
      </c>
      <c r="G179" s="1154" t="s">
        <v>105</v>
      </c>
      <c r="H179" s="1154" t="s">
        <v>105</v>
      </c>
      <c r="I179" s="722">
        <v>52.68</v>
      </c>
      <c r="J179" s="723">
        <f t="shared" si="35"/>
        <v>2.2779043280182232</v>
      </c>
      <c r="K179" s="724">
        <v>0.6</v>
      </c>
      <c r="L179" s="725">
        <v>2</v>
      </c>
      <c r="M179" s="726">
        <f t="shared" si="36"/>
        <v>1.2</v>
      </c>
      <c r="N179" s="727" t="s">
        <v>603</v>
      </c>
      <c r="O179" s="728">
        <v>0.55000000000000004</v>
      </c>
      <c r="P179" s="1044">
        <v>44427</v>
      </c>
      <c r="Q179" s="1044">
        <v>44442</v>
      </c>
      <c r="R179" s="726">
        <f t="shared" si="37"/>
        <v>9.0909090909090793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4.5454545454545192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15.313156133323268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14.279719502029863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11.709838609218902</v>
      </c>
      <c r="W179" s="668">
        <f t="shared" si="38"/>
        <v>1.2194633913047912</v>
      </c>
      <c r="X179" s="669">
        <f t="shared" si="39"/>
        <v>0.97806297959108657</v>
      </c>
      <c r="Y179" s="890"/>
      <c r="Z179" s="723">
        <f t="shared" si="40"/>
        <v>30.075187969924812</v>
      </c>
      <c r="AA179" s="730">
        <f t="shared" si="41"/>
        <v>13.203007518796992</v>
      </c>
      <c r="AB179" s="725">
        <v>12</v>
      </c>
      <c r="AC179" s="731">
        <v>3.99</v>
      </c>
      <c r="AD179" s="731">
        <v>1.29</v>
      </c>
      <c r="AE179" s="731">
        <v>7.08</v>
      </c>
      <c r="AF179" s="731">
        <v>1.64</v>
      </c>
      <c r="AG179" s="731">
        <v>11.799999999999999</v>
      </c>
      <c r="AH179" s="731">
        <v>52.6</v>
      </c>
      <c r="AI179" s="731" t="s">
        <v>135</v>
      </c>
      <c r="AJ179" s="731">
        <v>14.6</v>
      </c>
      <c r="AK179" s="731">
        <v>10</v>
      </c>
      <c r="AL179" s="732">
        <v>3200</v>
      </c>
      <c r="AM179" s="733">
        <v>4.1000000000000005</v>
      </c>
      <c r="AN179" s="731">
        <v>7.0000000000000007E-2</v>
      </c>
      <c r="AO179" s="734">
        <f t="shared" si="42"/>
        <v>3.3546163112510943</v>
      </c>
      <c r="AP179" s="735">
        <f t="shared" si="43"/>
        <v>16.557623830048087</v>
      </c>
      <c r="AQ179" s="846">
        <f t="shared" si="44"/>
        <v>-1.9004307839856849</v>
      </c>
      <c r="AR179" s="618">
        <f>INDEX(Historical!$C$7:$C$1227,MATCH(B179,Historical!$B$7:$B$1249,0))*IF(AH179="n/a",1.03,IF(AH179&lt;0,1.01,IF(AH179&gt;10,1.1,(1+AH179/100))))</f>
        <v>1.2649999999999999</v>
      </c>
      <c r="AS179" s="730">
        <f t="shared" si="45"/>
        <v>1.3029499999999998</v>
      </c>
      <c r="AT179" s="730">
        <f t="shared" si="50"/>
        <v>1.4332449999999999</v>
      </c>
      <c r="AU179" s="730">
        <f t="shared" si="50"/>
        <v>1.5765695</v>
      </c>
      <c r="AV179" s="730">
        <f t="shared" si="50"/>
        <v>1.7342264500000002</v>
      </c>
      <c r="AW179" s="723">
        <f t="shared" si="46"/>
        <v>7.3119909499999993</v>
      </c>
      <c r="AX179" s="736">
        <f t="shared" si="47"/>
        <v>13.880013192862565</v>
      </c>
      <c r="AY179" s="892">
        <v>1.03</v>
      </c>
      <c r="AZ179" s="733">
        <v>38.629999999999995</v>
      </c>
      <c r="BA179" s="733">
        <v>-1.92</v>
      </c>
      <c r="BB179" s="733">
        <v>10.52</v>
      </c>
      <c r="BC179" s="733">
        <v>21.8</v>
      </c>
      <c r="BD179" s="866"/>
      <c r="BE179" s="594">
        <v>2010</v>
      </c>
      <c r="BF179" s="856">
        <f t="shared" si="48"/>
        <v>1</v>
      </c>
      <c r="BG179" s="784">
        <v>1.6</v>
      </c>
      <c r="BH179" s="823" t="s">
        <v>4455</v>
      </c>
      <c r="BI179" s="823" t="s">
        <v>4456</v>
      </c>
    </row>
    <row r="180" spans="1:61" ht="11.25" customHeight="1" x14ac:dyDescent="0.2">
      <c r="A180" s="829" t="s">
        <v>4896</v>
      </c>
      <c r="B180" s="833" t="s">
        <v>1288</v>
      </c>
      <c r="C180" s="889" t="s">
        <v>107</v>
      </c>
      <c r="D180" s="889" t="s">
        <v>4201</v>
      </c>
      <c r="E180" s="699">
        <v>10</v>
      </c>
      <c r="F180" s="1155">
        <v>477</v>
      </c>
      <c r="G180" s="1155" t="s">
        <v>105</v>
      </c>
      <c r="H180" s="1155" t="s">
        <v>105</v>
      </c>
      <c r="I180" s="832">
        <v>108.31</v>
      </c>
      <c r="J180" s="618">
        <f t="shared" si="35"/>
        <v>1.403379189363863</v>
      </c>
      <c r="K180" s="835">
        <v>0.38</v>
      </c>
      <c r="L180" s="845">
        <v>4</v>
      </c>
      <c r="M180" s="609">
        <f t="shared" si="36"/>
        <v>1.52</v>
      </c>
      <c r="N180" s="828" t="s">
        <v>150</v>
      </c>
      <c r="O180" s="700">
        <v>0.33</v>
      </c>
      <c r="P180" s="603">
        <v>44636</v>
      </c>
      <c r="Q180" s="603">
        <v>44651</v>
      </c>
      <c r="R180" s="609">
        <f t="shared" si="37"/>
        <v>15.151515151515147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10.000000000000009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11.199004528465784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14.186037876324487</v>
      </c>
      <c r="V180" s="667" t="str">
        <f>IF(INDEX(Historical!$N$7:$N$1218,MATCH(B180,Historical!$B$7:$B$1249,0))=0,"n/a",((INDEX(Historical!$C$7:$C$1227,MATCH(B180,Historical!$B$7:$B$1249,0))/INDEX(Historical!$N$7:$N$1218,MATCH(B180,Historical!$B$7:$B$1249,0)))^(1/10)-1)*100)</f>
        <v>n/a</v>
      </c>
      <c r="W180" s="668" t="str">
        <f t="shared" si="38"/>
        <v>n/a</v>
      </c>
      <c r="X180" s="669">
        <f t="shared" si="39"/>
        <v>0.57666820635465388</v>
      </c>
      <c r="Y180" s="628"/>
      <c r="Z180" s="618">
        <f t="shared" si="40"/>
        <v>33.628318584070797</v>
      </c>
      <c r="AA180" s="844">
        <f t="shared" si="41"/>
        <v>23.962389380530976</v>
      </c>
      <c r="AB180" s="845">
        <v>12</v>
      </c>
      <c r="AC180" s="824">
        <v>4.5199999999999996</v>
      </c>
      <c r="AD180" s="824">
        <v>3.08</v>
      </c>
      <c r="AE180" s="824">
        <v>6.09</v>
      </c>
      <c r="AF180" s="824">
        <v>2.63</v>
      </c>
      <c r="AG180" s="824">
        <v>11.3</v>
      </c>
      <c r="AH180" s="824">
        <v>90.8</v>
      </c>
      <c r="AI180" s="824">
        <v>6.18</v>
      </c>
      <c r="AJ180" s="824">
        <v>24.6</v>
      </c>
      <c r="AK180" s="824">
        <v>7.580000000000001</v>
      </c>
      <c r="AL180" s="836">
        <v>58340</v>
      </c>
      <c r="AM180" s="830">
        <v>0.2</v>
      </c>
      <c r="AN180" s="824">
        <v>0.81</v>
      </c>
      <c r="AO180" s="705">
        <f t="shared" si="42"/>
        <v>-8.3729723148426256</v>
      </c>
      <c r="AP180" s="706">
        <f t="shared" si="43"/>
        <v>15.58941706568835</v>
      </c>
      <c r="AQ180" s="846">
        <f t="shared" si="44"/>
        <v>67.360003280747335</v>
      </c>
      <c r="AR180" s="618">
        <f>INDEX(Historical!$C$7:$C$1227,MATCH(B180,Historical!$B$7:$B$1249,0))*IF(AH180="n/a",1.03,IF(AH180&lt;0,1.01,IF(AH180&gt;10,1.1,(1+AH180/100))))</f>
        <v>1.4520000000000002</v>
      </c>
      <c r="AS180" s="844">
        <f t="shared" si="45"/>
        <v>1.5417336000000004</v>
      </c>
      <c r="AT180" s="844">
        <f t="shared" si="50"/>
        <v>1.6585970068800004</v>
      </c>
      <c r="AU180" s="844">
        <f t="shared" si="50"/>
        <v>1.7843186600015046</v>
      </c>
      <c r="AV180" s="844">
        <f t="shared" si="50"/>
        <v>1.9195700144296188</v>
      </c>
      <c r="AW180" s="618">
        <f t="shared" si="46"/>
        <v>8.3562192813111249</v>
      </c>
      <c r="AX180" s="713">
        <f t="shared" si="47"/>
        <v>7.7150948954954526</v>
      </c>
      <c r="AY180" s="891">
        <v>0.91</v>
      </c>
      <c r="AZ180" s="830">
        <v>22.25</v>
      </c>
      <c r="BA180" s="830">
        <v>-21.78</v>
      </c>
      <c r="BB180" s="830">
        <v>12.41</v>
      </c>
      <c r="BC180" s="830">
        <v>1.6</v>
      </c>
      <c r="BE180" s="594">
        <v>2013</v>
      </c>
      <c r="BF180" s="856">
        <f t="shared" si="48"/>
        <v>1</v>
      </c>
      <c r="BG180" s="840">
        <v>1.2</v>
      </c>
      <c r="BH180" s="823" t="s">
        <v>4455</v>
      </c>
      <c r="BI180" s="823" t="s">
        <v>4456</v>
      </c>
    </row>
    <row r="181" spans="1:61" ht="11.25" customHeight="1" x14ac:dyDescent="0.2">
      <c r="A181" s="829" t="s">
        <v>4897</v>
      </c>
      <c r="B181" s="833" t="s">
        <v>1275</v>
      </c>
      <c r="C181" s="889" t="s">
        <v>130</v>
      </c>
      <c r="D181" s="889" t="s">
        <v>4196</v>
      </c>
      <c r="E181" s="699">
        <v>11</v>
      </c>
      <c r="F181" s="1155">
        <v>439</v>
      </c>
      <c r="G181" s="1155" t="s">
        <v>36</v>
      </c>
      <c r="H181" s="1155" t="s">
        <v>36</v>
      </c>
      <c r="I181" s="832">
        <v>110.53</v>
      </c>
      <c r="J181" s="618">
        <f t="shared" si="35"/>
        <v>2.8589523206369312</v>
      </c>
      <c r="K181" s="835">
        <v>0.79</v>
      </c>
      <c r="L181" s="845">
        <v>4</v>
      </c>
      <c r="M181" s="609">
        <f t="shared" si="36"/>
        <v>3.16</v>
      </c>
      <c r="N181" s="828" t="s">
        <v>511</v>
      </c>
      <c r="O181" s="700">
        <v>0.75</v>
      </c>
      <c r="P181" s="603">
        <v>44866</v>
      </c>
      <c r="Q181" s="603">
        <v>44895</v>
      </c>
      <c r="R181" s="609">
        <f t="shared" si="37"/>
        <v>5.3333333333333375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5.8823529411764497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6.2658569182611146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6.7249181879538877</v>
      </c>
      <c r="V181" s="667">
        <f>IF(INDEX(Historical!$N$7:$N$1218,MATCH(B181,Historical!$B$7:$B$1249,0))=0,"n/a",((INDEX(Historical!$C$7:$C$1227,MATCH(B181,Historical!$B$7:$B$1249,0))/INDEX(Historical!$N$7:$N$1218,MATCH(B181,Historical!$B$7:$B$1249,0)))^(1/10)-1)*100)</f>
        <v>9.1493425617896982</v>
      </c>
      <c r="W181" s="668">
        <f t="shared" si="38"/>
        <v>0.73501654818774542</v>
      </c>
      <c r="X181" s="669">
        <f t="shared" si="39"/>
        <v>1.5639344623148577</v>
      </c>
      <c r="Y181" s="631"/>
      <c r="Z181" s="618">
        <f t="shared" si="40"/>
        <v>64.22764227642277</v>
      </c>
      <c r="AA181" s="844">
        <f t="shared" si="41"/>
        <v>22.465447154471544</v>
      </c>
      <c r="AB181" s="845">
        <v>12</v>
      </c>
      <c r="AC181" s="824">
        <v>4.92</v>
      </c>
      <c r="AD181" s="824">
        <v>6.4</v>
      </c>
      <c r="AE181" s="824">
        <v>3.46</v>
      </c>
      <c r="AF181" s="824">
        <v>1.96</v>
      </c>
      <c r="AG181" s="824">
        <v>9.1999999999999993</v>
      </c>
      <c r="AH181" s="824">
        <v>3.3000000000000003</v>
      </c>
      <c r="AI181" s="824">
        <v>3.47</v>
      </c>
      <c r="AJ181" s="824">
        <v>4.3</v>
      </c>
      <c r="AK181" s="824">
        <v>3.4000000000000004</v>
      </c>
      <c r="AL181" s="836">
        <v>5380</v>
      </c>
      <c r="AM181" s="830">
        <v>0.64</v>
      </c>
      <c r="AN181" s="824">
        <v>0.77</v>
      </c>
      <c r="AO181" s="705">
        <f t="shared" si="42"/>
        <v>-12.881576645880726</v>
      </c>
      <c r="AP181" s="706">
        <f t="shared" si="43"/>
        <v>9.5838705085908185</v>
      </c>
      <c r="AQ181" s="846">
        <f t="shared" si="44"/>
        <v>39.892460956048858</v>
      </c>
      <c r="AR181" s="618">
        <f>INDEX(Historical!$C$7:$C$1227,MATCH(B181,Historical!$B$7:$B$1249,0))*IF(AH181="n/a",1.03,IF(AH181&lt;0,1.01,IF(AH181&gt;10,1.1,(1+AH181/100))))</f>
        <v>2.9750399999999995</v>
      </c>
      <c r="AS181" s="844">
        <f t="shared" si="45"/>
        <v>3.0782738879999991</v>
      </c>
      <c r="AT181" s="844">
        <f t="shared" si="50"/>
        <v>3.182935200191999</v>
      </c>
      <c r="AU181" s="844">
        <f t="shared" si="50"/>
        <v>3.291154996998527</v>
      </c>
      <c r="AV181" s="844">
        <f t="shared" si="50"/>
        <v>3.4030542668964769</v>
      </c>
      <c r="AW181" s="618">
        <f t="shared" si="46"/>
        <v>15.930458352087001</v>
      </c>
      <c r="AX181" s="713">
        <f t="shared" si="47"/>
        <v>14.412791415983897</v>
      </c>
      <c r="AY181" s="891">
        <v>0.59</v>
      </c>
      <c r="AZ181" s="830">
        <v>18.18</v>
      </c>
      <c r="BA181" s="830">
        <v>-7.06</v>
      </c>
      <c r="BB181" s="830">
        <v>8.2900000000000009</v>
      </c>
      <c r="BC181" s="830">
        <v>3.26</v>
      </c>
      <c r="BE181" s="594">
        <v>2013</v>
      </c>
      <c r="BF181" s="856">
        <f t="shared" si="48"/>
        <v>1</v>
      </c>
      <c r="BG181" s="840">
        <v>3.4000000000000004</v>
      </c>
      <c r="BH181" s="823" t="s">
        <v>4455</v>
      </c>
      <c r="BI181" s="823" t="s">
        <v>4456</v>
      </c>
    </row>
    <row r="182" spans="1:61" ht="11.25" customHeight="1" x14ac:dyDescent="0.2">
      <c r="A182" s="822" t="s">
        <v>4898</v>
      </c>
      <c r="B182" s="833" t="s">
        <v>1277</v>
      </c>
      <c r="C182" s="889" t="s">
        <v>111</v>
      </c>
      <c r="D182" s="889" t="s">
        <v>210</v>
      </c>
      <c r="E182" s="699">
        <v>13</v>
      </c>
      <c r="F182" s="1155">
        <v>289</v>
      </c>
      <c r="G182" s="1155" t="s">
        <v>105</v>
      </c>
      <c r="H182" s="1155" t="s">
        <v>105</v>
      </c>
      <c r="I182" s="832">
        <v>237.49</v>
      </c>
      <c r="J182" s="618">
        <f t="shared" si="35"/>
        <v>1.0105688660575181</v>
      </c>
      <c r="K182" s="835">
        <v>0.6</v>
      </c>
      <c r="L182" s="845">
        <v>4</v>
      </c>
      <c r="M182" s="609">
        <f t="shared" si="36"/>
        <v>2.4</v>
      </c>
      <c r="N182" s="828" t="s">
        <v>207</v>
      </c>
      <c r="O182" s="700">
        <v>0.54</v>
      </c>
      <c r="P182" s="603">
        <v>44697</v>
      </c>
      <c r="Q182" s="603">
        <v>44708</v>
      </c>
      <c r="R182" s="609">
        <f t="shared" si="37"/>
        <v>11.1111111111111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6.0000000000000053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8.4948834537094786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9.608999232898574</v>
      </c>
      <c r="V182" s="667">
        <f>IF(INDEX(Historical!$N$7:$N$1218,MATCH(B182,Historical!$B$7:$B$1249,0))=0,"n/a",((INDEX(Historical!$C$7:$C$1227,MATCH(B182,Historical!$B$7:$B$1249,0))/INDEX(Historical!$N$7:$N$1218,MATCH(B182,Historical!$B$7:$B$1249,0)))^(1/10)-1)*100)</f>
        <v>12.377455022856477</v>
      </c>
      <c r="W182" s="668">
        <f t="shared" si="38"/>
        <v>0.77633077358426172</v>
      </c>
      <c r="X182" s="669">
        <f t="shared" si="39"/>
        <v>0.89803731148584809</v>
      </c>
      <c r="Y182" s="640"/>
      <c r="Z182" s="618">
        <f t="shared" si="40"/>
        <v>31.746031746031743</v>
      </c>
      <c r="AA182" s="844">
        <f t="shared" si="41"/>
        <v>31.414021164021168</v>
      </c>
      <c r="AB182" s="845">
        <v>12</v>
      </c>
      <c r="AC182" s="824">
        <v>7.56</v>
      </c>
      <c r="AD182" s="824">
        <v>2.5499999999999998</v>
      </c>
      <c r="AE182" s="824">
        <v>5.63</v>
      </c>
      <c r="AF182" s="824">
        <v>6.22</v>
      </c>
      <c r="AG182" s="824">
        <v>20.399999999999999</v>
      </c>
      <c r="AH182" s="824">
        <v>19</v>
      </c>
      <c r="AI182" s="824">
        <v>5.46</v>
      </c>
      <c r="AJ182" s="824">
        <v>10.7</v>
      </c>
      <c r="AK182" s="824">
        <v>12</v>
      </c>
      <c r="AL182" s="836">
        <v>17380</v>
      </c>
      <c r="AM182" s="830">
        <v>0.1</v>
      </c>
      <c r="AN182" s="824">
        <v>0</v>
      </c>
      <c r="AO182" s="705">
        <f t="shared" si="42"/>
        <v>-20.794453065065078</v>
      </c>
      <c r="AP182" s="706">
        <f t="shared" si="43"/>
        <v>10.619568098956092</v>
      </c>
      <c r="AQ182" s="846">
        <f t="shared" si="44"/>
        <v>194.69020391682261</v>
      </c>
      <c r="AR182" s="618">
        <f>INDEX(Historical!$C$7:$C$1227,MATCH(B182,Historical!$B$7:$B$1249,0))*IF(AH182="n/a",1.03,IF(AH182&lt;0,1.01,IF(AH182&gt;10,1.1,(1+AH182/100))))</f>
        <v>2.3320000000000003</v>
      </c>
      <c r="AS182" s="844">
        <f t="shared" si="45"/>
        <v>2.4593272000000002</v>
      </c>
      <c r="AT182" s="844">
        <f t="shared" si="50"/>
        <v>2.7052599200000005</v>
      </c>
      <c r="AU182" s="844">
        <f t="shared" si="50"/>
        <v>2.975785912000001</v>
      </c>
      <c r="AV182" s="844">
        <f t="shared" si="50"/>
        <v>3.2733645032000012</v>
      </c>
      <c r="AW182" s="618">
        <f t="shared" si="46"/>
        <v>13.745737535200004</v>
      </c>
      <c r="AX182" s="713">
        <f t="shared" si="47"/>
        <v>5.7879226641963886</v>
      </c>
      <c r="AY182" s="891">
        <v>1</v>
      </c>
      <c r="AZ182" s="830">
        <v>37.93</v>
      </c>
      <c r="BA182" s="830">
        <v>-1.18</v>
      </c>
      <c r="BB182" s="830">
        <v>10.38</v>
      </c>
      <c r="BC182" s="830">
        <v>19.02</v>
      </c>
      <c r="BE182" s="594">
        <v>2010</v>
      </c>
      <c r="BF182" s="856">
        <f t="shared" si="48"/>
        <v>1</v>
      </c>
      <c r="BG182" s="840">
        <v>11.700000000000001</v>
      </c>
      <c r="BH182" s="823" t="s">
        <v>4455</v>
      </c>
      <c r="BI182" s="823" t="s">
        <v>4456</v>
      </c>
    </row>
    <row r="183" spans="1:61" ht="11.25" customHeight="1" x14ac:dyDescent="0.2">
      <c r="A183" s="829" t="s">
        <v>4899</v>
      </c>
      <c r="B183" s="833" t="s">
        <v>624</v>
      </c>
      <c r="C183" s="889" t="s">
        <v>122</v>
      </c>
      <c r="D183" s="889" t="s">
        <v>4043</v>
      </c>
      <c r="E183" s="699">
        <v>20</v>
      </c>
      <c r="F183" s="1155">
        <v>180</v>
      </c>
      <c r="G183" s="1155" t="s">
        <v>36</v>
      </c>
      <c r="H183" s="1155" t="s">
        <v>36</v>
      </c>
      <c r="I183" s="832">
        <v>105.82</v>
      </c>
      <c r="J183" s="618">
        <f t="shared" si="35"/>
        <v>3.0618030618030621</v>
      </c>
      <c r="K183" s="835">
        <v>0.81</v>
      </c>
      <c r="L183" s="845">
        <v>4</v>
      </c>
      <c r="M183" s="609">
        <f t="shared" si="36"/>
        <v>3.24</v>
      </c>
      <c r="N183" s="828" t="s">
        <v>578</v>
      </c>
      <c r="O183" s="700">
        <v>0.79</v>
      </c>
      <c r="P183" s="603">
        <v>44826</v>
      </c>
      <c r="Q183" s="603">
        <v>44839</v>
      </c>
      <c r="R183" s="609">
        <f t="shared" si="37"/>
        <v>2.5316455696202551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2.6490066225165476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3.450966906825137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5.9680009969516279</v>
      </c>
      <c r="V183" s="667">
        <f>IF(INDEX(Historical!$N$7:$N$1218,MATCH(B183,Historical!$B$7:$B$1249,0))=0,"n/a",((INDEX(Historical!$C$7:$C$1227,MATCH(B183,Historical!$B$7:$B$1249,0))/INDEX(Historical!$N$7:$N$1218,MATCH(B183,Historical!$B$7:$B$1249,0)))^(1/10)-1)*100)</f>
        <v>10.717014667783653</v>
      </c>
      <c r="W183" s="668">
        <f t="shared" si="38"/>
        <v>0.55687158989265884</v>
      </c>
      <c r="X183" s="669" t="str">
        <f t="shared" si="39"/>
        <v>n/a</v>
      </c>
      <c r="Y183" s="628"/>
      <c r="Z183" s="618" t="str">
        <f t="shared" si="40"/>
        <v>n/a</v>
      </c>
      <c r="AA183" s="844" t="str">
        <f t="shared" si="41"/>
        <v>n/a</v>
      </c>
      <c r="AB183" s="845">
        <v>12</v>
      </c>
      <c r="AC183" s="824">
        <v>-6.88</v>
      </c>
      <c r="AD183" s="824" t="s">
        <v>135</v>
      </c>
      <c r="AE183" s="824">
        <v>2.0499999999999998</v>
      </c>
      <c r="AF183" s="824">
        <v>1.55</v>
      </c>
      <c r="AG183" s="824">
        <v>-8.9</v>
      </c>
      <c r="AH183" s="824">
        <v>-65.2</v>
      </c>
      <c r="AI183" s="824">
        <v>4.46</v>
      </c>
      <c r="AJ183" s="824">
        <v>-26.200000000000003</v>
      </c>
      <c r="AK183" s="824">
        <v>3.65</v>
      </c>
      <c r="AL183" s="836">
        <v>25830</v>
      </c>
      <c r="AM183" s="830">
        <v>0.22999999999999998</v>
      </c>
      <c r="AN183" s="824">
        <v>0.64</v>
      </c>
      <c r="AO183" s="705" t="str">
        <f t="shared" si="42"/>
        <v>n/a</v>
      </c>
      <c r="AP183" s="706">
        <f t="shared" si="43"/>
        <v>9.0298040587546904</v>
      </c>
      <c r="AQ183" s="846" t="str">
        <f t="shared" si="44"/>
        <v>n/a</v>
      </c>
      <c r="AR183" s="618">
        <f>INDEX(Historical!$C$7:$C$1227,MATCH(B183,Historical!$B$7:$B$1249,0))*IF(AH183="n/a",1.03,IF(AH183&lt;0,1.01,IF(AH183&gt;10,1.1,(1+AH183/100))))</f>
        <v>3.1310000000000002</v>
      </c>
      <c r="AS183" s="844">
        <f t="shared" si="45"/>
        <v>3.2706426</v>
      </c>
      <c r="AT183" s="844">
        <f t="shared" si="50"/>
        <v>3.3900210549000001</v>
      </c>
      <c r="AU183" s="844">
        <f t="shared" si="50"/>
        <v>3.5137568234038499</v>
      </c>
      <c r="AV183" s="844">
        <f t="shared" si="50"/>
        <v>3.6420089474580903</v>
      </c>
      <c r="AW183" s="618">
        <f t="shared" si="46"/>
        <v>16.947429425761943</v>
      </c>
      <c r="AX183" s="713">
        <f t="shared" si="47"/>
        <v>16.01533682268186</v>
      </c>
      <c r="AY183" s="891">
        <v>1.06</v>
      </c>
      <c r="AZ183" s="830">
        <v>27.279999999999998</v>
      </c>
      <c r="BA183" s="830">
        <v>-30.320000000000004</v>
      </c>
      <c r="BB183" s="830">
        <v>11.540000000000001</v>
      </c>
      <c r="BC183" s="830">
        <v>-8.76</v>
      </c>
      <c r="BE183" s="594">
        <v>2003</v>
      </c>
      <c r="BF183" s="856">
        <f t="shared" si="48"/>
        <v>2</v>
      </c>
      <c r="BG183" s="840">
        <v>-4.5999999999999996</v>
      </c>
      <c r="BH183" s="823" t="s">
        <v>4455</v>
      </c>
      <c r="BI183" s="823" t="s">
        <v>4456</v>
      </c>
    </row>
    <row r="184" spans="1:61" ht="11.25" customHeight="1" x14ac:dyDescent="0.2">
      <c r="A184" s="829" t="s">
        <v>4900</v>
      </c>
      <c r="B184" s="833" t="s">
        <v>1279</v>
      </c>
      <c r="C184" s="889" t="s">
        <v>107</v>
      </c>
      <c r="D184" s="889" t="s">
        <v>4205</v>
      </c>
      <c r="E184" s="699">
        <v>12</v>
      </c>
      <c r="F184" s="1155">
        <v>350</v>
      </c>
      <c r="G184" s="1155" t="s">
        <v>36</v>
      </c>
      <c r="H184" s="1155" t="s">
        <v>36</v>
      </c>
      <c r="I184" s="832">
        <v>90.52</v>
      </c>
      <c r="J184" s="618">
        <f t="shared" si="35"/>
        <v>2.2536456031816177</v>
      </c>
      <c r="K184" s="835">
        <v>0.51</v>
      </c>
      <c r="L184" s="845">
        <v>4</v>
      </c>
      <c r="M184" s="609">
        <f t="shared" si="36"/>
        <v>2.04</v>
      </c>
      <c r="N184" s="828" t="s">
        <v>578</v>
      </c>
      <c r="O184" s="700">
        <v>0.48</v>
      </c>
      <c r="P184" s="603">
        <v>44645</v>
      </c>
      <c r="Q184" s="603">
        <v>44659</v>
      </c>
      <c r="R184" s="609">
        <f t="shared" si="37"/>
        <v>6.2500000000000053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4.39560439560438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9.1776096885807021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10.951973518388836</v>
      </c>
      <c r="V184" s="667">
        <f>IF(INDEX(Historical!$N$7:$N$1218,MATCH(B184,Historical!$B$7:$B$1249,0))=0,"n/a",((INDEX(Historical!$C$7:$C$1227,MATCH(B184,Historical!$B$7:$B$1249,0))/INDEX(Historical!$N$7:$N$1218,MATCH(B184,Historical!$B$7:$B$1249,0)))^(1/10)-1)*100)</f>
        <v>9.7410809684315147</v>
      </c>
      <c r="W184" s="668">
        <f t="shared" si="38"/>
        <v>1.1243078210602633</v>
      </c>
      <c r="X184" s="669">
        <f t="shared" si="39"/>
        <v>2.959992842807794</v>
      </c>
      <c r="Y184" s="621"/>
      <c r="Z184" s="618">
        <f t="shared" si="40"/>
        <v>50.370370370370374</v>
      </c>
      <c r="AA184" s="844">
        <f t="shared" si="41"/>
        <v>22.350617283950616</v>
      </c>
      <c r="AB184" s="845">
        <v>12</v>
      </c>
      <c r="AC184" s="824">
        <v>4.05</v>
      </c>
      <c r="AD184" s="824">
        <v>8.73</v>
      </c>
      <c r="AE184" s="824">
        <v>6.94</v>
      </c>
      <c r="AF184" s="824">
        <v>1.44</v>
      </c>
      <c r="AG184" s="824">
        <v>6.5</v>
      </c>
      <c r="AH184" s="824">
        <v>-0.8</v>
      </c>
      <c r="AI184" s="824">
        <v>16.37</v>
      </c>
      <c r="AJ184" s="824">
        <v>3.6999999999999997</v>
      </c>
      <c r="AK184" s="824">
        <v>2.5</v>
      </c>
      <c r="AL184" s="836">
        <v>4059.9999999999995</v>
      </c>
      <c r="AM184" s="830">
        <v>0.6</v>
      </c>
      <c r="AN184" s="824">
        <v>0.04</v>
      </c>
      <c r="AO184" s="705">
        <f t="shared" si="42"/>
        <v>-9.1449981623801619</v>
      </c>
      <c r="AP184" s="706">
        <f t="shared" si="43"/>
        <v>13.205619121570454</v>
      </c>
      <c r="AQ184" s="846">
        <f t="shared" si="44"/>
        <v>19.60098269549626</v>
      </c>
      <c r="AR184" s="618">
        <f>INDEX(Historical!$C$7:$C$1227,MATCH(B184,Historical!$B$7:$B$1249,0))*IF(AH184="n/a",1.03,IF(AH184&lt;0,1.01,IF(AH184&gt;10,1.1,(1+AH184/100))))</f>
        <v>1.9189999999999998</v>
      </c>
      <c r="AS184" s="844">
        <f t="shared" si="45"/>
        <v>2.1109</v>
      </c>
      <c r="AT184" s="844">
        <f t="shared" si="50"/>
        <v>2.1636724999999997</v>
      </c>
      <c r="AU184" s="844">
        <f t="shared" si="50"/>
        <v>2.2177643124999995</v>
      </c>
      <c r="AV184" s="844">
        <f t="shared" si="50"/>
        <v>2.2732084203124994</v>
      </c>
      <c r="AW184" s="618">
        <f t="shared" si="46"/>
        <v>10.684545232812498</v>
      </c>
      <c r="AX184" s="713">
        <f t="shared" si="47"/>
        <v>11.80351881662892</v>
      </c>
      <c r="AY184" s="891">
        <v>0.87</v>
      </c>
      <c r="AZ184" s="830">
        <v>21.86</v>
      </c>
      <c r="BA184" s="830">
        <v>1.18</v>
      </c>
      <c r="BB184" s="830">
        <v>9.25</v>
      </c>
      <c r="BC184" s="830">
        <v>10.879999999999999</v>
      </c>
      <c r="BE184" s="594">
        <v>2011</v>
      </c>
      <c r="BF184" s="856">
        <f t="shared" si="48"/>
        <v>1</v>
      </c>
      <c r="BG184" s="840">
        <v>0.89999999999999991</v>
      </c>
      <c r="BH184" s="823" t="s">
        <v>4455</v>
      </c>
      <c r="BI184" s="823" t="s">
        <v>4456</v>
      </c>
    </row>
    <row r="185" spans="1:61" s="737" customFormat="1" ht="11.25" customHeight="1" x14ac:dyDescent="0.2">
      <c r="A185" s="720" t="s">
        <v>4901</v>
      </c>
      <c r="B185" s="743" t="s">
        <v>1282</v>
      </c>
      <c r="C185" s="889" t="s">
        <v>127</v>
      </c>
      <c r="D185" s="889" t="s">
        <v>4194</v>
      </c>
      <c r="E185" s="721">
        <v>12</v>
      </c>
      <c r="F185" s="1155">
        <v>381</v>
      </c>
      <c r="G185" s="1154" t="s">
        <v>114</v>
      </c>
      <c r="H185" s="1154" t="s">
        <v>114</v>
      </c>
      <c r="I185" s="731">
        <v>97.97</v>
      </c>
      <c r="J185" s="723">
        <f t="shared" si="35"/>
        <v>2.8988465856894967</v>
      </c>
      <c r="K185" s="724">
        <v>0.71</v>
      </c>
      <c r="L185" s="725">
        <v>4</v>
      </c>
      <c r="M185" s="726">
        <f t="shared" si="36"/>
        <v>2.84</v>
      </c>
      <c r="N185" s="727" t="s">
        <v>406</v>
      </c>
      <c r="O185" s="728">
        <v>0.65</v>
      </c>
      <c r="P185" s="1049">
        <v>44839</v>
      </c>
      <c r="Q185" s="1049">
        <v>44859</v>
      </c>
      <c r="R185" s="726">
        <f t="shared" si="37"/>
        <v>9.2307692307692211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1.5810276679841806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1.9546708246021227</v>
      </c>
      <c r="U185" s="667">
        <f>IF(INDEX(Historical!$H$7:$H$1218,MATCH(B185,Historical!$B$7:$B$1249,0))=0,"n/a",((INDEX(Historical!$C$7:$C$1227,MATCH(B185,Historical!$B$7:$B$1249,0))/INDEX(Historical!$H$7:$H$1218,MATCH(B185,Historical!$B$7:$B$1249,0)))^(1/5)-1)*100)</f>
        <v>6.7953341621527885</v>
      </c>
      <c r="V185" s="667">
        <f>IF(INDEX(Historical!$N$7:$N$1218,MATCH(B185,Historical!$B$7:$B$1249,0))=0,"n/a",((INDEX(Historical!$C$7:$C$1227,MATCH(B185,Historical!$B$7:$B$1249,0))/INDEX(Historical!$N$7:$N$1218,MATCH(B185,Historical!$B$7:$B$1249,0)))^(1/10)-1)*100)</f>
        <v>15.658668243527041</v>
      </c>
      <c r="W185" s="668">
        <f t="shared" si="38"/>
        <v>0.4339662898830387</v>
      </c>
      <c r="X185" s="669" t="str">
        <f t="shared" si="39"/>
        <v>n/a</v>
      </c>
      <c r="Y185" s="1164"/>
      <c r="Z185" s="723">
        <f t="shared" si="40"/>
        <v>42.900302114803623</v>
      </c>
      <c r="AA185" s="730">
        <f t="shared" si="41"/>
        <v>14.799093655589123</v>
      </c>
      <c r="AB185" s="725">
        <v>12</v>
      </c>
      <c r="AC185" s="731">
        <v>6.62</v>
      </c>
      <c r="AD185" s="731">
        <v>1.48</v>
      </c>
      <c r="AE185" s="731">
        <v>0.82</v>
      </c>
      <c r="AF185" s="731">
        <v>2.08</v>
      </c>
      <c r="AG185" s="731">
        <v>14.099999999999998</v>
      </c>
      <c r="AH185" s="731">
        <v>-66.5</v>
      </c>
      <c r="AI185" s="731">
        <v>10.41</v>
      </c>
      <c r="AJ185" s="731">
        <v>-23.400000000000002</v>
      </c>
      <c r="AK185" s="731">
        <v>9.9</v>
      </c>
      <c r="AL185" s="732">
        <v>6340</v>
      </c>
      <c r="AM185" s="733">
        <v>0.4</v>
      </c>
      <c r="AN185" s="731">
        <v>0.8</v>
      </c>
      <c r="AO185" s="734">
        <f t="shared" si="42"/>
        <v>-5.1049129077468383</v>
      </c>
      <c r="AP185" s="735">
        <f t="shared" si="43"/>
        <v>9.6941807478422852</v>
      </c>
      <c r="AQ185" s="846">
        <f t="shared" si="44"/>
        <v>16.965550110801388</v>
      </c>
      <c r="AR185" s="618">
        <f>INDEX(Historical!$C$7:$C$1227,MATCH(B185,Historical!$B$7:$B$1249,0))*IF(AH185="n/a",1.03,IF(AH185&lt;0,1.01,IF(AH185&gt;10,1.1,(1+AH185/100))))</f>
        <v>2.5956999999999999</v>
      </c>
      <c r="AS185" s="730">
        <f t="shared" si="45"/>
        <v>2.85527</v>
      </c>
      <c r="AT185" s="730">
        <f t="shared" si="50"/>
        <v>3.1379417300000001</v>
      </c>
      <c r="AU185" s="730">
        <f t="shared" si="50"/>
        <v>3.44859796127</v>
      </c>
      <c r="AV185" s="730">
        <f t="shared" si="50"/>
        <v>3.7900091594357299</v>
      </c>
      <c r="AW185" s="723">
        <f t="shared" si="46"/>
        <v>15.827518850705729</v>
      </c>
      <c r="AX185" s="736">
        <f t="shared" si="47"/>
        <v>16.155474993064946</v>
      </c>
      <c r="AY185" s="892">
        <v>0.78</v>
      </c>
      <c r="AZ185" s="733">
        <v>24.310000000000002</v>
      </c>
      <c r="BA185" s="733">
        <v>-3.85</v>
      </c>
      <c r="BB185" s="733">
        <v>11.93</v>
      </c>
      <c r="BC185" s="733">
        <v>10.93</v>
      </c>
      <c r="BD185" s="866"/>
      <c r="BE185" s="594">
        <v>2011</v>
      </c>
      <c r="BF185" s="856">
        <f t="shared" si="48"/>
        <v>1</v>
      </c>
      <c r="BG185" s="784">
        <v>6.1</v>
      </c>
      <c r="BH185" s="823" t="s">
        <v>4455</v>
      </c>
      <c r="BI185" s="823" t="s">
        <v>4456</v>
      </c>
    </row>
    <row r="186" spans="1:61" ht="11.25" customHeight="1" x14ac:dyDescent="0.2">
      <c r="A186" s="822" t="s">
        <v>1296</v>
      </c>
      <c r="B186" s="833" t="s">
        <v>1297</v>
      </c>
      <c r="C186" s="889" t="s">
        <v>4061</v>
      </c>
      <c r="D186" s="889" t="s">
        <v>4234</v>
      </c>
      <c r="E186" s="699">
        <v>12</v>
      </c>
      <c r="F186" s="1155">
        <v>382</v>
      </c>
      <c r="G186" s="1155" t="s">
        <v>105</v>
      </c>
      <c r="H186" s="1155" t="s">
        <v>105</v>
      </c>
      <c r="I186" s="832">
        <v>407.59</v>
      </c>
      <c r="J186" s="618">
        <f t="shared" si="35"/>
        <v>0.76547510979170252</v>
      </c>
      <c r="K186" s="835">
        <v>0.78</v>
      </c>
      <c r="L186" s="845">
        <v>4</v>
      </c>
      <c r="M186" s="609">
        <f t="shared" si="36"/>
        <v>3.12</v>
      </c>
      <c r="N186" s="828" t="s">
        <v>375</v>
      </c>
      <c r="O186" s="700">
        <v>0.68</v>
      </c>
      <c r="P186" s="603">
        <v>44840</v>
      </c>
      <c r="Q186" s="603">
        <v>44852</v>
      </c>
      <c r="R186" s="609">
        <f t="shared" si="37"/>
        <v>14.705882352941172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12.385321100917434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14.316103271819935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14.590570033689731</v>
      </c>
      <c r="V186" s="667">
        <f>IF(INDEX(Historical!$N$7:$N$1218,MATCH(B186,Historical!$B$7:$B$1249,0))=0,"n/a",((INDEX(Historical!$C$7:$C$1227,MATCH(B186,Historical!$B$7:$B$1249,0))/INDEX(Historical!$N$7:$N$1218,MATCH(B186,Historical!$B$7:$B$1249,0)))^(1/10)-1)*100)</f>
        <v>32.22314489365872</v>
      </c>
      <c r="W186" s="668">
        <f t="shared" si="38"/>
        <v>0.45279782845035244</v>
      </c>
      <c r="X186" s="669">
        <f t="shared" si="39"/>
        <v>1.0421835738349807</v>
      </c>
      <c r="Y186" s="635"/>
      <c r="Z186" s="618">
        <f t="shared" si="40"/>
        <v>43.03448275862069</v>
      </c>
      <c r="AA186" s="844">
        <f t="shared" si="41"/>
        <v>56.219310344827583</v>
      </c>
      <c r="AB186" s="845">
        <v>7</v>
      </c>
      <c r="AC186" s="824">
        <v>7.25</v>
      </c>
      <c r="AD186" s="824">
        <v>3.14</v>
      </c>
      <c r="AE186" s="824">
        <v>8.33</v>
      </c>
      <c r="AF186" s="824">
        <v>6.54</v>
      </c>
      <c r="AG186" s="824">
        <v>14.099999999999998</v>
      </c>
      <c r="AH186" s="824">
        <v>-3.6999999999999997</v>
      </c>
      <c r="AI186" s="824">
        <v>15.28</v>
      </c>
      <c r="AJ186" s="824">
        <v>14.000000000000002</v>
      </c>
      <c r="AK186" s="824">
        <v>16.669999999999998</v>
      </c>
      <c r="AL186" s="836">
        <v>106050</v>
      </c>
      <c r="AM186" s="830">
        <v>0.2</v>
      </c>
      <c r="AN186" s="824">
        <v>0.42</v>
      </c>
      <c r="AO186" s="705">
        <f t="shared" si="42"/>
        <v>-40.863265201346152</v>
      </c>
      <c r="AP186" s="706">
        <f t="shared" si="43"/>
        <v>15.356045143481435</v>
      </c>
      <c r="AQ186" s="846">
        <f t="shared" si="44"/>
        <v>304.24101152938306</v>
      </c>
      <c r="AR186" s="618">
        <f>INDEX(Historical!$C$7:$C$1227,MATCH(B186,Historical!$B$7:$B$1249,0))*IF(AH186="n/a",1.03,IF(AH186&lt;0,1.01,IF(AH186&gt;10,1.1,(1+AH186/100))))</f>
        <v>2.4745000000000004</v>
      </c>
      <c r="AS186" s="844">
        <f t="shared" si="45"/>
        <v>2.7219500000000005</v>
      </c>
      <c r="AT186" s="844">
        <f t="shared" si="50"/>
        <v>2.9941450000000009</v>
      </c>
      <c r="AU186" s="844">
        <f t="shared" si="50"/>
        <v>3.2935595000000011</v>
      </c>
      <c r="AV186" s="844">
        <f t="shared" si="50"/>
        <v>3.6229154500000016</v>
      </c>
      <c r="AW186" s="618">
        <f t="shared" si="46"/>
        <v>15.107069950000003</v>
      </c>
      <c r="AX186" s="713">
        <f t="shared" si="47"/>
        <v>3.7064378296817893</v>
      </c>
      <c r="AY186" s="891">
        <v>1.1599999999999999</v>
      </c>
      <c r="AZ186" s="830">
        <v>20.11</v>
      </c>
      <c r="BA186" s="830">
        <v>-40.42</v>
      </c>
      <c r="BB186" s="830">
        <v>2.5299999999999998</v>
      </c>
      <c r="BC186" s="830">
        <v>-4.33</v>
      </c>
      <c r="BE186" s="594">
        <v>2011</v>
      </c>
      <c r="BF186" s="856">
        <f t="shared" si="48"/>
        <v>1</v>
      </c>
      <c r="BG186" s="840">
        <v>8.5</v>
      </c>
      <c r="BH186" s="823" t="s">
        <v>4455</v>
      </c>
      <c r="BI186" s="823" t="s">
        <v>4456</v>
      </c>
    </row>
    <row r="187" spans="1:61" ht="11.25" customHeight="1" x14ac:dyDescent="0.2">
      <c r="A187" s="829" t="s">
        <v>4904</v>
      </c>
      <c r="B187" s="833" t="s">
        <v>1295</v>
      </c>
      <c r="C187" s="889" t="s">
        <v>4209</v>
      </c>
      <c r="D187" s="889" t="s">
        <v>514</v>
      </c>
      <c r="E187" s="699">
        <v>10</v>
      </c>
      <c r="F187" s="1155">
        <v>470</v>
      </c>
      <c r="G187" s="1155" t="s">
        <v>114</v>
      </c>
      <c r="H187" s="1155" t="s">
        <v>114</v>
      </c>
      <c r="I187" s="832">
        <v>34.36</v>
      </c>
      <c r="J187" s="618">
        <f t="shared" si="35"/>
        <v>3.3760186263096625</v>
      </c>
      <c r="K187" s="835">
        <v>0.28999999999999998</v>
      </c>
      <c r="L187" s="845">
        <v>4</v>
      </c>
      <c r="M187" s="609">
        <f t="shared" si="36"/>
        <v>1.1599999999999999</v>
      </c>
      <c r="N187" s="828" t="s">
        <v>147</v>
      </c>
      <c r="O187" s="700">
        <v>0.27</v>
      </c>
      <c r="P187" s="603">
        <v>44620</v>
      </c>
      <c r="Q187" s="603">
        <v>44635</v>
      </c>
      <c r="R187" s="609">
        <f t="shared" si="37"/>
        <v>7.4074074074073932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5.8823529411764719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8.7380373002892142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12.474611314209483</v>
      </c>
      <c r="V187" s="667">
        <f>IF(INDEX(Historical!$N$7:$N$1218,MATCH(B187,Historical!$B$7:$B$1249,0))=0,"n/a",((INDEX(Historical!$C$7:$C$1227,MATCH(B187,Historical!$B$7:$B$1249,0))/INDEX(Historical!$N$7:$N$1218,MATCH(B187,Historical!$B$7:$B$1249,0)))^(1/10)-1)*100)</f>
        <v>16.23080652394242</v>
      </c>
      <c r="W187" s="668">
        <f t="shared" si="38"/>
        <v>0.76857618232389802</v>
      </c>
      <c r="X187" s="669">
        <f t="shared" si="39"/>
        <v>1.2474611314209483</v>
      </c>
      <c r="Y187" s="833"/>
      <c r="Z187" s="618">
        <f t="shared" si="40"/>
        <v>46.031746031746032</v>
      </c>
      <c r="AA187" s="844">
        <f t="shared" si="41"/>
        <v>13.634920634920634</v>
      </c>
      <c r="AB187" s="845">
        <v>12</v>
      </c>
      <c r="AC187" s="824">
        <v>2.52</v>
      </c>
      <c r="AD187" s="824">
        <v>3.03</v>
      </c>
      <c r="AE187" s="824">
        <v>1.21</v>
      </c>
      <c r="AF187" s="824">
        <v>3.93</v>
      </c>
      <c r="AG187" s="824">
        <v>28.799999999999997</v>
      </c>
      <c r="AH187" s="824">
        <v>167.79999999999998</v>
      </c>
      <c r="AI187" s="824">
        <v>-4.1000000000000005</v>
      </c>
      <c r="AJ187" s="824">
        <v>10</v>
      </c>
      <c r="AK187" s="824">
        <v>4.5</v>
      </c>
      <c r="AL187" s="836">
        <v>13170</v>
      </c>
      <c r="AM187" s="830">
        <v>0.48</v>
      </c>
      <c r="AN187" s="824">
        <v>0.87</v>
      </c>
      <c r="AO187" s="705">
        <f t="shared" si="42"/>
        <v>2.2157093055985104</v>
      </c>
      <c r="AP187" s="706">
        <f t="shared" si="43"/>
        <v>15.850629940519145</v>
      </c>
      <c r="AQ187" s="846">
        <f t="shared" si="44"/>
        <v>54.323236667915232</v>
      </c>
      <c r="AR187" s="618">
        <f>INDEX(Historical!$C$7:$C$1227,MATCH(B187,Historical!$B$7:$B$1249,0))*IF(AH187="n/a",1.03,IF(AH187&lt;0,1.01,IF(AH187&gt;10,1.1,(1+AH187/100))))</f>
        <v>1.1880000000000002</v>
      </c>
      <c r="AS187" s="844">
        <f t="shared" si="45"/>
        <v>1.1998800000000003</v>
      </c>
      <c r="AT187" s="844">
        <f t="shared" ref="AT187:AV206" si="51">IF($AK187="n/a",1.03*AS187,IF($AK187&lt;0,1.01*AS187,IF($AK187&gt;10,1.1*AS187,(1+$AK187/100)*AS187)))</f>
        <v>1.2538746000000003</v>
      </c>
      <c r="AU187" s="844">
        <f t="shared" si="51"/>
        <v>1.3102989570000001</v>
      </c>
      <c r="AV187" s="844">
        <f t="shared" si="51"/>
        <v>1.3692624100649999</v>
      </c>
      <c r="AW187" s="618">
        <f t="shared" si="46"/>
        <v>6.3213159670650008</v>
      </c>
      <c r="AX187" s="713">
        <f t="shared" si="47"/>
        <v>18.39731073068976</v>
      </c>
      <c r="AY187" s="891">
        <v>1.08</v>
      </c>
      <c r="AZ187" s="830">
        <v>36.67</v>
      </c>
      <c r="BA187" s="830">
        <v>-14.06</v>
      </c>
      <c r="BB187" s="830">
        <v>17.580000000000002</v>
      </c>
      <c r="BC187" s="830">
        <v>11.14</v>
      </c>
      <c r="BE187" s="594">
        <v>2013</v>
      </c>
      <c r="BF187" s="856">
        <f t="shared" si="48"/>
        <v>1</v>
      </c>
      <c r="BG187" s="840">
        <v>5.6000000000000005</v>
      </c>
      <c r="BH187" s="823" t="s">
        <v>4455</v>
      </c>
      <c r="BI187" s="823" t="s">
        <v>4456</v>
      </c>
    </row>
    <row r="188" spans="1:61" ht="11.25" customHeight="1" x14ac:dyDescent="0.2">
      <c r="A188" s="829" t="s">
        <v>4910</v>
      </c>
      <c r="B188" s="833" t="s">
        <v>1303</v>
      </c>
      <c r="C188" s="889" t="s">
        <v>111</v>
      </c>
      <c r="D188" s="889" t="s">
        <v>210</v>
      </c>
      <c r="E188" s="699">
        <v>10</v>
      </c>
      <c r="F188" s="1155">
        <v>472</v>
      </c>
      <c r="G188" s="1155" t="s">
        <v>36</v>
      </c>
      <c r="H188" s="1155" t="s">
        <v>36</v>
      </c>
      <c r="I188" s="832">
        <v>84.52</v>
      </c>
      <c r="J188" s="618">
        <f t="shared" si="35"/>
        <v>1.249408424041647</v>
      </c>
      <c r="K188" s="835">
        <v>0.26400000000000001</v>
      </c>
      <c r="L188" s="845">
        <v>4</v>
      </c>
      <c r="M188" s="609">
        <f t="shared" si="36"/>
        <v>1.056</v>
      </c>
      <c r="N188" s="828" t="s">
        <v>162</v>
      </c>
      <c r="O188" s="700">
        <v>0.22</v>
      </c>
      <c r="P188" s="603">
        <v>44628</v>
      </c>
      <c r="Q188" s="603">
        <v>44655</v>
      </c>
      <c r="R188" s="609">
        <f t="shared" si="37"/>
        <v>20.000000000000004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30.177514792899409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17.970284693587992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12.150237889617976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8.8103916629037151</v>
      </c>
      <c r="W188" s="668">
        <f t="shared" si="38"/>
        <v>1.3790803354153633</v>
      </c>
      <c r="X188" s="669">
        <f t="shared" si="39"/>
        <v>0.97201903116943811</v>
      </c>
      <c r="Y188" s="638"/>
      <c r="Z188" s="618">
        <f t="shared" si="40"/>
        <v>25.023696682464458</v>
      </c>
      <c r="AA188" s="844">
        <f t="shared" si="41"/>
        <v>20.028436018957347</v>
      </c>
      <c r="AB188" s="845">
        <v>12</v>
      </c>
      <c r="AC188" s="824">
        <v>4.22</v>
      </c>
      <c r="AD188" s="824">
        <v>1.84</v>
      </c>
      <c r="AE188" s="824">
        <v>2.36</v>
      </c>
      <c r="AF188" s="824">
        <v>3.3</v>
      </c>
      <c r="AG188" s="824">
        <v>17</v>
      </c>
      <c r="AH188" s="824">
        <v>449.7</v>
      </c>
      <c r="AI188" s="824">
        <v>13.05</v>
      </c>
      <c r="AJ188" s="824">
        <v>12.5</v>
      </c>
      <c r="AK188" s="824">
        <v>10.6</v>
      </c>
      <c r="AL188" s="836">
        <v>6830</v>
      </c>
      <c r="AM188" s="830">
        <v>0.3</v>
      </c>
      <c r="AN188" s="824">
        <v>0.27</v>
      </c>
      <c r="AO188" s="705">
        <f t="shared" si="42"/>
        <v>-6.6287897052977236</v>
      </c>
      <c r="AP188" s="706">
        <f t="shared" si="43"/>
        <v>13.399646313659623</v>
      </c>
      <c r="AQ188" s="846">
        <f t="shared" si="44"/>
        <v>71.391480227200248</v>
      </c>
      <c r="AR188" s="618">
        <f>INDEX(Historical!$C$7:$C$1227,MATCH(B188,Historical!$B$7:$B$1249,0))*IF(AH188="n/a",1.03,IF(AH188&lt;0,1.01,IF(AH188&gt;10,1.1,(1+AH188/100))))</f>
        <v>0.96800000000000008</v>
      </c>
      <c r="AS188" s="844">
        <f t="shared" si="45"/>
        <v>1.0648000000000002</v>
      </c>
      <c r="AT188" s="844">
        <f t="shared" si="51"/>
        <v>1.1712800000000003</v>
      </c>
      <c r="AU188" s="844">
        <f t="shared" si="51"/>
        <v>1.2884080000000004</v>
      </c>
      <c r="AV188" s="844">
        <f t="shared" si="51"/>
        <v>1.4172488000000005</v>
      </c>
      <c r="AW188" s="618">
        <f t="shared" si="46"/>
        <v>5.9097368000000019</v>
      </c>
      <c r="AX188" s="713">
        <f t="shared" si="47"/>
        <v>6.9921164221486061</v>
      </c>
      <c r="AY188" s="891">
        <v>1.45</v>
      </c>
      <c r="AZ188" s="830">
        <v>32.54</v>
      </c>
      <c r="BA188" s="830">
        <v>-19.509999999999998</v>
      </c>
      <c r="BB188" s="830">
        <v>13.99</v>
      </c>
      <c r="BC188" s="830">
        <v>13.63</v>
      </c>
      <c r="BD188" s="612"/>
      <c r="BE188" s="594">
        <v>2013</v>
      </c>
      <c r="BF188" s="856">
        <f t="shared" si="48"/>
        <v>1</v>
      </c>
      <c r="BG188" s="840">
        <v>9.7000000000000011</v>
      </c>
      <c r="BH188" s="823" t="s">
        <v>4455</v>
      </c>
      <c r="BI188" s="823" t="s">
        <v>4456</v>
      </c>
    </row>
    <row r="189" spans="1:61" ht="11.25" customHeight="1" x14ac:dyDescent="0.2">
      <c r="A189" s="829" t="s">
        <v>4912</v>
      </c>
      <c r="B189" s="833" t="s">
        <v>633</v>
      </c>
      <c r="C189" s="889" t="s">
        <v>111</v>
      </c>
      <c r="D189" s="889" t="s">
        <v>4223</v>
      </c>
      <c r="E189" s="699">
        <v>19</v>
      </c>
      <c r="F189" s="1155">
        <v>189</v>
      </c>
      <c r="G189" s="1155" t="s">
        <v>105</v>
      </c>
      <c r="H189" s="1155" t="s">
        <v>105</v>
      </c>
      <c r="I189" s="832">
        <v>183.89</v>
      </c>
      <c r="J189" s="618">
        <f t="shared" si="35"/>
        <v>0.87008537712763079</v>
      </c>
      <c r="K189" s="835">
        <v>0.4</v>
      </c>
      <c r="L189" s="845">
        <v>4</v>
      </c>
      <c r="M189" s="609">
        <f t="shared" si="36"/>
        <v>1.6</v>
      </c>
      <c r="N189" s="828" t="s">
        <v>427</v>
      </c>
      <c r="O189" s="700">
        <v>0.3</v>
      </c>
      <c r="P189" s="603">
        <v>44595</v>
      </c>
      <c r="Q189" s="603">
        <v>44610</v>
      </c>
      <c r="R189" s="609">
        <f t="shared" si="37"/>
        <v>33.33333333333335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9.259259259259256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7.1199245451753157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6.042477819475911</v>
      </c>
      <c r="V189" s="667">
        <f>IF(INDEX(Historical!$N$7:$N$1218,MATCH(B189,Historical!$B$7:$B$1249,0))=0,"n/a",((INDEX(Historical!$C$7:$C$1227,MATCH(B189,Historical!$B$7:$B$1249,0))/INDEX(Historical!$N$7:$N$1218,MATCH(B189,Historical!$B$7:$B$1249,0)))^(1/10)-1)*100)</f>
        <v>8.5395124330390537</v>
      </c>
      <c r="W189" s="668">
        <f t="shared" si="38"/>
        <v>0.70759049381997396</v>
      </c>
      <c r="X189" s="669">
        <f t="shared" si="39"/>
        <v>0.45093118055790382</v>
      </c>
      <c r="Y189" s="628"/>
      <c r="Z189" s="618">
        <f t="shared" si="40"/>
        <v>16.736401673640167</v>
      </c>
      <c r="AA189" s="844">
        <f t="shared" si="41"/>
        <v>19.235355648535563</v>
      </c>
      <c r="AB189" s="845">
        <v>12</v>
      </c>
      <c r="AC189" s="824">
        <v>9.56</v>
      </c>
      <c r="AD189" s="824">
        <v>1.29</v>
      </c>
      <c r="AE189" s="824">
        <v>1.25</v>
      </c>
      <c r="AF189" s="824">
        <v>5.32</v>
      </c>
      <c r="AG189" s="824">
        <v>30.599999999999998</v>
      </c>
      <c r="AH189" s="824">
        <v>50.6</v>
      </c>
      <c r="AI189" s="824">
        <v>-1.83</v>
      </c>
      <c r="AJ189" s="824">
        <v>13.4</v>
      </c>
      <c r="AK189" s="824">
        <v>14.6</v>
      </c>
      <c r="AL189" s="836">
        <v>18260</v>
      </c>
      <c r="AM189" s="830">
        <v>0.3</v>
      </c>
      <c r="AN189" s="824">
        <v>0.35</v>
      </c>
      <c r="AO189" s="705">
        <f t="shared" si="42"/>
        <v>-12.32279245193202</v>
      </c>
      <c r="AP189" s="706">
        <f t="shared" si="43"/>
        <v>6.9125631966035419</v>
      </c>
      <c r="AQ189" s="846">
        <f t="shared" si="44"/>
        <v>113.26258415411968</v>
      </c>
      <c r="AR189" s="618">
        <f>INDEX(Historical!$C$7:$C$1227,MATCH(B189,Historical!$B$7:$B$1249,0))*IF(AH189="n/a",1.03,IF(AH189&lt;0,1.01,IF(AH189&gt;10,1.1,(1+AH189/100))))</f>
        <v>1.298</v>
      </c>
      <c r="AS189" s="844">
        <f t="shared" si="45"/>
        <v>1.31098</v>
      </c>
      <c r="AT189" s="844">
        <f t="shared" si="51"/>
        <v>1.4420780000000002</v>
      </c>
      <c r="AU189" s="844">
        <f t="shared" si="51"/>
        <v>1.5862858000000004</v>
      </c>
      <c r="AV189" s="844">
        <f t="shared" si="51"/>
        <v>1.7449143800000007</v>
      </c>
      <c r="AW189" s="618">
        <f t="shared" si="46"/>
        <v>7.3822581800000018</v>
      </c>
      <c r="AX189" s="713">
        <f t="shared" si="47"/>
        <v>4.0144968078742735</v>
      </c>
      <c r="AY189" s="891">
        <v>1.1200000000000001</v>
      </c>
      <c r="AZ189" s="830">
        <v>19.470000000000002</v>
      </c>
      <c r="BA189" s="830">
        <v>-15.72</v>
      </c>
      <c r="BB189" s="830">
        <v>7.9399999999999995</v>
      </c>
      <c r="BC189" s="830">
        <v>4.01</v>
      </c>
      <c r="BE189" s="594">
        <v>2004</v>
      </c>
      <c r="BF189" s="856">
        <f t="shared" si="48"/>
        <v>2</v>
      </c>
      <c r="BG189" s="840">
        <v>14.2</v>
      </c>
      <c r="BH189" s="823" t="s">
        <v>4455</v>
      </c>
      <c r="BI189" s="823" t="s">
        <v>4456</v>
      </c>
    </row>
    <row r="190" spans="1:61" ht="11.25" customHeight="1" x14ac:dyDescent="0.2">
      <c r="A190" s="829" t="s">
        <v>4913</v>
      </c>
      <c r="B190" s="833" t="s">
        <v>631</v>
      </c>
      <c r="C190" s="889" t="s">
        <v>127</v>
      </c>
      <c r="D190" s="889" t="s">
        <v>4194</v>
      </c>
      <c r="E190" s="699">
        <v>18</v>
      </c>
      <c r="F190" s="1155">
        <v>222</v>
      </c>
      <c r="G190" s="1155" t="s">
        <v>105</v>
      </c>
      <c r="H190" s="1155" t="s">
        <v>105</v>
      </c>
      <c r="I190" s="832">
        <v>164.02</v>
      </c>
      <c r="J190" s="618">
        <f t="shared" si="35"/>
        <v>1.7071088891598585</v>
      </c>
      <c r="K190" s="835">
        <v>0.7</v>
      </c>
      <c r="L190" s="845">
        <v>4</v>
      </c>
      <c r="M190" s="609">
        <f t="shared" si="36"/>
        <v>2.8</v>
      </c>
      <c r="N190" s="828" t="s">
        <v>263</v>
      </c>
      <c r="O190" s="700">
        <v>0.63300000000000001</v>
      </c>
      <c r="P190" s="603">
        <v>44820</v>
      </c>
      <c r="Q190" s="603">
        <v>44845</v>
      </c>
      <c r="R190" s="609">
        <f t="shared" si="37"/>
        <v>10.584518167456549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5.0434782608695716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10.308287310483522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9.1426429653928665</v>
      </c>
      <c r="V190" s="667">
        <f>IF(INDEX(Historical!$N$7:$N$1218,MATCH(B190,Historical!$B$7:$B$1249,0))=0,"n/a",((INDEX(Historical!$C$7:$C$1227,MATCH(B190,Historical!$B$7:$B$1249,0))/INDEX(Historical!$N$7:$N$1218,MATCH(B190,Historical!$B$7:$B$1249,0)))^(1/10)-1)*100)</f>
        <v>18.041279899373784</v>
      </c>
      <c r="W190" s="668">
        <f t="shared" si="38"/>
        <v>0.50676243683299926</v>
      </c>
      <c r="X190" s="669" t="str">
        <f t="shared" si="39"/>
        <v>n/a</v>
      </c>
      <c r="Y190" s="633"/>
      <c r="Z190" s="618">
        <f t="shared" si="40"/>
        <v>113.82113821138211</v>
      </c>
      <c r="AA190" s="844">
        <f t="shared" si="41"/>
        <v>66.674796747967491</v>
      </c>
      <c r="AB190" s="845">
        <v>9</v>
      </c>
      <c r="AC190" s="824">
        <v>2.46</v>
      </c>
      <c r="AD190" s="824">
        <v>0.89</v>
      </c>
      <c r="AE190" s="824">
        <v>2.2400000000000002</v>
      </c>
      <c r="AF190" s="824">
        <v>3.58</v>
      </c>
      <c r="AG190" s="824">
        <v>7.3</v>
      </c>
      <c r="AH190" s="824">
        <v>202.2</v>
      </c>
      <c r="AI190" s="824">
        <v>20.79</v>
      </c>
      <c r="AJ190" s="824">
        <v>-6.4</v>
      </c>
      <c r="AK190" s="824">
        <v>73.099999999999994</v>
      </c>
      <c r="AL190" s="836">
        <v>3090</v>
      </c>
      <c r="AM190" s="830">
        <v>18.8</v>
      </c>
      <c r="AN190" s="824">
        <v>0.15</v>
      </c>
      <c r="AO190" s="705">
        <f t="shared" si="42"/>
        <v>-55.82504489341477</v>
      </c>
      <c r="AP190" s="706">
        <f t="shared" si="43"/>
        <v>10.849751854552725</v>
      </c>
      <c r="AQ190" s="846">
        <f t="shared" si="44"/>
        <v>225.71000896006566</v>
      </c>
      <c r="AR190" s="618">
        <f>INDEX(Historical!$C$7:$C$1227,MATCH(B190,Historical!$B$7:$B$1249,0))*IF(AH190="n/a",1.03,IF(AH190&lt;0,1.01,IF(AH190&gt;10,1.1,(1+AH190/100))))</f>
        <v>2.6576</v>
      </c>
      <c r="AS190" s="844">
        <f t="shared" si="45"/>
        <v>2.9233600000000002</v>
      </c>
      <c r="AT190" s="844">
        <f t="shared" si="51"/>
        <v>3.2156960000000003</v>
      </c>
      <c r="AU190" s="844">
        <f t="shared" si="51"/>
        <v>3.5372656000000005</v>
      </c>
      <c r="AV190" s="844">
        <f t="shared" si="51"/>
        <v>3.890992160000001</v>
      </c>
      <c r="AW190" s="618">
        <f t="shared" si="46"/>
        <v>16.22491376</v>
      </c>
      <c r="AX190" s="713">
        <f t="shared" si="47"/>
        <v>9.8920337519814652</v>
      </c>
      <c r="AY190" s="891">
        <v>0.49</v>
      </c>
      <c r="AZ190" s="830">
        <v>39.65</v>
      </c>
      <c r="BA190" s="830">
        <v>-1.06</v>
      </c>
      <c r="BB190" s="830">
        <v>14.81</v>
      </c>
      <c r="BC190" s="830">
        <v>14.29</v>
      </c>
      <c r="BE190" s="594">
        <v>2005</v>
      </c>
      <c r="BF190" s="856">
        <f t="shared" si="48"/>
        <v>2</v>
      </c>
      <c r="BG190" s="840">
        <v>5.3</v>
      </c>
      <c r="BH190" s="823" t="s">
        <v>4455</v>
      </c>
      <c r="BI190" s="823" t="s">
        <v>4456</v>
      </c>
    </row>
    <row r="191" spans="1:61" ht="11.25" customHeight="1" x14ac:dyDescent="0.2">
      <c r="A191" s="829" t="s">
        <v>1308</v>
      </c>
      <c r="B191" s="833" t="s">
        <v>1309</v>
      </c>
      <c r="C191" s="889" t="s">
        <v>244</v>
      </c>
      <c r="D191" s="889" t="s">
        <v>4212</v>
      </c>
      <c r="E191" s="699">
        <v>10</v>
      </c>
      <c r="F191" s="1155">
        <v>498</v>
      </c>
      <c r="G191" s="1155" t="s">
        <v>105</v>
      </c>
      <c r="H191" s="1155" t="s">
        <v>105</v>
      </c>
      <c r="I191" s="832">
        <v>56.56</v>
      </c>
      <c r="J191" s="618">
        <f t="shared" si="35"/>
        <v>2.1923620933521923</v>
      </c>
      <c r="K191" s="835">
        <v>0.31</v>
      </c>
      <c r="L191" s="845">
        <v>4</v>
      </c>
      <c r="M191" s="609">
        <f t="shared" si="36"/>
        <v>1.24</v>
      </c>
      <c r="N191" s="828" t="s">
        <v>3856</v>
      </c>
      <c r="O191" s="700">
        <v>0.3</v>
      </c>
      <c r="P191" s="603">
        <v>44846</v>
      </c>
      <c r="Q191" s="603">
        <v>44861</v>
      </c>
      <c r="R191" s="609">
        <f t="shared" si="37"/>
        <v>3.3333333333333366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29.166666666666675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24.66577380596615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23.025121250227865</v>
      </c>
      <c r="V191" s="667" t="str">
        <f>IF(INDEX(Historical!$N$7:$N$1218,MATCH(B191,Historical!$B$7:$B$1249,0))=0,"n/a",((INDEX(Historical!$C$7:$C$1227,MATCH(B191,Historical!$B$7:$B$1249,0))/INDEX(Historical!$N$7:$N$1218,MATCH(B191,Historical!$B$7:$B$1249,0)))^(1/10)-1)*100)</f>
        <v>n/a</v>
      </c>
      <c r="W191" s="668" t="str">
        <f t="shared" si="38"/>
        <v>n/a</v>
      </c>
      <c r="X191" s="669">
        <f t="shared" si="39"/>
        <v>0.53298891782934865</v>
      </c>
      <c r="Y191" s="621"/>
      <c r="Z191" s="618">
        <f t="shared" si="40"/>
        <v>30.097087378640776</v>
      </c>
      <c r="AA191" s="844">
        <f t="shared" si="41"/>
        <v>13.728155339805825</v>
      </c>
      <c r="AB191" s="845">
        <v>9</v>
      </c>
      <c r="AC191" s="824">
        <v>4.12</v>
      </c>
      <c r="AD191" s="824">
        <v>0.97</v>
      </c>
      <c r="AE191" s="824">
        <v>0.81</v>
      </c>
      <c r="AF191" s="824">
        <v>1.17</v>
      </c>
      <c r="AG191" s="824">
        <v>8.9</v>
      </c>
      <c r="AH191" s="824">
        <v>50.1</v>
      </c>
      <c r="AI191" s="824">
        <v>20.260000000000002</v>
      </c>
      <c r="AJ191" s="824">
        <v>43.2</v>
      </c>
      <c r="AK191" s="824">
        <v>14.000000000000002</v>
      </c>
      <c r="AL191" s="836">
        <v>575.25</v>
      </c>
      <c r="AM191" s="830">
        <v>0.2</v>
      </c>
      <c r="AN191" s="824">
        <v>0</v>
      </c>
      <c r="AO191" s="705">
        <f t="shared" si="42"/>
        <v>11.489328003774231</v>
      </c>
      <c r="AP191" s="706">
        <f t="shared" si="43"/>
        <v>25.217483343580056</v>
      </c>
      <c r="AQ191" s="846">
        <f t="shared" si="44"/>
        <v>-15.509522567930601</v>
      </c>
      <c r="AR191" s="618">
        <f>INDEX(Historical!$C$7:$C$1227,MATCH(B191,Historical!$B$7:$B$1249,0))*IF(AH191="n/a",1.03,IF(AH191&lt;0,1.01,IF(AH191&gt;10,1.1,(1+AH191/100))))</f>
        <v>1.0230000000000001</v>
      </c>
      <c r="AS191" s="844">
        <f t="shared" si="45"/>
        <v>1.1253000000000002</v>
      </c>
      <c r="AT191" s="844">
        <f t="shared" si="51"/>
        <v>1.2378300000000002</v>
      </c>
      <c r="AU191" s="844">
        <f t="shared" si="51"/>
        <v>1.3616130000000004</v>
      </c>
      <c r="AV191" s="844">
        <f t="shared" si="51"/>
        <v>1.4977743000000006</v>
      </c>
      <c r="AW191" s="618">
        <f t="shared" si="46"/>
        <v>6.2455173000000013</v>
      </c>
      <c r="AX191" s="713">
        <f t="shared" si="47"/>
        <v>11.04228659830269</v>
      </c>
      <c r="AY191" s="891">
        <v>0.91</v>
      </c>
      <c r="AZ191" s="830">
        <v>22.15</v>
      </c>
      <c r="BA191" s="830">
        <v>-47.38</v>
      </c>
      <c r="BB191" s="830">
        <v>8.76</v>
      </c>
      <c r="BC191" s="830">
        <v>-13.61</v>
      </c>
      <c r="BE191" s="594">
        <v>2013</v>
      </c>
      <c r="BF191" s="856">
        <f t="shared" si="48"/>
        <v>1</v>
      </c>
      <c r="BG191" s="840">
        <v>6.2</v>
      </c>
      <c r="BH191" s="823" t="s">
        <v>4455</v>
      </c>
      <c r="BI191" s="823" t="s">
        <v>4456</v>
      </c>
    </row>
    <row r="192" spans="1:61" ht="11.25" customHeight="1" x14ac:dyDescent="0.2">
      <c r="A192" s="829" t="s">
        <v>1313</v>
      </c>
      <c r="B192" s="833" t="s">
        <v>1314</v>
      </c>
      <c r="C192" s="889" t="s">
        <v>107</v>
      </c>
      <c r="D192" s="889" t="s">
        <v>4205</v>
      </c>
      <c r="E192" s="699">
        <v>11</v>
      </c>
      <c r="F192" s="1155">
        <v>394</v>
      </c>
      <c r="G192" s="1155" t="s">
        <v>36</v>
      </c>
      <c r="H192" s="1155" t="s">
        <v>36</v>
      </c>
      <c r="I192" s="832">
        <v>138.18</v>
      </c>
      <c r="J192" s="618">
        <f t="shared" si="35"/>
        <v>2.8947749312490951</v>
      </c>
      <c r="K192" s="835">
        <v>1</v>
      </c>
      <c r="L192" s="845">
        <v>4</v>
      </c>
      <c r="M192" s="609">
        <f t="shared" si="36"/>
        <v>4</v>
      </c>
      <c r="N192" s="828" t="s">
        <v>159</v>
      </c>
      <c r="O192" s="700">
        <v>0.9</v>
      </c>
      <c r="P192" s="895">
        <v>44474</v>
      </c>
      <c r="Q192" s="895">
        <v>44500</v>
      </c>
      <c r="R192" s="609">
        <f t="shared" si="37"/>
        <v>11.111111111111107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2.7777777777777901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14.265909586653013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14.994423466742157</v>
      </c>
      <c r="V192" s="667">
        <f>IF(INDEX(Historical!$N$7:$N$1218,MATCH(B192,Historical!$B$7:$B$1249,0))=0,"n/a",((INDEX(Historical!$C$7:$C$1227,MATCH(B192,Historical!$B$7:$B$1249,0))/INDEX(Historical!$N$7:$N$1218,MATCH(B192,Historical!$B$7:$B$1249,0)))^(1/10)-1)*100)</f>
        <v>16.549703683978834</v>
      </c>
      <c r="W192" s="668">
        <f t="shared" si="38"/>
        <v>0.90602368193804661</v>
      </c>
      <c r="X192" s="669">
        <f t="shared" si="39"/>
        <v>0.75348861641920384</v>
      </c>
      <c r="Y192" s="640"/>
      <c r="Z192" s="618">
        <f t="shared" si="40"/>
        <v>33.755274261603375</v>
      </c>
      <c r="AA192" s="844">
        <f t="shared" si="41"/>
        <v>11.660759493670888</v>
      </c>
      <c r="AB192" s="845">
        <v>12</v>
      </c>
      <c r="AC192" s="824">
        <v>11.85</v>
      </c>
      <c r="AD192" s="824">
        <v>98.54</v>
      </c>
      <c r="AE192" s="824">
        <v>5.3</v>
      </c>
      <c r="AF192" s="824">
        <v>1.58</v>
      </c>
      <c r="AG192" s="824">
        <v>13.8</v>
      </c>
      <c r="AH192" s="824">
        <v>73.099999999999994</v>
      </c>
      <c r="AI192" s="824">
        <v>9.77</v>
      </c>
      <c r="AJ192" s="824">
        <v>19.900000000000002</v>
      </c>
      <c r="AK192" s="824">
        <v>0.12</v>
      </c>
      <c r="AL192" s="836">
        <v>396330</v>
      </c>
      <c r="AM192" s="830">
        <v>0.1</v>
      </c>
      <c r="AN192" s="824">
        <v>1.08</v>
      </c>
      <c r="AO192" s="705">
        <f t="shared" si="42"/>
        <v>6.2284389043203632</v>
      </c>
      <c r="AP192" s="706">
        <f t="shared" si="43"/>
        <v>17.889198397991251</v>
      </c>
      <c r="AQ192" s="846">
        <f t="shared" si="44"/>
        <v>-9.5099759948951927</v>
      </c>
      <c r="AR192" s="618">
        <f>INDEX(Historical!$C$7:$C$1227,MATCH(B192,Historical!$B$7:$B$1249,0))*IF(AH192="n/a",1.03,IF(AH192&lt;0,1.01,IF(AH192&gt;10,1.1,(1+AH192/100))))</f>
        <v>4.07</v>
      </c>
      <c r="AS192" s="844">
        <f t="shared" si="45"/>
        <v>4.4676390000000001</v>
      </c>
      <c r="AT192" s="844">
        <f t="shared" si="51"/>
        <v>4.4730001668000003</v>
      </c>
      <c r="AU192" s="844">
        <f t="shared" si="51"/>
        <v>4.4783677670001607</v>
      </c>
      <c r="AV192" s="844">
        <f t="shared" si="51"/>
        <v>4.4837418083205609</v>
      </c>
      <c r="AW192" s="618">
        <f t="shared" si="46"/>
        <v>21.972748742120721</v>
      </c>
      <c r="AX192" s="713">
        <f t="shared" si="47"/>
        <v>15.90154055733154</v>
      </c>
      <c r="AY192" s="891">
        <v>1.1299999999999999</v>
      </c>
      <c r="AZ192" s="830">
        <v>36.43</v>
      </c>
      <c r="BA192" s="830">
        <v>-18.63</v>
      </c>
      <c r="BB192" s="830">
        <v>14.280000000000001</v>
      </c>
      <c r="BC192" s="830">
        <v>11.72</v>
      </c>
      <c r="BE192" s="594">
        <v>2011</v>
      </c>
      <c r="BF192" s="856">
        <f t="shared" si="48"/>
        <v>1</v>
      </c>
      <c r="BG192" s="840">
        <v>0.89999999999999991</v>
      </c>
      <c r="BH192" s="823" t="s">
        <v>4455</v>
      </c>
      <c r="BI192" s="823" t="s">
        <v>4456</v>
      </c>
    </row>
    <row r="193" spans="1:61" ht="11.25" customHeight="1" x14ac:dyDescent="0.2">
      <c r="A193" s="829" t="s">
        <v>638</v>
      </c>
      <c r="B193" s="833" t="s">
        <v>639</v>
      </c>
      <c r="C193" s="889" t="s">
        <v>127</v>
      </c>
      <c r="D193" s="889" t="s">
        <v>4194</v>
      </c>
      <c r="E193" s="699">
        <v>19</v>
      </c>
      <c r="F193" s="1155">
        <v>203</v>
      </c>
      <c r="G193" s="1155" t="s">
        <v>36</v>
      </c>
      <c r="H193" s="1155" t="s">
        <v>36</v>
      </c>
      <c r="I193" s="832">
        <v>72.95</v>
      </c>
      <c r="J193" s="618">
        <f t="shared" si="35"/>
        <v>3.2350925291295409</v>
      </c>
      <c r="K193" s="835">
        <v>0.59</v>
      </c>
      <c r="L193" s="845">
        <v>4</v>
      </c>
      <c r="M193" s="609">
        <f t="shared" si="36"/>
        <v>2.36</v>
      </c>
      <c r="N193" s="828" t="s">
        <v>147</v>
      </c>
      <c r="O193" s="700">
        <v>0.57999999999999996</v>
      </c>
      <c r="P193" s="603">
        <v>44804</v>
      </c>
      <c r="Q193" s="603">
        <v>44819</v>
      </c>
      <c r="R193" s="609">
        <f t="shared" si="37"/>
        <v>1.7241379310344844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1.3157894736842257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1.6396356814853519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2.517111829582741</v>
      </c>
      <c r="V193" s="667">
        <f>IF(INDEX(Historical!$N$7:$N$1218,MATCH(B193,Historical!$B$7:$B$1249,0))=0,"n/a",((INDEX(Historical!$C$7:$C$1227,MATCH(B193,Historical!$B$7:$B$1249,0))/INDEX(Historical!$N$7:$N$1218,MATCH(B193,Historical!$B$7:$B$1249,0)))^(1/10)-1)*100)</f>
        <v>3.2974381579885303</v>
      </c>
      <c r="W193" s="668">
        <f t="shared" si="38"/>
        <v>0.76335376403789901</v>
      </c>
      <c r="X193" s="669">
        <f t="shared" si="39"/>
        <v>0.14806540174016125</v>
      </c>
      <c r="Y193" s="638"/>
      <c r="Z193" s="618">
        <f t="shared" si="40"/>
        <v>54.377880184331794</v>
      </c>
      <c r="AA193" s="844">
        <f t="shared" si="41"/>
        <v>16.808755760368665</v>
      </c>
      <c r="AB193" s="845">
        <v>12</v>
      </c>
      <c r="AC193" s="824">
        <v>4.34</v>
      </c>
      <c r="AD193" s="824">
        <v>10.15</v>
      </c>
      <c r="AE193" s="824">
        <v>1.65</v>
      </c>
      <c r="AF193" s="824">
        <v>5.76</v>
      </c>
      <c r="AG193" s="824">
        <v>37.6</v>
      </c>
      <c r="AH193" s="824">
        <v>16.400000000000002</v>
      </c>
      <c r="AI193" s="824">
        <v>0.27</v>
      </c>
      <c r="AJ193" s="824">
        <v>17</v>
      </c>
      <c r="AK193" s="824">
        <v>1.6400000000000001</v>
      </c>
      <c r="AL193" s="836">
        <v>24550</v>
      </c>
      <c r="AM193" s="830">
        <v>16.5</v>
      </c>
      <c r="AN193" s="824">
        <v>1.56</v>
      </c>
      <c r="AO193" s="705">
        <f t="shared" si="42"/>
        <v>-11.056551401656384</v>
      </c>
      <c r="AP193" s="706">
        <f t="shared" si="43"/>
        <v>5.752204358712282</v>
      </c>
      <c r="AQ193" s="846">
        <f t="shared" si="44"/>
        <v>107.43773703582428</v>
      </c>
      <c r="AR193" s="618">
        <f>INDEX(Historical!$C$7:$C$1227,MATCH(B193,Historical!$B$7:$B$1249,0))*IF(AH193="n/a",1.03,IF(AH193&lt;0,1.01,IF(AH193&gt;10,1.1,(1+AH193/100))))</f>
        <v>2.5410000000000004</v>
      </c>
      <c r="AS193" s="844">
        <f t="shared" si="45"/>
        <v>2.5478607000000002</v>
      </c>
      <c r="AT193" s="844">
        <f t="shared" si="51"/>
        <v>2.5896456154800003</v>
      </c>
      <c r="AU193" s="844">
        <f t="shared" si="51"/>
        <v>2.6321158035738721</v>
      </c>
      <c r="AV193" s="844">
        <f t="shared" si="51"/>
        <v>2.6752825027524834</v>
      </c>
      <c r="AW193" s="618">
        <f t="shared" si="46"/>
        <v>12.985904621806355</v>
      </c>
      <c r="AX193" s="713">
        <f t="shared" si="47"/>
        <v>17.801102977116319</v>
      </c>
      <c r="AY193" s="891">
        <v>0.45</v>
      </c>
      <c r="AZ193" s="830">
        <v>22.52</v>
      </c>
      <c r="BA193" s="830">
        <v>-5.47</v>
      </c>
      <c r="BB193" s="830">
        <v>1.1299999999999999</v>
      </c>
      <c r="BC193" s="830">
        <v>4.07</v>
      </c>
      <c r="BE193" s="594">
        <v>2004</v>
      </c>
      <c r="BF193" s="856">
        <f t="shared" si="48"/>
        <v>2</v>
      </c>
      <c r="BG193" s="840">
        <v>8</v>
      </c>
      <c r="BH193" s="823" t="s">
        <v>4455</v>
      </c>
      <c r="BI193" s="823" t="s">
        <v>4456</v>
      </c>
    </row>
    <row r="194" spans="1:61" ht="11.25" customHeight="1" x14ac:dyDescent="0.2">
      <c r="A194" s="829" t="s">
        <v>1315</v>
      </c>
      <c r="B194" s="833" t="s">
        <v>1316</v>
      </c>
      <c r="C194" s="889" t="s">
        <v>111</v>
      </c>
      <c r="D194" s="889" t="s">
        <v>210</v>
      </c>
      <c r="E194" s="699">
        <v>10</v>
      </c>
      <c r="F194" s="1155">
        <v>482</v>
      </c>
      <c r="G194" s="1155" t="s">
        <v>105</v>
      </c>
      <c r="H194" s="1155" t="s">
        <v>105</v>
      </c>
      <c r="I194" s="832">
        <v>193.04</v>
      </c>
      <c r="J194" s="618">
        <f t="shared" si="35"/>
        <v>0.53874844591794446</v>
      </c>
      <c r="K194" s="835">
        <v>0.26</v>
      </c>
      <c r="L194" s="845">
        <v>4</v>
      </c>
      <c r="M194" s="609">
        <f t="shared" si="36"/>
        <v>1.04</v>
      </c>
      <c r="N194" s="828" t="s">
        <v>681</v>
      </c>
      <c r="O194" s="700">
        <v>0.25</v>
      </c>
      <c r="P194" s="603">
        <v>44663</v>
      </c>
      <c r="Q194" s="603">
        <v>44692</v>
      </c>
      <c r="R194" s="609">
        <f t="shared" si="37"/>
        <v>4.0000000000000036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4.2105263157894868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4.4011575622509014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5.9938567638061713</v>
      </c>
      <c r="V194" s="667" t="str">
        <f>IF(INDEX(Historical!$N$7:$N$1218,MATCH(B194,Historical!$B$7:$B$1249,0))=0,"n/a",((INDEX(Historical!$C$7:$C$1227,MATCH(B194,Historical!$B$7:$B$1249,0))/INDEX(Historical!$N$7:$N$1218,MATCH(B194,Historical!$B$7:$B$1249,0)))^(1/10)-1)*100)</f>
        <v>n/a</v>
      </c>
      <c r="W194" s="668" t="str">
        <f t="shared" si="38"/>
        <v>n/a</v>
      </c>
      <c r="X194" s="669">
        <f t="shared" si="39"/>
        <v>0.29672558236664209</v>
      </c>
      <c r="Y194" s="639"/>
      <c r="Z194" s="618">
        <f t="shared" si="40"/>
        <v>10.206084396467126</v>
      </c>
      <c r="AA194" s="844">
        <f t="shared" si="41"/>
        <v>18.944062806673209</v>
      </c>
      <c r="AB194" s="845">
        <v>12</v>
      </c>
      <c r="AC194" s="824">
        <v>10.19</v>
      </c>
      <c r="AD194" s="824">
        <v>2.31</v>
      </c>
      <c r="AE194" s="824">
        <v>2.4700000000000002</v>
      </c>
      <c r="AF194" s="824">
        <v>3.61</v>
      </c>
      <c r="AG194" s="824">
        <v>20.100000000000001</v>
      </c>
      <c r="AH194" s="825">
        <v>51.1</v>
      </c>
      <c r="AI194" s="825">
        <v>1.83</v>
      </c>
      <c r="AJ194" s="824">
        <v>20.200000000000003</v>
      </c>
      <c r="AK194" s="824">
        <v>8</v>
      </c>
      <c r="AL194" s="836">
        <v>2200</v>
      </c>
      <c r="AM194" s="830">
        <v>0.3</v>
      </c>
      <c r="AN194" s="824">
        <v>0.34</v>
      </c>
      <c r="AO194" s="705">
        <f t="shared" si="42"/>
        <v>-12.411457596949093</v>
      </c>
      <c r="AP194" s="706">
        <f t="shared" si="43"/>
        <v>6.5326052097241156</v>
      </c>
      <c r="AQ194" s="846">
        <f t="shared" si="44"/>
        <v>74.340747748119568</v>
      </c>
      <c r="AR194" s="618">
        <f>INDEX(Historical!$C$7:$C$1227,MATCH(B194,Historical!$B$7:$B$1249,0))*IF(AH194="n/a",1.03,IF(AH194&lt;0,1.01,IF(AH194&gt;10,1.1,(1+AH194/100))))</f>
        <v>1.089</v>
      </c>
      <c r="AS194" s="844">
        <f t="shared" si="45"/>
        <v>1.1089286999999999</v>
      </c>
      <c r="AT194" s="844">
        <f t="shared" si="51"/>
        <v>1.1976429959999999</v>
      </c>
      <c r="AU194" s="844">
        <f t="shared" si="51"/>
        <v>1.29345443568</v>
      </c>
      <c r="AV194" s="844">
        <f t="shared" si="51"/>
        <v>1.3969307905343999</v>
      </c>
      <c r="AW194" s="618">
        <f t="shared" si="46"/>
        <v>6.0859569222143994</v>
      </c>
      <c r="AX194" s="713">
        <f t="shared" si="47"/>
        <v>3.1526921478524659</v>
      </c>
      <c r="AY194" s="891">
        <v>1.17</v>
      </c>
      <c r="AZ194" s="830">
        <v>25.2</v>
      </c>
      <c r="BA194" s="830">
        <v>-19.52</v>
      </c>
      <c r="BB194" s="830">
        <v>10.5</v>
      </c>
      <c r="BC194" s="830">
        <v>3.74</v>
      </c>
      <c r="BE194" s="594">
        <v>2013</v>
      </c>
      <c r="BF194" s="856">
        <f t="shared" si="48"/>
        <v>1</v>
      </c>
      <c r="BG194" s="840">
        <v>10.6</v>
      </c>
      <c r="BH194" s="823" t="s">
        <v>4455</v>
      </c>
      <c r="BI194" s="823" t="s">
        <v>4456</v>
      </c>
    </row>
    <row r="195" spans="1:61" ht="11.25" customHeight="1" x14ac:dyDescent="0.2">
      <c r="A195" s="822" t="s">
        <v>4916</v>
      </c>
      <c r="B195" s="833" t="s">
        <v>1318</v>
      </c>
      <c r="C195" s="889" t="s">
        <v>122</v>
      </c>
      <c r="D195" s="889" t="s">
        <v>4222</v>
      </c>
      <c r="E195" s="699">
        <v>11</v>
      </c>
      <c r="F195" s="1155">
        <v>400</v>
      </c>
      <c r="G195" s="1155" t="s">
        <v>105</v>
      </c>
      <c r="H195" s="1155" t="s">
        <v>105</v>
      </c>
      <c r="I195" s="832">
        <v>90.4</v>
      </c>
      <c r="J195" s="618">
        <f t="shared" si="35"/>
        <v>3.4070796460176989</v>
      </c>
      <c r="K195" s="835">
        <v>0.77</v>
      </c>
      <c r="L195" s="845">
        <v>4</v>
      </c>
      <c r="M195" s="609">
        <f t="shared" si="36"/>
        <v>3.08</v>
      </c>
      <c r="N195" s="828" t="s">
        <v>106</v>
      </c>
      <c r="O195" s="700">
        <v>0.72</v>
      </c>
      <c r="P195" s="603">
        <v>44582</v>
      </c>
      <c r="Q195" s="603">
        <v>44607</v>
      </c>
      <c r="R195" s="609">
        <f t="shared" si="37"/>
        <v>6.94444444444445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7.4626865671641784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9.3931015185737543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9.8560543306117623</v>
      </c>
      <c r="V195" s="667">
        <f>IF(INDEX(Historical!$N$7:$N$1218,MATCH(B195,Historical!$B$7:$B$1249,0))=0,"n/a",((INDEX(Historical!$C$7:$C$1227,MATCH(B195,Historical!$B$7:$B$1249,0))/INDEX(Historical!$N$7:$N$1218,MATCH(B195,Historical!$B$7:$B$1249,0)))^(1/10)-1)*100)</f>
        <v>11.612317403390438</v>
      </c>
      <c r="W195" s="668">
        <f t="shared" si="38"/>
        <v>0.84875860590359842</v>
      </c>
      <c r="X195" s="669" t="str">
        <f t="shared" si="39"/>
        <v>n/a</v>
      </c>
      <c r="Y195" s="834"/>
      <c r="Z195" s="618" t="str">
        <f t="shared" si="40"/>
        <v>n/a</v>
      </c>
      <c r="AA195" s="844" t="str">
        <f t="shared" si="41"/>
        <v>n/a</v>
      </c>
      <c r="AB195" s="845">
        <v>12</v>
      </c>
      <c r="AC195" s="824">
        <v>-0.1</v>
      </c>
      <c r="AD195" s="824" t="s">
        <v>135</v>
      </c>
      <c r="AE195" s="824">
        <v>0.4</v>
      </c>
      <c r="AF195" s="824">
        <v>2.16</v>
      </c>
      <c r="AG195" s="824">
        <v>-0.2</v>
      </c>
      <c r="AH195" s="825">
        <v>-164.5</v>
      </c>
      <c r="AI195" s="825">
        <v>320.73</v>
      </c>
      <c r="AJ195" s="824">
        <v>-17.399999999999999</v>
      </c>
      <c r="AK195" s="824">
        <v>-2.62</v>
      </c>
      <c r="AL195" s="836">
        <v>1380</v>
      </c>
      <c r="AM195" s="830">
        <v>1</v>
      </c>
      <c r="AN195" s="824">
        <v>0</v>
      </c>
      <c r="AO195" s="705" t="str">
        <f t="shared" si="42"/>
        <v>n/a</v>
      </c>
      <c r="AP195" s="706">
        <f t="shared" si="43"/>
        <v>13.263133976629462</v>
      </c>
      <c r="AQ195" s="846" t="str">
        <f t="shared" si="44"/>
        <v>n/a</v>
      </c>
      <c r="AR195" s="618">
        <f>INDEX(Historical!$C$7:$C$1227,MATCH(B195,Historical!$B$7:$B$1249,0))*IF(AH195="n/a",1.03,IF(AH195&lt;0,1.01,IF(AH195&gt;10,1.1,(1+AH195/100))))</f>
        <v>2.9087999999999998</v>
      </c>
      <c r="AS195" s="844">
        <f t="shared" si="45"/>
        <v>3.1996799999999999</v>
      </c>
      <c r="AT195" s="844">
        <f t="shared" si="51"/>
        <v>3.2316767999999998</v>
      </c>
      <c r="AU195" s="844">
        <f t="shared" si="51"/>
        <v>3.2639935679999996</v>
      </c>
      <c r="AV195" s="844">
        <f t="shared" si="51"/>
        <v>3.2966335036799999</v>
      </c>
      <c r="AW195" s="618">
        <f t="shared" si="46"/>
        <v>15.900783871679998</v>
      </c>
      <c r="AX195" s="713">
        <f t="shared" si="47"/>
        <v>17.5893626899115</v>
      </c>
      <c r="AY195" s="891">
        <v>1.2</v>
      </c>
      <c r="AZ195" s="830">
        <v>52.6</v>
      </c>
      <c r="BA195" s="830">
        <v>-15.840000000000002</v>
      </c>
      <c r="BB195" s="830">
        <v>17.43</v>
      </c>
      <c r="BC195" s="830">
        <v>6.88</v>
      </c>
      <c r="BE195" s="594">
        <v>2012</v>
      </c>
      <c r="BF195" s="856">
        <f t="shared" si="48"/>
        <v>1</v>
      </c>
      <c r="BG195" s="840">
        <v>-0.1</v>
      </c>
      <c r="BH195" s="823" t="s">
        <v>4455</v>
      </c>
      <c r="BI195" s="823" t="s">
        <v>4456</v>
      </c>
    </row>
    <row r="196" spans="1:61" ht="11.25" customHeight="1" x14ac:dyDescent="0.2">
      <c r="A196" s="822" t="s">
        <v>1326</v>
      </c>
      <c r="B196" s="833" t="s">
        <v>1327</v>
      </c>
      <c r="C196" s="889" t="s">
        <v>107</v>
      </c>
      <c r="D196" s="889" t="s">
        <v>4205</v>
      </c>
      <c r="E196" s="699">
        <v>12</v>
      </c>
      <c r="F196" s="1155">
        <v>387</v>
      </c>
      <c r="G196" s="1155" t="s">
        <v>36</v>
      </c>
      <c r="H196" s="1155" t="s">
        <v>114</v>
      </c>
      <c r="I196" s="832">
        <v>18.809999999999999</v>
      </c>
      <c r="J196" s="618">
        <f t="shared" si="35"/>
        <v>4.3593833067517274</v>
      </c>
      <c r="K196" s="835">
        <v>0.20499999999999999</v>
      </c>
      <c r="L196" s="845">
        <v>4</v>
      </c>
      <c r="M196" s="609">
        <f t="shared" si="36"/>
        <v>0.82</v>
      </c>
      <c r="N196" s="828" t="s">
        <v>147</v>
      </c>
      <c r="O196" s="700">
        <v>0.19500000000000001</v>
      </c>
      <c r="P196" s="1006">
        <v>44893</v>
      </c>
      <c r="Q196" s="1006">
        <v>44910</v>
      </c>
      <c r="R196" s="609">
        <f t="shared" si="37"/>
        <v>5.128205128205118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1.3513513513513598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9.9016649653548061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17.844539784792257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22.322437424163709</v>
      </c>
      <c r="W196" s="668">
        <f t="shared" si="38"/>
        <v>0.79939925222842401</v>
      </c>
      <c r="X196" s="669">
        <f t="shared" si="39"/>
        <v>0.66833482340045902</v>
      </c>
      <c r="Y196" s="638"/>
      <c r="Z196" s="618">
        <f t="shared" si="40"/>
        <v>37.614678899082563</v>
      </c>
      <c r="AA196" s="844">
        <f t="shared" si="41"/>
        <v>8.628440366972475</v>
      </c>
      <c r="AB196" s="845">
        <v>12</v>
      </c>
      <c r="AC196" s="824">
        <v>2.1800000000000002</v>
      </c>
      <c r="AD196" s="824">
        <v>11.81</v>
      </c>
      <c r="AE196" s="824">
        <v>3.59</v>
      </c>
      <c r="AF196" s="824">
        <v>1.59</v>
      </c>
      <c r="AG196" s="824">
        <v>15.7</v>
      </c>
      <c r="AH196" s="824">
        <v>108.60000000000001</v>
      </c>
      <c r="AI196" s="824">
        <v>8.44</v>
      </c>
      <c r="AJ196" s="824">
        <v>26.700000000000003</v>
      </c>
      <c r="AK196" s="824">
        <v>0.72</v>
      </c>
      <c r="AL196" s="836">
        <v>17310</v>
      </c>
      <c r="AM196" s="830">
        <v>0.1</v>
      </c>
      <c r="AN196" s="824">
        <v>1.69</v>
      </c>
      <c r="AO196" s="705">
        <f t="shared" si="42"/>
        <v>13.57548272457151</v>
      </c>
      <c r="AP196" s="706">
        <f t="shared" si="43"/>
        <v>22.203923091543984</v>
      </c>
      <c r="AQ196" s="846">
        <f t="shared" si="44"/>
        <v>-21.913950076466605</v>
      </c>
      <c r="AR196" s="618">
        <f>INDEX(Historical!$C$7:$C$1227,MATCH(B196,Historical!$B$7:$B$1249,0))*IF(AH196="n/a",1.03,IF(AH196&lt;0,1.01,IF(AH196&gt;10,1.1,(1+AH196/100))))</f>
        <v>0.82500000000000007</v>
      </c>
      <c r="AS196" s="844">
        <f t="shared" si="45"/>
        <v>0.89463000000000015</v>
      </c>
      <c r="AT196" s="844">
        <f t="shared" si="51"/>
        <v>0.90107133600000022</v>
      </c>
      <c r="AU196" s="844">
        <f t="shared" si="51"/>
        <v>0.90755904961920031</v>
      </c>
      <c r="AV196" s="844">
        <f t="shared" si="51"/>
        <v>0.91409347477645864</v>
      </c>
      <c r="AW196" s="618">
        <f t="shared" si="46"/>
        <v>4.4423538603956594</v>
      </c>
      <c r="AX196" s="713">
        <f t="shared" si="47"/>
        <v>23.616979587430407</v>
      </c>
      <c r="AY196" s="891">
        <v>1.29</v>
      </c>
      <c r="AZ196" s="830">
        <v>23.3</v>
      </c>
      <c r="BA196" s="830">
        <v>-30.769999999999996</v>
      </c>
      <c r="BB196" s="830">
        <v>7.57</v>
      </c>
      <c r="BC196" s="830">
        <v>-2.68</v>
      </c>
      <c r="BE196" s="594">
        <v>2011</v>
      </c>
      <c r="BF196" s="856">
        <f t="shared" si="48"/>
        <v>1</v>
      </c>
      <c r="BG196" s="840">
        <v>1.0999999999999999</v>
      </c>
      <c r="BH196" s="823" t="s">
        <v>4455</v>
      </c>
      <c r="BI196" s="823" t="s">
        <v>4456</v>
      </c>
    </row>
    <row r="197" spans="1:61" ht="11.25" customHeight="1" x14ac:dyDescent="0.2">
      <c r="A197" s="822" t="s">
        <v>4918</v>
      </c>
      <c r="B197" s="833" t="s">
        <v>1335</v>
      </c>
      <c r="C197" s="889" t="s">
        <v>4061</v>
      </c>
      <c r="D197" s="889" t="s">
        <v>4193</v>
      </c>
      <c r="E197" s="699">
        <v>13</v>
      </c>
      <c r="F197" s="1155">
        <v>294</v>
      </c>
      <c r="G197" s="1155" t="s">
        <v>105</v>
      </c>
      <c r="H197" s="1155" t="s">
        <v>105</v>
      </c>
      <c r="I197" s="832">
        <v>393.15</v>
      </c>
      <c r="J197" s="618">
        <f t="shared" si="35"/>
        <v>1.3226503878926619</v>
      </c>
      <c r="K197" s="835">
        <v>1.3</v>
      </c>
      <c r="L197" s="845">
        <v>4</v>
      </c>
      <c r="M197" s="609">
        <f t="shared" si="36"/>
        <v>5.2</v>
      </c>
      <c r="N197" s="828" t="s">
        <v>118</v>
      </c>
      <c r="O197" s="700">
        <v>1.05</v>
      </c>
      <c r="P197" s="603">
        <v>44785</v>
      </c>
      <c r="Q197" s="603">
        <v>44805</v>
      </c>
      <c r="R197" s="609">
        <f t="shared" si="37"/>
        <v>23.809523809523807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11.428571428571432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11.151524162092175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13.179836563100178</v>
      </c>
      <c r="V197" s="667">
        <f>IF(INDEX(Historical!$N$7:$N$1218,MATCH(B197,Historical!$B$7:$B$1249,0))=0,"n/a",((INDEX(Historical!$C$7:$C$1227,MATCH(B197,Historical!$B$7:$B$1249,0))/INDEX(Historical!$N$7:$N$1218,MATCH(B197,Historical!$B$7:$B$1249,0)))^(1/10)-1)*100)</f>
        <v>12.509277580028201</v>
      </c>
      <c r="W197" s="668">
        <f t="shared" si="38"/>
        <v>1.0536049327214998</v>
      </c>
      <c r="X197" s="669">
        <f t="shared" si="39"/>
        <v>0.43786832435548767</v>
      </c>
      <c r="Y197" s="631"/>
      <c r="Z197" s="618">
        <f t="shared" si="40"/>
        <v>23.486901535682023</v>
      </c>
      <c r="AA197" s="844">
        <f t="shared" si="41"/>
        <v>17.757452574525743</v>
      </c>
      <c r="AB197" s="845">
        <v>6</v>
      </c>
      <c r="AC197" s="824">
        <v>22.14</v>
      </c>
      <c r="AD197" s="824">
        <v>4.24</v>
      </c>
      <c r="AE197" s="824">
        <v>5.34</v>
      </c>
      <c r="AF197" s="824">
        <v>25.26</v>
      </c>
      <c r="AG197" s="825">
        <v>112.79999999999998</v>
      </c>
      <c r="AH197" s="824">
        <v>63.9</v>
      </c>
      <c r="AI197" s="824">
        <v>-23.799999999999997</v>
      </c>
      <c r="AJ197" s="824">
        <v>30.099999999999998</v>
      </c>
      <c r="AK197" s="824">
        <v>3.9800000000000004</v>
      </c>
      <c r="AL197" s="836">
        <v>52570</v>
      </c>
      <c r="AM197" s="830">
        <v>0.4</v>
      </c>
      <c r="AN197" s="825">
        <v>0</v>
      </c>
      <c r="AO197" s="705">
        <f t="shared" si="42"/>
        <v>-3.2549656235329039</v>
      </c>
      <c r="AP197" s="706">
        <f t="shared" si="43"/>
        <v>14.502486950992839</v>
      </c>
      <c r="AQ197" s="846">
        <f t="shared" si="44"/>
        <v>346.49412191353923</v>
      </c>
      <c r="AR197" s="618">
        <f>INDEX(Historical!$C$7:$C$1227,MATCH(B197,Historical!$B$7:$B$1249,0))*IF(AH197="n/a",1.03,IF(AH197&lt;0,1.01,IF(AH197&gt;10,1.1,(1+AH197/100))))</f>
        <v>4.29</v>
      </c>
      <c r="AS197" s="844">
        <f t="shared" si="45"/>
        <v>4.3329000000000004</v>
      </c>
      <c r="AT197" s="844">
        <f t="shared" si="51"/>
        <v>4.5053494200000008</v>
      </c>
      <c r="AU197" s="844">
        <f t="shared" si="51"/>
        <v>4.6846623269160013</v>
      </c>
      <c r="AV197" s="844">
        <f t="shared" si="51"/>
        <v>4.8711118875272588</v>
      </c>
      <c r="AW197" s="618">
        <f t="shared" si="46"/>
        <v>22.684023634443264</v>
      </c>
      <c r="AX197" s="713">
        <f t="shared" si="47"/>
        <v>5.7698139728966717</v>
      </c>
      <c r="AY197" s="891">
        <v>1.35</v>
      </c>
      <c r="AZ197" s="830">
        <v>57.13</v>
      </c>
      <c r="BA197" s="830">
        <v>-13.99</v>
      </c>
      <c r="BB197" s="830">
        <v>20.979999999999997</v>
      </c>
      <c r="BC197" s="830">
        <v>15.5</v>
      </c>
      <c r="BE197" s="594">
        <v>2010</v>
      </c>
      <c r="BF197" s="856">
        <f t="shared" si="48"/>
        <v>1</v>
      </c>
      <c r="BG197" s="840">
        <v>26.5</v>
      </c>
      <c r="BH197" s="823" t="s">
        <v>4455</v>
      </c>
      <c r="BI197" s="823" t="s">
        <v>4456</v>
      </c>
    </row>
    <row r="198" spans="1:61" ht="11.25" customHeight="1" x14ac:dyDescent="0.2">
      <c r="A198" s="829" t="s">
        <v>4921</v>
      </c>
      <c r="B198" s="833" t="s">
        <v>641</v>
      </c>
      <c r="C198" s="889" t="s">
        <v>127</v>
      </c>
      <c r="D198" s="889" t="s">
        <v>4202</v>
      </c>
      <c r="E198" s="699">
        <v>17</v>
      </c>
      <c r="F198" s="1155">
        <v>236</v>
      </c>
      <c r="G198" s="1155" t="s">
        <v>105</v>
      </c>
      <c r="H198" s="1155" t="s">
        <v>105</v>
      </c>
      <c r="I198" s="832">
        <v>49.19</v>
      </c>
      <c r="J198" s="618">
        <f t="shared" si="35"/>
        <v>2.1142508639967477</v>
      </c>
      <c r="K198" s="835">
        <v>0.26</v>
      </c>
      <c r="L198" s="845">
        <v>4</v>
      </c>
      <c r="M198" s="609">
        <f t="shared" si="36"/>
        <v>1.04</v>
      </c>
      <c r="N198" s="828" t="s">
        <v>118</v>
      </c>
      <c r="O198" s="700">
        <v>0.21</v>
      </c>
      <c r="P198" s="603">
        <v>44785</v>
      </c>
      <c r="Q198" s="603">
        <v>44805</v>
      </c>
      <c r="R198" s="609">
        <f t="shared" si="37"/>
        <v>23.809523809523821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14.705882352941169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13.746902159841756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11.628841548417412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13.753721655192507</v>
      </c>
      <c r="W198" s="668">
        <f t="shared" si="38"/>
        <v>0.84550508145750658</v>
      </c>
      <c r="X198" s="669">
        <f t="shared" si="39"/>
        <v>9.6907012903478442</v>
      </c>
      <c r="Y198" s="631"/>
      <c r="Z198" s="618">
        <f t="shared" si="40"/>
        <v>31.707317073170731</v>
      </c>
      <c r="AA198" s="844">
        <f t="shared" si="41"/>
        <v>14.996951219512196</v>
      </c>
      <c r="AB198" s="845">
        <v>1</v>
      </c>
      <c r="AC198" s="824">
        <v>3.28</v>
      </c>
      <c r="AD198" s="824">
        <v>1.29</v>
      </c>
      <c r="AE198" s="824">
        <v>0.25</v>
      </c>
      <c r="AF198" s="824">
        <v>3.66</v>
      </c>
      <c r="AG198" s="824">
        <v>25.4</v>
      </c>
      <c r="AH198" s="824">
        <v>-33.6</v>
      </c>
      <c r="AI198" s="824">
        <v>2.3800000000000003</v>
      </c>
      <c r="AJ198" s="824">
        <v>1.2</v>
      </c>
      <c r="AK198" s="824">
        <v>11.65</v>
      </c>
      <c r="AL198" s="836">
        <v>35500</v>
      </c>
      <c r="AM198" s="830">
        <v>0.70000000000000007</v>
      </c>
      <c r="AN198" s="824">
        <v>1.37</v>
      </c>
      <c r="AO198" s="705">
        <f t="shared" si="42"/>
        <v>-1.2538588070980357</v>
      </c>
      <c r="AP198" s="706">
        <f t="shared" si="43"/>
        <v>13.74309241241416</v>
      </c>
      <c r="AQ198" s="846">
        <f t="shared" si="44"/>
        <v>56.189118220209266</v>
      </c>
      <c r="AR198" s="618">
        <f>INDEX(Historical!$C$7:$C$1227,MATCH(B198,Historical!$B$7:$B$1249,0))*IF(AH198="n/a",1.03,IF(AH198&lt;0,1.01,IF(AH198&gt;10,1.1,(1+AH198/100))))</f>
        <v>0.78780000000000006</v>
      </c>
      <c r="AS198" s="844">
        <f t="shared" si="45"/>
        <v>0.80654964000000007</v>
      </c>
      <c r="AT198" s="844">
        <f t="shared" si="51"/>
        <v>0.88720460400000012</v>
      </c>
      <c r="AU198" s="844">
        <f t="shared" si="51"/>
        <v>0.97592506440000026</v>
      </c>
      <c r="AV198" s="844">
        <f t="shared" si="51"/>
        <v>1.0735175708400004</v>
      </c>
      <c r="AW198" s="618">
        <f t="shared" si="46"/>
        <v>4.5309968792400008</v>
      </c>
      <c r="AX198" s="713">
        <f t="shared" si="47"/>
        <v>9.2112154487497477</v>
      </c>
      <c r="AY198" s="891">
        <v>0.49</v>
      </c>
      <c r="AZ198" s="830">
        <v>22.42</v>
      </c>
      <c r="BA198" s="830">
        <v>-21.65</v>
      </c>
      <c r="BB198" s="830">
        <v>7.28</v>
      </c>
      <c r="BC198" s="830">
        <v>-1.3</v>
      </c>
      <c r="BE198" s="594">
        <v>2006</v>
      </c>
      <c r="BF198" s="856">
        <f t="shared" si="48"/>
        <v>2</v>
      </c>
      <c r="BG198" s="840">
        <v>4.9000000000000004</v>
      </c>
      <c r="BH198" s="823" t="s">
        <v>4455</v>
      </c>
      <c r="BI198" s="823" t="s">
        <v>4456</v>
      </c>
    </row>
    <row r="199" spans="1:61" ht="11.25" customHeight="1" x14ac:dyDescent="0.2">
      <c r="A199" s="829" t="s">
        <v>4923</v>
      </c>
      <c r="B199" s="833" t="s">
        <v>732</v>
      </c>
      <c r="C199" s="889" t="s">
        <v>122</v>
      </c>
      <c r="D199" s="889" t="s">
        <v>4043</v>
      </c>
      <c r="E199" s="699">
        <v>15</v>
      </c>
      <c r="F199" s="1155">
        <v>256</v>
      </c>
      <c r="G199" s="1155" t="s">
        <v>36</v>
      </c>
      <c r="H199" s="1155" t="s">
        <v>36</v>
      </c>
      <c r="I199" s="832">
        <v>196.79</v>
      </c>
      <c r="J199" s="618">
        <f t="shared" ref="J199:J262" si="52">(M199/I199)*100</f>
        <v>0.88419126988159968</v>
      </c>
      <c r="K199" s="835">
        <v>0.435</v>
      </c>
      <c r="L199" s="845">
        <v>4</v>
      </c>
      <c r="M199" s="609">
        <f t="shared" ref="M199:M262" si="53">K199*L199</f>
        <v>1.74</v>
      </c>
      <c r="N199" s="828" t="s">
        <v>159</v>
      </c>
      <c r="O199" s="700">
        <v>0.41499999999999998</v>
      </c>
      <c r="P199" s="603">
        <v>44848</v>
      </c>
      <c r="Q199" s="603">
        <v>44865</v>
      </c>
      <c r="R199" s="609">
        <f t="shared" ref="R199:R262" si="54">(K199-O199)/O199*100</f>
        <v>4.8192771084337398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3.2258064516129004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3.335765289365078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3.7656637263205228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5.3512366162214775</v>
      </c>
      <c r="W199" s="668">
        <f t="shared" ref="W199:W262" si="55">IF(OR(U199&lt;=0,U199="n/a",V199&lt;=0,V199="n/a"),"n/a",U199/V199)</f>
        <v>0.70369972333226183</v>
      </c>
      <c r="X199" s="669">
        <f t="shared" ref="X199:X262" si="56">IF(OR(AJ199&lt;=0,AJ199="n/a",U199&lt;=0,U199="n/a"),"n/a",U199/AJ199)</f>
        <v>0.47666629447095221</v>
      </c>
      <c r="Y199" s="833"/>
      <c r="Z199" s="618">
        <f t="shared" ref="Z199:Z262" si="57">IF(OR(AC199&lt;0.01,AC199="n/a"),"n/a",M199/AC199*100)</f>
        <v>39.908256880733944</v>
      </c>
      <c r="AA199" s="844">
        <f t="shared" ref="AA199:AA262" si="58">IF(OR(AC199&lt;0.01,AC199="n/a"),"n/a",I199/AC199)</f>
        <v>45.135321100917423</v>
      </c>
      <c r="AB199" s="845">
        <v>12</v>
      </c>
      <c r="AC199" s="824">
        <v>4.3600000000000003</v>
      </c>
      <c r="AD199" s="824">
        <v>6.86</v>
      </c>
      <c r="AE199" s="824">
        <v>1.79</v>
      </c>
      <c r="AF199" s="824">
        <v>2.64</v>
      </c>
      <c r="AG199" s="824">
        <v>5.8000000000000007</v>
      </c>
      <c r="AH199" s="824">
        <v>204.2</v>
      </c>
      <c r="AI199" s="824">
        <v>19.36</v>
      </c>
      <c r="AJ199" s="824">
        <v>7.9</v>
      </c>
      <c r="AK199" s="824">
        <v>6.3299999999999992</v>
      </c>
      <c r="AL199" s="836">
        <v>3410</v>
      </c>
      <c r="AM199" s="830">
        <v>23.1</v>
      </c>
      <c r="AN199" s="824">
        <v>0.74</v>
      </c>
      <c r="AO199" s="705">
        <f t="shared" ref="AO199:AO262" si="59">IF(U199="n/a","n/a",IF(AA199&lt;0,"n/a",IF(AA199="n/a","n/a",J199+U199-AA199)))</f>
        <v>-40.4854661047153</v>
      </c>
      <c r="AP199" s="706">
        <f t="shared" ref="AP199:AP262" si="60">IF(U199="n/a","n/a",J199+U199)</f>
        <v>4.6498549962021229</v>
      </c>
      <c r="AQ199" s="846">
        <f t="shared" ref="AQ199:AQ262" si="61">IF(OR(AC199&lt;0.01,AC199="n/a",AF199="n/a"),"n/a",(I199/SQRT(22.5*AC199*(I199/AF199))-1)*100)</f>
        <v>130.12774008886842</v>
      </c>
      <c r="AR199" s="618">
        <f>INDEX(Historical!$C$7:$C$1227,MATCH(B199,Historical!$B$7:$B$1249,0))*IF(AH199="n/a",1.03,IF(AH199&lt;0,1.01,IF(AH199&gt;10,1.1,(1+AH199/100))))</f>
        <v>1.7600000000000002</v>
      </c>
      <c r="AS199" s="844">
        <f t="shared" ref="AS199:AS262" si="62">IF($AI199="n/a",1.03*AR199,IF($AI199&lt;0,1.01*AR199,IF($AI199&gt;10,1.1*AR199,(1+$AI199/100)*AR199)))</f>
        <v>1.9360000000000004</v>
      </c>
      <c r="AT199" s="844">
        <f t="shared" si="51"/>
        <v>2.0585488000000001</v>
      </c>
      <c r="AU199" s="844">
        <f t="shared" si="51"/>
        <v>2.1888549390400001</v>
      </c>
      <c r="AV199" s="844">
        <f t="shared" si="51"/>
        <v>2.3274094566812318</v>
      </c>
      <c r="AW199" s="618">
        <f t="shared" ref="AW199:AW262" si="63">SUM(AR199:AV199)</f>
        <v>10.270813195721232</v>
      </c>
      <c r="AX199" s="713">
        <f t="shared" ref="AX199:AX262" si="64">AW199/I199*100</f>
        <v>5.219174346115774</v>
      </c>
      <c r="AY199" s="891">
        <v>1.34</v>
      </c>
      <c r="AZ199" s="830">
        <v>52.480000000000004</v>
      </c>
      <c r="BA199" s="830">
        <v>-19.75</v>
      </c>
      <c r="BB199" s="830">
        <v>21.25</v>
      </c>
      <c r="BC199" s="830">
        <v>19.329999999999998</v>
      </c>
      <c r="BE199" s="594">
        <v>2008</v>
      </c>
      <c r="BF199" s="856">
        <f t="shared" ref="BF199:BF262" si="65">IF(BE199&gt;2020,0,IF(BE199&gt;2008,1,IF(BE199&gt;2001,2,IF(BE199&gt;1990,3,IF(BE199&gt;1980,4,IF(BE199&gt;1973,5,IF(BE199&gt;1970,6,IF(BE199&gt;1960,7,IF(BE199&gt;1958,8,IF(BE199&gt;1953,9,10))))))))))</f>
        <v>2</v>
      </c>
      <c r="BG199" s="840">
        <v>2.6</v>
      </c>
      <c r="BH199" s="823" t="s">
        <v>4455</v>
      </c>
      <c r="BI199" s="823" t="s">
        <v>4456</v>
      </c>
    </row>
    <row r="200" spans="1:61" ht="11.25" customHeight="1" x14ac:dyDescent="0.2">
      <c r="A200" s="822" t="s">
        <v>4924</v>
      </c>
      <c r="B200" s="833" t="s">
        <v>1369</v>
      </c>
      <c r="C200" s="889" t="s">
        <v>244</v>
      </c>
      <c r="D200" s="889" t="s">
        <v>4184</v>
      </c>
      <c r="E200" s="699">
        <v>13</v>
      </c>
      <c r="F200" s="1155">
        <v>288</v>
      </c>
      <c r="G200" s="1155" t="s">
        <v>105</v>
      </c>
      <c r="H200" s="1155" t="s">
        <v>105</v>
      </c>
      <c r="I200" s="832">
        <v>239.31</v>
      </c>
      <c r="J200" s="618">
        <f t="shared" si="52"/>
        <v>0.70201830262003262</v>
      </c>
      <c r="K200" s="835">
        <v>0.42</v>
      </c>
      <c r="L200" s="845">
        <v>4</v>
      </c>
      <c r="M200" s="609">
        <f t="shared" si="53"/>
        <v>1.68</v>
      </c>
      <c r="N200" s="828" t="s">
        <v>965</v>
      </c>
      <c r="O200" s="700">
        <v>0.35</v>
      </c>
      <c r="P200" s="603">
        <v>44693</v>
      </c>
      <c r="Q200" s="603">
        <v>44708</v>
      </c>
      <c r="R200" s="609">
        <f t="shared" si="54"/>
        <v>20.000000000000004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11.475409836065587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6.0583058881209295</v>
      </c>
      <c r="U200" s="667">
        <f>IF(INDEX(Historical!$H$7:$H$1218,MATCH(B200,Historical!$B$7:$B$1249,0))=0,"n/a",((INDEX(Historical!$C$7:$C$1227,MATCH(B200,Historical!$B$7:$B$1249,0))/INDEX(Historical!$H$7:$H$1218,MATCH(B200,Historical!$B$7:$B$1249,0)))^(1/5)-1)*100)</f>
        <v>7.439272913026973</v>
      </c>
      <c r="V200" s="667">
        <f>IF(INDEX(Historical!$N$7:$N$1218,MATCH(B200,Historical!$B$7:$B$1249,0))=0,"n/a",((INDEX(Historical!$C$7:$C$1227,MATCH(B200,Historical!$B$7:$B$1249,0))/INDEX(Historical!$N$7:$N$1218,MATCH(B200,Historical!$B$7:$B$1249,0)))^(1/10)-1)*100)</f>
        <v>17.993084965303584</v>
      </c>
      <c r="W200" s="668">
        <f t="shared" si="55"/>
        <v>0.41345177479972267</v>
      </c>
      <c r="X200" s="669">
        <f t="shared" si="56"/>
        <v>0.20381569624731433</v>
      </c>
      <c r="Y200" s="628"/>
      <c r="Z200" s="618">
        <f t="shared" si="57"/>
        <v>3.755868544600939</v>
      </c>
      <c r="AA200" s="844">
        <f t="shared" si="58"/>
        <v>5.3501006036217307</v>
      </c>
      <c r="AB200" s="845">
        <v>12</v>
      </c>
      <c r="AC200" s="824">
        <v>44.73</v>
      </c>
      <c r="AD200" s="824">
        <v>1.6</v>
      </c>
      <c r="AE200" s="824">
        <v>0.23</v>
      </c>
      <c r="AF200" s="824">
        <v>1.3</v>
      </c>
      <c r="AG200" s="824">
        <v>27</v>
      </c>
      <c r="AH200" s="824">
        <v>87.3</v>
      </c>
      <c r="AI200" s="824">
        <v>-18.78</v>
      </c>
      <c r="AJ200" s="824">
        <v>36.5</v>
      </c>
      <c r="AK200" s="824">
        <v>3.3000000000000003</v>
      </c>
      <c r="AL200" s="836">
        <v>6380</v>
      </c>
      <c r="AM200" s="830">
        <v>1.6</v>
      </c>
      <c r="AN200" s="824">
        <v>1.4</v>
      </c>
      <c r="AO200" s="705">
        <f t="shared" si="59"/>
        <v>2.7911906120252743</v>
      </c>
      <c r="AP200" s="706">
        <f t="shared" si="60"/>
        <v>8.141291215647005</v>
      </c>
      <c r="AQ200" s="846">
        <f t="shared" si="61"/>
        <v>-44.401715515241733</v>
      </c>
      <c r="AR200" s="618">
        <f>INDEX(Historical!$C$7:$C$1227,MATCH(B200,Historical!$B$7:$B$1249,0))*IF(AH200="n/a",1.03,IF(AH200&lt;0,1.01,IF(AH200&gt;10,1.1,(1+AH200/100))))</f>
        <v>1.4960000000000002</v>
      </c>
      <c r="AS200" s="844">
        <f t="shared" si="62"/>
        <v>1.5109600000000003</v>
      </c>
      <c r="AT200" s="844">
        <f t="shared" si="51"/>
        <v>1.5608216800000001</v>
      </c>
      <c r="AU200" s="844">
        <f t="shared" si="51"/>
        <v>1.6123287954400001</v>
      </c>
      <c r="AV200" s="844">
        <f t="shared" si="51"/>
        <v>1.6655356456895198</v>
      </c>
      <c r="AW200" s="618">
        <f t="shared" si="63"/>
        <v>7.8456461211295201</v>
      </c>
      <c r="AX200" s="713">
        <f t="shared" si="64"/>
        <v>3.2784447457814219</v>
      </c>
      <c r="AY200" s="891">
        <v>1.34</v>
      </c>
      <c r="AZ200" s="830">
        <v>32.950000000000003</v>
      </c>
      <c r="BA200" s="830">
        <v>-31.55</v>
      </c>
      <c r="BB200" s="830">
        <v>10.91</v>
      </c>
      <c r="BC200" s="830">
        <v>-11.86</v>
      </c>
      <c r="BE200" s="594">
        <v>2010</v>
      </c>
      <c r="BF200" s="856">
        <f t="shared" si="65"/>
        <v>1</v>
      </c>
      <c r="BG200" s="840">
        <v>10.299999999999999</v>
      </c>
      <c r="BH200" s="823" t="s">
        <v>4455</v>
      </c>
      <c r="BI200" s="823" t="s">
        <v>4456</v>
      </c>
    </row>
    <row r="201" spans="1:61" ht="11.25" customHeight="1" x14ac:dyDescent="0.2">
      <c r="A201" s="822" t="s">
        <v>4927</v>
      </c>
      <c r="B201" s="833" t="s">
        <v>645</v>
      </c>
      <c r="C201" s="1000" t="s">
        <v>107</v>
      </c>
      <c r="D201" s="1000" t="s">
        <v>4205</v>
      </c>
      <c r="E201" s="699">
        <v>19</v>
      </c>
      <c r="F201" s="1155">
        <v>191</v>
      </c>
      <c r="G201" s="1155" t="s">
        <v>105</v>
      </c>
      <c r="H201" s="1155" t="s">
        <v>105</v>
      </c>
      <c r="I201" s="832">
        <v>25.56</v>
      </c>
      <c r="J201" s="618">
        <f t="shared" si="52"/>
        <v>3.286384976525822</v>
      </c>
      <c r="K201" s="835">
        <v>0.21</v>
      </c>
      <c r="L201" s="845">
        <v>4</v>
      </c>
      <c r="M201" s="609">
        <f t="shared" si="53"/>
        <v>0.84</v>
      </c>
      <c r="N201" s="828" t="s">
        <v>422</v>
      </c>
      <c r="O201" s="702">
        <v>0.2</v>
      </c>
      <c r="P201" s="603">
        <v>44607</v>
      </c>
      <c r="Q201" s="603">
        <v>44622</v>
      </c>
      <c r="R201" s="609">
        <f t="shared" si="54"/>
        <v>4.9999999999999902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5.0131250000000183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5.0043748177210023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5.002624868759864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5.5412273453484762</v>
      </c>
      <c r="W201" s="668">
        <f t="shared" si="55"/>
        <v>0.90280087009230248</v>
      </c>
      <c r="X201" s="669">
        <f t="shared" si="56"/>
        <v>0.34031461692243975</v>
      </c>
      <c r="Y201" s="636" t="s">
        <v>432</v>
      </c>
      <c r="Z201" s="618">
        <f t="shared" si="57"/>
        <v>35.593220338983052</v>
      </c>
      <c r="AA201" s="844">
        <f t="shared" si="58"/>
        <v>10.830508474576272</v>
      </c>
      <c r="AB201" s="845">
        <v>12</v>
      </c>
      <c r="AC201" s="824">
        <v>2.36</v>
      </c>
      <c r="AD201" s="824" t="s">
        <v>135</v>
      </c>
      <c r="AE201" s="824">
        <v>3.31</v>
      </c>
      <c r="AF201" s="824">
        <v>1.21</v>
      </c>
      <c r="AG201" s="824">
        <v>9.8000000000000007</v>
      </c>
      <c r="AH201" s="824">
        <v>-7.9</v>
      </c>
      <c r="AI201" s="824" t="s">
        <v>135</v>
      </c>
      <c r="AJ201" s="824">
        <v>14.7</v>
      </c>
      <c r="AK201" s="824" t="s">
        <v>135</v>
      </c>
      <c r="AL201" s="836">
        <v>127.6</v>
      </c>
      <c r="AM201" s="830">
        <v>14.499999999999998</v>
      </c>
      <c r="AN201" s="824">
        <v>0.36</v>
      </c>
      <c r="AO201" s="705">
        <f t="shared" si="59"/>
        <v>-2.5414986292905848</v>
      </c>
      <c r="AP201" s="706">
        <f t="shared" si="60"/>
        <v>8.2890098452856869</v>
      </c>
      <c r="AQ201" s="846">
        <f t="shared" si="61"/>
        <v>-23.682198802238684</v>
      </c>
      <c r="AR201" s="618">
        <f>INDEX(Historical!$C$7:$C$1227,MATCH(B201,Historical!$B$7:$B$1249,0))*IF(AH201="n/a",1.03,IF(AH201&lt;0,1.01,IF(AH201&gt;10,1.1,(1+AH201/100))))</f>
        <v>0.76961999999999997</v>
      </c>
      <c r="AS201" s="844">
        <f t="shared" si="62"/>
        <v>0.79270859999999999</v>
      </c>
      <c r="AT201" s="844">
        <f t="shared" si="51"/>
        <v>0.81648985799999996</v>
      </c>
      <c r="AU201" s="844">
        <f t="shared" si="51"/>
        <v>0.84098455374000003</v>
      </c>
      <c r="AV201" s="844">
        <f t="shared" si="51"/>
        <v>0.86621409035220009</v>
      </c>
      <c r="AW201" s="618">
        <f t="shared" si="63"/>
        <v>4.0860171020921996</v>
      </c>
      <c r="AX201" s="713">
        <f t="shared" si="64"/>
        <v>15.985982402551643</v>
      </c>
      <c r="AY201" s="891">
        <v>0.32</v>
      </c>
      <c r="AZ201" s="830">
        <v>5.79</v>
      </c>
      <c r="BA201" s="830">
        <v>-14.799999999999999</v>
      </c>
      <c r="BB201" s="830">
        <v>-0.8</v>
      </c>
      <c r="BC201" s="830">
        <v>-1.34</v>
      </c>
      <c r="BE201" s="594">
        <v>2002</v>
      </c>
      <c r="BF201" s="856">
        <f t="shared" si="65"/>
        <v>2</v>
      </c>
      <c r="BG201" s="840">
        <v>0.89999999999999991</v>
      </c>
      <c r="BH201" s="823" t="s">
        <v>4455</v>
      </c>
      <c r="BI201" s="823" t="s">
        <v>4456</v>
      </c>
    </row>
    <row r="202" spans="1:61" s="737" customFormat="1" ht="11.25" customHeight="1" x14ac:dyDescent="0.2">
      <c r="A202" s="613" t="s">
        <v>4929</v>
      </c>
      <c r="B202" s="743" t="s">
        <v>1343</v>
      </c>
      <c r="C202" s="889" t="s">
        <v>107</v>
      </c>
      <c r="D202" s="889" t="s">
        <v>4205</v>
      </c>
      <c r="E202" s="721">
        <v>12</v>
      </c>
      <c r="F202" s="1155">
        <v>358</v>
      </c>
      <c r="G202" s="1154" t="s">
        <v>36</v>
      </c>
      <c r="H202" s="1154" t="s">
        <v>36</v>
      </c>
      <c r="I202" s="722">
        <v>18.68</v>
      </c>
      <c r="J202" s="723">
        <f t="shared" si="52"/>
        <v>3.1049250535331905</v>
      </c>
      <c r="K202" s="724">
        <v>0.14499999999999999</v>
      </c>
      <c r="L202" s="725">
        <v>4</v>
      </c>
      <c r="M202" s="726">
        <f t="shared" si="53"/>
        <v>0.57999999999999996</v>
      </c>
      <c r="N202" s="727" t="s">
        <v>106</v>
      </c>
      <c r="O202" s="728">
        <v>0.13500000000000001</v>
      </c>
      <c r="P202" s="1049">
        <v>44687</v>
      </c>
      <c r="Q202" s="1049">
        <v>44699</v>
      </c>
      <c r="R202" s="726">
        <f t="shared" si="54"/>
        <v>7.4074074074073932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6.0000000000000053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5.9998586670435561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7.4520805832128945</v>
      </c>
      <c r="V202" s="667">
        <f>IF(INDEX(Historical!$N$7:$N$1218,MATCH(B202,Historical!$B$7:$B$1249,0))=0,"n/a",((INDEX(Historical!$C$7:$C$1227,MATCH(B202,Historical!$B$7:$B$1249,0))/INDEX(Historical!$N$7:$N$1218,MATCH(B202,Historical!$B$7:$B$1249,0)))^(1/10)-1)*100)</f>
        <v>9.440606043581635</v>
      </c>
      <c r="W202" s="668">
        <f t="shared" si="55"/>
        <v>0.78936463917793975</v>
      </c>
      <c r="X202" s="669">
        <f t="shared" si="56"/>
        <v>0.52851635341935432</v>
      </c>
      <c r="Y202" s="890"/>
      <c r="Z202" s="723">
        <f t="shared" si="57"/>
        <v>37.419354838709673</v>
      </c>
      <c r="AA202" s="730">
        <f t="shared" si="58"/>
        <v>12.051612903225806</v>
      </c>
      <c r="AB202" s="725">
        <v>12</v>
      </c>
      <c r="AC202" s="731">
        <v>1.55</v>
      </c>
      <c r="AD202" s="731">
        <v>1.32</v>
      </c>
      <c r="AE202" s="731">
        <v>3.69</v>
      </c>
      <c r="AF202" s="731">
        <v>1.1000000000000001</v>
      </c>
      <c r="AG202" s="731">
        <v>9.3000000000000007</v>
      </c>
      <c r="AH202" s="731">
        <v>64</v>
      </c>
      <c r="AI202" s="731">
        <v>11.459999999999999</v>
      </c>
      <c r="AJ202" s="731">
        <v>14.099999999999998</v>
      </c>
      <c r="AK202" s="731">
        <v>9</v>
      </c>
      <c r="AL202" s="732">
        <v>1190</v>
      </c>
      <c r="AM202" s="733">
        <v>0.3</v>
      </c>
      <c r="AN202" s="731">
        <v>0.51</v>
      </c>
      <c r="AO202" s="734">
        <f t="shared" si="59"/>
        <v>-1.4946072664797203</v>
      </c>
      <c r="AP202" s="735">
        <f t="shared" si="60"/>
        <v>10.557005636746085</v>
      </c>
      <c r="AQ202" s="846">
        <f t="shared" si="61"/>
        <v>-23.241289474242343</v>
      </c>
      <c r="AR202" s="618">
        <f>INDEX(Historical!$C$7:$C$1227,MATCH(B202,Historical!$B$7:$B$1249,0))*IF(AH202="n/a",1.03,IF(AH202&lt;0,1.01,IF(AH202&gt;10,1.1,(1+AH202/100))))</f>
        <v>0.58300000000000007</v>
      </c>
      <c r="AS202" s="730">
        <f t="shared" si="62"/>
        <v>0.64130000000000009</v>
      </c>
      <c r="AT202" s="730">
        <f t="shared" si="51"/>
        <v>0.69901700000000011</v>
      </c>
      <c r="AU202" s="730">
        <f t="shared" si="51"/>
        <v>0.76192853000000016</v>
      </c>
      <c r="AV202" s="730">
        <f t="shared" si="51"/>
        <v>0.83050209770000027</v>
      </c>
      <c r="AW202" s="723">
        <f t="shared" si="63"/>
        <v>3.5157476277000006</v>
      </c>
      <c r="AX202" s="736">
        <f t="shared" si="64"/>
        <v>18.82091877783726</v>
      </c>
      <c r="AY202" s="892">
        <v>0.83</v>
      </c>
      <c r="AZ202" s="733">
        <v>34.29</v>
      </c>
      <c r="BA202" s="733">
        <v>-9.7100000000000009</v>
      </c>
      <c r="BB202" s="733">
        <v>6.4399999999999995</v>
      </c>
      <c r="BC202" s="733">
        <v>13.77</v>
      </c>
      <c r="BD202" s="866"/>
      <c r="BE202" s="594">
        <v>2011</v>
      </c>
      <c r="BF202" s="856">
        <f t="shared" si="65"/>
        <v>1</v>
      </c>
      <c r="BG202" s="784">
        <v>1</v>
      </c>
      <c r="BH202" s="823" t="s">
        <v>4455</v>
      </c>
      <c r="BI202" s="823" t="s">
        <v>4456</v>
      </c>
    </row>
    <row r="203" spans="1:61" ht="11.25" customHeight="1" x14ac:dyDescent="0.2">
      <c r="A203" s="822" t="s">
        <v>4932</v>
      </c>
      <c r="B203" s="833" t="s">
        <v>1371</v>
      </c>
      <c r="C203" s="889" t="s">
        <v>4061</v>
      </c>
      <c r="D203" s="889" t="s">
        <v>4204</v>
      </c>
      <c r="E203" s="699">
        <v>13</v>
      </c>
      <c r="F203" s="1155">
        <v>296</v>
      </c>
      <c r="G203" s="1155" t="s">
        <v>105</v>
      </c>
      <c r="H203" s="1155" t="s">
        <v>105</v>
      </c>
      <c r="I203" s="832">
        <v>246.5</v>
      </c>
      <c r="J203" s="618">
        <f t="shared" si="52"/>
        <v>0.97363083164300201</v>
      </c>
      <c r="K203" s="835">
        <v>0.6</v>
      </c>
      <c r="L203" s="845">
        <v>4</v>
      </c>
      <c r="M203" s="609">
        <f t="shared" si="53"/>
        <v>2.4</v>
      </c>
      <c r="N203" s="828" t="s">
        <v>422</v>
      </c>
      <c r="O203" s="700">
        <v>0.53</v>
      </c>
      <c r="P203" s="603">
        <v>44797</v>
      </c>
      <c r="Q203" s="603">
        <v>44812</v>
      </c>
      <c r="R203" s="609">
        <f t="shared" si="54"/>
        <v>13.20754716981131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5.2083333333333481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8.0796166472541397</v>
      </c>
      <c r="U203" s="667">
        <f>IF(INDEX(Historical!$H$7:$H$1218,MATCH(B203,Historical!$B$7:$B$1249,0))=0,"n/a",((INDEX(Historical!$C$7:$C$1227,MATCH(B203,Historical!$B$7:$B$1249,0))/INDEX(Historical!$H$7:$H$1218,MATCH(B203,Historical!$B$7:$B$1249,0)))^(1/5)-1)*100)</f>
        <v>10.251863022486397</v>
      </c>
      <c r="V203" s="667">
        <f>IF(INDEX(Historical!$N$7:$N$1218,MATCH(B203,Historical!$B$7:$B$1249,0))=0,"n/a",((INDEX(Historical!$C$7:$C$1227,MATCH(B203,Historical!$B$7:$B$1249,0))/INDEX(Historical!$N$7:$N$1218,MATCH(B203,Historical!$B$7:$B$1249,0)))^(1/10)-1)*100)</f>
        <v>11.835772867888217</v>
      </c>
      <c r="W203" s="668">
        <f t="shared" si="55"/>
        <v>0.86617605262609043</v>
      </c>
      <c r="X203" s="669">
        <f t="shared" si="56"/>
        <v>0.51516899610484401</v>
      </c>
      <c r="Y203" s="638"/>
      <c r="Z203" s="618">
        <f t="shared" si="57"/>
        <v>18.072289156626507</v>
      </c>
      <c r="AA203" s="844">
        <f t="shared" si="58"/>
        <v>18.561746987951807</v>
      </c>
      <c r="AB203" s="845">
        <v>12</v>
      </c>
      <c r="AC203" s="824">
        <v>13.28</v>
      </c>
      <c r="AD203" s="824">
        <v>1.73</v>
      </c>
      <c r="AE203" s="824">
        <v>2.39</v>
      </c>
      <c r="AF203" s="824">
        <v>2.81</v>
      </c>
      <c r="AG203" s="824">
        <v>16.5</v>
      </c>
      <c r="AH203" s="824">
        <v>115.39999999999999</v>
      </c>
      <c r="AI203" s="824">
        <v>-16.77</v>
      </c>
      <c r="AJ203" s="824">
        <v>19.900000000000002</v>
      </c>
      <c r="AK203" s="824">
        <v>10.299999999999999</v>
      </c>
      <c r="AL203" s="836">
        <v>5860</v>
      </c>
      <c r="AM203" s="830">
        <v>0.6</v>
      </c>
      <c r="AN203" s="824">
        <v>0.47</v>
      </c>
      <c r="AO203" s="705">
        <f t="shared" si="59"/>
        <v>-7.3362531338224084</v>
      </c>
      <c r="AP203" s="706">
        <f t="shared" si="60"/>
        <v>11.225493854129398</v>
      </c>
      <c r="AQ203" s="846">
        <f t="shared" si="61"/>
        <v>52.254916411982634</v>
      </c>
      <c r="AR203" s="618">
        <f>INDEX(Historical!$C$7:$C$1227,MATCH(B203,Historical!$B$7:$B$1249,0))*IF(AH203="n/a",1.03,IF(AH203&lt;0,1.01,IF(AH203&gt;10,1.1,(1+AH203/100))))</f>
        <v>2.2220000000000004</v>
      </c>
      <c r="AS203" s="844">
        <f t="shared" si="62"/>
        <v>2.2442200000000003</v>
      </c>
      <c r="AT203" s="844">
        <f t="shared" si="51"/>
        <v>2.4686420000000004</v>
      </c>
      <c r="AU203" s="844">
        <f t="shared" si="51"/>
        <v>2.7155062000000005</v>
      </c>
      <c r="AV203" s="844">
        <f t="shared" si="51"/>
        <v>2.9870568200000007</v>
      </c>
      <c r="AW203" s="618">
        <f t="shared" si="63"/>
        <v>12.637425020000002</v>
      </c>
      <c r="AX203" s="713">
        <f t="shared" si="64"/>
        <v>5.1267444300202847</v>
      </c>
      <c r="AY203" s="891">
        <v>1.23</v>
      </c>
      <c r="AZ203" s="830">
        <v>28.26</v>
      </c>
      <c r="BA203" s="830">
        <v>-24.58</v>
      </c>
      <c r="BB203" s="830">
        <v>13.700000000000001</v>
      </c>
      <c r="BC203" s="830">
        <v>2.36</v>
      </c>
      <c r="BE203" s="594">
        <v>2010</v>
      </c>
      <c r="BF203" s="856">
        <f t="shared" si="65"/>
        <v>1</v>
      </c>
      <c r="BG203" s="840">
        <v>9.7000000000000011</v>
      </c>
      <c r="BH203" s="823" t="s">
        <v>4455</v>
      </c>
      <c r="BI203" s="823" t="s">
        <v>4456</v>
      </c>
    </row>
    <row r="204" spans="1:61" ht="11.25" customHeight="1" x14ac:dyDescent="0.2">
      <c r="A204" s="829" t="s">
        <v>4933</v>
      </c>
      <c r="B204" s="833" t="s">
        <v>4307</v>
      </c>
      <c r="C204" s="889" t="s">
        <v>111</v>
      </c>
      <c r="D204" s="889" t="s">
        <v>4211</v>
      </c>
      <c r="E204" s="699">
        <v>21</v>
      </c>
      <c r="F204" s="1155">
        <v>163</v>
      </c>
      <c r="G204" s="1155" t="s">
        <v>36</v>
      </c>
      <c r="H204" s="1155" t="s">
        <v>36</v>
      </c>
      <c r="I204" s="832">
        <v>227.08</v>
      </c>
      <c r="J204" s="618">
        <f t="shared" si="52"/>
        <v>1.9728729963008631</v>
      </c>
      <c r="K204" s="835">
        <v>1.1200000000000001</v>
      </c>
      <c r="L204" s="845">
        <v>4</v>
      </c>
      <c r="M204" s="609">
        <f t="shared" si="53"/>
        <v>4.4800000000000004</v>
      </c>
      <c r="N204" s="828" t="s">
        <v>598</v>
      </c>
      <c r="O204" s="700">
        <v>1.02</v>
      </c>
      <c r="P204" s="603">
        <v>44630</v>
      </c>
      <c r="Q204" s="603">
        <v>44645</v>
      </c>
      <c r="R204" s="609">
        <f t="shared" si="54"/>
        <v>9.8039215686274588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19.999999999999996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17.578743245609239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14.645915988324498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14.428822714477075</v>
      </c>
      <c r="W204" s="668">
        <f t="shared" si="55"/>
        <v>1.0150458064488936</v>
      </c>
      <c r="X204" s="669">
        <f t="shared" si="56"/>
        <v>1.1716732790659599</v>
      </c>
      <c r="Y204" s="834"/>
      <c r="Z204" s="618">
        <f t="shared" si="57"/>
        <v>77.913043478260875</v>
      </c>
      <c r="AA204" s="844">
        <f t="shared" si="58"/>
        <v>39.49217391304348</v>
      </c>
      <c r="AB204" s="845">
        <v>6</v>
      </c>
      <c r="AC204" s="824">
        <v>5.75</v>
      </c>
      <c r="AD204" s="824">
        <v>14.92</v>
      </c>
      <c r="AE204" s="824">
        <v>2.54</v>
      </c>
      <c r="AF204" s="824">
        <v>2.35</v>
      </c>
      <c r="AG204" s="824">
        <v>6</v>
      </c>
      <c r="AH204" s="824">
        <v>75.099999999999994</v>
      </c>
      <c r="AI204" s="824">
        <v>-0.09</v>
      </c>
      <c r="AJ204" s="824">
        <v>12.5</v>
      </c>
      <c r="AK204" s="824">
        <v>2.63</v>
      </c>
      <c r="AL204" s="836">
        <v>42750</v>
      </c>
      <c r="AM204" s="830">
        <v>0.3</v>
      </c>
      <c r="AN204" s="824">
        <v>0.38</v>
      </c>
      <c r="AO204" s="705">
        <f t="shared" si="59"/>
        <v>-22.873384928418119</v>
      </c>
      <c r="AP204" s="706">
        <f t="shared" si="60"/>
        <v>16.618788984625361</v>
      </c>
      <c r="AQ204" s="846">
        <f t="shared" si="61"/>
        <v>103.09451406306395</v>
      </c>
      <c r="AR204" s="618">
        <f>INDEX(Historical!$C$7:$C$1227,MATCH(B204,Historical!$B$7:$B$1249,0))*IF(AH204="n/a",1.03,IF(AH204&lt;0,1.01,IF(AH204&gt;10,1.1,(1+AH204/100))))</f>
        <v>4.4880000000000004</v>
      </c>
      <c r="AS204" s="844">
        <f t="shared" si="62"/>
        <v>4.5328800000000005</v>
      </c>
      <c r="AT204" s="844">
        <f t="shared" si="51"/>
        <v>4.6520947440000002</v>
      </c>
      <c r="AU204" s="844">
        <f t="shared" si="51"/>
        <v>4.7744448357672002</v>
      </c>
      <c r="AV204" s="844">
        <f t="shared" si="51"/>
        <v>4.9000127349478779</v>
      </c>
      <c r="AW204" s="618">
        <f t="shared" si="63"/>
        <v>23.347432314715078</v>
      </c>
      <c r="AX204" s="713">
        <f t="shared" si="64"/>
        <v>10.281589005951682</v>
      </c>
      <c r="AY204" s="891">
        <v>0.74</v>
      </c>
      <c r="AZ204" s="830">
        <v>13.139999999999999</v>
      </c>
      <c r="BA204" s="830">
        <v>-18.82</v>
      </c>
      <c r="BB204" s="830">
        <v>-0.89999999999999991</v>
      </c>
      <c r="BC204" s="830">
        <v>-4</v>
      </c>
      <c r="BE204" s="594">
        <v>2002</v>
      </c>
      <c r="BF204" s="856">
        <f t="shared" si="65"/>
        <v>2</v>
      </c>
      <c r="BG204" s="840">
        <v>3.3000000000000003</v>
      </c>
      <c r="BH204" s="823" t="s">
        <v>4455</v>
      </c>
      <c r="BI204" s="823" t="s">
        <v>4456</v>
      </c>
    </row>
    <row r="205" spans="1:61" ht="11.25" customHeight="1" x14ac:dyDescent="0.2">
      <c r="A205" s="822" t="s">
        <v>1358</v>
      </c>
      <c r="B205" s="833" t="s">
        <v>1359</v>
      </c>
      <c r="C205" s="889" t="s">
        <v>111</v>
      </c>
      <c r="D205" s="889" t="s">
        <v>1186</v>
      </c>
      <c r="E205" s="699">
        <v>13</v>
      </c>
      <c r="F205" s="1155">
        <v>292</v>
      </c>
      <c r="G205" s="1155" t="s">
        <v>105</v>
      </c>
      <c r="H205" s="1155" t="s">
        <v>105</v>
      </c>
      <c r="I205" s="832">
        <v>260.43</v>
      </c>
      <c r="J205" s="618">
        <f t="shared" si="52"/>
        <v>1.6280766424759052</v>
      </c>
      <c r="K205" s="835">
        <v>1.06</v>
      </c>
      <c r="L205" s="845">
        <v>4</v>
      </c>
      <c r="M205" s="609">
        <f t="shared" si="53"/>
        <v>4.24</v>
      </c>
      <c r="N205" s="828" t="s">
        <v>562</v>
      </c>
      <c r="O205" s="700">
        <v>0.92</v>
      </c>
      <c r="P205" s="603">
        <v>44741</v>
      </c>
      <c r="Q205" s="603">
        <v>44757</v>
      </c>
      <c r="R205" s="609">
        <f t="shared" si="54"/>
        <v>15.217391304347828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9.740259740259738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13.691925398179826</v>
      </c>
      <c r="U205" s="667">
        <f>IF(INDEX(Historical!$H$7:$H$1218,MATCH(B205,Historical!$B$7:$B$1249,0))=0,"n/a",((INDEX(Historical!$C$7:$C$1227,MATCH(B205,Historical!$B$7:$B$1249,0))/INDEX(Historical!$H$7:$H$1218,MATCH(B205,Historical!$B$7:$B$1249,0)))^(1/5)-1)*100)</f>
        <v>16.426521639388071</v>
      </c>
      <c r="V205" s="667">
        <f>IF(INDEX(Historical!$N$7:$N$1218,MATCH(B205,Historical!$B$7:$B$1249,0))=0,"n/a",((INDEX(Historical!$C$7:$C$1227,MATCH(B205,Historical!$B$7:$B$1249,0))/INDEX(Historical!$N$7:$N$1218,MATCH(B205,Historical!$B$7:$B$1249,0)))^(1/10)-1)*100)</f>
        <v>17.221361404312873</v>
      </c>
      <c r="W205" s="668">
        <f t="shared" si="55"/>
        <v>0.95384570672062285</v>
      </c>
      <c r="X205" s="669">
        <f t="shared" si="56"/>
        <v>1.1487078069502148</v>
      </c>
      <c r="Y205" s="638"/>
      <c r="Z205" s="618">
        <f t="shared" si="57"/>
        <v>31.384159881569211</v>
      </c>
      <c r="AA205" s="844">
        <f t="shared" si="58"/>
        <v>19.276831976313844</v>
      </c>
      <c r="AB205" s="845">
        <v>12</v>
      </c>
      <c r="AC205" s="824">
        <v>13.51</v>
      </c>
      <c r="AD205" s="824">
        <v>1.57</v>
      </c>
      <c r="AE205" s="824">
        <v>2.0099999999999998</v>
      </c>
      <c r="AF205" s="825" t="s">
        <v>135</v>
      </c>
      <c r="AG205" s="824">
        <v>-140.39999999999998</v>
      </c>
      <c r="AH205" s="824">
        <v>33.700000000000003</v>
      </c>
      <c r="AI205" s="824">
        <v>5.74</v>
      </c>
      <c r="AJ205" s="824">
        <v>14.299999999999999</v>
      </c>
      <c r="AK205" s="824">
        <v>12.31</v>
      </c>
      <c r="AL205" s="836">
        <v>9240</v>
      </c>
      <c r="AM205" s="830">
        <v>0.2</v>
      </c>
      <c r="AN205" s="826" t="s">
        <v>135</v>
      </c>
      <c r="AO205" s="705">
        <f t="shared" si="59"/>
        <v>-1.2222336944498693</v>
      </c>
      <c r="AP205" s="706">
        <f t="shared" si="60"/>
        <v>18.054598281863974</v>
      </c>
      <c r="AQ205" s="846" t="str">
        <f t="shared" si="61"/>
        <v>n/a</v>
      </c>
      <c r="AR205" s="618">
        <f>INDEX(Historical!$C$7:$C$1227,MATCH(B205,Historical!$B$7:$B$1249,0))*IF(AH205="n/a",1.03,IF(AH205&lt;0,1.01,IF(AH205&gt;10,1.1,(1+AH205/100))))</f>
        <v>3.718</v>
      </c>
      <c r="AS205" s="844">
        <f t="shared" si="62"/>
        <v>3.9314131999999997</v>
      </c>
      <c r="AT205" s="844">
        <f t="shared" si="51"/>
        <v>4.3245545200000004</v>
      </c>
      <c r="AU205" s="844">
        <f t="shared" si="51"/>
        <v>4.7570099720000005</v>
      </c>
      <c r="AV205" s="844">
        <f t="shared" si="51"/>
        <v>5.2327109692000011</v>
      </c>
      <c r="AW205" s="618">
        <f t="shared" si="63"/>
        <v>21.963688661200003</v>
      </c>
      <c r="AX205" s="713">
        <f t="shared" si="64"/>
        <v>8.4336246443190106</v>
      </c>
      <c r="AY205" s="891">
        <v>0.91</v>
      </c>
      <c r="AZ205" s="830">
        <v>42.43</v>
      </c>
      <c r="BA205" s="830">
        <v>-22.21</v>
      </c>
      <c r="BB205" s="830">
        <v>9.39</v>
      </c>
      <c r="BC205" s="830">
        <v>9.9599999999999991</v>
      </c>
      <c r="BE205" s="594">
        <v>2010</v>
      </c>
      <c r="BF205" s="856">
        <f t="shared" si="65"/>
        <v>1</v>
      </c>
      <c r="BG205" s="840">
        <v>19.600000000000001</v>
      </c>
      <c r="BH205" s="823" t="s">
        <v>4455</v>
      </c>
      <c r="BI205" s="823" t="s">
        <v>4456</v>
      </c>
    </row>
    <row r="206" spans="1:61" ht="11.25" customHeight="1" x14ac:dyDescent="0.2">
      <c r="A206" s="829" t="s">
        <v>4935</v>
      </c>
      <c r="B206" s="833" t="s">
        <v>1345</v>
      </c>
      <c r="C206" s="889" t="s">
        <v>107</v>
      </c>
      <c r="D206" s="889" t="s">
        <v>4205</v>
      </c>
      <c r="E206" s="699">
        <v>11</v>
      </c>
      <c r="F206" s="1155">
        <v>401</v>
      </c>
      <c r="G206" s="1155" t="s">
        <v>36</v>
      </c>
      <c r="H206" s="1155" t="s">
        <v>36</v>
      </c>
      <c r="I206" s="832">
        <v>78.959999999999994</v>
      </c>
      <c r="J206" s="618">
        <f t="shared" si="52"/>
        <v>2.0263424518743673</v>
      </c>
      <c r="K206" s="835">
        <v>0.4</v>
      </c>
      <c r="L206" s="845">
        <v>4</v>
      </c>
      <c r="M206" s="609">
        <f t="shared" si="53"/>
        <v>1.6</v>
      </c>
      <c r="N206" s="828" t="s">
        <v>557</v>
      </c>
      <c r="O206" s="700">
        <v>0.34</v>
      </c>
      <c r="P206" s="603">
        <v>44585</v>
      </c>
      <c r="Q206" s="603">
        <v>44599</v>
      </c>
      <c r="R206" s="609">
        <f t="shared" si="54"/>
        <v>17.647058823529409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13.333333333333353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10.793165135089279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13.355003335721992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12.648093976970397</v>
      </c>
      <c r="W206" s="668">
        <f t="shared" si="55"/>
        <v>1.0558905839914483</v>
      </c>
      <c r="X206" s="669">
        <f t="shared" si="56"/>
        <v>1.0433596356032806</v>
      </c>
      <c r="Y206" s="640"/>
      <c r="Z206" s="618">
        <f t="shared" si="57"/>
        <v>40.302267002518896</v>
      </c>
      <c r="AA206" s="844">
        <f t="shared" si="58"/>
        <v>19.889168765743072</v>
      </c>
      <c r="AB206" s="845">
        <v>12</v>
      </c>
      <c r="AC206" s="824">
        <v>3.97</v>
      </c>
      <c r="AD206" s="824">
        <v>1.94</v>
      </c>
      <c r="AE206" s="824">
        <v>9.25</v>
      </c>
      <c r="AF206" s="824">
        <v>3.8</v>
      </c>
      <c r="AG206" s="824">
        <v>17.100000000000001</v>
      </c>
      <c r="AH206" s="824">
        <v>13.3</v>
      </c>
      <c r="AI206" s="824">
        <v>4.5</v>
      </c>
      <c r="AJ206" s="824">
        <v>12.8</v>
      </c>
      <c r="AK206" s="824">
        <v>10</v>
      </c>
      <c r="AL206" s="836">
        <v>1960</v>
      </c>
      <c r="AM206" s="830">
        <v>1</v>
      </c>
      <c r="AN206" s="824">
        <v>0</v>
      </c>
      <c r="AO206" s="705">
        <f t="shared" si="59"/>
        <v>-4.507822978146713</v>
      </c>
      <c r="AP206" s="706">
        <f t="shared" si="60"/>
        <v>15.381345787596359</v>
      </c>
      <c r="AQ206" s="846">
        <f t="shared" si="61"/>
        <v>83.277374865801207</v>
      </c>
      <c r="AR206" s="618">
        <f>INDEX(Historical!$C$7:$C$1227,MATCH(B206,Historical!$B$7:$B$1249,0))*IF(AH206="n/a",1.03,IF(AH206&lt;0,1.01,IF(AH206&gt;10,1.1,(1+AH206/100))))</f>
        <v>1.4960000000000002</v>
      </c>
      <c r="AS206" s="844">
        <f t="shared" si="62"/>
        <v>1.56332</v>
      </c>
      <c r="AT206" s="844">
        <f t="shared" si="51"/>
        <v>1.7196520000000002</v>
      </c>
      <c r="AU206" s="844">
        <f t="shared" si="51"/>
        <v>1.8916172000000004</v>
      </c>
      <c r="AV206" s="844">
        <f t="shared" si="51"/>
        <v>2.0807789200000006</v>
      </c>
      <c r="AW206" s="618">
        <f t="shared" si="63"/>
        <v>8.7513681200000022</v>
      </c>
      <c r="AX206" s="713">
        <f t="shared" si="64"/>
        <v>11.083292958459984</v>
      </c>
      <c r="AY206" s="891">
        <v>0.76</v>
      </c>
      <c r="AZ206" s="830">
        <v>23.28</v>
      </c>
      <c r="BA206" s="830">
        <v>-7.88</v>
      </c>
      <c r="BB206" s="830">
        <v>1.8599999999999999</v>
      </c>
      <c r="BC206" s="830">
        <v>5.48</v>
      </c>
      <c r="BE206" s="594">
        <v>2012</v>
      </c>
      <c r="BF206" s="856">
        <f t="shared" si="65"/>
        <v>1</v>
      </c>
      <c r="BG206" s="840">
        <v>1.6</v>
      </c>
      <c r="BH206" s="823" t="s">
        <v>4455</v>
      </c>
      <c r="BI206" s="823" t="s">
        <v>4456</v>
      </c>
    </row>
    <row r="207" spans="1:61" ht="11.25" customHeight="1" x14ac:dyDescent="0.2">
      <c r="A207" s="829" t="s">
        <v>4937</v>
      </c>
      <c r="B207" s="833" t="s">
        <v>1357</v>
      </c>
      <c r="C207" s="889" t="s">
        <v>152</v>
      </c>
      <c r="D207" s="889" t="s">
        <v>4191</v>
      </c>
      <c r="E207" s="699">
        <v>12</v>
      </c>
      <c r="F207" s="1155">
        <v>343</v>
      </c>
      <c r="G207" s="1155" t="s">
        <v>105</v>
      </c>
      <c r="H207" s="1155" t="s">
        <v>105</v>
      </c>
      <c r="I207" s="832">
        <v>46.85</v>
      </c>
      <c r="J207" s="618">
        <f t="shared" si="52"/>
        <v>1.0672358591248665</v>
      </c>
      <c r="K207" s="835">
        <v>0.125</v>
      </c>
      <c r="L207" s="845">
        <v>4</v>
      </c>
      <c r="M207" s="609">
        <f t="shared" si="53"/>
        <v>0.5</v>
      </c>
      <c r="N207" s="828" t="s">
        <v>497</v>
      </c>
      <c r="O207" s="700">
        <v>0.11</v>
      </c>
      <c r="P207" s="603">
        <v>44627</v>
      </c>
      <c r="Q207" s="603">
        <v>44644</v>
      </c>
      <c r="R207" s="609">
        <f t="shared" si="54"/>
        <v>13.636363636363635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15.789473684210531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16.260329205681458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20.249402070384104</v>
      </c>
      <c r="V207" s="667">
        <f>IF(INDEX(Historical!$N$7:$N$1218,MATCH(B207,Historical!$B$7:$B$1249,0))=0,"n/a",((INDEX(Historical!$C$7:$C$1227,MATCH(B207,Historical!$B$7:$B$1249,0))/INDEX(Historical!$N$7:$N$1218,MATCH(B207,Historical!$B$7:$B$1249,0)))^(1/10)-1)*100)</f>
        <v>22.047852624585261</v>
      </c>
      <c r="W207" s="668">
        <f t="shared" si="55"/>
        <v>0.91842967272941001</v>
      </c>
      <c r="X207" s="669">
        <f t="shared" si="56"/>
        <v>1.1312515123119613</v>
      </c>
      <c r="Y207" s="833"/>
      <c r="Z207" s="618">
        <f t="shared" si="57"/>
        <v>52.083333333333336</v>
      </c>
      <c r="AA207" s="844">
        <f t="shared" si="58"/>
        <v>48.802083333333336</v>
      </c>
      <c r="AB207" s="845">
        <v>12</v>
      </c>
      <c r="AC207" s="824">
        <v>0.96</v>
      </c>
      <c r="AD207" s="824">
        <v>18.2</v>
      </c>
      <c r="AE207" s="824">
        <v>6.17</v>
      </c>
      <c r="AF207" s="824">
        <v>3.81</v>
      </c>
      <c r="AG207" s="824">
        <v>8.2000000000000011</v>
      </c>
      <c r="AH207" s="824">
        <v>20.9</v>
      </c>
      <c r="AI207" s="824">
        <v>24.03</v>
      </c>
      <c r="AJ207" s="824">
        <v>17.899999999999999</v>
      </c>
      <c r="AK207" s="824">
        <v>2.6</v>
      </c>
      <c r="AL207" s="836">
        <v>988.28</v>
      </c>
      <c r="AM207" s="830">
        <v>11.4</v>
      </c>
      <c r="AN207" s="824">
        <v>0</v>
      </c>
      <c r="AO207" s="705">
        <f t="shared" si="59"/>
        <v>-27.485445403824365</v>
      </c>
      <c r="AP207" s="706">
        <f t="shared" si="60"/>
        <v>21.316637929508971</v>
      </c>
      <c r="AQ207" s="846">
        <f t="shared" si="61"/>
        <v>187.46859731881057</v>
      </c>
      <c r="AR207" s="618">
        <f>INDEX(Historical!$C$7:$C$1227,MATCH(B207,Historical!$B$7:$B$1249,0))*IF(AH207="n/a",1.03,IF(AH207&lt;0,1.01,IF(AH207&gt;10,1.1,(1+AH207/100))))</f>
        <v>0.48400000000000004</v>
      </c>
      <c r="AS207" s="844">
        <f t="shared" si="62"/>
        <v>0.5324000000000001</v>
      </c>
      <c r="AT207" s="844">
        <f t="shared" ref="AT207:AV226" si="66">IF($AK207="n/a",1.03*AS207,IF($AK207&lt;0,1.01*AS207,IF($AK207&gt;10,1.1*AS207,(1+$AK207/100)*AS207)))</f>
        <v>0.54624240000000013</v>
      </c>
      <c r="AU207" s="844">
        <f t="shared" si="66"/>
        <v>0.56044470240000011</v>
      </c>
      <c r="AV207" s="844">
        <f t="shared" si="66"/>
        <v>0.57501626466240008</v>
      </c>
      <c r="AW207" s="618">
        <f t="shared" si="63"/>
        <v>2.6981033670624006</v>
      </c>
      <c r="AX207" s="713">
        <f t="shared" si="64"/>
        <v>5.7590253299090728</v>
      </c>
      <c r="AY207" s="891">
        <v>1.02</v>
      </c>
      <c r="AZ207" s="830">
        <v>22.259999999999998</v>
      </c>
      <c r="BA207" s="830">
        <v>-16.900000000000002</v>
      </c>
      <c r="BB207" s="830">
        <v>-1.63</v>
      </c>
      <c r="BC207" s="830">
        <v>-0.2</v>
      </c>
      <c r="BE207" s="594">
        <v>2011</v>
      </c>
      <c r="BF207" s="856">
        <f t="shared" si="65"/>
        <v>1</v>
      </c>
      <c r="BG207" s="840">
        <v>7.1</v>
      </c>
      <c r="BH207" s="823" t="s">
        <v>4455</v>
      </c>
      <c r="BI207" s="823" t="s">
        <v>4456</v>
      </c>
    </row>
    <row r="208" spans="1:61" ht="11.25" customHeight="1" x14ac:dyDescent="0.2">
      <c r="A208" s="829" t="s">
        <v>4938</v>
      </c>
      <c r="B208" s="833" t="s">
        <v>654</v>
      </c>
      <c r="C208" s="889" t="s">
        <v>111</v>
      </c>
      <c r="D208" s="889" t="s">
        <v>4211</v>
      </c>
      <c r="E208" s="699">
        <v>19</v>
      </c>
      <c r="F208" s="1155">
        <v>206</v>
      </c>
      <c r="G208" s="1155" t="s">
        <v>114</v>
      </c>
      <c r="H208" s="1155" t="s">
        <v>114</v>
      </c>
      <c r="I208" s="832">
        <v>485.19</v>
      </c>
      <c r="J208" s="618">
        <f t="shared" si="52"/>
        <v>2.473257898967415</v>
      </c>
      <c r="K208" s="835">
        <v>3</v>
      </c>
      <c r="L208" s="845">
        <v>4</v>
      </c>
      <c r="M208" s="609">
        <f t="shared" si="53"/>
        <v>12</v>
      </c>
      <c r="N208" s="828" t="s">
        <v>150</v>
      </c>
      <c r="O208" s="700">
        <v>2.8</v>
      </c>
      <c r="P208" s="603">
        <v>44895</v>
      </c>
      <c r="Q208" s="603">
        <v>44925</v>
      </c>
      <c r="R208" s="609">
        <f t="shared" si="54"/>
        <v>7.1428571428571495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8.1632653061224367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8.9341387842532871</v>
      </c>
      <c r="U208" s="667">
        <f>IF(INDEX(Historical!$H$7:$H$1218,MATCH(B208,Historical!$B$7:$B$1249,0))=0,"n/a",((INDEX(Historical!$C$7:$C$1227,MATCH(B208,Historical!$B$7:$B$1249,0))/INDEX(Historical!$H$7:$H$1218,MATCH(B208,Historical!$B$7:$B$1249,0)))^(1/5)-1)*100)</f>
        <v>9.3813903279786004</v>
      </c>
      <c r="V208" s="667">
        <f>IF(INDEX(Historical!$N$7:$N$1218,MATCH(B208,Historical!$B$7:$B$1249,0))=0,"n/a",((INDEX(Historical!$C$7:$C$1227,MATCH(B208,Historical!$B$7:$B$1249,0))/INDEX(Historical!$N$7:$N$1218,MATCH(B208,Historical!$B$7:$B$1249,0)))^(1/10)-1)*100)</f>
        <v>12.549158029316111</v>
      </c>
      <c r="W208" s="668">
        <f t="shared" si="55"/>
        <v>0.7475712957046774</v>
      </c>
      <c r="X208" s="669">
        <f t="shared" si="56"/>
        <v>0.69491780207248888</v>
      </c>
      <c r="Y208" s="833"/>
      <c r="Z208" s="618">
        <f t="shared" si="57"/>
        <v>55.096418732782368</v>
      </c>
      <c r="AA208" s="844">
        <f t="shared" si="58"/>
        <v>22.276859504132229</v>
      </c>
      <c r="AB208" s="845">
        <v>12</v>
      </c>
      <c r="AC208" s="824">
        <v>21.78</v>
      </c>
      <c r="AD208" s="824">
        <v>2.83</v>
      </c>
      <c r="AE208" s="824">
        <v>1.95</v>
      </c>
      <c r="AF208" s="825">
        <v>10.68</v>
      </c>
      <c r="AG208" s="825">
        <v>52.900000000000006</v>
      </c>
      <c r="AH208" s="824">
        <v>-7.1</v>
      </c>
      <c r="AI208" s="824">
        <v>24.990000000000002</v>
      </c>
      <c r="AJ208" s="824">
        <v>13.5</v>
      </c>
      <c r="AK208" s="824">
        <v>7.85</v>
      </c>
      <c r="AL208" s="836">
        <v>126460</v>
      </c>
      <c r="AM208" s="830">
        <v>0.08</v>
      </c>
      <c r="AN208" s="824">
        <v>0</v>
      </c>
      <c r="AO208" s="705">
        <f t="shared" si="59"/>
        <v>-10.422211277186214</v>
      </c>
      <c r="AP208" s="706">
        <f t="shared" si="60"/>
        <v>11.854648226946015</v>
      </c>
      <c r="AQ208" s="846">
        <f t="shared" si="61"/>
        <v>225.17814570828864</v>
      </c>
      <c r="AR208" s="618">
        <f>INDEX(Historical!$C$7:$C$1227,MATCH(B208,Historical!$B$7:$B$1249,0))*IF(AH208="n/a",1.03,IF(AH208&lt;0,1.01,IF(AH208&gt;10,1.1,(1+AH208/100))))</f>
        <v>10.706</v>
      </c>
      <c r="AS208" s="844">
        <f t="shared" si="62"/>
        <v>11.7766</v>
      </c>
      <c r="AT208" s="844">
        <f t="shared" si="66"/>
        <v>12.701063100000001</v>
      </c>
      <c r="AU208" s="844">
        <f t="shared" si="66"/>
        <v>13.69809655335</v>
      </c>
      <c r="AV208" s="844">
        <f t="shared" si="66"/>
        <v>14.773397132787975</v>
      </c>
      <c r="AW208" s="618">
        <f t="shared" si="63"/>
        <v>63.655156786137972</v>
      </c>
      <c r="AX208" s="713">
        <f t="shared" si="64"/>
        <v>13.119634944277081</v>
      </c>
      <c r="AY208" s="891">
        <v>0.75</v>
      </c>
      <c r="AZ208" s="830">
        <v>47.83</v>
      </c>
      <c r="BA208" s="830">
        <v>-1.91</v>
      </c>
      <c r="BB208" s="830">
        <v>8.93</v>
      </c>
      <c r="BC208" s="830">
        <v>11.88</v>
      </c>
      <c r="BE208" s="594">
        <v>2003</v>
      </c>
      <c r="BF208" s="856">
        <f t="shared" si="65"/>
        <v>2</v>
      </c>
      <c r="BG208" s="840">
        <v>11.4</v>
      </c>
      <c r="BH208" s="823" t="s">
        <v>4455</v>
      </c>
      <c r="BI208" s="823" t="s">
        <v>4456</v>
      </c>
    </row>
    <row r="209" spans="1:61" ht="11.25" customHeight="1" x14ac:dyDescent="0.2">
      <c r="A209" s="829" t="s">
        <v>4939</v>
      </c>
      <c r="B209" s="833" t="s">
        <v>1367</v>
      </c>
      <c r="C209" s="889" t="s">
        <v>107</v>
      </c>
      <c r="D209" s="889" t="s">
        <v>117</v>
      </c>
      <c r="E209" s="699">
        <v>12</v>
      </c>
      <c r="F209" s="1155">
        <v>324</v>
      </c>
      <c r="G209" s="1155" t="s">
        <v>114</v>
      </c>
      <c r="H209" s="1155" t="s">
        <v>114</v>
      </c>
      <c r="I209" s="832">
        <v>38.94</v>
      </c>
      <c r="J209" s="618">
        <f t="shared" si="52"/>
        <v>4.6224961479198772</v>
      </c>
      <c r="K209" s="835">
        <v>0.45</v>
      </c>
      <c r="L209" s="845">
        <v>4</v>
      </c>
      <c r="M209" s="609">
        <f t="shared" si="53"/>
        <v>1.8</v>
      </c>
      <c r="N209" s="828" t="s">
        <v>138</v>
      </c>
      <c r="O209" s="700">
        <v>0.42</v>
      </c>
      <c r="P209" s="603">
        <v>44568</v>
      </c>
      <c r="Q209" s="603">
        <v>44593</v>
      </c>
      <c r="R209" s="609">
        <f t="shared" si="54"/>
        <v>7.1428571428571495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4.9999999999999822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8.3706762661827092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10.933280572585158</v>
      </c>
      <c r="V209" s="667">
        <f>IF(INDEX(Historical!$N$7:$N$1218,MATCH(B209,Historical!$B$7:$B$1249,0))=0,"n/a",((INDEX(Historical!$C$7:$C$1227,MATCH(B209,Historical!$B$7:$B$1249,0))/INDEX(Historical!$N$7:$N$1218,MATCH(B209,Historical!$B$7:$B$1249,0)))^(1/10)-1)*100)</f>
        <v>23.716586458402933</v>
      </c>
      <c r="W209" s="668">
        <f t="shared" si="55"/>
        <v>0.46099722621386896</v>
      </c>
      <c r="X209" s="669">
        <f t="shared" si="56"/>
        <v>1.1756215669446406</v>
      </c>
      <c r="Y209" s="628"/>
      <c r="Z209" s="618" t="str">
        <f t="shared" si="57"/>
        <v>n/a</v>
      </c>
      <c r="AA209" s="844" t="str">
        <f t="shared" si="58"/>
        <v>n/a</v>
      </c>
      <c r="AB209" s="845">
        <v>12</v>
      </c>
      <c r="AC209" s="824">
        <v>-11.67</v>
      </c>
      <c r="AD209" s="824" t="s">
        <v>135</v>
      </c>
      <c r="AE209" s="824">
        <v>0.34</v>
      </c>
      <c r="AF209" s="824">
        <v>2.92</v>
      </c>
      <c r="AG209" s="824">
        <v>-17.299999999999997</v>
      </c>
      <c r="AH209" s="824">
        <v>229.99999999999997</v>
      </c>
      <c r="AI209" s="824">
        <v>320</v>
      </c>
      <c r="AJ209" s="824">
        <v>9.3000000000000007</v>
      </c>
      <c r="AK209" s="824">
        <v>6.58</v>
      </c>
      <c r="AL209" s="836">
        <v>6470</v>
      </c>
      <c r="AM209" s="830">
        <v>0.5</v>
      </c>
      <c r="AN209" s="824">
        <v>2.91</v>
      </c>
      <c r="AO209" s="705" t="str">
        <f t="shared" si="59"/>
        <v>n/a</v>
      </c>
      <c r="AP209" s="706">
        <f t="shared" si="60"/>
        <v>15.555776720505035</v>
      </c>
      <c r="AQ209" s="846" t="str">
        <f t="shared" si="61"/>
        <v>n/a</v>
      </c>
      <c r="AR209" s="618">
        <f>INDEX(Historical!$C$7:$C$1227,MATCH(B209,Historical!$B$7:$B$1249,0))*IF(AH209="n/a",1.03,IF(AH209&lt;0,1.01,IF(AH209&gt;10,1.1,(1+AH209/100))))</f>
        <v>1.8480000000000001</v>
      </c>
      <c r="AS209" s="844">
        <f t="shared" si="62"/>
        <v>2.0328000000000004</v>
      </c>
      <c r="AT209" s="844">
        <f t="shared" si="66"/>
        <v>2.1665582400000005</v>
      </c>
      <c r="AU209" s="844">
        <f t="shared" si="66"/>
        <v>2.3091177721920007</v>
      </c>
      <c r="AV209" s="844">
        <f t="shared" si="66"/>
        <v>2.4610577216022347</v>
      </c>
      <c r="AW209" s="618">
        <f t="shared" si="63"/>
        <v>10.817533733794235</v>
      </c>
      <c r="AX209" s="713">
        <f t="shared" si="64"/>
        <v>27.780004452476209</v>
      </c>
      <c r="AY209" s="891">
        <v>1.77</v>
      </c>
      <c r="AZ209" s="830">
        <v>19.48</v>
      </c>
      <c r="BA209" s="830">
        <v>-49.03</v>
      </c>
      <c r="BB209" s="830">
        <v>-11.27</v>
      </c>
      <c r="BC209" s="830">
        <v>-26.36</v>
      </c>
      <c r="BE209" s="594">
        <v>2011</v>
      </c>
      <c r="BF209" s="856">
        <f t="shared" si="65"/>
        <v>1</v>
      </c>
      <c r="BG209" s="840">
        <v>-0.6</v>
      </c>
      <c r="BH209" s="823" t="s">
        <v>4455</v>
      </c>
      <c r="BI209" s="823" t="s">
        <v>4456</v>
      </c>
    </row>
    <row r="210" spans="1:61" ht="11.25" customHeight="1" x14ac:dyDescent="0.2">
      <c r="A210" s="829" t="s">
        <v>4940</v>
      </c>
      <c r="B210" s="833" t="s">
        <v>652</v>
      </c>
      <c r="C210" s="889" t="s">
        <v>111</v>
      </c>
      <c r="D210" s="889" t="s">
        <v>210</v>
      </c>
      <c r="E210" s="699">
        <v>20</v>
      </c>
      <c r="F210" s="1155">
        <v>178</v>
      </c>
      <c r="G210" s="1155" t="s">
        <v>105</v>
      </c>
      <c r="H210" s="1155" t="s">
        <v>105</v>
      </c>
      <c r="I210" s="832">
        <v>176.49</v>
      </c>
      <c r="J210" s="618">
        <f t="shared" si="52"/>
        <v>0.77058190265737436</v>
      </c>
      <c r="K210" s="835">
        <v>0.34</v>
      </c>
      <c r="L210" s="845">
        <v>4</v>
      </c>
      <c r="M210" s="609">
        <f t="shared" si="53"/>
        <v>1.36</v>
      </c>
      <c r="N210" s="828" t="s">
        <v>207</v>
      </c>
      <c r="O210" s="700">
        <v>0.33</v>
      </c>
      <c r="P210" s="603">
        <v>44789</v>
      </c>
      <c r="Q210" s="603">
        <v>44804</v>
      </c>
      <c r="R210" s="609">
        <f t="shared" si="54"/>
        <v>3.0303030303030329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3.1496062992125928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2.4009113168127927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2.8189794468594709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14.109111852539913</v>
      </c>
      <c r="W210" s="668">
        <f t="shared" si="55"/>
        <v>0.19979850442194916</v>
      </c>
      <c r="X210" s="669">
        <f t="shared" si="56"/>
        <v>0.1258472967347978</v>
      </c>
      <c r="Y210" s="640"/>
      <c r="Z210" s="618">
        <f t="shared" si="57"/>
        <v>22.818791946308728</v>
      </c>
      <c r="AA210" s="844">
        <f t="shared" si="58"/>
        <v>29.61241610738255</v>
      </c>
      <c r="AB210" s="845">
        <v>8</v>
      </c>
      <c r="AC210" s="824">
        <v>5.96</v>
      </c>
      <c r="AD210" s="824">
        <v>1.27</v>
      </c>
      <c r="AE210" s="824">
        <v>2.4300000000000002</v>
      </c>
      <c r="AF210" s="824">
        <v>4.8600000000000003</v>
      </c>
      <c r="AG210" s="824">
        <v>17.8</v>
      </c>
      <c r="AH210" s="824">
        <v>52.7</v>
      </c>
      <c r="AI210" s="824">
        <v>8.57</v>
      </c>
      <c r="AJ210" s="824">
        <v>22.400000000000002</v>
      </c>
      <c r="AK210" s="824">
        <v>22.900000000000002</v>
      </c>
      <c r="AL210" s="836">
        <v>1870</v>
      </c>
      <c r="AM210" s="830">
        <v>0.4</v>
      </c>
      <c r="AN210" s="824">
        <v>0.28999999999999998</v>
      </c>
      <c r="AO210" s="705">
        <f t="shared" si="59"/>
        <v>-26.022854757865705</v>
      </c>
      <c r="AP210" s="706">
        <f t="shared" si="60"/>
        <v>3.5895613495168455</v>
      </c>
      <c r="AQ210" s="846">
        <f t="shared" si="61"/>
        <v>152.90871632260189</v>
      </c>
      <c r="AR210" s="618">
        <f>INDEX(Historical!$C$7:$C$1227,MATCH(B210,Historical!$B$7:$B$1249,0))*IF(AH210="n/a",1.03,IF(AH210&lt;0,1.01,IF(AH210&gt;10,1.1,(1+AH210/100))))</f>
        <v>1.4410000000000003</v>
      </c>
      <c r="AS210" s="844">
        <f t="shared" si="62"/>
        <v>1.5644937000000005</v>
      </c>
      <c r="AT210" s="844">
        <f t="shared" si="66"/>
        <v>1.7209430700000008</v>
      </c>
      <c r="AU210" s="844">
        <f t="shared" si="66"/>
        <v>1.8930373770000011</v>
      </c>
      <c r="AV210" s="844">
        <f t="shared" si="66"/>
        <v>2.0823411147000015</v>
      </c>
      <c r="AW210" s="618">
        <f t="shared" si="63"/>
        <v>8.7018152617000037</v>
      </c>
      <c r="AX210" s="713">
        <f t="shared" si="64"/>
        <v>4.9304862948042398</v>
      </c>
      <c r="AY210" s="891">
        <v>0.61</v>
      </c>
      <c r="AZ210" s="830">
        <v>51.139999999999993</v>
      </c>
      <c r="BA210" s="830">
        <v>-3.5999999999999996</v>
      </c>
      <c r="BB210" s="830">
        <v>10.530000000000001</v>
      </c>
      <c r="BC210" s="830">
        <v>20.630000000000003</v>
      </c>
      <c r="BE210" s="594">
        <v>2003</v>
      </c>
      <c r="BF210" s="856">
        <f t="shared" si="65"/>
        <v>2</v>
      </c>
      <c r="BG210" s="840">
        <v>9.5</v>
      </c>
      <c r="BH210" s="823" t="s">
        <v>4455</v>
      </c>
      <c r="BI210" s="823" t="s">
        <v>4456</v>
      </c>
    </row>
    <row r="211" spans="1:61" ht="11.25" customHeight="1" x14ac:dyDescent="0.2">
      <c r="A211" s="829" t="s">
        <v>4941</v>
      </c>
      <c r="B211" s="833" t="s">
        <v>401</v>
      </c>
      <c r="C211" s="889" t="s">
        <v>130</v>
      </c>
      <c r="D211" s="889" t="s">
        <v>4196</v>
      </c>
      <c r="E211" s="699">
        <v>19</v>
      </c>
      <c r="F211" s="1155">
        <v>188</v>
      </c>
      <c r="G211" s="1155" t="s">
        <v>36</v>
      </c>
      <c r="H211" s="1155" t="s">
        <v>36</v>
      </c>
      <c r="I211" s="832">
        <v>56.3</v>
      </c>
      <c r="J211" s="618">
        <f t="shared" si="52"/>
        <v>3.0373001776198936</v>
      </c>
      <c r="K211" s="835">
        <v>0.42749999999999999</v>
      </c>
      <c r="L211" s="845">
        <v>4</v>
      </c>
      <c r="M211" s="609">
        <f t="shared" si="53"/>
        <v>1.71</v>
      </c>
      <c r="N211" s="828" t="s">
        <v>106</v>
      </c>
      <c r="O211" s="700">
        <v>0.40250000000000002</v>
      </c>
      <c r="P211" s="603">
        <v>44589</v>
      </c>
      <c r="Q211" s="603">
        <v>44607</v>
      </c>
      <c r="R211" s="609">
        <f t="shared" si="54"/>
        <v>6.2111801242235938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5.9210526315789602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6.3098958196630361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6.5019603761798273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6.5959476892987867</v>
      </c>
      <c r="W211" s="668">
        <f t="shared" si="55"/>
        <v>0.98575074916506022</v>
      </c>
      <c r="X211" s="669">
        <f t="shared" si="56"/>
        <v>0.66346534450814554</v>
      </c>
      <c r="Y211" s="628"/>
      <c r="Z211" s="618">
        <f t="shared" si="57"/>
        <v>64.528301886792448</v>
      </c>
      <c r="AA211" s="844">
        <f t="shared" si="58"/>
        <v>21.245283018867923</v>
      </c>
      <c r="AB211" s="845">
        <v>12</v>
      </c>
      <c r="AC211" s="824">
        <v>2.65</v>
      </c>
      <c r="AD211" s="824">
        <v>3.75</v>
      </c>
      <c r="AE211" s="824">
        <v>3.36</v>
      </c>
      <c r="AF211" s="824">
        <v>2.21</v>
      </c>
      <c r="AG211" s="824">
        <v>10.9</v>
      </c>
      <c r="AH211" s="824">
        <v>6.5</v>
      </c>
      <c r="AI211" s="824">
        <v>4.0199999999999996</v>
      </c>
      <c r="AJ211" s="824">
        <v>9.8000000000000007</v>
      </c>
      <c r="AK211" s="824">
        <v>5.53</v>
      </c>
      <c r="AL211" s="836">
        <v>13690</v>
      </c>
      <c r="AM211" s="830">
        <v>0.15</v>
      </c>
      <c r="AN211" s="824">
        <v>1.37</v>
      </c>
      <c r="AO211" s="705">
        <f t="shared" si="59"/>
        <v>-11.706022465068202</v>
      </c>
      <c r="AP211" s="706">
        <f t="shared" si="60"/>
        <v>9.5392605537997213</v>
      </c>
      <c r="AQ211" s="846">
        <f t="shared" si="61"/>
        <v>44.456184009312992</v>
      </c>
      <c r="AR211" s="618">
        <f>INDEX(Historical!$C$7:$C$1227,MATCH(B211,Historical!$B$7:$B$1249,0))*IF(AH211="n/a",1.03,IF(AH211&lt;0,1.01,IF(AH211&gt;10,1.1,(1+AH211/100))))</f>
        <v>1.71465</v>
      </c>
      <c r="AS211" s="844">
        <f t="shared" si="62"/>
        <v>1.78357893</v>
      </c>
      <c r="AT211" s="844">
        <f t="shared" si="66"/>
        <v>1.8822108448289998</v>
      </c>
      <c r="AU211" s="844">
        <f t="shared" si="66"/>
        <v>1.9862971045480433</v>
      </c>
      <c r="AV211" s="844">
        <f t="shared" si="66"/>
        <v>2.0961393344295498</v>
      </c>
      <c r="AW211" s="618">
        <f t="shared" si="63"/>
        <v>9.4628762138065934</v>
      </c>
      <c r="AX211" s="713">
        <f t="shared" si="64"/>
        <v>16.807950646192886</v>
      </c>
      <c r="AY211" s="891">
        <v>0.49</v>
      </c>
      <c r="AZ211" s="830">
        <v>19.3</v>
      </c>
      <c r="BA211" s="830">
        <v>-13.87</v>
      </c>
      <c r="BB211" s="830">
        <v>5.5100000000000007</v>
      </c>
      <c r="BC211" s="830">
        <v>-3.8600000000000003</v>
      </c>
      <c r="BE211" s="594">
        <v>2004</v>
      </c>
      <c r="BF211" s="856">
        <f t="shared" si="65"/>
        <v>2</v>
      </c>
      <c r="BG211" s="840">
        <v>3.5000000000000004</v>
      </c>
      <c r="BH211" s="823" t="s">
        <v>4455</v>
      </c>
      <c r="BI211" s="823" t="s">
        <v>4456</v>
      </c>
    </row>
    <row r="212" spans="1:61" s="737" customFormat="1" ht="11.25" customHeight="1" x14ac:dyDescent="0.2">
      <c r="A212" s="720" t="s">
        <v>4945</v>
      </c>
      <c r="B212" s="743" t="s">
        <v>647</v>
      </c>
      <c r="C212" s="889" t="s">
        <v>111</v>
      </c>
      <c r="D212" s="889" t="s">
        <v>4223</v>
      </c>
      <c r="E212" s="721">
        <v>18</v>
      </c>
      <c r="F212" s="1155">
        <v>218</v>
      </c>
      <c r="G212" s="1154" t="s">
        <v>105</v>
      </c>
      <c r="H212" s="1154" t="s">
        <v>105</v>
      </c>
      <c r="I212" s="722">
        <v>172.98</v>
      </c>
      <c r="J212" s="723">
        <f t="shared" si="52"/>
        <v>0.69372181755116202</v>
      </c>
      <c r="K212" s="724">
        <v>0.3</v>
      </c>
      <c r="L212" s="725">
        <v>4</v>
      </c>
      <c r="M212" s="726">
        <f t="shared" si="53"/>
        <v>1.2</v>
      </c>
      <c r="N212" s="727" t="s">
        <v>585</v>
      </c>
      <c r="O212" s="728">
        <v>0.25</v>
      </c>
      <c r="P212" s="1049">
        <v>44778</v>
      </c>
      <c r="Q212" s="1049">
        <v>44799</v>
      </c>
      <c r="R212" s="726">
        <f t="shared" si="54"/>
        <v>19.999999999999996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16.455696202531644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13.452941227266413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22.028643074326347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15.919594501910804</v>
      </c>
      <c r="W212" s="668">
        <f t="shared" si="55"/>
        <v>1.3837439811474019</v>
      </c>
      <c r="X212" s="669">
        <f t="shared" si="56"/>
        <v>0.87763518224407755</v>
      </c>
      <c r="Y212" s="744"/>
      <c r="Z212" s="723">
        <f t="shared" si="57"/>
        <v>9.8928276999175591</v>
      </c>
      <c r="AA212" s="730">
        <f t="shared" si="58"/>
        <v>14.26051112943116</v>
      </c>
      <c r="AB212" s="725">
        <v>12</v>
      </c>
      <c r="AC212" s="731">
        <v>12.13</v>
      </c>
      <c r="AD212" s="731">
        <v>0.65</v>
      </c>
      <c r="AE212" s="731">
        <v>0.79</v>
      </c>
      <c r="AF212" s="731">
        <v>7.1</v>
      </c>
      <c r="AG212" s="731">
        <v>52.300000000000004</v>
      </c>
      <c r="AH212" s="731">
        <v>100.49999999999999</v>
      </c>
      <c r="AI212" s="731">
        <v>-23.14</v>
      </c>
      <c r="AJ212" s="731">
        <v>25.1</v>
      </c>
      <c r="AK212" s="731">
        <v>21.8</v>
      </c>
      <c r="AL212" s="732">
        <v>6060</v>
      </c>
      <c r="AM212" s="733">
        <v>0.5</v>
      </c>
      <c r="AN212" s="731">
        <v>0.24</v>
      </c>
      <c r="AO212" s="734">
        <f t="shared" si="59"/>
        <v>8.4618537624463475</v>
      </c>
      <c r="AP212" s="735">
        <f t="shared" si="60"/>
        <v>22.722364891877508</v>
      </c>
      <c r="AQ212" s="846">
        <f t="shared" si="61"/>
        <v>112.13164572863317</v>
      </c>
      <c r="AR212" s="618">
        <f>INDEX(Historical!$C$7:$C$1227,MATCH(B212,Historical!$B$7:$B$1249,0))*IF(AH212="n/a",1.03,IF(AH212&lt;0,1.01,IF(AH212&gt;10,1.1,(1+AH212/100))))</f>
        <v>1.0120000000000002</v>
      </c>
      <c r="AS212" s="730">
        <f t="shared" si="62"/>
        <v>1.0221200000000001</v>
      </c>
      <c r="AT212" s="730">
        <f t="shared" si="66"/>
        <v>1.1243320000000003</v>
      </c>
      <c r="AU212" s="730">
        <f t="shared" si="66"/>
        <v>1.2367652000000005</v>
      </c>
      <c r="AV212" s="730">
        <f t="shared" si="66"/>
        <v>1.3604417200000005</v>
      </c>
      <c r="AW212" s="723">
        <f t="shared" si="63"/>
        <v>5.7556589200000019</v>
      </c>
      <c r="AX212" s="736">
        <f t="shared" si="64"/>
        <v>3.3273551393224667</v>
      </c>
      <c r="AY212" s="892">
        <v>0.9</v>
      </c>
      <c r="AZ212" s="733">
        <v>26.119999999999997</v>
      </c>
      <c r="BA212" s="733">
        <v>-3.88</v>
      </c>
      <c r="BB212" s="733">
        <v>12.24</v>
      </c>
      <c r="BC212" s="733">
        <v>14.24</v>
      </c>
      <c r="BD212" s="866"/>
      <c r="BE212" s="594">
        <v>2005</v>
      </c>
      <c r="BF212" s="856">
        <f t="shared" si="65"/>
        <v>2</v>
      </c>
      <c r="BG212" s="784">
        <v>22.3</v>
      </c>
      <c r="BH212" s="823" t="s">
        <v>4455</v>
      </c>
      <c r="BI212" s="823" t="s">
        <v>4456</v>
      </c>
    </row>
    <row r="213" spans="1:61" ht="11.25" customHeight="1" x14ac:dyDescent="0.2">
      <c r="A213" s="829" t="s">
        <v>4946</v>
      </c>
      <c r="B213" s="833" t="s">
        <v>1377</v>
      </c>
      <c r="C213" s="889" t="s">
        <v>122</v>
      </c>
      <c r="D213" s="889" t="s">
        <v>4043</v>
      </c>
      <c r="E213" s="699">
        <v>12</v>
      </c>
      <c r="F213" s="1155">
        <v>365</v>
      </c>
      <c r="G213" s="1155" t="s">
        <v>105</v>
      </c>
      <c r="H213" s="1155" t="s">
        <v>105</v>
      </c>
      <c r="I213" s="832">
        <v>85.01</v>
      </c>
      <c r="J213" s="618">
        <f t="shared" si="52"/>
        <v>5.5993412539701204</v>
      </c>
      <c r="K213" s="835">
        <v>1.19</v>
      </c>
      <c r="L213" s="845">
        <v>4</v>
      </c>
      <c r="M213" s="609">
        <f t="shared" si="53"/>
        <v>4.76</v>
      </c>
      <c r="N213" s="828" t="s">
        <v>110</v>
      </c>
      <c r="O213" s="700">
        <v>1.1299999999999999</v>
      </c>
      <c r="P213" s="603">
        <v>44715</v>
      </c>
      <c r="Q213" s="603">
        <v>44725</v>
      </c>
      <c r="R213" s="609">
        <f t="shared" si="54"/>
        <v>5.3097345132743419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5.7142857142857162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3.5398805448406234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5.9223841048812176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23.225908309193777</v>
      </c>
      <c r="W213" s="668">
        <f t="shared" si="55"/>
        <v>0.25499041957971103</v>
      </c>
      <c r="X213" s="669">
        <f t="shared" si="56"/>
        <v>0.45909954301404787</v>
      </c>
      <c r="Y213" s="640"/>
      <c r="Z213" s="618">
        <f t="shared" si="57"/>
        <v>36.785162287480674</v>
      </c>
      <c r="AA213" s="844">
        <f t="shared" si="58"/>
        <v>6.5695517774343131</v>
      </c>
      <c r="AB213" s="845">
        <v>12</v>
      </c>
      <c r="AC213" s="824">
        <v>12.94</v>
      </c>
      <c r="AD213" s="824" t="s">
        <v>135</v>
      </c>
      <c r="AE213" s="824">
        <v>0.52</v>
      </c>
      <c r="AF213" s="824">
        <v>2.27</v>
      </c>
      <c r="AG213" s="824">
        <v>34.799999999999997</v>
      </c>
      <c r="AH213" s="824">
        <v>294.89999999999998</v>
      </c>
      <c r="AI213" s="824">
        <v>-23.26</v>
      </c>
      <c r="AJ213" s="824">
        <v>12.9</v>
      </c>
      <c r="AK213" s="824">
        <v>-11.09</v>
      </c>
      <c r="AL213" s="836">
        <v>27430</v>
      </c>
      <c r="AM213" s="830">
        <v>0.2</v>
      </c>
      <c r="AN213" s="824">
        <v>0.93</v>
      </c>
      <c r="AO213" s="705">
        <f t="shared" si="59"/>
        <v>4.9521735814170249</v>
      </c>
      <c r="AP213" s="706">
        <f t="shared" si="60"/>
        <v>11.521725358851338</v>
      </c>
      <c r="AQ213" s="846">
        <f t="shared" si="61"/>
        <v>-18.587790883469257</v>
      </c>
      <c r="AR213" s="618">
        <f>INDEX(Historical!$C$7:$C$1227,MATCH(B213,Historical!$B$7:$B$1249,0))*IF(AH213="n/a",1.03,IF(AH213&lt;0,1.01,IF(AH213&gt;10,1.1,(1+AH213/100))))</f>
        <v>4.8840000000000012</v>
      </c>
      <c r="AS213" s="844">
        <f t="shared" si="62"/>
        <v>4.9328400000000014</v>
      </c>
      <c r="AT213" s="844">
        <f t="shared" si="66"/>
        <v>4.9821684000000017</v>
      </c>
      <c r="AU213" s="844">
        <f t="shared" si="66"/>
        <v>5.031990084000002</v>
      </c>
      <c r="AV213" s="844">
        <f t="shared" si="66"/>
        <v>5.082309984840002</v>
      </c>
      <c r="AW213" s="618">
        <f t="shared" si="63"/>
        <v>24.913308468840007</v>
      </c>
      <c r="AX213" s="713">
        <f t="shared" si="64"/>
        <v>29.306326866062822</v>
      </c>
      <c r="AY213" s="891">
        <v>1.23</v>
      </c>
      <c r="AZ213" s="830">
        <v>18.96</v>
      </c>
      <c r="BA213" s="830">
        <v>-24.46</v>
      </c>
      <c r="BB213" s="830">
        <v>5.83</v>
      </c>
      <c r="BC213" s="830">
        <v>-6.49</v>
      </c>
      <c r="BE213" s="594">
        <v>2011</v>
      </c>
      <c r="BF213" s="856">
        <f t="shared" si="65"/>
        <v>1</v>
      </c>
      <c r="BG213" s="840">
        <v>11.5</v>
      </c>
      <c r="BH213" s="823" t="s">
        <v>4455</v>
      </c>
      <c r="BI213" s="823" t="s">
        <v>4456</v>
      </c>
    </row>
    <row r="214" spans="1:61" ht="11.25" customHeight="1" x14ac:dyDescent="0.2">
      <c r="A214" s="822" t="s">
        <v>4947</v>
      </c>
      <c r="B214" s="833" t="s">
        <v>1405</v>
      </c>
      <c r="C214" s="889" t="s">
        <v>4061</v>
      </c>
      <c r="D214" s="889" t="s">
        <v>4192</v>
      </c>
      <c r="E214" s="699">
        <v>11</v>
      </c>
      <c r="F214" s="1155">
        <v>399</v>
      </c>
      <c r="G214" s="1155" t="s">
        <v>105</v>
      </c>
      <c r="H214" s="1155" t="s">
        <v>105</v>
      </c>
      <c r="I214" s="832">
        <v>356.4</v>
      </c>
      <c r="J214" s="618">
        <f t="shared" si="52"/>
        <v>0.54994388327721655</v>
      </c>
      <c r="K214" s="835">
        <v>0.49</v>
      </c>
      <c r="L214" s="845">
        <v>4</v>
      </c>
      <c r="M214" s="609">
        <f t="shared" si="53"/>
        <v>1.96</v>
      </c>
      <c r="N214" s="828" t="s">
        <v>270</v>
      </c>
      <c r="O214" s="700">
        <v>0.44</v>
      </c>
      <c r="P214" s="603">
        <v>44567</v>
      </c>
      <c r="Q214" s="603">
        <v>44601</v>
      </c>
      <c r="R214" s="609">
        <f t="shared" si="54"/>
        <v>11.36363636363636</v>
      </c>
      <c r="S214" s="667">
        <f>IF(INDEX(Historical!$D$7:$D$1225,MATCH(B214,Historical!$B$7:$B$1249,0))=0,"n/a",(INDEX(Historical!$C$7:$C$1227,MATCH(B214,Historical!$B$7:$B$1249,0))/INDEX(Historical!$D$7:$D$1225,MATCH(B214,Historical!$B$7:$B$1249,0))-1)*100)</f>
        <v>9.9999999999999858</v>
      </c>
      <c r="T214" s="667">
        <f>IF(INDEX(Historical!$F$7:$F$1218,MATCH(B214,Historical!$B$7:$B$1249,0))=0,"n/a",((INDEX(Historical!$C$7:$C$1227,MATCH(B214,Historical!$B$7:$B$1249,0))/INDEX(Historical!$F$7:$F$1218,MATCH(B214,Historical!$B$7:$B$1249,0)))^(1/3)-1)*100)</f>
        <v>20.73621473595373</v>
      </c>
      <c r="U214" s="667">
        <f>IF(INDEX(Historical!$H$7:$H$1218,MATCH(B214,Historical!$B$7:$B$1249,0))=0,"n/a",((INDEX(Historical!$C$7:$C$1227,MATCH(B214,Historical!$B$7:$B$1249,0))/INDEX(Historical!$H$7:$H$1218,MATCH(B214,Historical!$B$7:$B$1249,0)))^(1/5)-1)*100)</f>
        <v>18.287762019416952</v>
      </c>
      <c r="V214" s="667">
        <f>IF(INDEX(Historical!$N$7:$N$1218,MATCH(B214,Historical!$B$7:$B$1249,0))=0,"n/a",((INDEX(Historical!$C$7:$C$1227,MATCH(B214,Historical!$B$7:$B$1249,0))/INDEX(Historical!$N$7:$N$1218,MATCH(B214,Historical!$B$7:$B$1249,0)))^(1/10)-1)*100)</f>
        <v>40.196167540781659</v>
      </c>
      <c r="W214" s="668">
        <f t="shared" si="55"/>
        <v>0.45496282701237162</v>
      </c>
      <c r="X214" s="669">
        <f t="shared" si="56"/>
        <v>0.96760645605380713</v>
      </c>
      <c r="Y214" s="628"/>
      <c r="Z214" s="618">
        <f t="shared" si="57"/>
        <v>19.58041958041958</v>
      </c>
      <c r="AA214" s="844">
        <f t="shared" si="58"/>
        <v>35.604395604395606</v>
      </c>
      <c r="AB214" s="845">
        <v>12</v>
      </c>
      <c r="AC214" s="824">
        <v>10.01</v>
      </c>
      <c r="AD214" s="824">
        <v>1.64</v>
      </c>
      <c r="AE214" s="824">
        <v>15.09</v>
      </c>
      <c r="AF214" s="824">
        <v>52.07</v>
      </c>
      <c r="AG214" s="824">
        <v>145.6</v>
      </c>
      <c r="AH214" s="824">
        <v>37.4</v>
      </c>
      <c r="AI214" s="824">
        <v>15.1</v>
      </c>
      <c r="AJ214" s="824">
        <v>18.899999999999999</v>
      </c>
      <c r="AK214" s="824">
        <v>20.93</v>
      </c>
      <c r="AL214" s="836">
        <v>326420</v>
      </c>
      <c r="AM214" s="830">
        <v>10.7</v>
      </c>
      <c r="AN214" s="824">
        <v>2.2799999999999998</v>
      </c>
      <c r="AO214" s="705">
        <f t="shared" si="59"/>
        <v>-16.766689701701438</v>
      </c>
      <c r="AP214" s="706">
        <f t="shared" si="60"/>
        <v>18.837705902694168</v>
      </c>
      <c r="AQ214" s="846">
        <f t="shared" si="61"/>
        <v>807.72508787894321</v>
      </c>
      <c r="AR214" s="618">
        <f>INDEX(Historical!$C$7:$C$1227,MATCH(B214,Historical!$B$7:$B$1249,0))*IF(AH214="n/a",1.03,IF(AH214&lt;0,1.01,IF(AH214&gt;10,1.1,(1+AH214/100))))</f>
        <v>1.9360000000000002</v>
      </c>
      <c r="AS214" s="844">
        <f t="shared" si="62"/>
        <v>2.1296000000000004</v>
      </c>
      <c r="AT214" s="844">
        <f t="shared" si="66"/>
        <v>2.3425600000000006</v>
      </c>
      <c r="AU214" s="844">
        <f t="shared" si="66"/>
        <v>2.5768160000000009</v>
      </c>
      <c r="AV214" s="844">
        <f t="shared" si="66"/>
        <v>2.8344976000000011</v>
      </c>
      <c r="AW214" s="618">
        <f t="shared" si="63"/>
        <v>11.819473600000004</v>
      </c>
      <c r="AX214" s="713">
        <f t="shared" si="64"/>
        <v>3.3163506172839514</v>
      </c>
      <c r="AY214" s="891">
        <v>1.1100000000000001</v>
      </c>
      <c r="AZ214" s="830">
        <v>28.720000000000002</v>
      </c>
      <c r="BA214" s="830">
        <v>-10.879999999999999</v>
      </c>
      <c r="BB214" s="830">
        <v>13.56</v>
      </c>
      <c r="BC214" s="830">
        <v>6.12</v>
      </c>
      <c r="BE214" s="594">
        <v>2012</v>
      </c>
      <c r="BF214" s="856">
        <f t="shared" si="65"/>
        <v>1</v>
      </c>
      <c r="BG214" s="840">
        <v>26.3</v>
      </c>
      <c r="BH214" s="823" t="s">
        <v>4455</v>
      </c>
      <c r="BI214" s="823" t="s">
        <v>4456</v>
      </c>
    </row>
    <row r="215" spans="1:61" ht="11.25" customHeight="1" x14ac:dyDescent="0.2">
      <c r="A215" s="822" t="s">
        <v>4948</v>
      </c>
      <c r="B215" s="833" t="s">
        <v>1421</v>
      </c>
      <c r="C215" s="889" t="s">
        <v>4186</v>
      </c>
      <c r="D215" s="889" t="s">
        <v>4187</v>
      </c>
      <c r="E215" s="699">
        <v>12</v>
      </c>
      <c r="F215" s="1155">
        <v>370</v>
      </c>
      <c r="G215" s="1155" t="s">
        <v>36</v>
      </c>
      <c r="H215" s="1155" t="s">
        <v>36</v>
      </c>
      <c r="I215" s="832">
        <v>164.88</v>
      </c>
      <c r="J215" s="618">
        <f t="shared" si="52"/>
        <v>3.032508491023775</v>
      </c>
      <c r="K215" s="835">
        <v>1.25</v>
      </c>
      <c r="L215" s="845">
        <v>4</v>
      </c>
      <c r="M215" s="609">
        <f t="shared" si="53"/>
        <v>5</v>
      </c>
      <c r="N215" s="828" t="s">
        <v>159</v>
      </c>
      <c r="O215" s="700">
        <v>1.0874999999999999</v>
      </c>
      <c r="P215" s="603">
        <v>44756</v>
      </c>
      <c r="Q215" s="603">
        <v>44771</v>
      </c>
      <c r="R215" s="609">
        <f t="shared" si="54"/>
        <v>14.942528735632193</v>
      </c>
      <c r="S215" s="667">
        <f>IF(INDEX(Historical!$D$7:$D$1225,MATCH(B215,Historical!$B$7:$B$1249,0))=0,"n/a",(INDEX(Historical!$C$7:$C$1227,MATCH(B215,Historical!$B$7:$B$1249,0))/INDEX(Historical!$D$7:$D$1225,MATCH(B215,Historical!$B$7:$B$1249,0))-1)*100)</f>
        <v>2.4999999999999911</v>
      </c>
      <c r="T215" s="667">
        <f>IF(INDEX(Historical!$F$7:$F$1218,MATCH(B215,Historical!$B$7:$B$1249,0))=0,"n/a",((INDEX(Historical!$C$7:$C$1227,MATCH(B215,Historical!$B$7:$B$1249,0))/INDEX(Historical!$F$7:$F$1218,MATCH(B215,Historical!$B$7:$B$1249,0)))^(1/3)-1)*100)</f>
        <v>3.5744168651286268</v>
      </c>
      <c r="U215" s="667">
        <f>IF(INDEX(Historical!$H$7:$H$1218,MATCH(B215,Historical!$B$7:$B$1249,0))=0,"n/a",((INDEX(Historical!$C$7:$C$1227,MATCH(B215,Historical!$B$7:$B$1249,0))/INDEX(Historical!$H$7:$H$1218,MATCH(B215,Historical!$B$7:$B$1249,0)))^(1/5)-1)*100)</f>
        <v>4.5639552591273169</v>
      </c>
      <c r="V215" s="667">
        <f>IF(INDEX(Historical!$N$7:$N$1218,MATCH(B215,Historical!$B$7:$B$1249,0))=0,"n/a",((INDEX(Historical!$C$7:$C$1227,MATCH(B215,Historical!$B$7:$B$1249,0))/INDEX(Historical!$N$7:$N$1218,MATCH(B215,Historical!$B$7:$B$1249,0)))^(1/10)-1)*100)</f>
        <v>5.029431202129242</v>
      </c>
      <c r="W215" s="668">
        <f t="shared" si="55"/>
        <v>0.90744958539151255</v>
      </c>
      <c r="X215" s="669">
        <f t="shared" si="56"/>
        <v>0.40034695255502778</v>
      </c>
      <c r="Y215" s="628"/>
      <c r="Z215" s="618">
        <f t="shared" si="57"/>
        <v>92.421441774491669</v>
      </c>
      <c r="AA215" s="844">
        <f t="shared" si="58"/>
        <v>30.476894639556374</v>
      </c>
      <c r="AB215" s="845">
        <v>12</v>
      </c>
      <c r="AC215" s="824">
        <v>5.41</v>
      </c>
      <c r="AD215" s="824">
        <v>4.2699999999999996</v>
      </c>
      <c r="AE215" s="824">
        <v>9.5399999999999991</v>
      </c>
      <c r="AF215" s="824">
        <v>3.12</v>
      </c>
      <c r="AG215" s="824">
        <v>10.4</v>
      </c>
      <c r="AH215" s="824">
        <v>110.00000000000001</v>
      </c>
      <c r="AI215" s="824">
        <v>-7.8100000000000005</v>
      </c>
      <c r="AJ215" s="824">
        <v>11.4</v>
      </c>
      <c r="AK215" s="824">
        <v>7.0000000000000009</v>
      </c>
      <c r="AL215" s="836">
        <v>18650</v>
      </c>
      <c r="AM215" s="830">
        <v>0.1</v>
      </c>
      <c r="AN215" s="824">
        <v>0.75</v>
      </c>
      <c r="AO215" s="705">
        <f t="shared" si="59"/>
        <v>-22.880430889405282</v>
      </c>
      <c r="AP215" s="706">
        <f t="shared" si="60"/>
        <v>7.5964637501510914</v>
      </c>
      <c r="AQ215" s="846">
        <f t="shared" si="61"/>
        <v>105.57551872775331</v>
      </c>
      <c r="AR215" s="618">
        <f>INDEX(Historical!$C$7:$C$1227,MATCH(B215,Historical!$B$7:$B$1249,0))*IF(AH215="n/a",1.03,IF(AH215&lt;0,1.01,IF(AH215&gt;10,1.1,(1+AH215/100))))</f>
        <v>4.51</v>
      </c>
      <c r="AS215" s="844">
        <f t="shared" si="62"/>
        <v>4.5550999999999995</v>
      </c>
      <c r="AT215" s="844">
        <f t="shared" si="66"/>
        <v>4.8739569999999999</v>
      </c>
      <c r="AU215" s="844">
        <f t="shared" si="66"/>
        <v>5.21513399</v>
      </c>
      <c r="AV215" s="844">
        <f t="shared" si="66"/>
        <v>5.5801933693000008</v>
      </c>
      <c r="AW215" s="618">
        <f t="shared" si="63"/>
        <v>24.734384359299998</v>
      </c>
      <c r="AX215" s="713">
        <f t="shared" si="64"/>
        <v>15.001446117964578</v>
      </c>
      <c r="AY215" s="891">
        <v>0.73</v>
      </c>
      <c r="AZ215" s="830">
        <v>16.830000000000002</v>
      </c>
      <c r="BA215" s="830">
        <v>-28.82</v>
      </c>
      <c r="BB215" s="830">
        <v>6.94</v>
      </c>
      <c r="BC215" s="830">
        <v>-7.64</v>
      </c>
      <c r="BE215" s="594">
        <v>2011</v>
      </c>
      <c r="BF215" s="856">
        <f t="shared" si="65"/>
        <v>1</v>
      </c>
      <c r="BG215" s="840">
        <v>5.5</v>
      </c>
      <c r="BH215" s="823" t="s">
        <v>4455</v>
      </c>
      <c r="BI215" s="823" t="s">
        <v>4457</v>
      </c>
    </row>
    <row r="216" spans="1:61" ht="11.25" customHeight="1" x14ac:dyDescent="0.2">
      <c r="A216" s="822" t="s">
        <v>4949</v>
      </c>
      <c r="B216" s="833" t="s">
        <v>1388</v>
      </c>
      <c r="C216" s="889" t="s">
        <v>107</v>
      </c>
      <c r="D216" s="889" t="s">
        <v>4201</v>
      </c>
      <c r="E216" s="699">
        <v>13</v>
      </c>
      <c r="F216" s="1155">
        <v>315</v>
      </c>
      <c r="G216" s="1155" t="s">
        <v>105</v>
      </c>
      <c r="H216" s="1155" t="s">
        <v>105</v>
      </c>
      <c r="I216" s="832">
        <v>38.24</v>
      </c>
      <c r="J216" s="618">
        <f t="shared" si="52"/>
        <v>7.060669456066945</v>
      </c>
      <c r="K216" s="835">
        <v>0.22500000000000001</v>
      </c>
      <c r="L216" s="845">
        <v>12</v>
      </c>
      <c r="M216" s="609">
        <f t="shared" si="53"/>
        <v>2.7</v>
      </c>
      <c r="N216" s="828" t="s">
        <v>1025</v>
      </c>
      <c r="O216" s="700">
        <v>0.22</v>
      </c>
      <c r="P216" s="603">
        <v>44931</v>
      </c>
      <c r="Q216" s="603">
        <v>44939</v>
      </c>
      <c r="R216" s="609">
        <f t="shared" si="54"/>
        <v>2.2727272727272747</v>
      </c>
      <c r="S216" s="667">
        <f>IF(INDEX(Historical!$D$7:$D$1225,MATCH(B216,Historical!$B$7:$B$1249,0))=0,"n/a",(INDEX(Historical!$C$7:$C$1227,MATCH(B216,Historical!$B$7:$B$1249,0))/INDEX(Historical!$D$7:$D$1225,MATCH(B216,Historical!$B$7:$B$1249,0))-1)*100)</f>
        <v>0.60975609756097615</v>
      </c>
      <c r="T216" s="667">
        <f>IF(INDEX(Historical!$F$7:$F$1218,MATCH(B216,Historical!$B$7:$B$1249,0))=0,"n/a",((INDEX(Historical!$C$7:$C$1227,MATCH(B216,Historical!$B$7:$B$1249,0))/INDEX(Historical!$F$7:$F$1218,MATCH(B216,Historical!$B$7:$B$1249,0)))^(1/3)-1)*100)</f>
        <v>2.5488602286219519</v>
      </c>
      <c r="U216" s="667">
        <f>IF(INDEX(Historical!$H$7:$H$1218,MATCH(B216,Historical!$B$7:$B$1249,0))=0,"n/a",((INDEX(Historical!$C$7:$C$1227,MATCH(B216,Historical!$B$7:$B$1249,0))/INDEX(Historical!$H$7:$H$1218,MATCH(B216,Historical!$B$7:$B$1249,0)))^(1/5)-1)*100)</f>
        <v>2.6179154775372693</v>
      </c>
      <c r="V216" s="667">
        <f>IF(INDEX(Historical!$N$7:$N$1218,MATCH(B216,Historical!$B$7:$B$1249,0))=0,"n/a",((INDEX(Historical!$C$7:$C$1227,MATCH(B216,Historical!$B$7:$B$1249,0))/INDEX(Historical!$N$7:$N$1218,MATCH(B216,Historical!$B$7:$B$1249,0)))^(1/10)-1)*100)</f>
        <v>4.7237199154959164</v>
      </c>
      <c r="W216" s="668">
        <f t="shared" si="55"/>
        <v>0.5542063298353771</v>
      </c>
      <c r="X216" s="669">
        <f t="shared" si="56"/>
        <v>0.21112221593042493</v>
      </c>
      <c r="Y216" s="640"/>
      <c r="Z216" s="618">
        <f t="shared" si="57"/>
        <v>84.639498432601883</v>
      </c>
      <c r="AA216" s="844">
        <f t="shared" si="58"/>
        <v>11.987460815047022</v>
      </c>
      <c r="AB216" s="845">
        <v>12</v>
      </c>
      <c r="AC216" s="824">
        <v>3.19</v>
      </c>
      <c r="AD216" s="824">
        <v>1.48</v>
      </c>
      <c r="AE216" s="824">
        <v>8.4700000000000006</v>
      </c>
      <c r="AF216" s="824">
        <v>1.44</v>
      </c>
      <c r="AG216" s="824">
        <v>12.2</v>
      </c>
      <c r="AH216" s="824">
        <v>972.60000000000014</v>
      </c>
      <c r="AI216" s="824">
        <v>12.879999999999999</v>
      </c>
      <c r="AJ216" s="824">
        <v>12.4</v>
      </c>
      <c r="AK216" s="824">
        <v>8</v>
      </c>
      <c r="AL216" s="836">
        <v>2920</v>
      </c>
      <c r="AM216" s="830">
        <v>4.1000000000000005</v>
      </c>
      <c r="AN216" s="824">
        <v>1.03</v>
      </c>
      <c r="AO216" s="705">
        <f t="shared" si="59"/>
        <v>-2.308875881442809</v>
      </c>
      <c r="AP216" s="706">
        <f t="shared" si="60"/>
        <v>9.6785849336042133</v>
      </c>
      <c r="AQ216" s="846">
        <f t="shared" si="61"/>
        <v>-12.41018939608276</v>
      </c>
      <c r="AR216" s="618">
        <f>INDEX(Historical!$C$7:$C$1227,MATCH(B216,Historical!$B$7:$B$1249,0))*IF(AH216="n/a",1.03,IF(AH216&lt;0,1.01,IF(AH216&gt;10,1.1,(1+AH216/100))))</f>
        <v>2.7225000000000001</v>
      </c>
      <c r="AS216" s="844">
        <f t="shared" si="62"/>
        <v>2.9947500000000002</v>
      </c>
      <c r="AT216" s="844">
        <f t="shared" si="66"/>
        <v>3.2343300000000004</v>
      </c>
      <c r="AU216" s="844">
        <f t="shared" si="66"/>
        <v>3.4930764000000005</v>
      </c>
      <c r="AV216" s="844">
        <f t="shared" si="66"/>
        <v>3.772522512000001</v>
      </c>
      <c r="AW216" s="618">
        <f t="shared" si="63"/>
        <v>16.217178912000001</v>
      </c>
      <c r="AX216" s="713">
        <f t="shared" si="64"/>
        <v>42.408940669456072</v>
      </c>
      <c r="AY216" s="891">
        <v>1.33</v>
      </c>
      <c r="AZ216" s="830">
        <v>20.78</v>
      </c>
      <c r="BA216" s="830">
        <v>-16.059999999999999</v>
      </c>
      <c r="BB216" s="830">
        <v>5.52</v>
      </c>
      <c r="BC216" s="830">
        <v>-3.32</v>
      </c>
      <c r="BE216" s="594">
        <v>2011</v>
      </c>
      <c r="BF216" s="856">
        <f t="shared" si="65"/>
        <v>1</v>
      </c>
      <c r="BG216" s="840">
        <v>6</v>
      </c>
      <c r="BH216" s="823" t="s">
        <v>4455</v>
      </c>
      <c r="BI216" s="823" t="s">
        <v>4456</v>
      </c>
    </row>
    <row r="217" spans="1:61" ht="11.25" customHeight="1" x14ac:dyDescent="0.2">
      <c r="A217" s="829" t="s">
        <v>4950</v>
      </c>
      <c r="B217" s="833" t="s">
        <v>1396</v>
      </c>
      <c r="C217" s="889" t="s">
        <v>111</v>
      </c>
      <c r="D217" s="889" t="s">
        <v>4228</v>
      </c>
      <c r="E217" s="699">
        <v>12</v>
      </c>
      <c r="F217" s="1155">
        <v>364</v>
      </c>
      <c r="G217" s="1155" t="s">
        <v>105</v>
      </c>
      <c r="H217" s="1155" t="s">
        <v>105</v>
      </c>
      <c r="I217" s="832">
        <v>87.52</v>
      </c>
      <c r="J217" s="618">
        <f t="shared" si="52"/>
        <v>3.1078610603290682</v>
      </c>
      <c r="K217" s="835">
        <v>1.36</v>
      </c>
      <c r="L217" s="845">
        <v>2</v>
      </c>
      <c r="M217" s="609">
        <f t="shared" si="53"/>
        <v>2.72</v>
      </c>
      <c r="N217" s="828" t="s">
        <v>1312</v>
      </c>
      <c r="O217" s="700">
        <v>1.26</v>
      </c>
      <c r="P217" s="603">
        <v>44712</v>
      </c>
      <c r="Q217" s="603">
        <v>44727</v>
      </c>
      <c r="R217" s="609">
        <f t="shared" si="54"/>
        <v>7.936507936507943</v>
      </c>
      <c r="S217" s="667">
        <f>IF(INDEX(Historical!$D$7:$D$1225,MATCH(B217,Historical!$B$7:$B$1249,0))=0,"n/a",(INDEX(Historical!$C$7:$C$1227,MATCH(B217,Historical!$B$7:$B$1249,0))/INDEX(Historical!$D$7:$D$1225,MATCH(B217,Historical!$B$7:$B$1249,0))-1)*100)</f>
        <v>11.504424778761081</v>
      </c>
      <c r="T217" s="667">
        <f>IF(INDEX(Historical!$F$7:$F$1218,MATCH(B217,Historical!$B$7:$B$1249,0))=0,"n/a",((INDEX(Historical!$C$7:$C$1227,MATCH(B217,Historical!$B$7:$B$1249,0))/INDEX(Historical!$F$7:$F$1218,MATCH(B217,Historical!$B$7:$B$1249,0)))^(1/3)-1)*100)</f>
        <v>7.6505840618042553</v>
      </c>
      <c r="U217" s="667">
        <f>IF(INDEX(Historical!$H$7:$H$1218,MATCH(B217,Historical!$B$7:$B$1249,0))=0,"n/a",((INDEX(Historical!$C$7:$C$1227,MATCH(B217,Historical!$B$7:$B$1249,0))/INDEX(Historical!$H$7:$H$1218,MATCH(B217,Historical!$B$7:$B$1249,0)))^(1/5)-1)*100)</f>
        <v>8.7072452803623293</v>
      </c>
      <c r="V217" s="667">
        <f>IF(INDEX(Historical!$N$7:$N$1218,MATCH(B217,Historical!$B$7:$B$1249,0))=0,"n/a",((INDEX(Historical!$C$7:$C$1227,MATCH(B217,Historical!$B$7:$B$1249,0))/INDEX(Historical!$N$7:$N$1218,MATCH(B217,Historical!$B$7:$B$1249,0)))^(1/10)-1)*100)</f>
        <v>12.158206350003109</v>
      </c>
      <c r="W217" s="668">
        <f t="shared" si="55"/>
        <v>0.71616199213135601</v>
      </c>
      <c r="X217" s="669">
        <f t="shared" si="56"/>
        <v>4.3536226401811646</v>
      </c>
      <c r="Y217" s="834"/>
      <c r="Z217" s="618">
        <f t="shared" si="57"/>
        <v>33.538840937114678</v>
      </c>
      <c r="AA217" s="844">
        <f t="shared" si="58"/>
        <v>10.791615289765721</v>
      </c>
      <c r="AB217" s="845">
        <v>12</v>
      </c>
      <c r="AC217" s="824">
        <v>8.11</v>
      </c>
      <c r="AD217" s="824">
        <v>1.17</v>
      </c>
      <c r="AE217" s="824">
        <v>0.22</v>
      </c>
      <c r="AF217" s="824">
        <v>1.88</v>
      </c>
      <c r="AG217" s="824">
        <v>17.599999999999998</v>
      </c>
      <c r="AH217" s="824">
        <v>16.600000000000001</v>
      </c>
      <c r="AI217" s="824">
        <v>-12.67</v>
      </c>
      <c r="AJ217" s="824">
        <v>2</v>
      </c>
      <c r="AK217" s="824">
        <v>9.1999999999999993</v>
      </c>
      <c r="AL217" s="836">
        <v>4450</v>
      </c>
      <c r="AM217" s="830">
        <v>0.1</v>
      </c>
      <c r="AN217" s="824">
        <v>0.37</v>
      </c>
      <c r="AO217" s="705">
        <f t="shared" si="59"/>
        <v>1.023491050925676</v>
      </c>
      <c r="AP217" s="706">
        <f t="shared" si="60"/>
        <v>11.815106340691397</v>
      </c>
      <c r="AQ217" s="846">
        <f t="shared" si="61"/>
        <v>-5.0421456182690232</v>
      </c>
      <c r="AR217" s="618">
        <f>INDEX(Historical!$C$7:$C$1227,MATCH(B217,Historical!$B$7:$B$1249,0))*IF(AH217="n/a",1.03,IF(AH217&lt;0,1.01,IF(AH217&gt;10,1.1,(1+AH217/100))))</f>
        <v>2.7720000000000002</v>
      </c>
      <c r="AS217" s="844">
        <f t="shared" si="62"/>
        <v>2.7997200000000002</v>
      </c>
      <c r="AT217" s="844">
        <f t="shared" si="66"/>
        <v>3.0572942400000005</v>
      </c>
      <c r="AU217" s="844">
        <f t="shared" si="66"/>
        <v>3.3385653100800008</v>
      </c>
      <c r="AV217" s="844">
        <f t="shared" si="66"/>
        <v>3.6457133186073611</v>
      </c>
      <c r="AW217" s="618">
        <f t="shared" si="63"/>
        <v>15.613292868687365</v>
      </c>
      <c r="AX217" s="713">
        <f t="shared" si="64"/>
        <v>17.839685636068744</v>
      </c>
      <c r="AY217" s="891">
        <v>1.7</v>
      </c>
      <c r="AZ217" s="830">
        <v>36.75</v>
      </c>
      <c r="BA217" s="830">
        <v>-24.25</v>
      </c>
      <c r="BB217" s="830">
        <v>15.620000000000001</v>
      </c>
      <c r="BC217" s="830">
        <v>4.83</v>
      </c>
      <c r="BE217" s="594">
        <v>2011</v>
      </c>
      <c r="BF217" s="856">
        <f t="shared" si="65"/>
        <v>1</v>
      </c>
      <c r="BG217" s="840">
        <v>4.5999999999999996</v>
      </c>
      <c r="BH217" s="823" t="s">
        <v>4455</v>
      </c>
      <c r="BI217" s="823" t="s">
        <v>4456</v>
      </c>
    </row>
    <row r="218" spans="1:61" ht="11.25" customHeight="1" x14ac:dyDescent="0.2">
      <c r="A218" s="670" t="s">
        <v>4953</v>
      </c>
      <c r="B218" s="746" t="s">
        <v>3786</v>
      </c>
      <c r="C218" s="889" t="s">
        <v>111</v>
      </c>
      <c r="D218" s="889" t="s">
        <v>4235</v>
      </c>
      <c r="E218" s="699">
        <v>11</v>
      </c>
      <c r="F218" s="1155">
        <v>426</v>
      </c>
      <c r="G218" s="1155" t="s">
        <v>105</v>
      </c>
      <c r="H218" s="1155" t="s">
        <v>105</v>
      </c>
      <c r="I218" s="841">
        <v>63.76</v>
      </c>
      <c r="J218" s="618">
        <f t="shared" si="52"/>
        <v>1.944792973651192</v>
      </c>
      <c r="K218" s="822">
        <v>0.31</v>
      </c>
      <c r="L218" s="1155">
        <v>4</v>
      </c>
      <c r="M218" s="609">
        <f t="shared" si="53"/>
        <v>1.24</v>
      </c>
      <c r="N218" s="1155" t="s">
        <v>4042</v>
      </c>
      <c r="O218" s="575">
        <v>0.3</v>
      </c>
      <c r="P218" s="603">
        <v>44776</v>
      </c>
      <c r="Q218" s="603">
        <v>44805</v>
      </c>
      <c r="R218" s="609">
        <f t="shared" si="54"/>
        <v>3.3333333333333366</v>
      </c>
      <c r="S218" s="667">
        <f>IF(INDEX(Historical!$D$7:$D$1225,MATCH(B218,Historical!$B$7:$B$1249,0))=0,"n/a",(INDEX(Historical!$C$7:$C$1227,MATCH(B218,Historical!$B$7:$B$1249,0))/INDEX(Historical!$D$7:$D$1225,MATCH(B218,Historical!$B$7:$B$1249,0))-1)*100)</f>
        <v>17.777777777777782</v>
      </c>
      <c r="T218" s="667">
        <f>IF(INDEX(Historical!$F$7:$F$1218,MATCH(B218,Historical!$B$7:$B$1249,0))=0,"n/a",((INDEX(Historical!$C$7:$C$1227,MATCH(B218,Historical!$B$7:$B$1249,0))/INDEX(Historical!$F$7:$F$1218,MATCH(B218,Historical!$B$7:$B$1249,0)))^(1/3)-1)*100)</f>
        <v>8.9341387842532871</v>
      </c>
      <c r="U218" s="667">
        <f>IF(INDEX(Historical!$H$7:$H$1218,MATCH(B218,Historical!$B$7:$B$1249,0))=0,"n/a",((INDEX(Historical!$C$7:$C$1227,MATCH(B218,Historical!$B$7:$B$1249,0))/INDEX(Historical!$H$7:$H$1218,MATCH(B218,Historical!$B$7:$B$1249,0)))^(1/5)-1)*100)</f>
        <v>7.4520805832128945</v>
      </c>
      <c r="V218" s="667" t="str">
        <f>IF(INDEX(Historical!$N$7:$N$1218,MATCH(B218,Historical!$B$7:$B$1249,0))=0,"n/a",((INDEX(Historical!$C$7:$C$1227,MATCH(B218,Historical!$B$7:$B$1249,0))/INDEX(Historical!$N$7:$N$1218,MATCH(B218,Historical!$B$7:$B$1249,0)))^(1/10)-1)*100)</f>
        <v>n/a</v>
      </c>
      <c r="W218" s="668" t="str">
        <f t="shared" si="55"/>
        <v>n/a</v>
      </c>
      <c r="X218" s="669">
        <f t="shared" si="56"/>
        <v>0.11772639151995094</v>
      </c>
      <c r="Y218" s="619"/>
      <c r="Z218" s="618">
        <f t="shared" si="57"/>
        <v>3.63849765258216</v>
      </c>
      <c r="AA218" s="844">
        <f t="shared" si="58"/>
        <v>1.8708920187793427</v>
      </c>
      <c r="AB218" s="845">
        <v>12</v>
      </c>
      <c r="AC218" s="840">
        <v>34.08</v>
      </c>
      <c r="AD218" s="840">
        <v>0.12</v>
      </c>
      <c r="AE218" s="824">
        <v>0.49</v>
      </c>
      <c r="AF218" s="824">
        <v>1.05</v>
      </c>
      <c r="AG218" s="824">
        <v>68.899999999999991</v>
      </c>
      <c r="AH218" s="824">
        <v>383.59999999999997</v>
      </c>
      <c r="AI218" s="824">
        <v>-74.650000000000006</v>
      </c>
      <c r="AJ218" s="647">
        <v>63.3</v>
      </c>
      <c r="AK218" s="647">
        <v>15</v>
      </c>
      <c r="AL218" s="840">
        <v>2360</v>
      </c>
      <c r="AM218" s="840">
        <v>1</v>
      </c>
      <c r="AN218" s="840">
        <v>0.23</v>
      </c>
      <c r="AO218" s="705">
        <f t="shared" si="59"/>
        <v>7.5259815380847437</v>
      </c>
      <c r="AP218" s="706">
        <f t="shared" si="60"/>
        <v>9.3968735568640867</v>
      </c>
      <c r="AQ218" s="846">
        <f t="shared" si="61"/>
        <v>-70.452023045612293</v>
      </c>
      <c r="AR218" s="618">
        <f>INDEX(Historical!$C$7:$C$1227,MATCH(B218,Historical!$B$7:$B$1249,0))*IF(AH218="n/a",1.03,IF(AH218&lt;0,1.01,IF(AH218&gt;10,1.1,(1+AH218/100))))</f>
        <v>1.1660000000000001</v>
      </c>
      <c r="AS218" s="844">
        <f t="shared" si="62"/>
        <v>1.1776600000000002</v>
      </c>
      <c r="AT218" s="844">
        <f t="shared" si="66"/>
        <v>1.2954260000000002</v>
      </c>
      <c r="AU218" s="844">
        <f t="shared" si="66"/>
        <v>1.4249686000000004</v>
      </c>
      <c r="AV218" s="844">
        <f t="shared" si="66"/>
        <v>1.5674654600000004</v>
      </c>
      <c r="AW218" s="618">
        <f t="shared" si="63"/>
        <v>6.6315200600000015</v>
      </c>
      <c r="AX218" s="713">
        <f t="shared" si="64"/>
        <v>10.400752917189463</v>
      </c>
      <c r="AY218" s="695">
        <v>1.29</v>
      </c>
      <c r="AZ218" s="824">
        <v>5.65</v>
      </c>
      <c r="BA218" s="824">
        <v>-49.13</v>
      </c>
      <c r="BB218" s="824">
        <v>-5.36</v>
      </c>
      <c r="BC218" s="824">
        <v>-23.43</v>
      </c>
      <c r="BE218" s="594">
        <v>2012</v>
      </c>
      <c r="BF218" s="856">
        <f t="shared" si="65"/>
        <v>1</v>
      </c>
      <c r="BG218" s="840">
        <v>33.900000000000006</v>
      </c>
      <c r="BH218" s="823" t="s">
        <v>4455</v>
      </c>
      <c r="BI218" s="823" t="s">
        <v>4456</v>
      </c>
    </row>
    <row r="219" spans="1:61" s="737" customFormat="1" ht="11.25" customHeight="1" x14ac:dyDescent="0.2">
      <c r="A219" s="720" t="s">
        <v>4954</v>
      </c>
      <c r="B219" s="743" t="s">
        <v>1411</v>
      </c>
      <c r="C219" s="889" t="s">
        <v>107</v>
      </c>
      <c r="D219" s="889" t="s">
        <v>4205</v>
      </c>
      <c r="E219" s="721">
        <v>11</v>
      </c>
      <c r="F219" s="1155">
        <v>431</v>
      </c>
      <c r="G219" s="1154" t="s">
        <v>36</v>
      </c>
      <c r="H219" s="1154" t="s">
        <v>36</v>
      </c>
      <c r="I219" s="722">
        <v>34.81</v>
      </c>
      <c r="J219" s="723">
        <f t="shared" si="52"/>
        <v>3.6771042803792007</v>
      </c>
      <c r="K219" s="724">
        <v>0.32</v>
      </c>
      <c r="L219" s="725">
        <v>4</v>
      </c>
      <c r="M219" s="726">
        <f t="shared" si="53"/>
        <v>1.28</v>
      </c>
      <c r="N219" s="727" t="s">
        <v>697</v>
      </c>
      <c r="O219" s="728">
        <v>0.31</v>
      </c>
      <c r="P219" s="1049">
        <v>44805</v>
      </c>
      <c r="Q219" s="1049">
        <v>44818</v>
      </c>
      <c r="R219" s="726">
        <f t="shared" si="54"/>
        <v>3.2258064516129057</v>
      </c>
      <c r="S219" s="667">
        <f>IF(INDEX(Historical!$D$7:$D$1225,MATCH(B219,Historical!$B$7:$B$1249,0))=0,"n/a",(INDEX(Historical!$C$7:$C$1227,MATCH(B219,Historical!$B$7:$B$1249,0))/INDEX(Historical!$D$7:$D$1225,MATCH(B219,Historical!$B$7:$B$1249,0))-1)*100)</f>
        <v>5.3571428571428381</v>
      </c>
      <c r="T219" s="667">
        <f>IF(INDEX(Historical!$F$7:$F$1218,MATCH(B219,Historical!$B$7:$B$1249,0))=0,"n/a",((INDEX(Historical!$C$7:$C$1227,MATCH(B219,Historical!$B$7:$B$1249,0))/INDEX(Historical!$F$7:$F$1218,MATCH(B219,Historical!$B$7:$B$1249,0)))^(1/3)-1)*100)</f>
        <v>8.2595837472417166</v>
      </c>
      <c r="U219" s="667">
        <f>IF(INDEX(Historical!$H$7:$H$1218,MATCH(B219,Historical!$B$7:$B$1249,0))=0,"n/a",((INDEX(Historical!$C$7:$C$1227,MATCH(B219,Historical!$B$7:$B$1249,0))/INDEX(Historical!$H$7:$H$1218,MATCH(B219,Historical!$B$7:$B$1249,0)))^(1/5)-1)*100)</f>
        <v>12.322720670278752</v>
      </c>
      <c r="V219" s="667" t="str">
        <f>IF(INDEX(Historical!$N$7:$N$1218,MATCH(B219,Historical!$B$7:$B$1249,0))=0,"n/a",((INDEX(Historical!$C$7:$C$1227,MATCH(B219,Historical!$B$7:$B$1249,0))/INDEX(Historical!$N$7:$N$1218,MATCH(B219,Historical!$B$7:$B$1249,0)))^(1/10)-1)*100)</f>
        <v>n/a</v>
      </c>
      <c r="W219" s="668" t="str">
        <f t="shared" si="55"/>
        <v>n/a</v>
      </c>
      <c r="X219" s="669">
        <f t="shared" si="56"/>
        <v>0.91279412372435198</v>
      </c>
      <c r="Y219" s="738"/>
      <c r="Z219" s="723">
        <f t="shared" si="57"/>
        <v>39.751552795031053</v>
      </c>
      <c r="AA219" s="730">
        <f t="shared" si="58"/>
        <v>10.81055900621118</v>
      </c>
      <c r="AB219" s="725">
        <v>12</v>
      </c>
      <c r="AC219" s="731">
        <v>3.22</v>
      </c>
      <c r="AD219" s="731">
        <v>1.34</v>
      </c>
      <c r="AE219" s="731">
        <v>3.45</v>
      </c>
      <c r="AF219" s="731">
        <v>1.32</v>
      </c>
      <c r="AG219" s="731">
        <v>11.700000000000001</v>
      </c>
      <c r="AH219" s="731">
        <v>36.1</v>
      </c>
      <c r="AI219" s="731">
        <v>23.59</v>
      </c>
      <c r="AJ219" s="731">
        <v>13.5</v>
      </c>
      <c r="AK219" s="731">
        <v>8</v>
      </c>
      <c r="AL219" s="732">
        <v>553.84</v>
      </c>
      <c r="AM219" s="733">
        <v>0.70000000000000007</v>
      </c>
      <c r="AN219" s="731">
        <v>0.33</v>
      </c>
      <c r="AO219" s="734">
        <f t="shared" si="59"/>
        <v>5.1892659444467721</v>
      </c>
      <c r="AP219" s="735">
        <f t="shared" si="60"/>
        <v>15.999824950657953</v>
      </c>
      <c r="AQ219" s="846">
        <f t="shared" si="61"/>
        <v>-20.362103135647626</v>
      </c>
      <c r="AR219" s="618">
        <f>INDEX(Historical!$C$7:$C$1227,MATCH(B219,Historical!$B$7:$B$1249,0))*IF(AH219="n/a",1.03,IF(AH219&lt;0,1.01,IF(AH219&gt;10,1.1,(1+AH219/100))))</f>
        <v>1.298</v>
      </c>
      <c r="AS219" s="730">
        <f t="shared" si="62"/>
        <v>1.4278000000000002</v>
      </c>
      <c r="AT219" s="730">
        <f t="shared" si="66"/>
        <v>1.5420240000000003</v>
      </c>
      <c r="AU219" s="730">
        <f t="shared" si="66"/>
        <v>1.6653859200000005</v>
      </c>
      <c r="AV219" s="730">
        <f t="shared" si="66"/>
        <v>1.7986167936000006</v>
      </c>
      <c r="AW219" s="723">
        <f t="shared" si="63"/>
        <v>7.7318267136000021</v>
      </c>
      <c r="AX219" s="736">
        <f t="shared" si="64"/>
        <v>22.211510237288142</v>
      </c>
      <c r="AY219" s="892">
        <v>1.03</v>
      </c>
      <c r="AZ219" s="733">
        <v>18.970000000000002</v>
      </c>
      <c r="BA219" s="733">
        <v>-13</v>
      </c>
      <c r="BB219" s="733">
        <v>5.24</v>
      </c>
      <c r="BC219" s="733">
        <v>3.35</v>
      </c>
      <c r="BD219" s="866"/>
      <c r="BE219" s="594">
        <v>2012</v>
      </c>
      <c r="BF219" s="856">
        <f t="shared" si="65"/>
        <v>1</v>
      </c>
      <c r="BG219" s="784">
        <v>1</v>
      </c>
      <c r="BH219" s="823" t="s">
        <v>4455</v>
      </c>
      <c r="BI219" s="823" t="s">
        <v>4456</v>
      </c>
    </row>
    <row r="220" spans="1:61" ht="11.25" customHeight="1" x14ac:dyDescent="0.2">
      <c r="A220" s="829" t="s">
        <v>4957</v>
      </c>
      <c r="B220" s="833" t="s">
        <v>668</v>
      </c>
      <c r="C220" s="889" t="s">
        <v>4061</v>
      </c>
      <c r="D220" s="889" t="s">
        <v>4193</v>
      </c>
      <c r="E220" s="699">
        <v>21</v>
      </c>
      <c r="F220" s="1155">
        <v>168</v>
      </c>
      <c r="G220" s="1155" t="s">
        <v>105</v>
      </c>
      <c r="H220" s="1155" t="s">
        <v>105</v>
      </c>
      <c r="I220" s="832">
        <v>79.19</v>
      </c>
      <c r="J220" s="618">
        <f t="shared" si="52"/>
        <v>1.6567748453087512</v>
      </c>
      <c r="K220" s="835">
        <v>0.32800000000000001</v>
      </c>
      <c r="L220" s="845">
        <v>4</v>
      </c>
      <c r="M220" s="609">
        <f t="shared" si="53"/>
        <v>1.3120000000000001</v>
      </c>
      <c r="N220" s="828" t="s">
        <v>777</v>
      </c>
      <c r="O220" s="700">
        <v>0.30099999999999999</v>
      </c>
      <c r="P220" s="603">
        <v>44886</v>
      </c>
      <c r="Q220" s="603">
        <v>44901</v>
      </c>
      <c r="R220" s="609">
        <f t="shared" si="54"/>
        <v>8.970099667774095</v>
      </c>
      <c r="S220" s="667">
        <f>IF(INDEX(Historical!$D$7:$D$1225,MATCH(B220,Historical!$B$7:$B$1249,0))=0,"n/a",(INDEX(Historical!$C$7:$C$1227,MATCH(B220,Historical!$B$7:$B$1249,0))/INDEX(Historical!$D$7:$D$1225,MATCH(B220,Historical!$B$7:$B$1249,0))-1)*100)</f>
        <v>15.83956492182188</v>
      </c>
      <c r="T220" s="667">
        <f>IF(INDEX(Historical!$F$7:$F$1218,MATCH(B220,Historical!$B$7:$B$1249,0))=0,"n/a",((INDEX(Historical!$C$7:$C$1227,MATCH(B220,Historical!$B$7:$B$1249,0))/INDEX(Historical!$F$7:$F$1218,MATCH(B220,Historical!$B$7:$B$1249,0)))^(1/3)-1)*100)</f>
        <v>5.4068574566400018</v>
      </c>
      <c r="U220" s="667">
        <f>IF(INDEX(Historical!$H$7:$H$1218,MATCH(B220,Historical!$B$7:$B$1249,0))=0,"n/a",((INDEX(Historical!$C$7:$C$1227,MATCH(B220,Historical!$B$7:$B$1249,0))/INDEX(Historical!$H$7:$H$1218,MATCH(B220,Historical!$B$7:$B$1249,0)))^(1/5)-1)*100)</f>
        <v>3.4383916885796895</v>
      </c>
      <c r="V220" s="667">
        <f>IF(INDEX(Historical!$N$7:$N$1218,MATCH(B220,Historical!$B$7:$B$1249,0))=0,"n/a",((INDEX(Historical!$C$7:$C$1227,MATCH(B220,Historical!$B$7:$B$1249,0))/INDEX(Historical!$N$7:$N$1218,MATCH(B220,Historical!$B$7:$B$1249,0)))^(1/10)-1)*100)</f>
        <v>2.0870457185408142</v>
      </c>
      <c r="W220" s="668">
        <f t="shared" si="55"/>
        <v>1.6474922700704835</v>
      </c>
      <c r="X220" s="669">
        <f t="shared" si="56"/>
        <v>7.7616065204959131E-2</v>
      </c>
      <c r="Y220" s="834"/>
      <c r="Z220" s="618">
        <f t="shared" si="57"/>
        <v>40</v>
      </c>
      <c r="AA220" s="844">
        <f t="shared" si="58"/>
        <v>24.14329268292683</v>
      </c>
      <c r="AB220" s="845">
        <v>3</v>
      </c>
      <c r="AC220" s="824">
        <v>3.28</v>
      </c>
      <c r="AD220" s="824">
        <v>1.8</v>
      </c>
      <c r="AE220" s="824">
        <v>5.24</v>
      </c>
      <c r="AF220" s="824">
        <v>6.7</v>
      </c>
      <c r="AG220" s="824">
        <v>31</v>
      </c>
      <c r="AH220" s="824">
        <v>75.900000000000006</v>
      </c>
      <c r="AI220" s="824">
        <v>-1.35</v>
      </c>
      <c r="AJ220" s="824">
        <v>44.3</v>
      </c>
      <c r="AK220" s="824">
        <v>12.6</v>
      </c>
      <c r="AL220" s="836">
        <v>40050</v>
      </c>
      <c r="AM220" s="830">
        <v>2.08</v>
      </c>
      <c r="AN220" s="824">
        <v>1.2</v>
      </c>
      <c r="AO220" s="705">
        <f t="shared" si="59"/>
        <v>-19.048126149038389</v>
      </c>
      <c r="AP220" s="706">
        <f t="shared" si="60"/>
        <v>5.0951665338884409</v>
      </c>
      <c r="AQ220" s="846">
        <f t="shared" si="61"/>
        <v>168.12937256780418</v>
      </c>
      <c r="AR220" s="618">
        <f>INDEX(Historical!$C$7:$C$1227,MATCH(B220,Historical!$B$7:$B$1249,0))*IF(AH220="n/a",1.03,IF(AH220&lt;0,1.01,IF(AH220&gt;10,1.1,(1+AH220/100))))</f>
        <v>0.93720000000000003</v>
      </c>
      <c r="AS220" s="844">
        <f t="shared" si="62"/>
        <v>0.94657200000000008</v>
      </c>
      <c r="AT220" s="844">
        <f t="shared" si="66"/>
        <v>1.0412292000000001</v>
      </c>
      <c r="AU220" s="844">
        <f t="shared" si="66"/>
        <v>1.1453521200000001</v>
      </c>
      <c r="AV220" s="844">
        <f t="shared" si="66"/>
        <v>1.2598873320000001</v>
      </c>
      <c r="AW220" s="618">
        <f t="shared" si="63"/>
        <v>5.3302406520000005</v>
      </c>
      <c r="AX220" s="713">
        <f t="shared" si="64"/>
        <v>6.7309517009723461</v>
      </c>
      <c r="AY220" s="891">
        <v>1.55</v>
      </c>
      <c r="AZ220" s="830">
        <v>45.76</v>
      </c>
      <c r="BA220" s="830">
        <v>-12.01</v>
      </c>
      <c r="BB220" s="830">
        <v>20.64</v>
      </c>
      <c r="BC220" s="830">
        <v>18.02</v>
      </c>
      <c r="BE220" s="594">
        <v>2002</v>
      </c>
      <c r="BF220" s="856">
        <f t="shared" si="65"/>
        <v>2</v>
      </c>
      <c r="BG220" s="840">
        <v>11.4</v>
      </c>
      <c r="BH220" s="823" t="s">
        <v>4455</v>
      </c>
      <c r="BI220" s="823" t="s">
        <v>4456</v>
      </c>
    </row>
    <row r="221" spans="1:61" ht="11.25" customHeight="1" x14ac:dyDescent="0.2">
      <c r="A221" s="829" t="s">
        <v>4958</v>
      </c>
      <c r="B221" s="833" t="s">
        <v>664</v>
      </c>
      <c r="C221" s="889" t="s">
        <v>152</v>
      </c>
      <c r="D221" s="889" t="s">
        <v>4188</v>
      </c>
      <c r="E221" s="699">
        <v>15</v>
      </c>
      <c r="F221" s="1155">
        <v>254</v>
      </c>
      <c r="G221" s="1155" t="s">
        <v>114</v>
      </c>
      <c r="H221" s="1155" t="s">
        <v>114</v>
      </c>
      <c r="I221" s="832">
        <v>381.68</v>
      </c>
      <c r="J221" s="618">
        <f t="shared" si="52"/>
        <v>0.56591909452944877</v>
      </c>
      <c r="K221" s="835">
        <v>0.54</v>
      </c>
      <c r="L221" s="845">
        <v>4</v>
      </c>
      <c r="M221" s="609">
        <f t="shared" si="53"/>
        <v>2.16</v>
      </c>
      <c r="N221" s="828" t="s">
        <v>162</v>
      </c>
      <c r="O221" s="700">
        <v>0.47</v>
      </c>
      <c r="P221" s="603">
        <v>44804</v>
      </c>
      <c r="Q221" s="603">
        <v>44837</v>
      </c>
      <c r="R221" s="609">
        <f t="shared" si="54"/>
        <v>14.89361702127661</v>
      </c>
      <c r="S221" s="667">
        <f>IF(INDEX(Historical!$D$7:$D$1225,MATCH(B221,Historical!$B$7:$B$1249,0))=0,"n/a",(INDEX(Historical!$C$7:$C$1227,MATCH(B221,Historical!$B$7:$B$1249,0))/INDEX(Historical!$D$7:$D$1225,MATCH(B221,Historical!$B$7:$B$1249,0))-1)*100)</f>
        <v>4.8484848484848575</v>
      </c>
      <c r="T221" s="667">
        <f>IF(INDEX(Historical!$F$7:$F$1218,MATCH(B221,Historical!$B$7:$B$1249,0))=0,"n/a",((INDEX(Historical!$C$7:$C$1227,MATCH(B221,Historical!$B$7:$B$1249,0))/INDEX(Historical!$F$7:$F$1218,MATCH(B221,Historical!$B$7:$B$1249,0)))^(1/3)-1)*100)</f>
        <v>7.0555031172336191</v>
      </c>
      <c r="U221" s="667">
        <f>IF(INDEX(Historical!$H$7:$H$1218,MATCH(B221,Historical!$B$7:$B$1249,0))=0,"n/a",((INDEX(Historical!$C$7:$C$1227,MATCH(B221,Historical!$B$7:$B$1249,0))/INDEX(Historical!$H$7:$H$1218,MATCH(B221,Historical!$B$7:$B$1249,0)))^(1/5)-1)*100)</f>
        <v>9.0851457141648559</v>
      </c>
      <c r="V221" s="667">
        <f>IF(INDEX(Historical!$N$7:$N$1218,MATCH(B221,Historical!$B$7:$B$1249,0))=0,"n/a",((INDEX(Historical!$C$7:$C$1227,MATCH(B221,Historical!$B$7:$B$1249,0))/INDEX(Historical!$N$7:$N$1218,MATCH(B221,Historical!$B$7:$B$1249,0)))^(1/10)-1)*100)</f>
        <v>8.2916946573984074</v>
      </c>
      <c r="W221" s="668">
        <f t="shared" si="55"/>
        <v>1.0956922667260158</v>
      </c>
      <c r="X221" s="669" t="str">
        <f t="shared" si="56"/>
        <v>n/a</v>
      </c>
      <c r="Y221" s="631"/>
      <c r="Z221" s="618">
        <f t="shared" si="57"/>
        <v>15.265017667844525</v>
      </c>
      <c r="AA221" s="844">
        <f t="shared" si="58"/>
        <v>26.973851590106008</v>
      </c>
      <c r="AB221" s="845">
        <v>3</v>
      </c>
      <c r="AC221" s="824">
        <v>14.15</v>
      </c>
      <c r="AD221" s="824">
        <v>2.57</v>
      </c>
      <c r="AE221" s="824">
        <v>0.2</v>
      </c>
      <c r="AF221" s="824" t="s">
        <v>135</v>
      </c>
      <c r="AG221" s="824">
        <v>-112.3</v>
      </c>
      <c r="AH221" s="824">
        <v>125.69999999999999</v>
      </c>
      <c r="AI221" s="824">
        <v>6.4399999999999995</v>
      </c>
      <c r="AJ221" s="824">
        <v>-20.8</v>
      </c>
      <c r="AK221" s="824">
        <v>10.48</v>
      </c>
      <c r="AL221" s="836">
        <v>53780</v>
      </c>
      <c r="AM221" s="830">
        <v>0.1</v>
      </c>
      <c r="AN221" s="824" t="s">
        <v>135</v>
      </c>
      <c r="AO221" s="705">
        <f t="shared" si="59"/>
        <v>-17.322786781411704</v>
      </c>
      <c r="AP221" s="706">
        <f t="shared" si="60"/>
        <v>9.6510648086943043</v>
      </c>
      <c r="AQ221" s="846" t="str">
        <f t="shared" si="61"/>
        <v>n/a</v>
      </c>
      <c r="AR221" s="618">
        <f>INDEX(Historical!$C$7:$C$1227,MATCH(B221,Historical!$B$7:$B$1249,0))*IF(AH221="n/a",1.03,IF(AH221&lt;0,1.01,IF(AH221&gt;10,1.1,(1+AH221/100))))</f>
        <v>1.903</v>
      </c>
      <c r="AS221" s="844">
        <f t="shared" si="62"/>
        <v>2.0255532000000001</v>
      </c>
      <c r="AT221" s="844">
        <f t="shared" si="66"/>
        <v>2.2281085200000001</v>
      </c>
      <c r="AU221" s="844">
        <f t="shared" si="66"/>
        <v>2.4509193720000004</v>
      </c>
      <c r="AV221" s="844">
        <f t="shared" si="66"/>
        <v>2.6960113092000006</v>
      </c>
      <c r="AW221" s="618">
        <f t="shared" si="63"/>
        <v>11.303592401200001</v>
      </c>
      <c r="AX221" s="713">
        <f t="shared" si="64"/>
        <v>2.9615364706560472</v>
      </c>
      <c r="AY221" s="891">
        <v>0.64</v>
      </c>
      <c r="AZ221" s="830">
        <v>77.3</v>
      </c>
      <c r="BA221" s="830">
        <v>-5</v>
      </c>
      <c r="BB221" s="830">
        <v>4.3999999999999995</v>
      </c>
      <c r="BC221" s="830">
        <v>14.52</v>
      </c>
      <c r="BE221" s="594">
        <v>2008</v>
      </c>
      <c r="BF221" s="856">
        <f t="shared" si="65"/>
        <v>2</v>
      </c>
      <c r="BG221" s="840">
        <v>3.3000000000000003</v>
      </c>
      <c r="BH221" s="823" t="s">
        <v>4455</v>
      </c>
      <c r="BI221" s="823" t="s">
        <v>4456</v>
      </c>
    </row>
    <row r="222" spans="1:61" ht="11.25" customHeight="1" x14ac:dyDescent="0.2">
      <c r="A222" s="822" t="s">
        <v>4959</v>
      </c>
      <c r="B222" s="833" t="s">
        <v>1431</v>
      </c>
      <c r="C222" s="889" t="s">
        <v>107</v>
      </c>
      <c r="D222" s="889" t="s">
        <v>4201</v>
      </c>
      <c r="E222" s="699">
        <v>13</v>
      </c>
      <c r="F222" s="1155">
        <v>278</v>
      </c>
      <c r="G222" s="1155" t="s">
        <v>105</v>
      </c>
      <c r="H222" s="1155" t="s">
        <v>105</v>
      </c>
      <c r="I222" s="832">
        <v>298.27</v>
      </c>
      <c r="J222" s="618">
        <f t="shared" si="52"/>
        <v>0.93874677305796772</v>
      </c>
      <c r="K222" s="835">
        <v>0.7</v>
      </c>
      <c r="L222" s="845">
        <v>4</v>
      </c>
      <c r="M222" s="609">
        <f t="shared" si="53"/>
        <v>2.8</v>
      </c>
      <c r="N222" s="828" t="s">
        <v>110</v>
      </c>
      <c r="O222" s="700">
        <v>0.62</v>
      </c>
      <c r="P222" s="603">
        <v>44616</v>
      </c>
      <c r="Q222" s="603">
        <v>44638</v>
      </c>
      <c r="R222" s="609">
        <f t="shared" si="54"/>
        <v>12.903225806451607</v>
      </c>
      <c r="S222" s="667">
        <f>IF(INDEX(Historical!$D$7:$D$1225,MATCH(B222,Historical!$B$7:$B$1249,0))=0,"n/a",(INDEX(Historical!$C$7:$C$1227,MATCH(B222,Historical!$B$7:$B$1249,0))/INDEX(Historical!$D$7:$D$1225,MATCH(B222,Historical!$B$7:$B$1249,0))-1)*100)</f>
        <v>10.714285714285698</v>
      </c>
      <c r="T222" s="667">
        <f>IF(INDEX(Historical!$F$7:$F$1218,MATCH(B222,Historical!$B$7:$B$1249,0))=0,"n/a",((INDEX(Historical!$C$7:$C$1227,MATCH(B222,Historical!$B$7:$B$1249,0))/INDEX(Historical!$F$7:$F$1218,MATCH(B222,Historical!$B$7:$B$1249,0)))^(1/3)-1)*100)</f>
        <v>12.110512440831279</v>
      </c>
      <c r="U222" s="667">
        <f>IF(INDEX(Historical!$H$7:$H$1218,MATCH(B222,Historical!$B$7:$B$1249,0))=0,"n/a",((INDEX(Historical!$C$7:$C$1227,MATCH(B222,Historical!$B$7:$B$1249,0))/INDEX(Historical!$H$7:$H$1218,MATCH(B222,Historical!$B$7:$B$1249,0)))^(1/5)-1)*100)</f>
        <v>11.178232402599765</v>
      </c>
      <c r="V222" s="667">
        <f>IF(INDEX(Historical!$N$7:$N$1218,MATCH(B222,Historical!$B$7:$B$1249,0))=0,"n/a",((INDEX(Historical!$C$7:$C$1227,MATCH(B222,Historical!$B$7:$B$1249,0))/INDEX(Historical!$N$7:$N$1218,MATCH(B222,Historical!$B$7:$B$1249,0)))^(1/10)-1)*100)</f>
        <v>16.576171878410207</v>
      </c>
      <c r="W222" s="668">
        <f t="shared" si="55"/>
        <v>0.67435548355763375</v>
      </c>
      <c r="X222" s="669">
        <f t="shared" si="56"/>
        <v>0.20738835626344646</v>
      </c>
      <c r="Y222" s="628"/>
      <c r="Z222" s="618">
        <f t="shared" si="57"/>
        <v>33.452807646356035</v>
      </c>
      <c r="AA222" s="844">
        <f t="shared" si="58"/>
        <v>35.635603345280764</v>
      </c>
      <c r="AB222" s="845">
        <v>12</v>
      </c>
      <c r="AC222" s="824">
        <v>8.3699999999999992</v>
      </c>
      <c r="AD222" s="824" t="s">
        <v>135</v>
      </c>
      <c r="AE222" s="824">
        <v>9.17</v>
      </c>
      <c r="AF222" s="824">
        <v>23.52</v>
      </c>
      <c r="AG222" s="826">
        <v>64.3</v>
      </c>
      <c r="AH222" s="824">
        <v>25.4</v>
      </c>
      <c r="AI222" s="824">
        <v>11.89</v>
      </c>
      <c r="AJ222" s="824">
        <v>53.900000000000006</v>
      </c>
      <c r="AK222" s="824">
        <v>-0.27</v>
      </c>
      <c r="AL222" s="836">
        <v>52400</v>
      </c>
      <c r="AM222" s="831">
        <v>0.1</v>
      </c>
      <c r="AN222" s="824">
        <v>0</v>
      </c>
      <c r="AO222" s="705">
        <f t="shared" si="59"/>
        <v>-23.518624169623031</v>
      </c>
      <c r="AP222" s="706">
        <f t="shared" si="60"/>
        <v>12.116979175657733</v>
      </c>
      <c r="AQ222" s="846">
        <f t="shared" si="61"/>
        <v>510.33666144404941</v>
      </c>
      <c r="AR222" s="618">
        <f>INDEX(Historical!$C$7:$C$1227,MATCH(B222,Historical!$B$7:$B$1249,0))*IF(AH222="n/a",1.03,IF(AH222&lt;0,1.01,IF(AH222&gt;10,1.1,(1+AH222/100))))</f>
        <v>2.7280000000000002</v>
      </c>
      <c r="AS222" s="844">
        <f t="shared" si="62"/>
        <v>3.0008000000000004</v>
      </c>
      <c r="AT222" s="844">
        <f t="shared" si="66"/>
        <v>3.0308080000000004</v>
      </c>
      <c r="AU222" s="844">
        <f t="shared" si="66"/>
        <v>3.0611160800000006</v>
      </c>
      <c r="AV222" s="844">
        <f t="shared" si="66"/>
        <v>3.0917272408000005</v>
      </c>
      <c r="AW222" s="618">
        <f t="shared" si="63"/>
        <v>14.912451320800002</v>
      </c>
      <c r="AX222" s="713">
        <f t="shared" si="64"/>
        <v>4.9996484127803678</v>
      </c>
      <c r="AY222" s="891">
        <v>1.24</v>
      </c>
      <c r="AZ222" s="830">
        <v>29.59</v>
      </c>
      <c r="BA222" s="830">
        <v>-26.119999999999997</v>
      </c>
      <c r="BB222" s="830">
        <v>12.989999999999998</v>
      </c>
      <c r="BC222" s="830">
        <v>1.5699999999999998</v>
      </c>
      <c r="BE222" s="594">
        <v>2010</v>
      </c>
      <c r="BF222" s="856">
        <f t="shared" si="65"/>
        <v>1</v>
      </c>
      <c r="BG222" s="840">
        <v>10.8</v>
      </c>
      <c r="BH222" s="823" t="s">
        <v>4455</v>
      </c>
      <c r="BI222" s="823" t="s">
        <v>4456</v>
      </c>
    </row>
    <row r="223" spans="1:61" ht="11.25" customHeight="1" x14ac:dyDescent="0.2">
      <c r="A223" s="670" t="s">
        <v>4961</v>
      </c>
      <c r="B223" s="746" t="s">
        <v>3795</v>
      </c>
      <c r="C223" s="889" t="s">
        <v>127</v>
      </c>
      <c r="D223" s="889" t="s">
        <v>4194</v>
      </c>
      <c r="E223" s="699">
        <v>11</v>
      </c>
      <c r="F223" s="1155">
        <v>435</v>
      </c>
      <c r="G223" s="1155" t="s">
        <v>105</v>
      </c>
      <c r="H223" s="1155" t="s">
        <v>105</v>
      </c>
      <c r="I223" s="841">
        <v>67.61</v>
      </c>
      <c r="J223" s="618">
        <f t="shared" si="52"/>
        <v>2.2777695607158708</v>
      </c>
      <c r="K223" s="822">
        <v>0.38500000000000001</v>
      </c>
      <c r="L223" s="1155">
        <v>4</v>
      </c>
      <c r="M223" s="609">
        <f t="shared" si="53"/>
        <v>1.54</v>
      </c>
      <c r="N223" s="1155" t="s">
        <v>126</v>
      </c>
      <c r="O223" s="575">
        <v>0.35</v>
      </c>
      <c r="P223" s="603">
        <v>44833</v>
      </c>
      <c r="Q223" s="603">
        <v>44848</v>
      </c>
      <c r="R223" s="609">
        <f t="shared" si="54"/>
        <v>10.000000000000009</v>
      </c>
      <c r="S223" s="667">
        <f>IF(INDEX(Historical!$D$7:$D$1225,MATCH(B223,Historical!$B$7:$B$1249,0))=0,"n/a",(INDEX(Historical!$C$7:$C$1227,MATCH(B223,Historical!$B$7:$B$1249,0))/INDEX(Historical!$D$7:$D$1225,MATCH(B223,Historical!$B$7:$B$1249,0))-1)*100)</f>
        <v>10.68376068376069</v>
      </c>
      <c r="T223" s="667">
        <f>IF(INDEX(Historical!$F$7:$F$1218,MATCH(B223,Historical!$B$7:$B$1249,0))=0,"n/a",((INDEX(Historical!$C$7:$C$1227,MATCH(B223,Historical!$B$7:$B$1249,0))/INDEX(Historical!$F$7:$F$1218,MATCH(B223,Historical!$B$7:$B$1249,0)))^(1/3)-1)*100)</f>
        <v>12.071189213318956</v>
      </c>
      <c r="U223" s="667">
        <f>IF(INDEX(Historical!$H$7:$H$1218,MATCH(B223,Historical!$B$7:$B$1249,0))=0,"n/a",((INDEX(Historical!$C$7:$C$1227,MATCH(B223,Historical!$B$7:$B$1249,0))/INDEX(Historical!$H$7:$H$1218,MATCH(B223,Historical!$B$7:$B$1249,0)))^(1/5)-1)*100)</f>
        <v>12.457248761465568</v>
      </c>
      <c r="V223" s="667" t="str">
        <f>IF(INDEX(Historical!$N$7:$N$1218,MATCH(B223,Historical!$B$7:$B$1249,0))=0,"n/a",((INDEX(Historical!$C$7:$C$1227,MATCH(B223,Historical!$B$7:$B$1249,0))/INDEX(Historical!$N$7:$N$1218,MATCH(B223,Historical!$B$7:$B$1249,0)))^(1/10)-1)*100)</f>
        <v>n/a</v>
      </c>
      <c r="W223" s="668" t="str">
        <f t="shared" si="55"/>
        <v>n/a</v>
      </c>
      <c r="X223" s="669">
        <f t="shared" si="56"/>
        <v>0.51905203172773196</v>
      </c>
      <c r="Y223" s="619"/>
      <c r="Z223" s="618">
        <f t="shared" si="57"/>
        <v>68.444444444444443</v>
      </c>
      <c r="AA223" s="844">
        <f t="shared" si="58"/>
        <v>30.048888888888889</v>
      </c>
      <c r="AB223" s="845">
        <v>12</v>
      </c>
      <c r="AC223" s="840">
        <v>2.25</v>
      </c>
      <c r="AD223" s="840">
        <v>6.25</v>
      </c>
      <c r="AE223" s="824">
        <v>2.95</v>
      </c>
      <c r="AF223" s="824">
        <v>3.4</v>
      </c>
      <c r="AG223" s="824">
        <v>11.3</v>
      </c>
      <c r="AH223" s="824">
        <v>23.400000000000002</v>
      </c>
      <c r="AI223" s="824">
        <v>4.92</v>
      </c>
      <c r="AJ223" s="647">
        <v>24</v>
      </c>
      <c r="AK223" s="647">
        <v>4.7</v>
      </c>
      <c r="AL223" s="840">
        <v>89710</v>
      </c>
      <c r="AM223" s="840">
        <v>0.15</v>
      </c>
      <c r="AN223" s="840">
        <v>0.81</v>
      </c>
      <c r="AO223" s="705">
        <f t="shared" si="59"/>
        <v>-15.31387056670745</v>
      </c>
      <c r="AP223" s="706">
        <f t="shared" si="60"/>
        <v>14.735018322181439</v>
      </c>
      <c r="AQ223" s="846">
        <f t="shared" si="61"/>
        <v>113.08967566858605</v>
      </c>
      <c r="AR223" s="618">
        <f>INDEX(Historical!$C$7:$C$1227,MATCH(B223,Historical!$B$7:$B$1249,0))*IF(AH223="n/a",1.03,IF(AH223&lt;0,1.01,IF(AH223&gt;10,1.1,(1+AH223/100))))</f>
        <v>1.4245000000000001</v>
      </c>
      <c r="AS223" s="844">
        <f t="shared" si="62"/>
        <v>1.4945854000000001</v>
      </c>
      <c r="AT223" s="844">
        <f t="shared" si="66"/>
        <v>1.5648309138000001</v>
      </c>
      <c r="AU223" s="844">
        <f t="shared" si="66"/>
        <v>1.6383779667486</v>
      </c>
      <c r="AV223" s="844">
        <f t="shared" si="66"/>
        <v>1.7153817311857842</v>
      </c>
      <c r="AW223" s="618">
        <f t="shared" si="63"/>
        <v>7.8376760117343842</v>
      </c>
      <c r="AX223" s="713">
        <f t="shared" si="64"/>
        <v>11.592480419663339</v>
      </c>
      <c r="AY223" s="695">
        <v>0.68</v>
      </c>
      <c r="AZ223" s="824">
        <v>23.56</v>
      </c>
      <c r="BA223" s="824">
        <v>-2.68</v>
      </c>
      <c r="BB223" s="824">
        <v>11.540000000000001</v>
      </c>
      <c r="BC223" s="824">
        <v>8.33</v>
      </c>
      <c r="BE223" s="594">
        <v>2012</v>
      </c>
      <c r="BF223" s="856">
        <f t="shared" si="65"/>
        <v>1</v>
      </c>
      <c r="BG223" s="840">
        <v>4.7</v>
      </c>
      <c r="BH223" s="823" t="s">
        <v>4455</v>
      </c>
      <c r="BI223" s="823" t="s">
        <v>4456</v>
      </c>
    </row>
    <row r="224" spans="1:61" ht="11.25" customHeight="1" x14ac:dyDescent="0.2">
      <c r="A224" s="829" t="s">
        <v>4963</v>
      </c>
      <c r="B224" s="833" t="s">
        <v>1417</v>
      </c>
      <c r="C224" s="889" t="s">
        <v>107</v>
      </c>
      <c r="D224" s="889" t="s">
        <v>117</v>
      </c>
      <c r="E224" s="699">
        <v>10</v>
      </c>
      <c r="F224" s="1155">
        <v>484</v>
      </c>
      <c r="G224" s="1155" t="s">
        <v>105</v>
      </c>
      <c r="H224" s="1155" t="s">
        <v>105</v>
      </c>
      <c r="I224" s="832">
        <v>76.7</v>
      </c>
      <c r="J224" s="618">
        <f t="shared" si="52"/>
        <v>2.6075619295958274</v>
      </c>
      <c r="K224" s="835">
        <v>0.5</v>
      </c>
      <c r="L224" s="845">
        <v>4</v>
      </c>
      <c r="M224" s="609">
        <f t="shared" si="53"/>
        <v>2</v>
      </c>
      <c r="N224" s="828" t="s">
        <v>260</v>
      </c>
      <c r="O224" s="700">
        <v>0.48</v>
      </c>
      <c r="P224" s="603">
        <v>44690</v>
      </c>
      <c r="Q224" s="603">
        <v>44726</v>
      </c>
      <c r="R224" s="609">
        <f t="shared" si="54"/>
        <v>4.1666666666666705</v>
      </c>
      <c r="S224" s="667">
        <f>IF(INDEX(Historical!$D$7:$D$1225,MATCH(B224,Historical!$B$7:$B$1249,0))=0,"n/a",(INDEX(Historical!$C$7:$C$1227,MATCH(B224,Historical!$B$7:$B$1249,0))/INDEX(Historical!$D$7:$D$1225,MATCH(B224,Historical!$B$7:$B$1249,0))-1)*100)</f>
        <v>4.39560439560438</v>
      </c>
      <c r="T224" s="667">
        <f>IF(INDEX(Historical!$F$7:$F$1218,MATCH(B224,Historical!$B$7:$B$1249,0))=0,"n/a",((INDEX(Historical!$C$7:$C$1227,MATCH(B224,Historical!$B$7:$B$1249,0))/INDEX(Historical!$F$7:$F$1218,MATCH(B224,Historical!$B$7:$B$1249,0)))^(1/3)-1)*100)</f>
        <v>4.604051127515274</v>
      </c>
      <c r="U224" s="667">
        <f>IF(INDEX(Historical!$H$7:$H$1218,MATCH(B224,Historical!$B$7:$B$1249,0))=0,"n/a",((INDEX(Historical!$C$7:$C$1227,MATCH(B224,Historical!$B$7:$B$1249,0))/INDEX(Historical!$H$7:$H$1218,MATCH(B224,Historical!$B$7:$B$1249,0)))^(1/5)-1)*100)</f>
        <v>3.8232473709484127</v>
      </c>
      <c r="V224" s="667">
        <f>IF(INDEX(Historical!$N$7:$N$1218,MATCH(B224,Historical!$B$7:$B$1249,0))=0,"n/a",((INDEX(Historical!$C$7:$C$1227,MATCH(B224,Historical!$B$7:$B$1249,0))/INDEX(Historical!$N$7:$N$1218,MATCH(B224,Historical!$B$7:$B$1249,0)))^(1/10)-1)*100)</f>
        <v>11.160693128838206</v>
      </c>
      <c r="W224" s="668">
        <f t="shared" si="55"/>
        <v>0.34256361381978084</v>
      </c>
      <c r="X224" s="669">
        <f t="shared" si="56"/>
        <v>0.20778518320371811</v>
      </c>
      <c r="Y224" s="635"/>
      <c r="Z224" s="618">
        <f t="shared" si="57"/>
        <v>75.187969924812023</v>
      </c>
      <c r="AA224" s="844">
        <f t="shared" si="58"/>
        <v>28.834586466165412</v>
      </c>
      <c r="AB224" s="845">
        <v>12</v>
      </c>
      <c r="AC224" s="824">
        <v>2.66</v>
      </c>
      <c r="AD224" s="824">
        <v>420.4</v>
      </c>
      <c r="AE224" s="824">
        <v>0.81</v>
      </c>
      <c r="AF224" s="824">
        <v>2.41</v>
      </c>
      <c r="AG224" s="824">
        <v>4.8</v>
      </c>
      <c r="AH224" s="824">
        <v>28.599999999999998</v>
      </c>
      <c r="AI224" s="824">
        <v>16.939999999999998</v>
      </c>
      <c r="AJ224" s="824">
        <v>18.399999999999999</v>
      </c>
      <c r="AK224" s="824">
        <v>6.9999999999999993E-2</v>
      </c>
      <c r="AL224" s="836">
        <v>59840</v>
      </c>
      <c r="AM224" s="830">
        <v>0.1</v>
      </c>
      <c r="AN224" s="824">
        <v>0.71</v>
      </c>
      <c r="AO224" s="705">
        <f t="shared" si="59"/>
        <v>-22.403777165621172</v>
      </c>
      <c r="AP224" s="706">
        <f t="shared" si="60"/>
        <v>6.4308093005442402</v>
      </c>
      <c r="AQ224" s="846">
        <f t="shared" si="61"/>
        <v>75.741417850783947</v>
      </c>
      <c r="AR224" s="618">
        <f>INDEX(Historical!$C$7:$C$1227,MATCH(B224,Historical!$B$7:$B$1249,0))*IF(AH224="n/a",1.03,IF(AH224&lt;0,1.01,IF(AH224&gt;10,1.1,(1+AH224/100))))</f>
        <v>2.09</v>
      </c>
      <c r="AS224" s="844">
        <f t="shared" si="62"/>
        <v>2.2989999999999999</v>
      </c>
      <c r="AT224" s="844">
        <f t="shared" si="66"/>
        <v>2.3006092999999996</v>
      </c>
      <c r="AU224" s="844">
        <f t="shared" si="66"/>
        <v>2.3022197265099993</v>
      </c>
      <c r="AV224" s="844">
        <f t="shared" si="66"/>
        <v>2.3038312803185561</v>
      </c>
      <c r="AW224" s="618">
        <f t="shared" si="63"/>
        <v>11.295660306828555</v>
      </c>
      <c r="AX224" s="713">
        <f t="shared" si="64"/>
        <v>14.727066892866434</v>
      </c>
      <c r="AY224" s="891">
        <v>1.07</v>
      </c>
      <c r="AZ224" s="830">
        <v>34.44</v>
      </c>
      <c r="BA224" s="830">
        <v>-0.85000000000000009</v>
      </c>
      <c r="BB224" s="830">
        <v>10.83</v>
      </c>
      <c r="BC224" s="830">
        <v>15.07</v>
      </c>
      <c r="BE224" s="594">
        <v>2013</v>
      </c>
      <c r="BF224" s="856">
        <f t="shared" si="65"/>
        <v>1</v>
      </c>
      <c r="BG224" s="840">
        <v>0.3</v>
      </c>
      <c r="BH224" s="823" t="s">
        <v>4455</v>
      </c>
      <c r="BI224" s="823" t="s">
        <v>4456</v>
      </c>
    </row>
    <row r="225" spans="1:61" ht="11.25" customHeight="1" x14ac:dyDescent="0.2">
      <c r="A225" s="822" t="s">
        <v>1385</v>
      </c>
      <c r="B225" s="833" t="s">
        <v>1386</v>
      </c>
      <c r="C225" s="889" t="s">
        <v>244</v>
      </c>
      <c r="D225" s="889" t="s">
        <v>4200</v>
      </c>
      <c r="E225" s="699">
        <v>13</v>
      </c>
      <c r="F225" s="1155">
        <v>279</v>
      </c>
      <c r="G225" s="1155" t="s">
        <v>105</v>
      </c>
      <c r="H225" s="1155" t="s">
        <v>105</v>
      </c>
      <c r="I225" s="832">
        <v>61.59</v>
      </c>
      <c r="J225" s="618">
        <f t="shared" si="52"/>
        <v>2.9225523623964929</v>
      </c>
      <c r="K225" s="835">
        <v>0.45</v>
      </c>
      <c r="L225" s="845">
        <v>4</v>
      </c>
      <c r="M225" s="609">
        <f t="shared" si="53"/>
        <v>1.8</v>
      </c>
      <c r="N225" s="828" t="s">
        <v>588</v>
      </c>
      <c r="O225" s="700">
        <v>0.43</v>
      </c>
      <c r="P225" s="603">
        <v>44616</v>
      </c>
      <c r="Q225" s="603">
        <v>44631</v>
      </c>
      <c r="R225" s="609">
        <f t="shared" si="54"/>
        <v>4.6511627906976782</v>
      </c>
      <c r="S225" s="667">
        <f>IF(INDEX(Historical!$D$7:$D$1225,MATCH(B225,Historical!$B$7:$B$1249,0))=0,"n/a",(INDEX(Historical!$C$7:$C$1227,MATCH(B225,Historical!$B$7:$B$1249,0))/INDEX(Historical!$D$7:$D$1225,MATCH(B225,Historical!$B$7:$B$1249,0))-1)*100)</f>
        <v>7.4999999999999956</v>
      </c>
      <c r="T225" s="667">
        <f>IF(INDEX(Historical!$F$7:$F$1218,MATCH(B225,Historical!$B$7:$B$1249,0))=0,"n/a",((INDEX(Historical!$C$7:$C$1227,MATCH(B225,Historical!$B$7:$B$1249,0))/INDEX(Historical!$F$7:$F$1218,MATCH(B225,Historical!$B$7:$B$1249,0)))^(1/3)-1)*100)</f>
        <v>9.2240238124367213</v>
      </c>
      <c r="U225" s="667">
        <f>IF(INDEX(Historical!$H$7:$H$1218,MATCH(B225,Historical!$B$7:$B$1249,0))=0,"n/a",((INDEX(Historical!$C$7:$C$1227,MATCH(B225,Historical!$B$7:$B$1249,0))/INDEX(Historical!$H$7:$H$1218,MATCH(B225,Historical!$B$7:$B$1249,0)))^(1/5)-1)*100)</f>
        <v>11.456573996486764</v>
      </c>
      <c r="V225" s="667">
        <f>IF(INDEX(Historical!$N$7:$N$1218,MATCH(B225,Historical!$B$7:$B$1249,0))=0,"n/a",((INDEX(Historical!$C$7:$C$1227,MATCH(B225,Historical!$B$7:$B$1249,0))/INDEX(Historical!$N$7:$N$1218,MATCH(B225,Historical!$B$7:$B$1249,0)))^(1/10)-1)*100)</f>
        <v>13.15033504297265</v>
      </c>
      <c r="W225" s="668">
        <f t="shared" si="55"/>
        <v>0.87120016022778013</v>
      </c>
      <c r="X225" s="669" t="str">
        <f t="shared" si="56"/>
        <v>n/a</v>
      </c>
      <c r="Y225" s="834" t="s">
        <v>803</v>
      </c>
      <c r="Z225" s="618">
        <f t="shared" si="57"/>
        <v>55.72755417956656</v>
      </c>
      <c r="AA225" s="844">
        <f t="shared" si="58"/>
        <v>19.068111455108362</v>
      </c>
      <c r="AB225" s="845">
        <v>12</v>
      </c>
      <c r="AC225" s="824">
        <v>3.23</v>
      </c>
      <c r="AD225" s="824">
        <v>0.8</v>
      </c>
      <c r="AE225" s="824">
        <v>0.46</v>
      </c>
      <c r="AF225" s="824">
        <v>1.66</v>
      </c>
      <c r="AG225" s="824">
        <v>8.6</v>
      </c>
      <c r="AH225" s="824">
        <v>98.4</v>
      </c>
      <c r="AI225" s="824">
        <v>37.940000000000005</v>
      </c>
      <c r="AJ225" s="824">
        <v>-0.6</v>
      </c>
      <c r="AK225" s="824">
        <v>23.5</v>
      </c>
      <c r="AL225" s="836">
        <v>17220</v>
      </c>
      <c r="AM225" s="830">
        <v>1.6</v>
      </c>
      <c r="AN225" s="824">
        <v>0.33</v>
      </c>
      <c r="AO225" s="705">
        <f t="shared" si="59"/>
        <v>-4.688985096225105</v>
      </c>
      <c r="AP225" s="706">
        <f t="shared" si="60"/>
        <v>14.379126358883257</v>
      </c>
      <c r="AQ225" s="846">
        <f t="shared" si="61"/>
        <v>18.608721836839791</v>
      </c>
      <c r="AR225" s="618">
        <f>INDEX(Historical!$C$7:$C$1227,MATCH(B225,Historical!$B$7:$B$1249,0))*IF(AH225="n/a",1.03,IF(AH225&lt;0,1.01,IF(AH225&gt;10,1.1,(1+AH225/100))))</f>
        <v>1.8920000000000001</v>
      </c>
      <c r="AS225" s="844">
        <f t="shared" si="62"/>
        <v>2.0812000000000004</v>
      </c>
      <c r="AT225" s="844">
        <f t="shared" si="66"/>
        <v>2.2893200000000005</v>
      </c>
      <c r="AU225" s="844">
        <f t="shared" si="66"/>
        <v>2.5182520000000008</v>
      </c>
      <c r="AV225" s="844">
        <f t="shared" si="66"/>
        <v>2.7700772000000011</v>
      </c>
      <c r="AW225" s="618">
        <f t="shared" si="63"/>
        <v>11.550849200000002</v>
      </c>
      <c r="AX225" s="713">
        <f t="shared" si="64"/>
        <v>18.754423120636467</v>
      </c>
      <c r="AY225" s="891">
        <v>1.53</v>
      </c>
      <c r="AZ225" s="830">
        <v>35.130000000000003</v>
      </c>
      <c r="BA225" s="830">
        <v>-31.680000000000003</v>
      </c>
      <c r="BB225" s="830">
        <v>13.200000000000001</v>
      </c>
      <c r="BC225" s="830">
        <v>2.93</v>
      </c>
      <c r="BE225" s="594">
        <v>2011</v>
      </c>
      <c r="BF225" s="856">
        <f t="shared" si="65"/>
        <v>1</v>
      </c>
      <c r="BG225" s="840">
        <v>3.4000000000000004</v>
      </c>
      <c r="BH225" s="823" t="s">
        <v>4455</v>
      </c>
      <c r="BI225" s="823" t="s">
        <v>4456</v>
      </c>
    </row>
    <row r="226" spans="1:61" ht="11.25" customHeight="1" x14ac:dyDescent="0.2">
      <c r="A226" s="822" t="s">
        <v>1398</v>
      </c>
      <c r="B226" s="833" t="s">
        <v>1399</v>
      </c>
      <c r="C226" s="889" t="s">
        <v>107</v>
      </c>
      <c r="D226" s="889" t="s">
        <v>4201</v>
      </c>
      <c r="E226" s="699">
        <v>14</v>
      </c>
      <c r="F226" s="1155">
        <v>260</v>
      </c>
      <c r="G226" s="1155" t="s">
        <v>105</v>
      </c>
      <c r="H226" s="1155" t="s">
        <v>105</v>
      </c>
      <c r="I226" s="832">
        <v>267.92</v>
      </c>
      <c r="J226" s="618">
        <f t="shared" si="52"/>
        <v>1.0450880859958196</v>
      </c>
      <c r="K226" s="835">
        <v>0.7</v>
      </c>
      <c r="L226" s="845">
        <v>4</v>
      </c>
      <c r="M226" s="609">
        <f t="shared" si="53"/>
        <v>2.8</v>
      </c>
      <c r="N226" s="828" t="s">
        <v>508</v>
      </c>
      <c r="O226" s="700">
        <v>0.66</v>
      </c>
      <c r="P226" s="603">
        <v>44600</v>
      </c>
      <c r="Q226" s="603">
        <v>44615</v>
      </c>
      <c r="R226" s="609">
        <f t="shared" si="54"/>
        <v>6.060606060606049</v>
      </c>
      <c r="S226" s="667">
        <f>IF(INDEX(Historical!$D$7:$D$1225,MATCH(B226,Historical!$B$7:$B$1249,0))=0,"n/a",(INDEX(Historical!$C$7:$C$1227,MATCH(B226,Historical!$B$7:$B$1249,0))/INDEX(Historical!$D$7:$D$1225,MATCH(B226,Historical!$B$7:$B$1249,0))-1)*100)</f>
        <v>10.000000000000009</v>
      </c>
      <c r="T226" s="667">
        <f>IF(INDEX(Historical!$F$7:$F$1218,MATCH(B226,Historical!$B$7:$B$1249,0))=0,"n/a",((INDEX(Historical!$C$7:$C$1227,MATCH(B226,Historical!$B$7:$B$1249,0))/INDEX(Historical!$F$7:$F$1218,MATCH(B226,Historical!$B$7:$B$1249,0)))^(1/3)-1)*100)</f>
        <v>16.260329205681458</v>
      </c>
      <c r="U226" s="667">
        <f>IF(INDEX(Historical!$H$7:$H$1218,MATCH(B226,Historical!$B$7:$B$1249,0))=0,"n/a",((INDEX(Historical!$C$7:$C$1227,MATCH(B226,Historical!$B$7:$B$1249,0))/INDEX(Historical!$H$7:$H$1218,MATCH(B226,Historical!$B$7:$B$1249,0)))^(1/5)-1)*100)</f>
        <v>20.479766598839678</v>
      </c>
      <c r="V226" s="667">
        <f>IF(INDEX(Historical!$N$7:$N$1218,MATCH(B226,Historical!$B$7:$B$1249,0))=0,"n/a",((INDEX(Historical!$C$7:$C$1227,MATCH(B226,Historical!$B$7:$B$1249,0))/INDEX(Historical!$N$7:$N$1218,MATCH(B226,Historical!$B$7:$B$1249,0)))^(1/10)-1)*100)</f>
        <v>22.047852624585261</v>
      </c>
      <c r="W226" s="668">
        <f t="shared" si="55"/>
        <v>0.92887806116786942</v>
      </c>
      <c r="X226" s="669">
        <f t="shared" si="56"/>
        <v>1.3473530657131367</v>
      </c>
      <c r="Y226" s="833"/>
      <c r="Z226" s="618">
        <f t="shared" si="57"/>
        <v>43.478260869565212</v>
      </c>
      <c r="AA226" s="844">
        <f t="shared" si="58"/>
        <v>41.602484472049689</v>
      </c>
      <c r="AB226" s="845">
        <v>12</v>
      </c>
      <c r="AC226" s="824">
        <v>6.44</v>
      </c>
      <c r="AD226" s="824">
        <v>4.53</v>
      </c>
      <c r="AE226" s="824">
        <v>13.63</v>
      </c>
      <c r="AF226" s="824">
        <v>9.42</v>
      </c>
      <c r="AG226" s="824">
        <v>23.799999999999997</v>
      </c>
      <c r="AH226" s="824">
        <v>-13.8</v>
      </c>
      <c r="AI226" s="824">
        <v>13.55</v>
      </c>
      <c r="AJ226" s="824">
        <v>15.2</v>
      </c>
      <c r="AK226" s="824">
        <v>8.77</v>
      </c>
      <c r="AL226" s="836">
        <v>9620</v>
      </c>
      <c r="AM226" s="830">
        <v>0.1</v>
      </c>
      <c r="AN226" s="824">
        <v>0</v>
      </c>
      <c r="AO226" s="705">
        <f t="shared" si="59"/>
        <v>-20.077629787214192</v>
      </c>
      <c r="AP226" s="706">
        <f t="shared" si="60"/>
        <v>21.524854684835496</v>
      </c>
      <c r="AQ226" s="846">
        <f t="shared" si="61"/>
        <v>317.34366532828562</v>
      </c>
      <c r="AR226" s="618">
        <f>INDEX(Historical!$C$7:$C$1227,MATCH(B226,Historical!$B$7:$B$1249,0))*IF(AH226="n/a",1.03,IF(AH226&lt;0,1.01,IF(AH226&gt;10,1.1,(1+AH226/100))))</f>
        <v>2.6664000000000003</v>
      </c>
      <c r="AS226" s="844">
        <f t="shared" si="62"/>
        <v>2.9330400000000005</v>
      </c>
      <c r="AT226" s="844">
        <f t="shared" si="66"/>
        <v>3.1902676080000001</v>
      </c>
      <c r="AU226" s="844">
        <f t="shared" si="66"/>
        <v>3.4700540772215995</v>
      </c>
      <c r="AV226" s="844">
        <f t="shared" si="66"/>
        <v>3.7743778197939335</v>
      </c>
      <c r="AW226" s="618">
        <f t="shared" si="63"/>
        <v>16.034139505015531</v>
      </c>
      <c r="AX226" s="713">
        <f t="shared" si="64"/>
        <v>5.9846743449595143</v>
      </c>
      <c r="AY226" s="891">
        <v>0.66</v>
      </c>
      <c r="AZ226" s="830">
        <v>23.22</v>
      </c>
      <c r="BA226" s="830">
        <v>-36.6</v>
      </c>
      <c r="BB226" s="830">
        <v>10.639999999999999</v>
      </c>
      <c r="BC226" s="830">
        <v>-3.15</v>
      </c>
      <c r="BE226" s="594">
        <v>2009</v>
      </c>
      <c r="BF226" s="856">
        <f t="shared" si="65"/>
        <v>1</v>
      </c>
      <c r="BG226" s="840">
        <v>15.299999999999999</v>
      </c>
      <c r="BH226" s="823" t="s">
        <v>4455</v>
      </c>
      <c r="BI226" s="823" t="s">
        <v>4456</v>
      </c>
    </row>
    <row r="227" spans="1:61" ht="11.25" customHeight="1" x14ac:dyDescent="0.2">
      <c r="A227" s="822" t="s">
        <v>4968</v>
      </c>
      <c r="B227" s="833" t="s">
        <v>1403</v>
      </c>
      <c r="C227" s="889" t="s">
        <v>107</v>
      </c>
      <c r="D227" s="889" t="s">
        <v>117</v>
      </c>
      <c r="E227" s="699">
        <v>13</v>
      </c>
      <c r="F227" s="1155">
        <v>293</v>
      </c>
      <c r="G227" s="1155" t="s">
        <v>114</v>
      </c>
      <c r="H227" s="1155" t="s">
        <v>114</v>
      </c>
      <c r="I227" s="832">
        <v>173.18</v>
      </c>
      <c r="J227" s="618">
        <f t="shared" si="52"/>
        <v>1.3627439658159139</v>
      </c>
      <c r="K227" s="835">
        <v>0.59</v>
      </c>
      <c r="L227" s="845">
        <v>4</v>
      </c>
      <c r="M227" s="609">
        <f t="shared" si="53"/>
        <v>2.36</v>
      </c>
      <c r="N227" s="828" t="s">
        <v>106</v>
      </c>
      <c r="O227" s="700">
        <v>0.53500000000000003</v>
      </c>
      <c r="P227" s="603">
        <v>44769</v>
      </c>
      <c r="Q227" s="603">
        <v>44788</v>
      </c>
      <c r="R227" s="609">
        <f t="shared" si="54"/>
        <v>10.280373831775687</v>
      </c>
      <c r="S227" s="667">
        <f>IF(INDEX(Historical!$D$7:$D$1225,MATCH(B227,Historical!$B$7:$B$1249,0))=0,"n/a",(INDEX(Historical!$C$7:$C$1227,MATCH(B227,Historical!$B$7:$B$1249,0))/INDEX(Historical!$D$7:$D$1225,MATCH(B227,Historical!$B$7:$B$1249,0))-1)*100)</f>
        <v>8.6956521739130377</v>
      </c>
      <c r="T227" s="667">
        <f>IF(INDEX(Historical!$F$7:$F$1218,MATCH(B227,Historical!$B$7:$B$1249,0))=0,"n/a",((INDEX(Historical!$C$7:$C$1227,MATCH(B227,Historical!$B$7:$B$1249,0))/INDEX(Historical!$F$7:$F$1218,MATCH(B227,Historical!$B$7:$B$1249,0)))^(1/3)-1)*100)</f>
        <v>8.1743521473638161</v>
      </c>
      <c r="U227" s="667">
        <f>IF(INDEX(Historical!$H$7:$H$1218,MATCH(B227,Historical!$B$7:$B$1249,0))=0,"n/a",((INDEX(Historical!$C$7:$C$1227,MATCH(B227,Historical!$B$7:$B$1249,0))/INDEX(Historical!$H$7:$H$1218,MATCH(B227,Historical!$B$7:$B$1249,0)))^(1/5)-1)*100)</f>
        <v>8.9976987048345336</v>
      </c>
      <c r="V227" s="667">
        <f>IF(INDEX(Historical!$N$7:$N$1218,MATCH(B227,Historical!$B$7:$B$1249,0))=0,"n/a",((INDEX(Historical!$C$7:$C$1227,MATCH(B227,Historical!$B$7:$B$1249,0))/INDEX(Historical!$N$7:$N$1218,MATCH(B227,Historical!$B$7:$B$1249,0)))^(1/10)-1)*100)</f>
        <v>8.8060775849534867</v>
      </c>
      <c r="W227" s="668">
        <f t="shared" si="55"/>
        <v>1.0217600989807836</v>
      </c>
      <c r="X227" s="669">
        <f t="shared" si="56"/>
        <v>0.70848021297909713</v>
      </c>
      <c r="Y227" s="631"/>
      <c r="Z227" s="618">
        <f t="shared" si="57"/>
        <v>35.382308845577207</v>
      </c>
      <c r="AA227" s="844">
        <f t="shared" si="58"/>
        <v>25.9640179910045</v>
      </c>
      <c r="AB227" s="845">
        <v>12</v>
      </c>
      <c r="AC227" s="824">
        <v>6.67</v>
      </c>
      <c r="AD227" s="824">
        <v>3.05</v>
      </c>
      <c r="AE227" s="824">
        <v>4.0199999999999996</v>
      </c>
      <c r="AF227" s="824">
        <v>8.7799999999999994</v>
      </c>
      <c r="AG227" s="824">
        <v>32.1</v>
      </c>
      <c r="AH227" s="824">
        <v>55.600000000000009</v>
      </c>
      <c r="AI227" s="824">
        <v>9.7199999999999989</v>
      </c>
      <c r="AJ227" s="824">
        <v>12.7</v>
      </c>
      <c r="AK227" s="824">
        <v>8.3000000000000007</v>
      </c>
      <c r="AL227" s="836">
        <v>83830</v>
      </c>
      <c r="AM227" s="830">
        <v>0.12</v>
      </c>
      <c r="AN227" s="824">
        <v>1.19</v>
      </c>
      <c r="AO227" s="705">
        <f t="shared" si="59"/>
        <v>-15.603575320354052</v>
      </c>
      <c r="AP227" s="706">
        <f t="shared" si="60"/>
        <v>10.360442670650448</v>
      </c>
      <c r="AQ227" s="846">
        <f t="shared" si="61"/>
        <v>218.30389250317896</v>
      </c>
      <c r="AR227" s="618">
        <f>INDEX(Historical!$C$7:$C$1227,MATCH(B227,Historical!$B$7:$B$1249,0))*IF(AH227="n/a",1.03,IF(AH227&lt;0,1.01,IF(AH227&gt;10,1.1,(1+AH227/100))))</f>
        <v>2.2000000000000002</v>
      </c>
      <c r="AS227" s="844">
        <f t="shared" si="62"/>
        <v>2.41384</v>
      </c>
      <c r="AT227" s="844">
        <f t="shared" ref="AT227:AV246" si="67">IF($AK227="n/a",1.03*AS227,IF($AK227&lt;0,1.01*AS227,IF($AK227&gt;10,1.1*AS227,(1+$AK227/100)*AS227)))</f>
        <v>2.61418872</v>
      </c>
      <c r="AU227" s="844">
        <f t="shared" si="67"/>
        <v>2.8311663837599998</v>
      </c>
      <c r="AV227" s="844">
        <f t="shared" si="67"/>
        <v>3.0661531936120796</v>
      </c>
      <c r="AW227" s="618">
        <f t="shared" si="63"/>
        <v>13.125348297372078</v>
      </c>
      <c r="AX227" s="713">
        <f t="shared" si="64"/>
        <v>7.5790208438457549</v>
      </c>
      <c r="AY227" s="891">
        <v>0.89</v>
      </c>
      <c r="AZ227" s="830">
        <v>21.27</v>
      </c>
      <c r="BA227" s="830">
        <v>-5.4399999999999995</v>
      </c>
      <c r="BB227" s="830">
        <v>9.0399999999999991</v>
      </c>
      <c r="BC227" s="830">
        <v>8.33</v>
      </c>
      <c r="BE227" s="594">
        <v>2010</v>
      </c>
      <c r="BF227" s="856">
        <f t="shared" si="65"/>
        <v>1</v>
      </c>
      <c r="BG227" s="840">
        <v>10.100000000000001</v>
      </c>
      <c r="BH227" s="823" t="s">
        <v>4455</v>
      </c>
      <c r="BI227" s="823" t="s">
        <v>4456</v>
      </c>
    </row>
    <row r="228" spans="1:61" ht="11.25" customHeight="1" x14ac:dyDescent="0.2">
      <c r="A228" s="822" t="s">
        <v>4969</v>
      </c>
      <c r="B228" s="833" t="s">
        <v>658</v>
      </c>
      <c r="C228" s="889" t="s">
        <v>177</v>
      </c>
      <c r="D228" s="889" t="s">
        <v>4203</v>
      </c>
      <c r="E228" s="699">
        <v>22</v>
      </c>
      <c r="F228" s="1155">
        <v>160</v>
      </c>
      <c r="G228" s="1155" t="s">
        <v>105</v>
      </c>
      <c r="H228" s="1155" t="s">
        <v>105</v>
      </c>
      <c r="I228" s="832">
        <v>52.7</v>
      </c>
      <c r="J228" s="618">
        <f t="shared" si="52"/>
        <v>7.9506641366223914</v>
      </c>
      <c r="K228" s="842">
        <v>1.0475000000000001</v>
      </c>
      <c r="L228" s="845">
        <v>4</v>
      </c>
      <c r="M228" s="609">
        <f t="shared" si="53"/>
        <v>4.1900000000000004</v>
      </c>
      <c r="N228" s="828" t="s">
        <v>106</v>
      </c>
      <c r="O228" s="701">
        <v>1.0375000000000001</v>
      </c>
      <c r="P228" s="603">
        <v>44869</v>
      </c>
      <c r="Q228" s="603">
        <v>44879</v>
      </c>
      <c r="R228" s="609">
        <f t="shared" si="54"/>
        <v>0.96385542168674776</v>
      </c>
      <c r="S228" s="667">
        <f>IF(INDEX(Historical!$D$7:$D$1225,MATCH(B228,Historical!$B$7:$B$1249,0))=0,"n/a",(INDEX(Historical!$C$7:$C$1227,MATCH(B228,Historical!$B$7:$B$1249,0))/INDEX(Historical!$D$7:$D$1225,MATCH(B228,Historical!$B$7:$B$1249,0))-1)*100)</f>
        <v>0.24330900243307862</v>
      </c>
      <c r="T228" s="667">
        <f>IF(INDEX(Historical!$F$7:$F$1218,MATCH(B228,Historical!$B$7:$B$1249,0))=0,"n/a",((INDEX(Historical!$C$7:$C$1227,MATCH(B228,Historical!$B$7:$B$1249,0))/INDEX(Historical!$F$7:$F$1218,MATCH(B228,Historical!$B$7:$B$1249,0)))^(1/3)-1)*100)</f>
        <v>2.7993910838894021</v>
      </c>
      <c r="U228" s="667">
        <f>IF(INDEX(Historical!$H$7:$H$1218,MATCH(B228,Historical!$B$7:$B$1249,0))=0,"n/a",((INDEX(Historical!$C$7:$C$1227,MATCH(B228,Historical!$B$7:$B$1249,0))/INDEX(Historical!$H$7:$H$1218,MATCH(B228,Historical!$B$7:$B$1249,0)))^(1/5)-1)*100)</f>
        <v>4.8905838881368124</v>
      </c>
      <c r="V228" s="667">
        <f>IF(INDEX(Historical!$N$7:$N$1218,MATCH(B228,Historical!$B$7:$B$1249,0))=0,"n/a",((INDEX(Historical!$C$7:$C$1227,MATCH(B228,Historical!$B$7:$B$1249,0))/INDEX(Historical!$N$7:$N$1218,MATCH(B228,Historical!$B$7:$B$1249,0)))^(1/10)-1)*100)</f>
        <v>10.225425795273768</v>
      </c>
      <c r="W228" s="668">
        <f t="shared" si="55"/>
        <v>0.47827679610146501</v>
      </c>
      <c r="X228" s="669">
        <f t="shared" si="56"/>
        <v>1.2869957600360034</v>
      </c>
      <c r="Y228" s="834"/>
      <c r="Z228" s="618">
        <f t="shared" si="57"/>
        <v>97.668997668997676</v>
      </c>
      <c r="AA228" s="844">
        <f t="shared" si="58"/>
        <v>12.284382284382286</v>
      </c>
      <c r="AB228" s="845">
        <v>12</v>
      </c>
      <c r="AC228" s="824">
        <v>4.29</v>
      </c>
      <c r="AD228" s="824">
        <v>2.25</v>
      </c>
      <c r="AE228" s="824">
        <v>3.49</v>
      </c>
      <c r="AF228" s="824">
        <v>6.25</v>
      </c>
      <c r="AG228" s="824">
        <v>60.6</v>
      </c>
      <c r="AH228" s="824">
        <v>21.4</v>
      </c>
      <c r="AI228" s="824">
        <v>-8.01</v>
      </c>
      <c r="AJ228" s="824">
        <v>3.8</v>
      </c>
      <c r="AK228" s="824">
        <v>5.45</v>
      </c>
      <c r="AL228" s="836">
        <v>11000</v>
      </c>
      <c r="AM228" s="830">
        <v>0.33999999999999997</v>
      </c>
      <c r="AN228" s="824">
        <v>2.86</v>
      </c>
      <c r="AO228" s="705">
        <f t="shared" si="59"/>
        <v>0.55686574037691727</v>
      </c>
      <c r="AP228" s="706">
        <f t="shared" si="60"/>
        <v>12.841248024759203</v>
      </c>
      <c r="AQ228" s="846">
        <f t="shared" si="61"/>
        <v>84.724887666183534</v>
      </c>
      <c r="AR228" s="618">
        <f>INDEX(Historical!$C$7:$C$1227,MATCH(B228,Historical!$B$7:$B$1249,0))*IF(AH228="n/a",1.03,IF(AH228&lt;0,1.01,IF(AH228&gt;10,1.1,(1+AH228/100))))</f>
        <v>4.5320000000000009</v>
      </c>
      <c r="AS228" s="844">
        <f t="shared" si="62"/>
        <v>4.5773200000000012</v>
      </c>
      <c r="AT228" s="844">
        <f t="shared" si="67"/>
        <v>4.8267839400000012</v>
      </c>
      <c r="AU228" s="844">
        <f t="shared" si="67"/>
        <v>5.0898436647300009</v>
      </c>
      <c r="AV228" s="844">
        <f t="shared" si="67"/>
        <v>5.367240144457786</v>
      </c>
      <c r="AW228" s="618">
        <f t="shared" si="63"/>
        <v>24.393187749187788</v>
      </c>
      <c r="AX228" s="713">
        <f t="shared" si="64"/>
        <v>46.286883774549878</v>
      </c>
      <c r="AY228" s="891">
        <v>0.95</v>
      </c>
      <c r="AZ228" s="830">
        <v>20.93</v>
      </c>
      <c r="BA228" s="830">
        <v>-3.1300000000000003</v>
      </c>
      <c r="BB228" s="830">
        <v>4.4799999999999995</v>
      </c>
      <c r="BC228" s="830">
        <v>5.48</v>
      </c>
      <c r="BE228" s="594">
        <v>2001</v>
      </c>
      <c r="BF228" s="856">
        <f t="shared" si="65"/>
        <v>3</v>
      </c>
      <c r="BG228" s="840">
        <v>13.8</v>
      </c>
      <c r="BH228" s="823" t="s">
        <v>4455</v>
      </c>
      <c r="BI228" s="823" t="s">
        <v>4458</v>
      </c>
    </row>
    <row r="229" spans="1:61" ht="11.25" customHeight="1" x14ac:dyDescent="0.2">
      <c r="A229" s="829" t="s">
        <v>4971</v>
      </c>
      <c r="B229" s="833" t="s">
        <v>673</v>
      </c>
      <c r="C229" s="889" t="s">
        <v>244</v>
      </c>
      <c r="D229" s="889" t="s">
        <v>4184</v>
      </c>
      <c r="E229" s="699">
        <v>18</v>
      </c>
      <c r="F229" s="1155">
        <v>214</v>
      </c>
      <c r="G229" s="1155" t="s">
        <v>105</v>
      </c>
      <c r="H229" s="1155" t="s">
        <v>105</v>
      </c>
      <c r="I229" s="832">
        <v>45.47</v>
      </c>
      <c r="J229" s="618">
        <f t="shared" si="52"/>
        <v>2.463162524741588</v>
      </c>
      <c r="K229" s="835">
        <v>0.28000000000000003</v>
      </c>
      <c r="L229" s="845">
        <v>4</v>
      </c>
      <c r="M229" s="609">
        <f t="shared" si="53"/>
        <v>1.1200000000000001</v>
      </c>
      <c r="N229" s="828" t="s">
        <v>110</v>
      </c>
      <c r="O229" s="700">
        <v>0.26</v>
      </c>
      <c r="P229" s="603">
        <v>44715</v>
      </c>
      <c r="Q229" s="603">
        <v>44732</v>
      </c>
      <c r="R229" s="609">
        <f t="shared" si="54"/>
        <v>7.6923076923076987</v>
      </c>
      <c r="S229" s="667">
        <f>IF(INDEX(Historical!$D$7:$D$1225,MATCH(B229,Historical!$B$7:$B$1249,0))=0,"n/a",(INDEX(Historical!$C$7:$C$1227,MATCH(B229,Historical!$B$7:$B$1249,0))/INDEX(Historical!$D$7:$D$1225,MATCH(B229,Historical!$B$7:$B$1249,0))-1)*100)</f>
        <v>11.363636363636353</v>
      </c>
      <c r="T229" s="667">
        <f>IF(INDEX(Historical!$F$7:$F$1218,MATCH(B229,Historical!$B$7:$B$1249,0))=0,"n/a",((INDEX(Historical!$C$7:$C$1227,MATCH(B229,Historical!$B$7:$B$1249,0))/INDEX(Historical!$F$7:$F$1218,MATCH(B229,Historical!$B$7:$B$1249,0)))^(1/3)-1)*100)</f>
        <v>7.9055603436663846</v>
      </c>
      <c r="U229" s="667">
        <f>IF(INDEX(Historical!$H$7:$H$1218,MATCH(B229,Historical!$B$7:$B$1249,0))=0,"n/a",((INDEX(Historical!$C$7:$C$1227,MATCH(B229,Historical!$B$7:$B$1249,0))/INDEX(Historical!$H$7:$H$1218,MATCH(B229,Historical!$B$7:$B$1249,0)))^(1/5)-1)*100)</f>
        <v>8.2272013176834626</v>
      </c>
      <c r="V229" s="667">
        <f>IF(INDEX(Historical!$N$7:$N$1218,MATCH(B229,Historical!$B$7:$B$1249,0))=0,"n/a",((INDEX(Historical!$C$7:$C$1227,MATCH(B229,Historical!$B$7:$B$1249,0))/INDEX(Historical!$N$7:$N$1218,MATCH(B229,Historical!$B$7:$B$1249,0)))^(1/10)-1)*100)</f>
        <v>11.16670053981812</v>
      </c>
      <c r="W229" s="668">
        <f t="shared" si="55"/>
        <v>0.73676206219975027</v>
      </c>
      <c r="X229" s="669" t="str">
        <f t="shared" si="56"/>
        <v>n/a</v>
      </c>
      <c r="Y229" s="640"/>
      <c r="Z229" s="618">
        <f t="shared" si="57"/>
        <v>75.167785234899327</v>
      </c>
      <c r="AA229" s="844">
        <f t="shared" si="58"/>
        <v>30.516778523489933</v>
      </c>
      <c r="AB229" s="845">
        <v>3</v>
      </c>
      <c r="AC229" s="824">
        <v>1.49</v>
      </c>
      <c r="AD229" s="824">
        <v>2.06</v>
      </c>
      <c r="AE229" s="824">
        <v>1.08</v>
      </c>
      <c r="AF229" s="824">
        <v>2.0499999999999998</v>
      </c>
      <c r="AG229" s="824">
        <v>6.5</v>
      </c>
      <c r="AH229" s="824">
        <v>79.5</v>
      </c>
      <c r="AI229" s="824">
        <v>20.59</v>
      </c>
      <c r="AJ229" s="824">
        <v>-0.4</v>
      </c>
      <c r="AK229" s="824">
        <v>15</v>
      </c>
      <c r="AL229" s="836">
        <v>1460</v>
      </c>
      <c r="AM229" s="830">
        <v>3.1</v>
      </c>
      <c r="AN229" s="824">
        <v>0.68</v>
      </c>
      <c r="AO229" s="705">
        <f t="shared" si="59"/>
        <v>-19.826414681064882</v>
      </c>
      <c r="AP229" s="706">
        <f t="shared" si="60"/>
        <v>10.69036384242505</v>
      </c>
      <c r="AQ229" s="846">
        <f t="shared" si="61"/>
        <v>66.745842491105606</v>
      </c>
      <c r="AR229" s="618">
        <f>INDEX(Historical!$C$7:$C$1227,MATCH(B229,Historical!$B$7:$B$1249,0))*IF(AH229="n/a",1.03,IF(AH229&lt;0,1.01,IF(AH229&gt;10,1.1,(1+AH229/100))))</f>
        <v>1.0780000000000001</v>
      </c>
      <c r="AS229" s="844">
        <f t="shared" si="62"/>
        <v>1.1858000000000002</v>
      </c>
      <c r="AT229" s="844">
        <f t="shared" si="67"/>
        <v>1.3043800000000003</v>
      </c>
      <c r="AU229" s="844">
        <f t="shared" si="67"/>
        <v>1.4348180000000004</v>
      </c>
      <c r="AV229" s="844">
        <f t="shared" si="67"/>
        <v>1.5782998000000006</v>
      </c>
      <c r="AW229" s="618">
        <f t="shared" si="63"/>
        <v>6.5812978000000024</v>
      </c>
      <c r="AX229" s="713">
        <f t="shared" si="64"/>
        <v>14.473934022432378</v>
      </c>
      <c r="AY229" s="891">
        <v>1.05</v>
      </c>
      <c r="AZ229" s="830">
        <v>21.29</v>
      </c>
      <c r="BA229" s="830">
        <v>-25.290000000000003</v>
      </c>
      <c r="BB229" s="830">
        <v>-0.55999999999999994</v>
      </c>
      <c r="BC229" s="830">
        <v>-0.9900000000000001</v>
      </c>
      <c r="BE229" s="594">
        <v>2005</v>
      </c>
      <c r="BF229" s="856">
        <f t="shared" si="65"/>
        <v>2</v>
      </c>
      <c r="BG229" s="840">
        <v>2.7</v>
      </c>
      <c r="BH229" s="823" t="s">
        <v>4455</v>
      </c>
      <c r="BI229" s="823" t="s">
        <v>4456</v>
      </c>
    </row>
    <row r="230" spans="1:61" ht="11.25" customHeight="1" x14ac:dyDescent="0.2">
      <c r="A230" s="822" t="s">
        <v>4973</v>
      </c>
      <c r="B230" s="833" t="s">
        <v>1423</v>
      </c>
      <c r="C230" s="889" t="s">
        <v>107</v>
      </c>
      <c r="D230" s="889" t="s">
        <v>4205</v>
      </c>
      <c r="E230" s="699">
        <v>12</v>
      </c>
      <c r="F230" s="1155">
        <v>341</v>
      </c>
      <c r="G230" s="1155" t="s">
        <v>105</v>
      </c>
      <c r="H230" s="1155" t="s">
        <v>105</v>
      </c>
      <c r="I230" s="832">
        <v>34.89</v>
      </c>
      <c r="J230" s="618">
        <f t="shared" si="52"/>
        <v>2.7228432215534535</v>
      </c>
      <c r="K230" s="835">
        <v>0.23749999999999999</v>
      </c>
      <c r="L230" s="845">
        <v>4</v>
      </c>
      <c r="M230" s="609">
        <f t="shared" si="53"/>
        <v>0.95</v>
      </c>
      <c r="N230" s="828" t="s">
        <v>147</v>
      </c>
      <c r="O230" s="700">
        <v>0.22500000000000001</v>
      </c>
      <c r="P230" s="603">
        <v>44620</v>
      </c>
      <c r="Q230" s="603">
        <v>44635</v>
      </c>
      <c r="R230" s="609">
        <f t="shared" si="54"/>
        <v>5.5555555555555483</v>
      </c>
      <c r="S230" s="667">
        <f>IF(INDEX(Historical!$D$7:$D$1225,MATCH(B230,Historical!$B$7:$B$1249,0))=0,"n/a",(INDEX(Historical!$C$7:$C$1227,MATCH(B230,Historical!$B$7:$B$1249,0))/INDEX(Historical!$D$7:$D$1225,MATCH(B230,Historical!$B$7:$B$1249,0))-1)*100)</f>
        <v>2.2727272727272707</v>
      </c>
      <c r="T230" s="667">
        <f>IF(INDEX(Historical!$F$7:$F$1218,MATCH(B230,Historical!$B$7:$B$1249,0))=0,"n/a",((INDEX(Historical!$C$7:$C$1227,MATCH(B230,Historical!$B$7:$B$1249,0))/INDEX(Historical!$F$7:$F$1218,MATCH(B230,Historical!$B$7:$B$1249,0)))^(1/3)-1)*100)</f>
        <v>4.8856246288386806</v>
      </c>
      <c r="U230" s="667">
        <f>IF(INDEX(Historical!$H$7:$H$1218,MATCH(B230,Historical!$B$7:$B$1249,0))=0,"n/a",((INDEX(Historical!$C$7:$C$1227,MATCH(B230,Historical!$B$7:$B$1249,0))/INDEX(Historical!$H$7:$H$1218,MATCH(B230,Historical!$B$7:$B$1249,0)))^(1/5)-1)*100)</f>
        <v>7.0563684169161922</v>
      </c>
      <c r="V230" s="667">
        <f>IF(INDEX(Historical!$N$7:$N$1218,MATCH(B230,Historical!$B$7:$B$1249,0))=0,"n/a",((INDEX(Historical!$C$7:$C$1227,MATCH(B230,Historical!$B$7:$B$1249,0))/INDEX(Historical!$N$7:$N$1218,MATCH(B230,Historical!$B$7:$B$1249,0)))^(1/10)-1)*100)</f>
        <v>15.128271105738422</v>
      </c>
      <c r="W230" s="668">
        <f t="shared" si="55"/>
        <v>0.46643587807198844</v>
      </c>
      <c r="X230" s="669">
        <f t="shared" si="56"/>
        <v>0.35819129019879148</v>
      </c>
      <c r="Y230" s="834"/>
      <c r="Z230" s="618">
        <f t="shared" si="57"/>
        <v>25.198938992042443</v>
      </c>
      <c r="AA230" s="844">
        <f t="shared" si="58"/>
        <v>9.2546419098143229</v>
      </c>
      <c r="AB230" s="845">
        <v>12</v>
      </c>
      <c r="AC230" s="824">
        <v>3.77</v>
      </c>
      <c r="AD230" s="824">
        <v>1.1499999999999999</v>
      </c>
      <c r="AE230" s="824">
        <v>2.95</v>
      </c>
      <c r="AF230" s="824">
        <v>1.1399999999999999</v>
      </c>
      <c r="AG230" s="824">
        <v>11.899999999999999</v>
      </c>
      <c r="AH230" s="824">
        <v>962.7</v>
      </c>
      <c r="AI230" s="824">
        <v>2.68</v>
      </c>
      <c r="AJ230" s="824">
        <v>19.7</v>
      </c>
      <c r="AK230" s="824">
        <v>8</v>
      </c>
      <c r="AL230" s="836">
        <v>541.09</v>
      </c>
      <c r="AM230" s="830">
        <v>0.3</v>
      </c>
      <c r="AN230" s="824">
        <v>0.27</v>
      </c>
      <c r="AO230" s="705">
        <f t="shared" si="59"/>
        <v>0.52456972865532236</v>
      </c>
      <c r="AP230" s="706">
        <f t="shared" si="60"/>
        <v>9.7792116384696453</v>
      </c>
      <c r="AQ230" s="846">
        <f t="shared" si="61"/>
        <v>-31.523591159880059</v>
      </c>
      <c r="AR230" s="618">
        <f>INDEX(Historical!$C$7:$C$1227,MATCH(B230,Historical!$B$7:$B$1249,0))*IF(AH230="n/a",1.03,IF(AH230&lt;0,1.01,IF(AH230&gt;10,1.1,(1+AH230/100))))</f>
        <v>0.9900000000000001</v>
      </c>
      <c r="AS230" s="844">
        <f t="shared" si="62"/>
        <v>1.016532</v>
      </c>
      <c r="AT230" s="844">
        <f t="shared" si="67"/>
        <v>1.09785456</v>
      </c>
      <c r="AU230" s="844">
        <f t="shared" si="67"/>
        <v>1.1856829248</v>
      </c>
      <c r="AV230" s="844">
        <f t="shared" si="67"/>
        <v>1.2805375587840002</v>
      </c>
      <c r="AW230" s="618">
        <f t="shared" si="63"/>
        <v>5.5706070435840003</v>
      </c>
      <c r="AX230" s="713">
        <f t="shared" si="64"/>
        <v>15.966199609011177</v>
      </c>
      <c r="AY230" s="891">
        <v>0.96</v>
      </c>
      <c r="AZ230" s="830">
        <v>28.410000000000004</v>
      </c>
      <c r="BA230" s="830">
        <v>-1.94</v>
      </c>
      <c r="BB230" s="830">
        <v>12.01</v>
      </c>
      <c r="BC230" s="830">
        <v>12.920000000000002</v>
      </c>
      <c r="BE230" s="594">
        <v>2011</v>
      </c>
      <c r="BF230" s="856">
        <f t="shared" si="65"/>
        <v>1</v>
      </c>
      <c r="BG230" s="840">
        <v>0.89999999999999991</v>
      </c>
      <c r="BH230" s="823" t="s">
        <v>4455</v>
      </c>
      <c r="BI230" s="823" t="s">
        <v>4456</v>
      </c>
    </row>
    <row r="231" spans="1:61" ht="11.25" customHeight="1" x14ac:dyDescent="0.2">
      <c r="A231" s="822" t="s">
        <v>4974</v>
      </c>
      <c r="B231" s="833" t="s">
        <v>1433</v>
      </c>
      <c r="C231" s="889" t="s">
        <v>107</v>
      </c>
      <c r="D231" s="889" t="s">
        <v>4201</v>
      </c>
      <c r="E231" s="699">
        <v>12</v>
      </c>
      <c r="F231" s="1155">
        <v>323</v>
      </c>
      <c r="G231" s="1155" t="s">
        <v>105</v>
      </c>
      <c r="H231" s="1155" t="s">
        <v>105</v>
      </c>
      <c r="I231" s="832">
        <v>245.13</v>
      </c>
      <c r="J231" s="618">
        <f t="shared" si="52"/>
        <v>0.5874433973809815</v>
      </c>
      <c r="K231" s="835">
        <v>0.36</v>
      </c>
      <c r="L231" s="845">
        <v>4</v>
      </c>
      <c r="M231" s="609">
        <f t="shared" si="53"/>
        <v>1.44</v>
      </c>
      <c r="N231" s="828" t="s">
        <v>159</v>
      </c>
      <c r="O231" s="700">
        <v>0.315</v>
      </c>
      <c r="P231" s="603">
        <v>44567</v>
      </c>
      <c r="Q231" s="603">
        <v>44592</v>
      </c>
      <c r="R231" s="609">
        <f t="shared" si="54"/>
        <v>14.285714285714279</v>
      </c>
      <c r="S231" s="667">
        <f>IF(INDEX(Historical!$D$7:$D$1225,MATCH(B231,Historical!$B$7:$B$1249,0))=0,"n/a",(INDEX(Historical!$C$7:$C$1227,MATCH(B231,Historical!$B$7:$B$1249,0))/INDEX(Historical!$D$7:$D$1225,MATCH(B231,Historical!$B$7:$B$1249,0))-1)*100)</f>
        <v>14.285714285714279</v>
      </c>
      <c r="T231" s="667">
        <f>IF(INDEX(Historical!$F$7:$F$1218,MATCH(B231,Historical!$B$7:$B$1249,0))=0,"n/a",((INDEX(Historical!$C$7:$C$1227,MATCH(B231,Historical!$B$7:$B$1249,0))/INDEX(Historical!$F$7:$F$1218,MATCH(B231,Historical!$B$7:$B$1249,0)))^(1/3)-1)*100)</f>
        <v>12.924323465723408</v>
      </c>
      <c r="U231" s="667">
        <f>IF(INDEX(Historical!$H$7:$H$1218,MATCH(B231,Historical!$B$7:$B$1249,0))=0,"n/a",((INDEX(Historical!$C$7:$C$1227,MATCH(B231,Historical!$B$7:$B$1249,0))/INDEX(Historical!$H$7:$H$1218,MATCH(B231,Historical!$B$7:$B$1249,0)))^(1/5)-1)*100)</f>
        <v>10.350921459993479</v>
      </c>
      <c r="V231" s="667">
        <f>IF(INDEX(Historical!$N$7:$N$1218,MATCH(B231,Historical!$B$7:$B$1249,0))=0,"n/a",((INDEX(Historical!$C$7:$C$1227,MATCH(B231,Historical!$B$7:$B$1249,0))/INDEX(Historical!$N$7:$N$1218,MATCH(B231,Historical!$B$7:$B$1249,0)))^(1/10)-1)*100)</f>
        <v>21.824110663778651</v>
      </c>
      <c r="W231" s="668">
        <f t="shared" si="55"/>
        <v>0.47428835105628581</v>
      </c>
      <c r="X231" s="669">
        <f t="shared" si="56"/>
        <v>2.7975463405387786</v>
      </c>
      <c r="Y231" s="628"/>
      <c r="Z231" s="618">
        <f t="shared" si="57"/>
        <v>50.526315789473685</v>
      </c>
      <c r="AA231" s="844">
        <f t="shared" si="58"/>
        <v>86.010526315789463</v>
      </c>
      <c r="AB231" s="845">
        <v>12</v>
      </c>
      <c r="AC231" s="824">
        <v>2.85</v>
      </c>
      <c r="AD231" s="824">
        <v>5.17</v>
      </c>
      <c r="AE231" s="824">
        <v>5.3</v>
      </c>
      <c r="AF231" s="824">
        <v>8.49</v>
      </c>
      <c r="AG231" s="824">
        <v>9.5</v>
      </c>
      <c r="AH231" s="824">
        <v>-13.900000000000002</v>
      </c>
      <c r="AI231" s="824">
        <v>31.2</v>
      </c>
      <c r="AJ231" s="824">
        <v>3.6999999999999997</v>
      </c>
      <c r="AK231" s="824">
        <v>16</v>
      </c>
      <c r="AL231" s="836">
        <v>9850</v>
      </c>
      <c r="AM231" s="830">
        <v>29.7</v>
      </c>
      <c r="AN231" s="824">
        <v>0.98</v>
      </c>
      <c r="AO231" s="705">
        <f t="shared" si="59"/>
        <v>-75.072161458414996</v>
      </c>
      <c r="AP231" s="706">
        <f t="shared" si="60"/>
        <v>10.938364857374461</v>
      </c>
      <c r="AQ231" s="846">
        <f t="shared" si="61"/>
        <v>469.68972780357581</v>
      </c>
      <c r="AR231" s="618">
        <f>INDEX(Historical!$C$7:$C$1227,MATCH(B231,Historical!$B$7:$B$1249,0))*IF(AH231="n/a",1.03,IF(AH231&lt;0,1.01,IF(AH231&gt;10,1.1,(1+AH231/100))))</f>
        <v>1.4543999999999999</v>
      </c>
      <c r="AS231" s="844">
        <f t="shared" si="62"/>
        <v>1.5998399999999999</v>
      </c>
      <c r="AT231" s="844">
        <f t="shared" si="67"/>
        <v>1.7598240000000001</v>
      </c>
      <c r="AU231" s="844">
        <f t="shared" si="67"/>
        <v>1.9358064000000001</v>
      </c>
      <c r="AV231" s="844">
        <f t="shared" si="67"/>
        <v>2.1293870400000001</v>
      </c>
      <c r="AW231" s="618">
        <f t="shared" si="63"/>
        <v>8.8792574399999999</v>
      </c>
      <c r="AX231" s="713">
        <f t="shared" si="64"/>
        <v>3.6222646922041366</v>
      </c>
      <c r="AY231" s="891">
        <v>1.1100000000000001</v>
      </c>
      <c r="AZ231" s="830">
        <v>18.360000000000003</v>
      </c>
      <c r="BA231" s="830">
        <v>-30</v>
      </c>
      <c r="BB231" s="830">
        <v>8.2900000000000009</v>
      </c>
      <c r="BC231" s="830">
        <v>-0.31</v>
      </c>
      <c r="BE231" s="594">
        <v>2011</v>
      </c>
      <c r="BF231" s="856">
        <f t="shared" si="65"/>
        <v>1</v>
      </c>
      <c r="BG231" s="840">
        <v>3.9</v>
      </c>
      <c r="BH231" s="823" t="s">
        <v>4455</v>
      </c>
      <c r="BI231" s="823" t="s">
        <v>4456</v>
      </c>
    </row>
    <row r="232" spans="1:61" ht="11.25" customHeight="1" x14ac:dyDescent="0.2">
      <c r="A232" s="829" t="s">
        <v>1436</v>
      </c>
      <c r="B232" s="833" t="s">
        <v>1437</v>
      </c>
      <c r="C232" s="889" t="s">
        <v>177</v>
      </c>
      <c r="D232" s="889" t="s">
        <v>4203</v>
      </c>
      <c r="E232" s="699">
        <v>10</v>
      </c>
      <c r="F232" s="1155">
        <v>504</v>
      </c>
      <c r="G232" s="1155" t="s">
        <v>105</v>
      </c>
      <c r="H232" s="1155" t="s">
        <v>105</v>
      </c>
      <c r="I232" s="832">
        <v>33.99</v>
      </c>
      <c r="J232" s="618">
        <f t="shared" si="52"/>
        <v>9.1203295086790224</v>
      </c>
      <c r="K232" s="835">
        <v>0.77500000000000002</v>
      </c>
      <c r="L232" s="845">
        <v>4</v>
      </c>
      <c r="M232" s="609">
        <f t="shared" si="53"/>
        <v>3.1</v>
      </c>
      <c r="N232" s="828" t="s">
        <v>106</v>
      </c>
      <c r="O232" s="700">
        <v>0.70499999999999996</v>
      </c>
      <c r="P232" s="1006">
        <v>44879</v>
      </c>
      <c r="Q232" s="1006">
        <v>44887</v>
      </c>
      <c r="R232" s="609">
        <f t="shared" si="54"/>
        <v>9.9290780141844053</v>
      </c>
      <c r="S232" s="667">
        <f>IF(INDEX(Historical!$D$7:$D$1225,MATCH(B232,Historical!$B$7:$B$1249,0))=0,"n/a",(INDEX(Historical!$C$7:$C$1227,MATCH(B232,Historical!$B$7:$B$1249,0))/INDEX(Historical!$D$7:$D$1225,MATCH(B232,Historical!$B$7:$B$1249,0))-1)*100)</f>
        <v>0.63636363636363491</v>
      </c>
      <c r="T232" s="667">
        <f>IF(INDEX(Historical!$F$7:$F$1218,MATCH(B232,Historical!$B$7:$B$1249,0))=0,"n/a",((INDEX(Historical!$C$7:$C$1227,MATCH(B232,Historical!$B$7:$B$1249,0))/INDEX(Historical!$F$7:$F$1218,MATCH(B232,Historical!$B$7:$B$1249,0)))^(1/3)-1)*100)</f>
        <v>3.5848148590610585</v>
      </c>
      <c r="U232" s="667">
        <f>IF(INDEX(Historical!$H$7:$H$1218,MATCH(B232,Historical!$B$7:$B$1249,0))=0,"n/a",((INDEX(Historical!$C$7:$C$1227,MATCH(B232,Historical!$B$7:$B$1249,0))/INDEX(Historical!$H$7:$H$1218,MATCH(B232,Historical!$B$7:$B$1249,0)))^(1/5)-1)*100)</f>
        <v>6.3942894088214963</v>
      </c>
      <c r="V232" s="667" t="str">
        <f>IF(INDEX(Historical!$N$7:$N$1218,MATCH(B232,Historical!$B$7:$B$1249,0))=0,"n/a",((INDEX(Historical!$C$7:$C$1227,MATCH(B232,Historical!$B$7:$B$1249,0))/INDEX(Historical!$N$7:$N$1218,MATCH(B232,Historical!$B$7:$B$1249,0)))^(1/10)-1)*100)</f>
        <v>n/a</v>
      </c>
      <c r="W232" s="668" t="str">
        <f t="shared" si="55"/>
        <v>n/a</v>
      </c>
      <c r="X232" s="669">
        <f t="shared" si="56"/>
        <v>2.1653536772168969E-2</v>
      </c>
      <c r="Y232" s="834"/>
      <c r="Z232" s="618">
        <f t="shared" si="57"/>
        <v>82.010582010582027</v>
      </c>
      <c r="AA232" s="844">
        <f t="shared" si="58"/>
        <v>8.9920634920634939</v>
      </c>
      <c r="AB232" s="845">
        <v>12</v>
      </c>
      <c r="AC232" s="824">
        <v>3.78</v>
      </c>
      <c r="AD232" s="824">
        <v>0.9</v>
      </c>
      <c r="AE232" s="824">
        <v>3.08</v>
      </c>
      <c r="AF232" s="824">
        <v>2.88</v>
      </c>
      <c r="AG232" s="824">
        <v>33.700000000000003</v>
      </c>
      <c r="AH232" s="824">
        <v>456.79999999999995</v>
      </c>
      <c r="AI232" s="824">
        <v>-1.37</v>
      </c>
      <c r="AJ232" s="824">
        <v>295.3</v>
      </c>
      <c r="AK232" s="824">
        <v>9.94</v>
      </c>
      <c r="AL232" s="836">
        <v>34430</v>
      </c>
      <c r="AM232" s="830">
        <v>64.7</v>
      </c>
      <c r="AN232" s="824">
        <v>1.75</v>
      </c>
      <c r="AO232" s="705">
        <f t="shared" si="59"/>
        <v>6.5225554254370248</v>
      </c>
      <c r="AP232" s="706">
        <f t="shared" si="60"/>
        <v>15.514618917500519</v>
      </c>
      <c r="AQ232" s="846">
        <f t="shared" si="61"/>
        <v>7.2839282923647941</v>
      </c>
      <c r="AR232" s="618">
        <f>INDEX(Historical!$C$7:$C$1227,MATCH(B232,Historical!$B$7:$B$1249,0))*IF(AH232="n/a",1.03,IF(AH232&lt;0,1.01,IF(AH232&gt;10,1.1,(1+AH232/100))))</f>
        <v>3.0442500000000003</v>
      </c>
      <c r="AS232" s="844">
        <f t="shared" si="62"/>
        <v>3.0746925000000003</v>
      </c>
      <c r="AT232" s="844">
        <f t="shared" si="67"/>
        <v>3.3803169345000001</v>
      </c>
      <c r="AU232" s="844">
        <f t="shared" si="67"/>
        <v>3.7163204377893</v>
      </c>
      <c r="AV232" s="844">
        <f t="shared" si="67"/>
        <v>4.0857226893055563</v>
      </c>
      <c r="AW232" s="618">
        <f t="shared" si="63"/>
        <v>17.301302561594856</v>
      </c>
      <c r="AX232" s="713">
        <f t="shared" si="64"/>
        <v>50.901154932612101</v>
      </c>
      <c r="AY232" s="891">
        <v>1.46</v>
      </c>
      <c r="AZ232" s="830">
        <v>23.76</v>
      </c>
      <c r="BA232" s="830">
        <v>-4.2299999999999995</v>
      </c>
      <c r="BB232" s="830">
        <v>5.04</v>
      </c>
      <c r="BC232" s="830">
        <v>5.8999999999999995</v>
      </c>
      <c r="BE232" s="594">
        <v>2013</v>
      </c>
      <c r="BF232" s="856">
        <f t="shared" si="65"/>
        <v>1</v>
      </c>
      <c r="BG232" s="840">
        <v>10.7</v>
      </c>
      <c r="BH232" s="823" t="s">
        <v>4455</v>
      </c>
      <c r="BI232" s="823" t="s">
        <v>4458</v>
      </c>
    </row>
    <row r="233" spans="1:61" ht="11.25" customHeight="1" x14ac:dyDescent="0.2">
      <c r="A233" s="829" t="s">
        <v>4978</v>
      </c>
      <c r="B233" s="833" t="s">
        <v>1413</v>
      </c>
      <c r="C233" s="889" t="s">
        <v>152</v>
      </c>
      <c r="D233" s="889" t="s">
        <v>4215</v>
      </c>
      <c r="E233" s="699">
        <v>12</v>
      </c>
      <c r="F233" s="1155">
        <v>389</v>
      </c>
      <c r="G233" s="1155" t="s">
        <v>114</v>
      </c>
      <c r="H233" s="1155" t="s">
        <v>114</v>
      </c>
      <c r="I233" s="832">
        <v>110.12</v>
      </c>
      <c r="J233" s="618">
        <f t="shared" si="52"/>
        <v>2.6516527424627681</v>
      </c>
      <c r="K233" s="835">
        <v>0.73</v>
      </c>
      <c r="L233" s="845">
        <v>4</v>
      </c>
      <c r="M233" s="609">
        <f t="shared" si="53"/>
        <v>2.92</v>
      </c>
      <c r="N233" s="828" t="s">
        <v>591</v>
      </c>
      <c r="O233" s="700">
        <v>0.69</v>
      </c>
      <c r="P233" s="603">
        <v>44909</v>
      </c>
      <c r="Q233" s="603">
        <v>44935</v>
      </c>
      <c r="R233" s="609">
        <f t="shared" si="54"/>
        <v>5.7971014492753676</v>
      </c>
      <c r="S233" s="667">
        <f>IF(INDEX(Historical!$D$7:$D$1225,MATCH(B233,Historical!$B$7:$B$1249,0))=0,"n/a",(INDEX(Historical!$C$7:$C$1227,MATCH(B233,Historical!$B$7:$B$1249,0))/INDEX(Historical!$D$7:$D$1225,MATCH(B233,Historical!$B$7:$B$1249,0))-1)*100)</f>
        <v>6.5573770491803351</v>
      </c>
      <c r="T233" s="667">
        <f>IF(INDEX(Historical!$F$7:$F$1218,MATCH(B233,Historical!$B$7:$B$1249,0))=0,"n/a",((INDEX(Historical!$C$7:$C$1227,MATCH(B233,Historical!$B$7:$B$1249,0))/INDEX(Historical!$F$7:$F$1218,MATCH(B233,Historical!$B$7:$B$1249,0)))^(1/3)-1)*100)</f>
        <v>10.63453285514775</v>
      </c>
      <c r="U233" s="667">
        <f>IF(INDEX(Historical!$H$7:$H$1218,MATCH(B233,Historical!$B$7:$B$1249,0))=0,"n/a",((INDEX(Historical!$C$7:$C$1227,MATCH(B233,Historical!$B$7:$B$1249,0))/INDEX(Historical!$H$7:$H$1218,MATCH(B233,Historical!$B$7:$B$1249,0)))^(1/5)-1)*100)</f>
        <v>7.1596052225361806</v>
      </c>
      <c r="V233" s="667">
        <f>IF(INDEX(Historical!$N$7:$N$1218,MATCH(B233,Historical!$B$7:$B$1249,0))=0,"n/a",((INDEX(Historical!$C$7:$C$1227,MATCH(B233,Historical!$B$7:$B$1249,0))/INDEX(Historical!$N$7:$N$1218,MATCH(B233,Historical!$B$7:$B$1249,0)))^(1/10)-1)*100)</f>
        <v>5.514701825660917</v>
      </c>
      <c r="W233" s="668">
        <f t="shared" si="55"/>
        <v>1.2982760353825888</v>
      </c>
      <c r="X233" s="669">
        <f t="shared" si="56"/>
        <v>0.25388671001901353</v>
      </c>
      <c r="Y233" s="628"/>
      <c r="Z233" s="618">
        <f t="shared" si="57"/>
        <v>48.34437086092715</v>
      </c>
      <c r="AA233" s="844">
        <f t="shared" si="58"/>
        <v>18.231788079470199</v>
      </c>
      <c r="AB233" s="845">
        <v>12</v>
      </c>
      <c r="AC233" s="824">
        <v>6.04</v>
      </c>
      <c r="AD233" s="824">
        <v>1.55</v>
      </c>
      <c r="AE233" s="824">
        <v>4.68</v>
      </c>
      <c r="AF233" s="824">
        <v>6.2</v>
      </c>
      <c r="AG233" s="824">
        <v>36.6</v>
      </c>
      <c r="AH233" s="824">
        <v>173.5</v>
      </c>
      <c r="AI233" s="824">
        <v>2.29</v>
      </c>
      <c r="AJ233" s="824">
        <v>28.199999999999996</v>
      </c>
      <c r="AK233" s="824">
        <v>11.67</v>
      </c>
      <c r="AL233" s="836">
        <v>276160</v>
      </c>
      <c r="AM233" s="830">
        <v>0.1</v>
      </c>
      <c r="AN233" s="824">
        <v>0.68</v>
      </c>
      <c r="AO233" s="705">
        <f t="shared" si="59"/>
        <v>-8.4205301144712514</v>
      </c>
      <c r="AP233" s="706">
        <f t="shared" si="60"/>
        <v>9.8112579649989478</v>
      </c>
      <c r="AQ233" s="846">
        <f t="shared" si="61"/>
        <v>124.13992266014473</v>
      </c>
      <c r="AR233" s="618">
        <f>INDEX(Historical!$C$7:$C$1227,MATCH(B233,Historical!$B$7:$B$1249,0))*IF(AH233="n/a",1.03,IF(AH233&lt;0,1.01,IF(AH233&gt;10,1.1,(1+AH233/100))))</f>
        <v>2.8600000000000003</v>
      </c>
      <c r="AS233" s="844">
        <f t="shared" si="62"/>
        <v>2.925494</v>
      </c>
      <c r="AT233" s="844">
        <f t="shared" si="67"/>
        <v>3.2180434000000004</v>
      </c>
      <c r="AU233" s="844">
        <f t="shared" si="67"/>
        <v>3.5398477400000008</v>
      </c>
      <c r="AV233" s="844">
        <f t="shared" si="67"/>
        <v>3.8938325140000014</v>
      </c>
      <c r="AW233" s="618">
        <f t="shared" si="63"/>
        <v>16.437217654000001</v>
      </c>
      <c r="AX233" s="713">
        <f t="shared" si="64"/>
        <v>14.926641531057031</v>
      </c>
      <c r="AY233" s="891">
        <v>0.4</v>
      </c>
      <c r="AZ233" s="830">
        <v>54.010000000000005</v>
      </c>
      <c r="BA233" s="830">
        <v>0.97</v>
      </c>
      <c r="BB233" s="830">
        <v>14.979999999999999</v>
      </c>
      <c r="BC233" s="830">
        <v>23.72</v>
      </c>
      <c r="BE233" s="594">
        <v>2012</v>
      </c>
      <c r="BF233" s="856">
        <f t="shared" si="65"/>
        <v>1</v>
      </c>
      <c r="BG233" s="840">
        <v>14.299999999999999</v>
      </c>
      <c r="BH233" s="823" t="s">
        <v>4455</v>
      </c>
      <c r="BI233" s="823" t="s">
        <v>4456</v>
      </c>
    </row>
    <row r="234" spans="1:61" ht="11.25" customHeight="1" x14ac:dyDescent="0.2">
      <c r="A234" s="829" t="s">
        <v>4981</v>
      </c>
      <c r="B234" s="833" t="s">
        <v>670</v>
      </c>
      <c r="C234" s="889" t="s">
        <v>4061</v>
      </c>
      <c r="D234" s="889" t="s">
        <v>4234</v>
      </c>
      <c r="E234" s="699">
        <v>21</v>
      </c>
      <c r="F234" s="1155">
        <v>167</v>
      </c>
      <c r="G234" s="1155" t="s">
        <v>36</v>
      </c>
      <c r="H234" s="1155" t="s">
        <v>114</v>
      </c>
      <c r="I234" s="832">
        <v>255.14</v>
      </c>
      <c r="J234" s="618">
        <f t="shared" si="52"/>
        <v>1.0660813670925768</v>
      </c>
      <c r="K234" s="835">
        <v>0.68</v>
      </c>
      <c r="L234" s="845">
        <v>4</v>
      </c>
      <c r="M234" s="609">
        <f t="shared" si="53"/>
        <v>2.72</v>
      </c>
      <c r="N234" s="828" t="s">
        <v>134</v>
      </c>
      <c r="O234" s="700">
        <v>0.62</v>
      </c>
      <c r="P234" s="603">
        <v>44881</v>
      </c>
      <c r="Q234" s="603">
        <v>44903</v>
      </c>
      <c r="R234" s="609">
        <f t="shared" si="54"/>
        <v>9.6774193548387171</v>
      </c>
      <c r="S234" s="667">
        <f>IF(INDEX(Historical!$D$7:$D$1225,MATCH(B234,Historical!$B$7:$B$1249,0))=0,"n/a",(INDEX(Historical!$C$7:$C$1227,MATCH(B234,Historical!$B$7:$B$1249,0))/INDEX(Historical!$D$7:$D$1225,MATCH(B234,Historical!$B$7:$B$1249,0))-1)*100)</f>
        <v>10.047846889952151</v>
      </c>
      <c r="T234" s="667">
        <f>IF(INDEX(Historical!$F$7:$F$1218,MATCH(B234,Historical!$B$7:$B$1249,0))=0,"n/a",((INDEX(Historical!$C$7:$C$1227,MATCH(B234,Historical!$B$7:$B$1249,0))/INDEX(Historical!$F$7:$F$1218,MATCH(B234,Historical!$B$7:$B$1249,0)))^(1/3)-1)*100)</f>
        <v>10.170789848949212</v>
      </c>
      <c r="U234" s="667">
        <f>IF(INDEX(Historical!$H$7:$H$1218,MATCH(B234,Historical!$B$7:$B$1249,0))=0,"n/a",((INDEX(Historical!$C$7:$C$1227,MATCH(B234,Historical!$B$7:$B$1249,0))/INDEX(Historical!$H$7:$H$1218,MATCH(B234,Historical!$B$7:$B$1249,0)))^(1/5)-1)*100)</f>
        <v>9.3659425652730768</v>
      </c>
      <c r="V234" s="667">
        <f>IF(INDEX(Historical!$N$7:$N$1218,MATCH(B234,Historical!$B$7:$B$1249,0))=0,"n/a",((INDEX(Historical!$C$7:$C$1227,MATCH(B234,Historical!$B$7:$B$1249,0))/INDEX(Historical!$N$7:$N$1218,MATCH(B234,Historical!$B$7:$B$1249,0)))^(1/10)-1)*100)</f>
        <v>12.959273965247654</v>
      </c>
      <c r="W234" s="668">
        <f t="shared" si="55"/>
        <v>0.72272124120450998</v>
      </c>
      <c r="X234" s="669">
        <f t="shared" si="56"/>
        <v>0.38542973519642293</v>
      </c>
      <c r="Y234" s="833" t="s">
        <v>151</v>
      </c>
      <c r="Z234" s="618">
        <f t="shared" si="57"/>
        <v>29.31034482758621</v>
      </c>
      <c r="AA234" s="844">
        <f t="shared" si="58"/>
        <v>27.493534482758623</v>
      </c>
      <c r="AB234" s="845">
        <v>6</v>
      </c>
      <c r="AC234" s="824">
        <v>9.2799999999999994</v>
      </c>
      <c r="AD234" s="824">
        <v>1.99</v>
      </c>
      <c r="AE234" s="824">
        <v>8.73</v>
      </c>
      <c r="AF234" s="824">
        <v>10.32</v>
      </c>
      <c r="AG234" s="824">
        <v>42.1</v>
      </c>
      <c r="AH234" s="824">
        <v>19.8</v>
      </c>
      <c r="AI234" s="824">
        <v>17.09</v>
      </c>
      <c r="AJ234" s="824">
        <v>24.3</v>
      </c>
      <c r="AK234" s="824">
        <v>13.01</v>
      </c>
      <c r="AL234" s="836">
        <v>1773080</v>
      </c>
      <c r="AM234" s="830">
        <v>0.06</v>
      </c>
      <c r="AN234" s="824">
        <v>0.36</v>
      </c>
      <c r="AO234" s="705">
        <f t="shared" si="59"/>
        <v>-17.061510550392967</v>
      </c>
      <c r="AP234" s="706">
        <f t="shared" si="60"/>
        <v>10.432023932365654</v>
      </c>
      <c r="AQ234" s="846">
        <f t="shared" si="61"/>
        <v>255.11079702104178</v>
      </c>
      <c r="AR234" s="618">
        <f>INDEX(Historical!$C$7:$C$1227,MATCH(B234,Historical!$B$7:$B$1249,0))*IF(AH234="n/a",1.03,IF(AH234&lt;0,1.01,IF(AH234&gt;10,1.1,(1+AH234/100))))</f>
        <v>2.5299999999999998</v>
      </c>
      <c r="AS234" s="844">
        <f t="shared" si="62"/>
        <v>2.7829999999999999</v>
      </c>
      <c r="AT234" s="844">
        <f t="shared" si="67"/>
        <v>3.0613000000000001</v>
      </c>
      <c r="AU234" s="844">
        <f t="shared" si="67"/>
        <v>3.3674300000000006</v>
      </c>
      <c r="AV234" s="844">
        <f t="shared" si="67"/>
        <v>3.7041730000000008</v>
      </c>
      <c r="AW234" s="618">
        <f t="shared" si="63"/>
        <v>15.445903000000001</v>
      </c>
      <c r="AX234" s="713">
        <f t="shared" si="64"/>
        <v>6.0538931566982841</v>
      </c>
      <c r="AY234" s="891">
        <v>0.92</v>
      </c>
      <c r="AZ234" s="830">
        <v>19.54</v>
      </c>
      <c r="BA234" s="830">
        <v>-25.900000000000002</v>
      </c>
      <c r="BB234" s="830">
        <v>7.64</v>
      </c>
      <c r="BC234" s="830">
        <v>-4.0199999999999996</v>
      </c>
      <c r="BE234" s="594">
        <v>2002</v>
      </c>
      <c r="BF234" s="856">
        <f t="shared" si="65"/>
        <v>2</v>
      </c>
      <c r="BG234" s="840">
        <v>19.8</v>
      </c>
      <c r="BH234" s="823" t="s">
        <v>4455</v>
      </c>
      <c r="BI234" s="823" t="s">
        <v>4456</v>
      </c>
    </row>
    <row r="235" spans="1:61" ht="11.25" customHeight="1" x14ac:dyDescent="0.2">
      <c r="A235" s="829" t="s">
        <v>4982</v>
      </c>
      <c r="B235" s="833" t="s">
        <v>1435</v>
      </c>
      <c r="C235" s="889" t="s">
        <v>4061</v>
      </c>
      <c r="D235" s="889" t="s">
        <v>4226</v>
      </c>
      <c r="E235" s="699">
        <v>13</v>
      </c>
      <c r="F235" s="1155">
        <v>312</v>
      </c>
      <c r="G235" s="1155" t="s">
        <v>105</v>
      </c>
      <c r="H235" s="1155" t="s">
        <v>105</v>
      </c>
      <c r="I235" s="832">
        <v>272.2</v>
      </c>
      <c r="J235" s="618">
        <f t="shared" si="52"/>
        <v>1.2931667891256429</v>
      </c>
      <c r="K235" s="835">
        <v>0.88</v>
      </c>
      <c r="L235" s="845">
        <v>4</v>
      </c>
      <c r="M235" s="609">
        <f t="shared" si="53"/>
        <v>3.52</v>
      </c>
      <c r="N235" s="828" t="s">
        <v>458</v>
      </c>
      <c r="O235" s="700">
        <v>0.79</v>
      </c>
      <c r="P235" s="603">
        <v>44909</v>
      </c>
      <c r="Q235" s="603">
        <v>44939</v>
      </c>
      <c r="R235" s="609">
        <f t="shared" si="54"/>
        <v>11.392405063291134</v>
      </c>
      <c r="S235" s="667">
        <f>IF(INDEX(Historical!$D$7:$D$1225,MATCH(B235,Historical!$B$7:$B$1249,0))=0,"n/a",(INDEX(Historical!$C$7:$C$1227,MATCH(B235,Historical!$B$7:$B$1249,0))/INDEX(Historical!$D$7:$D$1225,MATCH(B235,Historical!$B$7:$B$1249,0))-1)*100)</f>
        <v>10.9375</v>
      </c>
      <c r="T235" s="667">
        <f>IF(INDEX(Historical!$F$7:$F$1218,MATCH(B235,Historical!$B$7:$B$1249,0))=0,"n/a",((INDEX(Historical!$C$7:$C$1227,MATCH(B235,Historical!$B$7:$B$1249,0))/INDEX(Historical!$F$7:$F$1218,MATCH(B235,Historical!$B$7:$B$1249,0)))^(1/3)-1)*100)</f>
        <v>10.939192823572764</v>
      </c>
      <c r="U235" s="667">
        <f>IF(INDEX(Historical!$H$7:$H$1218,MATCH(B235,Historical!$B$7:$B$1249,0))=0,"n/a",((INDEX(Historical!$C$7:$C$1227,MATCH(B235,Historical!$B$7:$B$1249,0))/INDEX(Historical!$H$7:$H$1218,MATCH(B235,Historical!$B$7:$B$1249,0)))^(1/5)-1)*100)</f>
        <v>11.607890187791693</v>
      </c>
      <c r="V235" s="667">
        <f>IF(INDEX(Historical!$N$7:$N$1218,MATCH(B235,Historical!$B$7:$B$1249,0))=0,"n/a",((INDEX(Historical!$C$7:$C$1227,MATCH(B235,Historical!$B$7:$B$1249,0))/INDEX(Historical!$N$7:$N$1218,MATCH(B235,Historical!$B$7:$B$1249,0)))^(1/10)-1)*100)</f>
        <v>29.148559330296877</v>
      </c>
      <c r="W235" s="668">
        <f t="shared" si="55"/>
        <v>0.39823203803168777</v>
      </c>
      <c r="X235" s="669">
        <f t="shared" si="56"/>
        <v>0.67097631143304592</v>
      </c>
      <c r="Y235" s="628"/>
      <c r="Z235" s="618">
        <f t="shared" si="57"/>
        <v>51.764705882352949</v>
      </c>
      <c r="AA235" s="844">
        <f t="shared" si="58"/>
        <v>40.029411764705884</v>
      </c>
      <c r="AB235" s="845">
        <v>12</v>
      </c>
      <c r="AC235" s="824">
        <v>6.8</v>
      </c>
      <c r="AD235" s="824">
        <v>3.48</v>
      </c>
      <c r="AE235" s="824">
        <v>5.05</v>
      </c>
      <c r="AF235" s="824" t="s">
        <v>135</v>
      </c>
      <c r="AG235" s="826">
        <v>-389.40000000000003</v>
      </c>
      <c r="AH235" s="825">
        <v>31.6</v>
      </c>
      <c r="AI235" s="825">
        <v>9.7000000000000011</v>
      </c>
      <c r="AJ235" s="824">
        <v>17.299999999999997</v>
      </c>
      <c r="AK235" s="824">
        <v>11.18</v>
      </c>
      <c r="AL235" s="836">
        <v>44060</v>
      </c>
      <c r="AM235" s="830">
        <v>0.1</v>
      </c>
      <c r="AN235" s="824" t="s">
        <v>135</v>
      </c>
      <c r="AO235" s="705">
        <f t="shared" si="59"/>
        <v>-27.128354787788549</v>
      </c>
      <c r="AP235" s="706">
        <f t="shared" si="60"/>
        <v>12.901056976917335</v>
      </c>
      <c r="AQ235" s="846" t="str">
        <f t="shared" si="61"/>
        <v>n/a</v>
      </c>
      <c r="AR235" s="618">
        <f>INDEX(Historical!$C$7:$C$1227,MATCH(B235,Historical!$B$7:$B$1249,0))*IF(AH235="n/a",1.03,IF(AH235&lt;0,1.01,IF(AH235&gt;10,1.1,(1+AH235/100))))</f>
        <v>3.1240000000000001</v>
      </c>
      <c r="AS235" s="844">
        <f t="shared" si="62"/>
        <v>3.427028</v>
      </c>
      <c r="AT235" s="844">
        <f t="shared" si="67"/>
        <v>3.7697308</v>
      </c>
      <c r="AU235" s="844">
        <f t="shared" si="67"/>
        <v>4.1467038800000005</v>
      </c>
      <c r="AV235" s="844">
        <f t="shared" si="67"/>
        <v>4.5613742680000007</v>
      </c>
      <c r="AW235" s="618">
        <f t="shared" si="63"/>
        <v>19.028836948000002</v>
      </c>
      <c r="AX235" s="713">
        <f t="shared" si="64"/>
        <v>6.9907556752387965</v>
      </c>
      <c r="AY235" s="891">
        <v>0.93</v>
      </c>
      <c r="AZ235" s="830">
        <v>39.46</v>
      </c>
      <c r="BA235" s="830">
        <v>-0.53</v>
      </c>
      <c r="BB235" s="830">
        <v>13.04</v>
      </c>
      <c r="BC235" s="830">
        <v>18.37</v>
      </c>
      <c r="BE235" s="594">
        <v>2011</v>
      </c>
      <c r="BF235" s="856">
        <f t="shared" si="65"/>
        <v>1</v>
      </c>
      <c r="BG235" s="840">
        <v>10</v>
      </c>
      <c r="BH235" s="823" t="s">
        <v>4455</v>
      </c>
      <c r="BI235" s="823" t="s">
        <v>4456</v>
      </c>
    </row>
    <row r="236" spans="1:61" ht="11.25" customHeight="1" x14ac:dyDescent="0.2">
      <c r="A236" s="829" t="s">
        <v>4984</v>
      </c>
      <c r="B236" s="833" t="s">
        <v>1407</v>
      </c>
      <c r="C236" s="889" t="s">
        <v>122</v>
      </c>
      <c r="D236" s="889" t="s">
        <v>4222</v>
      </c>
      <c r="E236" s="699">
        <v>10</v>
      </c>
      <c r="F236" s="1155">
        <v>486</v>
      </c>
      <c r="G236" s="1155" t="s">
        <v>105</v>
      </c>
      <c r="H236" s="1155" t="s">
        <v>105</v>
      </c>
      <c r="I236" s="832">
        <v>80.56</v>
      </c>
      <c r="J236" s="618">
        <f t="shared" si="52"/>
        <v>0.62065541211519359</v>
      </c>
      <c r="K236" s="835">
        <v>0.125</v>
      </c>
      <c r="L236" s="845">
        <v>4</v>
      </c>
      <c r="M236" s="609">
        <f t="shared" si="53"/>
        <v>0.5</v>
      </c>
      <c r="N236" s="828" t="s">
        <v>972</v>
      </c>
      <c r="O236" s="700">
        <v>0.12</v>
      </c>
      <c r="P236" s="603">
        <v>44707</v>
      </c>
      <c r="Q236" s="603">
        <v>44728</v>
      </c>
      <c r="R236" s="609">
        <f t="shared" si="54"/>
        <v>4.1666666666666705</v>
      </c>
      <c r="S236" s="667">
        <f>IF(INDEX(Historical!$D$7:$D$1225,MATCH(B236,Historical!$B$7:$B$1249,0))=0,"n/a",(INDEX(Historical!$C$7:$C$1227,MATCH(B236,Historical!$B$7:$B$1249,0))/INDEX(Historical!$D$7:$D$1225,MATCH(B236,Historical!$B$7:$B$1249,0))-1)*100)</f>
        <v>4.39560439560438</v>
      </c>
      <c r="T236" s="667">
        <f>IF(INDEX(Historical!$F$7:$F$1218,MATCH(B236,Historical!$B$7:$B$1249,0))=0,"n/a",((INDEX(Historical!$C$7:$C$1227,MATCH(B236,Historical!$B$7:$B$1249,0))/INDEX(Historical!$F$7:$F$1218,MATCH(B236,Historical!$B$7:$B$1249,0)))^(1/3)-1)*100)</f>
        <v>4.604051127515274</v>
      </c>
      <c r="U236" s="667">
        <f>IF(INDEX(Historical!$H$7:$H$1218,MATCH(B236,Historical!$B$7:$B$1249,0))=0,"n/a",((INDEX(Historical!$C$7:$C$1227,MATCH(B236,Historical!$B$7:$B$1249,0))/INDEX(Historical!$H$7:$H$1218,MATCH(B236,Historical!$B$7:$B$1249,0)))^(1/5)-1)*100)</f>
        <v>4.8413171284721557</v>
      </c>
      <c r="V236" s="667" t="str">
        <f>IF(INDEX(Historical!$N$7:$N$1218,MATCH(B236,Historical!$B$7:$B$1249,0))=0,"n/a",((INDEX(Historical!$C$7:$C$1227,MATCH(B236,Historical!$B$7:$B$1249,0))/INDEX(Historical!$N$7:$N$1218,MATCH(B236,Historical!$B$7:$B$1249,0)))^(1/10)-1)*100)</f>
        <v>n/a</v>
      </c>
      <c r="W236" s="668" t="str">
        <f t="shared" si="55"/>
        <v>n/a</v>
      </c>
      <c r="X236" s="669">
        <f t="shared" si="56"/>
        <v>0.21613022894964978</v>
      </c>
      <c r="Y236" s="834"/>
      <c r="Z236" s="618">
        <f t="shared" si="57"/>
        <v>13.477088948787062</v>
      </c>
      <c r="AA236" s="844">
        <f t="shared" si="58"/>
        <v>21.714285714285715</v>
      </c>
      <c r="AB236" s="845">
        <v>12</v>
      </c>
      <c r="AC236" s="824">
        <v>3.71</v>
      </c>
      <c r="AD236" s="824">
        <v>1.7</v>
      </c>
      <c r="AE236" s="824">
        <v>0.9</v>
      </c>
      <c r="AF236" s="824">
        <v>2.0299999999999998</v>
      </c>
      <c r="AG236" s="824">
        <v>10.4</v>
      </c>
      <c r="AH236" s="824">
        <v>366.8</v>
      </c>
      <c r="AI236" s="824">
        <v>14.39</v>
      </c>
      <c r="AJ236" s="824">
        <v>22.400000000000002</v>
      </c>
      <c r="AK236" s="824">
        <v>12</v>
      </c>
      <c r="AL236" s="836">
        <v>1540</v>
      </c>
      <c r="AM236" s="830">
        <v>0.8</v>
      </c>
      <c r="AN236" s="824">
        <v>0.66</v>
      </c>
      <c r="AO236" s="705">
        <f t="shared" si="59"/>
        <v>-16.252313173698365</v>
      </c>
      <c r="AP236" s="706">
        <f t="shared" si="60"/>
        <v>5.4619725405873494</v>
      </c>
      <c r="AQ236" s="846">
        <f t="shared" si="61"/>
        <v>39.968250368114219</v>
      </c>
      <c r="AR236" s="618">
        <f>INDEX(Historical!$C$7:$C$1227,MATCH(B236,Historical!$B$7:$B$1249,0))*IF(AH236="n/a",1.03,IF(AH236&lt;0,1.01,IF(AH236&gt;10,1.1,(1+AH236/100))))</f>
        <v>0.52249999999999996</v>
      </c>
      <c r="AS236" s="844">
        <f t="shared" si="62"/>
        <v>0.57474999999999998</v>
      </c>
      <c r="AT236" s="844">
        <f t="shared" si="67"/>
        <v>0.63222500000000004</v>
      </c>
      <c r="AU236" s="844">
        <f t="shared" si="67"/>
        <v>0.69544750000000011</v>
      </c>
      <c r="AV236" s="844">
        <f t="shared" si="67"/>
        <v>0.76499225000000015</v>
      </c>
      <c r="AW236" s="618">
        <f t="shared" si="63"/>
        <v>3.1899147500000002</v>
      </c>
      <c r="AX236" s="713">
        <f t="shared" si="64"/>
        <v>3.95967570754717</v>
      </c>
      <c r="AY236" s="891">
        <v>1.19</v>
      </c>
      <c r="AZ236" s="830">
        <v>24.15</v>
      </c>
      <c r="BA236" s="830">
        <v>-17.7</v>
      </c>
      <c r="BB236" s="830">
        <v>1.1100000000000001</v>
      </c>
      <c r="BC236" s="830">
        <v>-1.41</v>
      </c>
      <c r="BE236" s="594">
        <v>2013</v>
      </c>
      <c r="BF236" s="856">
        <f t="shared" si="65"/>
        <v>1</v>
      </c>
      <c r="BG236" s="840">
        <v>4.5999999999999996</v>
      </c>
      <c r="BH236" s="823" t="s">
        <v>4455</v>
      </c>
      <c r="BI236" s="823" t="s">
        <v>4456</v>
      </c>
    </row>
    <row r="237" spans="1:61" ht="11.25" customHeight="1" x14ac:dyDescent="0.2">
      <c r="A237" s="822" t="s">
        <v>4986</v>
      </c>
      <c r="B237" s="833" t="s">
        <v>676</v>
      </c>
      <c r="C237" s="889" t="s">
        <v>107</v>
      </c>
      <c r="D237" s="889" t="s">
        <v>4205</v>
      </c>
      <c r="E237" s="699">
        <v>21</v>
      </c>
      <c r="F237" s="1155">
        <v>166</v>
      </c>
      <c r="G237" s="1155" t="s">
        <v>36</v>
      </c>
      <c r="H237" s="1155" t="s">
        <v>105</v>
      </c>
      <c r="I237" s="832">
        <v>42.5</v>
      </c>
      <c r="J237" s="618">
        <f t="shared" si="52"/>
        <v>3.6705882352941179</v>
      </c>
      <c r="K237" s="842">
        <v>0.39</v>
      </c>
      <c r="L237" s="845">
        <v>4</v>
      </c>
      <c r="M237" s="609">
        <f t="shared" si="53"/>
        <v>1.56</v>
      </c>
      <c r="N237" s="828" t="s">
        <v>147</v>
      </c>
      <c r="O237" s="701">
        <v>0.38</v>
      </c>
      <c r="P237" s="603">
        <v>44805</v>
      </c>
      <c r="Q237" s="603">
        <v>44819</v>
      </c>
      <c r="R237" s="609">
        <f t="shared" si="54"/>
        <v>2.6315789473684235</v>
      </c>
      <c r="S237" s="667">
        <f>IF(INDEX(Historical!$D$7:$D$1225,MATCH(B237,Historical!$B$7:$B$1249,0))=0,"n/a",(INDEX(Historical!$C$7:$C$1227,MATCH(B237,Historical!$B$7:$B$1249,0))/INDEX(Historical!$D$7:$D$1225,MATCH(B237,Historical!$B$7:$B$1249,0))-1)*100)</f>
        <v>7.4468085106383253</v>
      </c>
      <c r="T237" s="667">
        <f>IF(INDEX(Historical!$F$7:$F$1218,MATCH(B237,Historical!$B$7:$B$1249,0))=0,"n/a",((INDEX(Historical!$C$7:$C$1227,MATCH(B237,Historical!$B$7:$B$1249,0))/INDEX(Historical!$F$7:$F$1218,MATCH(B237,Historical!$B$7:$B$1249,0)))^(1/3)-1)*100)</f>
        <v>5.2340844133448305</v>
      </c>
      <c r="U237" s="667">
        <f>IF(INDEX(Historical!$H$7:$H$1218,MATCH(B237,Historical!$B$7:$B$1249,0))=0,"n/a",((INDEX(Historical!$C$7:$C$1227,MATCH(B237,Historical!$B$7:$B$1249,0))/INDEX(Historical!$H$7:$H$1218,MATCH(B237,Historical!$B$7:$B$1249,0)))^(1/5)-1)*100)</f>
        <v>7.0034487823398939</v>
      </c>
      <c r="V237" s="667">
        <f>IF(INDEX(Historical!$N$7:$N$1218,MATCH(B237,Historical!$B$7:$B$1249,0))=0,"n/a",((INDEX(Historical!$C$7:$C$1227,MATCH(B237,Historical!$B$7:$B$1249,0))/INDEX(Historical!$N$7:$N$1218,MATCH(B237,Historical!$B$7:$B$1249,0)))^(1/10)-1)*100)</f>
        <v>8.5010105263371827</v>
      </c>
      <c r="W237" s="668">
        <f t="shared" si="55"/>
        <v>0.82383720860506437</v>
      </c>
      <c r="X237" s="669" t="str">
        <f t="shared" si="56"/>
        <v>n/a</v>
      </c>
      <c r="Y237" s="834"/>
      <c r="Z237" s="618" t="str">
        <f t="shared" si="57"/>
        <v>n/a</v>
      </c>
      <c r="AA237" s="844" t="str">
        <f t="shared" si="58"/>
        <v>n/a</v>
      </c>
      <c r="AB237" s="845">
        <v>12</v>
      </c>
      <c r="AC237" s="824" t="s">
        <v>135</v>
      </c>
      <c r="AD237" s="824" t="s">
        <v>135</v>
      </c>
      <c r="AE237" s="824" t="s">
        <v>135</v>
      </c>
      <c r="AF237" s="824" t="s">
        <v>135</v>
      </c>
      <c r="AG237" s="824" t="s">
        <v>135</v>
      </c>
      <c r="AH237" s="824" t="s">
        <v>135</v>
      </c>
      <c r="AI237" s="824" t="s">
        <v>135</v>
      </c>
      <c r="AJ237" s="824" t="s">
        <v>135</v>
      </c>
      <c r="AK237" s="824" t="s">
        <v>135</v>
      </c>
      <c r="AL237" s="836" t="s">
        <v>135</v>
      </c>
      <c r="AM237" s="830" t="s">
        <v>135</v>
      </c>
      <c r="AN237" s="824" t="s">
        <v>135</v>
      </c>
      <c r="AO237" s="705" t="str">
        <f t="shared" si="59"/>
        <v>n/a</v>
      </c>
      <c r="AP237" s="706">
        <f t="shared" si="60"/>
        <v>10.674037017634012</v>
      </c>
      <c r="AQ237" s="846" t="str">
        <f t="shared" si="61"/>
        <v>n/a</v>
      </c>
      <c r="AR237" s="618">
        <f>INDEX(Historical!$C$7:$C$1227,MATCH(B237,Historical!$B$7:$B$1249,0))*IF(AH237="n/a",1.03,IF(AH237&lt;0,1.01,IF(AH237&gt;10,1.1,(1+AH237/100))))</f>
        <v>1.4861428571428574</v>
      </c>
      <c r="AS237" s="844">
        <f t="shared" si="62"/>
        <v>1.5307271428571432</v>
      </c>
      <c r="AT237" s="844">
        <f t="shared" si="67"/>
        <v>1.5766489571428575</v>
      </c>
      <c r="AU237" s="844">
        <f t="shared" si="67"/>
        <v>1.6239484258571433</v>
      </c>
      <c r="AV237" s="844">
        <f t="shared" si="67"/>
        <v>1.6726668786328576</v>
      </c>
      <c r="AW237" s="618">
        <f t="shared" si="63"/>
        <v>7.89013426163286</v>
      </c>
      <c r="AX237" s="713">
        <f t="shared" si="64"/>
        <v>18.565021792077317</v>
      </c>
      <c r="AY237" s="891" t="s">
        <v>135</v>
      </c>
      <c r="AZ237" s="830" t="s">
        <v>135</v>
      </c>
      <c r="BA237" s="830" t="s">
        <v>135</v>
      </c>
      <c r="BB237" s="830" t="s">
        <v>135</v>
      </c>
      <c r="BC237" s="830" t="s">
        <v>135</v>
      </c>
      <c r="BD237" s="865" t="s">
        <v>4133</v>
      </c>
      <c r="BE237" s="594">
        <v>2002</v>
      </c>
      <c r="BF237" s="856">
        <f t="shared" si="65"/>
        <v>2</v>
      </c>
      <c r="BG237" s="840" t="s">
        <v>135</v>
      </c>
      <c r="BH237" s="823" t="s">
        <v>4455</v>
      </c>
      <c r="BI237" s="823" t="s">
        <v>4456</v>
      </c>
    </row>
    <row r="238" spans="1:61" ht="11.25" customHeight="1" x14ac:dyDescent="0.2">
      <c r="A238" s="838" t="s">
        <v>3987</v>
      </c>
      <c r="B238" s="833" t="s">
        <v>3988</v>
      </c>
      <c r="C238" s="889" t="s">
        <v>107</v>
      </c>
      <c r="D238" s="889" t="s">
        <v>4205</v>
      </c>
      <c r="E238" s="699">
        <v>10</v>
      </c>
      <c r="F238" s="1155">
        <v>492</v>
      </c>
      <c r="G238" s="1155" t="s">
        <v>105</v>
      </c>
      <c r="H238" s="1155" t="s">
        <v>105</v>
      </c>
      <c r="I238" s="832">
        <v>46.16</v>
      </c>
      <c r="J238" s="618">
        <f t="shared" si="52"/>
        <v>2.5996533795493937</v>
      </c>
      <c r="K238" s="835">
        <v>0.3</v>
      </c>
      <c r="L238" s="845">
        <v>4</v>
      </c>
      <c r="M238" s="609">
        <f t="shared" si="53"/>
        <v>1.2</v>
      </c>
      <c r="N238" s="828" t="s">
        <v>147</v>
      </c>
      <c r="O238" s="700">
        <v>0.28000000000000003</v>
      </c>
      <c r="P238" s="603">
        <v>44804</v>
      </c>
      <c r="Q238" s="603">
        <v>44819</v>
      </c>
      <c r="R238" s="609">
        <f t="shared" si="54"/>
        <v>7.1428571428571281</v>
      </c>
      <c r="S238" s="667">
        <f>IF(INDEX(Historical!$D$7:$D$1225,MATCH(B238,Historical!$B$7:$B$1249,0))=0,"n/a",(INDEX(Historical!$C$7:$C$1227,MATCH(B238,Historical!$B$7:$B$1249,0))/INDEX(Historical!$D$7:$D$1225,MATCH(B238,Historical!$B$7:$B$1249,0))-1)*100)</f>
        <v>1.8518518518518601</v>
      </c>
      <c r="T238" s="667">
        <f>IF(INDEX(Historical!$F$7:$F$1218,MATCH(B238,Historical!$B$7:$B$1249,0))=0,"n/a",((INDEX(Historical!$C$7:$C$1227,MATCH(B238,Historical!$B$7:$B$1249,0))/INDEX(Historical!$F$7:$F$1218,MATCH(B238,Historical!$B$7:$B$1249,0)))^(1/3)-1)*100)</f>
        <v>3.5744168651286268</v>
      </c>
      <c r="U238" s="667">
        <f>IF(INDEX(Historical!$H$7:$H$1218,MATCH(B238,Historical!$B$7:$B$1249,0))=0,"n/a",((INDEX(Historical!$C$7:$C$1227,MATCH(B238,Historical!$B$7:$B$1249,0))/INDEX(Historical!$H$7:$H$1218,MATCH(B238,Historical!$B$7:$B$1249,0)))^(1/5)-1)*100)</f>
        <v>4.0950396969256841</v>
      </c>
      <c r="V238" s="667">
        <f>IF(INDEX(Historical!$N$7:$N$1218,MATCH(B238,Historical!$B$7:$B$1249,0))=0,"n/a",((INDEX(Historical!$C$7:$C$1227,MATCH(B238,Historical!$B$7:$B$1249,0))/INDEX(Historical!$N$7:$N$1218,MATCH(B238,Historical!$B$7:$B$1249,0)))^(1/10)-1)*100)</f>
        <v>3.2357862679155636</v>
      </c>
      <c r="W238" s="668">
        <f t="shared" si="55"/>
        <v>1.2655470287175785</v>
      </c>
      <c r="X238" s="669">
        <f t="shared" si="56"/>
        <v>0.28241653082246099</v>
      </c>
      <c r="Y238" s="640"/>
      <c r="Z238" s="618">
        <f t="shared" si="57"/>
        <v>33.898305084745758</v>
      </c>
      <c r="AA238" s="844">
        <f t="shared" si="58"/>
        <v>13.039548022598868</v>
      </c>
      <c r="AB238" s="845">
        <v>12</v>
      </c>
      <c r="AC238" s="824">
        <v>3.54</v>
      </c>
      <c r="AD238" s="824">
        <v>2.63</v>
      </c>
      <c r="AE238" s="824">
        <v>5.54</v>
      </c>
      <c r="AF238" s="824">
        <v>1.73</v>
      </c>
      <c r="AG238" s="824">
        <v>12.8</v>
      </c>
      <c r="AH238" s="824">
        <v>49.3</v>
      </c>
      <c r="AI238" s="824">
        <v>2.96</v>
      </c>
      <c r="AJ238" s="824">
        <v>14.499999999999998</v>
      </c>
      <c r="AK238" s="824">
        <v>5</v>
      </c>
      <c r="AL238" s="836">
        <v>2020</v>
      </c>
      <c r="AM238" s="830">
        <v>0.4</v>
      </c>
      <c r="AN238" s="824">
        <v>0.18</v>
      </c>
      <c r="AO238" s="705">
        <f t="shared" si="59"/>
        <v>-6.3448549461237906</v>
      </c>
      <c r="AP238" s="706">
        <f t="shared" si="60"/>
        <v>6.6946930764750778</v>
      </c>
      <c r="AQ238" s="846">
        <f t="shared" si="61"/>
        <v>0.12973379925340645</v>
      </c>
      <c r="AR238" s="618">
        <f>INDEX(Historical!$C$7:$C$1227,MATCH(B238,Historical!$B$7:$B$1249,0))*IF(AH238="n/a",1.03,IF(AH238&lt;0,1.01,IF(AH238&gt;10,1.1,(1+AH238/100))))</f>
        <v>1.2100000000000002</v>
      </c>
      <c r="AS238" s="844">
        <f t="shared" si="62"/>
        <v>1.2458160000000003</v>
      </c>
      <c r="AT238" s="844">
        <f t="shared" si="67"/>
        <v>1.3081068000000002</v>
      </c>
      <c r="AU238" s="844">
        <f t="shared" si="67"/>
        <v>1.3735121400000003</v>
      </c>
      <c r="AV238" s="844">
        <f t="shared" si="67"/>
        <v>1.4421877470000004</v>
      </c>
      <c r="AW238" s="618">
        <f t="shared" si="63"/>
        <v>6.5796226870000005</v>
      </c>
      <c r="AX238" s="713">
        <f t="shared" si="64"/>
        <v>14.253948628682844</v>
      </c>
      <c r="AY238" s="891">
        <v>0.61</v>
      </c>
      <c r="AZ238" s="830">
        <v>33.489999999999995</v>
      </c>
      <c r="BA238" s="830">
        <v>-5.18</v>
      </c>
      <c r="BB238" s="830">
        <v>6.03</v>
      </c>
      <c r="BC238" s="830">
        <v>17.510000000000002</v>
      </c>
      <c r="BE238" s="594">
        <v>2013</v>
      </c>
      <c r="BF238" s="856">
        <f t="shared" si="65"/>
        <v>1</v>
      </c>
      <c r="BG238" s="840">
        <v>1.3</v>
      </c>
      <c r="BH238" s="823" t="s">
        <v>4455</v>
      </c>
      <c r="BI238" s="823" t="s">
        <v>4456</v>
      </c>
    </row>
    <row r="239" spans="1:61" ht="11.25" customHeight="1" x14ac:dyDescent="0.2">
      <c r="A239" s="829" t="s">
        <v>4989</v>
      </c>
      <c r="B239" s="833" t="s">
        <v>1439</v>
      </c>
      <c r="C239" s="889" t="s">
        <v>107</v>
      </c>
      <c r="D239" s="889" t="s">
        <v>4201</v>
      </c>
      <c r="E239" s="699">
        <v>11</v>
      </c>
      <c r="F239" s="1155">
        <v>424</v>
      </c>
      <c r="G239" s="1155" t="s">
        <v>105</v>
      </c>
      <c r="H239" s="1155" t="s">
        <v>105</v>
      </c>
      <c r="I239" s="832">
        <v>68.459999999999994</v>
      </c>
      <c r="J239" s="618">
        <f t="shared" si="52"/>
        <v>1.1685655857435</v>
      </c>
      <c r="K239" s="835">
        <v>0.2</v>
      </c>
      <c r="L239" s="845">
        <v>4</v>
      </c>
      <c r="M239" s="609">
        <f t="shared" si="53"/>
        <v>0.8</v>
      </c>
      <c r="N239" s="828" t="s">
        <v>150</v>
      </c>
      <c r="O239" s="700">
        <v>0.18</v>
      </c>
      <c r="P239" s="603">
        <v>44721</v>
      </c>
      <c r="Q239" s="603">
        <v>44736</v>
      </c>
      <c r="R239" s="609">
        <f t="shared" si="54"/>
        <v>11.111111111111121</v>
      </c>
      <c r="S239" s="667">
        <f>IF(INDEX(Historical!$D$7:$D$1225,MATCH(B239,Historical!$B$7:$B$1249,0))=0,"n/a",(INDEX(Historical!$C$7:$C$1227,MATCH(B239,Historical!$B$7:$B$1249,0))/INDEX(Historical!$D$7:$D$1225,MATCH(B239,Historical!$B$7:$B$1249,0))-1)*100)</f>
        <v>8.7628865979381345</v>
      </c>
      <c r="T239" s="667">
        <f>IF(INDEX(Historical!$F$7:$F$1218,MATCH(B239,Historical!$B$7:$B$1249,0))=0,"n/a",((INDEX(Historical!$C$7:$C$1227,MATCH(B239,Historical!$B$7:$B$1249,0))/INDEX(Historical!$F$7:$F$1218,MATCH(B239,Historical!$B$7:$B$1249,0)))^(1/3)-1)*100)</f>
        <v>7.4676728637580903</v>
      </c>
      <c r="U239" s="667">
        <f>IF(INDEX(Historical!$H$7:$H$1218,MATCH(B239,Historical!$B$7:$B$1249,0))=0,"n/a",((INDEX(Historical!$C$7:$C$1227,MATCH(B239,Historical!$B$7:$B$1249,0))/INDEX(Historical!$H$7:$H$1218,MATCH(B239,Historical!$B$7:$B$1249,0)))^(1/5)-1)*100)</f>
        <v>11.763351577894699</v>
      </c>
      <c r="V239" s="667" t="str">
        <f>IF(INDEX(Historical!$N$7:$N$1218,MATCH(B239,Historical!$B$7:$B$1249,0))=0,"n/a",((INDEX(Historical!$C$7:$C$1227,MATCH(B239,Historical!$B$7:$B$1249,0))/INDEX(Historical!$N$7:$N$1218,MATCH(B239,Historical!$B$7:$B$1249,0)))^(1/10)-1)*100)</f>
        <v>n/a</v>
      </c>
      <c r="W239" s="668" t="str">
        <f t="shared" si="55"/>
        <v>n/a</v>
      </c>
      <c r="X239" s="669">
        <f t="shared" si="56"/>
        <v>0.1909634996411477</v>
      </c>
      <c r="Y239" s="631"/>
      <c r="Z239" s="618">
        <f t="shared" si="57"/>
        <v>34.93449781659389</v>
      </c>
      <c r="AA239" s="844">
        <f t="shared" si="58"/>
        <v>29.895196506550214</v>
      </c>
      <c r="AB239" s="845">
        <v>12</v>
      </c>
      <c r="AC239" s="824">
        <v>2.29</v>
      </c>
      <c r="AD239" s="824">
        <v>4.37</v>
      </c>
      <c r="AE239" s="824">
        <v>5.27</v>
      </c>
      <c r="AF239" s="824">
        <v>5.53</v>
      </c>
      <c r="AG239" s="824">
        <v>19</v>
      </c>
      <c r="AH239" s="824">
        <v>26.1</v>
      </c>
      <c r="AI239" s="824">
        <v>4.9000000000000004</v>
      </c>
      <c r="AJ239" s="824">
        <v>61.6</v>
      </c>
      <c r="AK239" s="824">
        <v>6.6199999999999992</v>
      </c>
      <c r="AL239" s="836">
        <v>32180</v>
      </c>
      <c r="AM239" s="830">
        <v>0.3</v>
      </c>
      <c r="AN239" s="824">
        <v>0.91</v>
      </c>
      <c r="AO239" s="705">
        <f t="shared" si="59"/>
        <v>-16.963279342912013</v>
      </c>
      <c r="AP239" s="706">
        <f t="shared" si="60"/>
        <v>12.9319171636382</v>
      </c>
      <c r="AQ239" s="846">
        <f t="shared" si="61"/>
        <v>171.06410613745777</v>
      </c>
      <c r="AR239" s="618">
        <f>INDEX(Historical!$C$7:$C$1227,MATCH(B239,Historical!$B$7:$B$1249,0))*IF(AH239="n/a",1.03,IF(AH239&lt;0,1.01,IF(AH239&gt;10,1.1,(1+AH239/100))))</f>
        <v>0.77366666666666661</v>
      </c>
      <c r="AS239" s="844">
        <f t="shared" si="62"/>
        <v>0.81157633333333323</v>
      </c>
      <c r="AT239" s="844">
        <f t="shared" si="67"/>
        <v>0.86530268659999987</v>
      </c>
      <c r="AU239" s="844">
        <f t="shared" si="67"/>
        <v>0.92258572445291986</v>
      </c>
      <c r="AV239" s="844">
        <f t="shared" si="67"/>
        <v>0.9836608994117032</v>
      </c>
      <c r="AW239" s="618">
        <f t="shared" si="63"/>
        <v>4.3567923104646225</v>
      </c>
      <c r="AX239" s="713">
        <f t="shared" si="64"/>
        <v>6.3639969478010858</v>
      </c>
      <c r="AY239" s="891">
        <v>0.94</v>
      </c>
      <c r="AZ239" s="830">
        <v>46.379999999999995</v>
      </c>
      <c r="BA239" s="830">
        <v>-2.96</v>
      </c>
      <c r="BB239" s="830">
        <v>12.45</v>
      </c>
      <c r="BC239" s="830">
        <v>19.36</v>
      </c>
      <c r="BE239" s="594">
        <v>2012</v>
      </c>
      <c r="BF239" s="856">
        <f t="shared" si="65"/>
        <v>1</v>
      </c>
      <c r="BG239" s="840">
        <v>5.3</v>
      </c>
      <c r="BH239" s="823" t="s">
        <v>4455</v>
      </c>
      <c r="BI239" s="823" t="s">
        <v>4456</v>
      </c>
    </row>
    <row r="240" spans="1:61" ht="11.25" customHeight="1" x14ac:dyDescent="0.2">
      <c r="A240" s="829" t="s">
        <v>4993</v>
      </c>
      <c r="B240" s="833" t="s">
        <v>687</v>
      </c>
      <c r="C240" s="889" t="s">
        <v>122</v>
      </c>
      <c r="D240" s="889" t="s">
        <v>4043</v>
      </c>
      <c r="E240" s="699">
        <v>16</v>
      </c>
      <c r="F240" s="1155">
        <v>238</v>
      </c>
      <c r="G240" s="1155" t="s">
        <v>105</v>
      </c>
      <c r="H240" s="1155" t="s">
        <v>105</v>
      </c>
      <c r="I240" s="832">
        <v>316.02</v>
      </c>
      <c r="J240" s="618">
        <f t="shared" si="52"/>
        <v>2.6580596164799699</v>
      </c>
      <c r="K240" s="835">
        <v>2.1</v>
      </c>
      <c r="L240" s="845">
        <v>4</v>
      </c>
      <c r="M240" s="609">
        <f t="shared" si="53"/>
        <v>8.4</v>
      </c>
      <c r="N240" s="828" t="s">
        <v>187</v>
      </c>
      <c r="O240" s="700">
        <v>1.9</v>
      </c>
      <c r="P240" s="895">
        <v>44453</v>
      </c>
      <c r="Q240" s="895">
        <v>44470</v>
      </c>
      <c r="R240" s="609">
        <f t="shared" si="54"/>
        <v>10.526315789473696</v>
      </c>
      <c r="S240" s="667">
        <f>IF(INDEX(Historical!$D$7:$D$1225,MATCH(B240,Historical!$B$7:$B$1249,0))=0,"n/a",(INDEX(Historical!$C$7:$C$1227,MATCH(B240,Historical!$B$7:$B$1249,0))/INDEX(Historical!$D$7:$D$1225,MATCH(B240,Historical!$B$7:$B$1249,0))-1)*100)</f>
        <v>2.6315789473684292</v>
      </c>
      <c r="T240" s="667">
        <f>IF(INDEX(Historical!$F$7:$F$1218,MATCH(B240,Historical!$B$7:$B$1249,0))=0,"n/a",((INDEX(Historical!$C$7:$C$1227,MATCH(B240,Historical!$B$7:$B$1249,0))/INDEX(Historical!$F$7:$F$1218,MATCH(B240,Historical!$B$7:$B$1249,0)))^(1/3)-1)*100)</f>
        <v>3.6729653706913057</v>
      </c>
      <c r="U240" s="667">
        <f>IF(INDEX(Historical!$H$7:$H$1218,MATCH(B240,Historical!$B$7:$B$1249,0))=0,"n/a",((INDEX(Historical!$C$7:$C$1227,MATCH(B240,Historical!$B$7:$B$1249,0))/INDEX(Historical!$H$7:$H$1218,MATCH(B240,Historical!$B$7:$B$1249,0)))^(1/5)-1)*100)</f>
        <v>4.0358274630921898</v>
      </c>
      <c r="V240" s="667">
        <f>IF(INDEX(Historical!$N$7:$N$1218,MATCH(B240,Historical!$B$7:$B$1249,0))=0,"n/a",((INDEX(Historical!$C$7:$C$1227,MATCH(B240,Historical!$B$7:$B$1249,0))/INDEX(Historical!$N$7:$N$1218,MATCH(B240,Historical!$B$7:$B$1249,0)))^(1/10)-1)*100)</f>
        <v>14.130869721941398</v>
      </c>
      <c r="W240" s="668">
        <f t="shared" si="55"/>
        <v>0.2856036141091618</v>
      </c>
      <c r="X240" s="669" t="str">
        <f t="shared" si="56"/>
        <v>n/a</v>
      </c>
      <c r="Y240" s="640"/>
      <c r="Z240" s="618">
        <f t="shared" si="57"/>
        <v>41.461006910167818</v>
      </c>
      <c r="AA240" s="844">
        <f t="shared" si="58"/>
        <v>15.598223099703848</v>
      </c>
      <c r="AB240" s="845">
        <v>12</v>
      </c>
      <c r="AC240" s="824">
        <v>20.260000000000002</v>
      </c>
      <c r="AD240" s="824">
        <v>1.98</v>
      </c>
      <c r="AE240" s="824">
        <v>1.1399999999999999</v>
      </c>
      <c r="AF240" s="824">
        <v>4.62</v>
      </c>
      <c r="AG240" s="824">
        <v>28.299999999999997</v>
      </c>
      <c r="AH240" s="824">
        <v>-28.199999999999996</v>
      </c>
      <c r="AI240" s="824" t="s">
        <v>135</v>
      </c>
      <c r="AJ240" s="824">
        <v>-2.9000000000000004</v>
      </c>
      <c r="AK240" s="824">
        <v>7.7</v>
      </c>
      <c r="AL240" s="836">
        <v>3040</v>
      </c>
      <c r="AM240" s="830">
        <v>0.1</v>
      </c>
      <c r="AN240" s="824">
        <v>1.51</v>
      </c>
      <c r="AO240" s="705">
        <f t="shared" si="59"/>
        <v>-8.9043360201316872</v>
      </c>
      <c r="AP240" s="706">
        <f t="shared" si="60"/>
        <v>6.6938870795721597</v>
      </c>
      <c r="AQ240" s="846">
        <f t="shared" si="61"/>
        <v>78.964665315228928</v>
      </c>
      <c r="AR240" s="618">
        <f>INDEX(Historical!$C$7:$C$1227,MATCH(B240,Historical!$B$7:$B$1249,0))*IF(AH240="n/a",1.03,IF(AH240&lt;0,1.01,IF(AH240&gt;10,1.1,(1+AH240/100))))</f>
        <v>7.8780000000000001</v>
      </c>
      <c r="AS240" s="844">
        <f t="shared" si="62"/>
        <v>8.1143400000000003</v>
      </c>
      <c r="AT240" s="844">
        <f t="shared" si="67"/>
        <v>8.7391441800000003</v>
      </c>
      <c r="AU240" s="844">
        <f t="shared" si="67"/>
        <v>9.4120582818600003</v>
      </c>
      <c r="AV240" s="844">
        <f t="shared" si="67"/>
        <v>10.136786769563219</v>
      </c>
      <c r="AW240" s="618">
        <f t="shared" si="63"/>
        <v>44.280329231423224</v>
      </c>
      <c r="AX240" s="713">
        <f t="shared" si="64"/>
        <v>14.011875587438524</v>
      </c>
      <c r="AY240" s="891">
        <v>0.33</v>
      </c>
      <c r="AZ240" s="830">
        <v>12.75</v>
      </c>
      <c r="BA240" s="830">
        <v>-12.4</v>
      </c>
      <c r="BB240" s="830">
        <v>3.9899999999999998</v>
      </c>
      <c r="BC240" s="830">
        <v>1.3299999999999998</v>
      </c>
      <c r="BE240" s="594">
        <v>2006</v>
      </c>
      <c r="BF240" s="856">
        <f t="shared" si="65"/>
        <v>2</v>
      </c>
      <c r="BG240" s="840">
        <v>8.6</v>
      </c>
      <c r="BH240" s="823" t="s">
        <v>4455</v>
      </c>
      <c r="BI240" s="823" t="s">
        <v>4456</v>
      </c>
    </row>
    <row r="241" spans="1:61" ht="11.25" customHeight="1" x14ac:dyDescent="0.2">
      <c r="A241" s="829" t="s">
        <v>1451</v>
      </c>
      <c r="B241" s="833" t="s">
        <v>1452</v>
      </c>
      <c r="C241" s="889" t="s">
        <v>130</v>
      </c>
      <c r="D241" s="889" t="s">
        <v>4195</v>
      </c>
      <c r="E241" s="699">
        <v>11</v>
      </c>
      <c r="F241" s="1155">
        <v>404</v>
      </c>
      <c r="G241" s="1155" t="s">
        <v>36</v>
      </c>
      <c r="H241" s="1155" t="s">
        <v>36</v>
      </c>
      <c r="I241" s="832">
        <v>27.94</v>
      </c>
      <c r="J241" s="618">
        <f t="shared" si="52"/>
        <v>3.3643521832498204</v>
      </c>
      <c r="K241" s="835">
        <v>0.23499999999999999</v>
      </c>
      <c r="L241" s="845">
        <v>4</v>
      </c>
      <c r="M241" s="609">
        <f t="shared" si="53"/>
        <v>0.94</v>
      </c>
      <c r="N241" s="828" t="s">
        <v>1204</v>
      </c>
      <c r="O241" s="700">
        <v>0.22</v>
      </c>
      <c r="P241" s="603">
        <v>44599</v>
      </c>
      <c r="Q241" s="603">
        <v>44610</v>
      </c>
      <c r="R241" s="609">
        <f t="shared" si="54"/>
        <v>6.8181818181818121</v>
      </c>
      <c r="S241" s="667">
        <f>IF(INDEX(Historical!$D$7:$D$1225,MATCH(B241,Historical!$B$7:$B$1249,0))=0,"n/a",(INDEX(Historical!$C$7:$C$1227,MATCH(B241,Historical!$B$7:$B$1249,0))/INDEX(Historical!$D$7:$D$1225,MATCH(B241,Historical!$B$7:$B$1249,0))-1)*100)</f>
        <v>4.7619047619047672</v>
      </c>
      <c r="T241" s="667">
        <f>IF(INDEX(Historical!$F$7:$F$1218,MATCH(B241,Historical!$B$7:$B$1249,0))=0,"n/a",((INDEX(Historical!$C$7:$C$1227,MATCH(B241,Historical!$B$7:$B$1249,0))/INDEX(Historical!$F$7:$F$1218,MATCH(B241,Historical!$B$7:$B$1249,0)))^(1/3)-1)*100)</f>
        <v>4.102866914963843</v>
      </c>
      <c r="U241" s="667">
        <f>IF(INDEX(Historical!$H$7:$H$1218,MATCH(B241,Historical!$B$7:$B$1249,0))=0,"n/a",((INDEX(Historical!$C$7:$C$1227,MATCH(B241,Historical!$B$7:$B$1249,0))/INDEX(Historical!$H$7:$H$1218,MATCH(B241,Historical!$B$7:$B$1249,0)))^(1/5)-1)*100)</f>
        <v>6.5762756635474151</v>
      </c>
      <c r="V241" s="667">
        <f>IF(INDEX(Historical!$N$7:$N$1218,MATCH(B241,Historical!$B$7:$B$1249,0))=0,"n/a",((INDEX(Historical!$C$7:$C$1227,MATCH(B241,Historical!$B$7:$B$1249,0))/INDEX(Historical!$N$7:$N$1218,MATCH(B241,Historical!$B$7:$B$1249,0)))^(1/10)-1)*100)</f>
        <v>9.3049525006028588</v>
      </c>
      <c r="W241" s="668">
        <f t="shared" si="55"/>
        <v>0.70675005198805096</v>
      </c>
      <c r="X241" s="669">
        <f t="shared" si="56"/>
        <v>1.4946081053516855</v>
      </c>
      <c r="Y241" s="621"/>
      <c r="Z241" s="618">
        <f t="shared" si="57"/>
        <v>61.038961038961034</v>
      </c>
      <c r="AA241" s="844">
        <f t="shared" si="58"/>
        <v>18.142857142857142</v>
      </c>
      <c r="AB241" s="845">
        <v>12</v>
      </c>
      <c r="AC241" s="824">
        <v>1.54</v>
      </c>
      <c r="AD241" s="824">
        <v>2.78</v>
      </c>
      <c r="AE241" s="824">
        <v>1.96</v>
      </c>
      <c r="AF241" s="824">
        <v>1.96</v>
      </c>
      <c r="AG241" s="824">
        <v>12</v>
      </c>
      <c r="AH241" s="824">
        <v>773.1</v>
      </c>
      <c r="AI241" s="824">
        <v>6.5</v>
      </c>
      <c r="AJ241" s="824">
        <v>4.3999999999999995</v>
      </c>
      <c r="AK241" s="824">
        <v>6.36</v>
      </c>
      <c r="AL241" s="836">
        <v>10900</v>
      </c>
      <c r="AM241" s="830">
        <v>0.1</v>
      </c>
      <c r="AN241" s="824">
        <v>1.92</v>
      </c>
      <c r="AO241" s="705">
        <f t="shared" si="59"/>
        <v>-8.2022292960599064</v>
      </c>
      <c r="AP241" s="706">
        <f t="shared" si="60"/>
        <v>9.940627846797236</v>
      </c>
      <c r="AQ241" s="846">
        <f t="shared" si="61"/>
        <v>25.715728707447138</v>
      </c>
      <c r="AR241" s="618">
        <f>INDEX(Historical!$C$7:$C$1227,MATCH(B241,Historical!$B$7:$B$1249,0))*IF(AH241="n/a",1.03,IF(AH241&lt;0,1.01,IF(AH241&gt;10,1.1,(1+AH241/100))))</f>
        <v>0.96800000000000008</v>
      </c>
      <c r="AS241" s="844">
        <f t="shared" si="62"/>
        <v>1.0309200000000001</v>
      </c>
      <c r="AT241" s="844">
        <f t="shared" si="67"/>
        <v>1.0964865120000002</v>
      </c>
      <c r="AU241" s="844">
        <f t="shared" si="67"/>
        <v>1.1662230541632004</v>
      </c>
      <c r="AV241" s="844">
        <f t="shared" si="67"/>
        <v>1.2403948404079801</v>
      </c>
      <c r="AW241" s="618">
        <f t="shared" si="63"/>
        <v>5.5020244065711807</v>
      </c>
      <c r="AX241" s="713">
        <f t="shared" si="64"/>
        <v>19.692284919725054</v>
      </c>
      <c r="AY241" s="891">
        <v>0.44</v>
      </c>
      <c r="AZ241" s="830">
        <v>17.489999999999998</v>
      </c>
      <c r="BA241" s="830">
        <v>-14.26</v>
      </c>
      <c r="BB241" s="830">
        <v>7.89</v>
      </c>
      <c r="BC241" s="830">
        <v>-3.51</v>
      </c>
      <c r="BE241" s="594">
        <v>2012</v>
      </c>
      <c r="BF241" s="856">
        <f t="shared" si="65"/>
        <v>1</v>
      </c>
      <c r="BG241" s="840">
        <v>2.7</v>
      </c>
      <c r="BH241" s="823" t="s">
        <v>4455</v>
      </c>
      <c r="BI241" s="823" t="s">
        <v>4456</v>
      </c>
    </row>
    <row r="242" spans="1:61" ht="11.25" customHeight="1" x14ac:dyDescent="0.2">
      <c r="A242" s="829" t="s">
        <v>4999</v>
      </c>
      <c r="B242" s="833" t="s">
        <v>691</v>
      </c>
      <c r="C242" s="889" t="s">
        <v>244</v>
      </c>
      <c r="D242" s="889" t="s">
        <v>4224</v>
      </c>
      <c r="E242" s="699">
        <v>20</v>
      </c>
      <c r="F242" s="1155">
        <v>184</v>
      </c>
      <c r="G242" s="1155" t="s">
        <v>114</v>
      </c>
      <c r="H242" s="1155" t="s">
        <v>114</v>
      </c>
      <c r="I242" s="832">
        <v>109.69</v>
      </c>
      <c r="J242" s="618">
        <f t="shared" si="52"/>
        <v>1.2398577810192362</v>
      </c>
      <c r="K242" s="835">
        <v>0.34</v>
      </c>
      <c r="L242" s="845">
        <v>4</v>
      </c>
      <c r="M242" s="609">
        <f t="shared" si="53"/>
        <v>1.36</v>
      </c>
      <c r="N242" s="828" t="s">
        <v>162</v>
      </c>
      <c r="O242" s="700">
        <v>0.30499999999999999</v>
      </c>
      <c r="P242" s="603">
        <v>44897</v>
      </c>
      <c r="Q242" s="603">
        <v>44923</v>
      </c>
      <c r="R242" s="609">
        <f t="shared" si="54"/>
        <v>11.475409836065584</v>
      </c>
      <c r="S242" s="667">
        <f>IF(INDEX(Historical!$D$7:$D$1225,MATCH(B242,Historical!$B$7:$B$1249,0))=0,"n/a",(INDEX(Historical!$C$7:$C$1227,MATCH(B242,Historical!$B$7:$B$1249,0))/INDEX(Historical!$D$7:$D$1225,MATCH(B242,Historical!$B$7:$B$1249,0))-1)*100)</f>
        <v>15.306122448979576</v>
      </c>
      <c r="T242" s="667">
        <f>IF(INDEX(Historical!$F$7:$F$1218,MATCH(B242,Historical!$B$7:$B$1249,0))=0,"n/a",((INDEX(Historical!$C$7:$C$1227,MATCH(B242,Historical!$B$7:$B$1249,0))/INDEX(Historical!$F$7:$F$1218,MATCH(B242,Historical!$B$7:$B$1249,0)))^(1/3)-1)*100)</f>
        <v>12.200851329591501</v>
      </c>
      <c r="U242" s="667">
        <f>IF(INDEX(Historical!$H$7:$H$1218,MATCH(B242,Historical!$B$7:$B$1249,0))=0,"n/a",((INDEX(Historical!$C$7:$C$1227,MATCH(B242,Historical!$B$7:$B$1249,0))/INDEX(Historical!$H$7:$H$1218,MATCH(B242,Historical!$B$7:$B$1249,0)))^(1/5)-1)*100)</f>
        <v>12.041701078892441</v>
      </c>
      <c r="V242" s="667">
        <f>IF(INDEX(Historical!$N$7:$N$1218,MATCH(B242,Historical!$B$7:$B$1249,0))=0,"n/a",((INDEX(Historical!$C$7:$C$1227,MATCH(B242,Historical!$B$7:$B$1249,0))/INDEX(Historical!$N$7:$N$1218,MATCH(B242,Historical!$B$7:$B$1249,0)))^(1/10)-1)*100)</f>
        <v>13.807707447767715</v>
      </c>
      <c r="W242" s="668">
        <f t="shared" si="55"/>
        <v>0.87209995753778924</v>
      </c>
      <c r="X242" s="669">
        <f t="shared" si="56"/>
        <v>1.4335358427252904</v>
      </c>
      <c r="Y242" s="628"/>
      <c r="Z242" s="618">
        <f t="shared" si="57"/>
        <v>38.63636363636364</v>
      </c>
      <c r="AA242" s="844">
        <f t="shared" si="58"/>
        <v>31.161931818181817</v>
      </c>
      <c r="AB242" s="845">
        <v>5</v>
      </c>
      <c r="AC242" s="824">
        <v>3.52</v>
      </c>
      <c r="AD242" s="824">
        <v>4.6399999999999997</v>
      </c>
      <c r="AE242" s="824">
        <v>3.5</v>
      </c>
      <c r="AF242" s="824">
        <v>10.52</v>
      </c>
      <c r="AG242" s="824">
        <v>37.1</v>
      </c>
      <c r="AH242" s="824">
        <v>5.5</v>
      </c>
      <c r="AI242" s="824">
        <v>26.57</v>
      </c>
      <c r="AJ242" s="824">
        <v>8.4</v>
      </c>
      <c r="AK242" s="824">
        <v>6.5</v>
      </c>
      <c r="AL242" s="836">
        <v>165180</v>
      </c>
      <c r="AM242" s="830">
        <v>0.2</v>
      </c>
      <c r="AN242" s="824">
        <v>0.6</v>
      </c>
      <c r="AO242" s="705">
        <f t="shared" si="59"/>
        <v>-17.88037295827014</v>
      </c>
      <c r="AP242" s="706">
        <f t="shared" si="60"/>
        <v>13.281558859911677</v>
      </c>
      <c r="AQ242" s="846">
        <f t="shared" si="61"/>
        <v>281.70583363939227</v>
      </c>
      <c r="AR242" s="618">
        <f>INDEX(Historical!$C$7:$C$1227,MATCH(B242,Historical!$B$7:$B$1249,0))*IF(AH242="n/a",1.03,IF(AH242&lt;0,1.01,IF(AH242&gt;10,1.1,(1+AH242/100))))</f>
        <v>1.1921499999999998</v>
      </c>
      <c r="AS242" s="844">
        <f t="shared" si="62"/>
        <v>1.3113649999999999</v>
      </c>
      <c r="AT242" s="844">
        <f t="shared" si="67"/>
        <v>1.3966037249999999</v>
      </c>
      <c r="AU242" s="844">
        <f t="shared" si="67"/>
        <v>1.4873829671249998</v>
      </c>
      <c r="AV242" s="844">
        <f t="shared" si="67"/>
        <v>1.5840628599881248</v>
      </c>
      <c r="AW242" s="618">
        <f t="shared" si="63"/>
        <v>6.971564552113124</v>
      </c>
      <c r="AX242" s="713">
        <f t="shared" si="64"/>
        <v>6.3556974675112814</v>
      </c>
      <c r="AY242" s="891">
        <v>1.1299999999999999</v>
      </c>
      <c r="AZ242" s="830">
        <v>33.410000000000004</v>
      </c>
      <c r="BA242" s="830">
        <v>-36.730000000000004</v>
      </c>
      <c r="BB242" s="830">
        <v>15.25</v>
      </c>
      <c r="BC242" s="830">
        <v>-2.52</v>
      </c>
      <c r="BE242" s="594">
        <v>2003</v>
      </c>
      <c r="BF242" s="856">
        <f t="shared" si="65"/>
        <v>2</v>
      </c>
      <c r="BG242" s="840">
        <v>14.2</v>
      </c>
      <c r="BH242" s="823" t="s">
        <v>4455</v>
      </c>
      <c r="BI242" s="823" t="s">
        <v>4456</v>
      </c>
    </row>
    <row r="243" spans="1:61" s="737" customFormat="1" ht="11.25" customHeight="1" x14ac:dyDescent="0.2">
      <c r="A243" s="720" t="s">
        <v>5001</v>
      </c>
      <c r="B243" s="743" t="s">
        <v>696</v>
      </c>
      <c r="C243" s="889" t="s">
        <v>111</v>
      </c>
      <c r="D243" s="889" t="s">
        <v>4211</v>
      </c>
      <c r="E243" s="721">
        <v>19</v>
      </c>
      <c r="F243" s="1155">
        <v>200</v>
      </c>
      <c r="G243" s="1154" t="s">
        <v>36</v>
      </c>
      <c r="H243" s="1154" t="s">
        <v>36</v>
      </c>
      <c r="I243" s="722">
        <v>533.29</v>
      </c>
      <c r="J243" s="723">
        <f t="shared" si="52"/>
        <v>1.2976054304412235</v>
      </c>
      <c r="K243" s="724">
        <v>1.73</v>
      </c>
      <c r="L243" s="725">
        <v>4</v>
      </c>
      <c r="M243" s="726">
        <f t="shared" si="53"/>
        <v>6.92</v>
      </c>
      <c r="N243" s="727" t="s">
        <v>697</v>
      </c>
      <c r="O243" s="728">
        <v>1.57</v>
      </c>
      <c r="P243" s="1049">
        <v>44708</v>
      </c>
      <c r="Q243" s="1049">
        <v>44727</v>
      </c>
      <c r="R243" s="726">
        <f t="shared" si="54"/>
        <v>10.191082802547765</v>
      </c>
      <c r="S243" s="667">
        <f>IF(INDEX(Historical!$D$7:$D$1225,MATCH(B243,Historical!$B$7:$B$1249,0))=0,"n/a",(INDEX(Historical!$C$7:$C$1227,MATCH(B243,Historical!$B$7:$B$1249,0))/INDEX(Historical!$D$7:$D$1225,MATCH(B243,Historical!$B$7:$B$1249,0))-1)*100)</f>
        <v>8.6419753086419693</v>
      </c>
      <c r="T243" s="667">
        <f>IF(INDEX(Historical!$F$7:$F$1218,MATCH(B243,Historical!$B$7:$B$1249,0))=0,"n/a",((INDEX(Historical!$C$7:$C$1227,MATCH(B243,Historical!$B$7:$B$1249,0))/INDEX(Historical!$F$7:$F$1218,MATCH(B243,Historical!$B$7:$B$1249,0)))^(1/3)-1)*100)</f>
        <v>9.4361866358755542</v>
      </c>
      <c r="U243" s="667">
        <f>IF(INDEX(Historical!$H$7:$H$1218,MATCH(B243,Historical!$B$7:$B$1249,0))=0,"n/a",((INDEX(Historical!$C$7:$C$1227,MATCH(B243,Historical!$B$7:$B$1249,0))/INDEX(Historical!$H$7:$H$1218,MATCH(B243,Historical!$B$7:$B$1249,0)))^(1/5)-1)*100)</f>
        <v>11.970220528043152</v>
      </c>
      <c r="V243" s="667">
        <f>IF(INDEX(Historical!$N$7:$N$1218,MATCH(B243,Historical!$B$7:$B$1249,0))=0,"n/a",((INDEX(Historical!$C$7:$C$1227,MATCH(B243,Historical!$B$7:$B$1249,0))/INDEX(Historical!$N$7:$N$1218,MATCH(B243,Historical!$B$7:$B$1249,0)))^(1/10)-1)*100)</f>
        <v>12.337048094475222</v>
      </c>
      <c r="W243" s="668">
        <f t="shared" si="55"/>
        <v>0.97026618007622567</v>
      </c>
      <c r="X243" s="669">
        <f t="shared" si="56"/>
        <v>0.3873857776065745</v>
      </c>
      <c r="Y243" s="743"/>
      <c r="Z243" s="723">
        <f t="shared" si="57"/>
        <v>19.670267197271176</v>
      </c>
      <c r="AA243" s="730">
        <f t="shared" si="58"/>
        <v>15.158897100625355</v>
      </c>
      <c r="AB243" s="725">
        <v>12</v>
      </c>
      <c r="AC243" s="731">
        <v>35.18</v>
      </c>
      <c r="AD243" s="731">
        <v>5.01</v>
      </c>
      <c r="AE243" s="731">
        <v>2.3199999999999998</v>
      </c>
      <c r="AF243" s="731">
        <v>5.86</v>
      </c>
      <c r="AG243" s="731">
        <v>41.099999999999994</v>
      </c>
      <c r="AH243" s="731">
        <v>128.80000000000001</v>
      </c>
      <c r="AI243" s="731">
        <v>-8.2199999999999989</v>
      </c>
      <c r="AJ243" s="731">
        <v>30.9</v>
      </c>
      <c r="AK243" s="731">
        <v>3</v>
      </c>
      <c r="AL243" s="732">
        <v>81680</v>
      </c>
      <c r="AM243" s="733">
        <v>0.1</v>
      </c>
      <c r="AN243" s="731">
        <v>0.92</v>
      </c>
      <c r="AO243" s="734">
        <f t="shared" si="59"/>
        <v>-1.89107114214098</v>
      </c>
      <c r="AP243" s="735">
        <f t="shared" si="60"/>
        <v>13.267825958484375</v>
      </c>
      <c r="AQ243" s="846">
        <f t="shared" si="61"/>
        <v>98.697018944997495</v>
      </c>
      <c r="AR243" s="618">
        <f>INDEX(Historical!$C$7:$C$1227,MATCH(B243,Historical!$B$7:$B$1249,0))*IF(AH243="n/a",1.03,IF(AH243&lt;0,1.01,IF(AH243&gt;10,1.1,(1+AH243/100))))</f>
        <v>6.7760000000000007</v>
      </c>
      <c r="AS243" s="730">
        <f t="shared" si="62"/>
        <v>6.8437600000000005</v>
      </c>
      <c r="AT243" s="730">
        <f t="shared" si="67"/>
        <v>7.0490728000000011</v>
      </c>
      <c r="AU243" s="730">
        <f t="shared" si="67"/>
        <v>7.2605449840000009</v>
      </c>
      <c r="AV243" s="730">
        <f t="shared" si="67"/>
        <v>7.4783613335200014</v>
      </c>
      <c r="AW243" s="723">
        <f t="shared" si="63"/>
        <v>35.407739117520002</v>
      </c>
      <c r="AX243" s="736">
        <f t="shared" si="64"/>
        <v>6.6394905431416307</v>
      </c>
      <c r="AY243" s="892">
        <v>0.62</v>
      </c>
      <c r="AZ243" s="733">
        <v>54.169999999999995</v>
      </c>
      <c r="BA243" s="733">
        <v>-4.1300000000000008</v>
      </c>
      <c r="BB243" s="733">
        <v>4.8899999999999997</v>
      </c>
      <c r="BC243" s="733">
        <v>13.059999999999999</v>
      </c>
      <c r="BD243" s="866"/>
      <c r="BE243" s="594">
        <v>2004</v>
      </c>
      <c r="BF243" s="856">
        <f t="shared" si="65"/>
        <v>2</v>
      </c>
      <c r="BG243" s="784">
        <v>13.100000000000001</v>
      </c>
      <c r="BH243" s="823" t="s">
        <v>4455</v>
      </c>
      <c r="BI243" s="823" t="s">
        <v>4456</v>
      </c>
    </row>
    <row r="244" spans="1:61" ht="11.25" customHeight="1" x14ac:dyDescent="0.2">
      <c r="A244" s="829" t="s">
        <v>5003</v>
      </c>
      <c r="B244" s="833" t="s">
        <v>1457</v>
      </c>
      <c r="C244" s="889" t="s">
        <v>107</v>
      </c>
      <c r="D244" s="889" t="s">
        <v>4205</v>
      </c>
      <c r="E244" s="699">
        <v>13</v>
      </c>
      <c r="F244" s="1155">
        <v>299</v>
      </c>
      <c r="G244" s="1155" t="s">
        <v>105</v>
      </c>
      <c r="H244" s="1155" t="s">
        <v>105</v>
      </c>
      <c r="I244" s="832">
        <v>55.61</v>
      </c>
      <c r="J244" s="618">
        <f t="shared" si="52"/>
        <v>3.5964754540550259</v>
      </c>
      <c r="K244" s="835">
        <v>0.5</v>
      </c>
      <c r="L244" s="845">
        <v>4</v>
      </c>
      <c r="M244" s="609">
        <f t="shared" si="53"/>
        <v>2</v>
      </c>
      <c r="N244" s="828" t="s">
        <v>585</v>
      </c>
      <c r="O244" s="700">
        <v>0.41</v>
      </c>
      <c r="P244" s="603">
        <v>44811</v>
      </c>
      <c r="Q244" s="603">
        <v>44820</v>
      </c>
      <c r="R244" s="609">
        <f t="shared" si="54"/>
        <v>21.951219512195131</v>
      </c>
      <c r="S244" s="667">
        <f>IF(INDEX(Historical!$D$7:$D$1225,MATCH(B244,Historical!$B$7:$B$1249,0))=0,"n/a",(INDEX(Historical!$C$7:$C$1227,MATCH(B244,Historical!$B$7:$B$1249,0))/INDEX(Historical!$D$7:$D$1225,MATCH(B244,Historical!$B$7:$B$1249,0))-1)*100)</f>
        <v>8.6956521739130608</v>
      </c>
      <c r="T244" s="667">
        <f>IF(INDEX(Historical!$F$7:$F$1218,MATCH(B244,Historical!$B$7:$B$1249,0))=0,"n/a",((INDEX(Historical!$C$7:$C$1227,MATCH(B244,Historical!$B$7:$B$1249,0))/INDEX(Historical!$F$7:$F$1218,MATCH(B244,Historical!$B$7:$B$1249,0)))^(1/3)-1)*100)</f>
        <v>13.718300976297648</v>
      </c>
      <c r="U244" s="667">
        <f>IF(INDEX(Historical!$H$7:$H$1218,MATCH(B244,Historical!$B$7:$B$1249,0))=0,"n/a",((INDEX(Historical!$C$7:$C$1227,MATCH(B244,Historical!$B$7:$B$1249,0))/INDEX(Historical!$H$7:$H$1218,MATCH(B244,Historical!$B$7:$B$1249,0)))^(1/5)-1)*100)</f>
        <v>13.972304907201583</v>
      </c>
      <c r="V244" s="667">
        <f>IF(INDEX(Historical!$N$7:$N$1218,MATCH(B244,Historical!$B$7:$B$1249,0))=0,"n/a",((INDEX(Historical!$C$7:$C$1227,MATCH(B244,Historical!$B$7:$B$1249,0))/INDEX(Historical!$N$7:$N$1218,MATCH(B244,Historical!$B$7:$B$1249,0)))^(1/10)-1)*100)</f>
        <v>11.612317403390438</v>
      </c>
      <c r="W244" s="668">
        <f t="shared" si="55"/>
        <v>1.2032313983358827</v>
      </c>
      <c r="X244" s="669">
        <f t="shared" si="56"/>
        <v>0.58707163475636903</v>
      </c>
      <c r="Y244" s="833"/>
      <c r="Z244" s="618">
        <f t="shared" si="57"/>
        <v>39.138943248532286</v>
      </c>
      <c r="AA244" s="844">
        <f t="shared" si="58"/>
        <v>10.882583170254403</v>
      </c>
      <c r="AB244" s="845">
        <v>12</v>
      </c>
      <c r="AC244" s="824">
        <v>5.1100000000000003</v>
      </c>
      <c r="AD244" s="824" t="s">
        <v>135</v>
      </c>
      <c r="AE244" s="824">
        <v>3.35</v>
      </c>
      <c r="AF244" s="824">
        <v>1.49</v>
      </c>
      <c r="AG244" s="824">
        <v>13.600000000000001</v>
      </c>
      <c r="AH244" s="824">
        <v>17.399999999999999</v>
      </c>
      <c r="AI244" s="824">
        <v>22.68</v>
      </c>
      <c r="AJ244" s="824">
        <v>23.799999999999997</v>
      </c>
      <c r="AK244" s="824" t="s">
        <v>135</v>
      </c>
      <c r="AL244" s="836">
        <v>312.11</v>
      </c>
      <c r="AM244" s="830">
        <v>1.5</v>
      </c>
      <c r="AN244" s="824">
        <v>0.05</v>
      </c>
      <c r="AO244" s="705">
        <f t="shared" si="59"/>
        <v>6.6861971910022042</v>
      </c>
      <c r="AP244" s="706">
        <f t="shared" si="60"/>
        <v>17.568780361256607</v>
      </c>
      <c r="AQ244" s="846">
        <f t="shared" si="61"/>
        <v>-15.107783569257505</v>
      </c>
      <c r="AR244" s="618">
        <f>INDEX(Historical!$C$7:$C$1227,MATCH(B244,Historical!$B$7:$B$1249,0))*IF(AH244="n/a",1.03,IF(AH244&lt;0,1.01,IF(AH244&gt;10,1.1,(1+AH244/100))))</f>
        <v>1.6500000000000001</v>
      </c>
      <c r="AS244" s="844">
        <f t="shared" si="62"/>
        <v>1.8150000000000004</v>
      </c>
      <c r="AT244" s="844">
        <f t="shared" si="67"/>
        <v>1.8694500000000005</v>
      </c>
      <c r="AU244" s="844">
        <f t="shared" si="67"/>
        <v>1.9255335000000007</v>
      </c>
      <c r="AV244" s="844">
        <f t="shared" si="67"/>
        <v>1.9832995050000009</v>
      </c>
      <c r="AW244" s="618">
        <f t="shared" si="63"/>
        <v>9.2432830050000039</v>
      </c>
      <c r="AX244" s="713">
        <f t="shared" si="64"/>
        <v>16.621620221183246</v>
      </c>
      <c r="AY244" s="891">
        <v>0.67</v>
      </c>
      <c r="AZ244" s="830">
        <v>44.74</v>
      </c>
      <c r="BA244" s="830">
        <v>-2.04</v>
      </c>
      <c r="BB244" s="830">
        <v>18.16</v>
      </c>
      <c r="BC244" s="830">
        <v>29.24</v>
      </c>
      <c r="BE244" s="594">
        <v>2010</v>
      </c>
      <c r="BF244" s="856">
        <f t="shared" si="65"/>
        <v>1</v>
      </c>
      <c r="BG244" s="840">
        <v>1.0999999999999999</v>
      </c>
      <c r="BH244" s="823" t="s">
        <v>4455</v>
      </c>
      <c r="BI244" s="823" t="s">
        <v>4456</v>
      </c>
    </row>
    <row r="245" spans="1:61" ht="11.25" customHeight="1" x14ac:dyDescent="0.2">
      <c r="A245" s="822" t="s">
        <v>5004</v>
      </c>
      <c r="B245" s="833" t="s">
        <v>1284</v>
      </c>
      <c r="C245" s="889" t="s">
        <v>111</v>
      </c>
      <c r="D245" s="889" t="s">
        <v>4228</v>
      </c>
      <c r="E245" s="699">
        <v>12</v>
      </c>
      <c r="F245" s="1155">
        <v>366</v>
      </c>
      <c r="G245" s="1155" t="s">
        <v>105</v>
      </c>
      <c r="H245" s="1155" t="s">
        <v>105</v>
      </c>
      <c r="I245" s="832">
        <v>118.55</v>
      </c>
      <c r="J245" s="618">
        <f t="shared" si="52"/>
        <v>1.7545339519190215</v>
      </c>
      <c r="K245" s="835">
        <v>0.52</v>
      </c>
      <c r="L245" s="845">
        <v>4</v>
      </c>
      <c r="M245" s="609">
        <f t="shared" si="53"/>
        <v>2.08</v>
      </c>
      <c r="N245" s="828" t="s">
        <v>598</v>
      </c>
      <c r="O245" s="700">
        <v>0.45</v>
      </c>
      <c r="P245" s="603">
        <v>44720</v>
      </c>
      <c r="Q245" s="603">
        <v>44735</v>
      </c>
      <c r="R245" s="609">
        <f t="shared" si="54"/>
        <v>15.555555555555555</v>
      </c>
      <c r="S245" s="667">
        <f>IF(INDEX(Historical!$D$7:$D$1225,MATCH(B245,Historical!$B$7:$B$1249,0))=0,"n/a",(INDEX(Historical!$C$7:$C$1227,MATCH(B245,Historical!$B$7:$B$1249,0))/INDEX(Historical!$D$7:$D$1225,MATCH(B245,Historical!$B$7:$B$1249,0))-1)*100)</f>
        <v>9.375</v>
      </c>
      <c r="T245" s="667">
        <f>IF(INDEX(Historical!$F$7:$F$1218,MATCH(B245,Historical!$B$7:$B$1249,0))=0,"n/a",((INDEX(Historical!$C$7:$C$1227,MATCH(B245,Historical!$B$7:$B$1249,0))/INDEX(Historical!$F$7:$F$1218,MATCH(B245,Historical!$B$7:$B$1249,0)))^(1/3)-1)*100)</f>
        <v>29.812352546277587</v>
      </c>
      <c r="U245" s="667">
        <f>IF(INDEX(Historical!$H$7:$H$1218,MATCH(B245,Historical!$B$7:$B$1249,0))=0,"n/a",((INDEX(Historical!$C$7:$C$1227,MATCH(B245,Historical!$B$7:$B$1249,0))/INDEX(Historical!$H$7:$H$1218,MATCH(B245,Historical!$B$7:$B$1249,0)))^(1/5)-1)*100)</f>
        <v>29.258544715010217</v>
      </c>
      <c r="V245" s="667">
        <f>IF(INDEX(Historical!$N$7:$N$1218,MATCH(B245,Historical!$B$7:$B$1249,0))=0,"n/a",((INDEX(Historical!$C$7:$C$1227,MATCH(B245,Historical!$B$7:$B$1249,0))/INDEX(Historical!$N$7:$N$1218,MATCH(B245,Historical!$B$7:$B$1249,0)))^(1/10)-1)*100)</f>
        <v>19.286605283985047</v>
      </c>
      <c r="W245" s="668">
        <f t="shared" si="55"/>
        <v>1.5170396388682013</v>
      </c>
      <c r="X245" s="669">
        <f t="shared" si="56"/>
        <v>1.8755477381416805</v>
      </c>
      <c r="Y245" s="628"/>
      <c r="Z245" s="618">
        <f t="shared" si="57"/>
        <v>53.196930946291566</v>
      </c>
      <c r="AA245" s="844">
        <f t="shared" si="58"/>
        <v>30.319693094629155</v>
      </c>
      <c r="AB245" s="845">
        <v>12</v>
      </c>
      <c r="AC245" s="824">
        <v>3.91</v>
      </c>
      <c r="AD245" s="824">
        <v>1.97</v>
      </c>
      <c r="AE245" s="824">
        <v>0.77</v>
      </c>
      <c r="AF245" s="824">
        <v>72.47</v>
      </c>
      <c r="AG245" s="825">
        <v>472</v>
      </c>
      <c r="AH245" s="824">
        <v>-10.100000000000001</v>
      </c>
      <c r="AI245" s="824">
        <v>0.42</v>
      </c>
      <c r="AJ245" s="824">
        <v>15.6</v>
      </c>
      <c r="AK245" s="824">
        <v>15</v>
      </c>
      <c r="AL245" s="836">
        <v>4410</v>
      </c>
      <c r="AM245" s="830">
        <v>2.1</v>
      </c>
      <c r="AN245" s="824">
        <v>6.11</v>
      </c>
      <c r="AO245" s="705">
        <f t="shared" si="59"/>
        <v>0.69338557230008391</v>
      </c>
      <c r="AP245" s="706">
        <f t="shared" si="60"/>
        <v>31.013078666929239</v>
      </c>
      <c r="AQ245" s="846">
        <f t="shared" si="61"/>
        <v>888.21233853363833</v>
      </c>
      <c r="AR245" s="618">
        <f>INDEX(Historical!$C$7:$C$1227,MATCH(B245,Historical!$B$7:$B$1249,0))*IF(AH245="n/a",1.03,IF(AH245&lt;0,1.01,IF(AH245&gt;10,1.1,(1+AH245/100))))</f>
        <v>1.7675000000000001</v>
      </c>
      <c r="AS245" s="844">
        <f t="shared" si="62"/>
        <v>1.7749235000000001</v>
      </c>
      <c r="AT245" s="844">
        <f t="shared" si="67"/>
        <v>1.9524158500000002</v>
      </c>
      <c r="AU245" s="844">
        <f t="shared" si="67"/>
        <v>2.1476574350000002</v>
      </c>
      <c r="AV245" s="844">
        <f t="shared" si="67"/>
        <v>2.3624231785000003</v>
      </c>
      <c r="AW245" s="618">
        <f t="shared" si="63"/>
        <v>10.004919963500001</v>
      </c>
      <c r="AX245" s="713">
        <f t="shared" si="64"/>
        <v>8.4394095010544081</v>
      </c>
      <c r="AY245" s="891">
        <v>1.29</v>
      </c>
      <c r="AZ245" s="830">
        <v>41.23</v>
      </c>
      <c r="BA245" s="830">
        <v>-2.63</v>
      </c>
      <c r="BB245" s="830">
        <v>7.1</v>
      </c>
      <c r="BC245" s="830">
        <v>14.7</v>
      </c>
      <c r="BE245" s="594">
        <v>2011</v>
      </c>
      <c r="BF245" s="856">
        <f t="shared" si="65"/>
        <v>1</v>
      </c>
      <c r="BG245" s="840">
        <v>8.2000000000000011</v>
      </c>
      <c r="BH245" s="823" t="s">
        <v>4455</v>
      </c>
      <c r="BI245" s="823" t="s">
        <v>4456</v>
      </c>
    </row>
    <row r="246" spans="1:61" ht="11.25" customHeight="1" x14ac:dyDescent="0.2">
      <c r="A246" s="829" t="s">
        <v>5008</v>
      </c>
      <c r="B246" s="833" t="s">
        <v>703</v>
      </c>
      <c r="C246" s="889" t="s">
        <v>127</v>
      </c>
      <c r="D246" s="889" t="s">
        <v>190</v>
      </c>
      <c r="E246" s="699">
        <v>22</v>
      </c>
      <c r="F246" s="1155">
        <v>156</v>
      </c>
      <c r="G246" s="1155" t="s">
        <v>105</v>
      </c>
      <c r="H246" s="1155" t="s">
        <v>105</v>
      </c>
      <c r="I246" s="832">
        <v>41.71</v>
      </c>
      <c r="J246" s="618">
        <f t="shared" si="52"/>
        <v>3.692160153440422</v>
      </c>
      <c r="K246" s="835">
        <v>0.38500000000000001</v>
      </c>
      <c r="L246" s="845">
        <v>4</v>
      </c>
      <c r="M246" s="609">
        <f t="shared" si="53"/>
        <v>1.54</v>
      </c>
      <c r="N246" s="828" t="s">
        <v>134</v>
      </c>
      <c r="O246" s="700">
        <v>0.38</v>
      </c>
      <c r="P246" s="603">
        <v>44617</v>
      </c>
      <c r="Q246" s="603">
        <v>44629</v>
      </c>
      <c r="R246" s="609">
        <f t="shared" si="54"/>
        <v>1.3157894736842117</v>
      </c>
      <c r="S246" s="667">
        <f>IF(INDEX(Historical!$D$7:$D$1225,MATCH(B246,Historical!$B$7:$B$1249,0))=0,"n/a",(INDEX(Historical!$C$7:$C$1227,MATCH(B246,Historical!$B$7:$B$1249,0))/INDEX(Historical!$D$7:$D$1225,MATCH(B246,Historical!$B$7:$B$1249,0))-1)*100)</f>
        <v>1.3333333333333419</v>
      </c>
      <c r="T246" s="667">
        <f>IF(INDEX(Historical!$F$7:$F$1218,MATCH(B246,Historical!$B$7:$B$1249,0))=0,"n/a",((INDEX(Historical!$C$7:$C$1227,MATCH(B246,Historical!$B$7:$B$1249,0))/INDEX(Historical!$F$7:$F$1218,MATCH(B246,Historical!$B$7:$B$1249,0)))^(1/3)-1)*100)</f>
        <v>1.3515148022100965</v>
      </c>
      <c r="U246" s="667">
        <f>IF(INDEX(Historical!$H$7:$H$1218,MATCH(B246,Historical!$B$7:$B$1249,0))=0,"n/a",((INDEX(Historical!$C$7:$C$1227,MATCH(B246,Historical!$B$7:$B$1249,0))/INDEX(Historical!$H$7:$H$1218,MATCH(B246,Historical!$B$7:$B$1249,0)))^(1/5)-1)*100)</f>
        <v>1.3703739792310987</v>
      </c>
      <c r="V246" s="667">
        <f>IF(INDEX(Historical!$N$7:$N$1218,MATCH(B246,Historical!$B$7:$B$1249,0))=0,"n/a",((INDEX(Historical!$C$7:$C$1227,MATCH(B246,Historical!$B$7:$B$1249,0))/INDEX(Historical!$N$7:$N$1218,MATCH(B246,Historical!$B$7:$B$1249,0)))^(1/10)-1)*100)</f>
        <v>9.9256791863821192</v>
      </c>
      <c r="W246" s="668">
        <f t="shared" si="55"/>
        <v>0.13806349706640034</v>
      </c>
      <c r="X246" s="669">
        <f t="shared" si="56"/>
        <v>0.59581477357873858</v>
      </c>
      <c r="Y246" s="631"/>
      <c r="Z246" s="618">
        <f t="shared" si="57"/>
        <v>208.10810810810813</v>
      </c>
      <c r="AA246" s="844">
        <f t="shared" si="58"/>
        <v>56.36486486486487</v>
      </c>
      <c r="AB246" s="845">
        <v>12</v>
      </c>
      <c r="AC246" s="824">
        <v>0.74</v>
      </c>
      <c r="AD246" s="824">
        <v>8.44</v>
      </c>
      <c r="AE246" s="824">
        <v>0.9</v>
      </c>
      <c r="AF246" s="824">
        <v>2.5299999999999998</v>
      </c>
      <c r="AG246" s="824">
        <v>4.2</v>
      </c>
      <c r="AH246" s="824">
        <v>-21</v>
      </c>
      <c r="AI246" s="824">
        <v>15.97</v>
      </c>
      <c r="AJ246" s="824">
        <v>2.2999999999999998</v>
      </c>
      <c r="AK246" s="824">
        <v>6.81</v>
      </c>
      <c r="AL246" s="836">
        <v>2140</v>
      </c>
      <c r="AM246" s="830">
        <v>1</v>
      </c>
      <c r="AN246" s="824">
        <v>0.5</v>
      </c>
      <c r="AO246" s="705">
        <f t="shared" si="59"/>
        <v>-51.302330732193347</v>
      </c>
      <c r="AP246" s="706">
        <f t="shared" si="60"/>
        <v>5.0625341326715212</v>
      </c>
      <c r="AQ246" s="846">
        <f t="shared" si="61"/>
        <v>151.75217806239365</v>
      </c>
      <c r="AR246" s="618">
        <f>INDEX(Historical!$C$7:$C$1227,MATCH(B246,Historical!$B$7:$B$1249,0))*IF(AH246="n/a",1.03,IF(AH246&lt;0,1.01,IF(AH246&gt;10,1.1,(1+AH246/100))))</f>
        <v>1.5352000000000001</v>
      </c>
      <c r="AS246" s="844">
        <f t="shared" si="62"/>
        <v>1.6887200000000002</v>
      </c>
      <c r="AT246" s="844">
        <f t="shared" si="67"/>
        <v>1.8037218320000004</v>
      </c>
      <c r="AU246" s="844">
        <f t="shared" si="67"/>
        <v>1.9265552887592006</v>
      </c>
      <c r="AV246" s="844">
        <f t="shared" si="67"/>
        <v>2.0577537039237024</v>
      </c>
      <c r="AW246" s="618">
        <f t="shared" si="63"/>
        <v>9.0119508246829021</v>
      </c>
      <c r="AX246" s="713">
        <f t="shared" si="64"/>
        <v>21.606211519258935</v>
      </c>
      <c r="AY246" s="891">
        <v>1.22</v>
      </c>
      <c r="AZ246" s="830">
        <v>39.24</v>
      </c>
      <c r="BA246" s="830">
        <v>-26.52</v>
      </c>
      <c r="BB246" s="830">
        <v>13.350000000000001</v>
      </c>
      <c r="BC246" s="830">
        <v>-3.1199999999999997</v>
      </c>
      <c r="BE246" s="594">
        <v>2001</v>
      </c>
      <c r="BF246" s="856">
        <f t="shared" si="65"/>
        <v>3</v>
      </c>
      <c r="BG246" s="840">
        <v>2.1</v>
      </c>
      <c r="BH246" s="823" t="s">
        <v>4455</v>
      </c>
      <c r="BI246" s="823" t="s">
        <v>4456</v>
      </c>
    </row>
    <row r="247" spans="1:61" ht="11.25" customHeight="1" x14ac:dyDescent="0.2">
      <c r="A247" s="822" t="s">
        <v>5009</v>
      </c>
      <c r="B247" s="833" t="s">
        <v>1459</v>
      </c>
      <c r="C247" s="889" t="s">
        <v>107</v>
      </c>
      <c r="D247" s="889" t="s">
        <v>4198</v>
      </c>
      <c r="E247" s="699">
        <v>12</v>
      </c>
      <c r="F247" s="1155">
        <v>317</v>
      </c>
      <c r="G247" s="1155" t="s">
        <v>36</v>
      </c>
      <c r="H247" s="1155" t="s">
        <v>36</v>
      </c>
      <c r="I247" s="832">
        <v>15.29</v>
      </c>
      <c r="J247" s="618">
        <f t="shared" si="52"/>
        <v>5.2321778940483981</v>
      </c>
      <c r="K247" s="835">
        <v>0.2</v>
      </c>
      <c r="L247" s="845">
        <v>4</v>
      </c>
      <c r="M247" s="609">
        <f t="shared" si="53"/>
        <v>0.8</v>
      </c>
      <c r="N247" s="828" t="s">
        <v>106</v>
      </c>
      <c r="O247" s="700">
        <v>0.19</v>
      </c>
      <c r="P247" s="895">
        <v>44321</v>
      </c>
      <c r="Q247" s="895">
        <v>44333</v>
      </c>
      <c r="R247" s="609">
        <f t="shared" si="54"/>
        <v>5.2631578947368469</v>
      </c>
      <c r="S247" s="667">
        <f>IF(INDEX(Historical!$D$7:$D$1225,MATCH(B247,Historical!$B$7:$B$1249,0))=0,"n/a",(INDEX(Historical!$C$7:$C$1227,MATCH(B247,Historical!$B$7:$B$1249,0))/INDEX(Historical!$D$7:$D$1225,MATCH(B247,Historical!$B$7:$B$1249,0))-1)*100)</f>
        <v>3.9473684210526327</v>
      </c>
      <c r="T247" s="667">
        <f>IF(INDEX(Historical!$F$7:$F$1218,MATCH(B247,Historical!$B$7:$B$1249,0))=0,"n/a",((INDEX(Historical!$C$7:$C$1227,MATCH(B247,Historical!$B$7:$B$1249,0))/INDEX(Historical!$F$7:$F$1218,MATCH(B247,Historical!$B$7:$B$1249,0)))^(1/3)-1)*100)</f>
        <v>5.1250122777545482</v>
      </c>
      <c r="U247" s="667">
        <f>IF(INDEX(Historical!$H$7:$H$1218,MATCH(B247,Historical!$B$7:$B$1249,0))=0,"n/a",((INDEX(Historical!$C$7:$C$1227,MATCH(B247,Historical!$B$7:$B$1249,0))/INDEX(Historical!$H$7:$H$1218,MATCH(B247,Historical!$B$7:$B$1249,0)))^(1/5)-1)*100)</f>
        <v>5.6562440968709549</v>
      </c>
      <c r="V247" s="667">
        <f>IF(INDEX(Historical!$N$7:$N$1218,MATCH(B247,Historical!$B$7:$B$1249,0))=0,"n/a",((INDEX(Historical!$C$7:$C$1227,MATCH(B247,Historical!$B$7:$B$1249,0))/INDEX(Historical!$N$7:$N$1218,MATCH(B247,Historical!$B$7:$B$1249,0)))^(1/10)-1)*100)</f>
        <v>6.271268263592078</v>
      </c>
      <c r="W247" s="668">
        <f t="shared" si="55"/>
        <v>0.90192985838420381</v>
      </c>
      <c r="X247" s="669">
        <f t="shared" si="56"/>
        <v>0.28566889378136134</v>
      </c>
      <c r="Y247" s="628"/>
      <c r="Z247" s="618">
        <f t="shared" si="57"/>
        <v>79.207920792079207</v>
      </c>
      <c r="AA247" s="844">
        <f t="shared" si="58"/>
        <v>15.138613861386137</v>
      </c>
      <c r="AB247" s="845">
        <v>12</v>
      </c>
      <c r="AC247" s="824">
        <v>1.01</v>
      </c>
      <c r="AD247" s="824">
        <v>2.12</v>
      </c>
      <c r="AE247" s="824">
        <v>4.5199999999999996</v>
      </c>
      <c r="AF247" s="824">
        <v>1.3</v>
      </c>
      <c r="AG247" s="824">
        <v>8.4</v>
      </c>
      <c r="AH247" s="824">
        <v>95.199999999999989</v>
      </c>
      <c r="AI247" s="824">
        <v>5.58</v>
      </c>
      <c r="AJ247" s="824">
        <v>19.8</v>
      </c>
      <c r="AK247" s="824">
        <v>7.0000000000000009</v>
      </c>
      <c r="AL247" s="836">
        <v>1920</v>
      </c>
      <c r="AM247" s="830">
        <v>0.3</v>
      </c>
      <c r="AN247" s="824">
        <v>0.27</v>
      </c>
      <c r="AO247" s="705">
        <f t="shared" si="59"/>
        <v>-4.250191870466784</v>
      </c>
      <c r="AP247" s="706">
        <f t="shared" si="60"/>
        <v>10.888421990919353</v>
      </c>
      <c r="AQ247" s="846">
        <f t="shared" si="61"/>
        <v>-6.4759139287234424</v>
      </c>
      <c r="AR247" s="618">
        <f>INDEX(Historical!$C$7:$C$1227,MATCH(B247,Historical!$B$7:$B$1249,0))*IF(AH247="n/a",1.03,IF(AH247&lt;0,1.01,IF(AH247&gt;10,1.1,(1+AH247/100))))</f>
        <v>0.86900000000000011</v>
      </c>
      <c r="AS247" s="844">
        <f t="shared" si="62"/>
        <v>0.91749020000000014</v>
      </c>
      <c r="AT247" s="844">
        <f t="shared" ref="AT247:AV266" si="68">IF($AK247="n/a",1.03*AS247,IF($AK247&lt;0,1.01*AS247,IF($AK247&gt;10,1.1*AS247,(1+$AK247/100)*AS247)))</f>
        <v>0.9817145140000002</v>
      </c>
      <c r="AU247" s="844">
        <f t="shared" si="68"/>
        <v>1.0504345299800002</v>
      </c>
      <c r="AV247" s="844">
        <f t="shared" si="68"/>
        <v>1.1239649470786002</v>
      </c>
      <c r="AW247" s="618">
        <f t="shared" si="63"/>
        <v>4.9426041910586012</v>
      </c>
      <c r="AX247" s="713">
        <f t="shared" si="64"/>
        <v>32.325730484359724</v>
      </c>
      <c r="AY247" s="891">
        <v>0.56999999999999995</v>
      </c>
      <c r="AZ247" s="830">
        <v>26.99</v>
      </c>
      <c r="BA247" s="830">
        <v>-0.38999999999999996</v>
      </c>
      <c r="BB247" s="830">
        <v>6.02</v>
      </c>
      <c r="BC247" s="830">
        <v>11.84</v>
      </c>
      <c r="BE247" s="594">
        <v>2010</v>
      </c>
      <c r="BF247" s="856">
        <f t="shared" si="65"/>
        <v>1</v>
      </c>
      <c r="BG247" s="840">
        <v>0.89999999999999991</v>
      </c>
      <c r="BH247" s="823" t="s">
        <v>4455</v>
      </c>
      <c r="BI247" s="823" t="s">
        <v>4456</v>
      </c>
    </row>
    <row r="248" spans="1:61" ht="11.25" customHeight="1" x14ac:dyDescent="0.2">
      <c r="A248" s="829" t="s">
        <v>5010</v>
      </c>
      <c r="B248" s="833" t="s">
        <v>699</v>
      </c>
      <c r="C248" s="889" t="s">
        <v>130</v>
      </c>
      <c r="D248" s="889" t="s">
        <v>4195</v>
      </c>
      <c r="E248" s="699">
        <v>18</v>
      </c>
      <c r="F248" s="1155">
        <v>211</v>
      </c>
      <c r="G248" s="1155" t="s">
        <v>36</v>
      </c>
      <c r="H248" s="1155" t="s">
        <v>36</v>
      </c>
      <c r="I248" s="832">
        <v>58.41</v>
      </c>
      <c r="J248" s="618">
        <f t="shared" si="52"/>
        <v>4.3143297380585519</v>
      </c>
      <c r="K248" s="835">
        <v>0.63</v>
      </c>
      <c r="L248" s="845">
        <v>4</v>
      </c>
      <c r="M248" s="609">
        <f t="shared" si="53"/>
        <v>2.52</v>
      </c>
      <c r="N248" s="828" t="s">
        <v>316</v>
      </c>
      <c r="O248" s="700">
        <v>0.62</v>
      </c>
      <c r="P248" s="603">
        <v>44634</v>
      </c>
      <c r="Q248" s="603">
        <v>44651</v>
      </c>
      <c r="R248" s="609">
        <f t="shared" si="54"/>
        <v>1.6129032258064528</v>
      </c>
      <c r="S248" s="667">
        <f>IF(INDEX(Historical!$D$7:$D$1225,MATCH(B248,Historical!$B$7:$B$1249,0))=0,"n/a",(INDEX(Historical!$C$7:$C$1227,MATCH(B248,Historical!$B$7:$B$1249,0))/INDEX(Historical!$D$7:$D$1225,MATCH(B248,Historical!$B$7:$B$1249,0))-1)*100)</f>
        <v>3.3333333333333437</v>
      </c>
      <c r="T248" s="667">
        <f>IF(INDEX(Historical!$F$7:$F$1218,MATCH(B248,Historical!$B$7:$B$1249,0))=0,"n/a",((INDEX(Historical!$C$7:$C$1227,MATCH(B248,Historical!$B$7:$B$1249,0))/INDEX(Historical!$F$7:$F$1218,MATCH(B248,Historical!$B$7:$B$1249,0)))^(1/3)-1)*100)</f>
        <v>4.0741805351937943</v>
      </c>
      <c r="U248" s="667">
        <f>IF(INDEX(Historical!$H$7:$H$1218,MATCH(B248,Historical!$B$7:$B$1249,0))=0,"n/a",((INDEX(Historical!$C$7:$C$1227,MATCH(B248,Historical!$B$7:$B$1249,0))/INDEX(Historical!$H$7:$H$1218,MATCH(B248,Historical!$B$7:$B$1249,0)))^(1/5)-1)*100)</f>
        <v>4.3961149790192833</v>
      </c>
      <c r="V248" s="667">
        <f>IF(INDEX(Historical!$N$7:$N$1218,MATCH(B248,Historical!$B$7:$B$1249,0))=0,"n/a",((INDEX(Historical!$C$7:$C$1227,MATCH(B248,Historical!$B$7:$B$1249,0))/INDEX(Historical!$N$7:$N$1218,MATCH(B248,Historical!$B$7:$B$1249,0)))^(1/10)-1)*100)</f>
        <v>5.5866275967445089</v>
      </c>
      <c r="W248" s="668">
        <f t="shared" si="55"/>
        <v>0.7868995924448281</v>
      </c>
      <c r="X248" s="669">
        <f t="shared" si="56"/>
        <v>3.6634291491827362</v>
      </c>
      <c r="Y248" s="631"/>
      <c r="Z248" s="618">
        <f t="shared" si="57"/>
        <v>82.35294117647058</v>
      </c>
      <c r="AA248" s="844">
        <f t="shared" si="58"/>
        <v>19.088235294117645</v>
      </c>
      <c r="AB248" s="845">
        <v>12</v>
      </c>
      <c r="AC248" s="824">
        <v>3.06</v>
      </c>
      <c r="AD248" s="824">
        <v>4.1500000000000004</v>
      </c>
      <c r="AE248" s="824">
        <v>2.36</v>
      </c>
      <c r="AF248" s="824">
        <v>1.27</v>
      </c>
      <c r="AG248" s="824">
        <v>6.9</v>
      </c>
      <c r="AH248" s="824">
        <v>17.7</v>
      </c>
      <c r="AI248" s="824">
        <v>6.25</v>
      </c>
      <c r="AJ248" s="824">
        <v>1.2</v>
      </c>
      <c r="AK248" s="824">
        <v>4.5</v>
      </c>
      <c r="AL248" s="836">
        <v>3300</v>
      </c>
      <c r="AM248" s="830">
        <v>0.6</v>
      </c>
      <c r="AN248" s="824">
        <v>1.01</v>
      </c>
      <c r="AO248" s="705">
        <f t="shared" si="59"/>
        <v>-10.377790577039811</v>
      </c>
      <c r="AP248" s="706">
        <f t="shared" si="60"/>
        <v>8.7104447170778343</v>
      </c>
      <c r="AQ248" s="846">
        <f t="shared" si="61"/>
        <v>3.7990769034728533</v>
      </c>
      <c r="AR248" s="618">
        <f>INDEX(Historical!$C$7:$C$1227,MATCH(B248,Historical!$B$7:$B$1249,0))*IF(AH248="n/a",1.03,IF(AH248&lt;0,1.01,IF(AH248&gt;10,1.1,(1+AH248/100))))</f>
        <v>2.7280000000000002</v>
      </c>
      <c r="AS248" s="844">
        <f t="shared" si="62"/>
        <v>2.8985000000000003</v>
      </c>
      <c r="AT248" s="844">
        <f t="shared" si="68"/>
        <v>3.0289325000000002</v>
      </c>
      <c r="AU248" s="844">
        <f t="shared" si="68"/>
        <v>3.1652344625</v>
      </c>
      <c r="AV248" s="844">
        <f t="shared" si="68"/>
        <v>3.3076700133124999</v>
      </c>
      <c r="AW248" s="618">
        <f t="shared" si="63"/>
        <v>15.128336975812498</v>
      </c>
      <c r="AX248" s="713">
        <f t="shared" si="64"/>
        <v>25.900251627824854</v>
      </c>
      <c r="AY248" s="891">
        <v>0.45</v>
      </c>
      <c r="AZ248" s="830">
        <v>19.989999999999998</v>
      </c>
      <c r="BA248" s="830">
        <v>-7.37</v>
      </c>
      <c r="BB248" s="830">
        <v>11.32</v>
      </c>
      <c r="BC248" s="830">
        <v>3.19</v>
      </c>
      <c r="BE248" s="594">
        <v>2005</v>
      </c>
      <c r="BF248" s="856">
        <f t="shared" si="65"/>
        <v>2</v>
      </c>
      <c r="BG248" s="840">
        <v>2.4</v>
      </c>
      <c r="BH248" s="823" t="s">
        <v>4455</v>
      </c>
      <c r="BI248" s="823" t="s">
        <v>4456</v>
      </c>
    </row>
    <row r="249" spans="1:61" ht="11.25" customHeight="1" x14ac:dyDescent="0.2">
      <c r="A249" s="822" t="s">
        <v>5011</v>
      </c>
      <c r="B249" s="833" t="s">
        <v>701</v>
      </c>
      <c r="C249" s="889" t="s">
        <v>107</v>
      </c>
      <c r="D249" s="889" t="s">
        <v>4205</v>
      </c>
      <c r="E249" s="699">
        <v>24</v>
      </c>
      <c r="F249" s="1155">
        <v>145</v>
      </c>
      <c r="G249" s="1155" t="s">
        <v>36</v>
      </c>
      <c r="H249" s="1155" t="s">
        <v>36</v>
      </c>
      <c r="I249" s="832">
        <v>31.98</v>
      </c>
      <c r="J249" s="618">
        <f t="shared" si="52"/>
        <v>3.5021888680425266</v>
      </c>
      <c r="K249" s="842">
        <v>0.28000000000000003</v>
      </c>
      <c r="L249" s="845">
        <v>4</v>
      </c>
      <c r="M249" s="609">
        <f t="shared" si="53"/>
        <v>1.1200000000000001</v>
      </c>
      <c r="N249" s="828" t="s">
        <v>138</v>
      </c>
      <c r="O249" s="701">
        <v>0.26</v>
      </c>
      <c r="P249" s="603">
        <v>44574</v>
      </c>
      <c r="Q249" s="603">
        <v>44593</v>
      </c>
      <c r="R249" s="609">
        <f t="shared" si="54"/>
        <v>7.6923076923076987</v>
      </c>
      <c r="S249" s="667">
        <f>IF(INDEX(Historical!$D$7:$D$1225,MATCH(B249,Historical!$B$7:$B$1249,0))=0,"n/a",(INDEX(Historical!$C$7:$C$1227,MATCH(B249,Historical!$B$7:$B$1249,0))/INDEX(Historical!$D$7:$D$1225,MATCH(B249,Historical!$B$7:$B$1249,0))-1)*100)</f>
        <v>4.0000000000000036</v>
      </c>
      <c r="T249" s="667">
        <f>IF(INDEX(Historical!$F$7:$F$1218,MATCH(B249,Historical!$B$7:$B$1249,0))=0,"n/a",((INDEX(Historical!$C$7:$C$1227,MATCH(B249,Historical!$B$7:$B$1249,0))/INDEX(Historical!$F$7:$F$1218,MATCH(B249,Historical!$B$7:$B$1249,0)))^(1/3)-1)*100)</f>
        <v>5.7264270346431223</v>
      </c>
      <c r="U249" s="667">
        <f>IF(INDEX(Historical!$H$7:$H$1218,MATCH(B249,Historical!$B$7:$B$1249,0))=0,"n/a",((INDEX(Historical!$C$7:$C$1227,MATCH(B249,Historical!$B$7:$B$1249,0))/INDEX(Historical!$H$7:$H$1218,MATCH(B249,Historical!$B$7:$B$1249,0)))^(1/5)-1)*100)</f>
        <v>4.6985296496448781</v>
      </c>
      <c r="V249" s="667">
        <f>IF(INDEX(Historical!$N$7:$N$1218,MATCH(B249,Historical!$B$7:$B$1249,0))=0,"n/a",((INDEX(Historical!$C$7:$C$1227,MATCH(B249,Historical!$B$7:$B$1249,0))/INDEX(Historical!$N$7:$N$1218,MATCH(B249,Historical!$B$7:$B$1249,0)))^(1/10)-1)*100)</f>
        <v>3.9934363970410613</v>
      </c>
      <c r="W249" s="668">
        <f t="shared" si="55"/>
        <v>1.1765630355666252</v>
      </c>
      <c r="X249" s="669">
        <f t="shared" si="56"/>
        <v>0.21955746026377937</v>
      </c>
      <c r="Y249" s="627"/>
      <c r="Z249" s="618">
        <f t="shared" si="57"/>
        <v>31.818181818181824</v>
      </c>
      <c r="AA249" s="844">
        <f t="shared" si="58"/>
        <v>9.0852272727272734</v>
      </c>
      <c r="AB249" s="845">
        <v>12</v>
      </c>
      <c r="AC249" s="824">
        <v>3.52</v>
      </c>
      <c r="AD249" s="824" t="s">
        <v>135</v>
      </c>
      <c r="AE249" s="824">
        <v>3.52</v>
      </c>
      <c r="AF249" s="824">
        <v>1.63</v>
      </c>
      <c r="AG249" s="824">
        <v>15.9</v>
      </c>
      <c r="AH249" s="824">
        <v>45.7</v>
      </c>
      <c r="AI249" s="824" t="s">
        <v>135</v>
      </c>
      <c r="AJ249" s="824">
        <v>21.4</v>
      </c>
      <c r="AK249" s="824" t="s">
        <v>135</v>
      </c>
      <c r="AL249" s="836">
        <v>256.95</v>
      </c>
      <c r="AM249" s="830">
        <v>1</v>
      </c>
      <c r="AN249" s="824">
        <v>0</v>
      </c>
      <c r="AO249" s="705">
        <f t="shared" si="59"/>
        <v>-0.88450875503986914</v>
      </c>
      <c r="AP249" s="706">
        <f t="shared" si="60"/>
        <v>8.2007185176874042</v>
      </c>
      <c r="AQ249" s="846">
        <f t="shared" si="61"/>
        <v>-18.872061383007988</v>
      </c>
      <c r="AR249" s="618">
        <f>INDEX(Historical!$C$7:$C$1227,MATCH(B249,Historical!$B$7:$B$1249,0))*IF(AH249="n/a",1.03,IF(AH249&lt;0,1.01,IF(AH249&gt;10,1.1,(1+AH249/100))))</f>
        <v>1.1440000000000001</v>
      </c>
      <c r="AS249" s="844">
        <f t="shared" si="62"/>
        <v>1.1783200000000003</v>
      </c>
      <c r="AT249" s="844">
        <f t="shared" si="68"/>
        <v>1.2136696000000002</v>
      </c>
      <c r="AU249" s="844">
        <f t="shared" si="68"/>
        <v>1.2500796880000002</v>
      </c>
      <c r="AV249" s="844">
        <f t="shared" si="68"/>
        <v>1.2875820786400003</v>
      </c>
      <c r="AW249" s="618">
        <f t="shared" si="63"/>
        <v>6.0736513666400018</v>
      </c>
      <c r="AX249" s="713">
        <f t="shared" si="64"/>
        <v>18.992030539837405</v>
      </c>
      <c r="AY249" s="891">
        <v>0.44</v>
      </c>
      <c r="AZ249" s="830">
        <v>39.04</v>
      </c>
      <c r="BA249" s="830">
        <v>-0.06</v>
      </c>
      <c r="BB249" s="830">
        <v>12.53</v>
      </c>
      <c r="BC249" s="830">
        <v>18.670000000000002</v>
      </c>
      <c r="BE249" s="594">
        <v>2000</v>
      </c>
      <c r="BF249" s="856">
        <f t="shared" si="65"/>
        <v>3</v>
      </c>
      <c r="BG249" s="840">
        <v>1.4000000000000001</v>
      </c>
      <c r="BH249" s="823" t="s">
        <v>4455</v>
      </c>
      <c r="BI249" s="823" t="s">
        <v>4456</v>
      </c>
    </row>
    <row r="250" spans="1:61" s="737" customFormat="1" ht="11.25" customHeight="1" x14ac:dyDescent="0.2">
      <c r="A250" s="720" t="s">
        <v>5014</v>
      </c>
      <c r="B250" s="743" t="s">
        <v>1448</v>
      </c>
      <c r="C250" s="889" t="s">
        <v>4209</v>
      </c>
      <c r="D250" s="889" t="s">
        <v>514</v>
      </c>
      <c r="E250" s="721">
        <v>10</v>
      </c>
      <c r="F250" s="1155">
        <v>464</v>
      </c>
      <c r="G250" s="1154" t="s">
        <v>105</v>
      </c>
      <c r="H250" s="1154" t="s">
        <v>105</v>
      </c>
      <c r="I250" s="722">
        <v>189.56</v>
      </c>
      <c r="J250" s="723">
        <f t="shared" si="52"/>
        <v>1.8991348385735387</v>
      </c>
      <c r="K250" s="724">
        <v>0.9</v>
      </c>
      <c r="L250" s="725">
        <v>4</v>
      </c>
      <c r="M250" s="726">
        <f t="shared" si="53"/>
        <v>3.6</v>
      </c>
      <c r="N250" s="727" t="s">
        <v>965</v>
      </c>
      <c r="O250" s="728">
        <v>0.7</v>
      </c>
      <c r="P250" s="1049">
        <v>44602</v>
      </c>
      <c r="Q250" s="1049">
        <v>44620</v>
      </c>
      <c r="R250" s="726">
        <f t="shared" si="54"/>
        <v>28.57142857142858</v>
      </c>
      <c r="S250" s="667">
        <f>IF(INDEX(Historical!$D$7:$D$1225,MATCH(B250,Historical!$B$7:$B$1249,0))=0,"n/a",(INDEX(Historical!$C$7:$C$1227,MATCH(B250,Historical!$B$7:$B$1249,0))/INDEX(Historical!$D$7:$D$1225,MATCH(B250,Historical!$B$7:$B$1249,0))-1)*100)</f>
        <v>24.999999999999979</v>
      </c>
      <c r="T250" s="667">
        <f>IF(INDEX(Historical!$F$7:$F$1218,MATCH(B250,Historical!$B$7:$B$1249,0))=0,"n/a",((INDEX(Historical!$C$7:$C$1227,MATCH(B250,Historical!$B$7:$B$1249,0))/INDEX(Historical!$F$7:$F$1218,MATCH(B250,Historical!$B$7:$B$1249,0)))^(1/3)-1)*100)</f>
        <v>23.127650029855552</v>
      </c>
      <c r="U250" s="667">
        <f>IF(INDEX(Historical!$H$7:$H$1218,MATCH(B250,Historical!$B$7:$B$1249,0))=0,"n/a",((INDEX(Historical!$C$7:$C$1227,MATCH(B250,Historical!$B$7:$B$1249,0))/INDEX(Historical!$H$7:$H$1218,MATCH(B250,Historical!$B$7:$B$1249,0)))^(1/5)-1)*100)</f>
        <v>23.873200812705765</v>
      </c>
      <c r="V250" s="667" t="str">
        <f>IF(INDEX(Historical!$N$7:$N$1218,MATCH(B250,Historical!$B$7:$B$1249,0))=0,"n/a",((INDEX(Historical!$C$7:$C$1227,MATCH(B250,Historical!$B$7:$B$1249,0))/INDEX(Historical!$N$7:$N$1218,MATCH(B250,Historical!$B$7:$B$1249,0)))^(1/10)-1)*100)</f>
        <v>n/a</v>
      </c>
      <c r="W250" s="668" t="str">
        <f t="shared" si="55"/>
        <v>n/a</v>
      </c>
      <c r="X250" s="669">
        <f t="shared" si="56"/>
        <v>0.52238951450122018</v>
      </c>
      <c r="Y250" s="740"/>
      <c r="Z250" s="723">
        <f t="shared" si="57"/>
        <v>14.376996805111823</v>
      </c>
      <c r="AA250" s="730">
        <f t="shared" si="58"/>
        <v>7.5702875399361025</v>
      </c>
      <c r="AB250" s="725">
        <v>12</v>
      </c>
      <c r="AC250" s="731">
        <v>25.04</v>
      </c>
      <c r="AD250" s="731">
        <v>0.37</v>
      </c>
      <c r="AE250" s="731">
        <v>1.41</v>
      </c>
      <c r="AF250" s="731">
        <v>2.4900000000000002</v>
      </c>
      <c r="AG250" s="731">
        <v>35.699999999999996</v>
      </c>
      <c r="AH250" s="731">
        <v>9.3000000000000007</v>
      </c>
      <c r="AI250" s="731">
        <v>-34.53</v>
      </c>
      <c r="AJ250" s="731">
        <v>45.7</v>
      </c>
      <c r="AK250" s="731">
        <v>20.22</v>
      </c>
      <c r="AL250" s="732">
        <v>7030</v>
      </c>
      <c r="AM250" s="733">
        <v>0.3</v>
      </c>
      <c r="AN250" s="739">
        <v>2.4500000000000002</v>
      </c>
      <c r="AO250" s="734">
        <f t="shared" si="59"/>
        <v>18.202048111343199</v>
      </c>
      <c r="AP250" s="735">
        <f t="shared" si="60"/>
        <v>25.772335651279302</v>
      </c>
      <c r="AQ250" s="846">
        <f t="shared" si="61"/>
        <v>-8.4697597647133467</v>
      </c>
      <c r="AR250" s="618">
        <f>INDEX(Historical!$C$7:$C$1227,MATCH(B250,Historical!$B$7:$B$1249,0))*IF(AH250="n/a",1.03,IF(AH250&lt;0,1.01,IF(AH250&gt;10,1.1,(1+AH250/100))))</f>
        <v>3.0603999999999996</v>
      </c>
      <c r="AS250" s="730">
        <f t="shared" si="62"/>
        <v>3.0910039999999994</v>
      </c>
      <c r="AT250" s="730">
        <f t="shared" si="68"/>
        <v>3.4001043999999996</v>
      </c>
      <c r="AU250" s="730">
        <f t="shared" si="68"/>
        <v>3.7401148399999999</v>
      </c>
      <c r="AV250" s="730">
        <f t="shared" si="68"/>
        <v>4.1141263239999999</v>
      </c>
      <c r="AW250" s="723">
        <f t="shared" si="63"/>
        <v>17.405749564000001</v>
      </c>
      <c r="AX250" s="736">
        <f t="shared" si="64"/>
        <v>9.1821848301329396</v>
      </c>
      <c r="AY250" s="892">
        <v>1.42</v>
      </c>
      <c r="AZ250" s="733">
        <v>35.699999999999996</v>
      </c>
      <c r="BA250" s="733">
        <v>-7.3599999999999994</v>
      </c>
      <c r="BB250" s="733">
        <v>8.89</v>
      </c>
      <c r="BC250" s="733">
        <v>6.8199999999999994</v>
      </c>
      <c r="BD250" s="866"/>
      <c r="BE250" s="594">
        <v>2013</v>
      </c>
      <c r="BF250" s="856">
        <f t="shared" si="65"/>
        <v>1</v>
      </c>
      <c r="BG250" s="784">
        <v>7.9</v>
      </c>
      <c r="BH250" s="823" t="s">
        <v>4455</v>
      </c>
      <c r="BI250" s="823" t="s">
        <v>4456</v>
      </c>
    </row>
    <row r="251" spans="1:61" ht="11.25" customHeight="1" x14ac:dyDescent="0.2">
      <c r="A251" s="829" t="s">
        <v>5017</v>
      </c>
      <c r="B251" s="833" t="s">
        <v>710</v>
      </c>
      <c r="C251" s="889" t="s">
        <v>127</v>
      </c>
      <c r="D251" s="889" t="s">
        <v>4220</v>
      </c>
      <c r="E251" s="699">
        <v>20</v>
      </c>
      <c r="F251" s="1155">
        <v>177</v>
      </c>
      <c r="G251" s="1155" t="s">
        <v>105</v>
      </c>
      <c r="H251" s="1155" t="s">
        <v>105</v>
      </c>
      <c r="I251" s="832">
        <v>32.700000000000003</v>
      </c>
      <c r="J251" s="618">
        <f t="shared" si="52"/>
        <v>3.4250764525993884</v>
      </c>
      <c r="K251" s="835">
        <v>0.28000000000000003</v>
      </c>
      <c r="L251" s="845">
        <v>4</v>
      </c>
      <c r="M251" s="609">
        <f t="shared" si="53"/>
        <v>1.1200000000000001</v>
      </c>
      <c r="N251" s="828" t="s">
        <v>118</v>
      </c>
      <c r="O251" s="700">
        <v>0.27</v>
      </c>
      <c r="P251" s="603">
        <v>44784</v>
      </c>
      <c r="Q251" s="603">
        <v>44799</v>
      </c>
      <c r="R251" s="609">
        <f t="shared" si="54"/>
        <v>3.7037037037037068</v>
      </c>
      <c r="S251" s="667">
        <f>IF(INDEX(Historical!$D$7:$D$1225,MATCH(B251,Historical!$B$7:$B$1249,0))=0,"n/a",(INDEX(Historical!$C$7:$C$1227,MATCH(B251,Historical!$B$7:$B$1249,0))/INDEX(Historical!$D$7:$D$1225,MATCH(B251,Historical!$B$7:$B$1249,0))-1)*100)</f>
        <v>3.9215686274509887</v>
      </c>
      <c r="T251" s="667">
        <f>IF(INDEX(Historical!$F$7:$F$1218,MATCH(B251,Historical!$B$7:$B$1249,0))=0,"n/a",((INDEX(Historical!$C$7:$C$1227,MATCH(B251,Historical!$B$7:$B$1249,0))/INDEX(Historical!$F$7:$F$1218,MATCH(B251,Historical!$B$7:$B$1249,0)))^(1/3)-1)*100)</f>
        <v>4.0860842503307904</v>
      </c>
      <c r="U251" s="667">
        <f>IF(INDEX(Historical!$H$7:$H$1218,MATCH(B251,Historical!$B$7:$B$1249,0))=0,"n/a",((INDEX(Historical!$C$7:$C$1227,MATCH(B251,Historical!$B$7:$B$1249,0))/INDEX(Historical!$H$7:$H$1218,MATCH(B251,Historical!$B$7:$B$1249,0)))^(1/5)-1)*100)</f>
        <v>4.2705064154178629</v>
      </c>
      <c r="V251" s="667">
        <f>IF(INDEX(Historical!$N$7:$N$1218,MATCH(B251,Historical!$B$7:$B$1249,0))=0,"n/a",((INDEX(Historical!$C$7:$C$1227,MATCH(B251,Historical!$B$7:$B$1249,0))/INDEX(Historical!$N$7:$N$1218,MATCH(B251,Historical!$B$7:$B$1249,0)))^(1/10)-1)*100)</f>
        <v>4.8518730412687949</v>
      </c>
      <c r="W251" s="668">
        <f t="shared" si="55"/>
        <v>0.88017686759196379</v>
      </c>
      <c r="X251" s="669" t="str">
        <f t="shared" si="56"/>
        <v>n/a</v>
      </c>
      <c r="Y251" s="632"/>
      <c r="Z251" s="618">
        <f t="shared" si="57"/>
        <v>138.27160493827162</v>
      </c>
      <c r="AA251" s="844">
        <f t="shared" si="58"/>
        <v>40.370370370370374</v>
      </c>
      <c r="AB251" s="845">
        <v>7</v>
      </c>
      <c r="AC251" s="824">
        <v>0.81</v>
      </c>
      <c r="AD251" s="824" t="s">
        <v>135</v>
      </c>
      <c r="AE251" s="824">
        <v>0.66</v>
      </c>
      <c r="AF251" s="824">
        <v>1.45</v>
      </c>
      <c r="AG251" s="824">
        <v>3.6999999999999997</v>
      </c>
      <c r="AH251" s="824">
        <v>-47.8</v>
      </c>
      <c r="AI251" s="824" t="s">
        <v>135</v>
      </c>
      <c r="AJ251" s="824">
        <v>-11.4</v>
      </c>
      <c r="AK251" s="824" t="s">
        <v>135</v>
      </c>
      <c r="AL251" s="836">
        <v>230.58</v>
      </c>
      <c r="AM251" s="830">
        <v>1.5</v>
      </c>
      <c r="AN251" s="824">
        <v>0.22</v>
      </c>
      <c r="AO251" s="705">
        <f t="shared" si="59"/>
        <v>-32.674787502353126</v>
      </c>
      <c r="AP251" s="706">
        <f t="shared" si="60"/>
        <v>7.6955828680172509</v>
      </c>
      <c r="AQ251" s="846">
        <f t="shared" si="61"/>
        <v>61.296189990184821</v>
      </c>
      <c r="AR251" s="618">
        <f>INDEX(Historical!$C$7:$C$1227,MATCH(B251,Historical!$B$7:$B$1249,0))*IF(AH251="n/a",1.03,IF(AH251&lt;0,1.01,IF(AH251&gt;10,1.1,(1+AH251/100))))</f>
        <v>1.0706</v>
      </c>
      <c r="AS251" s="844">
        <f t="shared" si="62"/>
        <v>1.1027180000000001</v>
      </c>
      <c r="AT251" s="844">
        <f t="shared" si="68"/>
        <v>1.1357995400000001</v>
      </c>
      <c r="AU251" s="844">
        <f t="shared" si="68"/>
        <v>1.1698735262000002</v>
      </c>
      <c r="AV251" s="844">
        <f t="shared" si="68"/>
        <v>1.2049697319860002</v>
      </c>
      <c r="AW251" s="618">
        <f t="shared" si="63"/>
        <v>5.6839607981859999</v>
      </c>
      <c r="AX251" s="713">
        <f t="shared" si="64"/>
        <v>17.382143113718655</v>
      </c>
      <c r="AY251" s="891">
        <v>0.47</v>
      </c>
      <c r="AZ251" s="830">
        <v>47.699999999999996</v>
      </c>
      <c r="BA251" s="830">
        <v>-8.43</v>
      </c>
      <c r="BB251" s="830">
        <v>17.23</v>
      </c>
      <c r="BC251" s="830">
        <v>17.510000000000002</v>
      </c>
      <c r="BE251" s="594">
        <v>2003</v>
      </c>
      <c r="BF251" s="856">
        <f t="shared" si="65"/>
        <v>2</v>
      </c>
      <c r="BG251" s="840">
        <v>2.4</v>
      </c>
      <c r="BH251" s="823" t="s">
        <v>4455</v>
      </c>
      <c r="BI251" s="823" t="s">
        <v>4456</v>
      </c>
    </row>
    <row r="252" spans="1:61" ht="11.25" customHeight="1" x14ac:dyDescent="0.2">
      <c r="A252" s="829" t="s">
        <v>706</v>
      </c>
      <c r="B252" s="833" t="s">
        <v>707</v>
      </c>
      <c r="C252" s="889" t="s">
        <v>130</v>
      </c>
      <c r="D252" s="889" t="s">
        <v>4196</v>
      </c>
      <c r="E252" s="699">
        <v>16</v>
      </c>
      <c r="F252" s="1155">
        <v>245</v>
      </c>
      <c r="G252" s="1155" t="s">
        <v>36</v>
      </c>
      <c r="H252" s="1155" t="s">
        <v>36</v>
      </c>
      <c r="I252" s="832">
        <v>40.46</v>
      </c>
      <c r="J252" s="618">
        <f t="shared" si="52"/>
        <v>4.0939199209095403</v>
      </c>
      <c r="K252" s="835">
        <v>0.41410000000000002</v>
      </c>
      <c r="L252" s="845">
        <v>4</v>
      </c>
      <c r="M252" s="609">
        <f t="shared" si="53"/>
        <v>1.6564000000000001</v>
      </c>
      <c r="N252" s="828" t="s">
        <v>708</v>
      </c>
      <c r="O252" s="700">
        <v>0.41</v>
      </c>
      <c r="P252" s="603">
        <v>44844</v>
      </c>
      <c r="Q252" s="603">
        <v>44862</v>
      </c>
      <c r="R252" s="609">
        <f t="shared" si="54"/>
        <v>1.0000000000000118</v>
      </c>
      <c r="S252" s="667">
        <f>IF(INDEX(Historical!$D$7:$D$1225,MATCH(B252,Historical!$B$7:$B$1249,0))=0,"n/a",(INDEX(Historical!$C$7:$C$1227,MATCH(B252,Historical!$B$7:$B$1249,0))/INDEX(Historical!$D$7:$D$1225,MATCH(B252,Historical!$B$7:$B$1249,0))-1)*100)</f>
        <v>3.3546325878594185</v>
      </c>
      <c r="T252" s="667">
        <f>IF(INDEX(Historical!$F$7:$F$1218,MATCH(B252,Historical!$B$7:$B$1249,0))=0,"n/a",((INDEX(Historical!$C$7:$C$1227,MATCH(B252,Historical!$B$7:$B$1249,0))/INDEX(Historical!$F$7:$F$1218,MATCH(B252,Historical!$B$7:$B$1249,0)))^(1/3)-1)*100)</f>
        <v>5.8853621010347856</v>
      </c>
      <c r="U252" s="667">
        <f>IF(INDEX(Historical!$H$7:$H$1218,MATCH(B252,Historical!$B$7:$B$1249,0))=0,"n/a",((INDEX(Historical!$C$7:$C$1227,MATCH(B252,Historical!$B$7:$B$1249,0))/INDEX(Historical!$H$7:$H$1218,MATCH(B252,Historical!$B$7:$B$1249,0)))^(1/5)-1)*100)</f>
        <v>7.4844275406748206</v>
      </c>
      <c r="V252" s="667">
        <f>IF(INDEX(Historical!$N$7:$N$1218,MATCH(B252,Historical!$B$7:$B$1249,0))=0,"n/a",((INDEX(Historical!$C$7:$C$1227,MATCH(B252,Historical!$B$7:$B$1249,0))/INDEX(Historical!$N$7:$N$1218,MATCH(B252,Historical!$B$7:$B$1249,0)))^(1/10)-1)*100)</f>
        <v>7.988697403091316</v>
      </c>
      <c r="W252" s="668">
        <f t="shared" si="55"/>
        <v>0.93687708559077942</v>
      </c>
      <c r="X252" s="669">
        <f t="shared" si="56"/>
        <v>0.44550163932588216</v>
      </c>
      <c r="Y252" s="834"/>
      <c r="Z252" s="618">
        <f t="shared" si="57"/>
        <v>35.545064377682408</v>
      </c>
      <c r="AA252" s="844">
        <f t="shared" si="58"/>
        <v>8.6824034334763951</v>
      </c>
      <c r="AB252" s="845">
        <v>12</v>
      </c>
      <c r="AC252" s="824">
        <v>4.66</v>
      </c>
      <c r="AD252" s="824">
        <v>4.4800000000000004</v>
      </c>
      <c r="AE252" s="824">
        <v>2.44</v>
      </c>
      <c r="AF252" s="824">
        <v>1.79</v>
      </c>
      <c r="AG252" s="824">
        <v>22</v>
      </c>
      <c r="AH252" s="824">
        <v>524</v>
      </c>
      <c r="AI252" s="824">
        <v>-9.44</v>
      </c>
      <c r="AJ252" s="824">
        <v>16.8</v>
      </c>
      <c r="AK252" s="824">
        <v>1.9</v>
      </c>
      <c r="AL252" s="836">
        <v>7920</v>
      </c>
      <c r="AM252" s="830">
        <v>0.25</v>
      </c>
      <c r="AN252" s="824">
        <v>1.02</v>
      </c>
      <c r="AO252" s="705">
        <f t="shared" si="59"/>
        <v>2.8959440281079658</v>
      </c>
      <c r="AP252" s="706">
        <f t="shared" si="60"/>
        <v>11.578347461584361</v>
      </c>
      <c r="AQ252" s="846">
        <f t="shared" si="61"/>
        <v>-16.88962587572609</v>
      </c>
      <c r="AR252" s="618">
        <f>INDEX(Historical!$C$7:$C$1227,MATCH(B252,Historical!$B$7:$B$1249,0))*IF(AH252="n/a",1.03,IF(AH252&lt;0,1.01,IF(AH252&gt;10,1.1,(1+AH252/100))))</f>
        <v>1.77925</v>
      </c>
      <c r="AS252" s="844">
        <f t="shared" si="62"/>
        <v>1.7970425000000001</v>
      </c>
      <c r="AT252" s="844">
        <f t="shared" si="68"/>
        <v>1.8311863074999999</v>
      </c>
      <c r="AU252" s="844">
        <f t="shared" si="68"/>
        <v>1.8659788473424996</v>
      </c>
      <c r="AV252" s="844">
        <f t="shared" si="68"/>
        <v>1.9014324454420068</v>
      </c>
      <c r="AW252" s="618">
        <f t="shared" si="63"/>
        <v>9.1748901002845074</v>
      </c>
      <c r="AX252" s="713">
        <f t="shared" si="64"/>
        <v>22.676446120327501</v>
      </c>
      <c r="AY252" s="891">
        <v>0.67</v>
      </c>
      <c r="AZ252" s="830">
        <v>21.57</v>
      </c>
      <c r="BA252" s="830">
        <v>-5.71</v>
      </c>
      <c r="BB252" s="830">
        <v>8.51</v>
      </c>
      <c r="BC252" s="830">
        <v>3.4799999999999995</v>
      </c>
      <c r="BE252" s="594">
        <v>2007</v>
      </c>
      <c r="BF252" s="856">
        <f t="shared" si="65"/>
        <v>2</v>
      </c>
      <c r="BG252" s="840">
        <v>7.3</v>
      </c>
      <c r="BH252" s="823" t="s">
        <v>4455</v>
      </c>
      <c r="BI252" s="823" t="s">
        <v>4456</v>
      </c>
    </row>
    <row r="253" spans="1:61" ht="11.25" customHeight="1" x14ac:dyDescent="0.2">
      <c r="A253" s="822" t="s">
        <v>1464</v>
      </c>
      <c r="B253" s="833" t="s">
        <v>1465</v>
      </c>
      <c r="C253" s="889" t="s">
        <v>4209</v>
      </c>
      <c r="D253" s="889" t="s">
        <v>514</v>
      </c>
      <c r="E253" s="699">
        <v>12</v>
      </c>
      <c r="F253" s="1155">
        <v>316</v>
      </c>
      <c r="G253" s="1155" t="s">
        <v>36</v>
      </c>
      <c r="H253" s="1155" t="s">
        <v>36</v>
      </c>
      <c r="I253" s="832">
        <v>79.760000000000005</v>
      </c>
      <c r="J253" s="618">
        <f t="shared" si="52"/>
        <v>3.5105315947843523</v>
      </c>
      <c r="K253" s="835">
        <v>0.7</v>
      </c>
      <c r="L253" s="845">
        <v>4</v>
      </c>
      <c r="M253" s="609">
        <f t="shared" si="53"/>
        <v>2.8</v>
      </c>
      <c r="N253" s="828" t="s">
        <v>1466</v>
      </c>
      <c r="O253" s="700">
        <v>0.65</v>
      </c>
      <c r="P253" s="895">
        <v>44264</v>
      </c>
      <c r="Q253" s="895">
        <v>44294</v>
      </c>
      <c r="R253" s="609">
        <f t="shared" si="54"/>
        <v>7.6923076923076819</v>
      </c>
      <c r="S253" s="667">
        <f>IF(INDEX(Historical!$D$7:$D$1225,MATCH(B253,Historical!$B$7:$B$1249,0))=0,"n/a",(INDEX(Historical!$C$7:$C$1227,MATCH(B253,Historical!$B$7:$B$1249,0))/INDEX(Historical!$D$7:$D$1225,MATCH(B253,Historical!$B$7:$B$1249,0))-1)*100)</f>
        <v>5.7692307692307709</v>
      </c>
      <c r="T253" s="667">
        <f>IF(INDEX(Historical!$F$7:$F$1218,MATCH(B253,Historical!$B$7:$B$1249,0))=0,"n/a",((INDEX(Historical!$C$7:$C$1227,MATCH(B253,Historical!$B$7:$B$1249,0))/INDEX(Historical!$F$7:$F$1218,MATCH(B253,Historical!$B$7:$B$1249,0)))^(1/3)-1)*100)</f>
        <v>4.6422696369909477</v>
      </c>
      <c r="U253" s="667">
        <f>IF(INDEX(Historical!$H$7:$H$1218,MATCH(B253,Historical!$B$7:$B$1249,0))=0,"n/a",((INDEX(Historical!$C$7:$C$1227,MATCH(B253,Historical!$B$7:$B$1249,0))/INDEX(Historical!$H$7:$H$1218,MATCH(B253,Historical!$B$7:$B$1249,0)))^(1/5)-1)*100)</f>
        <v>5.5413584563397622</v>
      </c>
      <c r="V253" s="667">
        <f>IF(INDEX(Historical!$N$7:$N$1218,MATCH(B253,Historical!$B$7:$B$1249,0))=0,"n/a",((INDEX(Historical!$C$7:$C$1227,MATCH(B253,Historical!$B$7:$B$1249,0))/INDEX(Historical!$N$7:$N$1218,MATCH(B253,Historical!$B$7:$B$1249,0)))^(1/10)-1)*100)</f>
        <v>11.214370723844013</v>
      </c>
      <c r="W253" s="668">
        <f t="shared" si="55"/>
        <v>0.49413012934891809</v>
      </c>
      <c r="X253" s="669">
        <f t="shared" si="56"/>
        <v>0.92355974272329366</v>
      </c>
      <c r="Y253" s="640"/>
      <c r="Z253" s="618">
        <f t="shared" si="57"/>
        <v>45.676998368678632</v>
      </c>
      <c r="AA253" s="844">
        <f t="shared" si="58"/>
        <v>13.011419249592171</v>
      </c>
      <c r="AB253" s="845">
        <v>12</v>
      </c>
      <c r="AC253" s="824">
        <v>6.13</v>
      </c>
      <c r="AD253" s="824">
        <v>1.21</v>
      </c>
      <c r="AE253" s="824">
        <v>1.1200000000000001</v>
      </c>
      <c r="AF253" s="824">
        <v>5.88</v>
      </c>
      <c r="AG253" s="824">
        <v>44</v>
      </c>
      <c r="AH253" s="824">
        <v>45.800000000000004</v>
      </c>
      <c r="AI253" s="824">
        <v>-3.46</v>
      </c>
      <c r="AJ253" s="824">
        <v>6</v>
      </c>
      <c r="AK253" s="824">
        <v>10.6</v>
      </c>
      <c r="AL253" s="836">
        <v>16040</v>
      </c>
      <c r="AM253" s="830">
        <v>0.70000000000000007</v>
      </c>
      <c r="AN253" s="824">
        <v>1.99</v>
      </c>
      <c r="AO253" s="705">
        <f t="shared" si="59"/>
        <v>-3.9595291984680561</v>
      </c>
      <c r="AP253" s="706">
        <f t="shared" si="60"/>
        <v>9.0518900511241149</v>
      </c>
      <c r="AQ253" s="846">
        <f t="shared" si="61"/>
        <v>84.399500104892383</v>
      </c>
      <c r="AR253" s="618">
        <f>INDEX(Historical!$C$7:$C$1227,MATCH(B253,Historical!$B$7:$B$1249,0))*IF(AH253="n/a",1.03,IF(AH253&lt;0,1.01,IF(AH253&gt;10,1.1,(1+AH253/100))))</f>
        <v>3.0250000000000004</v>
      </c>
      <c r="AS253" s="844">
        <f t="shared" si="62"/>
        <v>3.0552500000000005</v>
      </c>
      <c r="AT253" s="844">
        <f t="shared" si="68"/>
        <v>3.3607750000000007</v>
      </c>
      <c r="AU253" s="844">
        <f t="shared" si="68"/>
        <v>3.6968525000000012</v>
      </c>
      <c r="AV253" s="844">
        <f t="shared" si="68"/>
        <v>4.0665377500000019</v>
      </c>
      <c r="AW253" s="618">
        <f t="shared" si="63"/>
        <v>17.204415250000004</v>
      </c>
      <c r="AX253" s="713">
        <f t="shared" si="64"/>
        <v>21.570229751755267</v>
      </c>
      <c r="AY253" s="891">
        <v>0.88</v>
      </c>
      <c r="AZ253" s="830">
        <v>30.09</v>
      </c>
      <c r="BA253" s="830">
        <v>-12.94</v>
      </c>
      <c r="BB253" s="830">
        <v>13.350000000000001</v>
      </c>
      <c r="BC253" s="830">
        <v>9.26</v>
      </c>
      <c r="BE253" s="594">
        <v>2010</v>
      </c>
      <c r="BF253" s="856">
        <f t="shared" si="65"/>
        <v>1</v>
      </c>
      <c r="BG253" s="840">
        <v>5</v>
      </c>
      <c r="BH253" s="823" t="s">
        <v>4455</v>
      </c>
      <c r="BI253" s="823" t="s">
        <v>4456</v>
      </c>
    </row>
    <row r="254" spans="1:61" ht="11.25" customHeight="1" x14ac:dyDescent="0.2">
      <c r="A254" s="822" t="s">
        <v>5021</v>
      </c>
      <c r="B254" s="833" t="s">
        <v>1472</v>
      </c>
      <c r="C254" s="889" t="s">
        <v>4061</v>
      </c>
      <c r="D254" s="889" t="s">
        <v>4234</v>
      </c>
      <c r="E254" s="699">
        <v>13</v>
      </c>
      <c r="F254" s="1155">
        <v>267</v>
      </c>
      <c r="G254" s="1155" t="s">
        <v>105</v>
      </c>
      <c r="H254" s="1155" t="s">
        <v>105</v>
      </c>
      <c r="I254" s="832">
        <v>83.03</v>
      </c>
      <c r="J254" s="618">
        <f t="shared" si="52"/>
        <v>1.5416114657352764</v>
      </c>
      <c r="K254" s="835">
        <v>0.32</v>
      </c>
      <c r="L254" s="845">
        <v>4</v>
      </c>
      <c r="M254" s="609">
        <f t="shared" si="53"/>
        <v>1.28</v>
      </c>
      <c r="N254" s="828" t="s">
        <v>282</v>
      </c>
      <c r="O254" s="700">
        <v>0.24</v>
      </c>
      <c r="P254" s="895">
        <v>44293</v>
      </c>
      <c r="Q254" s="895">
        <v>44308</v>
      </c>
      <c r="R254" s="609">
        <f t="shared" si="54"/>
        <v>33.333333333333343</v>
      </c>
      <c r="S254" s="667">
        <f>IF(INDEX(Historical!$D$7:$D$1225,MATCH(B254,Historical!$B$7:$B$1249,0))=0,"n/a",(INDEX(Historical!$C$7:$C$1227,MATCH(B254,Historical!$B$7:$B$1249,0))/INDEX(Historical!$D$7:$D$1225,MATCH(B254,Historical!$B$7:$B$1249,0))-1)*100)</f>
        <v>25</v>
      </c>
      <c r="T254" s="667">
        <f>IF(INDEX(Historical!$F$7:$F$1218,MATCH(B254,Historical!$B$7:$B$1249,0))=0,"n/a",((INDEX(Historical!$C$7:$C$1227,MATCH(B254,Historical!$B$7:$B$1249,0))/INDEX(Historical!$F$7:$F$1218,MATCH(B254,Historical!$B$7:$B$1249,0)))^(1/3)-1)*100)</f>
        <v>16.445457431121579</v>
      </c>
      <c r="U254" s="667">
        <f>IF(INDEX(Historical!$H$7:$H$1218,MATCH(B254,Historical!$B$7:$B$1249,0))=0,"n/a",((INDEX(Historical!$C$7:$C$1227,MATCH(B254,Historical!$B$7:$B$1249,0))/INDEX(Historical!$H$7:$H$1218,MATCH(B254,Historical!$B$7:$B$1249,0)))^(1/5)-1)*100)</f>
        <v>14.869835499703509</v>
      </c>
      <c r="V254" s="667">
        <f>IF(INDEX(Historical!$N$7:$N$1218,MATCH(B254,Historical!$B$7:$B$1249,0))=0,"n/a",((INDEX(Historical!$C$7:$C$1227,MATCH(B254,Historical!$B$7:$B$1249,0))/INDEX(Historical!$N$7:$N$1218,MATCH(B254,Historical!$B$7:$B$1249,0)))^(1/10)-1)*100)</f>
        <v>17.962872918499428</v>
      </c>
      <c r="W254" s="668">
        <f t="shared" si="55"/>
        <v>0.82780942487153641</v>
      </c>
      <c r="X254" s="669">
        <f t="shared" si="56"/>
        <v>9.9132236664690065</v>
      </c>
      <c r="Y254" s="640"/>
      <c r="Z254" s="618">
        <f t="shared" si="57"/>
        <v>60.952380952380949</v>
      </c>
      <c r="AA254" s="844">
        <f t="shared" si="58"/>
        <v>39.538095238095238</v>
      </c>
      <c r="AB254" s="845">
        <v>5</v>
      </c>
      <c r="AC254" s="824">
        <v>2.1</v>
      </c>
      <c r="AD254" s="824">
        <v>3.56</v>
      </c>
      <c r="AE254" s="824">
        <v>4.91</v>
      </c>
      <c r="AF254" s="824" t="s">
        <v>135</v>
      </c>
      <c r="AG254" s="824">
        <v>-75.2</v>
      </c>
      <c r="AH254" s="824">
        <v>-47</v>
      </c>
      <c r="AI254" s="824">
        <v>14.6</v>
      </c>
      <c r="AJ254" s="824">
        <v>1.5</v>
      </c>
      <c r="AK254" s="824">
        <v>10.8</v>
      </c>
      <c r="AL254" s="836">
        <v>216820</v>
      </c>
      <c r="AM254" s="830">
        <v>42.699999999999996</v>
      </c>
      <c r="AN254" s="824" t="s">
        <v>135</v>
      </c>
      <c r="AO254" s="705">
        <f t="shared" si="59"/>
        <v>-23.126648272656453</v>
      </c>
      <c r="AP254" s="706">
        <f t="shared" si="60"/>
        <v>16.411446965438785</v>
      </c>
      <c r="AQ254" s="846" t="str">
        <f t="shared" si="61"/>
        <v>n/a</v>
      </c>
      <c r="AR254" s="618">
        <f>INDEX(Historical!$C$7:$C$1227,MATCH(B254,Historical!$B$7:$B$1249,0))*IF(AH254="n/a",1.03,IF(AH254&lt;0,1.01,IF(AH254&gt;10,1.1,(1+AH254/100))))</f>
        <v>1.212</v>
      </c>
      <c r="AS254" s="844">
        <f t="shared" si="62"/>
        <v>1.3332000000000002</v>
      </c>
      <c r="AT254" s="844">
        <f t="shared" si="68"/>
        <v>1.4665200000000003</v>
      </c>
      <c r="AU254" s="844">
        <f t="shared" si="68"/>
        <v>1.6131720000000005</v>
      </c>
      <c r="AV254" s="844">
        <f t="shared" si="68"/>
        <v>1.7744892000000008</v>
      </c>
      <c r="AW254" s="618">
        <f t="shared" si="63"/>
        <v>7.3993812000000014</v>
      </c>
      <c r="AX254" s="713">
        <f t="shared" si="64"/>
        <v>8.9116960134891023</v>
      </c>
      <c r="AY254" s="891">
        <v>1.03</v>
      </c>
      <c r="AZ254" s="830">
        <v>36.61</v>
      </c>
      <c r="BA254" s="830">
        <v>-21.92</v>
      </c>
      <c r="BB254" s="830">
        <v>15.8</v>
      </c>
      <c r="BC254" s="830">
        <v>12.030000000000001</v>
      </c>
      <c r="BE254" s="594">
        <v>2010</v>
      </c>
      <c r="BF254" s="856">
        <f t="shared" si="65"/>
        <v>1</v>
      </c>
      <c r="BG254" s="840">
        <v>5.0999999999999996</v>
      </c>
      <c r="BH254" s="823" t="s">
        <v>4455</v>
      </c>
      <c r="BI254" s="823" t="s">
        <v>4456</v>
      </c>
    </row>
    <row r="255" spans="1:61" ht="11.25" customHeight="1" x14ac:dyDescent="0.2">
      <c r="A255" s="829" t="s">
        <v>5025</v>
      </c>
      <c r="B255" s="833" t="s">
        <v>1470</v>
      </c>
      <c r="C255" s="889" t="s">
        <v>4061</v>
      </c>
      <c r="D255" s="889" t="s">
        <v>4234</v>
      </c>
      <c r="E255" s="699">
        <v>10</v>
      </c>
      <c r="F255" s="1155">
        <v>493</v>
      </c>
      <c r="G255" s="1155" t="s">
        <v>105</v>
      </c>
      <c r="H255" s="1155" t="s">
        <v>105</v>
      </c>
      <c r="I255" s="832">
        <v>29.38</v>
      </c>
      <c r="J255" s="618">
        <f t="shared" si="52"/>
        <v>3.3083730428863172</v>
      </c>
      <c r="K255" s="835">
        <v>0.24299999999999999</v>
      </c>
      <c r="L255" s="845">
        <v>4</v>
      </c>
      <c r="M255" s="609">
        <f t="shared" si="53"/>
        <v>0.97199999999999998</v>
      </c>
      <c r="N255" s="828" t="s">
        <v>585</v>
      </c>
      <c r="O255" s="700">
        <v>0.22090000000000001</v>
      </c>
      <c r="P255" s="603">
        <v>44805</v>
      </c>
      <c r="Q255" s="603">
        <v>44827</v>
      </c>
      <c r="R255" s="609">
        <f t="shared" si="54"/>
        <v>10.004526935264817</v>
      </c>
      <c r="S255" s="667">
        <f>IF(INDEX(Historical!$D$7:$D$1225,MATCH(B255,Historical!$B$7:$B$1249,0))=0,"n/a",(INDEX(Historical!$C$7:$C$1227,MATCH(B255,Historical!$B$7:$B$1249,0))/INDEX(Historical!$D$7:$D$1225,MATCH(B255,Historical!$B$7:$B$1249,0))-1)*100)</f>
        <v>16.395252553132767</v>
      </c>
      <c r="T255" s="667">
        <f>IF(INDEX(Historical!$F$7:$F$1218,MATCH(B255,Historical!$B$7:$B$1249,0))=0,"n/a",((INDEX(Historical!$C$7:$C$1227,MATCH(B255,Historical!$B$7:$B$1249,0))/INDEX(Historical!$F$7:$F$1218,MATCH(B255,Historical!$B$7:$B$1249,0)))^(1/3)-1)*100)</f>
        <v>12.814923047891336</v>
      </c>
      <c r="U255" s="667">
        <f>IF(INDEX(Historical!$H$7:$H$1218,MATCH(B255,Historical!$B$7:$B$1249,0))=0,"n/a",((INDEX(Historical!$C$7:$C$1227,MATCH(B255,Historical!$B$7:$B$1249,0))/INDEX(Historical!$H$7:$H$1218,MATCH(B255,Historical!$B$7:$B$1249,0)))^(1/5)-1)*100)</f>
        <v>13.640913763748097</v>
      </c>
      <c r="V255" s="667" t="str">
        <f>IF(INDEX(Historical!$N$7:$N$1218,MATCH(B255,Historical!$B$7:$B$1249,0))=0,"n/a",((INDEX(Historical!$C$7:$C$1227,MATCH(B255,Historical!$B$7:$B$1249,0))/INDEX(Historical!$N$7:$N$1218,MATCH(B255,Historical!$B$7:$B$1249,0)))^(1/10)-1)*100)</f>
        <v>n/a</v>
      </c>
      <c r="W255" s="668" t="str">
        <f t="shared" si="55"/>
        <v>n/a</v>
      </c>
      <c r="X255" s="669" t="str">
        <f t="shared" si="56"/>
        <v>n/a</v>
      </c>
      <c r="Y255" s="834" t="s">
        <v>803</v>
      </c>
      <c r="Z255" s="618">
        <f t="shared" si="57"/>
        <v>179.99999999999997</v>
      </c>
      <c r="AA255" s="844">
        <f t="shared" si="58"/>
        <v>54.407407407407405</v>
      </c>
      <c r="AB255" s="845">
        <v>6</v>
      </c>
      <c r="AC255" s="824">
        <v>0.54</v>
      </c>
      <c r="AD255" s="824" t="s">
        <v>135</v>
      </c>
      <c r="AE255" s="824">
        <v>2.1800000000000002</v>
      </c>
      <c r="AF255" s="824">
        <v>2.0299999999999998</v>
      </c>
      <c r="AG255" s="824">
        <v>3.6999999999999997</v>
      </c>
      <c r="AH255" s="824">
        <v>28.599999999999998</v>
      </c>
      <c r="AI255" s="824">
        <v>4.67</v>
      </c>
      <c r="AJ255" s="824">
        <v>-18.3</v>
      </c>
      <c r="AK255" s="824">
        <v>-2.67</v>
      </c>
      <c r="AL255" s="836">
        <v>7650</v>
      </c>
      <c r="AM255" s="830">
        <v>2.2999999999999998</v>
      </c>
      <c r="AN255" s="824">
        <v>1.1000000000000001</v>
      </c>
      <c r="AO255" s="705">
        <f t="shared" si="59"/>
        <v>-37.458120600772986</v>
      </c>
      <c r="AP255" s="706">
        <f t="shared" si="60"/>
        <v>16.949286806634415</v>
      </c>
      <c r="AQ255" s="846">
        <f t="shared" si="61"/>
        <v>121.55715293454396</v>
      </c>
      <c r="AR255" s="618">
        <f>INDEX(Historical!$C$7:$C$1227,MATCH(B255,Historical!$B$7:$B$1249,0))*IF(AH255="n/a",1.03,IF(AH255&lt;0,1.01,IF(AH255&gt;10,1.1,(1+AH255/100))))</f>
        <v>0.92774000000000012</v>
      </c>
      <c r="AS255" s="844">
        <f t="shared" si="62"/>
        <v>0.9710654580000001</v>
      </c>
      <c r="AT255" s="844">
        <f t="shared" si="68"/>
        <v>0.98077611258000008</v>
      </c>
      <c r="AU255" s="844">
        <f t="shared" si="68"/>
        <v>0.99058387370580014</v>
      </c>
      <c r="AV255" s="844">
        <f t="shared" si="68"/>
        <v>1.0004897124428582</v>
      </c>
      <c r="AW255" s="618">
        <f t="shared" si="63"/>
        <v>4.8706551567286587</v>
      </c>
      <c r="AX255" s="713">
        <f t="shared" si="64"/>
        <v>16.578131915346013</v>
      </c>
      <c r="AY255" s="891">
        <v>1.03</v>
      </c>
      <c r="AZ255" s="830">
        <v>17.940000000000001</v>
      </c>
      <c r="BA255" s="830">
        <v>-39.800000000000004</v>
      </c>
      <c r="BB255" s="830">
        <v>5.2200000000000006</v>
      </c>
      <c r="BC255" s="830">
        <v>-19.3</v>
      </c>
      <c r="BE255" s="594">
        <v>2013</v>
      </c>
      <c r="BF255" s="856">
        <f t="shared" si="65"/>
        <v>1</v>
      </c>
      <c r="BG255" s="840">
        <v>1.5</v>
      </c>
      <c r="BH255" s="823" t="s">
        <v>4455</v>
      </c>
      <c r="BI255" s="823" t="s">
        <v>4456</v>
      </c>
    </row>
    <row r="256" spans="1:61" ht="11.25" customHeight="1" x14ac:dyDescent="0.2">
      <c r="A256" s="822" t="s">
        <v>5027</v>
      </c>
      <c r="B256" s="833" t="s">
        <v>1490</v>
      </c>
      <c r="C256" s="889" t="s">
        <v>4061</v>
      </c>
      <c r="D256" s="889" t="s">
        <v>4192</v>
      </c>
      <c r="E256" s="699">
        <v>12</v>
      </c>
      <c r="F256" s="1155">
        <v>359</v>
      </c>
      <c r="G256" s="1155" t="s">
        <v>36</v>
      </c>
      <c r="H256" s="1155" t="s">
        <v>36</v>
      </c>
      <c r="I256" s="832">
        <v>124.03</v>
      </c>
      <c r="J256" s="618">
        <f t="shared" si="52"/>
        <v>2.547770700636943</v>
      </c>
      <c r="K256" s="835">
        <v>0.79</v>
      </c>
      <c r="L256" s="845">
        <v>4</v>
      </c>
      <c r="M256" s="609">
        <f t="shared" si="53"/>
        <v>3.16</v>
      </c>
      <c r="N256" s="828" t="s">
        <v>634</v>
      </c>
      <c r="O256" s="700">
        <v>0.66</v>
      </c>
      <c r="P256" s="603">
        <v>44692</v>
      </c>
      <c r="Q256" s="603">
        <v>44707</v>
      </c>
      <c r="R256" s="609">
        <f t="shared" si="54"/>
        <v>19.696969696969695</v>
      </c>
      <c r="S256" s="667">
        <f>IF(INDEX(Historical!$D$7:$D$1225,MATCH(B256,Historical!$B$7:$B$1249,0))=0,"n/a",(INDEX(Historical!$C$7:$C$1227,MATCH(B256,Historical!$B$7:$B$1249,0))/INDEX(Historical!$D$7:$D$1225,MATCH(B256,Historical!$B$7:$B$1249,0))-1)*100)</f>
        <v>4.8387096774193505</v>
      </c>
      <c r="T256" s="667">
        <f>IF(INDEX(Historical!$F$7:$F$1218,MATCH(B256,Historical!$B$7:$B$1249,0))=0,"n/a",((INDEX(Historical!$C$7:$C$1227,MATCH(B256,Historical!$B$7:$B$1249,0))/INDEX(Historical!$F$7:$F$1218,MATCH(B256,Historical!$B$7:$B$1249,0)))^(1/3)-1)*100)</f>
        <v>6.0487656968408743</v>
      </c>
      <c r="U256" s="667">
        <f>IF(INDEX(Historical!$H$7:$H$1218,MATCH(B256,Historical!$B$7:$B$1249,0))=0,"n/a",((INDEX(Historical!$C$7:$C$1227,MATCH(B256,Historical!$B$7:$B$1249,0))/INDEX(Historical!$H$7:$H$1218,MATCH(B256,Historical!$B$7:$B$1249,0)))^(1/5)-1)*100)</f>
        <v>8.1165393261328767</v>
      </c>
      <c r="V256" s="667">
        <f>IF(INDEX(Historical!$N$7:$N$1218,MATCH(B256,Historical!$B$7:$B$1249,0))=0,"n/a",((INDEX(Historical!$C$7:$C$1227,MATCH(B256,Historical!$B$7:$B$1249,0))/INDEX(Historical!$N$7:$N$1218,MATCH(B256,Historical!$B$7:$B$1249,0)))^(1/10)-1)*100)</f>
        <v>7.5985288632311354</v>
      </c>
      <c r="W256" s="668">
        <f t="shared" si="55"/>
        <v>1.0681724676217741</v>
      </c>
      <c r="X256" s="669">
        <f t="shared" si="56"/>
        <v>0.73786721146662515</v>
      </c>
      <c r="Y256" s="640"/>
      <c r="Z256" s="618">
        <f t="shared" si="57"/>
        <v>79.797979797979806</v>
      </c>
      <c r="AA256" s="844">
        <f t="shared" si="58"/>
        <v>31.320707070707073</v>
      </c>
      <c r="AB256" s="845">
        <v>5</v>
      </c>
      <c r="AC256" s="824">
        <v>3.96</v>
      </c>
      <c r="AD256" s="824">
        <v>2.12</v>
      </c>
      <c r="AE256" s="824">
        <v>9.1199999999999992</v>
      </c>
      <c r="AF256" s="824">
        <v>13.79</v>
      </c>
      <c r="AG256" s="824">
        <v>45.6</v>
      </c>
      <c r="AH256" s="824">
        <v>26.6</v>
      </c>
      <c r="AI256" s="824">
        <v>7.0499999999999989</v>
      </c>
      <c r="AJ256" s="824">
        <v>11</v>
      </c>
      <c r="AK256" s="824">
        <v>14.31</v>
      </c>
      <c r="AL256" s="836">
        <v>43170</v>
      </c>
      <c r="AM256" s="830">
        <v>10.7</v>
      </c>
      <c r="AN256" s="824">
        <v>0.26</v>
      </c>
      <c r="AO256" s="705">
        <f t="shared" si="59"/>
        <v>-20.656397043937254</v>
      </c>
      <c r="AP256" s="706">
        <f t="shared" si="60"/>
        <v>10.664310026769819</v>
      </c>
      <c r="AQ256" s="846">
        <f t="shared" si="61"/>
        <v>338.13369370296124</v>
      </c>
      <c r="AR256" s="618">
        <f>INDEX(Historical!$C$7:$C$1227,MATCH(B256,Historical!$B$7:$B$1249,0))*IF(AH256="n/a",1.03,IF(AH256&lt;0,1.01,IF(AH256&gt;10,1.1,(1+AH256/100))))</f>
        <v>2.8600000000000003</v>
      </c>
      <c r="AS256" s="844">
        <f t="shared" si="62"/>
        <v>3.0616300000000005</v>
      </c>
      <c r="AT256" s="844">
        <f t="shared" si="68"/>
        <v>3.3677930000000007</v>
      </c>
      <c r="AU256" s="844">
        <f t="shared" si="68"/>
        <v>3.704572300000001</v>
      </c>
      <c r="AV256" s="844">
        <f t="shared" si="68"/>
        <v>4.0750295300000019</v>
      </c>
      <c r="AW256" s="618">
        <f t="shared" si="63"/>
        <v>17.069024830000004</v>
      </c>
      <c r="AX256" s="713">
        <f t="shared" si="64"/>
        <v>13.762013085543822</v>
      </c>
      <c r="AY256" s="891">
        <v>0.98</v>
      </c>
      <c r="AZ256" s="830">
        <v>17.39</v>
      </c>
      <c r="BA256" s="830">
        <v>-12.61</v>
      </c>
      <c r="BB256" s="830">
        <v>6.9599999999999991</v>
      </c>
      <c r="BC256" s="830">
        <v>1.1299999999999999</v>
      </c>
      <c r="BE256" s="594">
        <v>2011</v>
      </c>
      <c r="BF256" s="856">
        <f t="shared" si="65"/>
        <v>1</v>
      </c>
      <c r="BG256" s="840">
        <v>14.899999999999999</v>
      </c>
      <c r="BH256" s="823" t="s">
        <v>4455</v>
      </c>
      <c r="BI256" s="823" t="s">
        <v>4456</v>
      </c>
    </row>
    <row r="257" spans="1:61" ht="11.25" customHeight="1" x14ac:dyDescent="0.2">
      <c r="A257" s="829" t="s">
        <v>5030</v>
      </c>
      <c r="B257" s="833" t="s">
        <v>1496</v>
      </c>
      <c r="C257" s="889" t="s">
        <v>107</v>
      </c>
      <c r="D257" s="889" t="s">
        <v>4205</v>
      </c>
      <c r="E257" s="699">
        <v>10</v>
      </c>
      <c r="F257" s="1155">
        <v>471</v>
      </c>
      <c r="G257" s="1155" t="s">
        <v>36</v>
      </c>
      <c r="H257" s="1155" t="s">
        <v>114</v>
      </c>
      <c r="I257" s="832">
        <v>29.72</v>
      </c>
      <c r="J257" s="618">
        <f t="shared" si="52"/>
        <v>2.4226110363391657</v>
      </c>
      <c r="K257" s="835">
        <v>0.18</v>
      </c>
      <c r="L257" s="845">
        <v>4</v>
      </c>
      <c r="M257" s="609">
        <f t="shared" si="53"/>
        <v>0.72</v>
      </c>
      <c r="N257" s="828" t="s">
        <v>147</v>
      </c>
      <c r="O257" s="702">
        <v>0.17</v>
      </c>
      <c r="P257" s="603">
        <v>44622</v>
      </c>
      <c r="Q257" s="603">
        <v>44635</v>
      </c>
      <c r="R257" s="609">
        <f t="shared" si="54"/>
        <v>5.8823529411764595</v>
      </c>
      <c r="S257" s="667">
        <f>IF(INDEX(Historical!$D$7:$D$1225,MATCH(B257,Historical!$B$7:$B$1249,0))=0,"n/a",(INDEX(Historical!$C$7:$C$1227,MATCH(B257,Historical!$B$7:$B$1249,0))/INDEX(Historical!$D$7:$D$1225,MATCH(B257,Historical!$B$7:$B$1249,0))-1)*100)</f>
        <v>10.000000000000009</v>
      </c>
      <c r="T257" s="667">
        <f>IF(INDEX(Historical!$F$7:$F$1218,MATCH(B257,Historical!$B$7:$B$1249,0))=0,"n/a",((INDEX(Historical!$C$7:$C$1227,MATCH(B257,Historical!$B$7:$B$1249,0))/INDEX(Historical!$F$7:$F$1218,MATCH(B257,Historical!$B$7:$B$1249,0)))^(1/3)-1)*100)</f>
        <v>8.2713447015707828</v>
      </c>
      <c r="U257" s="667">
        <f>IF(INDEX(Historical!$H$7:$H$1218,MATCH(B257,Historical!$B$7:$B$1249,0))=0,"n/a",((INDEX(Historical!$C$7:$C$1227,MATCH(B257,Historical!$B$7:$B$1249,0))/INDEX(Historical!$H$7:$H$1218,MATCH(B257,Historical!$B$7:$B$1249,0)))^(1/5)-1)*100)</f>
        <v>13.823151176952674</v>
      </c>
      <c r="V257" s="667">
        <f>IF(INDEX(Historical!$N$7:$N$1218,MATCH(B257,Historical!$B$7:$B$1249,0))=0,"n/a",((INDEX(Historical!$C$7:$C$1227,MATCH(B257,Historical!$B$7:$B$1249,0))/INDEX(Historical!$N$7:$N$1218,MATCH(B257,Historical!$B$7:$B$1249,0)))^(1/10)-1)*100)</f>
        <v>24.676517624525673</v>
      </c>
      <c r="W257" s="668">
        <f t="shared" si="55"/>
        <v>0.56017430770758436</v>
      </c>
      <c r="X257" s="669">
        <f t="shared" si="56"/>
        <v>1.1714534895722606</v>
      </c>
      <c r="Y257" s="636" t="s">
        <v>432</v>
      </c>
      <c r="Z257" s="618">
        <f t="shared" si="57"/>
        <v>27.27272727272727</v>
      </c>
      <c r="AA257" s="844">
        <f t="shared" si="58"/>
        <v>11.257575757575756</v>
      </c>
      <c r="AB257" s="845">
        <v>12</v>
      </c>
      <c r="AC257" s="824">
        <v>2.64</v>
      </c>
      <c r="AD257" s="824" t="s">
        <v>135</v>
      </c>
      <c r="AE257" s="824">
        <v>3.34</v>
      </c>
      <c r="AF257" s="824">
        <v>1.54</v>
      </c>
      <c r="AG257" s="824">
        <v>12.4</v>
      </c>
      <c r="AH257" s="824">
        <v>35</v>
      </c>
      <c r="AI257" s="824" t="s">
        <v>135</v>
      </c>
      <c r="AJ257" s="824">
        <v>11.799999999999999</v>
      </c>
      <c r="AK257" s="824" t="s">
        <v>135</v>
      </c>
      <c r="AL257" s="836">
        <v>164.56</v>
      </c>
      <c r="AM257" s="830">
        <v>1</v>
      </c>
      <c r="AN257" s="824">
        <v>0.15</v>
      </c>
      <c r="AO257" s="705">
        <f t="shared" si="59"/>
        <v>4.9881864557160842</v>
      </c>
      <c r="AP257" s="706">
        <f t="shared" si="60"/>
        <v>16.24576221329184</v>
      </c>
      <c r="AQ257" s="846">
        <f t="shared" si="61"/>
        <v>-12.220815763729131</v>
      </c>
      <c r="AR257" s="618">
        <f>INDEX(Historical!$C$7:$C$1227,MATCH(B257,Historical!$B$7:$B$1249,0))*IF(AH257="n/a",1.03,IF(AH257&lt;0,1.01,IF(AH257&gt;10,1.1,(1+AH257/100))))</f>
        <v>0.72600000000000009</v>
      </c>
      <c r="AS257" s="844">
        <f t="shared" si="62"/>
        <v>0.74778000000000011</v>
      </c>
      <c r="AT257" s="844">
        <f t="shared" si="68"/>
        <v>0.77021340000000016</v>
      </c>
      <c r="AU257" s="844">
        <f t="shared" si="68"/>
        <v>0.79331980200000018</v>
      </c>
      <c r="AV257" s="844">
        <f t="shared" si="68"/>
        <v>0.81711939606000017</v>
      </c>
      <c r="AW257" s="618">
        <f t="shared" si="63"/>
        <v>3.8544325980600007</v>
      </c>
      <c r="AX257" s="713">
        <f t="shared" si="64"/>
        <v>12.969154098452224</v>
      </c>
      <c r="AY257" s="891">
        <v>0.69</v>
      </c>
      <c r="AZ257" s="830">
        <v>21.7</v>
      </c>
      <c r="BA257" s="830">
        <v>-0.92999999999999994</v>
      </c>
      <c r="BB257" s="830">
        <v>11.3</v>
      </c>
      <c r="BC257" s="830">
        <v>9.26</v>
      </c>
      <c r="BE257" s="594">
        <v>2013</v>
      </c>
      <c r="BF257" s="856">
        <f t="shared" si="65"/>
        <v>1</v>
      </c>
      <c r="BG257" s="840">
        <v>0.89999999999999991</v>
      </c>
      <c r="BH257" s="823" t="s">
        <v>4455</v>
      </c>
      <c r="BI257" s="823" t="s">
        <v>4456</v>
      </c>
    </row>
    <row r="258" spans="1:61" ht="11.25" customHeight="1" x14ac:dyDescent="0.2">
      <c r="A258" s="829" t="s">
        <v>5031</v>
      </c>
      <c r="B258" s="833" t="s">
        <v>33</v>
      </c>
      <c r="C258" s="889" t="s">
        <v>130</v>
      </c>
      <c r="D258" s="889" t="s">
        <v>4195</v>
      </c>
      <c r="E258" s="699">
        <v>11</v>
      </c>
      <c r="F258" s="1155">
        <v>409</v>
      </c>
      <c r="G258" s="1155" t="s">
        <v>36</v>
      </c>
      <c r="H258" s="1155" t="s">
        <v>36</v>
      </c>
      <c r="I258" s="832">
        <v>60.55</v>
      </c>
      <c r="J258" s="618">
        <f t="shared" si="52"/>
        <v>3.5672997522708507</v>
      </c>
      <c r="K258" s="835">
        <v>0.54</v>
      </c>
      <c r="L258" s="845">
        <v>4</v>
      </c>
      <c r="M258" s="609">
        <f t="shared" si="53"/>
        <v>2.16</v>
      </c>
      <c r="N258" s="828" t="s">
        <v>316</v>
      </c>
      <c r="O258" s="700">
        <v>0.51</v>
      </c>
      <c r="P258" s="603">
        <v>44629</v>
      </c>
      <c r="Q258" s="603">
        <v>44651</v>
      </c>
      <c r="R258" s="609">
        <f t="shared" si="54"/>
        <v>5.8823529411764754</v>
      </c>
      <c r="S258" s="667">
        <f>IF(INDEX(Historical!$D$7:$D$1225,MATCH(B258,Historical!$B$7:$B$1249,0))=0,"n/a",(INDEX(Historical!$C$7:$C$1227,MATCH(B258,Historical!$B$7:$B$1249,0))/INDEX(Historical!$D$7:$D$1225,MATCH(B258,Historical!$B$7:$B$1249,0))-1)*100)</f>
        <v>4.081632653061229</v>
      </c>
      <c r="T258" s="667">
        <f>IF(INDEX(Historical!$F$7:$F$1218,MATCH(B258,Historical!$B$7:$B$1249,0))=0,"n/a",((INDEX(Historical!$C$7:$C$1227,MATCH(B258,Historical!$B$7:$B$1249,0))/INDEX(Historical!$F$7:$F$1218,MATCH(B258,Historical!$B$7:$B$1249,0)))^(1/3)-1)*100)</f>
        <v>4.2603601458844453</v>
      </c>
      <c r="U258" s="667">
        <f>IF(INDEX(Historical!$H$7:$H$1218,MATCH(B258,Historical!$B$7:$B$1249,0))=0,"n/a",((INDEX(Historical!$C$7:$C$1227,MATCH(B258,Historical!$B$7:$B$1249,0))/INDEX(Historical!$H$7:$H$1218,MATCH(B258,Historical!$B$7:$B$1249,0)))^(1/5)-1)*100)</f>
        <v>4.4617420086995985</v>
      </c>
      <c r="V258" s="667">
        <f>IF(INDEX(Historical!$N$7:$N$1218,MATCH(B258,Historical!$B$7:$B$1249,0))=0,"n/a",((INDEX(Historical!$C$7:$C$1227,MATCH(B258,Historical!$B$7:$B$1249,0))/INDEX(Historical!$N$7:$N$1218,MATCH(B258,Historical!$B$7:$B$1249,0)))^(1/10)-1)*100)</f>
        <v>4.0617104407372873</v>
      </c>
      <c r="W258" s="668">
        <f t="shared" si="55"/>
        <v>1.0984884505675636</v>
      </c>
      <c r="X258" s="669" t="str">
        <f t="shared" si="56"/>
        <v>n/a</v>
      </c>
      <c r="Y258" s="621"/>
      <c r="Z258" s="618">
        <f t="shared" si="57"/>
        <v>157.66423357664235</v>
      </c>
      <c r="AA258" s="844">
        <f t="shared" si="58"/>
        <v>44.197080291970799</v>
      </c>
      <c r="AB258" s="845">
        <v>12</v>
      </c>
      <c r="AC258" s="824">
        <v>1.37</v>
      </c>
      <c r="AD258" s="824">
        <v>12.09</v>
      </c>
      <c r="AE258" s="824">
        <v>2.96</v>
      </c>
      <c r="AF258" s="824">
        <v>2.19</v>
      </c>
      <c r="AG258" s="824">
        <v>5</v>
      </c>
      <c r="AH258" s="824">
        <v>-134.20000000000002</v>
      </c>
      <c r="AI258" s="824">
        <v>1.3299999999999998</v>
      </c>
      <c r="AJ258" s="824">
        <v>-22.3</v>
      </c>
      <c r="AK258" s="824">
        <v>3.52</v>
      </c>
      <c r="AL258" s="836">
        <v>28760</v>
      </c>
      <c r="AM258" s="830">
        <v>0.1</v>
      </c>
      <c r="AN258" s="824">
        <v>1.5</v>
      </c>
      <c r="AO258" s="705">
        <f t="shared" si="59"/>
        <v>-36.168038531000349</v>
      </c>
      <c r="AP258" s="706">
        <f t="shared" si="60"/>
        <v>8.0290417609704487</v>
      </c>
      <c r="AQ258" s="846">
        <f t="shared" si="61"/>
        <v>107.40899566842543</v>
      </c>
      <c r="AR258" s="618">
        <f>INDEX(Historical!$C$7:$C$1227,MATCH(B258,Historical!$B$7:$B$1249,0))*IF(AH258="n/a",1.03,IF(AH258&lt;0,1.01,IF(AH258&gt;10,1.1,(1+AH258/100))))</f>
        <v>2.0604</v>
      </c>
      <c r="AS258" s="844">
        <f t="shared" si="62"/>
        <v>2.0878033200000004</v>
      </c>
      <c r="AT258" s="844">
        <f t="shared" si="68"/>
        <v>2.1612939968640004</v>
      </c>
      <c r="AU258" s="844">
        <f t="shared" si="68"/>
        <v>2.237371545553613</v>
      </c>
      <c r="AV258" s="844">
        <f t="shared" si="68"/>
        <v>2.3161270239570997</v>
      </c>
      <c r="AW258" s="618">
        <f t="shared" si="63"/>
        <v>10.862995886374712</v>
      </c>
      <c r="AX258" s="713">
        <f t="shared" si="64"/>
        <v>17.94053821036286</v>
      </c>
      <c r="AY258" s="891">
        <v>0.59</v>
      </c>
      <c r="AZ258" s="830">
        <v>15.310000000000002</v>
      </c>
      <c r="BA258" s="830">
        <v>-19.919999999999998</v>
      </c>
      <c r="BB258" s="830">
        <v>5.27</v>
      </c>
      <c r="BC258" s="830">
        <v>-5.7700000000000005</v>
      </c>
      <c r="BE258" s="594">
        <v>2012</v>
      </c>
      <c r="BF258" s="856">
        <f t="shared" si="65"/>
        <v>1</v>
      </c>
      <c r="BG258" s="840">
        <v>1.4000000000000001</v>
      </c>
      <c r="BH258" s="823" t="s">
        <v>4455</v>
      </c>
      <c r="BI258" s="823" t="s">
        <v>4456</v>
      </c>
    </row>
    <row r="259" spans="1:61" s="737" customFormat="1" ht="11.25" customHeight="1" x14ac:dyDescent="0.2">
      <c r="A259" s="613" t="s">
        <v>5033</v>
      </c>
      <c r="B259" s="743" t="s">
        <v>1500</v>
      </c>
      <c r="C259" s="889" t="s">
        <v>244</v>
      </c>
      <c r="D259" s="889" t="s">
        <v>4230</v>
      </c>
      <c r="E259" s="721">
        <v>13</v>
      </c>
      <c r="F259" s="1155">
        <v>268</v>
      </c>
      <c r="G259" s="1154" t="s">
        <v>105</v>
      </c>
      <c r="H259" s="1154" t="s">
        <v>105</v>
      </c>
      <c r="I259" s="722">
        <v>19.8</v>
      </c>
      <c r="J259" s="723">
        <f t="shared" si="52"/>
        <v>6.0606060606060597</v>
      </c>
      <c r="K259" s="724">
        <v>0.3</v>
      </c>
      <c r="L259" s="725">
        <v>4</v>
      </c>
      <c r="M259" s="726">
        <f t="shared" si="53"/>
        <v>1.2</v>
      </c>
      <c r="N259" s="727" t="s">
        <v>945</v>
      </c>
      <c r="O259" s="728">
        <v>0.28000000000000003</v>
      </c>
      <c r="P259" s="1044">
        <v>44329</v>
      </c>
      <c r="Q259" s="1044">
        <v>44337</v>
      </c>
      <c r="R259" s="726">
        <f t="shared" si="54"/>
        <v>7.1428571428571281</v>
      </c>
      <c r="S259" s="667">
        <f>IF(INDEX(Historical!$D$7:$D$1225,MATCH(B259,Historical!$B$7:$B$1249,0))=0,"n/a",(INDEX(Historical!$C$7:$C$1227,MATCH(B259,Historical!$B$7:$B$1249,0))/INDEX(Historical!$D$7:$D$1225,MATCH(B259,Historical!$B$7:$B$1249,0))-1)*100)</f>
        <v>6.3063063063062863</v>
      </c>
      <c r="T259" s="667">
        <f>IF(INDEX(Historical!$F$7:$F$1218,MATCH(B259,Historical!$B$7:$B$1249,0))=0,"n/a",((INDEX(Historical!$C$7:$C$1227,MATCH(B259,Historical!$B$7:$B$1249,0))/INDEX(Historical!$F$7:$F$1218,MATCH(B259,Historical!$B$7:$B$1249,0)))^(1/3)-1)*100)</f>
        <v>4.2996591922543681</v>
      </c>
      <c r="U259" s="667">
        <f>IF(INDEX(Historical!$H$7:$H$1218,MATCH(B259,Historical!$B$7:$B$1249,0))=0,"n/a",((INDEX(Historical!$C$7:$C$1227,MATCH(B259,Historical!$B$7:$B$1249,0))/INDEX(Historical!$H$7:$H$1218,MATCH(B259,Historical!$B$7:$B$1249,0)))^(1/5)-1)*100)</f>
        <v>9.4874015362663719</v>
      </c>
      <c r="V259" s="667">
        <f>IF(INDEX(Historical!$N$7:$N$1218,MATCH(B259,Historical!$B$7:$B$1249,0))=0,"n/a",((INDEX(Historical!$C$7:$C$1227,MATCH(B259,Historical!$B$7:$B$1249,0))/INDEX(Historical!$N$7:$N$1218,MATCH(B259,Historical!$B$7:$B$1249,0)))^(1/10)-1)*100)</f>
        <v>8.9660480461085648</v>
      </c>
      <c r="W259" s="668">
        <f t="shared" si="55"/>
        <v>1.0581475235774678</v>
      </c>
      <c r="X259" s="669" t="str">
        <f t="shared" si="56"/>
        <v>n/a</v>
      </c>
      <c r="Y259" s="890"/>
      <c r="Z259" s="723">
        <f t="shared" si="57"/>
        <v>155.84415584415584</v>
      </c>
      <c r="AA259" s="730">
        <f t="shared" si="58"/>
        <v>25.714285714285715</v>
      </c>
      <c r="AB259" s="725">
        <v>3</v>
      </c>
      <c r="AC259" s="731">
        <v>0.77</v>
      </c>
      <c r="AD259" s="731" t="s">
        <v>135</v>
      </c>
      <c r="AE259" s="731">
        <v>1.53</v>
      </c>
      <c r="AF259" s="731">
        <v>2.84</v>
      </c>
      <c r="AG259" s="731">
        <v>11.200000000000001</v>
      </c>
      <c r="AH259" s="731">
        <v>-31.900000000000002</v>
      </c>
      <c r="AI259" s="731">
        <v>30.25</v>
      </c>
      <c r="AJ259" s="731">
        <v>-2.4</v>
      </c>
      <c r="AK259" s="731">
        <v>-0.02</v>
      </c>
      <c r="AL259" s="732">
        <v>401.55</v>
      </c>
      <c r="AM259" s="733">
        <v>0.8</v>
      </c>
      <c r="AN259" s="731">
        <v>0</v>
      </c>
      <c r="AO259" s="734">
        <f t="shared" si="59"/>
        <v>-10.166278117413285</v>
      </c>
      <c r="AP259" s="735">
        <f t="shared" si="60"/>
        <v>15.548007596872431</v>
      </c>
      <c r="AQ259" s="846">
        <f t="shared" si="61"/>
        <v>80.158660233536551</v>
      </c>
      <c r="AR259" s="618">
        <f>INDEX(Historical!$C$7:$C$1227,MATCH(B259,Historical!$B$7:$B$1249,0))*IF(AH259="n/a",1.03,IF(AH259&lt;0,1.01,IF(AH259&gt;10,1.1,(1+AH259/100))))</f>
        <v>1.1918</v>
      </c>
      <c r="AS259" s="730">
        <f t="shared" si="62"/>
        <v>1.31098</v>
      </c>
      <c r="AT259" s="730">
        <f t="shared" si="68"/>
        <v>1.3240898000000001</v>
      </c>
      <c r="AU259" s="730">
        <f t="shared" si="68"/>
        <v>1.3373306980000002</v>
      </c>
      <c r="AV259" s="730">
        <f t="shared" si="68"/>
        <v>1.3507040049800001</v>
      </c>
      <c r="AW259" s="723">
        <f t="shared" si="63"/>
        <v>6.5149045029799995</v>
      </c>
      <c r="AX259" s="736">
        <f t="shared" si="64"/>
        <v>32.903558095858578</v>
      </c>
      <c r="AY259" s="892">
        <v>0.57999999999999996</v>
      </c>
      <c r="AZ259" s="733">
        <v>8.67</v>
      </c>
      <c r="BA259" s="733">
        <v>-32.950000000000003</v>
      </c>
      <c r="BB259" s="733">
        <v>-2.9499999999999997</v>
      </c>
      <c r="BC259" s="733">
        <v>-11.459999999999999</v>
      </c>
      <c r="BD259" s="866"/>
      <c r="BE259" s="594">
        <v>2009</v>
      </c>
      <c r="BF259" s="856">
        <f t="shared" si="65"/>
        <v>1</v>
      </c>
      <c r="BG259" s="784">
        <v>9.1999999999999993</v>
      </c>
      <c r="BH259" s="823" t="s">
        <v>4455</v>
      </c>
      <c r="BI259" s="823" t="s">
        <v>4456</v>
      </c>
    </row>
    <row r="260" spans="1:61" ht="11.25" customHeight="1" x14ac:dyDescent="0.2">
      <c r="A260" s="829" t="s">
        <v>5034</v>
      </c>
      <c r="B260" s="833" t="s">
        <v>4463</v>
      </c>
      <c r="C260" s="889" t="s">
        <v>107</v>
      </c>
      <c r="D260" s="889" t="s">
        <v>4198</v>
      </c>
      <c r="E260" s="699">
        <v>12</v>
      </c>
      <c r="F260" s="1155">
        <v>330</v>
      </c>
      <c r="G260" s="1155" t="s">
        <v>36</v>
      </c>
      <c r="H260" s="1155" t="s">
        <v>36</v>
      </c>
      <c r="I260" s="832">
        <v>29.18</v>
      </c>
      <c r="J260" s="618">
        <f t="shared" si="52"/>
        <v>4.1124057573680606</v>
      </c>
      <c r="K260" s="835">
        <v>0.3</v>
      </c>
      <c r="L260" s="845">
        <v>4</v>
      </c>
      <c r="M260" s="609">
        <f t="shared" si="53"/>
        <v>1.2</v>
      </c>
      <c r="N260" s="828" t="s">
        <v>427</v>
      </c>
      <c r="O260" s="703">
        <v>0.28000000000000003</v>
      </c>
      <c r="P260" s="603">
        <v>44602</v>
      </c>
      <c r="Q260" s="603">
        <v>44610</v>
      </c>
      <c r="R260" s="609">
        <f t="shared" si="54"/>
        <v>7.1428571428571281</v>
      </c>
      <c r="S260" s="667">
        <f>IF(INDEX(Historical!$D$7:$D$1225,MATCH(B260,Historical!$B$7:$B$1249,0))=0,"n/a",(INDEX(Historical!$C$7:$C$1227,MATCH(B260,Historical!$B$7:$B$1249,0))/INDEX(Historical!$D$7:$D$1225,MATCH(B260,Historical!$B$7:$B$1249,0))-1)*100)</f>
        <v>19.318181818181813</v>
      </c>
      <c r="T260" s="667">
        <f>IF(INDEX(Historical!$F$7:$F$1218,MATCH(B260,Historical!$B$7:$B$1249,0))=0,"n/a",((INDEX(Historical!$C$7:$C$1227,MATCH(B260,Historical!$B$7:$B$1249,0))/INDEX(Historical!$F$7:$F$1218,MATCH(B260,Historical!$B$7:$B$1249,0)))^(1/3)-1)*100)</f>
        <v>17.942349507913335</v>
      </c>
      <c r="U260" s="667">
        <f>IF(INDEX(Historical!$H$7:$H$1218,MATCH(B260,Historical!$B$7:$B$1249,0))=0,"n/a",((INDEX(Historical!$C$7:$C$1227,MATCH(B260,Historical!$B$7:$B$1249,0))/INDEX(Historical!$H$7:$H$1218,MATCH(B260,Historical!$B$7:$B$1249,0)))^(1/5)-1)*100)</f>
        <v>19.000099498846911</v>
      </c>
      <c r="V260" s="667">
        <f>IF(INDEX(Historical!$N$7:$N$1218,MATCH(B260,Historical!$B$7:$B$1249,0))=0,"n/a",((INDEX(Historical!$C$7:$C$1227,MATCH(B260,Historical!$B$7:$B$1249,0))/INDEX(Historical!$N$7:$N$1218,MATCH(B260,Historical!$B$7:$B$1249,0)))^(1/10)-1)*100)</f>
        <v>45.319846028226785</v>
      </c>
      <c r="W260" s="668">
        <f t="shared" si="55"/>
        <v>0.4192445730511305</v>
      </c>
      <c r="X260" s="669">
        <f t="shared" si="56"/>
        <v>1.165650276002878</v>
      </c>
      <c r="Y260" s="640"/>
      <c r="Z260" s="618">
        <f t="shared" si="57"/>
        <v>42.25352112676056</v>
      </c>
      <c r="AA260" s="844">
        <f t="shared" si="58"/>
        <v>10.274647887323944</v>
      </c>
      <c r="AB260" s="845">
        <v>12</v>
      </c>
      <c r="AC260" s="824">
        <v>2.84</v>
      </c>
      <c r="AD260" s="824">
        <v>1.1299999999999999</v>
      </c>
      <c r="AE260" s="824">
        <v>3.98</v>
      </c>
      <c r="AF260" s="824">
        <v>1.18</v>
      </c>
      <c r="AG260" s="824">
        <v>11.1</v>
      </c>
      <c r="AH260" s="824">
        <v>93.2</v>
      </c>
      <c r="AI260" s="824">
        <v>8.06</v>
      </c>
      <c r="AJ260" s="824">
        <v>16.3</v>
      </c>
      <c r="AK260" s="824">
        <v>9</v>
      </c>
      <c r="AL260" s="836">
        <v>1020</v>
      </c>
      <c r="AM260" s="830">
        <v>0.2</v>
      </c>
      <c r="AN260" s="824">
        <v>0.1</v>
      </c>
      <c r="AO260" s="705">
        <f t="shared" si="59"/>
        <v>12.837857368891029</v>
      </c>
      <c r="AP260" s="706">
        <f t="shared" si="60"/>
        <v>23.112505256214973</v>
      </c>
      <c r="AQ260" s="846">
        <f t="shared" si="61"/>
        <v>-26.59371959341701</v>
      </c>
      <c r="AR260" s="618">
        <f>INDEX(Historical!$C$7:$C$1227,MATCH(B260,Historical!$B$7:$B$1249,0))*IF(AH260="n/a",1.03,IF(AH260&lt;0,1.01,IF(AH260&gt;10,1.1,(1+AH260/100))))</f>
        <v>1.1550000000000002</v>
      </c>
      <c r="AS260" s="844">
        <f t="shared" si="62"/>
        <v>1.2480930000000003</v>
      </c>
      <c r="AT260" s="844">
        <f t="shared" si="68"/>
        <v>1.3604213700000005</v>
      </c>
      <c r="AU260" s="844">
        <f t="shared" si="68"/>
        <v>1.4828592933000007</v>
      </c>
      <c r="AV260" s="844">
        <f t="shared" si="68"/>
        <v>1.6163166296970009</v>
      </c>
      <c r="AW260" s="618">
        <f t="shared" si="63"/>
        <v>6.8626902929970024</v>
      </c>
      <c r="AX260" s="713">
        <f t="shared" si="64"/>
        <v>23.518472559962312</v>
      </c>
      <c r="AY260" s="891">
        <v>1.25</v>
      </c>
      <c r="AZ260" s="830">
        <v>19.84</v>
      </c>
      <c r="BA260" s="830">
        <v>-11.27</v>
      </c>
      <c r="BB260" s="830">
        <v>4.24</v>
      </c>
      <c r="BC260" s="830">
        <v>4.55</v>
      </c>
      <c r="BE260" s="594">
        <v>2011</v>
      </c>
      <c r="BF260" s="856">
        <f t="shared" si="65"/>
        <v>1</v>
      </c>
      <c r="BG260" s="840">
        <v>1.3</v>
      </c>
      <c r="BH260" s="823" t="s">
        <v>4455</v>
      </c>
      <c r="BI260" s="823" t="s">
        <v>4456</v>
      </c>
    </row>
    <row r="261" spans="1:61" ht="11.25" customHeight="1" x14ac:dyDescent="0.2">
      <c r="A261" s="822" t="s">
        <v>1501</v>
      </c>
      <c r="B261" s="833" t="s">
        <v>1502</v>
      </c>
      <c r="C261" s="889" t="s">
        <v>152</v>
      </c>
      <c r="D261" s="889" t="s">
        <v>4215</v>
      </c>
      <c r="E261" s="699">
        <v>12</v>
      </c>
      <c r="F261" s="1155">
        <v>326</v>
      </c>
      <c r="G261" s="1155" t="s">
        <v>36</v>
      </c>
      <c r="H261" s="1155" t="s">
        <v>36</v>
      </c>
      <c r="I261" s="832">
        <v>50.13</v>
      </c>
      <c r="J261" s="618">
        <f t="shared" si="52"/>
        <v>3.1917015759026528</v>
      </c>
      <c r="K261" s="835">
        <v>0.4</v>
      </c>
      <c r="L261" s="845">
        <v>4</v>
      </c>
      <c r="M261" s="609">
        <f t="shared" si="53"/>
        <v>1.6</v>
      </c>
      <c r="N261" s="828" t="s">
        <v>118</v>
      </c>
      <c r="O261" s="700">
        <v>0.39</v>
      </c>
      <c r="P261" s="603">
        <v>44588</v>
      </c>
      <c r="Q261" s="603">
        <v>44624</v>
      </c>
      <c r="R261" s="609">
        <f t="shared" si="54"/>
        <v>2.5641025641025665</v>
      </c>
      <c r="S261" s="667">
        <f>IF(INDEX(Historical!$D$7:$D$1225,MATCH(B261,Historical!$B$7:$B$1249,0))=0,"n/a",(INDEX(Historical!$C$7:$C$1227,MATCH(B261,Historical!$B$7:$B$1249,0))/INDEX(Historical!$D$7:$D$1225,MATCH(B261,Historical!$B$7:$B$1249,0))-1)*100)</f>
        <v>2.6315789473684292</v>
      </c>
      <c r="T261" s="667">
        <f>IF(INDEX(Historical!$F$7:$F$1218,MATCH(B261,Historical!$B$7:$B$1249,0))=0,"n/a",((INDEX(Historical!$C$7:$C$1227,MATCH(B261,Historical!$B$7:$B$1249,0))/INDEX(Historical!$F$7:$F$1218,MATCH(B261,Historical!$B$7:$B$1249,0)))^(1/3)-1)*100)</f>
        <v>4.6795619671746724</v>
      </c>
      <c r="U261" s="667">
        <f>IF(INDEX(Historical!$H$7:$H$1218,MATCH(B261,Historical!$B$7:$B$1249,0))=0,"n/a",((INDEX(Historical!$C$7:$C$1227,MATCH(B261,Historical!$B$7:$B$1249,0))/INDEX(Historical!$H$7:$H$1218,MATCH(B261,Historical!$B$7:$B$1249,0)))^(1/5)-1)*100)</f>
        <v>5.387395206178347</v>
      </c>
      <c r="V261" s="667">
        <f>IF(INDEX(Historical!$N$7:$N$1218,MATCH(B261,Historical!$B$7:$B$1249,0))=0,"n/a",((INDEX(Historical!$C$7:$C$1227,MATCH(B261,Historical!$B$7:$B$1249,0))/INDEX(Historical!$N$7:$N$1218,MATCH(B261,Historical!$B$7:$B$1249,0)))^(1/10)-1)*100)</f>
        <v>6.9063399154400296</v>
      </c>
      <c r="W261" s="668">
        <f t="shared" si="55"/>
        <v>0.7800651679674957</v>
      </c>
      <c r="X261" s="669">
        <f t="shared" si="56"/>
        <v>0.19662026299920973</v>
      </c>
      <c r="Y261" s="628"/>
      <c r="Z261" s="618">
        <f t="shared" si="57"/>
        <v>30.360531309297915</v>
      </c>
      <c r="AA261" s="844">
        <f t="shared" si="58"/>
        <v>9.5123339658444035</v>
      </c>
      <c r="AB261" s="845">
        <v>12</v>
      </c>
      <c r="AC261" s="824">
        <v>5.27</v>
      </c>
      <c r="AD261" s="824">
        <v>5.1100000000000003</v>
      </c>
      <c r="AE261" s="824">
        <v>2.8</v>
      </c>
      <c r="AF261" s="824">
        <v>3</v>
      </c>
      <c r="AG261" s="824">
        <v>35.099999999999994</v>
      </c>
      <c r="AH261" s="824">
        <v>233.6</v>
      </c>
      <c r="AI261" s="824">
        <v>-23.71</v>
      </c>
      <c r="AJ261" s="824">
        <v>27.400000000000002</v>
      </c>
      <c r="AK261" s="824">
        <v>1.8399999999999999</v>
      </c>
      <c r="AL261" s="836">
        <v>279110</v>
      </c>
      <c r="AM261" s="830">
        <v>0.05</v>
      </c>
      <c r="AN261" s="824">
        <v>0.4</v>
      </c>
      <c r="AO261" s="705">
        <f t="shared" si="59"/>
        <v>-0.93323718376340459</v>
      </c>
      <c r="AP261" s="706">
        <f t="shared" si="60"/>
        <v>8.5790967820809989</v>
      </c>
      <c r="AQ261" s="846">
        <f t="shared" si="61"/>
        <v>12.619323184164099</v>
      </c>
      <c r="AR261" s="618">
        <f>INDEX(Historical!$C$7:$C$1227,MATCH(B261,Historical!$B$7:$B$1249,0))*IF(AH261="n/a",1.03,IF(AH261&lt;0,1.01,IF(AH261&gt;10,1.1,(1+AH261/100))))</f>
        <v>1.7160000000000002</v>
      </c>
      <c r="AS261" s="844">
        <f t="shared" si="62"/>
        <v>1.7331600000000003</v>
      </c>
      <c r="AT261" s="844">
        <f t="shared" si="68"/>
        <v>1.7650501440000002</v>
      </c>
      <c r="AU261" s="844">
        <f t="shared" si="68"/>
        <v>1.7975270666496002</v>
      </c>
      <c r="AV261" s="844">
        <f t="shared" si="68"/>
        <v>1.8306015646759528</v>
      </c>
      <c r="AW261" s="618">
        <f t="shared" si="63"/>
        <v>8.8423387753255547</v>
      </c>
      <c r="AX261" s="713">
        <f t="shared" si="64"/>
        <v>17.638816627419818</v>
      </c>
      <c r="AY261" s="891">
        <v>0.68</v>
      </c>
      <c r="AZ261" s="830">
        <v>20.96</v>
      </c>
      <c r="BA261" s="830">
        <v>-18.77</v>
      </c>
      <c r="BB261" s="830">
        <v>9.7100000000000009</v>
      </c>
      <c r="BC261" s="830">
        <v>2.17</v>
      </c>
      <c r="BE261" s="594">
        <v>2011</v>
      </c>
      <c r="BF261" s="856">
        <f t="shared" si="65"/>
        <v>1</v>
      </c>
      <c r="BG261" s="840">
        <v>15.8</v>
      </c>
      <c r="BH261" s="823" t="s">
        <v>4455</v>
      </c>
      <c r="BI261" s="823" t="s">
        <v>4456</v>
      </c>
    </row>
    <row r="262" spans="1:61" ht="11.25" customHeight="1" x14ac:dyDescent="0.2">
      <c r="A262" s="829" t="s">
        <v>5035</v>
      </c>
      <c r="B262" s="833" t="s">
        <v>1529</v>
      </c>
      <c r="C262" s="889" t="s">
        <v>107</v>
      </c>
      <c r="D262" s="889" t="s">
        <v>117</v>
      </c>
      <c r="E262" s="699">
        <v>13</v>
      </c>
      <c r="F262" s="1155">
        <v>269</v>
      </c>
      <c r="G262" s="1155" t="s">
        <v>105</v>
      </c>
      <c r="H262" s="1155" t="s">
        <v>105</v>
      </c>
      <c r="I262" s="832">
        <v>89.68</v>
      </c>
      <c r="J262" s="618">
        <f t="shared" si="52"/>
        <v>2.854594112399643</v>
      </c>
      <c r="K262" s="835">
        <v>0.64</v>
      </c>
      <c r="L262" s="845">
        <v>4</v>
      </c>
      <c r="M262" s="609">
        <f t="shared" si="53"/>
        <v>2.56</v>
      </c>
      <c r="N262" s="828" t="s">
        <v>150</v>
      </c>
      <c r="O262" s="700">
        <v>0.63</v>
      </c>
      <c r="P262" s="1006">
        <v>44530</v>
      </c>
      <c r="Q262" s="1006">
        <v>44551</v>
      </c>
      <c r="R262" s="609">
        <f t="shared" si="54"/>
        <v>1.5873015873015885</v>
      </c>
      <c r="S262" s="667">
        <f>IF(INDEX(Historical!$D$7:$D$1225,MATCH(B262,Historical!$B$7:$B$1249,0))=0,"n/a",(INDEX(Historical!$C$7:$C$1227,MATCH(B262,Historical!$B$7:$B$1249,0))/INDEX(Historical!$D$7:$D$1225,MATCH(B262,Historical!$B$7:$B$1249,0))-1)*100)</f>
        <v>8.9285714285714199</v>
      </c>
      <c r="T262" s="667">
        <f>IF(INDEX(Historical!$F$7:$F$1218,MATCH(B262,Historical!$B$7:$B$1249,0))=0,"n/a",((INDEX(Historical!$C$7:$C$1227,MATCH(B262,Historical!$B$7:$B$1249,0))/INDEX(Historical!$F$7:$F$1218,MATCH(B262,Historical!$B$7:$B$1249,0)))^(1/3)-1)*100)</f>
        <v>5.1292365408900809</v>
      </c>
      <c r="U262" s="667">
        <f>IF(INDEX(Historical!$H$7:$H$1218,MATCH(B262,Historical!$B$7:$B$1249,0))=0,"n/a",((INDEX(Historical!$C$7:$C$1227,MATCH(B262,Historical!$B$7:$B$1249,0))/INDEX(Historical!$H$7:$H$1218,MATCH(B262,Historical!$B$7:$B$1249,0)))^(1/5)-1)*100)</f>
        <v>8.670781446071496</v>
      </c>
      <c r="V262" s="667">
        <f>IF(INDEX(Historical!$N$7:$N$1218,MATCH(B262,Historical!$B$7:$B$1249,0))=0,"n/a",((INDEX(Historical!$C$7:$C$1227,MATCH(B262,Historical!$B$7:$B$1249,0))/INDEX(Historical!$N$7:$N$1218,MATCH(B262,Historical!$B$7:$B$1249,0)))^(1/10)-1)*100)</f>
        <v>13.299809234516346</v>
      </c>
      <c r="W262" s="668">
        <f t="shared" si="55"/>
        <v>0.65194780565488419</v>
      </c>
      <c r="X262" s="669">
        <f t="shared" si="56"/>
        <v>1.2566349921842748</v>
      </c>
      <c r="Y262" s="834"/>
      <c r="Z262" s="618">
        <f t="shared" si="57"/>
        <v>12.415130940834143</v>
      </c>
      <c r="AA262" s="844">
        <f t="shared" si="58"/>
        <v>4.3491755577109608</v>
      </c>
      <c r="AB262" s="845">
        <v>12</v>
      </c>
      <c r="AC262" s="824">
        <v>20.62</v>
      </c>
      <c r="AD262" s="824">
        <v>0.78</v>
      </c>
      <c r="AE262" s="824">
        <v>1.55</v>
      </c>
      <c r="AF262" s="824">
        <v>2.36</v>
      </c>
      <c r="AG262" s="824">
        <v>43.7</v>
      </c>
      <c r="AH262" s="824">
        <v>24.2</v>
      </c>
      <c r="AI262" s="824">
        <v>8.52</v>
      </c>
      <c r="AJ262" s="824">
        <v>6.9</v>
      </c>
      <c r="AK262" s="824">
        <v>5.57</v>
      </c>
      <c r="AL262" s="836">
        <v>21970</v>
      </c>
      <c r="AM262" s="830">
        <v>0.4</v>
      </c>
      <c r="AN262" s="824">
        <v>0.43</v>
      </c>
      <c r="AO262" s="705">
        <f t="shared" si="59"/>
        <v>7.1762000007601792</v>
      </c>
      <c r="AP262" s="706">
        <f t="shared" si="60"/>
        <v>11.52537555847114</v>
      </c>
      <c r="AQ262" s="846">
        <f t="shared" si="61"/>
        <v>-32.458887199645858</v>
      </c>
      <c r="AR262" s="618">
        <f>INDEX(Historical!$C$7:$C$1227,MATCH(B262,Historical!$B$7:$B$1249,0))*IF(AH262="n/a",1.03,IF(AH262&lt;0,1.01,IF(AH262&gt;10,1.1,(1+AH262/100))))</f>
        <v>2.6840000000000002</v>
      </c>
      <c r="AS262" s="844">
        <f t="shared" si="62"/>
        <v>2.9126767999999998</v>
      </c>
      <c r="AT262" s="844">
        <f t="shared" si="68"/>
        <v>3.07491289776</v>
      </c>
      <c r="AU262" s="844">
        <f t="shared" si="68"/>
        <v>3.2461855461652322</v>
      </c>
      <c r="AV262" s="844">
        <f t="shared" si="68"/>
        <v>3.4269980810866358</v>
      </c>
      <c r="AW262" s="618">
        <f t="shared" si="63"/>
        <v>15.344773325011868</v>
      </c>
      <c r="AX262" s="713">
        <f t="shared" si="64"/>
        <v>17.110585777221083</v>
      </c>
      <c r="AY262" s="891">
        <v>1.29</v>
      </c>
      <c r="AZ262" s="830">
        <v>46.9</v>
      </c>
      <c r="BA262" s="830">
        <v>-6.75</v>
      </c>
      <c r="BB262" s="830">
        <v>8.3000000000000007</v>
      </c>
      <c r="BC262" s="830">
        <v>21.55</v>
      </c>
      <c r="BE262" s="594">
        <v>2009</v>
      </c>
      <c r="BF262" s="856">
        <f t="shared" si="65"/>
        <v>1</v>
      </c>
      <c r="BG262" s="840">
        <v>1.7999999999999998</v>
      </c>
      <c r="BH262" s="823" t="s">
        <v>4455</v>
      </c>
      <c r="BI262" s="823" t="s">
        <v>4456</v>
      </c>
    </row>
    <row r="263" spans="1:61" ht="11.25" customHeight="1" x14ac:dyDescent="0.2">
      <c r="A263" s="822" t="s">
        <v>5041</v>
      </c>
      <c r="B263" s="833" t="s">
        <v>1094</v>
      </c>
      <c r="C263" s="889" t="s">
        <v>111</v>
      </c>
      <c r="D263" s="889" t="s">
        <v>210</v>
      </c>
      <c r="E263" s="699">
        <v>13</v>
      </c>
      <c r="F263" s="1155">
        <v>287</v>
      </c>
      <c r="G263" s="1155" t="s">
        <v>114</v>
      </c>
      <c r="H263" s="1155" t="s">
        <v>114</v>
      </c>
      <c r="I263" s="832">
        <v>38.92</v>
      </c>
      <c r="J263" s="618">
        <f t="shared" ref="J263:J326" si="69">(M263/I263)*100</f>
        <v>2.9804727646454263</v>
      </c>
      <c r="K263" s="835">
        <v>0.28999999999999998</v>
      </c>
      <c r="L263" s="845">
        <v>4</v>
      </c>
      <c r="M263" s="609">
        <f t="shared" ref="M263:M326" si="70">K263*L263</f>
        <v>1.1599999999999999</v>
      </c>
      <c r="N263" s="828" t="s">
        <v>316</v>
      </c>
      <c r="O263" s="700">
        <v>0.28999999999999998</v>
      </c>
      <c r="P263" s="603">
        <v>44637</v>
      </c>
      <c r="Q263" s="603">
        <v>44651</v>
      </c>
      <c r="R263" s="609">
        <f t="shared" ref="R263:R326" si="71">(K263-O263)/O263*100</f>
        <v>0</v>
      </c>
      <c r="S263" s="667">
        <f>IF(INDEX(Historical!$D$7:$D$1225,MATCH(B263,Historical!$B$7:$B$1249,0))=0,"n/a",(INDEX(Historical!$C$7:$C$1227,MATCH(B263,Historical!$B$7:$B$1249,0))/INDEX(Historical!$D$7:$D$1225,MATCH(B263,Historical!$B$7:$B$1249,0))-1)*100)</f>
        <v>1.7857142857142572</v>
      </c>
      <c r="T263" s="667">
        <f>IF(INDEX(Historical!$F$7:$F$1218,MATCH(B263,Historical!$B$7:$B$1249,0))=0,"n/a",((INDEX(Historical!$C$7:$C$1227,MATCH(B263,Historical!$B$7:$B$1249,0))/INDEX(Historical!$F$7:$F$1218,MATCH(B263,Historical!$B$7:$B$1249,0)))^(1/3)-1)*100)</f>
        <v>2.45496171190136</v>
      </c>
      <c r="U263" s="667">
        <f>IF(INDEX(Historical!$H$7:$H$1218,MATCH(B263,Historical!$B$7:$B$1249,0))=0,"n/a",((INDEX(Historical!$C$7:$C$1227,MATCH(B263,Historical!$B$7:$B$1249,0))/INDEX(Historical!$H$7:$H$1218,MATCH(B263,Historical!$B$7:$B$1249,0)))^(1/5)-1)*100)</f>
        <v>3.9334633807695418</v>
      </c>
      <c r="V263" s="667">
        <f>IF(INDEX(Historical!$N$7:$N$1218,MATCH(B263,Historical!$B$7:$B$1249,0))=0,"n/a",((INDEX(Historical!$C$7:$C$1227,MATCH(B263,Historical!$B$7:$B$1249,0))/INDEX(Historical!$N$7:$N$1218,MATCH(B263,Historical!$B$7:$B$1249,0)))^(1/10)-1)*100)</f>
        <v>3.5406523984148563</v>
      </c>
      <c r="W263" s="668">
        <f t="shared" ref="W263:W326" si="72">IF(OR(U263&lt;=0,U263="n/a",V263&lt;=0,V263="n/a"),"n/a",U263/V263)</f>
        <v>1.1109431082617842</v>
      </c>
      <c r="X263" s="669" t="str">
        <f t="shared" ref="X263:X326" si="73">IF(OR(AJ263&lt;=0,AJ263="n/a",U263&lt;=0,U263="n/a"),"n/a",U263/AJ263)</f>
        <v>n/a</v>
      </c>
      <c r="Y263" s="628"/>
      <c r="Z263" s="618">
        <f t="shared" ref="Z263:Z326" si="74">IF(OR(AC263&lt;0.01,AC263="n/a"),"n/a",M263/AC263*100)</f>
        <v>73.885350318471339</v>
      </c>
      <c r="AA263" s="844">
        <f t="shared" ref="AA263:AA326" si="75">IF(OR(AC263&lt;0.01,AC263="n/a"),"n/a",I263/AC263)</f>
        <v>24.789808917197451</v>
      </c>
      <c r="AB263" s="845">
        <v>12</v>
      </c>
      <c r="AC263" s="824">
        <v>1.57</v>
      </c>
      <c r="AD263" s="824">
        <v>1.6</v>
      </c>
      <c r="AE263" s="824">
        <v>1.43</v>
      </c>
      <c r="AF263" s="824">
        <v>3.75</v>
      </c>
      <c r="AG263" s="824">
        <v>16.5</v>
      </c>
      <c r="AH263" s="824">
        <v>135.30000000000001</v>
      </c>
      <c r="AI263" s="824">
        <v>23.32</v>
      </c>
      <c r="AJ263" s="824">
        <v>-4.8</v>
      </c>
      <c r="AK263" s="824">
        <v>15</v>
      </c>
      <c r="AL263" s="836">
        <v>869.15</v>
      </c>
      <c r="AM263" s="830">
        <v>2.56</v>
      </c>
      <c r="AN263" s="824">
        <v>1.27</v>
      </c>
      <c r="AO263" s="705">
        <f t="shared" ref="AO263:AO326" si="76">IF(U263="n/a","n/a",IF(AA263&lt;0,"n/a",IF(AA263="n/a","n/a",J263+U263-AA263)))</f>
        <v>-17.875872771782483</v>
      </c>
      <c r="AP263" s="706">
        <f t="shared" ref="AP263:AP326" si="77">IF(U263="n/a","n/a",J263+U263)</f>
        <v>6.9139361454149686</v>
      </c>
      <c r="AQ263" s="846">
        <f t="shared" ref="AQ263:AQ326" si="78">IF(OR(AC263&lt;0.01,AC263="n/a",AF263="n/a"),"n/a",(I263/SQRT(22.5*AC263*(I263/AF263))-1)*100)</f>
        <v>103.26423245452969</v>
      </c>
      <c r="AR263" s="618">
        <f>INDEX(Historical!$C$7:$C$1227,MATCH(B263,Historical!$B$7:$B$1249,0))*IF(AH263="n/a",1.03,IF(AH263&lt;0,1.01,IF(AH263&gt;10,1.1,(1+AH263/100))))</f>
        <v>1.254</v>
      </c>
      <c r="AS263" s="844">
        <f t="shared" ref="AS263:AS326" si="79">IF($AI263="n/a",1.03*AR263,IF($AI263&lt;0,1.01*AR263,IF($AI263&gt;10,1.1*AR263,(1+$AI263/100)*AR263)))</f>
        <v>1.3794000000000002</v>
      </c>
      <c r="AT263" s="844">
        <f t="shared" si="68"/>
        <v>1.5173400000000004</v>
      </c>
      <c r="AU263" s="844">
        <f t="shared" si="68"/>
        <v>1.6690740000000006</v>
      </c>
      <c r="AV263" s="844">
        <f t="shared" si="68"/>
        <v>1.8359814000000008</v>
      </c>
      <c r="AW263" s="618">
        <f t="shared" ref="AW263:AW326" si="80">SUM(AR263:AV263)</f>
        <v>7.6557954000000015</v>
      </c>
      <c r="AX263" s="713">
        <f t="shared" ref="AX263:AX326" si="81">AW263/I263*100</f>
        <v>19.670594552929089</v>
      </c>
      <c r="AY263" s="891">
        <v>0.98</v>
      </c>
      <c r="AZ263" s="830">
        <v>40.200000000000003</v>
      </c>
      <c r="BA263" s="830">
        <v>-6.98</v>
      </c>
      <c r="BB263" s="830">
        <v>16.64</v>
      </c>
      <c r="BC263" s="830">
        <v>20.49</v>
      </c>
      <c r="BE263" s="594">
        <v>2010</v>
      </c>
      <c r="BF263" s="856">
        <f t="shared" ref="BF263:BF326" si="82">IF(BE263&gt;2020,0,IF(BE263&gt;2008,1,IF(BE263&gt;2001,2,IF(BE263&gt;1990,3,IF(BE263&gt;1980,4,IF(BE263&gt;1973,5,IF(BE263&gt;1970,6,IF(BE263&gt;1960,7,IF(BE263&gt;1958,8,IF(BE263&gt;1953,9,10))))))))))</f>
        <v>1</v>
      </c>
      <c r="BG263" s="840">
        <v>6</v>
      </c>
      <c r="BH263" s="823" t="s">
        <v>4455</v>
      </c>
      <c r="BI263" s="823" t="s">
        <v>4456</v>
      </c>
    </row>
    <row r="264" spans="1:61" ht="11.25" customHeight="1" x14ac:dyDescent="0.2">
      <c r="A264" s="822" t="s">
        <v>5042</v>
      </c>
      <c r="B264" s="833" t="s">
        <v>719</v>
      </c>
      <c r="C264" s="889" t="s">
        <v>127</v>
      </c>
      <c r="D264" s="889" t="s">
        <v>125</v>
      </c>
      <c r="E264" s="699">
        <v>15</v>
      </c>
      <c r="F264" s="1155">
        <v>255</v>
      </c>
      <c r="G264" s="1155" t="s">
        <v>114</v>
      </c>
      <c r="H264" s="1155" t="s">
        <v>114</v>
      </c>
      <c r="I264" s="832">
        <v>99.67</v>
      </c>
      <c r="J264" s="618">
        <f t="shared" si="69"/>
        <v>5.0968195043644027</v>
      </c>
      <c r="K264" s="835">
        <v>1.27</v>
      </c>
      <c r="L264" s="845">
        <v>4</v>
      </c>
      <c r="M264" s="609">
        <f t="shared" si="70"/>
        <v>5.08</v>
      </c>
      <c r="N264" s="828" t="s">
        <v>110</v>
      </c>
      <c r="O264" s="700">
        <v>1.25</v>
      </c>
      <c r="P264" s="603">
        <v>44831</v>
      </c>
      <c r="Q264" s="603">
        <v>44846</v>
      </c>
      <c r="R264" s="609">
        <f t="shared" si="71"/>
        <v>1.6000000000000014</v>
      </c>
      <c r="S264" s="667">
        <f>IF(INDEX(Historical!$D$7:$D$1225,MATCH(B264,Historical!$B$7:$B$1249,0))=0,"n/a",(INDEX(Historical!$C$7:$C$1227,MATCH(B264,Historical!$B$7:$B$1249,0))/INDEX(Historical!$D$7:$D$1225,MATCH(B264,Historical!$B$7:$B$1249,0))-1)*100)</f>
        <v>2.9723991507430991</v>
      </c>
      <c r="T264" s="667">
        <f>IF(INDEX(Historical!$F$7:$F$1218,MATCH(B264,Historical!$B$7:$B$1249,0))=0,"n/a",((INDEX(Historical!$C$7:$C$1227,MATCH(B264,Historical!$B$7:$B$1249,0))/INDEX(Historical!$F$7:$F$1218,MATCH(B264,Historical!$B$7:$B$1249,0)))^(1/3)-1)*100)</f>
        <v>3.1430152029267022</v>
      </c>
      <c r="U264" s="667">
        <f>IF(INDEX(Historical!$H$7:$H$1218,MATCH(B264,Historical!$B$7:$B$1249,0))=0,"n/a",((INDEX(Historical!$C$7:$C$1227,MATCH(B264,Historical!$B$7:$B$1249,0))/INDEX(Historical!$H$7:$H$1218,MATCH(B264,Historical!$B$7:$B$1249,0)))^(1/5)-1)*100)</f>
        <v>3.4169145380273935</v>
      </c>
      <c r="V264" s="667">
        <f>IF(INDEX(Historical!$N$7:$N$1218,MATCH(B264,Historical!$B$7:$B$1249,0))=0,"n/a",((INDEX(Historical!$C$7:$C$1227,MATCH(B264,Historical!$B$7:$B$1249,0))/INDEX(Historical!$N$7:$N$1218,MATCH(B264,Historical!$B$7:$B$1249,0)))^(1/10)-1)*100)</f>
        <v>6.0715575013404965</v>
      </c>
      <c r="W264" s="668">
        <f t="shared" si="72"/>
        <v>0.56277397311529986</v>
      </c>
      <c r="X264" s="669">
        <f t="shared" si="73"/>
        <v>0.63276195148655434</v>
      </c>
      <c r="Y264" s="833"/>
      <c r="Z264" s="618">
        <f t="shared" si="74"/>
        <v>90.552584670231724</v>
      </c>
      <c r="AA264" s="844">
        <f t="shared" si="75"/>
        <v>17.766488413547236</v>
      </c>
      <c r="AB264" s="845">
        <v>12</v>
      </c>
      <c r="AC264" s="824">
        <v>5.61</v>
      </c>
      <c r="AD264" s="824">
        <v>6.17</v>
      </c>
      <c r="AE264" s="824">
        <v>4.7300000000000004</v>
      </c>
      <c r="AF264" s="824" t="s">
        <v>135</v>
      </c>
      <c r="AG264" s="824">
        <v>-90.9</v>
      </c>
      <c r="AH264" s="824">
        <v>13</v>
      </c>
      <c r="AI264" s="824">
        <v>3.93</v>
      </c>
      <c r="AJ264" s="824">
        <v>5.4</v>
      </c>
      <c r="AK264" s="824">
        <v>2.83</v>
      </c>
      <c r="AL264" s="836">
        <v>150130</v>
      </c>
      <c r="AM264" s="830">
        <v>0.13</v>
      </c>
      <c r="AN264" s="824" t="s">
        <v>135</v>
      </c>
      <c r="AO264" s="705">
        <f t="shared" si="76"/>
        <v>-9.2527543711554401</v>
      </c>
      <c r="AP264" s="706">
        <f t="shared" si="77"/>
        <v>8.5137340423917962</v>
      </c>
      <c r="AQ264" s="846" t="str">
        <f t="shared" si="78"/>
        <v>n/a</v>
      </c>
      <c r="AR264" s="618">
        <f>INDEX(Historical!$C$7:$C$1227,MATCH(B264,Historical!$B$7:$B$1249,0))*IF(AH264="n/a",1.03,IF(AH264&lt;0,1.01,IF(AH264&gt;10,1.1,(1+AH264/100))))</f>
        <v>5.335</v>
      </c>
      <c r="AS264" s="844">
        <f t="shared" si="79"/>
        <v>5.5446654999999998</v>
      </c>
      <c r="AT264" s="844">
        <f t="shared" si="68"/>
        <v>5.7015795336499995</v>
      </c>
      <c r="AU264" s="844">
        <f t="shared" si="68"/>
        <v>5.8629342344522941</v>
      </c>
      <c r="AV264" s="844">
        <f t="shared" si="68"/>
        <v>6.0288552732872942</v>
      </c>
      <c r="AW264" s="618">
        <f t="shared" si="80"/>
        <v>28.473034541389588</v>
      </c>
      <c r="AX264" s="713">
        <f t="shared" si="81"/>
        <v>28.567306653345625</v>
      </c>
      <c r="AY264" s="891">
        <v>0.72</v>
      </c>
      <c r="AZ264" s="830">
        <v>20.3</v>
      </c>
      <c r="BA264" s="830">
        <v>-11.39</v>
      </c>
      <c r="BB264" s="830">
        <v>10.209999999999999</v>
      </c>
      <c r="BC264" s="830">
        <v>2.8400000000000003</v>
      </c>
      <c r="BE264" s="594">
        <v>2008</v>
      </c>
      <c r="BF264" s="856">
        <f t="shared" si="82"/>
        <v>2</v>
      </c>
      <c r="BG264" s="840">
        <v>21.2</v>
      </c>
      <c r="BH264" s="823" t="s">
        <v>4455</v>
      </c>
      <c r="BI264" s="823" t="s">
        <v>4456</v>
      </c>
    </row>
    <row r="265" spans="1:61" ht="11.25" customHeight="1" x14ac:dyDescent="0.2">
      <c r="A265" s="829" t="s">
        <v>5043</v>
      </c>
      <c r="B265" s="833" t="s">
        <v>1513</v>
      </c>
      <c r="C265" s="889" t="s">
        <v>107</v>
      </c>
      <c r="D265" s="889" t="s">
        <v>4205</v>
      </c>
      <c r="E265" s="699">
        <v>13</v>
      </c>
      <c r="F265" s="1155">
        <v>313</v>
      </c>
      <c r="G265" s="1155" t="s">
        <v>105</v>
      </c>
      <c r="H265" s="1155" t="s">
        <v>105</v>
      </c>
      <c r="I265" s="832">
        <v>26.25</v>
      </c>
      <c r="J265" s="618">
        <f t="shared" si="69"/>
        <v>3.8095238095238098</v>
      </c>
      <c r="K265" s="835">
        <v>0.25</v>
      </c>
      <c r="L265" s="845">
        <v>4</v>
      </c>
      <c r="M265" s="609">
        <f t="shared" si="70"/>
        <v>1</v>
      </c>
      <c r="N265" s="828" t="s">
        <v>316</v>
      </c>
      <c r="O265" s="700">
        <v>0.24</v>
      </c>
      <c r="P265" s="895">
        <v>44909</v>
      </c>
      <c r="Q265" s="895">
        <v>44925</v>
      </c>
      <c r="R265" s="609">
        <f t="shared" si="71"/>
        <v>4.1666666666666705</v>
      </c>
      <c r="S265" s="667">
        <f>IF(INDEX(Historical!$D$7:$D$1225,MATCH(B265,Historical!$B$7:$B$1249,0))=0,"n/a",(INDEX(Historical!$C$7:$C$1227,MATCH(B265,Historical!$B$7:$B$1249,0))/INDEX(Historical!$D$7:$D$1225,MATCH(B265,Historical!$B$7:$B$1249,0))-1)*100)</f>
        <v>4.3478260869565188</v>
      </c>
      <c r="T265" s="667">
        <f>IF(INDEX(Historical!$F$7:$F$1218,MATCH(B265,Historical!$B$7:$B$1249,0))=0,"n/a",((INDEX(Historical!$C$7:$C$1227,MATCH(B265,Historical!$B$7:$B$1249,0))/INDEX(Historical!$F$7:$F$1218,MATCH(B265,Historical!$B$7:$B$1249,0)))^(1/3)-1)*100)</f>
        <v>4.5515917149420382</v>
      </c>
      <c r="U265" s="667">
        <f>IF(INDEX(Historical!$H$7:$H$1218,MATCH(B265,Historical!$B$7:$B$1249,0))=0,"n/a",((INDEX(Historical!$C$7:$C$1227,MATCH(B265,Historical!$B$7:$B$1249,0))/INDEX(Historical!$H$7:$H$1218,MATCH(B265,Historical!$B$7:$B$1249,0)))^(1/5)-1)*100)</f>
        <v>4.7831688302757414</v>
      </c>
      <c r="V265" s="667">
        <f>IF(INDEX(Historical!$N$7:$N$1218,MATCH(B265,Historical!$B$7:$B$1249,0))=0,"n/a",((INDEX(Historical!$C$7:$C$1227,MATCH(B265,Historical!$B$7:$B$1249,0))/INDEX(Historical!$N$7:$N$1218,MATCH(B265,Historical!$B$7:$B$1249,0)))^(1/10)-1)*100)</f>
        <v>4.9885462363653987</v>
      </c>
      <c r="W265" s="668">
        <f t="shared" si="72"/>
        <v>0.95883020897100213</v>
      </c>
      <c r="X265" s="669" t="str">
        <f t="shared" si="73"/>
        <v>n/a</v>
      </c>
      <c r="Y265" s="637"/>
      <c r="Z265" s="618" t="str">
        <f t="shared" si="74"/>
        <v>n/a</v>
      </c>
      <c r="AA265" s="844" t="str">
        <f t="shared" si="75"/>
        <v>n/a</v>
      </c>
      <c r="AB265" s="845">
        <v>12</v>
      </c>
      <c r="AC265" s="824" t="s">
        <v>135</v>
      </c>
      <c r="AD265" s="824" t="s">
        <v>135</v>
      </c>
      <c r="AE265" s="824" t="s">
        <v>135</v>
      </c>
      <c r="AF265" s="824" t="s">
        <v>135</v>
      </c>
      <c r="AG265" s="824" t="s">
        <v>135</v>
      </c>
      <c r="AH265" s="824" t="s">
        <v>135</v>
      </c>
      <c r="AI265" s="824" t="s">
        <v>135</v>
      </c>
      <c r="AJ265" s="824" t="s">
        <v>135</v>
      </c>
      <c r="AK265" s="824" t="s">
        <v>135</v>
      </c>
      <c r="AL265" s="836" t="s">
        <v>135</v>
      </c>
      <c r="AM265" s="830" t="s">
        <v>135</v>
      </c>
      <c r="AN265" s="824" t="s">
        <v>135</v>
      </c>
      <c r="AO265" s="705" t="str">
        <f t="shared" si="76"/>
        <v>n/a</v>
      </c>
      <c r="AP265" s="706">
        <f t="shared" si="77"/>
        <v>8.5926926397995516</v>
      </c>
      <c r="AQ265" s="846" t="str">
        <f t="shared" si="78"/>
        <v>n/a</v>
      </c>
      <c r="AR265" s="618">
        <f>INDEX(Historical!$C$7:$C$1227,MATCH(B265,Historical!$B$7:$B$1249,0))*IF(AH265="n/a",1.03,IF(AH265&lt;0,1.01,IF(AH265&gt;10,1.1,(1+AH265/100))))</f>
        <v>0.98880000000000001</v>
      </c>
      <c r="AS265" s="844">
        <f t="shared" si="79"/>
        <v>1.018464</v>
      </c>
      <c r="AT265" s="844">
        <f t="shared" si="68"/>
        <v>1.04901792</v>
      </c>
      <c r="AU265" s="844">
        <f t="shared" si="68"/>
        <v>1.0804884576</v>
      </c>
      <c r="AV265" s="844">
        <f t="shared" si="68"/>
        <v>1.1129031113280001</v>
      </c>
      <c r="AW265" s="618">
        <f t="shared" si="80"/>
        <v>5.2496734889279999</v>
      </c>
      <c r="AX265" s="713">
        <f t="shared" si="81"/>
        <v>19.998756148297144</v>
      </c>
      <c r="AY265" s="891" t="s">
        <v>135</v>
      </c>
      <c r="AZ265" s="830" t="s">
        <v>135</v>
      </c>
      <c r="BA265" s="830" t="s">
        <v>135</v>
      </c>
      <c r="BB265" s="830" t="s">
        <v>135</v>
      </c>
      <c r="BC265" s="830" t="s">
        <v>135</v>
      </c>
      <c r="BD265" s="865" t="s">
        <v>4133</v>
      </c>
      <c r="BE265" s="594">
        <v>2010</v>
      </c>
      <c r="BF265" s="856">
        <f t="shared" si="82"/>
        <v>1</v>
      </c>
      <c r="BG265" s="840" t="s">
        <v>135</v>
      </c>
      <c r="BH265" s="823" t="s">
        <v>4455</v>
      </c>
      <c r="BI265" s="823" t="s">
        <v>4456</v>
      </c>
    </row>
    <row r="266" spans="1:61" ht="11.25" customHeight="1" x14ac:dyDescent="0.2">
      <c r="A266" s="822" t="s">
        <v>5044</v>
      </c>
      <c r="B266" s="833" t="s">
        <v>1515</v>
      </c>
      <c r="C266" s="889" t="s">
        <v>107</v>
      </c>
      <c r="D266" s="889" t="s">
        <v>4205</v>
      </c>
      <c r="E266" s="699">
        <v>12</v>
      </c>
      <c r="F266" s="1155">
        <v>356</v>
      </c>
      <c r="G266" s="1155" t="s">
        <v>36</v>
      </c>
      <c r="H266" s="1155" t="s">
        <v>114</v>
      </c>
      <c r="I266" s="832">
        <v>168.26</v>
      </c>
      <c r="J266" s="618">
        <f t="shared" si="69"/>
        <v>3.5659099013431597</v>
      </c>
      <c r="K266" s="835">
        <v>1.5</v>
      </c>
      <c r="L266" s="845">
        <v>4</v>
      </c>
      <c r="M266" s="609">
        <f t="shared" si="70"/>
        <v>6</v>
      </c>
      <c r="N266" s="828" t="s">
        <v>241</v>
      </c>
      <c r="O266" s="700">
        <v>1.25</v>
      </c>
      <c r="P266" s="603">
        <v>44663</v>
      </c>
      <c r="Q266" s="603">
        <v>44686</v>
      </c>
      <c r="R266" s="609">
        <f t="shared" si="71"/>
        <v>20</v>
      </c>
      <c r="S266" s="667">
        <f>IF(INDEX(Historical!$D$7:$D$1225,MATCH(B266,Historical!$B$7:$B$1249,0))=0,"n/a",(INDEX(Historical!$C$7:$C$1227,MATCH(B266,Historical!$B$7:$B$1249,0))/INDEX(Historical!$D$7:$D$1225,MATCH(B266,Historical!$B$7:$B$1249,0))-1)*100)</f>
        <v>4.3478260869565188</v>
      </c>
      <c r="T266" s="667">
        <f>IF(INDEX(Historical!$F$7:$F$1218,MATCH(B266,Historical!$B$7:$B$1249,0))=0,"n/a",((INDEX(Historical!$C$7:$C$1227,MATCH(B266,Historical!$B$7:$B$1249,0))/INDEX(Historical!$F$7:$F$1218,MATCH(B266,Historical!$B$7:$B$1249,0)))^(1/3)-1)*100)</f>
        <v>12.181378776036711</v>
      </c>
      <c r="U266" s="667">
        <f>IF(INDEX(Historical!$H$7:$H$1218,MATCH(B266,Historical!$B$7:$B$1249,0))=0,"n/a",((INDEX(Historical!$C$7:$C$1227,MATCH(B266,Historical!$B$7:$B$1249,0))/INDEX(Historical!$H$7:$H$1218,MATCH(B266,Historical!$B$7:$B$1249,0)))^(1/5)-1)*100)</f>
        <v>17.755465956757387</v>
      </c>
      <c r="V266" s="667">
        <f>IF(INDEX(Historical!$N$7:$N$1218,MATCH(B266,Historical!$B$7:$B$1249,0))=0,"n/a",((INDEX(Historical!$C$7:$C$1227,MATCH(B266,Historical!$B$7:$B$1249,0))/INDEX(Historical!$N$7:$N$1218,MATCH(B266,Historical!$B$7:$B$1249,0)))^(1/10)-1)*100)</f>
        <v>16.303701590463817</v>
      </c>
      <c r="W266" s="668">
        <f t="shared" si="72"/>
        <v>1.0890450771708629</v>
      </c>
      <c r="X266" s="669">
        <f t="shared" si="73"/>
        <v>1.5306436169618436</v>
      </c>
      <c r="Y266" s="640"/>
      <c r="Z266" s="618">
        <f t="shared" si="74"/>
        <v>45.317220543806648</v>
      </c>
      <c r="AA266" s="844">
        <f t="shared" si="75"/>
        <v>12.708459214501509</v>
      </c>
      <c r="AB266" s="845">
        <v>12</v>
      </c>
      <c r="AC266" s="824">
        <v>13.24</v>
      </c>
      <c r="AD266" s="824" t="s">
        <v>135</v>
      </c>
      <c r="AE266" s="824">
        <v>4.9400000000000004</v>
      </c>
      <c r="AF266" s="824">
        <v>1.44</v>
      </c>
      <c r="AG266" s="824">
        <v>11.1</v>
      </c>
      <c r="AH266" s="824">
        <v>99.6</v>
      </c>
      <c r="AI266" s="824">
        <v>11.25</v>
      </c>
      <c r="AJ266" s="824">
        <v>11.600000000000001</v>
      </c>
      <c r="AK266" s="824">
        <v>-4.0199999999999996</v>
      </c>
      <c r="AL266" s="836">
        <v>65690</v>
      </c>
      <c r="AM266" s="830">
        <v>0.1</v>
      </c>
      <c r="AN266" s="824">
        <v>0.53</v>
      </c>
      <c r="AO266" s="705">
        <f t="shared" si="76"/>
        <v>8.6129166435990356</v>
      </c>
      <c r="AP266" s="706">
        <f t="shared" si="77"/>
        <v>21.321375858100545</v>
      </c>
      <c r="AQ266" s="846">
        <f t="shared" si="78"/>
        <v>-9.8145582852699693</v>
      </c>
      <c r="AR266" s="618">
        <f>INDEX(Historical!$C$7:$C$1227,MATCH(B266,Historical!$B$7:$B$1249,0))*IF(AH266="n/a",1.03,IF(AH266&lt;0,1.01,IF(AH266&gt;10,1.1,(1+AH266/100))))</f>
        <v>5.28</v>
      </c>
      <c r="AS266" s="844">
        <f t="shared" si="79"/>
        <v>5.8080000000000007</v>
      </c>
      <c r="AT266" s="844">
        <f t="shared" si="68"/>
        <v>5.8660800000000011</v>
      </c>
      <c r="AU266" s="844">
        <f t="shared" si="68"/>
        <v>5.9247408000000013</v>
      </c>
      <c r="AV266" s="844">
        <f t="shared" si="68"/>
        <v>5.9839882080000013</v>
      </c>
      <c r="AW266" s="618">
        <f t="shared" si="80"/>
        <v>28.862809008000006</v>
      </c>
      <c r="AX266" s="713">
        <f t="shared" si="81"/>
        <v>17.153696070367292</v>
      </c>
      <c r="AY266" s="891">
        <v>1.1399999999999999</v>
      </c>
      <c r="AZ266" s="830">
        <v>17.239999999999998</v>
      </c>
      <c r="BA266" s="830">
        <v>-26.25</v>
      </c>
      <c r="BB266" s="830">
        <v>6.8599999999999994</v>
      </c>
      <c r="BC266" s="830">
        <v>0.06</v>
      </c>
      <c r="BE266" s="594">
        <v>2011</v>
      </c>
      <c r="BF266" s="856">
        <f t="shared" si="82"/>
        <v>1</v>
      </c>
      <c r="BG266" s="840">
        <v>1</v>
      </c>
      <c r="BH266" s="823" t="s">
        <v>4455</v>
      </c>
      <c r="BI266" s="823" t="s">
        <v>4456</v>
      </c>
    </row>
    <row r="267" spans="1:61" ht="11.25" customHeight="1" x14ac:dyDescent="0.2">
      <c r="A267" s="822" t="s">
        <v>5045</v>
      </c>
      <c r="B267" s="833" t="s">
        <v>1517</v>
      </c>
      <c r="C267" s="889" t="s">
        <v>130</v>
      </c>
      <c r="D267" s="889" t="s">
        <v>4196</v>
      </c>
      <c r="E267" s="699">
        <v>11</v>
      </c>
      <c r="F267" s="1155">
        <v>406</v>
      </c>
      <c r="G267" s="1155" t="s">
        <v>36</v>
      </c>
      <c r="H267" s="1155" t="s">
        <v>36</v>
      </c>
      <c r="I267" s="832">
        <v>49</v>
      </c>
      <c r="J267" s="618">
        <f t="shared" si="69"/>
        <v>2.8367346938775508</v>
      </c>
      <c r="K267" s="835">
        <v>0.34749999999999998</v>
      </c>
      <c r="L267" s="845">
        <v>4</v>
      </c>
      <c r="M267" s="609">
        <f t="shared" si="70"/>
        <v>1.39</v>
      </c>
      <c r="N267" s="828" t="s">
        <v>138</v>
      </c>
      <c r="O267" s="700">
        <v>0.32750000000000001</v>
      </c>
      <c r="P267" s="603">
        <v>44603</v>
      </c>
      <c r="Q267" s="603">
        <v>44616</v>
      </c>
      <c r="R267" s="609">
        <f t="shared" si="71"/>
        <v>6.1068702290076216</v>
      </c>
      <c r="S267" s="667">
        <f>IF(INDEX(Historical!$D$7:$D$1225,MATCH(B267,Historical!$B$7:$B$1249,0))=0,"n/a",(INDEX(Historical!$C$7:$C$1227,MATCH(B267,Historical!$B$7:$B$1249,0))/INDEX(Historical!$D$7:$D$1225,MATCH(B267,Historical!$B$7:$B$1249,0))-1)*100)</f>
        <v>6.5040650406504197</v>
      </c>
      <c r="T267" s="667">
        <f>IF(INDEX(Historical!$F$7:$F$1218,MATCH(B267,Historical!$B$7:$B$1249,0))=0,"n/a",((INDEX(Historical!$C$7:$C$1227,MATCH(B267,Historical!$B$7:$B$1249,0))/INDEX(Historical!$F$7:$F$1218,MATCH(B267,Historical!$B$7:$B$1249,0)))^(1/3)-1)*100)</f>
        <v>7.3136937179899553</v>
      </c>
      <c r="U267" s="667">
        <f>IF(INDEX(Historical!$H$7:$H$1218,MATCH(B267,Historical!$B$7:$B$1249,0))=0,"n/a",((INDEX(Historical!$C$7:$C$1227,MATCH(B267,Historical!$B$7:$B$1249,0))/INDEX(Historical!$H$7:$H$1218,MATCH(B267,Historical!$B$7:$B$1249,0)))^(1/5)-1)*100)</f>
        <v>8.2823630187708552</v>
      </c>
      <c r="V267" s="667">
        <f>IF(INDEX(Historical!$N$7:$N$1218,MATCH(B267,Historical!$B$7:$B$1249,0))=0,"n/a",((INDEX(Historical!$C$7:$C$1227,MATCH(B267,Historical!$B$7:$B$1249,0))/INDEX(Historical!$N$7:$N$1218,MATCH(B267,Historical!$B$7:$B$1249,0)))^(1/10)-1)*100)</f>
        <v>10.110853536376684</v>
      </c>
      <c r="W267" s="668">
        <f t="shared" si="72"/>
        <v>0.81915567157339275</v>
      </c>
      <c r="X267" s="669">
        <f t="shared" si="73"/>
        <v>0.89057666868503815</v>
      </c>
      <c r="Y267" s="628"/>
      <c r="Z267" s="618">
        <f t="shared" si="74"/>
        <v>72.395833333333329</v>
      </c>
      <c r="AA267" s="844">
        <f t="shared" si="75"/>
        <v>25.520833333333336</v>
      </c>
      <c r="AB267" s="845">
        <v>12</v>
      </c>
      <c r="AC267" s="824">
        <v>1.92</v>
      </c>
      <c r="AD267" s="824">
        <v>4.87</v>
      </c>
      <c r="AE267" s="824">
        <v>1.98</v>
      </c>
      <c r="AF267" s="824">
        <v>1.9</v>
      </c>
      <c r="AG267" s="824">
        <v>7.7</v>
      </c>
      <c r="AH267" s="824">
        <v>5.7</v>
      </c>
      <c r="AI267" s="824">
        <v>1.28</v>
      </c>
      <c r="AJ267" s="824">
        <v>9.3000000000000007</v>
      </c>
      <c r="AK267" s="824">
        <v>5.2200000000000006</v>
      </c>
      <c r="AL267" s="836">
        <v>4170</v>
      </c>
      <c r="AM267" s="830">
        <v>1.34</v>
      </c>
      <c r="AN267" s="824">
        <v>1.89</v>
      </c>
      <c r="AO267" s="705">
        <f t="shared" si="76"/>
        <v>-14.40173562068493</v>
      </c>
      <c r="AP267" s="706">
        <f t="shared" si="77"/>
        <v>11.119097712648406</v>
      </c>
      <c r="AQ267" s="846">
        <f t="shared" si="78"/>
        <v>46.802336241375684</v>
      </c>
      <c r="AR267" s="618">
        <f>INDEX(Historical!$C$7:$C$1227,MATCH(B267,Historical!$B$7:$B$1249,0))*IF(AH267="n/a",1.03,IF(AH267&lt;0,1.01,IF(AH267&gt;10,1.1,(1+AH267/100))))</f>
        <v>1.3846700000000001</v>
      </c>
      <c r="AS267" s="844">
        <f t="shared" si="79"/>
        <v>1.402393776</v>
      </c>
      <c r="AT267" s="844">
        <f t="shared" ref="AT267:AV286" si="83">IF($AK267="n/a",1.03*AS267,IF($AK267&lt;0,1.01*AS267,IF($AK267&gt;10,1.1*AS267,(1+$AK267/100)*AS267)))</f>
        <v>1.4755987311072001</v>
      </c>
      <c r="AU267" s="844">
        <f t="shared" si="83"/>
        <v>1.5526249848709959</v>
      </c>
      <c r="AV267" s="844">
        <f t="shared" si="83"/>
        <v>1.633672009081262</v>
      </c>
      <c r="AW267" s="618">
        <f t="shared" si="80"/>
        <v>7.4489595010594583</v>
      </c>
      <c r="AX267" s="713">
        <f t="shared" si="81"/>
        <v>15.201958165427465</v>
      </c>
      <c r="AY267" s="891">
        <v>0.4</v>
      </c>
      <c r="AZ267" s="830">
        <v>12.83</v>
      </c>
      <c r="BA267" s="830">
        <v>-1.23</v>
      </c>
      <c r="BB267" s="830">
        <v>4.5600000000000005</v>
      </c>
      <c r="BC267" s="830">
        <v>4.45</v>
      </c>
      <c r="BE267" s="594">
        <v>2012</v>
      </c>
      <c r="BF267" s="856">
        <f t="shared" si="82"/>
        <v>1</v>
      </c>
      <c r="BG267" s="840">
        <v>1.9</v>
      </c>
      <c r="BH267" s="823" t="s">
        <v>4455</v>
      </c>
      <c r="BI267" s="823" t="s">
        <v>4456</v>
      </c>
    </row>
    <row r="268" spans="1:61" ht="11.25" customHeight="1" x14ac:dyDescent="0.2">
      <c r="A268" s="829" t="s">
        <v>5047</v>
      </c>
      <c r="B268" s="833" t="s">
        <v>1511</v>
      </c>
      <c r="C268" s="889" t="s">
        <v>130</v>
      </c>
      <c r="D268" s="889" t="s">
        <v>4196</v>
      </c>
      <c r="E268" s="699">
        <v>11</v>
      </c>
      <c r="F268" s="1155">
        <v>438</v>
      </c>
      <c r="G268" s="1155" t="s">
        <v>36</v>
      </c>
      <c r="H268" s="1155" t="s">
        <v>36</v>
      </c>
      <c r="I268" s="832">
        <v>78.319999999999993</v>
      </c>
      <c r="J268" s="618">
        <f t="shared" si="69"/>
        <v>4.4177732379979577</v>
      </c>
      <c r="K268" s="835">
        <v>0.86499999999999999</v>
      </c>
      <c r="L268" s="845">
        <v>4</v>
      </c>
      <c r="M268" s="609">
        <f t="shared" si="70"/>
        <v>3.46</v>
      </c>
      <c r="N268" s="828" t="s">
        <v>118</v>
      </c>
      <c r="O268" s="700">
        <v>0.85</v>
      </c>
      <c r="P268" s="603">
        <v>44865</v>
      </c>
      <c r="Q268" s="603">
        <v>44896</v>
      </c>
      <c r="R268" s="609">
        <f t="shared" si="71"/>
        <v>1.7647058823529429</v>
      </c>
      <c r="S268" s="667">
        <f>IF(INDEX(Historical!$D$7:$D$1225,MATCH(B268,Historical!$B$7:$B$1249,0))=0,"n/a",(INDEX(Historical!$C$7:$C$1227,MATCH(B268,Historical!$B$7:$B$1249,0))/INDEX(Historical!$D$7:$D$1225,MATCH(B268,Historical!$B$7:$B$1249,0))-1)*100)</f>
        <v>5.1140833988984946</v>
      </c>
      <c r="T268" s="667">
        <f>IF(INDEX(Historical!$F$7:$F$1218,MATCH(B268,Historical!$B$7:$B$1249,0))=0,"n/a",((INDEX(Historical!$C$7:$C$1227,MATCH(B268,Historical!$B$7:$B$1249,0))/INDEX(Historical!$F$7:$F$1218,MATCH(B268,Historical!$B$7:$B$1249,0)))^(1/3)-1)*100)</f>
        <v>5.7720298124582126</v>
      </c>
      <c r="U268" s="667">
        <f>IF(INDEX(Historical!$H$7:$H$1218,MATCH(B268,Historical!$B$7:$B$1249,0))=0,"n/a",((INDEX(Historical!$C$7:$C$1227,MATCH(B268,Historical!$B$7:$B$1249,0))/INDEX(Historical!$H$7:$H$1218,MATCH(B268,Historical!$B$7:$B$1249,0)))^(1/5)-1)*100)</f>
        <v>5.7122189879624585</v>
      </c>
      <c r="V268" s="667">
        <f>IF(INDEX(Historical!$N$7:$N$1218,MATCH(B268,Historical!$B$7:$B$1249,0))=0,"n/a",((INDEX(Historical!$C$7:$C$1227,MATCH(B268,Historical!$B$7:$B$1249,0))/INDEX(Historical!$N$7:$N$1218,MATCH(B268,Historical!$B$7:$B$1249,0)))^(1/10)-1)*100)</f>
        <v>4.7496829653624006</v>
      </c>
      <c r="W268" s="668">
        <f t="shared" si="72"/>
        <v>1.2026526885308895</v>
      </c>
      <c r="X268" s="669">
        <f t="shared" si="73"/>
        <v>1.0578183311041589</v>
      </c>
      <c r="Y268" s="621"/>
      <c r="Z268" s="618">
        <f t="shared" si="74"/>
        <v>78.636363636363626</v>
      </c>
      <c r="AA268" s="844">
        <f t="shared" si="75"/>
        <v>17.799999999999997</v>
      </c>
      <c r="AB268" s="845">
        <v>12</v>
      </c>
      <c r="AC268" s="824">
        <v>4.4000000000000004</v>
      </c>
      <c r="AD268" s="824" t="s">
        <v>135</v>
      </c>
      <c r="AE268" s="824">
        <v>2.09</v>
      </c>
      <c r="AF268" s="824">
        <v>1.38</v>
      </c>
      <c r="AG268" s="824">
        <v>8.9</v>
      </c>
      <c r="AH268" s="824">
        <v>16.2</v>
      </c>
      <c r="AI268" s="824">
        <v>0.5</v>
      </c>
      <c r="AJ268" s="824">
        <v>5.4</v>
      </c>
      <c r="AK268" s="824">
        <v>-3.95</v>
      </c>
      <c r="AL268" s="836">
        <v>8600</v>
      </c>
      <c r="AM268" s="830">
        <v>0.1</v>
      </c>
      <c r="AN268" s="824">
        <v>1.26</v>
      </c>
      <c r="AO268" s="705">
        <f t="shared" si="76"/>
        <v>-7.6700077740395809</v>
      </c>
      <c r="AP268" s="706">
        <f t="shared" si="77"/>
        <v>10.129992225960416</v>
      </c>
      <c r="AQ268" s="846">
        <f t="shared" si="78"/>
        <v>4.486043725146982</v>
      </c>
      <c r="AR268" s="618">
        <f>INDEX(Historical!$C$7:$C$1227,MATCH(B268,Historical!$B$7:$B$1249,0))*IF(AH268="n/a",1.03,IF(AH268&lt;0,1.01,IF(AH268&gt;10,1.1,(1+AH268/100))))</f>
        <v>3.6739999999999999</v>
      </c>
      <c r="AS268" s="844">
        <f t="shared" si="79"/>
        <v>3.6923699999999995</v>
      </c>
      <c r="AT268" s="844">
        <f t="shared" si="83"/>
        <v>3.7292936999999995</v>
      </c>
      <c r="AU268" s="844">
        <f t="shared" si="83"/>
        <v>3.7665866369999996</v>
      </c>
      <c r="AV268" s="844">
        <f t="shared" si="83"/>
        <v>3.8042525033699999</v>
      </c>
      <c r="AW268" s="618">
        <f t="shared" si="80"/>
        <v>18.666502840370001</v>
      </c>
      <c r="AX268" s="713">
        <f t="shared" si="81"/>
        <v>23.833634883005622</v>
      </c>
      <c r="AY268" s="891">
        <v>0.4</v>
      </c>
      <c r="AZ268" s="830">
        <v>32.68</v>
      </c>
      <c r="BA268" s="830">
        <v>-2.7199999999999998</v>
      </c>
      <c r="BB268" s="830">
        <v>14.580000000000002</v>
      </c>
      <c r="BC268" s="830">
        <v>7.7399999999999993</v>
      </c>
      <c r="BE268" s="594">
        <v>2013</v>
      </c>
      <c r="BF268" s="856">
        <f t="shared" si="82"/>
        <v>1</v>
      </c>
      <c r="BG268" s="840">
        <v>2.4</v>
      </c>
      <c r="BH268" s="823" t="s">
        <v>4455</v>
      </c>
      <c r="BI268" s="823" t="s">
        <v>4456</v>
      </c>
    </row>
    <row r="269" spans="1:61" ht="11.25" customHeight="1" x14ac:dyDescent="0.2">
      <c r="A269" s="822" t="s">
        <v>5048</v>
      </c>
      <c r="B269" s="833" t="s">
        <v>1521</v>
      </c>
      <c r="C269" s="889" t="s">
        <v>244</v>
      </c>
      <c r="D269" s="889" t="s">
        <v>4225</v>
      </c>
      <c r="E269" s="699">
        <v>12</v>
      </c>
      <c r="F269" s="1155">
        <v>360</v>
      </c>
      <c r="G269" s="1155" t="s">
        <v>105</v>
      </c>
      <c r="H269" s="1155" t="s">
        <v>105</v>
      </c>
      <c r="I269" s="832">
        <v>329.41</v>
      </c>
      <c r="J269" s="618">
        <f t="shared" si="69"/>
        <v>1.214292219422604</v>
      </c>
      <c r="K269" s="835">
        <v>1</v>
      </c>
      <c r="L269" s="845">
        <v>4</v>
      </c>
      <c r="M269" s="609">
        <f t="shared" si="70"/>
        <v>4</v>
      </c>
      <c r="N269" s="828" t="s">
        <v>207</v>
      </c>
      <c r="O269" s="700">
        <v>0.8</v>
      </c>
      <c r="P269" s="603">
        <v>44694</v>
      </c>
      <c r="Q269" s="603">
        <v>44708</v>
      </c>
      <c r="R269" s="609">
        <f t="shared" si="71"/>
        <v>24.999999999999993</v>
      </c>
      <c r="S269" s="667">
        <f>IF(INDEX(Historical!$D$7:$D$1225,MATCH(B269,Historical!$B$7:$B$1249,0))=0,"n/a",(INDEX(Historical!$C$7:$C$1227,MATCH(B269,Historical!$B$7:$B$1249,0))/INDEX(Historical!$D$7:$D$1225,MATCH(B269,Historical!$B$7:$B$1249,0))-1)*100)</f>
        <v>30.13100436681222</v>
      </c>
      <c r="T269" s="667">
        <f>IF(INDEX(Historical!$F$7:$F$1218,MATCH(B269,Historical!$B$7:$B$1249,0))=0,"n/a",((INDEX(Historical!$C$7:$C$1227,MATCH(B269,Historical!$B$7:$B$1249,0))/INDEX(Historical!$F$7:$F$1218,MATCH(B269,Historical!$B$7:$B$1249,0)))^(1/3)-1)*100)</f>
        <v>20.105419850905768</v>
      </c>
      <c r="U269" s="667">
        <f>IF(INDEX(Historical!$H$7:$H$1218,MATCH(B269,Historical!$B$7:$B$1249,0))=0,"n/a",((INDEX(Historical!$C$7:$C$1227,MATCH(B269,Historical!$B$7:$B$1249,0))/INDEX(Historical!$H$7:$H$1218,MATCH(B269,Historical!$B$7:$B$1249,0)))^(1/5)-1)*100)</f>
        <v>20.152790213896999</v>
      </c>
      <c r="V269" s="667">
        <f>IF(INDEX(Historical!$N$7:$N$1218,MATCH(B269,Historical!$B$7:$B$1249,0))=0,"n/a",((INDEX(Historical!$C$7:$C$1227,MATCH(B269,Historical!$B$7:$B$1249,0))/INDEX(Historical!$N$7:$N$1218,MATCH(B269,Historical!$B$7:$B$1249,0)))^(1/10)-1)*100)</f>
        <v>18.409175605513827</v>
      </c>
      <c r="W269" s="668">
        <f t="shared" si="72"/>
        <v>1.0947144318543485</v>
      </c>
      <c r="X269" s="669">
        <f t="shared" si="73"/>
        <v>0.56135905888292481</v>
      </c>
      <c r="Y269" s="621"/>
      <c r="Z269" s="618">
        <f t="shared" si="74"/>
        <v>20.356234096692113</v>
      </c>
      <c r="AA269" s="844">
        <f t="shared" si="75"/>
        <v>16.763867684478374</v>
      </c>
      <c r="AB269" s="845">
        <v>12</v>
      </c>
      <c r="AC269" s="824">
        <v>19.649999999999999</v>
      </c>
      <c r="AD269" s="824">
        <v>1.31</v>
      </c>
      <c r="AE269" s="824">
        <v>2.0099999999999998</v>
      </c>
      <c r="AF269" s="824">
        <v>10.56</v>
      </c>
      <c r="AG269" s="824">
        <v>73</v>
      </c>
      <c r="AH269" s="824">
        <v>79.100000000000009</v>
      </c>
      <c r="AI269" s="824">
        <v>-7.6300000000000008</v>
      </c>
      <c r="AJ269" s="824">
        <v>35.9</v>
      </c>
      <c r="AK269" s="824">
        <v>12.47</v>
      </c>
      <c r="AL269" s="836">
        <v>12300</v>
      </c>
      <c r="AM269" s="830">
        <v>0.2</v>
      </c>
      <c r="AN269" s="824">
        <v>1.27</v>
      </c>
      <c r="AO269" s="705">
        <f t="shared" si="76"/>
        <v>4.6032147488412285</v>
      </c>
      <c r="AP269" s="706">
        <f t="shared" si="77"/>
        <v>21.367082433319602</v>
      </c>
      <c r="AQ269" s="846">
        <f t="shared" si="78"/>
        <v>180.49673616488278</v>
      </c>
      <c r="AR269" s="618">
        <f>INDEX(Historical!$C$7:$C$1227,MATCH(B269,Historical!$B$7:$B$1249,0))*IF(AH269="n/a",1.03,IF(AH269&lt;0,1.01,IF(AH269&gt;10,1.1,(1+AH269/100))))</f>
        <v>3.278</v>
      </c>
      <c r="AS269" s="844">
        <f t="shared" si="79"/>
        <v>3.3107799999999998</v>
      </c>
      <c r="AT269" s="844">
        <f t="shared" si="83"/>
        <v>3.641858</v>
      </c>
      <c r="AU269" s="844">
        <f t="shared" si="83"/>
        <v>4.0060438000000005</v>
      </c>
      <c r="AV269" s="844">
        <f t="shared" si="83"/>
        <v>4.4066481800000012</v>
      </c>
      <c r="AW269" s="618">
        <f t="shared" si="80"/>
        <v>18.643329980000001</v>
      </c>
      <c r="AX269" s="713">
        <f t="shared" si="81"/>
        <v>5.6596126347105429</v>
      </c>
      <c r="AY269" s="891">
        <v>0.82</v>
      </c>
      <c r="AZ269" s="830">
        <v>18.45</v>
      </c>
      <c r="BA269" s="830">
        <v>-42.49</v>
      </c>
      <c r="BB269" s="830">
        <v>4.0599999999999996</v>
      </c>
      <c r="BC269" s="830">
        <v>-12.55</v>
      </c>
      <c r="BE269" s="594">
        <v>2011</v>
      </c>
      <c r="BF269" s="856">
        <f t="shared" si="82"/>
        <v>1</v>
      </c>
      <c r="BG269" s="840">
        <v>23.1</v>
      </c>
      <c r="BH269" s="823" t="s">
        <v>4455</v>
      </c>
      <c r="BI269" s="823" t="s">
        <v>4456</v>
      </c>
    </row>
    <row r="270" spans="1:61" ht="11.25" customHeight="1" x14ac:dyDescent="0.2">
      <c r="A270" s="829" t="s">
        <v>5049</v>
      </c>
      <c r="B270" s="833" t="s">
        <v>723</v>
      </c>
      <c r="C270" s="889" t="s">
        <v>130</v>
      </c>
      <c r="D270" s="889" t="s">
        <v>4196</v>
      </c>
      <c r="E270" s="699">
        <v>17</v>
      </c>
      <c r="F270" s="1155">
        <v>234</v>
      </c>
      <c r="G270" s="1155" t="s">
        <v>105</v>
      </c>
      <c r="H270" s="1155" t="s">
        <v>105</v>
      </c>
      <c r="I270" s="832">
        <v>49.23</v>
      </c>
      <c r="J270" s="618">
        <f t="shared" si="69"/>
        <v>3.6766199471866754</v>
      </c>
      <c r="K270" s="835">
        <v>0.45250000000000001</v>
      </c>
      <c r="L270" s="845">
        <v>4</v>
      </c>
      <c r="M270" s="609">
        <f t="shared" si="70"/>
        <v>1.81</v>
      </c>
      <c r="N270" s="828" t="s">
        <v>217</v>
      </c>
      <c r="O270" s="700">
        <v>0.43</v>
      </c>
      <c r="P270" s="603">
        <v>44736</v>
      </c>
      <c r="Q270" s="603">
        <v>44757</v>
      </c>
      <c r="R270" s="609">
        <f t="shared" si="71"/>
        <v>5.2325581395348886</v>
      </c>
      <c r="S270" s="667">
        <f>IF(INDEX(Historical!$D$7:$D$1225,MATCH(B270,Historical!$B$7:$B$1249,0))=0,"n/a",(INDEX(Historical!$C$7:$C$1227,MATCH(B270,Historical!$B$7:$B$1249,0))/INDEX(Historical!$D$7:$D$1225,MATCH(B270,Historical!$B$7:$B$1249,0))-1)*100)</f>
        <v>7.2000000000000064</v>
      </c>
      <c r="T270" s="667">
        <f>IF(INDEX(Historical!$F$7:$F$1218,MATCH(B270,Historical!$B$7:$B$1249,0))=0,"n/a",((INDEX(Historical!$C$7:$C$1227,MATCH(B270,Historical!$B$7:$B$1249,0))/INDEX(Historical!$F$7:$F$1218,MATCH(B270,Historical!$B$7:$B$1249,0)))^(1/3)-1)*100)</f>
        <v>6.0342484118276252</v>
      </c>
      <c r="U270" s="667">
        <f>IF(INDEX(Historical!$H$7:$H$1218,MATCH(B270,Historical!$B$7:$B$1249,0))=0,"n/a",((INDEX(Historical!$C$7:$C$1227,MATCH(B270,Historical!$B$7:$B$1249,0))/INDEX(Historical!$H$7:$H$1218,MATCH(B270,Historical!$B$7:$B$1249,0)))^(1/5)-1)*100)</f>
        <v>6.1985593337348766</v>
      </c>
      <c r="V270" s="667">
        <f>IF(INDEX(Historical!$N$7:$N$1218,MATCH(B270,Historical!$B$7:$B$1249,0))=0,"n/a",((INDEX(Historical!$C$7:$C$1227,MATCH(B270,Historical!$B$7:$B$1249,0))/INDEX(Historical!$N$7:$N$1218,MATCH(B270,Historical!$B$7:$B$1249,0)))^(1/10)-1)*100)</f>
        <v>4.7810029714057789</v>
      </c>
      <c r="W270" s="668">
        <f t="shared" si="72"/>
        <v>1.2964976953177436</v>
      </c>
      <c r="X270" s="669">
        <f t="shared" si="73"/>
        <v>1.3188424114329524</v>
      </c>
      <c r="Y270" s="833"/>
      <c r="Z270" s="618">
        <f t="shared" si="74"/>
        <v>65.342960288808655</v>
      </c>
      <c r="AA270" s="844">
        <f t="shared" si="75"/>
        <v>17.772563176895307</v>
      </c>
      <c r="AB270" s="845">
        <v>12</v>
      </c>
      <c r="AC270" s="824">
        <v>2.77</v>
      </c>
      <c r="AD270" s="824">
        <v>12.39</v>
      </c>
      <c r="AE270" s="824">
        <v>1.66</v>
      </c>
      <c r="AF270" s="824">
        <v>1.55</v>
      </c>
      <c r="AG270" s="824">
        <v>9.1</v>
      </c>
      <c r="AH270" s="824">
        <v>57.499999999999993</v>
      </c>
      <c r="AI270" s="824">
        <v>-1.0699999999999998</v>
      </c>
      <c r="AJ270" s="824">
        <v>4.7</v>
      </c>
      <c r="AK270" s="824">
        <v>1.4000000000000001</v>
      </c>
      <c r="AL270" s="836">
        <v>4250</v>
      </c>
      <c r="AM270" s="830">
        <v>0.3</v>
      </c>
      <c r="AN270" s="824">
        <v>1.32</v>
      </c>
      <c r="AO270" s="705">
        <f t="shared" si="76"/>
        <v>-7.8973838959737552</v>
      </c>
      <c r="AP270" s="706">
        <f t="shared" si="77"/>
        <v>9.8751792809215519</v>
      </c>
      <c r="AQ270" s="846">
        <f t="shared" si="78"/>
        <v>10.649542699637893</v>
      </c>
      <c r="AR270" s="618">
        <f>INDEX(Historical!$C$7:$C$1227,MATCH(B270,Historical!$B$7:$B$1249,0))*IF(AH270="n/a",1.03,IF(AH270&lt;0,1.01,IF(AH270&gt;10,1.1,(1+AH270/100))))</f>
        <v>1.8425000000000002</v>
      </c>
      <c r="AS270" s="844">
        <f t="shared" si="79"/>
        <v>1.8609250000000002</v>
      </c>
      <c r="AT270" s="844">
        <f t="shared" si="83"/>
        <v>1.8869779500000001</v>
      </c>
      <c r="AU270" s="844">
        <f t="shared" si="83"/>
        <v>1.9133956413000002</v>
      </c>
      <c r="AV270" s="844">
        <f t="shared" si="83"/>
        <v>1.9401831802782001</v>
      </c>
      <c r="AW270" s="618">
        <f t="shared" si="80"/>
        <v>9.4439817715782013</v>
      </c>
      <c r="AX270" s="713">
        <f t="shared" si="81"/>
        <v>19.183387713951252</v>
      </c>
      <c r="AY270" s="891">
        <v>0.59</v>
      </c>
      <c r="AZ270" s="830">
        <v>18.399999999999999</v>
      </c>
      <c r="BA270" s="830">
        <v>-13.68</v>
      </c>
      <c r="BB270" s="830">
        <v>8.07</v>
      </c>
      <c r="BC270" s="830">
        <v>-0.9900000000000001</v>
      </c>
      <c r="BE270" s="594">
        <v>2006</v>
      </c>
      <c r="BF270" s="856">
        <f t="shared" si="82"/>
        <v>2</v>
      </c>
      <c r="BG270" s="840">
        <v>2.6</v>
      </c>
      <c r="BH270" s="823" t="s">
        <v>4455</v>
      </c>
      <c r="BI270" s="823" t="s">
        <v>4456</v>
      </c>
    </row>
    <row r="271" spans="1:61" ht="11.25" customHeight="1" x14ac:dyDescent="0.2">
      <c r="A271" s="822" t="s">
        <v>5050</v>
      </c>
      <c r="B271" s="833" t="s">
        <v>1523</v>
      </c>
      <c r="C271" s="889" t="s">
        <v>4061</v>
      </c>
      <c r="D271" s="889" t="s">
        <v>4193</v>
      </c>
      <c r="E271" s="699">
        <v>10</v>
      </c>
      <c r="F271" s="1155">
        <v>469</v>
      </c>
      <c r="G271" s="1155" t="s">
        <v>105</v>
      </c>
      <c r="H271" s="1155" t="s">
        <v>105</v>
      </c>
      <c r="I271" s="832">
        <v>80.48</v>
      </c>
      <c r="J271" s="618">
        <f t="shared" si="69"/>
        <v>0.89463220675944333</v>
      </c>
      <c r="K271" s="835">
        <v>0.18</v>
      </c>
      <c r="L271" s="845">
        <v>4</v>
      </c>
      <c r="M271" s="609">
        <f t="shared" si="70"/>
        <v>0.72</v>
      </c>
      <c r="N271" s="828" t="s">
        <v>316</v>
      </c>
      <c r="O271" s="703">
        <v>0.15</v>
      </c>
      <c r="P271" s="603">
        <v>44617</v>
      </c>
      <c r="Q271" s="603">
        <v>44651</v>
      </c>
      <c r="R271" s="609">
        <f t="shared" si="71"/>
        <v>20</v>
      </c>
      <c r="S271" s="667">
        <f>IF(INDEX(Historical!$D$7:$D$1225,MATCH(B271,Historical!$B$7:$B$1249,0))=0,"n/a",(INDEX(Historical!$C$7:$C$1227,MATCH(B271,Historical!$B$7:$B$1249,0))/INDEX(Historical!$D$7:$D$1225,MATCH(B271,Historical!$B$7:$B$1249,0))-1)*100)</f>
        <v>28.57142857142858</v>
      </c>
      <c r="T271" s="667">
        <f>IF(INDEX(Historical!$F$7:$F$1218,MATCH(B271,Historical!$B$7:$B$1249,0))=0,"n/a",((INDEX(Historical!$C$7:$C$1227,MATCH(B271,Historical!$B$7:$B$1249,0))/INDEX(Historical!$F$7:$F$1218,MATCH(B271,Historical!$B$7:$B$1249,0)))^(1/3)-1)*100)</f>
        <v>19.055078897614951</v>
      </c>
      <c r="U271" s="667">
        <f>IF(INDEX(Historical!$H$7:$H$1218,MATCH(B271,Historical!$B$7:$B$1249,0))=0,"n/a",((INDEX(Historical!$C$7:$C$1227,MATCH(B271,Historical!$B$7:$B$1249,0))/INDEX(Historical!$H$7:$H$1218,MATCH(B271,Historical!$B$7:$B$1249,0)))^(1/5)-1)*100)</f>
        <v>15.740161058219847</v>
      </c>
      <c r="V271" s="667">
        <f>IF(INDEX(Historical!$N$7:$N$1218,MATCH(B271,Historical!$B$7:$B$1249,0))=0,"n/a",((INDEX(Historical!$C$7:$C$1227,MATCH(B271,Historical!$B$7:$B$1249,0))/INDEX(Historical!$N$7:$N$1218,MATCH(B271,Historical!$B$7:$B$1249,0)))^(1/10)-1)*100)</f>
        <v>18.369380853048423</v>
      </c>
      <c r="W271" s="668">
        <f t="shared" si="72"/>
        <v>0.85686943855855369</v>
      </c>
      <c r="X271" s="669">
        <f t="shared" si="73"/>
        <v>0.59396834181961689</v>
      </c>
      <c r="Y271" s="1060" t="s">
        <v>4048</v>
      </c>
      <c r="Z271" s="618">
        <f t="shared" si="74"/>
        <v>22.570532915360499</v>
      </c>
      <c r="AA271" s="844">
        <f t="shared" si="75"/>
        <v>25.228840125391852</v>
      </c>
      <c r="AB271" s="845">
        <v>12</v>
      </c>
      <c r="AC271" s="824">
        <v>3.19</v>
      </c>
      <c r="AD271" s="824">
        <v>8.36</v>
      </c>
      <c r="AE271" s="824">
        <v>6.13</v>
      </c>
      <c r="AF271" s="824">
        <v>5.85</v>
      </c>
      <c r="AG271" s="824">
        <v>23.599999999999998</v>
      </c>
      <c r="AH271" s="824">
        <v>128.69999999999999</v>
      </c>
      <c r="AI271" s="824">
        <v>-17.78</v>
      </c>
      <c r="AJ271" s="824">
        <v>26.5</v>
      </c>
      <c r="AK271" s="824">
        <v>2.88</v>
      </c>
      <c r="AL271" s="836">
        <v>4290</v>
      </c>
      <c r="AM271" s="830">
        <v>0.70000000000000007</v>
      </c>
      <c r="AN271" s="824">
        <v>0</v>
      </c>
      <c r="AO271" s="705">
        <f t="shared" si="76"/>
        <v>-8.5940468604125613</v>
      </c>
      <c r="AP271" s="706">
        <f t="shared" si="77"/>
        <v>16.63479326497929</v>
      </c>
      <c r="AQ271" s="846">
        <f t="shared" si="78"/>
        <v>156.11517785172123</v>
      </c>
      <c r="AR271" s="618">
        <f>INDEX(Historical!$C$7:$C$1227,MATCH(B271,Historical!$B$7:$B$1249,0))*IF(AH271="n/a",1.03,IF(AH271&lt;0,1.01,IF(AH271&gt;10,1.1,(1+AH271/100))))</f>
        <v>0.59400000000000008</v>
      </c>
      <c r="AS271" s="844">
        <f t="shared" si="79"/>
        <v>0.59994000000000014</v>
      </c>
      <c r="AT271" s="844">
        <f t="shared" si="83"/>
        <v>0.61721827200000012</v>
      </c>
      <c r="AU271" s="844">
        <f t="shared" si="83"/>
        <v>0.63499415823360006</v>
      </c>
      <c r="AV271" s="844">
        <f t="shared" si="83"/>
        <v>0.65328198999072773</v>
      </c>
      <c r="AW271" s="618">
        <f t="shared" si="80"/>
        <v>3.0994344202243282</v>
      </c>
      <c r="AX271" s="713">
        <f t="shared" si="81"/>
        <v>3.8511859098214813</v>
      </c>
      <c r="AY271" s="891">
        <v>1.0900000000000001</v>
      </c>
      <c r="AZ271" s="830">
        <v>36.04</v>
      </c>
      <c r="BA271" s="830">
        <v>-23.150000000000002</v>
      </c>
      <c r="BB271" s="830">
        <v>16.54</v>
      </c>
      <c r="BC271" s="830">
        <v>2.68</v>
      </c>
      <c r="BE271" s="594">
        <v>2013</v>
      </c>
      <c r="BF271" s="856">
        <f t="shared" si="82"/>
        <v>1</v>
      </c>
      <c r="BG271" s="840">
        <v>21.099999999999998</v>
      </c>
      <c r="BH271" s="823" t="s">
        <v>4455</v>
      </c>
      <c r="BI271" s="823" t="s">
        <v>4456</v>
      </c>
    </row>
    <row r="272" spans="1:61" s="737" customFormat="1" ht="11.25" customHeight="1" x14ac:dyDescent="0.2">
      <c r="A272" s="720" t="s">
        <v>1497</v>
      </c>
      <c r="B272" s="743" t="s">
        <v>1498</v>
      </c>
      <c r="C272" s="889" t="s">
        <v>107</v>
      </c>
      <c r="D272" s="889" t="s">
        <v>4205</v>
      </c>
      <c r="E272" s="721">
        <v>11</v>
      </c>
      <c r="F272" s="1155">
        <v>444</v>
      </c>
      <c r="G272" s="1154" t="s">
        <v>105</v>
      </c>
      <c r="H272" s="1154" t="s">
        <v>105</v>
      </c>
      <c r="I272" s="722">
        <v>71</v>
      </c>
      <c r="J272" s="723">
        <f t="shared" si="69"/>
        <v>3.3802816901408446</v>
      </c>
      <c r="K272" s="724">
        <v>0.6</v>
      </c>
      <c r="L272" s="725">
        <v>4</v>
      </c>
      <c r="M272" s="726">
        <f t="shared" si="70"/>
        <v>2.4</v>
      </c>
      <c r="N272" s="727" t="s">
        <v>150</v>
      </c>
      <c r="O272" s="728">
        <v>0.57999999999999996</v>
      </c>
      <c r="P272" s="1049">
        <v>44896</v>
      </c>
      <c r="Q272" s="1049">
        <v>44911</v>
      </c>
      <c r="R272" s="726">
        <f t="shared" si="71"/>
        <v>3.4482758620689689</v>
      </c>
      <c r="S272" s="667">
        <f>IF(INDEX(Historical!$D$7:$D$1225,MATCH(B272,Historical!$B$7:$B$1249,0))=0,"n/a",(INDEX(Historical!$C$7:$C$1227,MATCH(B272,Historical!$B$7:$B$1249,0))/INDEX(Historical!$D$7:$D$1225,MATCH(B272,Historical!$B$7:$B$1249,0))-1)*100)</f>
        <v>9.2760180995474997</v>
      </c>
      <c r="T272" s="667">
        <f>IF(INDEX(Historical!$F$7:$F$1218,MATCH(B272,Historical!$B$7:$B$1249,0))=0,"n/a",((INDEX(Historical!$C$7:$C$1227,MATCH(B272,Historical!$B$7:$B$1249,0))/INDEX(Historical!$F$7:$F$1218,MATCH(B272,Historical!$B$7:$B$1249,0)))^(1/3)-1)*100)</f>
        <v>9.2836492146053615</v>
      </c>
      <c r="U272" s="667">
        <f>IF(INDEX(Historical!$H$7:$H$1218,MATCH(B272,Historical!$B$7:$B$1249,0))=0,"n/a",((INDEX(Historical!$C$7:$C$1227,MATCH(B272,Historical!$B$7:$B$1249,0))/INDEX(Historical!$H$7:$H$1218,MATCH(B272,Historical!$B$7:$B$1249,0)))^(1/5)-1)*100)</f>
        <v>9.3209246670490575</v>
      </c>
      <c r="V272" s="667" t="str">
        <f>IF(INDEX(Historical!$N$7:$N$1218,MATCH(B272,Historical!$B$7:$B$1249,0))=0,"n/a",((INDEX(Historical!$C$7:$C$1227,MATCH(B272,Historical!$B$7:$B$1249,0))/INDEX(Historical!$N$7:$N$1218,MATCH(B272,Historical!$B$7:$B$1249,0)))^(1/10)-1)*100)</f>
        <v>n/a</v>
      </c>
      <c r="W272" s="668" t="str">
        <f t="shared" si="72"/>
        <v>n/a</v>
      </c>
      <c r="X272" s="669" t="str">
        <f t="shared" si="73"/>
        <v>n/a</v>
      </c>
      <c r="Y272" s="1156"/>
      <c r="Z272" s="723" t="str">
        <f t="shared" si="74"/>
        <v>n/a</v>
      </c>
      <c r="AA272" s="730" t="str">
        <f t="shared" si="75"/>
        <v>n/a</v>
      </c>
      <c r="AB272" s="725">
        <v>12</v>
      </c>
      <c r="AC272" s="731" t="s">
        <v>135</v>
      </c>
      <c r="AD272" s="731" t="s">
        <v>135</v>
      </c>
      <c r="AE272" s="731" t="s">
        <v>135</v>
      </c>
      <c r="AF272" s="731" t="s">
        <v>135</v>
      </c>
      <c r="AG272" s="731" t="s">
        <v>135</v>
      </c>
      <c r="AH272" s="731" t="s">
        <v>135</v>
      </c>
      <c r="AI272" s="731" t="s">
        <v>135</v>
      </c>
      <c r="AJ272" s="731" t="s">
        <v>135</v>
      </c>
      <c r="AK272" s="731" t="s">
        <v>135</v>
      </c>
      <c r="AL272" s="732" t="s">
        <v>135</v>
      </c>
      <c r="AM272" s="733" t="s">
        <v>135</v>
      </c>
      <c r="AN272" s="731" t="s">
        <v>135</v>
      </c>
      <c r="AO272" s="734" t="str">
        <f t="shared" si="76"/>
        <v>n/a</v>
      </c>
      <c r="AP272" s="735">
        <f t="shared" si="77"/>
        <v>12.701206357189902</v>
      </c>
      <c r="AQ272" s="846" t="str">
        <f t="shared" si="78"/>
        <v>n/a</v>
      </c>
      <c r="AR272" s="618">
        <f>INDEX(Historical!$C$7:$C$1227,MATCH(B272,Historical!$B$7:$B$1249,0))*IF(AH272="n/a",1.03,IF(AH272&lt;0,1.01,IF(AH272&gt;10,1.1,(1+AH272/100))))</f>
        <v>2.2561904761904761</v>
      </c>
      <c r="AS272" s="730">
        <f t="shared" si="79"/>
        <v>2.3238761904761902</v>
      </c>
      <c r="AT272" s="730">
        <f t="shared" si="83"/>
        <v>2.3935924761904759</v>
      </c>
      <c r="AU272" s="730">
        <f t="shared" si="83"/>
        <v>2.4654002504761903</v>
      </c>
      <c r="AV272" s="730">
        <f t="shared" si="83"/>
        <v>2.5393622579904762</v>
      </c>
      <c r="AW272" s="723">
        <f t="shared" si="80"/>
        <v>11.978421651323808</v>
      </c>
      <c r="AX272" s="736">
        <f t="shared" si="81"/>
        <v>16.871016410315224</v>
      </c>
      <c r="AY272" s="892" t="s">
        <v>135</v>
      </c>
      <c r="AZ272" s="733" t="s">
        <v>135</v>
      </c>
      <c r="BA272" s="733" t="s">
        <v>135</v>
      </c>
      <c r="BB272" s="733" t="s">
        <v>135</v>
      </c>
      <c r="BC272" s="733" t="s">
        <v>135</v>
      </c>
      <c r="BD272" s="866" t="s">
        <v>4133</v>
      </c>
      <c r="BE272" s="594">
        <v>2012</v>
      </c>
      <c r="BF272" s="856">
        <f t="shared" si="82"/>
        <v>1</v>
      </c>
      <c r="BG272" s="784" t="s">
        <v>135</v>
      </c>
      <c r="BH272" s="823" t="s">
        <v>4455</v>
      </c>
      <c r="BI272" s="823" t="s">
        <v>4456</v>
      </c>
    </row>
    <row r="273" spans="1:61" ht="11.25" customHeight="1" x14ac:dyDescent="0.2">
      <c r="A273" s="829" t="s">
        <v>715</v>
      </c>
      <c r="B273" s="833" t="s">
        <v>716</v>
      </c>
      <c r="C273" s="889" t="s">
        <v>152</v>
      </c>
      <c r="D273" s="889" t="s">
        <v>4215</v>
      </c>
      <c r="E273" s="699">
        <v>20</v>
      </c>
      <c r="F273" s="1155">
        <v>173</v>
      </c>
      <c r="G273" s="1155" t="s">
        <v>105</v>
      </c>
      <c r="H273" s="1155" t="s">
        <v>105</v>
      </c>
      <c r="I273" s="832">
        <v>32.229999999999997</v>
      </c>
      <c r="J273" s="618">
        <f t="shared" si="69"/>
        <v>3.2268073223704627</v>
      </c>
      <c r="K273" s="835">
        <v>0.26</v>
      </c>
      <c r="L273" s="845">
        <v>4</v>
      </c>
      <c r="M273" s="609">
        <f t="shared" si="70"/>
        <v>1.04</v>
      </c>
      <c r="N273" s="828" t="s">
        <v>323</v>
      </c>
      <c r="O273" s="700">
        <v>0.24</v>
      </c>
      <c r="P273" s="603">
        <v>44617</v>
      </c>
      <c r="Q273" s="603">
        <v>44637</v>
      </c>
      <c r="R273" s="609">
        <f t="shared" si="71"/>
        <v>8.333333333333341</v>
      </c>
      <c r="S273" s="667">
        <f>IF(INDEX(Historical!$D$7:$D$1225,MATCH(B273,Historical!$B$7:$B$1249,0))=0,"n/a",(INDEX(Historical!$C$7:$C$1227,MATCH(B273,Historical!$B$7:$B$1249,0))/INDEX(Historical!$D$7:$D$1225,MATCH(B273,Historical!$B$7:$B$1249,0))-1)*100)</f>
        <v>6.6666666666666652</v>
      </c>
      <c r="T273" s="667">
        <f>IF(INDEX(Historical!$F$7:$F$1218,MATCH(B273,Historical!$B$7:$B$1249,0))=0,"n/a",((INDEX(Historical!$C$7:$C$1227,MATCH(B273,Historical!$B$7:$B$1249,0))/INDEX(Historical!$F$7:$F$1218,MATCH(B273,Historical!$B$7:$B$1249,0)))^(1/3)-1)*100)</f>
        <v>8.0983869874452274</v>
      </c>
      <c r="U273" s="667">
        <f>IF(INDEX(Historical!$H$7:$H$1218,MATCH(B273,Historical!$B$7:$B$1249,0))=0,"n/a",((INDEX(Historical!$C$7:$C$1227,MATCH(B273,Historical!$B$7:$B$1249,0))/INDEX(Historical!$H$7:$H$1218,MATCH(B273,Historical!$B$7:$B$1249,0)))^(1/5)-1)*100)</f>
        <v>10.603443372707044</v>
      </c>
      <c r="V273" s="667">
        <f>IF(INDEX(Historical!$N$7:$N$1218,MATCH(B273,Historical!$B$7:$B$1249,0))=0,"n/a",((INDEX(Historical!$C$7:$C$1227,MATCH(B273,Historical!$B$7:$B$1249,0))/INDEX(Historical!$N$7:$N$1218,MATCH(B273,Historical!$B$7:$B$1249,0)))^(1/10)-1)*100)</f>
        <v>12.716455524132009</v>
      </c>
      <c r="W273" s="668">
        <f t="shared" si="72"/>
        <v>0.83383639038290958</v>
      </c>
      <c r="X273" s="669">
        <f t="shared" si="73"/>
        <v>0.21683933277519518</v>
      </c>
      <c r="Y273" s="834" t="s">
        <v>717</v>
      </c>
      <c r="Z273" s="618" t="str">
        <f t="shared" si="74"/>
        <v>n/a</v>
      </c>
      <c r="AA273" s="844" t="str">
        <f t="shared" si="75"/>
        <v>n/a</v>
      </c>
      <c r="AB273" s="845">
        <v>6</v>
      </c>
      <c r="AC273" s="824">
        <v>-0.64</v>
      </c>
      <c r="AD273" s="824" t="s">
        <v>135</v>
      </c>
      <c r="AE273" s="824">
        <v>0.97</v>
      </c>
      <c r="AF273" s="824">
        <v>0.94</v>
      </c>
      <c r="AG273" s="824">
        <v>-2.1999999999999997</v>
      </c>
      <c r="AH273" s="824">
        <v>-401.70000000000005</v>
      </c>
      <c r="AI273" s="824">
        <v>37.75</v>
      </c>
      <c r="AJ273" s="824">
        <v>48.9</v>
      </c>
      <c r="AK273" s="824">
        <v>10</v>
      </c>
      <c r="AL273" s="836">
        <v>4280</v>
      </c>
      <c r="AM273" s="830">
        <v>1</v>
      </c>
      <c r="AN273" s="824">
        <v>0.89</v>
      </c>
      <c r="AO273" s="705" t="str">
        <f t="shared" si="76"/>
        <v>n/a</v>
      </c>
      <c r="AP273" s="706">
        <f t="shared" si="77"/>
        <v>13.830250695077506</v>
      </c>
      <c r="AQ273" s="846" t="str">
        <f t="shared" si="78"/>
        <v>n/a</v>
      </c>
      <c r="AR273" s="618">
        <f>INDEX(Historical!$C$7:$C$1227,MATCH(B273,Historical!$B$7:$B$1249,0))*IF(AH273="n/a",1.03,IF(AH273&lt;0,1.01,IF(AH273&gt;10,1.1,(1+AH273/100))))</f>
        <v>0.96960000000000002</v>
      </c>
      <c r="AS273" s="844">
        <f t="shared" si="79"/>
        <v>1.0665600000000002</v>
      </c>
      <c r="AT273" s="844">
        <f t="shared" si="83"/>
        <v>1.1732160000000003</v>
      </c>
      <c r="AU273" s="844">
        <f t="shared" si="83"/>
        <v>1.2905376000000004</v>
      </c>
      <c r="AV273" s="844">
        <f t="shared" si="83"/>
        <v>1.4195913600000005</v>
      </c>
      <c r="AW273" s="618">
        <f t="shared" si="80"/>
        <v>5.9195049600000011</v>
      </c>
      <c r="AX273" s="713">
        <f t="shared" si="81"/>
        <v>18.366444182438727</v>
      </c>
      <c r="AY273" s="891">
        <v>0.88</v>
      </c>
      <c r="AZ273" s="830">
        <v>2.91</v>
      </c>
      <c r="BA273" s="830">
        <v>-26.58</v>
      </c>
      <c r="BB273" s="830">
        <v>-12.770000000000001</v>
      </c>
      <c r="BC273" s="830">
        <v>-15.379999999999999</v>
      </c>
      <c r="BE273" s="594">
        <v>2003</v>
      </c>
      <c r="BF273" s="856">
        <f t="shared" si="82"/>
        <v>2</v>
      </c>
      <c r="BG273" s="840">
        <v>-1</v>
      </c>
      <c r="BH273" s="823" t="s">
        <v>4455</v>
      </c>
      <c r="BI273" s="823" t="s">
        <v>4456</v>
      </c>
    </row>
    <row r="274" spans="1:61" ht="11.25" customHeight="1" x14ac:dyDescent="0.2">
      <c r="A274" s="822" t="s">
        <v>5054</v>
      </c>
      <c r="B274" s="833" t="s">
        <v>1527</v>
      </c>
      <c r="C274" s="889" t="s">
        <v>107</v>
      </c>
      <c r="D274" s="889" t="s">
        <v>117</v>
      </c>
      <c r="E274" s="699">
        <v>13</v>
      </c>
      <c r="F274" s="1155">
        <v>276</v>
      </c>
      <c r="G274" s="1155" t="s">
        <v>105</v>
      </c>
      <c r="H274" s="1155" t="s">
        <v>105</v>
      </c>
      <c r="I274" s="832">
        <v>149.03</v>
      </c>
      <c r="J274" s="618">
        <f t="shared" si="69"/>
        <v>1.4762128430517347</v>
      </c>
      <c r="K274" s="835">
        <v>0.55000000000000004</v>
      </c>
      <c r="L274" s="845">
        <v>4</v>
      </c>
      <c r="M274" s="609">
        <f t="shared" si="70"/>
        <v>2.2000000000000002</v>
      </c>
      <c r="N274" s="828" t="s">
        <v>585</v>
      </c>
      <c r="O274" s="700">
        <v>0.47</v>
      </c>
      <c r="P274" s="603">
        <v>44610</v>
      </c>
      <c r="Q274" s="603">
        <v>44634</v>
      </c>
      <c r="R274" s="609">
        <f t="shared" si="71"/>
        <v>17.021276595744698</v>
      </c>
      <c r="S274" s="667">
        <f>IF(INDEX(Historical!$D$7:$D$1225,MATCH(B274,Historical!$B$7:$B$1249,0))=0,"n/a",(INDEX(Historical!$C$7:$C$1227,MATCH(B274,Historical!$B$7:$B$1249,0))/INDEX(Historical!$D$7:$D$1225,MATCH(B274,Historical!$B$7:$B$1249,0))-1)*100)</f>
        <v>17.499999999999982</v>
      </c>
      <c r="T274" s="667">
        <f>IF(INDEX(Historical!$F$7:$F$1218,MATCH(B274,Historical!$B$7:$B$1249,0))=0,"n/a",((INDEX(Historical!$C$7:$C$1227,MATCH(B274,Historical!$B$7:$B$1249,0))/INDEX(Historical!$F$7:$F$1218,MATCH(B274,Historical!$B$7:$B$1249,0)))^(1/3)-1)*100)</f>
        <v>23.420115855534362</v>
      </c>
      <c r="U274" s="667">
        <f>IF(INDEX(Historical!$H$7:$H$1218,MATCH(B274,Historical!$B$7:$B$1249,0))=0,"n/a",((INDEX(Historical!$C$7:$C$1227,MATCH(B274,Historical!$B$7:$B$1249,0))/INDEX(Historical!$H$7:$H$1218,MATCH(B274,Historical!$B$7:$B$1249,0)))^(1/5)-1)*100)</f>
        <v>21.846192255890507</v>
      </c>
      <c r="V274" s="667">
        <f>IF(INDEX(Historical!$N$7:$N$1218,MATCH(B274,Historical!$B$7:$B$1249,0))=0,"n/a",((INDEX(Historical!$C$7:$C$1227,MATCH(B274,Historical!$B$7:$B$1249,0))/INDEX(Historical!$N$7:$N$1218,MATCH(B274,Historical!$B$7:$B$1249,0)))^(1/10)-1)*100)</f>
        <v>34.095988147943167</v>
      </c>
      <c r="W274" s="668">
        <f t="shared" si="72"/>
        <v>0.64072618048491359</v>
      </c>
      <c r="X274" s="669">
        <f t="shared" si="73"/>
        <v>1.4185839127201627</v>
      </c>
      <c r="Y274" s="834"/>
      <c r="Z274" s="618">
        <f t="shared" si="74"/>
        <v>30.51317614424411</v>
      </c>
      <c r="AA274" s="844">
        <f t="shared" si="75"/>
        <v>20.66990291262136</v>
      </c>
      <c r="AB274" s="845">
        <v>12</v>
      </c>
      <c r="AC274" s="824">
        <v>7.21</v>
      </c>
      <c r="AD274" s="824">
        <v>1.94</v>
      </c>
      <c r="AE274" s="824">
        <v>1.97</v>
      </c>
      <c r="AF274" s="824">
        <v>3.37</v>
      </c>
      <c r="AG274" s="824">
        <v>17.399999999999999</v>
      </c>
      <c r="AH274" s="824">
        <v>-2</v>
      </c>
      <c r="AI274" s="824">
        <v>19.7</v>
      </c>
      <c r="AJ274" s="824">
        <v>15.4</v>
      </c>
      <c r="AK274" s="824">
        <v>10.41</v>
      </c>
      <c r="AL274" s="836">
        <v>5430</v>
      </c>
      <c r="AM274" s="830">
        <v>0.6</v>
      </c>
      <c r="AN274" s="824">
        <v>1.25</v>
      </c>
      <c r="AO274" s="705">
        <f t="shared" si="76"/>
        <v>2.6525021863208806</v>
      </c>
      <c r="AP274" s="706">
        <f t="shared" si="77"/>
        <v>23.322405098942241</v>
      </c>
      <c r="AQ274" s="846">
        <f t="shared" si="78"/>
        <v>75.951474138037383</v>
      </c>
      <c r="AR274" s="618">
        <f>INDEX(Historical!$C$7:$C$1227,MATCH(B274,Historical!$B$7:$B$1249,0))*IF(AH274="n/a",1.03,IF(AH274&lt;0,1.01,IF(AH274&gt;10,1.1,(1+AH274/100))))</f>
        <v>1.8987999999999998</v>
      </c>
      <c r="AS274" s="844">
        <f t="shared" si="79"/>
        <v>2.0886800000000001</v>
      </c>
      <c r="AT274" s="844">
        <f t="shared" si="83"/>
        <v>2.2975480000000004</v>
      </c>
      <c r="AU274" s="844">
        <f t="shared" si="83"/>
        <v>2.5273028000000006</v>
      </c>
      <c r="AV274" s="844">
        <f t="shared" si="83"/>
        <v>2.7800330800000008</v>
      </c>
      <c r="AW274" s="618">
        <f t="shared" si="80"/>
        <v>11.592363880000002</v>
      </c>
      <c r="AX274" s="713">
        <f t="shared" si="81"/>
        <v>7.778543836811382</v>
      </c>
      <c r="AY274" s="891">
        <v>1.21</v>
      </c>
      <c r="AZ274" s="830">
        <v>35.21</v>
      </c>
      <c r="BA274" s="830">
        <v>-6.5500000000000007</v>
      </c>
      <c r="BB274" s="830">
        <v>9.69</v>
      </c>
      <c r="BC274" s="830">
        <v>14.95</v>
      </c>
      <c r="BE274" s="594">
        <v>2010</v>
      </c>
      <c r="BF274" s="856">
        <f t="shared" si="82"/>
        <v>1</v>
      </c>
      <c r="BG274" s="840">
        <v>2.1</v>
      </c>
      <c r="BH274" s="823" t="s">
        <v>4455</v>
      </c>
      <c r="BI274" s="823" t="s">
        <v>4456</v>
      </c>
    </row>
    <row r="275" spans="1:61" ht="11.25" customHeight="1" x14ac:dyDescent="0.2">
      <c r="A275" s="822" t="s">
        <v>5055</v>
      </c>
      <c r="B275" s="833" t="s">
        <v>1535</v>
      </c>
      <c r="C275" s="889" t="s">
        <v>107</v>
      </c>
      <c r="D275" s="889" t="s">
        <v>117</v>
      </c>
      <c r="E275" s="699">
        <v>14</v>
      </c>
      <c r="F275" s="1155">
        <v>261</v>
      </c>
      <c r="G275" s="1155" t="s">
        <v>105</v>
      </c>
      <c r="H275" s="1155" t="s">
        <v>105</v>
      </c>
      <c r="I275" s="832">
        <v>108.03</v>
      </c>
      <c r="J275" s="618">
        <f t="shared" si="69"/>
        <v>4.4432102193835048</v>
      </c>
      <c r="K275" s="835">
        <v>1.2</v>
      </c>
      <c r="L275" s="845">
        <v>4</v>
      </c>
      <c r="M275" s="609">
        <f t="shared" si="70"/>
        <v>4.8</v>
      </c>
      <c r="N275" s="828" t="s">
        <v>147</v>
      </c>
      <c r="O275" s="700">
        <v>1.1499999999999999</v>
      </c>
      <c r="P275" s="603">
        <v>44606</v>
      </c>
      <c r="Q275" s="603">
        <v>44631</v>
      </c>
      <c r="R275" s="609">
        <f t="shared" si="71"/>
        <v>4.3478260869565259</v>
      </c>
      <c r="S275" s="667">
        <f>IF(INDEX(Historical!$D$7:$D$1225,MATCH(B275,Historical!$B$7:$B$1249,0))=0,"n/a",(INDEX(Historical!$C$7:$C$1227,MATCH(B275,Historical!$B$7:$B$1249,0))/INDEX(Historical!$D$7:$D$1225,MATCH(B275,Historical!$B$7:$B$1249,0))-1)*100)</f>
        <v>4.5454545454545192</v>
      </c>
      <c r="T275" s="667">
        <f>IF(INDEX(Historical!$F$7:$F$1218,MATCH(B275,Historical!$B$7:$B$1249,0))=0,"n/a",((INDEX(Historical!$C$7:$C$1227,MATCH(B275,Historical!$B$7:$B$1249,0))/INDEX(Historical!$F$7:$F$1218,MATCH(B275,Historical!$B$7:$B$1249,0)))^(1/3)-1)*100)</f>
        <v>8.5138345254405436</v>
      </c>
      <c r="U275" s="667">
        <f>IF(INDEX(Historical!$H$7:$H$1218,MATCH(B275,Historical!$B$7:$B$1249,0))=0,"n/a",((INDEX(Historical!$C$7:$C$1227,MATCH(B275,Historical!$B$7:$B$1249,0))/INDEX(Historical!$H$7:$H$1218,MATCH(B275,Historical!$B$7:$B$1249,0)))^(1/5)-1)*100)</f>
        <v>10.438362870438155</v>
      </c>
      <c r="V275" s="667">
        <f>IF(INDEX(Historical!$N$7:$N$1218,MATCH(B275,Historical!$B$7:$B$1249,0))=0,"n/a",((INDEX(Historical!$C$7:$C$1227,MATCH(B275,Historical!$B$7:$B$1249,0))/INDEX(Historical!$N$7:$N$1218,MATCH(B275,Historical!$B$7:$B$1249,0)))^(1/10)-1)*100)</f>
        <v>12.237758017183985</v>
      </c>
      <c r="W275" s="668">
        <f t="shared" si="72"/>
        <v>0.85296366015579328</v>
      </c>
      <c r="X275" s="669">
        <f t="shared" si="73"/>
        <v>0.69589085802921036</v>
      </c>
      <c r="Y275" s="631"/>
      <c r="Z275" s="618">
        <f t="shared" si="74"/>
        <v>666.66666666666674</v>
      </c>
      <c r="AA275" s="844">
        <f t="shared" si="75"/>
        <v>150.04166666666669</v>
      </c>
      <c r="AB275" s="845">
        <v>12</v>
      </c>
      <c r="AC275" s="824">
        <v>0.72</v>
      </c>
      <c r="AD275" s="824" t="s">
        <v>135</v>
      </c>
      <c r="AE275" s="824">
        <v>0.63</v>
      </c>
      <c r="AF275" s="824">
        <v>2.4</v>
      </c>
      <c r="AG275" s="824">
        <v>0.8</v>
      </c>
      <c r="AH275" s="825">
        <v>-34.300000000000004</v>
      </c>
      <c r="AI275" s="825">
        <v>22.2</v>
      </c>
      <c r="AJ275" s="824">
        <v>15</v>
      </c>
      <c r="AK275" s="824">
        <v>-5.0599999999999996</v>
      </c>
      <c r="AL275" s="836">
        <v>39780</v>
      </c>
      <c r="AM275" s="830">
        <v>0.11</v>
      </c>
      <c r="AN275" s="824">
        <v>1.27</v>
      </c>
      <c r="AO275" s="705">
        <f t="shared" si="76"/>
        <v>-135.16009357684501</v>
      </c>
      <c r="AP275" s="706">
        <f t="shared" si="77"/>
        <v>14.881573089821661</v>
      </c>
      <c r="AQ275" s="846">
        <f t="shared" si="78"/>
        <v>300.05555169806655</v>
      </c>
      <c r="AR275" s="618">
        <f>INDEX(Historical!$C$7:$C$1227,MATCH(B275,Historical!$B$7:$B$1249,0))*IF(AH275="n/a",1.03,IF(AH275&lt;0,1.01,IF(AH275&gt;10,1.1,(1+AH275/100))))</f>
        <v>4.6459999999999999</v>
      </c>
      <c r="AS275" s="844">
        <f t="shared" si="79"/>
        <v>5.1106000000000007</v>
      </c>
      <c r="AT275" s="844">
        <f t="shared" si="83"/>
        <v>5.1617060000000006</v>
      </c>
      <c r="AU275" s="844">
        <f t="shared" si="83"/>
        <v>5.2133230600000005</v>
      </c>
      <c r="AV275" s="844">
        <f t="shared" si="83"/>
        <v>5.2654562906000004</v>
      </c>
      <c r="AW275" s="618">
        <f t="shared" si="80"/>
        <v>25.397085350600001</v>
      </c>
      <c r="AX275" s="713">
        <f t="shared" si="81"/>
        <v>23.50928941090438</v>
      </c>
      <c r="AY275" s="891">
        <v>1.42</v>
      </c>
      <c r="AZ275" s="830">
        <v>26.41</v>
      </c>
      <c r="BA275" s="830">
        <v>-13.03</v>
      </c>
      <c r="BB275" s="830">
        <v>9.1999999999999993</v>
      </c>
      <c r="BC275" s="830">
        <v>4.8899999999999997</v>
      </c>
      <c r="BE275" s="594">
        <v>2009</v>
      </c>
      <c r="BF275" s="856">
        <f t="shared" si="82"/>
        <v>1</v>
      </c>
      <c r="BG275" s="840">
        <v>0</v>
      </c>
      <c r="BH275" s="823" t="s">
        <v>4455</v>
      </c>
      <c r="BI275" s="823" t="s">
        <v>4456</v>
      </c>
    </row>
    <row r="276" spans="1:61" ht="11.25" customHeight="1" x14ac:dyDescent="0.2">
      <c r="A276" s="829" t="s">
        <v>1503</v>
      </c>
      <c r="B276" s="833" t="s">
        <v>1504</v>
      </c>
      <c r="C276" s="889" t="s">
        <v>177</v>
      </c>
      <c r="D276" s="889" t="s">
        <v>4203</v>
      </c>
      <c r="E276" s="699">
        <v>11</v>
      </c>
      <c r="F276" s="1155">
        <v>421</v>
      </c>
      <c r="G276" s="1155" t="s">
        <v>36</v>
      </c>
      <c r="H276" s="1155" t="s">
        <v>36</v>
      </c>
      <c r="I276" s="832">
        <v>108.44</v>
      </c>
      <c r="J276" s="618">
        <f t="shared" si="69"/>
        <v>3.5780154924382148</v>
      </c>
      <c r="K276" s="835">
        <v>0.97</v>
      </c>
      <c r="L276" s="845">
        <v>4</v>
      </c>
      <c r="M276" s="609">
        <f t="shared" si="70"/>
        <v>3.88</v>
      </c>
      <c r="N276" s="828" t="s">
        <v>118</v>
      </c>
      <c r="O276" s="700">
        <v>0.92</v>
      </c>
      <c r="P276" s="603">
        <v>44701</v>
      </c>
      <c r="Q276" s="603">
        <v>44713</v>
      </c>
      <c r="R276" s="609">
        <f t="shared" si="71"/>
        <v>5.4347826086956443</v>
      </c>
      <c r="S276" s="667">
        <f>IF(INDEX(Historical!$D$7:$D$1225,MATCH(B276,Historical!$B$7:$B$1249,0))=0,"n/a",(INDEX(Historical!$C$7:$C$1227,MATCH(B276,Historical!$B$7:$B$1249,0))/INDEX(Historical!$D$7:$D$1225,MATCH(B276,Historical!$B$7:$B$1249,0))-1)*100)</f>
        <v>0.55555555555555358</v>
      </c>
      <c r="T276" s="667">
        <f>IF(INDEX(Historical!$F$7:$F$1218,MATCH(B276,Historical!$B$7:$B$1249,0))=0,"n/a",((INDEX(Historical!$C$7:$C$1227,MATCH(B276,Historical!$B$7:$B$1249,0))/INDEX(Historical!$F$7:$F$1218,MATCH(B276,Historical!$B$7:$B$1249,0)))^(1/3)-1)*100)</f>
        <v>5.3049918609948898</v>
      </c>
      <c r="U276" s="667">
        <f>IF(INDEX(Historical!$H$7:$H$1218,MATCH(B276,Historical!$B$7:$B$1249,0))=0,"n/a",((INDEX(Historical!$C$7:$C$1227,MATCH(B276,Historical!$B$7:$B$1249,0))/INDEX(Historical!$H$7:$H$1218,MATCH(B276,Historical!$B$7:$B$1249,0)))^(1/5)-1)*100)</f>
        <v>8.1206124838088876</v>
      </c>
      <c r="V276" s="667" t="str">
        <f>IF(INDEX(Historical!$N$7:$N$1218,MATCH(B276,Historical!$B$7:$B$1249,0))=0,"n/a",((INDEX(Historical!$C$7:$C$1227,MATCH(B276,Historical!$B$7:$B$1249,0))/INDEX(Historical!$N$7:$N$1218,MATCH(B276,Historical!$B$7:$B$1249,0)))^(1/10)-1)*100)</f>
        <v>n/a</v>
      </c>
      <c r="W276" s="668" t="str">
        <f t="shared" si="72"/>
        <v>n/a</v>
      </c>
      <c r="X276" s="669">
        <f t="shared" si="73"/>
        <v>27.068708279362959</v>
      </c>
      <c r="Y276" s="640"/>
      <c r="Z276" s="618">
        <f t="shared" si="74"/>
        <v>17.757437070938213</v>
      </c>
      <c r="AA276" s="844">
        <f t="shared" si="75"/>
        <v>4.9629290617848962</v>
      </c>
      <c r="AB276" s="845">
        <v>12</v>
      </c>
      <c r="AC276" s="824">
        <v>21.85</v>
      </c>
      <c r="AD276" s="824">
        <v>0.79</v>
      </c>
      <c r="AE276" s="824">
        <v>0.32</v>
      </c>
      <c r="AF276" s="824">
        <v>1.86</v>
      </c>
      <c r="AG276" s="824">
        <v>44.5</v>
      </c>
      <c r="AH276" s="824">
        <v>132.69999999999999</v>
      </c>
      <c r="AI276" s="824">
        <v>-28.84</v>
      </c>
      <c r="AJ276" s="824">
        <v>0.3</v>
      </c>
      <c r="AK276" s="824">
        <v>6.3</v>
      </c>
      <c r="AL276" s="836">
        <v>52240</v>
      </c>
      <c r="AM276" s="830">
        <v>0.2</v>
      </c>
      <c r="AN276" s="824">
        <v>0.63</v>
      </c>
      <c r="AO276" s="705">
        <f t="shared" si="76"/>
        <v>6.7356989144622066</v>
      </c>
      <c r="AP276" s="706">
        <f t="shared" si="77"/>
        <v>11.698627976247103</v>
      </c>
      <c r="AQ276" s="846">
        <f t="shared" si="78"/>
        <v>-35.947771120679597</v>
      </c>
      <c r="AR276" s="618">
        <f>INDEX(Historical!$C$7:$C$1227,MATCH(B276,Historical!$B$7:$B$1249,0))*IF(AH276="n/a",1.03,IF(AH276&lt;0,1.01,IF(AH276&gt;10,1.1,(1+AH276/100))))</f>
        <v>3.9820000000000007</v>
      </c>
      <c r="AS276" s="844">
        <f t="shared" si="79"/>
        <v>4.0218200000000008</v>
      </c>
      <c r="AT276" s="844">
        <f t="shared" si="83"/>
        <v>4.2751946600000004</v>
      </c>
      <c r="AU276" s="844">
        <f t="shared" si="83"/>
        <v>4.5445319235800001</v>
      </c>
      <c r="AV276" s="844">
        <f t="shared" si="83"/>
        <v>4.8308374347655398</v>
      </c>
      <c r="AW276" s="618">
        <f t="shared" si="80"/>
        <v>21.654384018345539</v>
      </c>
      <c r="AX276" s="713">
        <f t="shared" si="81"/>
        <v>19.969000385785264</v>
      </c>
      <c r="AY276" s="891">
        <v>1.44</v>
      </c>
      <c r="AZ276" s="830">
        <v>59.63</v>
      </c>
      <c r="BA276" s="830">
        <v>-4.4799999999999995</v>
      </c>
      <c r="BB276" s="830">
        <v>10.79</v>
      </c>
      <c r="BC276" s="830">
        <v>19.809999999999999</v>
      </c>
      <c r="BE276" s="594">
        <v>2012</v>
      </c>
      <c r="BF276" s="856">
        <f t="shared" si="82"/>
        <v>1</v>
      </c>
      <c r="BG276" s="840">
        <v>16.2</v>
      </c>
      <c r="BH276" s="823" t="s">
        <v>4455</v>
      </c>
      <c r="BI276" s="823" t="s">
        <v>4456</v>
      </c>
    </row>
    <row r="277" spans="1:61" ht="11.25" customHeight="1" x14ac:dyDescent="0.2">
      <c r="A277" s="829" t="s">
        <v>5057</v>
      </c>
      <c r="B277" s="833" t="s">
        <v>734</v>
      </c>
      <c r="C277" s="889" t="s">
        <v>4061</v>
      </c>
      <c r="D277" s="889" t="s">
        <v>4193</v>
      </c>
      <c r="E277" s="699">
        <v>20</v>
      </c>
      <c r="F277" s="1155">
        <v>176</v>
      </c>
      <c r="G277" s="1155" t="s">
        <v>36</v>
      </c>
      <c r="H277" s="1155" t="s">
        <v>114</v>
      </c>
      <c r="I277" s="832">
        <v>126.49</v>
      </c>
      <c r="J277" s="618">
        <f t="shared" si="69"/>
        <v>2.3717289904340264</v>
      </c>
      <c r="K277" s="835">
        <v>0.75</v>
      </c>
      <c r="L277" s="845">
        <v>4</v>
      </c>
      <c r="M277" s="609">
        <f t="shared" si="70"/>
        <v>3</v>
      </c>
      <c r="N277" s="828" t="s">
        <v>323</v>
      </c>
      <c r="O277" s="700">
        <v>0.68</v>
      </c>
      <c r="P277" s="603">
        <v>44713</v>
      </c>
      <c r="Q277" s="603">
        <v>44735</v>
      </c>
      <c r="R277" s="609">
        <f t="shared" si="71"/>
        <v>10.294117647058815</v>
      </c>
      <c r="S277" s="667">
        <f>IF(INDEX(Historical!$D$7:$D$1225,MATCH(B277,Historical!$B$7:$B$1249,0))=0,"n/a",(INDEX(Historical!$C$7:$C$1227,MATCH(B277,Historical!$B$7:$B$1249,0))/INDEX(Historical!$D$7:$D$1225,MATCH(B277,Historical!$B$7:$B$1249,0))-1)*100)</f>
        <v>5.836575875486405</v>
      </c>
      <c r="T277" s="667">
        <f>IF(INDEX(Historical!$F$7:$F$1218,MATCH(B277,Historical!$B$7:$B$1249,0))=0,"n/a",((INDEX(Historical!$C$7:$C$1227,MATCH(B277,Historical!$B$7:$B$1249,0))/INDEX(Historical!$F$7:$F$1218,MATCH(B277,Historical!$B$7:$B$1249,0)))^(1/3)-1)*100)</f>
        <v>3.8295272967835414</v>
      </c>
      <c r="U277" s="667">
        <f>IF(INDEX(Historical!$H$7:$H$1218,MATCH(B277,Historical!$B$7:$B$1249,0))=0,"n/a",((INDEX(Historical!$C$7:$C$1227,MATCH(B277,Historical!$B$7:$B$1249,0))/INDEX(Historical!$H$7:$H$1218,MATCH(B277,Historical!$B$7:$B$1249,0)))^(1/5)-1)*100)</f>
        <v>5.6135672318769814</v>
      </c>
      <c r="V277" s="667">
        <f>IF(INDEX(Historical!$N$7:$N$1218,MATCH(B277,Historical!$B$7:$B$1249,0))=0,"n/a",((INDEX(Historical!$C$7:$C$1227,MATCH(B277,Historical!$B$7:$B$1249,0))/INDEX(Historical!$N$7:$N$1218,MATCH(B277,Historical!$B$7:$B$1249,0)))^(1/10)-1)*100)</f>
        <v>12.535162620107855</v>
      </c>
      <c r="W277" s="668">
        <f t="shared" si="72"/>
        <v>0.4478256407198235</v>
      </c>
      <c r="X277" s="669">
        <f t="shared" si="73"/>
        <v>0.11842968843622324</v>
      </c>
      <c r="Y277" s="640"/>
      <c r="Z277" s="618">
        <f t="shared" si="74"/>
        <v>26.26970227670753</v>
      </c>
      <c r="AA277" s="844">
        <f t="shared" si="75"/>
        <v>11.076182136602451</v>
      </c>
      <c r="AB277" s="845">
        <v>9</v>
      </c>
      <c r="AC277" s="824">
        <v>11.42</v>
      </c>
      <c r="AD277" s="824" t="s">
        <v>135</v>
      </c>
      <c r="AE277" s="824">
        <v>2.97</v>
      </c>
      <c r="AF277" s="824">
        <v>7.36</v>
      </c>
      <c r="AG277" s="824">
        <v>88.1</v>
      </c>
      <c r="AH277" s="824">
        <v>45.1</v>
      </c>
      <c r="AI277" s="824">
        <v>19.39</v>
      </c>
      <c r="AJ277" s="824">
        <v>47.4</v>
      </c>
      <c r="AK277" s="824">
        <v>-7.4700000000000006</v>
      </c>
      <c r="AL277" s="836">
        <v>131110</v>
      </c>
      <c r="AM277" s="830">
        <v>0.13999999999999999</v>
      </c>
      <c r="AN277" s="824">
        <v>0.86</v>
      </c>
      <c r="AO277" s="705">
        <f t="shared" si="76"/>
        <v>-3.0908859142914435</v>
      </c>
      <c r="AP277" s="706">
        <f t="shared" si="77"/>
        <v>7.9852962223110078</v>
      </c>
      <c r="AQ277" s="846">
        <f t="shared" si="78"/>
        <v>90.345534372967862</v>
      </c>
      <c r="AR277" s="618">
        <f>INDEX(Historical!$C$7:$C$1227,MATCH(B277,Historical!$B$7:$B$1249,0))*IF(AH277="n/a",1.03,IF(AH277&lt;0,1.01,IF(AH277&gt;10,1.1,(1+AH277/100))))</f>
        <v>2.9920000000000004</v>
      </c>
      <c r="AS277" s="844">
        <f t="shared" si="79"/>
        <v>3.2912000000000008</v>
      </c>
      <c r="AT277" s="844">
        <f t="shared" si="83"/>
        <v>3.3241120000000008</v>
      </c>
      <c r="AU277" s="844">
        <f t="shared" si="83"/>
        <v>3.3573531200000009</v>
      </c>
      <c r="AV277" s="844">
        <f t="shared" si="83"/>
        <v>3.3909266512000009</v>
      </c>
      <c r="AW277" s="618">
        <f t="shared" si="80"/>
        <v>16.355591771200004</v>
      </c>
      <c r="AX277" s="713">
        <f t="shared" si="81"/>
        <v>12.930343719819753</v>
      </c>
      <c r="AY277" s="891">
        <v>1.22</v>
      </c>
      <c r="AZ277" s="830">
        <v>24.09</v>
      </c>
      <c r="BA277" s="830">
        <v>-34.660000000000004</v>
      </c>
      <c r="BB277" s="830">
        <v>7.62</v>
      </c>
      <c r="BC277" s="830">
        <v>-7.22</v>
      </c>
      <c r="BE277" s="594">
        <v>2003</v>
      </c>
      <c r="BF277" s="856">
        <f t="shared" si="82"/>
        <v>2</v>
      </c>
      <c r="BG277" s="840">
        <v>28.299999999999997</v>
      </c>
      <c r="BH277" s="823" t="s">
        <v>4455</v>
      </c>
      <c r="BI277" s="823" t="s">
        <v>4456</v>
      </c>
    </row>
    <row r="278" spans="1:61" ht="11.25" customHeight="1" x14ac:dyDescent="0.2">
      <c r="A278" s="822" t="s">
        <v>1539</v>
      </c>
      <c r="B278" s="833" t="s">
        <v>1540</v>
      </c>
      <c r="C278" s="889" t="s">
        <v>107</v>
      </c>
      <c r="D278" s="889" t="s">
        <v>4205</v>
      </c>
      <c r="E278" s="699">
        <v>12</v>
      </c>
      <c r="F278" s="1155">
        <v>346</v>
      </c>
      <c r="G278" s="1155" t="s">
        <v>105</v>
      </c>
      <c r="H278" s="1155" t="s">
        <v>105</v>
      </c>
      <c r="I278" s="832">
        <v>26.95</v>
      </c>
      <c r="J278" s="618">
        <f t="shared" si="69"/>
        <v>5.3432282003710574</v>
      </c>
      <c r="K278" s="835">
        <v>0.36</v>
      </c>
      <c r="L278" s="845">
        <v>4</v>
      </c>
      <c r="M278" s="609">
        <f t="shared" si="70"/>
        <v>1.44</v>
      </c>
      <c r="N278" s="828" t="s">
        <v>316</v>
      </c>
      <c r="O278" s="700">
        <v>0.35</v>
      </c>
      <c r="P278" s="603">
        <v>44630</v>
      </c>
      <c r="Q278" s="603">
        <v>44645</v>
      </c>
      <c r="R278" s="609">
        <f t="shared" si="71"/>
        <v>2.8571428571428599</v>
      </c>
      <c r="S278" s="667">
        <f>IF(INDEX(Historical!$D$7:$D$1225,MATCH(B278,Historical!$B$7:$B$1249,0))=0,"n/a",(INDEX(Historical!$C$7:$C$1227,MATCH(B278,Historical!$B$7:$B$1249,0))/INDEX(Historical!$D$7:$D$1225,MATCH(B278,Historical!$B$7:$B$1249,0))-1)*100)</f>
        <v>2.9411764705882248</v>
      </c>
      <c r="T278" s="667">
        <f>IF(INDEX(Historical!$F$7:$F$1218,MATCH(B278,Historical!$B$7:$B$1249,0))=0,"n/a",((INDEX(Historical!$C$7:$C$1227,MATCH(B278,Historical!$B$7:$B$1249,0))/INDEX(Historical!$F$7:$F$1218,MATCH(B278,Historical!$B$7:$B$1249,0)))^(1/3)-1)*100)</f>
        <v>3.0321324952139239</v>
      </c>
      <c r="U278" s="667">
        <f>IF(INDEX(Historical!$H$7:$H$1218,MATCH(B278,Historical!$B$7:$B$1249,0))=0,"n/a",((INDEX(Historical!$C$7:$C$1227,MATCH(B278,Historical!$B$7:$B$1249,0))/INDEX(Historical!$H$7:$H$1218,MATCH(B278,Historical!$B$7:$B$1249,0)))^(1/5)-1)*100)</f>
        <v>3.1310306477545069</v>
      </c>
      <c r="V278" s="667">
        <f>IF(INDEX(Historical!$N$7:$N$1218,MATCH(B278,Historical!$B$7:$B$1249,0))=0,"n/a",((INDEX(Historical!$C$7:$C$1227,MATCH(B278,Historical!$B$7:$B$1249,0))/INDEX(Historical!$N$7:$N$1218,MATCH(B278,Historical!$B$7:$B$1249,0)))^(1/10)-1)*100)</f>
        <v>3.4219694129380196</v>
      </c>
      <c r="W278" s="668">
        <f t="shared" si="72"/>
        <v>0.91497914502581135</v>
      </c>
      <c r="X278" s="669" t="str">
        <f t="shared" si="73"/>
        <v>n/a</v>
      </c>
      <c r="Y278" s="632"/>
      <c r="Z278" s="618" t="str">
        <f t="shared" si="74"/>
        <v>n/a</v>
      </c>
      <c r="AA278" s="844" t="str">
        <f t="shared" si="75"/>
        <v>n/a</v>
      </c>
      <c r="AB278" s="845">
        <v>12</v>
      </c>
      <c r="AC278" s="824" t="s">
        <v>135</v>
      </c>
      <c r="AD278" s="824" t="s">
        <v>135</v>
      </c>
      <c r="AE278" s="824" t="s">
        <v>135</v>
      </c>
      <c r="AF278" s="824" t="s">
        <v>135</v>
      </c>
      <c r="AG278" s="824" t="s">
        <v>135</v>
      </c>
      <c r="AH278" s="824" t="s">
        <v>135</v>
      </c>
      <c r="AI278" s="824" t="s">
        <v>135</v>
      </c>
      <c r="AJ278" s="824" t="s">
        <v>135</v>
      </c>
      <c r="AK278" s="824" t="s">
        <v>135</v>
      </c>
      <c r="AL278" s="836" t="s">
        <v>135</v>
      </c>
      <c r="AM278" s="830" t="s">
        <v>135</v>
      </c>
      <c r="AN278" s="824" t="s">
        <v>135</v>
      </c>
      <c r="AO278" s="705" t="str">
        <f t="shared" si="76"/>
        <v>n/a</v>
      </c>
      <c r="AP278" s="706">
        <f t="shared" si="77"/>
        <v>8.4742588481255652</v>
      </c>
      <c r="AQ278" s="846" t="str">
        <f t="shared" si="78"/>
        <v>n/a</v>
      </c>
      <c r="AR278" s="618">
        <f>INDEX(Historical!$C$7:$C$1227,MATCH(B278,Historical!$B$7:$B$1249,0))*IF(AH278="n/a",1.03,IF(AH278&lt;0,1.01,IF(AH278&gt;10,1.1,(1+AH278/100))))</f>
        <v>1.4419999999999999</v>
      </c>
      <c r="AS278" s="844">
        <f t="shared" si="79"/>
        <v>1.48526</v>
      </c>
      <c r="AT278" s="844">
        <f t="shared" si="83"/>
        <v>1.5298178</v>
      </c>
      <c r="AU278" s="844">
        <f t="shared" si="83"/>
        <v>1.5757123340000001</v>
      </c>
      <c r="AV278" s="844">
        <f t="shared" si="83"/>
        <v>1.6229837040200001</v>
      </c>
      <c r="AW278" s="618">
        <f t="shared" si="80"/>
        <v>7.6557738380200009</v>
      </c>
      <c r="AX278" s="713">
        <f t="shared" si="81"/>
        <v>28.407324074285718</v>
      </c>
      <c r="AY278" s="891" t="s">
        <v>135</v>
      </c>
      <c r="AZ278" s="830" t="s">
        <v>135</v>
      </c>
      <c r="BA278" s="830" t="s">
        <v>135</v>
      </c>
      <c r="BB278" s="830" t="s">
        <v>135</v>
      </c>
      <c r="BC278" s="830" t="s">
        <v>135</v>
      </c>
      <c r="BD278" s="865" t="s">
        <v>4133</v>
      </c>
      <c r="BE278" s="594">
        <v>2011</v>
      </c>
      <c r="BF278" s="856">
        <f t="shared" si="82"/>
        <v>1</v>
      </c>
      <c r="BG278" s="840" t="s">
        <v>135</v>
      </c>
      <c r="BH278" s="823" t="s">
        <v>4455</v>
      </c>
      <c r="BI278" s="823" t="s">
        <v>4456</v>
      </c>
    </row>
    <row r="279" spans="1:61" ht="11.25" customHeight="1" x14ac:dyDescent="0.2">
      <c r="A279" s="829" t="s">
        <v>5058</v>
      </c>
      <c r="B279" s="833" t="s">
        <v>730</v>
      </c>
      <c r="C279" s="889" t="s">
        <v>107</v>
      </c>
      <c r="D279" s="889" t="s">
        <v>4198</v>
      </c>
      <c r="E279" s="699">
        <v>15</v>
      </c>
      <c r="F279" s="1155">
        <v>252</v>
      </c>
      <c r="G279" s="1155" t="s">
        <v>105</v>
      </c>
      <c r="H279" s="1155" t="s">
        <v>105</v>
      </c>
      <c r="I279" s="832">
        <v>22.4</v>
      </c>
      <c r="J279" s="618">
        <f t="shared" si="69"/>
        <v>2.3214285714285716</v>
      </c>
      <c r="K279" s="835">
        <v>0.13</v>
      </c>
      <c r="L279" s="845">
        <v>4</v>
      </c>
      <c r="M279" s="609">
        <f t="shared" si="70"/>
        <v>0.52</v>
      </c>
      <c r="N279" s="828" t="s">
        <v>557</v>
      </c>
      <c r="O279" s="700">
        <v>0.11</v>
      </c>
      <c r="P279" s="603">
        <v>44673</v>
      </c>
      <c r="Q279" s="603">
        <v>44690</v>
      </c>
      <c r="R279" s="609">
        <f t="shared" si="71"/>
        <v>18.181818181818183</v>
      </c>
      <c r="S279" s="667">
        <f>IF(INDEX(Historical!$D$7:$D$1225,MATCH(B279,Historical!$B$7:$B$1249,0))=0,"n/a",(INDEX(Historical!$C$7:$C$1227,MATCH(B279,Historical!$B$7:$B$1249,0))/INDEX(Historical!$D$7:$D$1225,MATCH(B279,Historical!$B$7:$B$1249,0))-1)*100)</f>
        <v>16.666666666666675</v>
      </c>
      <c r="T279" s="667">
        <f>IF(INDEX(Historical!$F$7:$F$1218,MATCH(B279,Historical!$B$7:$B$1249,0))=0,"n/a",((INDEX(Historical!$C$7:$C$1227,MATCH(B279,Historical!$B$7:$B$1249,0))/INDEX(Historical!$F$7:$F$1218,MATCH(B279,Historical!$B$7:$B$1249,0)))^(1/3)-1)*100)</f>
        <v>17.33438845558204</v>
      </c>
      <c r="U279" s="667">
        <f>IF(INDEX(Historical!$H$7:$H$1218,MATCH(B279,Historical!$B$7:$B$1249,0))=0,"n/a",((INDEX(Historical!$C$7:$C$1227,MATCH(B279,Historical!$B$7:$B$1249,0))/INDEX(Historical!$H$7:$H$1218,MATCH(B279,Historical!$B$7:$B$1249,0)))^(1/5)-1)*100)</f>
        <v>21.672868378641152</v>
      </c>
      <c r="V279" s="667">
        <f>IF(INDEX(Historical!$N$7:$N$1218,MATCH(B279,Historical!$B$7:$B$1249,0))=0,"n/a",((INDEX(Historical!$C$7:$C$1227,MATCH(B279,Historical!$B$7:$B$1249,0))/INDEX(Historical!$N$7:$N$1218,MATCH(B279,Historical!$B$7:$B$1249,0)))^(1/10)-1)*100)</f>
        <v>20.058953021849813</v>
      </c>
      <c r="W279" s="668">
        <f t="shared" si="72"/>
        <v>1.0804586039477402</v>
      </c>
      <c r="X279" s="669" t="str">
        <f t="shared" si="73"/>
        <v>n/a</v>
      </c>
      <c r="Y279" s="640"/>
      <c r="Z279" s="618" t="str">
        <f t="shared" si="74"/>
        <v>n/a</v>
      </c>
      <c r="AA279" s="844" t="str">
        <f t="shared" si="75"/>
        <v>n/a</v>
      </c>
      <c r="AB279" s="845">
        <v>12</v>
      </c>
      <c r="AC279" s="824" t="s">
        <v>135</v>
      </c>
      <c r="AD279" s="824" t="s">
        <v>135</v>
      </c>
      <c r="AE279" s="824" t="s">
        <v>135</v>
      </c>
      <c r="AF279" s="824" t="s">
        <v>135</v>
      </c>
      <c r="AG279" s="824" t="s">
        <v>135</v>
      </c>
      <c r="AH279" s="824" t="s">
        <v>135</v>
      </c>
      <c r="AI279" s="824" t="s">
        <v>135</v>
      </c>
      <c r="AJ279" s="824" t="s">
        <v>135</v>
      </c>
      <c r="AK279" s="824" t="s">
        <v>135</v>
      </c>
      <c r="AL279" s="836" t="s">
        <v>135</v>
      </c>
      <c r="AM279" s="830" t="s">
        <v>135</v>
      </c>
      <c r="AN279" s="824" t="s">
        <v>135</v>
      </c>
      <c r="AO279" s="705" t="str">
        <f t="shared" si="76"/>
        <v>n/a</v>
      </c>
      <c r="AP279" s="706">
        <f t="shared" si="77"/>
        <v>23.994296950069725</v>
      </c>
      <c r="AQ279" s="846" t="str">
        <f t="shared" si="78"/>
        <v>n/a</v>
      </c>
      <c r="AR279" s="618">
        <f>INDEX(Historical!$C$7:$C$1227,MATCH(B279,Historical!$B$7:$B$1249,0))*IF(AH279="n/a",1.03,IF(AH279&lt;0,1.01,IF(AH279&gt;10,1.1,(1+AH279/100))))</f>
        <v>0.43259999999999998</v>
      </c>
      <c r="AS279" s="844">
        <f t="shared" si="79"/>
        <v>0.44557799999999997</v>
      </c>
      <c r="AT279" s="844">
        <f t="shared" si="83"/>
        <v>0.45894533999999998</v>
      </c>
      <c r="AU279" s="844">
        <f t="shared" si="83"/>
        <v>0.47271370019999998</v>
      </c>
      <c r="AV279" s="844">
        <f t="shared" si="83"/>
        <v>0.48689511120599999</v>
      </c>
      <c r="AW279" s="618">
        <f t="shared" si="80"/>
        <v>2.2967321514059997</v>
      </c>
      <c r="AX279" s="713">
        <f t="shared" si="81"/>
        <v>10.253268533062499</v>
      </c>
      <c r="AY279" s="891" t="s">
        <v>135</v>
      </c>
      <c r="AZ279" s="830" t="s">
        <v>135</v>
      </c>
      <c r="BA279" s="830" t="s">
        <v>135</v>
      </c>
      <c r="BB279" s="830" t="s">
        <v>135</v>
      </c>
      <c r="BC279" s="830" t="s">
        <v>135</v>
      </c>
      <c r="BD279" s="865" t="s">
        <v>4133</v>
      </c>
      <c r="BE279" s="594">
        <v>2008</v>
      </c>
      <c r="BF279" s="856">
        <f t="shared" si="82"/>
        <v>2</v>
      </c>
      <c r="BG279" s="840" t="s">
        <v>135</v>
      </c>
      <c r="BH279" s="823" t="s">
        <v>4455</v>
      </c>
      <c r="BI279" s="823" t="s">
        <v>4456</v>
      </c>
    </row>
    <row r="280" spans="1:61" ht="11.25" customHeight="1" x14ac:dyDescent="0.2">
      <c r="A280" s="829" t="s">
        <v>5060</v>
      </c>
      <c r="B280" s="833" t="s">
        <v>764</v>
      </c>
      <c r="C280" s="889" t="s">
        <v>111</v>
      </c>
      <c r="D280" s="889" t="s">
        <v>4223</v>
      </c>
      <c r="E280" s="699">
        <v>18</v>
      </c>
      <c r="F280" s="1155">
        <v>220</v>
      </c>
      <c r="G280" s="1155" t="s">
        <v>114</v>
      </c>
      <c r="H280" s="1155" t="s">
        <v>114</v>
      </c>
      <c r="I280" s="832">
        <v>93.49</v>
      </c>
      <c r="J280" s="618">
        <f t="shared" si="69"/>
        <v>2.6526901272863408</v>
      </c>
      <c r="K280" s="835">
        <v>0.62</v>
      </c>
      <c r="L280" s="845">
        <v>4</v>
      </c>
      <c r="M280" s="609">
        <f t="shared" si="70"/>
        <v>2.48</v>
      </c>
      <c r="N280" s="828" t="s">
        <v>585</v>
      </c>
      <c r="O280" s="700">
        <v>0.57999999999999996</v>
      </c>
      <c r="P280" s="603">
        <v>44792</v>
      </c>
      <c r="Q280" s="603">
        <v>44820</v>
      </c>
      <c r="R280" s="609">
        <f t="shared" si="71"/>
        <v>6.8965517241379377</v>
      </c>
      <c r="S280" s="667">
        <f>IF(INDEX(Historical!$D$7:$D$1225,MATCH(B280,Historical!$B$7:$B$1249,0))=0,"n/a",(INDEX(Historical!$C$7:$C$1227,MATCH(B280,Historical!$B$7:$B$1249,0))/INDEX(Historical!$D$7:$D$1225,MATCH(B280,Historical!$B$7:$B$1249,0))-1)*100)</f>
        <v>1.7857142857142572</v>
      </c>
      <c r="T280" s="667">
        <f>IF(INDEX(Historical!$F$7:$F$1218,MATCH(B280,Historical!$B$7:$B$1249,0))=0,"n/a",((INDEX(Historical!$C$7:$C$1227,MATCH(B280,Historical!$B$7:$B$1249,0))/INDEX(Historical!$F$7:$F$1218,MATCH(B280,Historical!$B$7:$B$1249,0)))^(1/3)-1)*100)</f>
        <v>2.45496171190136</v>
      </c>
      <c r="U280" s="667">
        <f>IF(INDEX(Historical!$H$7:$H$1218,MATCH(B280,Historical!$B$7:$B$1249,0))=0,"n/a",((INDEX(Historical!$C$7:$C$1227,MATCH(B280,Historical!$B$7:$B$1249,0))/INDEX(Historical!$H$7:$H$1218,MATCH(B280,Historical!$B$7:$B$1249,0)))^(1/5)-1)*100)</f>
        <v>6.0467064942837823</v>
      </c>
      <c r="V280" s="667">
        <f>IF(INDEX(Historical!$N$7:$N$1218,MATCH(B280,Historical!$B$7:$B$1249,0))=0,"n/a",((INDEX(Historical!$C$7:$C$1227,MATCH(B280,Historical!$B$7:$B$1249,0))/INDEX(Historical!$N$7:$N$1218,MATCH(B280,Historical!$B$7:$B$1249,0)))^(1/10)-1)*100)</f>
        <v>7.3672136029840241</v>
      </c>
      <c r="W280" s="668">
        <f t="shared" si="72"/>
        <v>0.82075894905973923</v>
      </c>
      <c r="X280" s="669">
        <f t="shared" si="73"/>
        <v>0.41991017321415158</v>
      </c>
      <c r="Y280" s="638"/>
      <c r="Z280" s="618">
        <f t="shared" si="74"/>
        <v>15.261538461538462</v>
      </c>
      <c r="AA280" s="844">
        <f t="shared" si="75"/>
        <v>5.7532307692307691</v>
      </c>
      <c r="AB280" s="845">
        <v>12</v>
      </c>
      <c r="AC280" s="824">
        <v>16.25</v>
      </c>
      <c r="AD280" s="824" t="s">
        <v>135</v>
      </c>
      <c r="AE280" s="824">
        <v>0.4</v>
      </c>
      <c r="AF280" s="824">
        <v>1.54</v>
      </c>
      <c r="AG280" s="824">
        <v>29.5</v>
      </c>
      <c r="AH280" s="824">
        <v>661.7</v>
      </c>
      <c r="AI280" s="824">
        <v>-31.869999999999997</v>
      </c>
      <c r="AJ280" s="824">
        <v>14.399999999999999</v>
      </c>
      <c r="AK280" s="824" t="s">
        <v>135</v>
      </c>
      <c r="AL280" s="836">
        <v>4640</v>
      </c>
      <c r="AM280" s="830">
        <v>1</v>
      </c>
      <c r="AN280" s="824">
        <v>2.1</v>
      </c>
      <c r="AO280" s="705">
        <f t="shared" si="76"/>
        <v>2.9461658523393544</v>
      </c>
      <c r="AP280" s="706">
        <f t="shared" si="77"/>
        <v>8.6993966215701235</v>
      </c>
      <c r="AQ280" s="846">
        <f t="shared" si="78"/>
        <v>-37.248371833020641</v>
      </c>
      <c r="AR280" s="618">
        <f>INDEX(Historical!$C$7:$C$1227,MATCH(B280,Historical!$B$7:$B$1249,0))*IF(AH280="n/a",1.03,IF(AH280&lt;0,1.01,IF(AH280&gt;10,1.1,(1+AH280/100))))</f>
        <v>2.508</v>
      </c>
      <c r="AS280" s="844">
        <f t="shared" si="79"/>
        <v>2.53308</v>
      </c>
      <c r="AT280" s="844">
        <f t="shared" si="83"/>
        <v>2.6090724000000001</v>
      </c>
      <c r="AU280" s="844">
        <f t="shared" si="83"/>
        <v>2.6873445720000002</v>
      </c>
      <c r="AV280" s="844">
        <f t="shared" si="83"/>
        <v>2.7679649091600003</v>
      </c>
      <c r="AW280" s="618">
        <f t="shared" si="80"/>
        <v>13.10546188116</v>
      </c>
      <c r="AX280" s="713">
        <f t="shared" si="81"/>
        <v>14.018036026484118</v>
      </c>
      <c r="AY280" s="891">
        <v>1.59</v>
      </c>
      <c r="AZ280" s="830">
        <v>51.5</v>
      </c>
      <c r="BA280" s="830">
        <v>-3.88</v>
      </c>
      <c r="BB280" s="830">
        <v>15.290000000000001</v>
      </c>
      <c r="BC280" s="830">
        <v>21.060000000000002</v>
      </c>
      <c r="BE280" s="594">
        <v>2005</v>
      </c>
      <c r="BF280" s="856">
        <f t="shared" si="82"/>
        <v>2</v>
      </c>
      <c r="BG280" s="840">
        <v>5.8000000000000007</v>
      </c>
      <c r="BH280" s="823" t="s">
        <v>4455</v>
      </c>
      <c r="BI280" s="823" t="s">
        <v>4456</v>
      </c>
    </row>
    <row r="281" spans="1:61" ht="11.25" customHeight="1" x14ac:dyDescent="0.2">
      <c r="A281" s="829" t="s">
        <v>5061</v>
      </c>
      <c r="B281" s="833" t="s">
        <v>752</v>
      </c>
      <c r="C281" s="889" t="s">
        <v>111</v>
      </c>
      <c r="D281" s="889" t="s">
        <v>4189</v>
      </c>
      <c r="E281" s="699">
        <v>22</v>
      </c>
      <c r="F281" s="1155">
        <v>159</v>
      </c>
      <c r="G281" s="1155" t="s">
        <v>105</v>
      </c>
      <c r="H281" s="1155" t="s">
        <v>105</v>
      </c>
      <c r="I281" s="832">
        <v>54.85</v>
      </c>
      <c r="J281" s="618">
        <f t="shared" si="69"/>
        <v>1.969006381039198</v>
      </c>
      <c r="K281" s="835">
        <v>0.27</v>
      </c>
      <c r="L281" s="845">
        <v>4</v>
      </c>
      <c r="M281" s="609">
        <f t="shared" si="70"/>
        <v>1.08</v>
      </c>
      <c r="N281" s="828" t="s">
        <v>588</v>
      </c>
      <c r="O281" s="700">
        <v>0.25</v>
      </c>
      <c r="P281" s="603">
        <v>44796</v>
      </c>
      <c r="Q281" s="603">
        <v>44818</v>
      </c>
      <c r="R281" s="609">
        <f t="shared" si="71"/>
        <v>8.0000000000000071</v>
      </c>
      <c r="S281" s="667">
        <f>IF(INDEX(Historical!$D$7:$D$1225,MATCH(B281,Historical!$B$7:$B$1249,0))=0,"n/a",(INDEX(Historical!$C$7:$C$1227,MATCH(B281,Historical!$B$7:$B$1249,0))/INDEX(Historical!$D$7:$D$1225,MATCH(B281,Historical!$B$7:$B$1249,0))-1)*100)</f>
        <v>11.904761904761907</v>
      </c>
      <c r="T281" s="667">
        <f>IF(INDEX(Historical!$F$7:$F$1218,MATCH(B281,Historical!$B$7:$B$1249,0))=0,"n/a",((INDEX(Historical!$C$7:$C$1227,MATCH(B281,Historical!$B$7:$B$1249,0))/INDEX(Historical!$F$7:$F$1218,MATCH(B281,Historical!$B$7:$B$1249,0)))^(1/3)-1)*100)</f>
        <v>10.325677865290107</v>
      </c>
      <c r="U281" s="667">
        <f>IF(INDEX(Historical!$H$7:$H$1218,MATCH(B281,Historical!$B$7:$B$1249,0))=0,"n/a",((INDEX(Historical!$C$7:$C$1227,MATCH(B281,Historical!$B$7:$B$1249,0))/INDEX(Historical!$H$7:$H$1218,MATCH(B281,Historical!$B$7:$B$1249,0)))^(1/5)-1)*100)</f>
        <v>7.3289260123837519</v>
      </c>
      <c r="V281" s="667">
        <f>IF(INDEX(Historical!$N$7:$N$1218,MATCH(B281,Historical!$B$7:$B$1249,0))=0,"n/a",((INDEX(Historical!$C$7:$C$1227,MATCH(B281,Historical!$B$7:$B$1249,0))/INDEX(Historical!$N$7:$N$1218,MATCH(B281,Historical!$B$7:$B$1249,0)))^(1/10)-1)*100)</f>
        <v>8.0099735348794674</v>
      </c>
      <c r="W281" s="668">
        <f t="shared" si="72"/>
        <v>0.91497505958913705</v>
      </c>
      <c r="X281" s="669">
        <f t="shared" si="73"/>
        <v>0.74784959310038279</v>
      </c>
      <c r="Y281" s="622" t="s">
        <v>4075</v>
      </c>
      <c r="Z281" s="618">
        <f t="shared" si="74"/>
        <v>39.560439560439562</v>
      </c>
      <c r="AA281" s="844">
        <f t="shared" si="75"/>
        <v>20.091575091575091</v>
      </c>
      <c r="AB281" s="845">
        <v>12</v>
      </c>
      <c r="AC281" s="824">
        <v>2.73</v>
      </c>
      <c r="AD281" s="824">
        <v>2.79</v>
      </c>
      <c r="AE281" s="824">
        <v>3.64</v>
      </c>
      <c r="AF281" s="824">
        <v>4.7699999999999996</v>
      </c>
      <c r="AG281" s="824">
        <v>25.5</v>
      </c>
      <c r="AH281" s="824">
        <v>-15.4</v>
      </c>
      <c r="AI281" s="824">
        <v>6.7299999999999995</v>
      </c>
      <c r="AJ281" s="824">
        <v>9.8000000000000007</v>
      </c>
      <c r="AK281" s="824">
        <v>7.0000000000000009</v>
      </c>
      <c r="AL281" s="836">
        <v>6010</v>
      </c>
      <c r="AM281" s="830">
        <v>14.299999999999999</v>
      </c>
      <c r="AN281" s="824">
        <v>0.53</v>
      </c>
      <c r="AO281" s="705">
        <f t="shared" si="76"/>
        <v>-10.793642698152141</v>
      </c>
      <c r="AP281" s="706">
        <f t="shared" si="77"/>
        <v>9.2979323934229505</v>
      </c>
      <c r="AQ281" s="846">
        <f t="shared" si="78"/>
        <v>106.38347606855349</v>
      </c>
      <c r="AR281" s="618">
        <f>INDEX(Historical!$C$7:$C$1227,MATCH(B281,Historical!$B$7:$B$1249,0))*IF(AH281="n/a",1.03,IF(AH281&lt;0,1.01,IF(AH281&gt;10,1.1,(1+AH281/100))))</f>
        <v>0.94939999999999991</v>
      </c>
      <c r="AS281" s="844">
        <f t="shared" si="79"/>
        <v>1.0132946199999999</v>
      </c>
      <c r="AT281" s="844">
        <f t="shared" si="83"/>
        <v>1.0842252433999999</v>
      </c>
      <c r="AU281" s="844">
        <f t="shared" si="83"/>
        <v>1.160121010438</v>
      </c>
      <c r="AV281" s="844">
        <f t="shared" si="83"/>
        <v>1.2413294811686602</v>
      </c>
      <c r="AW281" s="618">
        <f t="shared" si="80"/>
        <v>5.4483703550066593</v>
      </c>
      <c r="AX281" s="713">
        <f t="shared" si="81"/>
        <v>9.9332185141415845</v>
      </c>
      <c r="AY281" s="891">
        <v>0.99</v>
      </c>
      <c r="AZ281" s="830">
        <v>12.740000000000002</v>
      </c>
      <c r="BA281" s="830">
        <v>-24.58</v>
      </c>
      <c r="BB281" s="830">
        <v>-8.8800000000000008</v>
      </c>
      <c r="BC281" s="830">
        <v>-10.86</v>
      </c>
      <c r="BE281" s="594">
        <v>2001</v>
      </c>
      <c r="BF281" s="856">
        <f t="shared" si="82"/>
        <v>3</v>
      </c>
      <c r="BG281" s="840">
        <v>9.3000000000000007</v>
      </c>
      <c r="BH281" s="823" t="s">
        <v>4455</v>
      </c>
      <c r="BI281" s="823" t="s">
        <v>4456</v>
      </c>
    </row>
    <row r="282" spans="1:61" s="737" customFormat="1" ht="11.25" customHeight="1" x14ac:dyDescent="0.2">
      <c r="A282" s="613" t="s">
        <v>5063</v>
      </c>
      <c r="B282" s="743" t="s">
        <v>745</v>
      </c>
      <c r="C282" s="889" t="s">
        <v>107</v>
      </c>
      <c r="D282" s="889" t="s">
        <v>4205</v>
      </c>
      <c r="E282" s="721">
        <v>24</v>
      </c>
      <c r="F282" s="1155">
        <v>148</v>
      </c>
      <c r="G282" s="1154" t="s">
        <v>36</v>
      </c>
      <c r="H282" s="1154" t="s">
        <v>114</v>
      </c>
      <c r="I282" s="722">
        <v>44.07</v>
      </c>
      <c r="J282" s="723">
        <f t="shared" si="69"/>
        <v>3.0950760154299979</v>
      </c>
      <c r="K282" s="741">
        <v>0.34100000000000003</v>
      </c>
      <c r="L282" s="725">
        <v>4</v>
      </c>
      <c r="M282" s="726">
        <f t="shared" si="70"/>
        <v>1.3640000000000001</v>
      </c>
      <c r="N282" s="727" t="s">
        <v>451</v>
      </c>
      <c r="O282" s="742">
        <v>0.308</v>
      </c>
      <c r="P282" s="1049">
        <v>44637</v>
      </c>
      <c r="Q282" s="1049">
        <v>44666</v>
      </c>
      <c r="R282" s="726">
        <f t="shared" si="71"/>
        <v>10.714285714285724</v>
      </c>
      <c r="S282" s="667">
        <f>IF(INDEX(Historical!$D$7:$D$1225,MATCH(B282,Historical!$B$7:$B$1249,0))=0,"n/a",(INDEX(Historical!$C$7:$C$1227,MATCH(B282,Historical!$B$7:$B$1249,0))/INDEX(Historical!$D$7:$D$1225,MATCH(B282,Historical!$B$7:$B$1249,0))-1)*100)</f>
        <v>7.8431372549019551</v>
      </c>
      <c r="T282" s="667">
        <f>IF(INDEX(Historical!$F$7:$F$1218,MATCH(B282,Historical!$B$7:$B$1249,0))=0,"n/a",((INDEX(Historical!$C$7:$C$1227,MATCH(B282,Historical!$B$7:$B$1249,0))/INDEX(Historical!$F$7:$F$1218,MATCH(B282,Historical!$B$7:$B$1249,0)))^(1/3)-1)*100)</f>
        <v>8.5503957932088639</v>
      </c>
      <c r="U282" s="667">
        <f>IF(INDEX(Historical!$H$7:$H$1218,MATCH(B282,Historical!$B$7:$B$1249,0))=0,"n/a",((INDEX(Historical!$C$7:$C$1227,MATCH(B282,Historical!$B$7:$B$1249,0))/INDEX(Historical!$H$7:$H$1218,MATCH(B282,Historical!$B$7:$B$1249,0)))^(1/5)-1)*100)</f>
        <v>8.2510688249816333</v>
      </c>
      <c r="V282" s="667">
        <f>IF(INDEX(Historical!$N$7:$N$1218,MATCH(B282,Historical!$B$7:$B$1249,0))=0,"n/a",((INDEX(Historical!$C$7:$C$1227,MATCH(B282,Historical!$B$7:$B$1249,0))/INDEX(Historical!$N$7:$N$1218,MATCH(B282,Historical!$B$7:$B$1249,0)))^(1/10)-1)*100)</f>
        <v>7.1773462536293131</v>
      </c>
      <c r="W282" s="668">
        <f t="shared" si="72"/>
        <v>1.149598825723279</v>
      </c>
      <c r="X282" s="669">
        <f t="shared" si="73"/>
        <v>0.59790353804214735</v>
      </c>
      <c r="Y282" s="1157"/>
      <c r="Z282" s="723">
        <f t="shared" si="74"/>
        <v>29.021276595744684</v>
      </c>
      <c r="AA282" s="730">
        <f t="shared" si="75"/>
        <v>9.3765957446808503</v>
      </c>
      <c r="AB282" s="725">
        <v>12</v>
      </c>
      <c r="AC282" s="731">
        <v>4.7</v>
      </c>
      <c r="AD282" s="731">
        <v>0.92</v>
      </c>
      <c r="AE282" s="731">
        <v>3.62</v>
      </c>
      <c r="AF282" s="731">
        <v>1.03</v>
      </c>
      <c r="AG282" s="731">
        <v>10.5</v>
      </c>
      <c r="AH282" s="731">
        <v>5.8000000000000007</v>
      </c>
      <c r="AI282" s="731">
        <v>-0.67</v>
      </c>
      <c r="AJ282" s="731">
        <v>13.8</v>
      </c>
      <c r="AK282" s="731">
        <v>10</v>
      </c>
      <c r="AL282" s="732">
        <v>874.51</v>
      </c>
      <c r="AM282" s="733">
        <v>1.9</v>
      </c>
      <c r="AN282" s="731">
        <v>0</v>
      </c>
      <c r="AO282" s="734">
        <f t="shared" si="76"/>
        <v>1.9695490957307804</v>
      </c>
      <c r="AP282" s="735">
        <f t="shared" si="77"/>
        <v>11.346144840411631</v>
      </c>
      <c r="AQ282" s="846">
        <f t="shared" si="78"/>
        <v>-34.483611492081089</v>
      </c>
      <c r="AR282" s="618">
        <f>INDEX(Historical!$C$7:$C$1227,MATCH(B282,Historical!$B$7:$B$1249,0))*IF(AH282="n/a",1.03,IF(AH282&lt;0,1.01,IF(AH282&gt;10,1.1,(1+AH282/100))))</f>
        <v>1.2801800000000001</v>
      </c>
      <c r="AS282" s="730">
        <f t="shared" si="79"/>
        <v>1.2929818000000002</v>
      </c>
      <c r="AT282" s="730">
        <f t="shared" si="83"/>
        <v>1.4222799800000003</v>
      </c>
      <c r="AU282" s="730">
        <f t="shared" si="83"/>
        <v>1.5645079780000004</v>
      </c>
      <c r="AV282" s="730">
        <f t="shared" si="83"/>
        <v>1.7209587758000007</v>
      </c>
      <c r="AW282" s="723">
        <f t="shared" si="80"/>
        <v>7.2809085338000017</v>
      </c>
      <c r="AX282" s="736">
        <f t="shared" si="81"/>
        <v>16.521235611073294</v>
      </c>
      <c r="AY282" s="892">
        <v>0.6</v>
      </c>
      <c r="AZ282" s="733">
        <v>15.459999999999999</v>
      </c>
      <c r="BA282" s="733">
        <v>-19.239999999999998</v>
      </c>
      <c r="BB282" s="733">
        <v>3.91</v>
      </c>
      <c r="BC282" s="733">
        <v>-0.80999999999999994</v>
      </c>
      <c r="BD282" s="866"/>
      <c r="BE282" s="594">
        <v>1999</v>
      </c>
      <c r="BF282" s="856">
        <f t="shared" si="82"/>
        <v>3</v>
      </c>
      <c r="BG282" s="784">
        <v>1.4000000000000001</v>
      </c>
      <c r="BH282" s="823" t="s">
        <v>4455</v>
      </c>
      <c r="BI282" s="823" t="s">
        <v>4456</v>
      </c>
    </row>
    <row r="283" spans="1:61" ht="11.25" customHeight="1" x14ac:dyDescent="0.2">
      <c r="A283" s="829" t="s">
        <v>5067</v>
      </c>
      <c r="B283" s="833" t="s">
        <v>1548</v>
      </c>
      <c r="C283" s="889" t="s">
        <v>107</v>
      </c>
      <c r="D283" s="889" t="s">
        <v>4205</v>
      </c>
      <c r="E283" s="699">
        <v>10</v>
      </c>
      <c r="F283" s="1155">
        <v>494</v>
      </c>
      <c r="G283" s="1155" t="s">
        <v>114</v>
      </c>
      <c r="H283" s="1155" t="s">
        <v>114</v>
      </c>
      <c r="I283" s="832">
        <v>23.21</v>
      </c>
      <c r="J283" s="618">
        <f t="shared" si="69"/>
        <v>3.4467901766479967</v>
      </c>
      <c r="K283" s="835">
        <v>0.2</v>
      </c>
      <c r="L283" s="845">
        <v>4</v>
      </c>
      <c r="M283" s="609">
        <f t="shared" si="70"/>
        <v>0.8</v>
      </c>
      <c r="N283" s="828" t="s">
        <v>150</v>
      </c>
      <c r="O283" s="700">
        <v>0.17</v>
      </c>
      <c r="P283" s="603">
        <v>44805</v>
      </c>
      <c r="Q283" s="603">
        <v>44837</v>
      </c>
      <c r="R283" s="609">
        <f t="shared" si="71"/>
        <v>17.647058823529409</v>
      </c>
      <c r="S283" s="667">
        <f>IF(INDEX(Historical!$D$7:$D$1225,MATCH(B283,Historical!$B$7:$B$1249,0))=0,"n/a",(INDEX(Historical!$C$7:$C$1227,MATCH(B283,Historical!$B$7:$B$1249,0))/INDEX(Historical!$D$7:$D$1225,MATCH(B283,Historical!$B$7:$B$1249,0))-1)*100)</f>
        <v>2.4193548387096753</v>
      </c>
      <c r="T283" s="667">
        <f>IF(INDEX(Historical!$F$7:$F$1218,MATCH(B283,Historical!$B$7:$B$1249,0))=0,"n/a",((INDEX(Historical!$C$7:$C$1227,MATCH(B283,Historical!$B$7:$B$1249,0))/INDEX(Historical!$F$7:$F$1218,MATCH(B283,Historical!$B$7:$B$1249,0)))^(1/3)-1)*100)</f>
        <v>15.699093477071235</v>
      </c>
      <c r="U283" s="667">
        <f>IF(INDEX(Historical!$H$7:$H$1218,MATCH(B283,Historical!$B$7:$B$1249,0))=0,"n/a",((INDEX(Historical!$C$7:$C$1227,MATCH(B283,Historical!$B$7:$B$1249,0))/INDEX(Historical!$H$7:$H$1218,MATCH(B283,Historical!$B$7:$B$1249,0)))^(1/5)-1)*100)</f>
        <v>20.494366667930453</v>
      </c>
      <c r="V283" s="667">
        <f>IF(INDEX(Historical!$N$7:$N$1218,MATCH(B283,Historical!$B$7:$B$1249,0))=0,"n/a",((INDEX(Historical!$C$7:$C$1227,MATCH(B283,Historical!$B$7:$B$1249,0))/INDEX(Historical!$N$7:$N$1218,MATCH(B283,Historical!$B$7:$B$1249,0)))^(1/10)-1)*100)</f>
        <v>31.84734030467682</v>
      </c>
      <c r="W283" s="668">
        <f t="shared" si="72"/>
        <v>0.64351893978791164</v>
      </c>
      <c r="X283" s="669">
        <f t="shared" si="73"/>
        <v>0.8684053672851888</v>
      </c>
      <c r="Y283" s="640"/>
      <c r="Z283" s="618">
        <f t="shared" si="74"/>
        <v>39.800995024875633</v>
      </c>
      <c r="AA283" s="844">
        <f t="shared" si="75"/>
        <v>11.547263681592041</v>
      </c>
      <c r="AB283" s="845">
        <v>12</v>
      </c>
      <c r="AC283" s="824">
        <v>2.0099999999999998</v>
      </c>
      <c r="AD283" s="824" t="s">
        <v>135</v>
      </c>
      <c r="AE283" s="824">
        <v>4.63</v>
      </c>
      <c r="AF283" s="824">
        <v>1.58</v>
      </c>
      <c r="AG283" s="824">
        <v>12.6</v>
      </c>
      <c r="AH283" s="824">
        <v>141.9</v>
      </c>
      <c r="AI283" s="824">
        <v>11.49</v>
      </c>
      <c r="AJ283" s="824">
        <v>23.599999999999998</v>
      </c>
      <c r="AK283" s="824">
        <v>-0.88</v>
      </c>
      <c r="AL283" s="836">
        <v>21330</v>
      </c>
      <c r="AM283" s="830">
        <v>0.5</v>
      </c>
      <c r="AN283" s="824">
        <v>0.17</v>
      </c>
      <c r="AO283" s="705">
        <f t="shared" si="76"/>
        <v>12.39389316298641</v>
      </c>
      <c r="AP283" s="706">
        <f t="shared" si="77"/>
        <v>23.941156844578451</v>
      </c>
      <c r="AQ283" s="846">
        <f t="shared" si="78"/>
        <v>-9.9514288671190378</v>
      </c>
      <c r="AR283" s="618">
        <f>INDEX(Historical!$C$7:$C$1227,MATCH(B283,Historical!$B$7:$B$1249,0))*IF(AH283="n/a",1.03,IF(AH283&lt;0,1.01,IF(AH283&gt;10,1.1,(1+AH283/100))))</f>
        <v>0.69850000000000012</v>
      </c>
      <c r="AS283" s="844">
        <f t="shared" si="79"/>
        <v>0.7683500000000002</v>
      </c>
      <c r="AT283" s="844">
        <f t="shared" si="83"/>
        <v>0.77603350000000015</v>
      </c>
      <c r="AU283" s="844">
        <f t="shared" si="83"/>
        <v>0.78379383500000022</v>
      </c>
      <c r="AV283" s="844">
        <f t="shared" si="83"/>
        <v>0.79163177335000023</v>
      </c>
      <c r="AW283" s="618">
        <f t="shared" si="80"/>
        <v>3.8183091083500007</v>
      </c>
      <c r="AX283" s="713">
        <f t="shared" si="81"/>
        <v>16.45113790758294</v>
      </c>
      <c r="AY283" s="891">
        <v>1.24</v>
      </c>
      <c r="AZ283" s="830">
        <v>28.87</v>
      </c>
      <c r="BA283" s="830">
        <v>-9.2299999999999986</v>
      </c>
      <c r="BB283" s="830">
        <v>7.64</v>
      </c>
      <c r="BC283" s="830">
        <v>8.33</v>
      </c>
      <c r="BE283" s="594">
        <v>2013</v>
      </c>
      <c r="BF283" s="856">
        <f t="shared" si="82"/>
        <v>1</v>
      </c>
      <c r="BG283" s="840">
        <v>1.2</v>
      </c>
      <c r="BH283" s="823" t="s">
        <v>4455</v>
      </c>
      <c r="BI283" s="823" t="s">
        <v>4456</v>
      </c>
    </row>
    <row r="284" spans="1:61" ht="11.25" customHeight="1" x14ac:dyDescent="0.2">
      <c r="A284" s="822" t="s">
        <v>5068</v>
      </c>
      <c r="B284" s="833" t="s">
        <v>1550</v>
      </c>
      <c r="C284" s="889" t="s">
        <v>107</v>
      </c>
      <c r="D284" s="889" t="s">
        <v>117</v>
      </c>
      <c r="E284" s="699">
        <v>14</v>
      </c>
      <c r="F284" s="1155">
        <v>265</v>
      </c>
      <c r="G284" s="1155" t="s">
        <v>105</v>
      </c>
      <c r="H284" s="1155" t="s">
        <v>105</v>
      </c>
      <c r="I284" s="832">
        <v>144.4</v>
      </c>
      <c r="J284" s="618">
        <f t="shared" si="69"/>
        <v>2.21606648199446</v>
      </c>
      <c r="K284" s="835">
        <v>0.8</v>
      </c>
      <c r="L284" s="845">
        <v>4</v>
      </c>
      <c r="M284" s="609">
        <f t="shared" si="70"/>
        <v>3.2</v>
      </c>
      <c r="N284" s="828" t="s">
        <v>784</v>
      </c>
      <c r="O284" s="700">
        <v>0.73</v>
      </c>
      <c r="P284" s="603">
        <v>44788</v>
      </c>
      <c r="Q284" s="603">
        <v>44803</v>
      </c>
      <c r="R284" s="609">
        <f t="shared" si="71"/>
        <v>9.5890410958904209</v>
      </c>
      <c r="S284" s="667">
        <f>IF(INDEX(Historical!$D$7:$D$1225,MATCH(B284,Historical!$B$7:$B$1249,0))=0,"n/a",(INDEX(Historical!$C$7:$C$1227,MATCH(B284,Historical!$B$7:$B$1249,0))/INDEX(Historical!$D$7:$D$1225,MATCH(B284,Historical!$B$7:$B$1249,0))-1)*100)</f>
        <v>2.1428571428571352</v>
      </c>
      <c r="T284" s="667">
        <f>IF(INDEX(Historical!$F$7:$F$1218,MATCH(B284,Historical!$B$7:$B$1249,0))=0,"n/a",((INDEX(Historical!$C$7:$C$1227,MATCH(B284,Historical!$B$7:$B$1249,0))/INDEX(Historical!$F$7:$F$1218,MATCH(B284,Historical!$B$7:$B$1249,0)))^(1/3)-1)*100)</f>
        <v>9.1392883061105721</v>
      </c>
      <c r="U284" s="667">
        <f>IF(INDEX(Historical!$H$7:$H$1218,MATCH(B284,Historical!$B$7:$B$1249,0))=0,"n/a",((INDEX(Historical!$C$7:$C$1227,MATCH(B284,Historical!$B$7:$B$1249,0))/INDEX(Historical!$H$7:$H$1218,MATCH(B284,Historical!$B$7:$B$1249,0)))^(1/5)-1)*100)</f>
        <v>12.888132073019754</v>
      </c>
      <c r="V284" s="667">
        <f>IF(INDEX(Historical!$N$7:$N$1218,MATCH(B284,Historical!$B$7:$B$1249,0))=0,"n/a",((INDEX(Historical!$C$7:$C$1227,MATCH(B284,Historical!$B$7:$B$1249,0))/INDEX(Historical!$N$7:$N$1218,MATCH(B284,Historical!$B$7:$B$1249,0)))^(1/10)-1)*100)</f>
        <v>16.90187536807737</v>
      </c>
      <c r="W284" s="668">
        <f t="shared" si="72"/>
        <v>0.76252674879863414</v>
      </c>
      <c r="X284" s="669" t="str">
        <f t="shared" si="73"/>
        <v>n/a</v>
      </c>
      <c r="Y284" s="640"/>
      <c r="Z284" s="618">
        <f t="shared" si="74"/>
        <v>38.095238095238095</v>
      </c>
      <c r="AA284" s="844">
        <f t="shared" si="75"/>
        <v>17.19047619047619</v>
      </c>
      <c r="AB284" s="845">
        <v>12</v>
      </c>
      <c r="AC284" s="824">
        <v>8.4</v>
      </c>
      <c r="AD284" s="824" t="s">
        <v>135</v>
      </c>
      <c r="AE284" s="824">
        <v>0.59</v>
      </c>
      <c r="AF284" s="824">
        <v>2.6</v>
      </c>
      <c r="AG284" s="824">
        <v>7.3</v>
      </c>
      <c r="AH284" s="824">
        <v>43.3</v>
      </c>
      <c r="AI284" s="824">
        <v>4.32</v>
      </c>
      <c r="AJ284" s="824">
        <v>-3.5000000000000004</v>
      </c>
      <c r="AK284" s="824" t="s">
        <v>135</v>
      </c>
      <c r="AL284" s="836">
        <v>9500</v>
      </c>
      <c r="AM284" s="830">
        <v>0.2</v>
      </c>
      <c r="AN284" s="824">
        <v>1.1499999999999999</v>
      </c>
      <c r="AO284" s="705">
        <f t="shared" si="76"/>
        <v>-2.0862776354619754</v>
      </c>
      <c r="AP284" s="706">
        <f t="shared" si="77"/>
        <v>15.104198555014214</v>
      </c>
      <c r="AQ284" s="846">
        <f t="shared" si="78"/>
        <v>40.941655533594016</v>
      </c>
      <c r="AR284" s="618">
        <f>INDEX(Historical!$C$7:$C$1227,MATCH(B284,Historical!$B$7:$B$1249,0))*IF(AH284="n/a",1.03,IF(AH284&lt;0,1.01,IF(AH284&gt;10,1.1,(1+AH284/100))))</f>
        <v>3.1459999999999999</v>
      </c>
      <c r="AS284" s="844">
        <f t="shared" si="79"/>
        <v>3.2819071999999996</v>
      </c>
      <c r="AT284" s="844">
        <f t="shared" si="83"/>
        <v>3.3803644159999995</v>
      </c>
      <c r="AU284" s="844">
        <f t="shared" si="83"/>
        <v>3.4817753484799994</v>
      </c>
      <c r="AV284" s="844">
        <f t="shared" si="83"/>
        <v>3.5862286089343995</v>
      </c>
      <c r="AW284" s="618">
        <f t="shared" si="80"/>
        <v>16.876275573414397</v>
      </c>
      <c r="AX284" s="713">
        <f t="shared" si="81"/>
        <v>11.687171449732961</v>
      </c>
      <c r="AY284" s="891">
        <v>0.91</v>
      </c>
      <c r="AZ284" s="830">
        <v>53.1</v>
      </c>
      <c r="BA284" s="830">
        <v>-2.92</v>
      </c>
      <c r="BB284" s="830">
        <v>6.0600000000000005</v>
      </c>
      <c r="BC284" s="830">
        <v>18.84</v>
      </c>
      <c r="BE284" s="594">
        <v>2009</v>
      </c>
      <c r="BF284" s="856">
        <f t="shared" si="82"/>
        <v>1</v>
      </c>
      <c r="BG284" s="840">
        <v>0.70000000000000007</v>
      </c>
      <c r="BH284" s="823" t="s">
        <v>4455</v>
      </c>
      <c r="BI284" s="823" t="s">
        <v>4456</v>
      </c>
    </row>
    <row r="285" spans="1:61" ht="11.25" customHeight="1" x14ac:dyDescent="0.2">
      <c r="A285" s="829" t="s">
        <v>5069</v>
      </c>
      <c r="B285" s="833" t="s">
        <v>750</v>
      </c>
      <c r="C285" s="889" t="s">
        <v>130</v>
      </c>
      <c r="D285" s="889" t="s">
        <v>4206</v>
      </c>
      <c r="E285" s="699">
        <v>19</v>
      </c>
      <c r="F285" s="1155">
        <v>207</v>
      </c>
      <c r="G285" s="1155" t="s">
        <v>36</v>
      </c>
      <c r="H285" s="1155" t="s">
        <v>36</v>
      </c>
      <c r="I285" s="832">
        <v>24.28</v>
      </c>
      <c r="J285" s="618">
        <f t="shared" si="69"/>
        <v>3.2537067545304774</v>
      </c>
      <c r="K285" s="835">
        <v>0.19750000000000001</v>
      </c>
      <c r="L285" s="845">
        <v>4</v>
      </c>
      <c r="M285" s="609">
        <f t="shared" si="70"/>
        <v>0.79</v>
      </c>
      <c r="N285" s="828" t="s">
        <v>138</v>
      </c>
      <c r="O285" s="700">
        <v>0.19500000000000001</v>
      </c>
      <c r="P285" s="603">
        <v>44943</v>
      </c>
      <c r="Q285" s="603">
        <v>44958</v>
      </c>
      <c r="R285" s="609">
        <f t="shared" si="71"/>
        <v>1.2820512820512833</v>
      </c>
      <c r="S285" s="667">
        <f>IF(INDEX(Historical!$D$7:$D$1225,MATCH(B285,Historical!$B$7:$B$1249,0))=0,"n/a",(INDEX(Historical!$C$7:$C$1227,MATCH(B285,Historical!$B$7:$B$1249,0))/INDEX(Historical!$D$7:$D$1225,MATCH(B285,Historical!$B$7:$B$1249,0))-1)*100)</f>
        <v>5.7142857142857162</v>
      </c>
      <c r="T285" s="667">
        <f>IF(INDEX(Historical!$F$7:$F$1218,MATCH(B285,Historical!$B$7:$B$1249,0))=0,"n/a",((INDEX(Historical!$C$7:$C$1227,MATCH(B285,Historical!$B$7:$B$1249,0))/INDEX(Historical!$F$7:$F$1218,MATCH(B285,Historical!$B$7:$B$1249,0)))^(1/3)-1)*100)</f>
        <v>6.0750740000032</v>
      </c>
      <c r="U285" s="667">
        <f>IF(INDEX(Historical!$H$7:$H$1218,MATCH(B285,Historical!$B$7:$B$1249,0))=0,"n/a",((INDEX(Historical!$C$7:$C$1227,MATCH(B285,Historical!$B$7:$B$1249,0))/INDEX(Historical!$H$7:$H$1218,MATCH(B285,Historical!$B$7:$B$1249,0)))^(1/5)-1)*100)</f>
        <v>6.5044102740563714</v>
      </c>
      <c r="V285" s="667">
        <f>IF(INDEX(Historical!$N$7:$N$1218,MATCH(B285,Historical!$B$7:$B$1249,0))=0,"n/a",((INDEX(Historical!$C$7:$C$1227,MATCH(B285,Historical!$B$7:$B$1249,0))/INDEX(Historical!$N$7:$N$1218,MATCH(B285,Historical!$B$7:$B$1249,0)))^(1/10)-1)*100)</f>
        <v>5.0222713332693569</v>
      </c>
      <c r="W285" s="668">
        <f t="shared" si="72"/>
        <v>1.295113274937733</v>
      </c>
      <c r="X285" s="669">
        <f t="shared" si="73"/>
        <v>0.76522473812427894</v>
      </c>
      <c r="Y285" s="634"/>
      <c r="Z285" s="618" t="str">
        <f t="shared" si="74"/>
        <v>n/a</v>
      </c>
      <c r="AA285" s="844" t="str">
        <f t="shared" si="75"/>
        <v>n/a</v>
      </c>
      <c r="AB285" s="845">
        <v>9</v>
      </c>
      <c r="AC285" s="824">
        <v>-3.56</v>
      </c>
      <c r="AD285" s="824" t="s">
        <v>135</v>
      </c>
      <c r="AE285" s="824">
        <v>2.87</v>
      </c>
      <c r="AF285" s="824">
        <v>2.25</v>
      </c>
      <c r="AG285" s="824">
        <v>-19.7</v>
      </c>
      <c r="AH285" s="824">
        <v>-5.7</v>
      </c>
      <c r="AI285" s="824" t="s">
        <v>135</v>
      </c>
      <c r="AJ285" s="824">
        <v>8.5</v>
      </c>
      <c r="AK285" s="824" t="s">
        <v>135</v>
      </c>
      <c r="AL285" s="836">
        <v>241.24</v>
      </c>
      <c r="AM285" s="830">
        <v>5.2</v>
      </c>
      <c r="AN285" s="824">
        <v>1.24</v>
      </c>
      <c r="AO285" s="705" t="str">
        <f t="shared" si="76"/>
        <v>n/a</v>
      </c>
      <c r="AP285" s="706">
        <f t="shared" si="77"/>
        <v>9.7581170285868488</v>
      </c>
      <c r="AQ285" s="846" t="str">
        <f t="shared" si="78"/>
        <v>n/a</v>
      </c>
      <c r="AR285" s="618">
        <f>INDEX(Historical!$C$7:$C$1227,MATCH(B285,Historical!$B$7:$B$1249,0))*IF(AH285="n/a",1.03,IF(AH285&lt;0,1.01,IF(AH285&gt;10,1.1,(1+AH285/100))))</f>
        <v>0.74739999999999995</v>
      </c>
      <c r="AS285" s="844">
        <f t="shared" si="79"/>
        <v>0.76982200000000001</v>
      </c>
      <c r="AT285" s="844">
        <f t="shared" si="83"/>
        <v>0.79291666000000005</v>
      </c>
      <c r="AU285" s="844">
        <f t="shared" si="83"/>
        <v>0.81670415980000011</v>
      </c>
      <c r="AV285" s="844">
        <f t="shared" si="83"/>
        <v>0.84120528459400012</v>
      </c>
      <c r="AW285" s="618">
        <f t="shared" si="80"/>
        <v>3.9680481043939997</v>
      </c>
      <c r="AX285" s="713">
        <f t="shared" si="81"/>
        <v>16.342866986795716</v>
      </c>
      <c r="AY285" s="891">
        <v>-0.16</v>
      </c>
      <c r="AZ285" s="830">
        <v>34.81</v>
      </c>
      <c r="BA285" s="830">
        <v>-2.88</v>
      </c>
      <c r="BB285" s="830">
        <v>10.77</v>
      </c>
      <c r="BC285" s="830">
        <v>15.24</v>
      </c>
      <c r="BE285" s="594">
        <v>2004</v>
      </c>
      <c r="BF285" s="856">
        <f t="shared" si="82"/>
        <v>2</v>
      </c>
      <c r="BG285" s="840">
        <v>-6.7</v>
      </c>
      <c r="BH285" s="823" t="s">
        <v>4455</v>
      </c>
      <c r="BI285" s="823" t="s">
        <v>4456</v>
      </c>
    </row>
    <row r="286" spans="1:61" ht="11.25" customHeight="1" x14ac:dyDescent="0.2">
      <c r="A286" s="829" t="s">
        <v>5070</v>
      </c>
      <c r="B286" s="833" t="s">
        <v>762</v>
      </c>
      <c r="C286" s="889" t="s">
        <v>122</v>
      </c>
      <c r="D286" s="889" t="s">
        <v>4222</v>
      </c>
      <c r="E286" s="699">
        <v>22</v>
      </c>
      <c r="F286" s="1155">
        <v>161</v>
      </c>
      <c r="G286" s="1155" t="s">
        <v>105</v>
      </c>
      <c r="H286" s="1155" t="s">
        <v>105</v>
      </c>
      <c r="I286" s="832">
        <v>112.33</v>
      </c>
      <c r="J286" s="618">
        <f t="shared" si="69"/>
        <v>1.335351197364907</v>
      </c>
      <c r="K286" s="835">
        <v>0.375</v>
      </c>
      <c r="L286" s="845">
        <v>4</v>
      </c>
      <c r="M286" s="609">
        <f t="shared" si="70"/>
        <v>1.5</v>
      </c>
      <c r="N286" s="828" t="s">
        <v>419</v>
      </c>
      <c r="O286" s="700">
        <v>0.35</v>
      </c>
      <c r="P286" s="603">
        <v>44931</v>
      </c>
      <c r="Q286" s="603">
        <v>44946</v>
      </c>
      <c r="R286" s="609">
        <f t="shared" si="71"/>
        <v>7.1428571428571495</v>
      </c>
      <c r="S286" s="667">
        <f>IF(INDEX(Historical!$D$7:$D$1225,MATCH(B286,Historical!$B$7:$B$1249,0))=0,"n/a",(INDEX(Historical!$C$7:$C$1227,MATCH(B286,Historical!$B$7:$B$1249,0))/INDEX(Historical!$D$7:$D$1225,MATCH(B286,Historical!$B$7:$B$1249,0))-1)*100)</f>
        <v>7.1428571428571397</v>
      </c>
      <c r="T286" s="667">
        <f>IF(INDEX(Historical!$F$7:$F$1218,MATCH(B286,Historical!$B$7:$B$1249,0))=0,"n/a",((INDEX(Historical!$C$7:$C$1227,MATCH(B286,Historical!$B$7:$B$1249,0))/INDEX(Historical!$F$7:$F$1218,MATCH(B286,Historical!$B$7:$B$1249,0)))^(1/3)-1)*100)</f>
        <v>6.2658569182611146</v>
      </c>
      <c r="U286" s="667">
        <f>IF(INDEX(Historical!$H$7:$H$1218,MATCH(B286,Historical!$B$7:$B$1249,0))=0,"n/a",((INDEX(Historical!$C$7:$C$1227,MATCH(B286,Historical!$B$7:$B$1249,0))/INDEX(Historical!$H$7:$H$1218,MATCH(B286,Historical!$B$7:$B$1249,0)))^(1/5)-1)*100)</f>
        <v>5.4577943305794463</v>
      </c>
      <c r="V286" s="667">
        <f>IF(INDEX(Historical!$N$7:$N$1218,MATCH(B286,Historical!$B$7:$B$1249,0))=0,"n/a",((INDEX(Historical!$C$7:$C$1227,MATCH(B286,Historical!$B$7:$B$1249,0))/INDEX(Historical!$N$7:$N$1218,MATCH(B286,Historical!$B$7:$B$1249,0)))^(1/10)-1)*100)</f>
        <v>10.553591780423055</v>
      </c>
      <c r="W286" s="668">
        <f t="shared" si="72"/>
        <v>0.51715041136077211</v>
      </c>
      <c r="X286" s="669">
        <f t="shared" si="73"/>
        <v>0.86631656040943594</v>
      </c>
      <c r="Y286" s="628"/>
      <c r="Z286" s="618">
        <f t="shared" si="74"/>
        <v>39.267015706806284</v>
      </c>
      <c r="AA286" s="844">
        <f t="shared" si="75"/>
        <v>29.405759162303667</v>
      </c>
      <c r="AB286" s="845">
        <v>6</v>
      </c>
      <c r="AC286" s="824">
        <v>3.82</v>
      </c>
      <c r="AD286" s="824">
        <v>17.79</v>
      </c>
      <c r="AE286" s="824">
        <v>11.66</v>
      </c>
      <c r="AF286" s="824">
        <v>2.63</v>
      </c>
      <c r="AG286" s="824">
        <v>9.5</v>
      </c>
      <c r="AH286" s="825">
        <v>-54.300000000000004</v>
      </c>
      <c r="AI286" s="825">
        <v>14.11</v>
      </c>
      <c r="AJ286" s="824">
        <v>6.3</v>
      </c>
      <c r="AK286" s="824">
        <v>1.6</v>
      </c>
      <c r="AL286" s="836">
        <v>7100</v>
      </c>
      <c r="AM286" s="830">
        <v>0.2</v>
      </c>
      <c r="AN286" s="824">
        <v>0.16</v>
      </c>
      <c r="AO286" s="705">
        <f t="shared" si="76"/>
        <v>-22.612613634359313</v>
      </c>
      <c r="AP286" s="706">
        <f t="shared" si="77"/>
        <v>6.7931455279443531</v>
      </c>
      <c r="AQ286" s="846">
        <f t="shared" si="78"/>
        <v>85.397047317802219</v>
      </c>
      <c r="AR286" s="618">
        <f>INDEX(Historical!$C$7:$C$1227,MATCH(B286,Historical!$B$7:$B$1249,0))*IF(AH286="n/a",1.03,IF(AH286&lt;0,1.01,IF(AH286&gt;10,1.1,(1+AH286/100))))</f>
        <v>1.212</v>
      </c>
      <c r="AS286" s="844">
        <f t="shared" si="79"/>
        <v>1.3332000000000002</v>
      </c>
      <c r="AT286" s="844">
        <f t="shared" si="83"/>
        <v>1.3545312000000003</v>
      </c>
      <c r="AU286" s="844">
        <f t="shared" si="83"/>
        <v>1.3762036992000002</v>
      </c>
      <c r="AV286" s="844">
        <f t="shared" si="83"/>
        <v>1.3982229583872001</v>
      </c>
      <c r="AW286" s="618">
        <f t="shared" si="80"/>
        <v>6.6741578575872014</v>
      </c>
      <c r="AX286" s="713">
        <f t="shared" si="81"/>
        <v>5.9415631243543148</v>
      </c>
      <c r="AY286" s="891">
        <v>0.6</v>
      </c>
      <c r="AZ286" s="830">
        <v>32.869999999999997</v>
      </c>
      <c r="BA286" s="830">
        <v>-23.95</v>
      </c>
      <c r="BB286" s="830">
        <v>15.5</v>
      </c>
      <c r="BC286" s="830">
        <v>0.62</v>
      </c>
      <c r="BE286" s="594">
        <v>2002</v>
      </c>
      <c r="BF286" s="856">
        <f t="shared" si="82"/>
        <v>2</v>
      </c>
      <c r="BG286" s="840">
        <v>8.5</v>
      </c>
      <c r="BH286" s="823" t="s">
        <v>4455</v>
      </c>
      <c r="BI286" s="823" t="s">
        <v>4456</v>
      </c>
    </row>
    <row r="287" spans="1:61" ht="11.25" customHeight="1" x14ac:dyDescent="0.2">
      <c r="A287" s="829" t="s">
        <v>753</v>
      </c>
      <c r="B287" s="833" t="s">
        <v>754</v>
      </c>
      <c r="C287" s="889" t="s">
        <v>111</v>
      </c>
      <c r="D287" s="889" t="s">
        <v>4228</v>
      </c>
      <c r="E287" s="699">
        <v>19</v>
      </c>
      <c r="F287" s="1155">
        <v>192</v>
      </c>
      <c r="G287" s="1155" t="s">
        <v>105</v>
      </c>
      <c r="H287" s="1155" t="s">
        <v>105</v>
      </c>
      <c r="I287" s="832">
        <v>78.78</v>
      </c>
      <c r="J287" s="618">
        <f t="shared" si="69"/>
        <v>2.1832952526021834</v>
      </c>
      <c r="K287" s="835">
        <v>0.43</v>
      </c>
      <c r="L287" s="845">
        <v>4</v>
      </c>
      <c r="M287" s="609">
        <f t="shared" si="70"/>
        <v>1.72</v>
      </c>
      <c r="N287" s="828" t="s">
        <v>147</v>
      </c>
      <c r="O287" s="700">
        <v>0.38</v>
      </c>
      <c r="P287" s="603">
        <v>44616</v>
      </c>
      <c r="Q287" s="603">
        <v>44635</v>
      </c>
      <c r="R287" s="609">
        <f t="shared" si="71"/>
        <v>13.157894736842103</v>
      </c>
      <c r="S287" s="667">
        <f>IF(INDEX(Historical!$D$7:$D$1225,MATCH(B287,Historical!$B$7:$B$1249,0))=0,"n/a",(INDEX(Historical!$C$7:$C$1227,MATCH(B287,Historical!$B$7:$B$1249,0))/INDEX(Historical!$D$7:$D$1225,MATCH(B287,Historical!$B$7:$B$1249,0))-1)*100)</f>
        <v>11.764705882352944</v>
      </c>
      <c r="T287" s="667">
        <f>IF(INDEX(Historical!$F$7:$F$1218,MATCH(B287,Historical!$B$7:$B$1249,0))=0,"n/a",((INDEX(Historical!$C$7:$C$1227,MATCH(B287,Historical!$B$7:$B$1249,0))/INDEX(Historical!$F$7:$F$1218,MATCH(B287,Historical!$B$7:$B$1249,0)))^(1/3)-1)*100)</f>
        <v>10.715524489384997</v>
      </c>
      <c r="U287" s="667">
        <f>IF(INDEX(Historical!$H$7:$H$1218,MATCH(B287,Historical!$B$7:$B$1249,0))=0,"n/a",((INDEX(Historical!$C$7:$C$1227,MATCH(B287,Historical!$B$7:$B$1249,0))/INDEX(Historical!$H$7:$H$1218,MATCH(B287,Historical!$B$7:$B$1249,0)))^(1/5)-1)*100)</f>
        <v>11.550670014054099</v>
      </c>
      <c r="V287" s="667">
        <f>IF(INDEX(Historical!$N$7:$N$1218,MATCH(B287,Historical!$B$7:$B$1249,0))=0,"n/a",((INDEX(Historical!$C$7:$C$1227,MATCH(B287,Historical!$B$7:$B$1249,0))/INDEX(Historical!$N$7:$N$1218,MATCH(B287,Historical!$B$7:$B$1249,0)))^(1/10)-1)*100)</f>
        <v>10.500834061722086</v>
      </c>
      <c r="W287" s="668">
        <f t="shared" si="72"/>
        <v>1.0999764348394858</v>
      </c>
      <c r="X287" s="669">
        <f t="shared" si="73"/>
        <v>0.77004466760360657</v>
      </c>
      <c r="Y287" s="833"/>
      <c r="Z287" s="618">
        <f t="shared" si="74"/>
        <v>27.876823338735818</v>
      </c>
      <c r="AA287" s="844">
        <f t="shared" si="75"/>
        <v>12.768233387358185</v>
      </c>
      <c r="AB287" s="845">
        <v>12</v>
      </c>
      <c r="AC287" s="824">
        <v>6.17</v>
      </c>
      <c r="AD287" s="824">
        <v>0.4</v>
      </c>
      <c r="AE287" s="824">
        <v>1.1299999999999999</v>
      </c>
      <c r="AF287" s="824">
        <v>5.51</v>
      </c>
      <c r="AG287" s="824">
        <v>46.800000000000004</v>
      </c>
      <c r="AH287" s="824">
        <v>98.3</v>
      </c>
      <c r="AI287" s="824">
        <v>-11.31</v>
      </c>
      <c r="AJ287" s="824">
        <v>15</v>
      </c>
      <c r="AK287" s="824">
        <v>31</v>
      </c>
      <c r="AL287" s="836">
        <v>8260</v>
      </c>
      <c r="AM287" s="830">
        <v>0.2</v>
      </c>
      <c r="AN287" s="824">
        <v>0</v>
      </c>
      <c r="AO287" s="705">
        <f t="shared" si="76"/>
        <v>0.96573187929809734</v>
      </c>
      <c r="AP287" s="706">
        <f t="shared" si="77"/>
        <v>13.733965266656282</v>
      </c>
      <c r="AQ287" s="846">
        <f t="shared" si="78"/>
        <v>76.827556882522146</v>
      </c>
      <c r="AR287" s="618">
        <f>INDEX(Historical!$C$7:$C$1227,MATCH(B287,Historical!$B$7:$B$1249,0))*IF(AH287="n/a",1.03,IF(AH287&lt;0,1.01,IF(AH287&gt;10,1.1,(1+AH287/100))))</f>
        <v>1.6720000000000002</v>
      </c>
      <c r="AS287" s="844">
        <f t="shared" si="79"/>
        <v>1.6887200000000002</v>
      </c>
      <c r="AT287" s="844">
        <f t="shared" ref="AT287:AV306" si="84">IF($AK287="n/a",1.03*AS287,IF($AK287&lt;0,1.01*AS287,IF($AK287&gt;10,1.1*AS287,(1+$AK287/100)*AS287)))</f>
        <v>1.8575920000000004</v>
      </c>
      <c r="AU287" s="844">
        <f t="shared" si="84"/>
        <v>2.0433512000000005</v>
      </c>
      <c r="AV287" s="844">
        <f t="shared" si="84"/>
        <v>2.2476863200000006</v>
      </c>
      <c r="AW287" s="618">
        <f t="shared" si="80"/>
        <v>9.5093495200000007</v>
      </c>
      <c r="AX287" s="713">
        <f t="shared" si="81"/>
        <v>12.070766082762123</v>
      </c>
      <c r="AY287" s="891">
        <v>1.29</v>
      </c>
      <c r="AZ287" s="830">
        <v>20.46</v>
      </c>
      <c r="BA287" s="830">
        <v>-37.36</v>
      </c>
      <c r="BB287" s="830">
        <v>2.3800000000000003</v>
      </c>
      <c r="BC287" s="830">
        <v>-12.030000000000001</v>
      </c>
      <c r="BE287" s="594">
        <v>2004</v>
      </c>
      <c r="BF287" s="856">
        <f t="shared" si="82"/>
        <v>2</v>
      </c>
      <c r="BG287" s="840">
        <v>23.1</v>
      </c>
      <c r="BH287" s="823" t="s">
        <v>4455</v>
      </c>
      <c r="BI287" s="823" t="s">
        <v>4456</v>
      </c>
    </row>
    <row r="288" spans="1:61" ht="11.25" customHeight="1" x14ac:dyDescent="0.2">
      <c r="A288" s="829" t="s">
        <v>5072</v>
      </c>
      <c r="B288" s="833" t="s">
        <v>1546</v>
      </c>
      <c r="C288" s="889" t="s">
        <v>107</v>
      </c>
      <c r="D288" s="889" t="s">
        <v>4201</v>
      </c>
      <c r="E288" s="699">
        <v>10</v>
      </c>
      <c r="F288" s="1155">
        <v>456</v>
      </c>
      <c r="G288" s="1155" t="s">
        <v>105</v>
      </c>
      <c r="H288" s="1155" t="s">
        <v>105</v>
      </c>
      <c r="I288" s="832">
        <v>116.9</v>
      </c>
      <c r="J288" s="618">
        <f t="shared" si="69"/>
        <v>1.1633875106928999</v>
      </c>
      <c r="K288" s="835">
        <v>0.34</v>
      </c>
      <c r="L288" s="845">
        <v>4</v>
      </c>
      <c r="M288" s="609">
        <f t="shared" si="70"/>
        <v>1.36</v>
      </c>
      <c r="N288" s="828" t="s">
        <v>562</v>
      </c>
      <c r="O288" s="703">
        <v>0.26</v>
      </c>
      <c r="P288" s="603">
        <v>44564</v>
      </c>
      <c r="Q288" s="603">
        <v>44579</v>
      </c>
      <c r="R288" s="609">
        <f t="shared" si="71"/>
        <v>30.769230769230777</v>
      </c>
      <c r="S288" s="667">
        <f>IF(INDEX(Historical!$D$7:$D$1225,MATCH(B288,Historical!$B$7:$B$1249,0))=0,"n/a",(INDEX(Historical!$C$7:$C$1227,MATCH(B288,Historical!$B$7:$B$1249,0))/INDEX(Historical!$D$7:$D$1225,MATCH(B288,Historical!$B$7:$B$1249,0))-1)*100)</f>
        <v>5.4054054054054168</v>
      </c>
      <c r="T288" s="667">
        <f>IF(INDEX(Historical!$F$7:$F$1218,MATCH(B288,Historical!$B$7:$B$1249,0))=0,"n/a",((INDEX(Historical!$C$7:$C$1227,MATCH(B288,Historical!$B$7:$B$1249,0))/INDEX(Historical!$F$7:$F$1218,MATCH(B288,Historical!$B$7:$B$1249,0)))^(1/3)-1)*100)</f>
        <v>12.351093677423597</v>
      </c>
      <c r="U288" s="667">
        <f>IF(INDEX(Historical!$H$7:$H$1218,MATCH(B288,Historical!$B$7:$B$1249,0))=0,"n/a",((INDEX(Historical!$C$7:$C$1227,MATCH(B288,Historical!$B$7:$B$1249,0))/INDEX(Historical!$H$7:$H$1218,MATCH(B288,Historical!$B$7:$B$1249,0)))^(1/5)-1)*100)</f>
        <v>14.289655141156077</v>
      </c>
      <c r="V288" s="667">
        <f>IF(INDEX(Historical!$N$7:$N$1218,MATCH(B288,Historical!$B$7:$B$1249,0))=0,"n/a",((INDEX(Historical!$C$7:$C$1227,MATCH(B288,Historical!$B$7:$B$1249,0))/INDEX(Historical!$N$7:$N$1218,MATCH(B288,Historical!$B$7:$B$1249,0)))^(1/10)-1)*100)</f>
        <v>11.612317403390438</v>
      </c>
      <c r="W288" s="668">
        <f t="shared" si="72"/>
        <v>1.2305601582147538</v>
      </c>
      <c r="X288" s="669">
        <f t="shared" si="73"/>
        <v>0.73658016191526166</v>
      </c>
      <c r="Y288" s="641" t="s">
        <v>4253</v>
      </c>
      <c r="Z288" s="618">
        <f t="shared" si="74"/>
        <v>19.484240687679083</v>
      </c>
      <c r="AA288" s="844">
        <f t="shared" si="75"/>
        <v>16.747851002865328</v>
      </c>
      <c r="AB288" s="845">
        <v>9</v>
      </c>
      <c r="AC288" s="824">
        <v>6.98</v>
      </c>
      <c r="AD288" s="824">
        <v>0.84</v>
      </c>
      <c r="AE288" s="824">
        <v>2.25</v>
      </c>
      <c r="AF288" s="824">
        <v>2.66</v>
      </c>
      <c r="AG288" s="824">
        <v>16.7</v>
      </c>
      <c r="AH288" s="824">
        <v>5.2</v>
      </c>
      <c r="AI288" s="824">
        <v>12.4</v>
      </c>
      <c r="AJ288" s="824">
        <v>19.400000000000002</v>
      </c>
      <c r="AK288" s="824">
        <v>19.63</v>
      </c>
      <c r="AL288" s="836">
        <v>25470</v>
      </c>
      <c r="AM288" s="830">
        <v>0.1</v>
      </c>
      <c r="AN288" s="824">
        <v>5.91</v>
      </c>
      <c r="AO288" s="705">
        <f t="shared" si="76"/>
        <v>-1.2948083510163517</v>
      </c>
      <c r="AP288" s="706">
        <f t="shared" si="77"/>
        <v>15.453042651848977</v>
      </c>
      <c r="AQ288" s="846">
        <f t="shared" si="78"/>
        <v>40.711341511813195</v>
      </c>
      <c r="AR288" s="618">
        <f>INDEX(Historical!$C$7:$C$1227,MATCH(B288,Historical!$B$7:$B$1249,0))*IF(AH288="n/a",1.03,IF(AH288&lt;0,1.01,IF(AH288&gt;10,1.1,(1+AH288/100))))</f>
        <v>1.0940800000000002</v>
      </c>
      <c r="AS288" s="844">
        <f t="shared" si="79"/>
        <v>1.2034880000000003</v>
      </c>
      <c r="AT288" s="844">
        <f t="shared" si="84"/>
        <v>1.3238368000000005</v>
      </c>
      <c r="AU288" s="844">
        <f t="shared" si="84"/>
        <v>1.4562204800000007</v>
      </c>
      <c r="AV288" s="844">
        <f t="shared" si="84"/>
        <v>1.6018425280000008</v>
      </c>
      <c r="AW288" s="618">
        <f t="shared" si="80"/>
        <v>6.6794678080000018</v>
      </c>
      <c r="AX288" s="713">
        <f t="shared" si="81"/>
        <v>5.7138304602224137</v>
      </c>
      <c r="AY288" s="891">
        <v>1.08</v>
      </c>
      <c r="AZ288" s="830">
        <v>37.76</v>
      </c>
      <c r="BA288" s="830">
        <v>-7.22</v>
      </c>
      <c r="BB288" s="830">
        <v>5.21</v>
      </c>
      <c r="BC288" s="830">
        <v>13.11</v>
      </c>
      <c r="BE288" s="594">
        <v>2013</v>
      </c>
      <c r="BF288" s="856">
        <f t="shared" si="82"/>
        <v>1</v>
      </c>
      <c r="BG288" s="840">
        <v>1.9</v>
      </c>
      <c r="BH288" s="823" t="s">
        <v>4455</v>
      </c>
      <c r="BI288" s="823" t="s">
        <v>4456</v>
      </c>
    </row>
    <row r="289" spans="1:61" ht="11.25" customHeight="1" x14ac:dyDescent="0.2">
      <c r="A289" s="829" t="s">
        <v>1553</v>
      </c>
      <c r="B289" s="833" t="s">
        <v>1554</v>
      </c>
      <c r="C289" s="889" t="s">
        <v>152</v>
      </c>
      <c r="D289" s="889" t="s">
        <v>4191</v>
      </c>
      <c r="E289" s="699">
        <v>11</v>
      </c>
      <c r="F289" s="1155">
        <v>430</v>
      </c>
      <c r="G289" s="1155" t="s">
        <v>105</v>
      </c>
      <c r="H289" s="1155" t="s">
        <v>105</v>
      </c>
      <c r="I289" s="832">
        <v>230.2</v>
      </c>
      <c r="J289" s="618">
        <f t="shared" si="69"/>
        <v>0.76455256298870555</v>
      </c>
      <c r="K289" s="835">
        <v>0.44</v>
      </c>
      <c r="L289" s="845">
        <v>4</v>
      </c>
      <c r="M289" s="609">
        <f t="shared" si="70"/>
        <v>1.76</v>
      </c>
      <c r="N289" s="828" t="s">
        <v>697</v>
      </c>
      <c r="O289" s="700">
        <v>0.42</v>
      </c>
      <c r="P289" s="603">
        <v>44790</v>
      </c>
      <c r="Q289" s="603">
        <v>44826</v>
      </c>
      <c r="R289" s="609">
        <f t="shared" si="71"/>
        <v>4.7619047619047663</v>
      </c>
      <c r="S289" s="667">
        <f>IF(INDEX(Historical!$D$7:$D$1225,MATCH(B289,Historical!$B$7:$B$1249,0))=0,"n/a",(INDEX(Historical!$C$7:$C$1227,MATCH(B289,Historical!$B$7:$B$1249,0))/INDEX(Historical!$D$7:$D$1225,MATCH(B289,Historical!$B$7:$B$1249,0))-1)*100)</f>
        <v>3.8461538461538547</v>
      </c>
      <c r="T289" s="667">
        <f>IF(INDEX(Historical!$F$7:$F$1218,MATCH(B289,Historical!$B$7:$B$1249,0))=0,"n/a",((INDEX(Historical!$C$7:$C$1227,MATCH(B289,Historical!$B$7:$B$1249,0))/INDEX(Historical!$F$7:$F$1218,MATCH(B289,Historical!$B$7:$B$1249,0)))^(1/3)-1)*100)</f>
        <v>4.0041911525952045</v>
      </c>
      <c r="U289" s="667">
        <f>IF(INDEX(Historical!$H$7:$H$1218,MATCH(B289,Historical!$B$7:$B$1249,0))=0,"n/a",((INDEX(Historical!$C$7:$C$1227,MATCH(B289,Historical!$B$7:$B$1249,0))/INDEX(Historical!$H$7:$H$1218,MATCH(B289,Historical!$B$7:$B$1249,0)))^(1/5)-1)*100)</f>
        <v>5.1547496797280434</v>
      </c>
      <c r="V289" s="667" t="str">
        <f>IF(INDEX(Historical!$N$7:$N$1218,MATCH(B289,Historical!$B$7:$B$1249,0))=0,"n/a",((INDEX(Historical!$C$7:$C$1227,MATCH(B289,Historical!$B$7:$B$1249,0))/INDEX(Historical!$N$7:$N$1218,MATCH(B289,Historical!$B$7:$B$1249,0)))^(1/10)-1)*100)</f>
        <v>n/a</v>
      </c>
      <c r="W289" s="668" t="str">
        <f t="shared" si="72"/>
        <v>n/a</v>
      </c>
      <c r="X289" s="669">
        <f t="shared" si="73"/>
        <v>0.3014473496916984</v>
      </c>
      <c r="Y289" s="640"/>
      <c r="Z289" s="618">
        <f t="shared" si="74"/>
        <v>32.897196261682247</v>
      </c>
      <c r="AA289" s="844">
        <f t="shared" si="75"/>
        <v>43.028037383177569</v>
      </c>
      <c r="AB289" s="845">
        <v>6</v>
      </c>
      <c r="AC289" s="824">
        <v>5.35</v>
      </c>
      <c r="AD289" s="824">
        <v>1.74</v>
      </c>
      <c r="AE289" s="824">
        <v>9.0299999999999994</v>
      </c>
      <c r="AF289" s="824">
        <v>9.52</v>
      </c>
      <c r="AG289" s="824">
        <v>23.799999999999997</v>
      </c>
      <c r="AH289" s="824">
        <v>63.6</v>
      </c>
      <c r="AI289" s="824">
        <v>12.839999999999998</v>
      </c>
      <c r="AJ289" s="824">
        <v>17.100000000000001</v>
      </c>
      <c r="AK289" s="824">
        <v>24</v>
      </c>
      <c r="AL289" s="836">
        <v>32740.000000000004</v>
      </c>
      <c r="AM289" s="830">
        <v>0.70000000000000007</v>
      </c>
      <c r="AN289" s="824">
        <v>0.23</v>
      </c>
      <c r="AO289" s="705">
        <f t="shared" si="76"/>
        <v>-37.108735140460823</v>
      </c>
      <c r="AP289" s="706">
        <f t="shared" si="77"/>
        <v>5.919302242716749</v>
      </c>
      <c r="AQ289" s="846">
        <f t="shared" si="78"/>
        <v>326.68068512796185</v>
      </c>
      <c r="AR289" s="618">
        <f>INDEX(Historical!$C$7:$C$1227,MATCH(B289,Historical!$B$7:$B$1249,0))*IF(AH289="n/a",1.03,IF(AH289&lt;0,1.01,IF(AH289&gt;10,1.1,(1+AH289/100))))</f>
        <v>1.7820000000000003</v>
      </c>
      <c r="AS289" s="844">
        <f t="shared" si="79"/>
        <v>1.9602000000000004</v>
      </c>
      <c r="AT289" s="844">
        <f t="shared" si="84"/>
        <v>2.1562200000000007</v>
      </c>
      <c r="AU289" s="844">
        <f t="shared" si="84"/>
        <v>2.3718420000000009</v>
      </c>
      <c r="AV289" s="844">
        <f t="shared" si="84"/>
        <v>2.6090262000000011</v>
      </c>
      <c r="AW289" s="618">
        <f t="shared" si="80"/>
        <v>10.879288200000003</v>
      </c>
      <c r="AX289" s="713">
        <f t="shared" si="81"/>
        <v>4.7260157254561266</v>
      </c>
      <c r="AY289" s="891">
        <v>0.47</v>
      </c>
      <c r="AZ289" s="830">
        <v>21.54</v>
      </c>
      <c r="BA289" s="830">
        <v>-14.35</v>
      </c>
      <c r="BB289" s="830">
        <v>4.3499999999999996</v>
      </c>
      <c r="BC289" s="830">
        <v>2.54</v>
      </c>
      <c r="BE289" s="594">
        <v>2012</v>
      </c>
      <c r="BF289" s="856">
        <f t="shared" si="82"/>
        <v>1</v>
      </c>
      <c r="BG289" s="840">
        <v>15.8</v>
      </c>
      <c r="BH289" s="823" t="s">
        <v>4455</v>
      </c>
      <c r="BI289" s="823" t="s">
        <v>4456</v>
      </c>
    </row>
    <row r="290" spans="1:61" ht="11.25" customHeight="1" x14ac:dyDescent="0.2">
      <c r="A290" s="822" t="s">
        <v>5075</v>
      </c>
      <c r="B290" s="833" t="s">
        <v>1560</v>
      </c>
      <c r="C290" s="889" t="s">
        <v>111</v>
      </c>
      <c r="D290" s="889" t="s">
        <v>4229</v>
      </c>
      <c r="E290" s="699">
        <v>13</v>
      </c>
      <c r="F290" s="1155">
        <v>306</v>
      </c>
      <c r="G290" s="1155" t="s">
        <v>36</v>
      </c>
      <c r="H290" s="1155" t="s">
        <v>114</v>
      </c>
      <c r="I290" s="832">
        <v>264.22000000000003</v>
      </c>
      <c r="J290" s="618">
        <f t="shared" si="69"/>
        <v>1.7863901294375897</v>
      </c>
      <c r="K290" s="835">
        <v>1.18</v>
      </c>
      <c r="L290" s="845">
        <v>4</v>
      </c>
      <c r="M290" s="609">
        <f t="shared" si="70"/>
        <v>4.72</v>
      </c>
      <c r="N290" s="828" t="s">
        <v>141</v>
      </c>
      <c r="O290" s="700">
        <v>1.1200000000000001</v>
      </c>
      <c r="P290" s="603">
        <v>44875</v>
      </c>
      <c r="Q290" s="603">
        <v>44907</v>
      </c>
      <c r="R290" s="609">
        <f t="shared" si="71"/>
        <v>5.3571428571428417</v>
      </c>
      <c r="S290" s="667">
        <f>IF(INDEX(Historical!$D$7:$D$1225,MATCH(B290,Historical!$B$7:$B$1249,0))=0,"n/a",(INDEX(Historical!$C$7:$C$1227,MATCH(B290,Historical!$B$7:$B$1249,0))/INDEX(Historical!$D$7:$D$1225,MATCH(B290,Historical!$B$7:$B$1249,0))-1)*100)</f>
        <v>4.8426150121065437</v>
      </c>
      <c r="T290" s="667">
        <f>IF(INDEX(Historical!$F$7:$F$1218,MATCH(B290,Historical!$B$7:$B$1249,0))=0,"n/a",((INDEX(Historical!$C$7:$C$1227,MATCH(B290,Historical!$B$7:$B$1249,0))/INDEX(Historical!$F$7:$F$1218,MATCH(B290,Historical!$B$7:$B$1249,0)))^(1/3)-1)*100)</f>
        <v>5.9083303049897173</v>
      </c>
      <c r="U290" s="667">
        <f>IF(INDEX(Historical!$H$7:$H$1218,MATCH(B290,Historical!$B$7:$B$1249,0))=0,"n/a",((INDEX(Historical!$C$7:$C$1227,MATCH(B290,Historical!$B$7:$B$1249,0))/INDEX(Historical!$H$7:$H$1218,MATCH(B290,Historical!$B$7:$B$1249,0)))^(1/5)-1)*100)</f>
        <v>8.0876209984477967</v>
      </c>
      <c r="V290" s="667">
        <f>IF(INDEX(Historical!$N$7:$N$1218,MATCH(B290,Historical!$B$7:$B$1249,0))=0,"n/a",((INDEX(Historical!$C$7:$C$1227,MATCH(B290,Historical!$B$7:$B$1249,0))/INDEX(Historical!$N$7:$N$1218,MATCH(B290,Historical!$B$7:$B$1249,0)))^(1/10)-1)*100)</f>
        <v>10.819355434766752</v>
      </c>
      <c r="W290" s="668">
        <f t="shared" si="72"/>
        <v>0.74751412385059079</v>
      </c>
      <c r="X290" s="669">
        <f t="shared" si="73"/>
        <v>1.7581784779234342</v>
      </c>
      <c r="Y290" s="637"/>
      <c r="Z290" s="618">
        <f t="shared" si="74"/>
        <v>59.222082810539526</v>
      </c>
      <c r="AA290" s="844">
        <f t="shared" si="75"/>
        <v>33.151819322459225</v>
      </c>
      <c r="AB290" s="845">
        <v>9</v>
      </c>
      <c r="AC290" s="824">
        <v>7.97</v>
      </c>
      <c r="AD290" s="824">
        <v>2.97</v>
      </c>
      <c r="AE290" s="824">
        <v>3.85</v>
      </c>
      <c r="AF290" s="824">
        <v>10.98</v>
      </c>
      <c r="AG290" s="824">
        <v>36.299999999999997</v>
      </c>
      <c r="AH290" s="824">
        <v>-31.2</v>
      </c>
      <c r="AI290" s="824">
        <v>10.01</v>
      </c>
      <c r="AJ290" s="824">
        <v>4.5999999999999996</v>
      </c>
      <c r="AK290" s="824">
        <v>10.95</v>
      </c>
      <c r="AL290" s="836">
        <v>29860</v>
      </c>
      <c r="AM290" s="831">
        <v>0.16</v>
      </c>
      <c r="AN290" s="824">
        <v>1.41</v>
      </c>
      <c r="AO290" s="705">
        <f t="shared" si="76"/>
        <v>-23.277808194573836</v>
      </c>
      <c r="AP290" s="706">
        <f t="shared" si="77"/>
        <v>9.874011127885387</v>
      </c>
      <c r="AQ290" s="846">
        <f t="shared" si="78"/>
        <v>302.21993771269098</v>
      </c>
      <c r="AR290" s="618">
        <f>INDEX(Historical!$C$7:$C$1227,MATCH(B290,Historical!$B$7:$B$1249,0))*IF(AH290="n/a",1.03,IF(AH290&lt;0,1.01,IF(AH290&gt;10,1.1,(1+AH290/100))))</f>
        <v>4.3733000000000004</v>
      </c>
      <c r="AS290" s="844">
        <f t="shared" si="79"/>
        <v>4.8106300000000006</v>
      </c>
      <c r="AT290" s="844">
        <f t="shared" si="84"/>
        <v>5.2916930000000013</v>
      </c>
      <c r="AU290" s="844">
        <f t="shared" si="84"/>
        <v>5.8208623000000017</v>
      </c>
      <c r="AV290" s="844">
        <f t="shared" si="84"/>
        <v>6.4029485300000024</v>
      </c>
      <c r="AW290" s="618">
        <f t="shared" si="80"/>
        <v>26.699433830000007</v>
      </c>
      <c r="AX290" s="713">
        <f t="shared" si="81"/>
        <v>10.105001071077133</v>
      </c>
      <c r="AY290" s="891">
        <v>1.47</v>
      </c>
      <c r="AZ290" s="830">
        <v>39</v>
      </c>
      <c r="BA290" s="830">
        <v>-25.569999999999997</v>
      </c>
      <c r="BB290" s="830">
        <v>9.25</v>
      </c>
      <c r="BC290" s="830">
        <v>10.26</v>
      </c>
      <c r="BE290" s="594">
        <v>2010</v>
      </c>
      <c r="BF290" s="856">
        <f t="shared" si="82"/>
        <v>1</v>
      </c>
      <c r="BG290" s="840">
        <v>8.6</v>
      </c>
      <c r="BH290" s="823" t="s">
        <v>4455</v>
      </c>
      <c r="BI290" s="823" t="s">
        <v>4456</v>
      </c>
    </row>
    <row r="291" spans="1:61" ht="11.25" customHeight="1" x14ac:dyDescent="0.2">
      <c r="A291" s="829" t="s">
        <v>5225</v>
      </c>
      <c r="B291" s="833" t="s">
        <v>5224</v>
      </c>
      <c r="C291" s="889" t="s">
        <v>111</v>
      </c>
      <c r="D291" s="889" t="s">
        <v>4229</v>
      </c>
      <c r="E291" s="699">
        <v>18</v>
      </c>
      <c r="F291" s="1155">
        <v>216</v>
      </c>
      <c r="G291" s="1155" t="s">
        <v>105</v>
      </c>
      <c r="H291" s="1155" t="s">
        <v>105</v>
      </c>
      <c r="I291" s="832">
        <v>131.11000000000001</v>
      </c>
      <c r="J291" s="618">
        <f t="shared" si="69"/>
        <v>1.0678056593699945</v>
      </c>
      <c r="K291" s="835">
        <v>0.35</v>
      </c>
      <c r="L291" s="845">
        <v>4</v>
      </c>
      <c r="M291" s="609">
        <f t="shared" si="70"/>
        <v>1.4</v>
      </c>
      <c r="N291" s="828" t="s">
        <v>238</v>
      </c>
      <c r="O291" s="700">
        <v>0.33</v>
      </c>
      <c r="P291" s="603">
        <v>44741</v>
      </c>
      <c r="Q291" s="603">
        <v>44756</v>
      </c>
      <c r="R291" s="609">
        <f t="shared" si="71"/>
        <v>6.060606060606049</v>
      </c>
      <c r="S291" s="667">
        <f>IF(INDEX(Historical!$D$7:$D$1225,MATCH(B291,Historical!$B$7:$B$1249,0))=0,"n/a",(INDEX(Historical!$C$7:$C$1227,MATCH(B291,Historical!$B$7:$B$1249,0))/INDEX(Historical!$D$7:$D$1225,MATCH(B291,Historical!$B$7:$B$1249,0))-1)*100)</f>
        <v>5.0000000000000044</v>
      </c>
      <c r="T291" s="667">
        <f>IF(INDEX(Historical!$F$7:$F$1218,MATCH(B291,Historical!$B$7:$B$1249,0))=0,"n/a",((INDEX(Historical!$C$7:$C$1227,MATCH(B291,Historical!$B$7:$B$1249,0))/INDEX(Historical!$F$7:$F$1218,MATCH(B291,Historical!$B$7:$B$1249,0)))^(1/3)-1)*100)</f>
        <v>5.2726599609396407</v>
      </c>
      <c r="U291" s="667">
        <f>IF(INDEX(Historical!$H$7:$H$1218,MATCH(B291,Historical!$B$7:$B$1249,0))=0,"n/a",((INDEX(Historical!$C$7:$C$1227,MATCH(B291,Historical!$B$7:$B$1249,0))/INDEX(Historical!$H$7:$H$1218,MATCH(B291,Historical!$B$7:$B$1249,0)))^(1/5)-1)*100)</f>
        <v>6.0348285026669224</v>
      </c>
      <c r="V291" s="667">
        <f>IF(INDEX(Historical!$N$7:$N$1218,MATCH(B291,Historical!$B$7:$B$1249,0))=0,"n/a",((INDEX(Historical!$C$7:$C$1227,MATCH(B291,Historical!$B$7:$B$1249,0))/INDEX(Historical!$N$7:$N$1218,MATCH(B291,Historical!$B$7:$B$1249,0)))^(1/10)-1)*100)</f>
        <v>6.0540481614018704</v>
      </c>
      <c r="W291" s="668">
        <f t="shared" si="72"/>
        <v>0.99682532113677513</v>
      </c>
      <c r="X291" s="669" t="str">
        <f t="shared" si="73"/>
        <v>n/a</v>
      </c>
      <c r="Y291" s="638"/>
      <c r="Z291" s="618">
        <f t="shared" si="74"/>
        <v>24.604569420035148</v>
      </c>
      <c r="AA291" s="844">
        <f t="shared" si="75"/>
        <v>23.04217926186292</v>
      </c>
      <c r="AB291" s="845">
        <v>12</v>
      </c>
      <c r="AC291" s="824">
        <v>5.69</v>
      </c>
      <c r="AD291" s="824">
        <v>2.99</v>
      </c>
      <c r="AE291" s="824">
        <v>1.64</v>
      </c>
      <c r="AF291" s="824">
        <v>1.38</v>
      </c>
      <c r="AG291" s="824">
        <v>6.1</v>
      </c>
      <c r="AH291" s="824">
        <v>-5.2</v>
      </c>
      <c r="AI291" s="824">
        <v>5.4899999999999993</v>
      </c>
      <c r="AJ291" s="824">
        <v>-0.5</v>
      </c>
      <c r="AK291" s="824">
        <v>7.5</v>
      </c>
      <c r="AL291" s="836">
        <v>8520</v>
      </c>
      <c r="AM291" s="830">
        <v>0.2</v>
      </c>
      <c r="AN291" s="824">
        <v>0.36</v>
      </c>
      <c r="AO291" s="705">
        <f t="shared" si="76"/>
        <v>-15.939545099826002</v>
      </c>
      <c r="AP291" s="706">
        <f t="shared" si="77"/>
        <v>7.1026341620369173</v>
      </c>
      <c r="AQ291" s="846">
        <f t="shared" si="78"/>
        <v>18.880345784921857</v>
      </c>
      <c r="AR291" s="618">
        <f>INDEX(Historical!$C$7:$C$1227,MATCH(B291,Historical!$B$7:$B$1249,0))*IF(AH291="n/a",1.03,IF(AH291&lt;0,1.01,IF(AH291&gt;10,1.1,(1+AH291/100))))</f>
        <v>1.2726</v>
      </c>
      <c r="AS291" s="844">
        <f t="shared" si="79"/>
        <v>1.34246574</v>
      </c>
      <c r="AT291" s="844">
        <f t="shared" si="84"/>
        <v>1.4431506704999999</v>
      </c>
      <c r="AU291" s="844">
        <f t="shared" si="84"/>
        <v>1.5513869707874999</v>
      </c>
      <c r="AV291" s="844">
        <f t="shared" si="84"/>
        <v>1.6677409935965624</v>
      </c>
      <c r="AW291" s="618">
        <f t="shared" si="80"/>
        <v>7.2773443748840627</v>
      </c>
      <c r="AX291" s="713">
        <f t="shared" si="81"/>
        <v>5.5505639347754263</v>
      </c>
      <c r="AY291" s="891">
        <v>1.08</v>
      </c>
      <c r="AZ291" s="830">
        <v>21.08</v>
      </c>
      <c r="BA291" s="830">
        <v>-25.89</v>
      </c>
      <c r="BB291" s="830">
        <v>-4.45</v>
      </c>
      <c r="BC291" s="830">
        <v>-3.8</v>
      </c>
      <c r="BE291" s="594">
        <v>2005</v>
      </c>
      <c r="BF291" s="856">
        <f t="shared" si="82"/>
        <v>2</v>
      </c>
      <c r="BG291" s="840">
        <v>3.6999999999999997</v>
      </c>
      <c r="BH291" s="823" t="s">
        <v>4455</v>
      </c>
      <c r="BI291" s="823" t="s">
        <v>4456</v>
      </c>
    </row>
    <row r="292" spans="1:61" s="737" customFormat="1" ht="11.25" customHeight="1" x14ac:dyDescent="0.2">
      <c r="A292" s="613" t="s">
        <v>1551</v>
      </c>
      <c r="B292" s="743" t="s">
        <v>1552</v>
      </c>
      <c r="C292" s="889" t="s">
        <v>122</v>
      </c>
      <c r="D292" s="889" t="s">
        <v>4222</v>
      </c>
      <c r="E292" s="721">
        <v>12</v>
      </c>
      <c r="F292" s="1155">
        <v>347</v>
      </c>
      <c r="G292" s="1154" t="s">
        <v>105</v>
      </c>
      <c r="H292" s="1154" t="s">
        <v>105</v>
      </c>
      <c r="I292" s="722">
        <v>211.29</v>
      </c>
      <c r="J292" s="723">
        <f t="shared" si="69"/>
        <v>1.6564910786123339</v>
      </c>
      <c r="K292" s="724">
        <v>0.875</v>
      </c>
      <c r="L292" s="725">
        <v>4</v>
      </c>
      <c r="M292" s="726">
        <f t="shared" si="70"/>
        <v>3.5</v>
      </c>
      <c r="N292" s="727" t="s">
        <v>316</v>
      </c>
      <c r="O292" s="728">
        <v>0.6875</v>
      </c>
      <c r="P292" s="1049">
        <v>44630</v>
      </c>
      <c r="Q292" s="1049">
        <v>44645</v>
      </c>
      <c r="R292" s="726">
        <f t="shared" si="71"/>
        <v>27.27272727272727</v>
      </c>
      <c r="S292" s="667">
        <f>IF(INDEX(Historical!$D$7:$D$1225,MATCH(B292,Historical!$B$7:$B$1249,0))=0,"n/a",(INDEX(Historical!$C$7:$C$1227,MATCH(B292,Historical!$B$7:$B$1249,0))/INDEX(Historical!$D$7:$D$1225,MATCH(B292,Historical!$B$7:$B$1249,0))-1)*100)</f>
        <v>10.000000000000009</v>
      </c>
      <c r="T292" s="667">
        <f>IF(INDEX(Historical!$F$7:$F$1218,MATCH(B292,Historical!$B$7:$B$1249,0))=0,"n/a",((INDEX(Historical!$C$7:$C$1227,MATCH(B292,Historical!$B$7:$B$1249,0))/INDEX(Historical!$F$7:$F$1218,MATCH(B292,Historical!$B$7:$B$1249,0)))^(1/3)-1)*100)</f>
        <v>11.199004528465784</v>
      </c>
      <c r="U292" s="667">
        <f>IF(INDEX(Historical!$H$7:$H$1218,MATCH(B292,Historical!$B$7:$B$1249,0))=0,"n/a",((INDEX(Historical!$C$7:$C$1227,MATCH(B292,Historical!$B$7:$B$1249,0))/INDEX(Historical!$H$7:$H$1218,MATCH(B292,Historical!$B$7:$B$1249,0)))^(1/5)-1)*100)</f>
        <v>10.756634324829006</v>
      </c>
      <c r="V292" s="667">
        <f>IF(INDEX(Historical!$N$7:$N$1218,MATCH(B292,Historical!$B$7:$B$1249,0))=0,"n/a",((INDEX(Historical!$C$7:$C$1227,MATCH(B292,Historical!$B$7:$B$1249,0))/INDEX(Historical!$N$7:$N$1218,MATCH(B292,Historical!$B$7:$B$1249,0)))^(1/10)-1)*100)</f>
        <v>19.071862174209684</v>
      </c>
      <c r="W292" s="668">
        <f t="shared" si="72"/>
        <v>0.56400545613080644</v>
      </c>
      <c r="X292" s="669">
        <f t="shared" si="73"/>
        <v>0.27231985632478495</v>
      </c>
      <c r="Y292" s="1157"/>
      <c r="Z292" s="723">
        <f t="shared" si="74"/>
        <v>11.445389143230871</v>
      </c>
      <c r="AA292" s="730">
        <f t="shared" si="75"/>
        <v>6.9094179202092869</v>
      </c>
      <c r="AB292" s="725">
        <v>12</v>
      </c>
      <c r="AC292" s="731">
        <v>30.58</v>
      </c>
      <c r="AD292" s="731">
        <v>0.4</v>
      </c>
      <c r="AE292" s="731">
        <v>0.71</v>
      </c>
      <c r="AF292" s="731">
        <v>1.84</v>
      </c>
      <c r="AG292" s="731">
        <v>28.999999999999996</v>
      </c>
      <c r="AH292" s="731">
        <v>288.39999999999998</v>
      </c>
      <c r="AI292" s="731">
        <v>-32.479999999999997</v>
      </c>
      <c r="AJ292" s="731">
        <v>39.5</v>
      </c>
      <c r="AK292" s="731">
        <v>17.28</v>
      </c>
      <c r="AL292" s="732">
        <v>12360</v>
      </c>
      <c r="AM292" s="733">
        <v>0.3</v>
      </c>
      <c r="AN292" s="731">
        <v>0.24</v>
      </c>
      <c r="AO292" s="734">
        <f t="shared" si="76"/>
        <v>5.5037074832320529</v>
      </c>
      <c r="AP292" s="735">
        <f t="shared" si="77"/>
        <v>12.41312540344134</v>
      </c>
      <c r="AQ292" s="846">
        <f t="shared" si="78"/>
        <v>-24.831067371375369</v>
      </c>
      <c r="AR292" s="618">
        <f>INDEX(Historical!$C$7:$C$1227,MATCH(B292,Historical!$B$7:$B$1249,0))*IF(AH292="n/a",1.03,IF(AH292&lt;0,1.01,IF(AH292&gt;10,1.1,(1+AH292/100))))</f>
        <v>3.0250000000000004</v>
      </c>
      <c r="AS292" s="730">
        <f t="shared" si="79"/>
        <v>3.0552500000000005</v>
      </c>
      <c r="AT292" s="730">
        <f t="shared" si="84"/>
        <v>3.3607750000000007</v>
      </c>
      <c r="AU292" s="730">
        <f t="shared" si="84"/>
        <v>3.6968525000000012</v>
      </c>
      <c r="AV292" s="730">
        <f t="shared" si="84"/>
        <v>4.0665377500000019</v>
      </c>
      <c r="AW292" s="723">
        <f t="shared" si="80"/>
        <v>17.204415250000004</v>
      </c>
      <c r="AX292" s="736">
        <f t="shared" si="81"/>
        <v>8.1425601069619979</v>
      </c>
      <c r="AY292" s="892">
        <v>0.87</v>
      </c>
      <c r="AZ292" s="733">
        <v>44.93</v>
      </c>
      <c r="BA292" s="733">
        <v>-1.77</v>
      </c>
      <c r="BB292" s="733">
        <v>10.130000000000001</v>
      </c>
      <c r="BC292" s="733">
        <v>12.82</v>
      </c>
      <c r="BD292" s="866"/>
      <c r="BE292" s="594">
        <v>2011</v>
      </c>
      <c r="BF292" s="856">
        <f t="shared" si="82"/>
        <v>1</v>
      </c>
      <c r="BG292" s="784">
        <v>19</v>
      </c>
      <c r="BH292" s="823" t="s">
        <v>4455</v>
      </c>
      <c r="BI292" s="823" t="s">
        <v>4456</v>
      </c>
    </row>
    <row r="293" spans="1:61" ht="11.25" customHeight="1" x14ac:dyDescent="0.2">
      <c r="A293" s="829" t="s">
        <v>5077</v>
      </c>
      <c r="B293" s="833" t="s">
        <v>747</v>
      </c>
      <c r="C293" s="889" t="s">
        <v>111</v>
      </c>
      <c r="D293" s="889" t="s">
        <v>4189</v>
      </c>
      <c r="E293" s="699">
        <v>20</v>
      </c>
      <c r="F293" s="1155">
        <v>181</v>
      </c>
      <c r="G293" s="1155" t="s">
        <v>105</v>
      </c>
      <c r="H293" s="1155" t="s">
        <v>105</v>
      </c>
      <c r="I293" s="832">
        <v>139.29</v>
      </c>
      <c r="J293" s="618">
        <f t="shared" si="69"/>
        <v>1.4214947232392849</v>
      </c>
      <c r="K293" s="835">
        <v>0.495</v>
      </c>
      <c r="L293" s="845">
        <v>4</v>
      </c>
      <c r="M293" s="609">
        <f t="shared" si="70"/>
        <v>1.98</v>
      </c>
      <c r="N293" s="828" t="s">
        <v>217</v>
      </c>
      <c r="O293" s="700">
        <v>0.46</v>
      </c>
      <c r="P293" s="603">
        <v>44834</v>
      </c>
      <c r="Q293" s="603">
        <v>44848</v>
      </c>
      <c r="R293" s="609">
        <f t="shared" si="71"/>
        <v>7.6086956521739078</v>
      </c>
      <c r="S293" s="667">
        <f>IF(INDEX(Historical!$D$7:$D$1225,MATCH(B293,Historical!$B$7:$B$1249,0))=0,"n/a",(INDEX(Historical!$C$7:$C$1227,MATCH(B293,Historical!$B$7:$B$1249,0))/INDEX(Historical!$D$7:$D$1225,MATCH(B293,Historical!$B$7:$B$1249,0))-1)*100)</f>
        <v>5.7926829268292845</v>
      </c>
      <c r="T293" s="667">
        <f>IF(INDEX(Historical!$F$7:$F$1218,MATCH(B293,Historical!$B$7:$B$1249,0))=0,"n/a",((INDEX(Historical!$C$7:$C$1227,MATCH(B293,Historical!$B$7:$B$1249,0))/INDEX(Historical!$F$7:$F$1218,MATCH(B293,Historical!$B$7:$B$1249,0)))^(1/3)-1)*100)</f>
        <v>7.1585402386951102</v>
      </c>
      <c r="U293" s="667">
        <f>IF(INDEX(Historical!$H$7:$H$1218,MATCH(B293,Historical!$B$7:$B$1249,0))=0,"n/a",((INDEX(Historical!$C$7:$C$1227,MATCH(B293,Historical!$B$7:$B$1249,0))/INDEX(Historical!$H$7:$H$1218,MATCH(B293,Historical!$B$7:$B$1249,0)))^(1/5)-1)*100)</f>
        <v>7.2970865529310203</v>
      </c>
      <c r="V293" s="667">
        <f>IF(INDEX(Historical!$N$7:$N$1218,MATCH(B293,Historical!$B$7:$B$1249,0))=0,"n/a",((INDEX(Historical!$C$7:$C$1227,MATCH(B293,Historical!$B$7:$B$1249,0))/INDEX(Historical!$N$7:$N$1218,MATCH(B293,Historical!$B$7:$B$1249,0)))^(1/10)-1)*100)</f>
        <v>7.7825769099529873</v>
      </c>
      <c r="W293" s="668">
        <f t="shared" si="72"/>
        <v>0.93761830269854674</v>
      </c>
      <c r="X293" s="669">
        <f t="shared" si="73"/>
        <v>0.4099486827489337</v>
      </c>
      <c r="Y293" s="833"/>
      <c r="Z293" s="618">
        <f t="shared" si="74"/>
        <v>43.231441048034938</v>
      </c>
      <c r="AA293" s="844">
        <f t="shared" si="75"/>
        <v>30.412663755458514</v>
      </c>
      <c r="AB293" s="845">
        <v>12</v>
      </c>
      <c r="AC293" s="824">
        <v>4.58</v>
      </c>
      <c r="AD293" s="824">
        <v>2.83</v>
      </c>
      <c r="AE293" s="824">
        <v>3.33</v>
      </c>
      <c r="AF293" s="824">
        <v>4.5599999999999996</v>
      </c>
      <c r="AG293" s="824">
        <v>15.9</v>
      </c>
      <c r="AH293" s="824">
        <v>33.6</v>
      </c>
      <c r="AI293" s="824">
        <v>4.92</v>
      </c>
      <c r="AJ293" s="824">
        <v>17.8</v>
      </c>
      <c r="AK293" s="824">
        <v>10.549999999999999</v>
      </c>
      <c r="AL293" s="836">
        <v>43010</v>
      </c>
      <c r="AM293" s="830">
        <v>0.12</v>
      </c>
      <c r="AN293" s="824">
        <v>1.23</v>
      </c>
      <c r="AO293" s="705">
        <f t="shared" si="76"/>
        <v>-21.694082479288209</v>
      </c>
      <c r="AP293" s="706">
        <f t="shared" si="77"/>
        <v>8.7185812761703048</v>
      </c>
      <c r="AQ293" s="846">
        <f t="shared" si="78"/>
        <v>148.26665478418414</v>
      </c>
      <c r="AR293" s="618">
        <f>INDEX(Historical!$C$7:$C$1227,MATCH(B293,Historical!$B$7:$B$1249,0))*IF(AH293="n/a",1.03,IF(AH293&lt;0,1.01,IF(AH293&gt;10,1.1,(1+AH293/100))))</f>
        <v>1.9085000000000003</v>
      </c>
      <c r="AS293" s="844">
        <f t="shared" si="79"/>
        <v>2.0023982</v>
      </c>
      <c r="AT293" s="844">
        <f t="shared" si="84"/>
        <v>2.2026380200000002</v>
      </c>
      <c r="AU293" s="844">
        <f t="shared" si="84"/>
        <v>2.4229018220000005</v>
      </c>
      <c r="AV293" s="844">
        <f t="shared" si="84"/>
        <v>2.6651920042000006</v>
      </c>
      <c r="AW293" s="618">
        <f t="shared" si="80"/>
        <v>11.201630046200002</v>
      </c>
      <c r="AX293" s="713">
        <f t="shared" si="81"/>
        <v>8.0419484860363291</v>
      </c>
      <c r="AY293" s="891">
        <v>0.67</v>
      </c>
      <c r="AZ293" s="830">
        <v>22.64</v>
      </c>
      <c r="BA293" s="830">
        <v>-6.6199999999999992</v>
      </c>
      <c r="BB293" s="830">
        <v>3.66</v>
      </c>
      <c r="BC293" s="830">
        <v>4.38</v>
      </c>
      <c r="BE293" s="594">
        <v>2003</v>
      </c>
      <c r="BF293" s="856">
        <f t="shared" si="82"/>
        <v>2</v>
      </c>
      <c r="BG293" s="840">
        <v>5.5</v>
      </c>
      <c r="BH293" s="823" t="s">
        <v>4455</v>
      </c>
      <c r="BI293" s="823" t="s">
        <v>4456</v>
      </c>
    </row>
    <row r="294" spans="1:61" ht="11.25" customHeight="1" x14ac:dyDescent="0.2">
      <c r="A294" s="829" t="s">
        <v>5080</v>
      </c>
      <c r="B294" s="833" t="s">
        <v>1574</v>
      </c>
      <c r="C294" s="889" t="s">
        <v>107</v>
      </c>
      <c r="D294" s="889" t="s">
        <v>4205</v>
      </c>
      <c r="E294" s="699">
        <v>12</v>
      </c>
      <c r="F294" s="1155">
        <v>336</v>
      </c>
      <c r="G294" s="1155" t="s">
        <v>105</v>
      </c>
      <c r="H294" s="1155" t="s">
        <v>105</v>
      </c>
      <c r="I294" s="832">
        <v>34.82</v>
      </c>
      <c r="J294" s="618">
        <f t="shared" si="69"/>
        <v>3.9058012636415853</v>
      </c>
      <c r="K294" s="835">
        <v>0.34</v>
      </c>
      <c r="L294" s="845">
        <v>4</v>
      </c>
      <c r="M294" s="609">
        <f t="shared" si="70"/>
        <v>1.36</v>
      </c>
      <c r="N294" s="828" t="s">
        <v>945</v>
      </c>
      <c r="O294" s="700">
        <v>0.32</v>
      </c>
      <c r="P294" s="603">
        <v>44609</v>
      </c>
      <c r="Q294" s="603">
        <v>44620</v>
      </c>
      <c r="R294" s="609">
        <f t="shared" si="71"/>
        <v>6.2500000000000053</v>
      </c>
      <c r="S294" s="667">
        <f>IF(INDEX(Historical!$D$7:$D$1225,MATCH(B294,Historical!$B$7:$B$1249,0))=0,"n/a",(INDEX(Historical!$C$7:$C$1227,MATCH(B294,Historical!$B$7:$B$1249,0))/INDEX(Historical!$D$7:$D$1225,MATCH(B294,Historical!$B$7:$B$1249,0))-1)*100)</f>
        <v>6.6666666666666652</v>
      </c>
      <c r="T294" s="667">
        <f>IF(INDEX(Historical!$F$7:$F$1218,MATCH(B294,Historical!$B$7:$B$1249,0))=0,"n/a",((INDEX(Historical!$C$7:$C$1227,MATCH(B294,Historical!$B$7:$B$1249,0))/INDEX(Historical!$F$7:$F$1218,MATCH(B294,Historical!$B$7:$B$1249,0)))^(1/3)-1)*100)</f>
        <v>5.1814357731718053</v>
      </c>
      <c r="U294" s="667">
        <f>IF(INDEX(Historical!$H$7:$H$1218,MATCH(B294,Historical!$B$7:$B$1249,0))=0,"n/a",((INDEX(Historical!$C$7:$C$1227,MATCH(B294,Historical!$B$7:$B$1249,0))/INDEX(Historical!$H$7:$H$1218,MATCH(B294,Historical!$B$7:$B$1249,0)))^(1/5)-1)*100)</f>
        <v>5.4864747249031787</v>
      </c>
      <c r="V294" s="667">
        <f>IF(INDEX(Historical!$N$7:$N$1218,MATCH(B294,Historical!$B$7:$B$1249,0))=0,"n/a",((INDEX(Historical!$C$7:$C$1227,MATCH(B294,Historical!$B$7:$B$1249,0))/INDEX(Historical!$N$7:$N$1218,MATCH(B294,Historical!$B$7:$B$1249,0)))^(1/10)-1)*100)</f>
        <v>14.17554813806472</v>
      </c>
      <c r="W294" s="668">
        <f t="shared" si="72"/>
        <v>0.38703792413999771</v>
      </c>
      <c r="X294" s="669">
        <f t="shared" si="73"/>
        <v>0.27432373624515893</v>
      </c>
      <c r="Y294" s="640"/>
      <c r="Z294" s="618">
        <f t="shared" si="74"/>
        <v>34.693877551020414</v>
      </c>
      <c r="AA294" s="844">
        <f t="shared" si="75"/>
        <v>8.8826530612244898</v>
      </c>
      <c r="AB294" s="845">
        <v>12</v>
      </c>
      <c r="AC294" s="824">
        <v>3.92</v>
      </c>
      <c r="AD294" s="824">
        <v>0.94</v>
      </c>
      <c r="AE294" s="824">
        <v>3.29</v>
      </c>
      <c r="AF294" s="824">
        <v>1.05</v>
      </c>
      <c r="AG294" s="824">
        <v>11.799999999999999</v>
      </c>
      <c r="AH294" s="824">
        <v>128.6</v>
      </c>
      <c r="AI294" s="824">
        <v>0.11</v>
      </c>
      <c r="AJ294" s="824">
        <v>20</v>
      </c>
      <c r="AK294" s="824">
        <v>9.3000000000000007</v>
      </c>
      <c r="AL294" s="836">
        <v>1520</v>
      </c>
      <c r="AM294" s="830">
        <v>1.4000000000000001</v>
      </c>
      <c r="AN294" s="824">
        <v>0.25</v>
      </c>
      <c r="AO294" s="705">
        <f t="shared" si="76"/>
        <v>0.50962292732027414</v>
      </c>
      <c r="AP294" s="706">
        <f t="shared" si="77"/>
        <v>9.392275988544764</v>
      </c>
      <c r="AQ294" s="846">
        <f t="shared" si="78"/>
        <v>-35.616476523584886</v>
      </c>
      <c r="AR294" s="618">
        <f>INDEX(Historical!$C$7:$C$1227,MATCH(B294,Historical!$B$7:$B$1249,0))*IF(AH294="n/a",1.03,IF(AH294&lt;0,1.01,IF(AH294&gt;10,1.1,(1+AH294/100))))</f>
        <v>1.4080000000000001</v>
      </c>
      <c r="AS294" s="844">
        <f t="shared" si="79"/>
        <v>1.4095488000000003</v>
      </c>
      <c r="AT294" s="844">
        <f t="shared" si="84"/>
        <v>1.5406368384000002</v>
      </c>
      <c r="AU294" s="844">
        <f t="shared" si="84"/>
        <v>1.6839160643712001</v>
      </c>
      <c r="AV294" s="844">
        <f t="shared" si="84"/>
        <v>1.8405202583577216</v>
      </c>
      <c r="AW294" s="618">
        <f t="shared" si="80"/>
        <v>7.8826219611289217</v>
      </c>
      <c r="AX294" s="713">
        <f t="shared" si="81"/>
        <v>22.638202071019304</v>
      </c>
      <c r="AY294" s="891">
        <v>0.97</v>
      </c>
      <c r="AZ294" s="830">
        <v>7.7</v>
      </c>
      <c r="BA294" s="830">
        <v>-33.090000000000003</v>
      </c>
      <c r="BB294" s="830">
        <v>-2.33</v>
      </c>
      <c r="BC294" s="830">
        <v>-13.11</v>
      </c>
      <c r="BE294" s="594">
        <v>2011</v>
      </c>
      <c r="BF294" s="856">
        <f t="shared" si="82"/>
        <v>1</v>
      </c>
      <c r="BG294" s="840">
        <v>1.3</v>
      </c>
      <c r="BH294" s="823" t="s">
        <v>4455</v>
      </c>
      <c r="BI294" s="823" t="s">
        <v>4456</v>
      </c>
    </row>
    <row r="295" spans="1:61" ht="11.25" customHeight="1" x14ac:dyDescent="0.2">
      <c r="A295" s="829" t="s">
        <v>5081</v>
      </c>
      <c r="B295" s="833" t="s">
        <v>1576</v>
      </c>
      <c r="C295" s="889" t="s">
        <v>107</v>
      </c>
      <c r="D295" s="889" t="s">
        <v>4205</v>
      </c>
      <c r="E295" s="699">
        <v>10</v>
      </c>
      <c r="F295" s="1155">
        <v>503</v>
      </c>
      <c r="G295" s="1155" t="s">
        <v>105</v>
      </c>
      <c r="H295" s="1155" t="s">
        <v>105</v>
      </c>
      <c r="I295" s="832">
        <v>16.5</v>
      </c>
      <c r="J295" s="618">
        <f t="shared" si="69"/>
        <v>3.0303030303030303</v>
      </c>
      <c r="K295" s="835">
        <v>0.125</v>
      </c>
      <c r="L295" s="845">
        <v>4</v>
      </c>
      <c r="M295" s="609">
        <f t="shared" si="70"/>
        <v>0.5</v>
      </c>
      <c r="N295" s="828" t="s">
        <v>965</v>
      </c>
      <c r="O295" s="700">
        <v>0.12</v>
      </c>
      <c r="P295" s="603">
        <v>44874</v>
      </c>
      <c r="Q295" s="603">
        <v>44890</v>
      </c>
      <c r="R295" s="609">
        <f t="shared" si="71"/>
        <v>4.1666666666666705</v>
      </c>
      <c r="S295" s="667">
        <f>IF(INDEX(Historical!$D$7:$D$1225,MATCH(B295,Historical!$B$7:$B$1249,0))=0,"n/a",(INDEX(Historical!$C$7:$C$1227,MATCH(B295,Historical!$B$7:$B$1249,0))/INDEX(Historical!$D$7:$D$1225,MATCH(B295,Historical!$B$7:$B$1249,0))-1)*100)</f>
        <v>9.9999999999999858</v>
      </c>
      <c r="T295" s="667">
        <f>IF(INDEX(Historical!$F$7:$F$1218,MATCH(B295,Historical!$B$7:$B$1249,0))=0,"n/a",((INDEX(Historical!$C$7:$C$1227,MATCH(B295,Historical!$B$7:$B$1249,0))/INDEX(Historical!$F$7:$F$1218,MATCH(B295,Historical!$B$7:$B$1249,0)))^(1/3)-1)*100)</f>
        <v>11.199004528465784</v>
      </c>
      <c r="U295" s="667">
        <f>IF(INDEX(Historical!$H$7:$H$1218,MATCH(B295,Historical!$B$7:$B$1249,0))=0,"n/a",((INDEX(Historical!$C$7:$C$1227,MATCH(B295,Historical!$B$7:$B$1249,0))/INDEX(Historical!$H$7:$H$1218,MATCH(B295,Historical!$B$7:$B$1249,0)))^(1/5)-1)*100)</f>
        <v>12.888132073019754</v>
      </c>
      <c r="V295" s="667" t="str">
        <f>IF(INDEX(Historical!$N$7:$N$1218,MATCH(B295,Historical!$B$7:$B$1249,0))=0,"n/a",((INDEX(Historical!$C$7:$C$1227,MATCH(B295,Historical!$B$7:$B$1249,0))/INDEX(Historical!$N$7:$N$1218,MATCH(B295,Historical!$B$7:$B$1249,0)))^(1/10)-1)*100)</f>
        <v>n/a</v>
      </c>
      <c r="W295" s="668" t="str">
        <f t="shared" si="72"/>
        <v>n/a</v>
      </c>
      <c r="X295" s="669">
        <f t="shared" si="73"/>
        <v>0.8105743442150789</v>
      </c>
      <c r="Y295" s="834"/>
      <c r="Z295" s="618">
        <f t="shared" si="74"/>
        <v>28.735632183908045</v>
      </c>
      <c r="AA295" s="844">
        <f t="shared" si="75"/>
        <v>9.4827586206896548</v>
      </c>
      <c r="AB295" s="845">
        <v>12</v>
      </c>
      <c r="AC295" s="824">
        <v>1.74</v>
      </c>
      <c r="AD295" s="824" t="s">
        <v>135</v>
      </c>
      <c r="AE295" s="824">
        <v>2.76</v>
      </c>
      <c r="AF295" s="824">
        <v>1</v>
      </c>
      <c r="AG295" s="824">
        <v>9.5</v>
      </c>
      <c r="AH295" s="824">
        <v>31</v>
      </c>
      <c r="AI295" s="824">
        <v>2.92</v>
      </c>
      <c r="AJ295" s="824">
        <v>15.9</v>
      </c>
      <c r="AK295" s="824" t="s">
        <v>135</v>
      </c>
      <c r="AL295" s="836">
        <v>114.87</v>
      </c>
      <c r="AM295" s="830">
        <v>1.5</v>
      </c>
      <c r="AN295" s="824">
        <v>0.26</v>
      </c>
      <c r="AO295" s="705">
        <f t="shared" si="76"/>
        <v>6.4356764826331307</v>
      </c>
      <c r="AP295" s="706">
        <f t="shared" si="77"/>
        <v>15.918435103322786</v>
      </c>
      <c r="AQ295" s="846">
        <f t="shared" si="78"/>
        <v>-35.08036208531982</v>
      </c>
      <c r="AR295" s="618">
        <f>INDEX(Historical!$C$7:$C$1227,MATCH(B295,Historical!$B$7:$B$1249,0))*IF(AH295="n/a",1.03,IF(AH295&lt;0,1.01,IF(AH295&gt;10,1.1,(1+AH295/100))))</f>
        <v>0.48400000000000004</v>
      </c>
      <c r="AS295" s="844">
        <f t="shared" si="79"/>
        <v>0.49813279999999999</v>
      </c>
      <c r="AT295" s="844">
        <f t="shared" si="84"/>
        <v>0.51307678400000001</v>
      </c>
      <c r="AU295" s="844">
        <f t="shared" si="84"/>
        <v>0.52846908751999999</v>
      </c>
      <c r="AV295" s="844">
        <f t="shared" si="84"/>
        <v>0.5443231601456</v>
      </c>
      <c r="AW295" s="618">
        <f t="shared" si="80"/>
        <v>2.5680018316656001</v>
      </c>
      <c r="AX295" s="713">
        <f t="shared" si="81"/>
        <v>15.563647464640001</v>
      </c>
      <c r="AY295" s="891">
        <v>0.9</v>
      </c>
      <c r="AZ295" s="830">
        <v>1.35</v>
      </c>
      <c r="BA295" s="830">
        <v>-20.86</v>
      </c>
      <c r="BB295" s="830">
        <v>-2.5299999999999998</v>
      </c>
      <c r="BC295" s="830">
        <v>-7.88</v>
      </c>
      <c r="BE295" s="594">
        <v>2013</v>
      </c>
      <c r="BF295" s="856">
        <f t="shared" si="82"/>
        <v>1</v>
      </c>
      <c r="BG295" s="840">
        <v>0.89999999999999991</v>
      </c>
      <c r="BH295" s="823" t="s">
        <v>4455</v>
      </c>
      <c r="BI295" s="823" t="s">
        <v>4456</v>
      </c>
    </row>
    <row r="296" spans="1:61" ht="11.25" customHeight="1" x14ac:dyDescent="0.2">
      <c r="A296" s="822" t="s">
        <v>5083</v>
      </c>
      <c r="B296" s="833" t="s">
        <v>1634</v>
      </c>
      <c r="C296" s="889" t="s">
        <v>244</v>
      </c>
      <c r="D296" s="889" t="s">
        <v>4219</v>
      </c>
      <c r="E296" s="699">
        <v>13</v>
      </c>
      <c r="F296" s="1155">
        <v>305</v>
      </c>
      <c r="G296" s="1155" t="s">
        <v>114</v>
      </c>
      <c r="H296" s="1155" t="s">
        <v>114</v>
      </c>
      <c r="I296" s="832">
        <v>102.2</v>
      </c>
      <c r="J296" s="618">
        <f t="shared" si="69"/>
        <v>2.0743639921722115</v>
      </c>
      <c r="K296" s="835">
        <v>0.53</v>
      </c>
      <c r="L296" s="845">
        <v>4</v>
      </c>
      <c r="M296" s="609">
        <f t="shared" si="70"/>
        <v>2.12</v>
      </c>
      <c r="N296" s="828" t="s">
        <v>118</v>
      </c>
      <c r="O296" s="700">
        <v>0.49</v>
      </c>
      <c r="P296" s="603">
        <v>44874</v>
      </c>
      <c r="Q296" s="603">
        <v>44890</v>
      </c>
      <c r="R296" s="609">
        <f t="shared" si="71"/>
        <v>8.1632653061224563</v>
      </c>
      <c r="S296" s="667">
        <f>IF(INDEX(Historical!$D$7:$D$1225,MATCH(B296,Historical!$B$7:$B$1249,0))=0,"n/a",(INDEX(Historical!$C$7:$C$1227,MATCH(B296,Historical!$B$7:$B$1249,0))/INDEX(Historical!$D$7:$D$1225,MATCH(B296,Historical!$B$7:$B$1249,0))-1)*100)</f>
        <v>9.5238095238095344</v>
      </c>
      <c r="T296" s="667">
        <f>IF(INDEX(Historical!$F$7:$F$1218,MATCH(B296,Historical!$B$7:$B$1249,0))=0,"n/a",((INDEX(Historical!$C$7:$C$1227,MATCH(B296,Historical!$B$7:$B$1249,0))/INDEX(Historical!$F$7:$F$1218,MATCH(B296,Historical!$B$7:$B$1249,0)))^(1/3)-1)*100)</f>
        <v>11.707233731169708</v>
      </c>
      <c r="U296" s="667">
        <f>IF(INDEX(Historical!$H$7:$H$1218,MATCH(B296,Historical!$B$7:$B$1249,0))=0,"n/a",((INDEX(Historical!$C$7:$C$1227,MATCH(B296,Historical!$B$7:$B$1249,0))/INDEX(Historical!$H$7:$H$1218,MATCH(B296,Historical!$B$7:$B$1249,0)))^(1/5)-1)*100)</f>
        <v>16.702397850118178</v>
      </c>
      <c r="V296" s="667">
        <f>IF(INDEX(Historical!$N$7:$N$1218,MATCH(B296,Historical!$B$7:$B$1249,0))=0,"n/a",((INDEX(Historical!$C$7:$C$1227,MATCH(B296,Historical!$B$7:$B$1249,0))/INDEX(Historical!$N$7:$N$1218,MATCH(B296,Historical!$B$7:$B$1249,0)))^(1/10)-1)*100)</f>
        <v>20.716317646103931</v>
      </c>
      <c r="W296" s="668">
        <f t="shared" si="72"/>
        <v>0.80624356777322148</v>
      </c>
      <c r="X296" s="669">
        <f t="shared" si="73"/>
        <v>2.2269863800157572</v>
      </c>
      <c r="Y296" s="631"/>
      <c r="Z296" s="618">
        <f t="shared" si="74"/>
        <v>74.911660777385151</v>
      </c>
      <c r="AA296" s="844">
        <f t="shared" si="75"/>
        <v>36.113074204946997</v>
      </c>
      <c r="AB296" s="845">
        <v>9</v>
      </c>
      <c r="AC296" s="824">
        <v>2.83</v>
      </c>
      <c r="AD296" s="824">
        <v>2.12</v>
      </c>
      <c r="AE296" s="824">
        <v>3.47</v>
      </c>
      <c r="AF296" s="824" t="s">
        <v>135</v>
      </c>
      <c r="AG296" s="824">
        <v>-37.9</v>
      </c>
      <c r="AH296" s="824">
        <v>-20</v>
      </c>
      <c r="AI296" s="824">
        <v>17.5</v>
      </c>
      <c r="AJ296" s="824">
        <v>7.5</v>
      </c>
      <c r="AK296" s="824">
        <v>16.46</v>
      </c>
      <c r="AL296" s="836">
        <v>112000</v>
      </c>
      <c r="AM296" s="830">
        <v>0.1</v>
      </c>
      <c r="AN296" s="824" t="s">
        <v>135</v>
      </c>
      <c r="AO296" s="705">
        <f t="shared" si="76"/>
        <v>-17.336312362656606</v>
      </c>
      <c r="AP296" s="706">
        <f t="shared" si="77"/>
        <v>18.776761842290391</v>
      </c>
      <c r="AQ296" s="846" t="str">
        <f t="shared" si="78"/>
        <v>n/a</v>
      </c>
      <c r="AR296" s="618">
        <f>INDEX(Historical!$C$7:$C$1227,MATCH(B296,Historical!$B$7:$B$1249,0))*IF(AH296="n/a",1.03,IF(AH296&lt;0,1.01,IF(AH296&gt;10,1.1,(1+AH296/100))))</f>
        <v>1.8584000000000001</v>
      </c>
      <c r="AS296" s="844">
        <f t="shared" si="79"/>
        <v>2.0442400000000003</v>
      </c>
      <c r="AT296" s="844">
        <f t="shared" si="84"/>
        <v>2.2486640000000007</v>
      </c>
      <c r="AU296" s="844">
        <f t="shared" si="84"/>
        <v>2.4735304000000009</v>
      </c>
      <c r="AV296" s="844">
        <f t="shared" si="84"/>
        <v>2.720883440000001</v>
      </c>
      <c r="AW296" s="618">
        <f t="shared" si="80"/>
        <v>11.345717840000004</v>
      </c>
      <c r="AX296" s="713">
        <f t="shared" si="81"/>
        <v>11.101485166340511</v>
      </c>
      <c r="AY296" s="891">
        <v>0.88</v>
      </c>
      <c r="AZ296" s="830">
        <v>49.44</v>
      </c>
      <c r="BA296" s="830">
        <v>-13.239999999999998</v>
      </c>
      <c r="BB296" s="830">
        <v>13.469999999999999</v>
      </c>
      <c r="BC296" s="830">
        <v>21.17</v>
      </c>
      <c r="BD296" s="612"/>
      <c r="BE296" s="594">
        <v>2010</v>
      </c>
      <c r="BF296" s="856">
        <f t="shared" si="82"/>
        <v>1</v>
      </c>
      <c r="BG296" s="840">
        <v>11.5</v>
      </c>
      <c r="BH296" s="823" t="s">
        <v>4455</v>
      </c>
      <c r="BI296" s="823" t="s">
        <v>4456</v>
      </c>
    </row>
    <row r="297" spans="1:61" ht="11.25" customHeight="1" x14ac:dyDescent="0.2">
      <c r="A297" s="829" t="s">
        <v>5085</v>
      </c>
      <c r="B297" s="833" t="s">
        <v>1586</v>
      </c>
      <c r="C297" s="889" t="s">
        <v>244</v>
      </c>
      <c r="D297" s="889" t="s">
        <v>4236</v>
      </c>
      <c r="E297" s="699">
        <v>12</v>
      </c>
      <c r="F297" s="1155">
        <v>390</v>
      </c>
      <c r="G297" s="1155" t="s">
        <v>105</v>
      </c>
      <c r="H297" s="1155" t="s">
        <v>105</v>
      </c>
      <c r="I297" s="832">
        <v>71.45</v>
      </c>
      <c r="J297" s="618">
        <f t="shared" si="69"/>
        <v>1.5115465360391882</v>
      </c>
      <c r="K297" s="835">
        <v>0.27</v>
      </c>
      <c r="L297" s="845">
        <v>4</v>
      </c>
      <c r="M297" s="609">
        <f t="shared" si="70"/>
        <v>1.08</v>
      </c>
      <c r="N297" s="828" t="s">
        <v>316</v>
      </c>
      <c r="O297" s="700">
        <v>0.25</v>
      </c>
      <c r="P297" s="603">
        <v>44909</v>
      </c>
      <c r="Q297" s="603">
        <v>44925</v>
      </c>
      <c r="R297" s="609">
        <f t="shared" si="71"/>
        <v>8.0000000000000071</v>
      </c>
      <c r="S297" s="667">
        <f>IF(INDEX(Historical!$D$7:$D$1225,MATCH(B297,Historical!$B$7:$B$1249,0))=0,"n/a",(INDEX(Historical!$C$7:$C$1227,MATCH(B297,Historical!$B$7:$B$1249,0))/INDEX(Historical!$D$7:$D$1225,MATCH(B297,Historical!$B$7:$B$1249,0))-1)*100)</f>
        <v>12.820512820512819</v>
      </c>
      <c r="T297" s="667">
        <f>IF(INDEX(Historical!$F$7:$F$1218,MATCH(B297,Historical!$B$7:$B$1249,0))=0,"n/a",((INDEX(Historical!$C$7:$C$1227,MATCH(B297,Historical!$B$7:$B$1249,0))/INDEX(Historical!$F$7:$F$1218,MATCH(B297,Historical!$B$7:$B$1249,0)))^(1/3)-1)*100)</f>
        <v>8.9744250818549531</v>
      </c>
      <c r="U297" s="667">
        <f>IF(INDEX(Historical!$H$7:$H$1218,MATCH(B297,Historical!$B$7:$B$1249,0))=0,"n/a",((INDEX(Historical!$C$7:$C$1227,MATCH(B297,Historical!$B$7:$B$1249,0))/INDEX(Historical!$H$7:$H$1218,MATCH(B297,Historical!$B$7:$B$1249,0)))^(1/5)-1)*100)</f>
        <v>11.527636629885807</v>
      </c>
      <c r="V297" s="667">
        <f>IF(INDEX(Historical!$N$7:$N$1218,MATCH(B297,Historical!$B$7:$B$1249,0))=0,"n/a",((INDEX(Historical!$C$7:$C$1227,MATCH(B297,Historical!$B$7:$B$1249,0))/INDEX(Historical!$N$7:$N$1218,MATCH(B297,Historical!$B$7:$B$1249,0)))^(1/10)-1)*100)</f>
        <v>16.566271986361912</v>
      </c>
      <c r="W297" s="668">
        <f t="shared" si="72"/>
        <v>0.69584977473361942</v>
      </c>
      <c r="X297" s="669">
        <f t="shared" si="73"/>
        <v>0.29407236300729095</v>
      </c>
      <c r="Y297" s="834"/>
      <c r="Z297" s="618">
        <f t="shared" si="74"/>
        <v>25.961538461538463</v>
      </c>
      <c r="AA297" s="844">
        <f t="shared" si="75"/>
        <v>17.17548076923077</v>
      </c>
      <c r="AB297" s="845">
        <v>12</v>
      </c>
      <c r="AC297" s="824">
        <v>4.16</v>
      </c>
      <c r="AD297" s="824">
        <v>1.41</v>
      </c>
      <c r="AE297" s="824">
        <v>2.63</v>
      </c>
      <c r="AF297" s="824">
        <v>6.6</v>
      </c>
      <c r="AG297" s="824">
        <v>37.4</v>
      </c>
      <c r="AH297" s="824">
        <v>63.800000000000004</v>
      </c>
      <c r="AI297" s="824">
        <v>-3.92</v>
      </c>
      <c r="AJ297" s="824">
        <v>39.200000000000003</v>
      </c>
      <c r="AK297" s="824">
        <v>12</v>
      </c>
      <c r="AL297" s="836">
        <v>10840</v>
      </c>
      <c r="AM297" s="830">
        <v>1.5</v>
      </c>
      <c r="AN297" s="824">
        <v>2.5</v>
      </c>
      <c r="AO297" s="705">
        <f t="shared" si="76"/>
        <v>-4.1362976033057741</v>
      </c>
      <c r="AP297" s="706">
        <f t="shared" si="77"/>
        <v>13.039183165924996</v>
      </c>
      <c r="AQ297" s="846">
        <f t="shared" si="78"/>
        <v>124.45803673829604</v>
      </c>
      <c r="AR297" s="618">
        <f>INDEX(Historical!$C$7:$C$1227,MATCH(B297,Historical!$B$7:$B$1249,0))*IF(AH297="n/a",1.03,IF(AH297&lt;0,1.01,IF(AH297&gt;10,1.1,(1+AH297/100))))</f>
        <v>0.96800000000000008</v>
      </c>
      <c r="AS297" s="844">
        <f t="shared" si="79"/>
        <v>0.9776800000000001</v>
      </c>
      <c r="AT297" s="844">
        <f t="shared" si="84"/>
        <v>1.0754480000000002</v>
      </c>
      <c r="AU297" s="844">
        <f t="shared" si="84"/>
        <v>1.1829928000000003</v>
      </c>
      <c r="AV297" s="844">
        <f t="shared" si="84"/>
        <v>1.3012920800000005</v>
      </c>
      <c r="AW297" s="618">
        <f t="shared" si="80"/>
        <v>5.5054128800000015</v>
      </c>
      <c r="AX297" s="713">
        <f t="shared" si="81"/>
        <v>7.7052664520643823</v>
      </c>
      <c r="AY297" s="891">
        <v>0.77</v>
      </c>
      <c r="AZ297" s="830">
        <v>25.679999999999996</v>
      </c>
      <c r="BA297" s="830">
        <v>-4.88</v>
      </c>
      <c r="BB297" s="830">
        <v>11.99</v>
      </c>
      <c r="BC297" s="830">
        <v>8.51</v>
      </c>
      <c r="BE297" s="594">
        <v>2011</v>
      </c>
      <c r="BF297" s="856">
        <f t="shared" si="82"/>
        <v>1</v>
      </c>
      <c r="BG297" s="840">
        <v>4.5</v>
      </c>
      <c r="BH297" s="823" t="s">
        <v>4455</v>
      </c>
      <c r="BI297" s="823" t="s">
        <v>4456</v>
      </c>
    </row>
    <row r="298" spans="1:61" ht="11.25" customHeight="1" x14ac:dyDescent="0.2">
      <c r="A298" s="829" t="s">
        <v>5086</v>
      </c>
      <c r="B298" s="833" t="s">
        <v>1590</v>
      </c>
      <c r="C298" s="889" t="s">
        <v>244</v>
      </c>
      <c r="D298" s="889" t="s">
        <v>4184</v>
      </c>
      <c r="E298" s="699">
        <v>11</v>
      </c>
      <c r="F298" s="1155">
        <v>414</v>
      </c>
      <c r="G298" s="1155" t="s">
        <v>105</v>
      </c>
      <c r="H298" s="1155" t="s">
        <v>105</v>
      </c>
      <c r="I298" s="832">
        <v>26.41</v>
      </c>
      <c r="J298" s="618">
        <f t="shared" si="69"/>
        <v>1.3631200302915563</v>
      </c>
      <c r="K298" s="835">
        <v>0.09</v>
      </c>
      <c r="L298" s="845">
        <v>4</v>
      </c>
      <c r="M298" s="609">
        <f t="shared" si="70"/>
        <v>0.36</v>
      </c>
      <c r="N298" s="828" t="s">
        <v>562</v>
      </c>
      <c r="O298" s="700">
        <v>7.0000000000000007E-2</v>
      </c>
      <c r="P298" s="603">
        <v>44652</v>
      </c>
      <c r="Q298" s="603">
        <v>44669</v>
      </c>
      <c r="R298" s="609">
        <f t="shared" si="71"/>
        <v>28.571428571428552</v>
      </c>
      <c r="S298" s="667">
        <f>IF(INDEX(Historical!$D$7:$D$1225,MATCH(B298,Historical!$B$7:$B$1249,0))=0,"n/a",(INDEX(Historical!$C$7:$C$1227,MATCH(B298,Historical!$B$7:$B$1249,0))/INDEX(Historical!$D$7:$D$1225,MATCH(B298,Historical!$B$7:$B$1249,0))-1)*100)</f>
        <v>45.71428571428573</v>
      </c>
      <c r="T298" s="667">
        <f>IF(INDEX(Historical!$F$7:$F$1218,MATCH(B298,Historical!$B$7:$B$1249,0))=0,"n/a",((INDEX(Historical!$C$7:$C$1227,MATCH(B298,Historical!$B$7:$B$1249,0))/INDEX(Historical!$F$7:$F$1218,MATCH(B298,Historical!$B$7:$B$1249,0)))^(1/3)-1)*100)</f>
        <v>18.050952101049166</v>
      </c>
      <c r="U298" s="667">
        <f>IF(INDEX(Historical!$H$7:$H$1218,MATCH(B298,Historical!$B$7:$B$1249,0))=0,"n/a",((INDEX(Historical!$C$7:$C$1227,MATCH(B298,Historical!$B$7:$B$1249,0))/INDEX(Historical!$H$7:$H$1218,MATCH(B298,Historical!$B$7:$B$1249,0)))^(1/5)-1)*100)</f>
        <v>13.564157249607756</v>
      </c>
      <c r="V298" s="667" t="str">
        <f>IF(INDEX(Historical!$N$7:$N$1218,MATCH(B298,Historical!$B$7:$B$1249,0))=0,"n/a",((INDEX(Historical!$C$7:$C$1227,MATCH(B298,Historical!$B$7:$B$1249,0))/INDEX(Historical!$N$7:$N$1218,MATCH(B298,Historical!$B$7:$B$1249,0)))^(1/10)-1)*100)</f>
        <v>n/a</v>
      </c>
      <c r="W298" s="668" t="str">
        <f t="shared" si="72"/>
        <v>n/a</v>
      </c>
      <c r="X298" s="669">
        <f t="shared" si="73"/>
        <v>0.25448700280689973</v>
      </c>
      <c r="Y298" s="833"/>
      <c r="Z298" s="618">
        <f t="shared" si="74"/>
        <v>9.2544987146529554</v>
      </c>
      <c r="AA298" s="844">
        <f t="shared" si="75"/>
        <v>6.7892030848329048</v>
      </c>
      <c r="AB298" s="845">
        <v>1</v>
      </c>
      <c r="AC298" s="824">
        <v>3.89</v>
      </c>
      <c r="AD298" s="824">
        <v>0.66</v>
      </c>
      <c r="AE298" s="824">
        <v>0.56999999999999995</v>
      </c>
      <c r="AF298" s="824">
        <v>1.47</v>
      </c>
      <c r="AG298" s="824">
        <v>30.4</v>
      </c>
      <c r="AH298" s="824">
        <v>865.19999999999993</v>
      </c>
      <c r="AI298" s="824">
        <v>12.479999999999999</v>
      </c>
      <c r="AJ298" s="824">
        <v>53.300000000000004</v>
      </c>
      <c r="AK298" s="824">
        <v>10</v>
      </c>
      <c r="AL298" s="836">
        <v>726.38</v>
      </c>
      <c r="AM298" s="830">
        <v>1.4000000000000001</v>
      </c>
      <c r="AN298" s="824">
        <v>0</v>
      </c>
      <c r="AO298" s="705">
        <f t="shared" si="76"/>
        <v>8.1380741950664088</v>
      </c>
      <c r="AP298" s="706">
        <f t="shared" si="77"/>
        <v>14.927277279899313</v>
      </c>
      <c r="AQ298" s="846">
        <f t="shared" si="78"/>
        <v>-33.399604489981961</v>
      </c>
      <c r="AR298" s="618">
        <f>INDEX(Historical!$C$7:$C$1227,MATCH(B298,Historical!$B$7:$B$1249,0))*IF(AH298="n/a",1.03,IF(AH298&lt;0,1.01,IF(AH298&gt;10,1.1,(1+AH298/100))))</f>
        <v>0.28050000000000003</v>
      </c>
      <c r="AS298" s="844">
        <f t="shared" si="79"/>
        <v>0.30855000000000005</v>
      </c>
      <c r="AT298" s="844">
        <f t="shared" si="84"/>
        <v>0.33940500000000007</v>
      </c>
      <c r="AU298" s="844">
        <f t="shared" si="84"/>
        <v>0.37334550000000011</v>
      </c>
      <c r="AV298" s="844">
        <f t="shared" si="84"/>
        <v>0.41068005000000013</v>
      </c>
      <c r="AW298" s="618">
        <f t="shared" si="80"/>
        <v>1.7124805500000002</v>
      </c>
      <c r="AX298" s="713">
        <f t="shared" si="81"/>
        <v>6.4842126088602807</v>
      </c>
      <c r="AY298" s="891">
        <v>1.31</v>
      </c>
      <c r="AZ298" s="830">
        <v>35.96</v>
      </c>
      <c r="BA298" s="830">
        <v>-36.68</v>
      </c>
      <c r="BB298" s="830">
        <v>13.08</v>
      </c>
      <c r="BC298" s="830">
        <v>1.28</v>
      </c>
      <c r="BE298" s="594">
        <v>2012</v>
      </c>
      <c r="BF298" s="856">
        <f t="shared" si="82"/>
        <v>1</v>
      </c>
      <c r="BG298" s="840">
        <v>16.400000000000002</v>
      </c>
      <c r="BH298" s="823" t="s">
        <v>4455</v>
      </c>
      <c r="BI298" s="823" t="s">
        <v>4456</v>
      </c>
    </row>
    <row r="299" spans="1:61" s="737" customFormat="1" ht="11.25" customHeight="1" x14ac:dyDescent="0.2">
      <c r="A299" s="720" t="s">
        <v>5089</v>
      </c>
      <c r="B299" s="743" t="s">
        <v>1596</v>
      </c>
      <c r="C299" s="889" t="s">
        <v>107</v>
      </c>
      <c r="D299" s="889" t="s">
        <v>4205</v>
      </c>
      <c r="E299" s="721">
        <v>11</v>
      </c>
      <c r="F299" s="1155">
        <v>410</v>
      </c>
      <c r="G299" s="1154" t="s">
        <v>105</v>
      </c>
      <c r="H299" s="1154" t="s">
        <v>105</v>
      </c>
      <c r="I299" s="722">
        <v>23.21</v>
      </c>
      <c r="J299" s="723">
        <f t="shared" si="69"/>
        <v>3.2744506678155969</v>
      </c>
      <c r="K299" s="724">
        <v>0.19</v>
      </c>
      <c r="L299" s="725">
        <v>4</v>
      </c>
      <c r="M299" s="726">
        <f t="shared" si="70"/>
        <v>0.76</v>
      </c>
      <c r="N299" s="727" t="s">
        <v>497</v>
      </c>
      <c r="O299" s="728">
        <v>0.18</v>
      </c>
      <c r="P299" s="1049">
        <v>44634</v>
      </c>
      <c r="Q299" s="1049">
        <v>44655</v>
      </c>
      <c r="R299" s="726">
        <f t="shared" si="71"/>
        <v>5.5555555555555607</v>
      </c>
      <c r="S299" s="667">
        <f>IF(INDEX(Historical!$D$7:$D$1225,MATCH(B299,Historical!$B$7:$B$1249,0))=0,"n/a",(INDEX(Historical!$C$7:$C$1227,MATCH(B299,Historical!$B$7:$B$1249,0))/INDEX(Historical!$D$7:$D$1225,MATCH(B299,Historical!$B$7:$B$1249,0))-1)*100)</f>
        <v>5.9701492537313383</v>
      </c>
      <c r="T299" s="667">
        <f>IF(INDEX(Historical!$F$7:$F$1218,MATCH(B299,Historical!$B$7:$B$1249,0))=0,"n/a",((INDEX(Historical!$C$7:$C$1227,MATCH(B299,Historical!$B$7:$B$1249,0))/INDEX(Historical!$F$7:$F$1218,MATCH(B299,Historical!$B$7:$B$1249,0)))^(1/3)-1)*100)</f>
        <v>7.2828168622655509</v>
      </c>
      <c r="U299" s="667">
        <f>IF(INDEX(Historical!$H$7:$H$1218,MATCH(B299,Historical!$B$7:$B$1249,0))=0,"n/a",((INDEX(Historical!$C$7:$C$1227,MATCH(B299,Historical!$B$7:$B$1249,0))/INDEX(Historical!$H$7:$H$1218,MATCH(B299,Historical!$B$7:$B$1249,0)))^(1/5)-1)*100)</f>
        <v>8.3709668005360616</v>
      </c>
      <c r="V299" s="667">
        <f>IF(INDEX(Historical!$N$7:$N$1218,MATCH(B299,Historical!$B$7:$B$1249,0))=0,"n/a",((INDEX(Historical!$C$7:$C$1227,MATCH(B299,Historical!$B$7:$B$1249,0))/INDEX(Historical!$N$7:$N$1218,MATCH(B299,Historical!$B$7:$B$1249,0)))^(1/10)-1)*100)</f>
        <v>6.1742921208856272</v>
      </c>
      <c r="W299" s="668">
        <f t="shared" si="72"/>
        <v>1.3557775752494439</v>
      </c>
      <c r="X299" s="669">
        <f t="shared" si="73"/>
        <v>0.88115440005642753</v>
      </c>
      <c r="Y299" s="1163"/>
      <c r="Z299" s="723">
        <f t="shared" si="74"/>
        <v>41.304347826086953</v>
      </c>
      <c r="AA299" s="730">
        <f t="shared" si="75"/>
        <v>12.614130434782609</v>
      </c>
      <c r="AB299" s="725">
        <v>12</v>
      </c>
      <c r="AC299" s="731">
        <v>1.84</v>
      </c>
      <c r="AD299" s="731">
        <v>2.5099999999999998</v>
      </c>
      <c r="AE299" s="731">
        <v>3.86</v>
      </c>
      <c r="AF299" s="731">
        <v>0.93</v>
      </c>
      <c r="AG299" s="731">
        <v>7.0000000000000009</v>
      </c>
      <c r="AH299" s="731">
        <v>6.4</v>
      </c>
      <c r="AI299" s="731">
        <v>-3.71</v>
      </c>
      <c r="AJ299" s="731">
        <v>9.5</v>
      </c>
      <c r="AK299" s="731">
        <v>5</v>
      </c>
      <c r="AL299" s="732">
        <v>2960</v>
      </c>
      <c r="AM299" s="733">
        <v>0.70000000000000007</v>
      </c>
      <c r="AN299" s="731">
        <v>0.13</v>
      </c>
      <c r="AO299" s="734">
        <f t="shared" si="76"/>
        <v>-0.96871296643095128</v>
      </c>
      <c r="AP299" s="735">
        <f t="shared" si="77"/>
        <v>11.645417468351658</v>
      </c>
      <c r="AQ299" s="846">
        <f t="shared" si="78"/>
        <v>-27.79307111010645</v>
      </c>
      <c r="AR299" s="618">
        <f>INDEX(Historical!$C$7:$C$1227,MATCH(B299,Historical!$B$7:$B$1249,0))*IF(AH299="n/a",1.03,IF(AH299&lt;0,1.01,IF(AH299&gt;10,1.1,(1+AH299/100))))</f>
        <v>0.75544</v>
      </c>
      <c r="AS299" s="730">
        <f t="shared" si="79"/>
        <v>0.76299439999999996</v>
      </c>
      <c r="AT299" s="730">
        <f t="shared" si="84"/>
        <v>0.80114412000000002</v>
      </c>
      <c r="AU299" s="730">
        <f t="shared" si="84"/>
        <v>0.84120132600000008</v>
      </c>
      <c r="AV299" s="730">
        <f t="shared" si="84"/>
        <v>0.88326139230000011</v>
      </c>
      <c r="AW299" s="723">
        <f t="shared" si="80"/>
        <v>4.0440412383000002</v>
      </c>
      <c r="AX299" s="736">
        <f t="shared" si="81"/>
        <v>17.423702017664798</v>
      </c>
      <c r="AY299" s="892">
        <v>0.87</v>
      </c>
      <c r="AZ299" s="733">
        <v>16.809999999999999</v>
      </c>
      <c r="BA299" s="733">
        <v>-28.16</v>
      </c>
      <c r="BB299" s="733">
        <v>-0.67</v>
      </c>
      <c r="BC299" s="733">
        <v>-4.71</v>
      </c>
      <c r="BD299" s="866"/>
      <c r="BE299" s="594">
        <v>2012</v>
      </c>
      <c r="BF299" s="856">
        <f t="shared" si="82"/>
        <v>1</v>
      </c>
      <c r="BG299" s="784">
        <v>0.89999999999999991</v>
      </c>
      <c r="BH299" s="823" t="s">
        <v>4455</v>
      </c>
      <c r="BI299" s="823" t="s">
        <v>4456</v>
      </c>
    </row>
    <row r="300" spans="1:61" ht="11.25" customHeight="1" x14ac:dyDescent="0.2">
      <c r="A300" s="829" t="s">
        <v>5090</v>
      </c>
      <c r="B300" s="833" t="s">
        <v>1632</v>
      </c>
      <c r="C300" s="889" t="s">
        <v>130</v>
      </c>
      <c r="D300" s="889" t="s">
        <v>4206</v>
      </c>
      <c r="E300" s="699">
        <v>10</v>
      </c>
      <c r="F300" s="1155">
        <v>483</v>
      </c>
      <c r="G300" s="1155" t="s">
        <v>105</v>
      </c>
      <c r="H300" s="1155" t="s">
        <v>105</v>
      </c>
      <c r="I300" s="832">
        <v>8.73</v>
      </c>
      <c r="J300" s="618">
        <f t="shared" si="69"/>
        <v>6.9873997709049256</v>
      </c>
      <c r="K300" s="835">
        <v>0.1525</v>
      </c>
      <c r="L300" s="845">
        <v>4</v>
      </c>
      <c r="M300" s="609">
        <f t="shared" si="70"/>
        <v>0.61</v>
      </c>
      <c r="N300" s="828" t="s">
        <v>557</v>
      </c>
      <c r="O300" s="700">
        <v>0.14249999999999999</v>
      </c>
      <c r="P300" s="603">
        <v>44673</v>
      </c>
      <c r="Q300" s="603">
        <v>44684</v>
      </c>
      <c r="R300" s="609">
        <f t="shared" si="71"/>
        <v>7.0175438596491295</v>
      </c>
      <c r="S300" s="667">
        <f>IF(INDEX(Historical!$D$7:$D$1225,MATCH(B300,Historical!$B$7:$B$1249,0))=0,"n/a",(INDEX(Historical!$C$7:$C$1227,MATCH(B300,Historical!$B$7:$B$1249,0))/INDEX(Historical!$D$7:$D$1225,MATCH(B300,Historical!$B$7:$B$1249,0))-1)*100)</f>
        <v>7.1770334928229929</v>
      </c>
      <c r="T300" s="667">
        <f>IF(INDEX(Historical!$F$7:$F$1218,MATCH(B300,Historical!$B$7:$B$1249,0))=0,"n/a",((INDEX(Historical!$C$7:$C$1227,MATCH(B300,Historical!$B$7:$B$1249,0))/INDEX(Historical!$F$7:$F$1218,MATCH(B300,Historical!$B$7:$B$1249,0)))^(1/3)-1)*100)</f>
        <v>6.5840200650529868</v>
      </c>
      <c r="U300" s="667">
        <f>IF(INDEX(Historical!$H$7:$H$1218,MATCH(B300,Historical!$B$7:$B$1249,0))=0,"n/a",((INDEX(Historical!$C$7:$C$1227,MATCH(B300,Historical!$B$7:$B$1249,0))/INDEX(Historical!$H$7:$H$1218,MATCH(B300,Historical!$B$7:$B$1249,0)))^(1/5)-1)*100)</f>
        <v>6.8278353688437932</v>
      </c>
      <c r="V300" s="667">
        <f>IF(INDEX(Historical!$N$7:$N$1218,MATCH(B300,Historical!$B$7:$B$1249,0))=0,"n/a",((INDEX(Historical!$C$7:$C$1227,MATCH(B300,Historical!$B$7:$B$1249,0))/INDEX(Historical!$N$7:$N$1218,MATCH(B300,Historical!$B$7:$B$1249,0)))^(1/10)-1)*100)</f>
        <v>6.0919991938518825</v>
      </c>
      <c r="W300" s="668">
        <f t="shared" si="72"/>
        <v>1.1207873066914593</v>
      </c>
      <c r="X300" s="669">
        <f t="shared" si="73"/>
        <v>0.37107800917629313</v>
      </c>
      <c r="Y300" s="834"/>
      <c r="Z300" s="618">
        <f t="shared" si="74"/>
        <v>42.068965517241381</v>
      </c>
      <c r="AA300" s="844">
        <f t="shared" si="75"/>
        <v>6.0206896551724141</v>
      </c>
      <c r="AB300" s="845">
        <v>9</v>
      </c>
      <c r="AC300" s="824">
        <v>1.45</v>
      </c>
      <c r="AD300" s="824" t="s">
        <v>135</v>
      </c>
      <c r="AE300" s="824">
        <v>0.16</v>
      </c>
      <c r="AF300" s="824">
        <v>0.99</v>
      </c>
      <c r="AG300" s="824">
        <v>27.200000000000003</v>
      </c>
      <c r="AH300" s="824">
        <v>70.7</v>
      </c>
      <c r="AI300" s="824" t="s">
        <v>135</v>
      </c>
      <c r="AJ300" s="824">
        <v>18.399999999999999</v>
      </c>
      <c r="AK300" s="824" t="s">
        <v>135</v>
      </c>
      <c r="AL300" s="836">
        <v>307.93</v>
      </c>
      <c r="AM300" s="830">
        <v>3.5999999999999996</v>
      </c>
      <c r="AN300" s="824">
        <v>0.7</v>
      </c>
      <c r="AO300" s="705">
        <f t="shared" si="76"/>
        <v>7.7945454845763047</v>
      </c>
      <c r="AP300" s="706">
        <f t="shared" si="77"/>
        <v>13.815235139748719</v>
      </c>
      <c r="AQ300" s="846">
        <f t="shared" si="78"/>
        <v>-48.530558111867371</v>
      </c>
      <c r="AR300" s="618">
        <f>INDEX(Historical!$C$7:$C$1227,MATCH(B300,Historical!$B$7:$B$1249,0))*IF(AH300="n/a",1.03,IF(AH300&lt;0,1.01,IF(AH300&gt;10,1.1,(1+AH300/100))))</f>
        <v>0.6160000000000001</v>
      </c>
      <c r="AS300" s="844">
        <f t="shared" si="79"/>
        <v>0.63448000000000015</v>
      </c>
      <c r="AT300" s="844">
        <f t="shared" si="84"/>
        <v>0.65351440000000016</v>
      </c>
      <c r="AU300" s="844">
        <f t="shared" si="84"/>
        <v>0.67311983200000014</v>
      </c>
      <c r="AV300" s="844">
        <f t="shared" si="84"/>
        <v>0.6933134269600002</v>
      </c>
      <c r="AW300" s="618">
        <f t="shared" si="80"/>
        <v>3.2704276589600005</v>
      </c>
      <c r="AX300" s="713">
        <f t="shared" si="81"/>
        <v>37.461943401603669</v>
      </c>
      <c r="AY300" s="891">
        <v>0.67</v>
      </c>
      <c r="AZ300" s="830">
        <v>9.120000000000001</v>
      </c>
      <c r="BA300" s="830">
        <v>-25.19</v>
      </c>
      <c r="BB300" s="830">
        <v>2.6599999999999997</v>
      </c>
      <c r="BC300" s="830">
        <v>-9.629999999999999</v>
      </c>
      <c r="BE300" s="594">
        <v>2013</v>
      </c>
      <c r="BF300" s="856">
        <f t="shared" si="82"/>
        <v>1</v>
      </c>
      <c r="BG300" s="840">
        <v>8.6</v>
      </c>
      <c r="BH300" s="823" t="s">
        <v>4455</v>
      </c>
      <c r="BI300" s="823" t="s">
        <v>4456</v>
      </c>
    </row>
    <row r="301" spans="1:61" ht="11.25" customHeight="1" x14ac:dyDescent="0.2">
      <c r="A301" s="822" t="s">
        <v>5094</v>
      </c>
      <c r="B301" s="833" t="s">
        <v>774</v>
      </c>
      <c r="C301" s="889" t="s">
        <v>130</v>
      </c>
      <c r="D301" s="889" t="s">
        <v>4206</v>
      </c>
      <c r="E301" s="699">
        <v>23</v>
      </c>
      <c r="F301" s="1155">
        <v>152</v>
      </c>
      <c r="G301" s="1155" t="s">
        <v>36</v>
      </c>
      <c r="H301" s="1155" t="s">
        <v>36</v>
      </c>
      <c r="I301" s="832">
        <v>34.700000000000003</v>
      </c>
      <c r="J301" s="618">
        <f t="shared" si="69"/>
        <v>3.5734870317002878</v>
      </c>
      <c r="K301" s="842">
        <v>0.31</v>
      </c>
      <c r="L301" s="845">
        <v>4</v>
      </c>
      <c r="M301" s="609">
        <f t="shared" si="70"/>
        <v>1.24</v>
      </c>
      <c r="N301" s="828" t="s">
        <v>193</v>
      </c>
      <c r="O301" s="701">
        <v>0.30249999999999999</v>
      </c>
      <c r="P301" s="603">
        <v>44539</v>
      </c>
      <c r="Q301" s="603">
        <v>44559</v>
      </c>
      <c r="R301" s="609">
        <f t="shared" si="71"/>
        <v>2.4793388429752086</v>
      </c>
      <c r="S301" s="667">
        <f>IF(INDEX(Historical!$D$7:$D$1225,MATCH(B301,Historical!$B$7:$B$1249,0))=0,"n/a",(INDEX(Historical!$C$7:$C$1227,MATCH(B301,Historical!$B$7:$B$1249,0))/INDEX(Historical!$D$7:$D$1225,MATCH(B301,Historical!$B$7:$B$1249,0))-1)*100)</f>
        <v>2.5263157894736876</v>
      </c>
      <c r="T301" s="667">
        <f>IF(INDEX(Historical!$F$7:$F$1218,MATCH(B301,Historical!$B$7:$B$1249,0))=0,"n/a",((INDEX(Historical!$C$7:$C$1227,MATCH(B301,Historical!$B$7:$B$1249,0))/INDEX(Historical!$F$7:$F$1218,MATCH(B301,Historical!$B$7:$B$1249,0)))^(1/3)-1)*100)</f>
        <v>2.5929394249821325</v>
      </c>
      <c r="U301" s="667">
        <f>IF(INDEX(Historical!$H$7:$H$1218,MATCH(B301,Historical!$B$7:$B$1249,0))=0,"n/a",((INDEX(Historical!$C$7:$C$1227,MATCH(B301,Historical!$B$7:$B$1249,0))/INDEX(Historical!$H$7:$H$1218,MATCH(B301,Historical!$B$7:$B$1249,0)))^(1/5)-1)*100)</f>
        <v>2.7367633262026736</v>
      </c>
      <c r="V301" s="667">
        <f>IF(INDEX(Historical!$N$7:$N$1218,MATCH(B301,Historical!$B$7:$B$1249,0))=0,"n/a",((INDEX(Historical!$C$7:$C$1227,MATCH(B301,Historical!$B$7:$B$1249,0))/INDEX(Historical!$N$7:$N$1218,MATCH(B301,Historical!$B$7:$B$1249,0)))^(1/10)-1)*100)</f>
        <v>4.9816062815221107</v>
      </c>
      <c r="W301" s="668">
        <f t="shared" si="72"/>
        <v>0.549373670166175</v>
      </c>
      <c r="X301" s="669" t="str">
        <f t="shared" si="73"/>
        <v>n/a</v>
      </c>
      <c r="Y301" s="631"/>
      <c r="Z301" s="618">
        <f t="shared" si="74"/>
        <v>92.537313432835816</v>
      </c>
      <c r="AA301" s="844">
        <f t="shared" si="75"/>
        <v>25.895522388059703</v>
      </c>
      <c r="AB301" s="845">
        <v>12</v>
      </c>
      <c r="AC301" s="824">
        <v>1.34</v>
      </c>
      <c r="AD301" s="824">
        <v>2.89</v>
      </c>
      <c r="AE301" s="824">
        <v>1.65</v>
      </c>
      <c r="AF301" s="824">
        <v>2.09</v>
      </c>
      <c r="AG301" s="824">
        <v>7.3999999999999995</v>
      </c>
      <c r="AH301" s="825">
        <v>-50.7</v>
      </c>
      <c r="AI301" s="825">
        <v>4.88</v>
      </c>
      <c r="AJ301" s="824">
        <v>-12.5</v>
      </c>
      <c r="AK301" s="824">
        <v>9</v>
      </c>
      <c r="AL301" s="836">
        <v>4280</v>
      </c>
      <c r="AM301" s="830">
        <v>0.53</v>
      </c>
      <c r="AN301" s="824">
        <v>1.85</v>
      </c>
      <c r="AO301" s="705">
        <f t="shared" si="76"/>
        <v>-19.585272030156741</v>
      </c>
      <c r="AP301" s="706">
        <f t="shared" si="77"/>
        <v>6.3102503579029614</v>
      </c>
      <c r="AQ301" s="846">
        <f t="shared" si="78"/>
        <v>55.093723336059355</v>
      </c>
      <c r="AR301" s="618">
        <f>INDEX(Historical!$C$7:$C$1227,MATCH(B301,Historical!$B$7:$B$1249,0))*IF(AH301="n/a",1.03,IF(AH301&lt;0,1.01,IF(AH301&gt;10,1.1,(1+AH301/100))))</f>
        <v>1.2296750000000001</v>
      </c>
      <c r="AS301" s="844">
        <f t="shared" si="79"/>
        <v>1.28968314</v>
      </c>
      <c r="AT301" s="844">
        <f t="shared" si="84"/>
        <v>1.4057546225999999</v>
      </c>
      <c r="AU301" s="844">
        <f t="shared" si="84"/>
        <v>1.5322725386340001</v>
      </c>
      <c r="AV301" s="844">
        <f t="shared" si="84"/>
        <v>1.6701770671110603</v>
      </c>
      <c r="AW301" s="618">
        <f t="shared" si="80"/>
        <v>7.1275623683450604</v>
      </c>
      <c r="AX301" s="713">
        <f t="shared" si="81"/>
        <v>20.540525557190374</v>
      </c>
      <c r="AY301" s="891">
        <v>0.63</v>
      </c>
      <c r="AZ301" s="830">
        <v>49.96</v>
      </c>
      <c r="BA301" s="830">
        <v>-1.76</v>
      </c>
      <c r="BB301" s="830">
        <v>1.6400000000000001</v>
      </c>
      <c r="BC301" s="830">
        <v>2.54</v>
      </c>
      <c r="BE301" s="594">
        <v>2000</v>
      </c>
      <c r="BF301" s="856">
        <f t="shared" si="82"/>
        <v>3</v>
      </c>
      <c r="BG301" s="840">
        <v>2</v>
      </c>
      <c r="BH301" s="823" t="s">
        <v>4455</v>
      </c>
      <c r="BI301" s="823" t="s">
        <v>4456</v>
      </c>
    </row>
    <row r="302" spans="1:61" ht="11.25" customHeight="1" x14ac:dyDescent="0.2">
      <c r="A302" s="829" t="s">
        <v>1603</v>
      </c>
      <c r="B302" s="833" t="s">
        <v>1604</v>
      </c>
      <c r="C302" s="889" t="s">
        <v>4186</v>
      </c>
      <c r="D302" s="889" t="s">
        <v>4187</v>
      </c>
      <c r="E302" s="699">
        <v>11</v>
      </c>
      <c r="F302" s="1155">
        <v>397</v>
      </c>
      <c r="G302" s="1155" t="s">
        <v>36</v>
      </c>
      <c r="H302" s="1155" t="s">
        <v>36</v>
      </c>
      <c r="I302" s="832">
        <v>41.96</v>
      </c>
      <c r="J302" s="618">
        <f t="shared" si="69"/>
        <v>8.8884652049571038</v>
      </c>
      <c r="K302" s="835">
        <v>0.31080000000000002</v>
      </c>
      <c r="L302" s="845">
        <v>12</v>
      </c>
      <c r="M302" s="609">
        <f t="shared" si="70"/>
        <v>3.7296000000000005</v>
      </c>
      <c r="N302" s="828" t="s">
        <v>217</v>
      </c>
      <c r="O302" s="703">
        <v>0.30333333333333334</v>
      </c>
      <c r="P302" s="603">
        <v>44544</v>
      </c>
      <c r="Q302" s="603">
        <v>44579</v>
      </c>
      <c r="R302" s="609">
        <f t="shared" si="71"/>
        <v>2.4615384615384652</v>
      </c>
      <c r="S302" s="667">
        <f>IF(INDEX(Historical!$D$7:$D$1225,MATCH(B302,Historical!$B$7:$B$1249,0))=0,"n/a",(INDEX(Historical!$C$7:$C$1227,MATCH(B302,Historical!$B$7:$B$1249,0))/INDEX(Historical!$D$7:$D$1225,MATCH(B302,Historical!$B$7:$B$1249,0))-1)*100)</f>
        <v>2.8135593220339095</v>
      </c>
      <c r="T302" s="667">
        <f>IF(INDEX(Historical!$F$7:$F$1218,MATCH(B302,Historical!$B$7:$B$1249,0))=0,"n/a",((INDEX(Historical!$C$7:$C$1227,MATCH(B302,Historical!$B$7:$B$1249,0))/INDEX(Historical!$F$7:$F$1218,MATCH(B302,Historical!$B$7:$B$1249,0)))^(1/3)-1)*100)</f>
        <v>3.8460778726889577</v>
      </c>
      <c r="U302" s="667">
        <f>IF(INDEX(Historical!$H$7:$H$1218,MATCH(B302,Historical!$B$7:$B$1249,0))=0,"n/a",((INDEX(Historical!$C$7:$C$1227,MATCH(B302,Historical!$B$7:$B$1249,0))/INDEX(Historical!$H$7:$H$1218,MATCH(B302,Historical!$B$7:$B$1249,0)))^(1/5)-1)*100)</f>
        <v>4.7929904109798027</v>
      </c>
      <c r="V302" s="667">
        <f>IF(INDEX(Historical!$N$7:$N$1218,MATCH(B302,Historical!$B$7:$B$1249,0))=0,"n/a",((INDEX(Historical!$C$7:$C$1227,MATCH(B302,Historical!$B$7:$B$1249,0))/INDEX(Historical!$N$7:$N$1218,MATCH(B302,Historical!$B$7:$B$1249,0)))^(1/10)-1)*100)</f>
        <v>24.709450752540938</v>
      </c>
      <c r="W302" s="668">
        <f t="shared" si="72"/>
        <v>0.19397397615108569</v>
      </c>
      <c r="X302" s="669">
        <f t="shared" si="73"/>
        <v>0.21114495202554198</v>
      </c>
      <c r="Y302" s="641" t="s">
        <v>4451</v>
      </c>
      <c r="Z302" s="618" t="str">
        <f t="shared" si="74"/>
        <v>n/a</v>
      </c>
      <c r="AA302" s="844" t="str">
        <f t="shared" si="75"/>
        <v>n/a</v>
      </c>
      <c r="AB302" s="845">
        <v>12</v>
      </c>
      <c r="AC302" s="824">
        <v>-1.39</v>
      </c>
      <c r="AD302" s="824" t="s">
        <v>135</v>
      </c>
      <c r="AE302" s="824">
        <v>3.39</v>
      </c>
      <c r="AF302" s="824">
        <v>0.6</v>
      </c>
      <c r="AG302" s="824">
        <v>-0.5</v>
      </c>
      <c r="AH302" s="824">
        <v>37.5</v>
      </c>
      <c r="AI302" s="824">
        <v>-80.73</v>
      </c>
      <c r="AJ302" s="824">
        <v>22.7</v>
      </c>
      <c r="AK302" s="824">
        <v>-10.84</v>
      </c>
      <c r="AL302" s="836">
        <v>2700</v>
      </c>
      <c r="AM302" s="830">
        <v>0.38</v>
      </c>
      <c r="AN302" s="824">
        <v>1.28</v>
      </c>
      <c r="AO302" s="705" t="str">
        <f t="shared" si="76"/>
        <v>n/a</v>
      </c>
      <c r="AP302" s="706">
        <f t="shared" si="77"/>
        <v>13.681455615936907</v>
      </c>
      <c r="AQ302" s="846" t="str">
        <f t="shared" si="78"/>
        <v>n/a</v>
      </c>
      <c r="AR302" s="618">
        <f>INDEX(Historical!$C$7:$C$1227,MATCH(B302,Historical!$B$7:$B$1249,0))*IF(AH302="n/a",1.03,IF(AH302&lt;0,1.01,IF(AH302&gt;10,1.1,(1+AH302/100))))</f>
        <v>4.0035600000000002</v>
      </c>
      <c r="AS302" s="844">
        <f t="shared" si="79"/>
        <v>4.0435956000000006</v>
      </c>
      <c r="AT302" s="844">
        <f t="shared" si="84"/>
        <v>4.0840315560000002</v>
      </c>
      <c r="AU302" s="844">
        <f t="shared" si="84"/>
        <v>4.1248718715599999</v>
      </c>
      <c r="AV302" s="844">
        <f t="shared" si="84"/>
        <v>4.1661205902756002</v>
      </c>
      <c r="AW302" s="618">
        <f t="shared" si="80"/>
        <v>20.422179617835599</v>
      </c>
      <c r="AX302" s="713">
        <f t="shared" si="81"/>
        <v>48.670590128302187</v>
      </c>
      <c r="AY302" s="891">
        <v>1.38</v>
      </c>
      <c r="AZ302" s="830">
        <v>17.309999999999999</v>
      </c>
      <c r="BA302" s="830">
        <v>-50.72</v>
      </c>
      <c r="BB302" s="830">
        <v>5.6000000000000005</v>
      </c>
      <c r="BC302" s="830">
        <v>-24.89</v>
      </c>
      <c r="BE302" s="594">
        <v>2012</v>
      </c>
      <c r="BF302" s="856">
        <f t="shared" si="82"/>
        <v>1</v>
      </c>
      <c r="BG302" s="840">
        <v>-0.2</v>
      </c>
      <c r="BH302" s="823" t="s">
        <v>4455</v>
      </c>
      <c r="BI302" s="823" t="s">
        <v>4457</v>
      </c>
    </row>
    <row r="303" spans="1:61" ht="11.25" customHeight="1" x14ac:dyDescent="0.2">
      <c r="A303" s="829" t="s">
        <v>771</v>
      </c>
      <c r="B303" s="833" t="s">
        <v>772</v>
      </c>
      <c r="C303" s="889" t="s">
        <v>122</v>
      </c>
      <c r="D303" s="889" t="s">
        <v>4208</v>
      </c>
      <c r="E303" s="699">
        <v>19</v>
      </c>
      <c r="F303" s="1155">
        <v>195</v>
      </c>
      <c r="G303" s="1155" t="s">
        <v>105</v>
      </c>
      <c r="H303" s="1155" t="s">
        <v>105</v>
      </c>
      <c r="I303" s="832">
        <v>52.9</v>
      </c>
      <c r="J303" s="618">
        <f t="shared" si="69"/>
        <v>1.2098298676748582</v>
      </c>
      <c r="K303" s="835">
        <v>0.16</v>
      </c>
      <c r="L303" s="845">
        <v>4</v>
      </c>
      <c r="M303" s="609">
        <f t="shared" si="70"/>
        <v>0.64</v>
      </c>
      <c r="N303" s="828" t="s">
        <v>316</v>
      </c>
      <c r="O303" s="700">
        <v>0.14000000000000001</v>
      </c>
      <c r="P303" s="603">
        <v>44636</v>
      </c>
      <c r="Q303" s="603">
        <v>44651</v>
      </c>
      <c r="R303" s="609">
        <f t="shared" si="71"/>
        <v>14.285714285714276</v>
      </c>
      <c r="S303" s="667">
        <f>IF(INDEX(Historical!$D$7:$D$1225,MATCH(B303,Historical!$B$7:$B$1249,0))=0,"n/a",(INDEX(Historical!$C$7:$C$1227,MATCH(B303,Historical!$B$7:$B$1249,0))/INDEX(Historical!$D$7:$D$1225,MATCH(B303,Historical!$B$7:$B$1249,0))-1)*100)</f>
        <v>16.666666666666675</v>
      </c>
      <c r="T303" s="667">
        <f>IF(INDEX(Historical!$F$7:$F$1218,MATCH(B303,Historical!$B$7:$B$1249,0))=0,"n/a",((INDEX(Historical!$C$7:$C$1227,MATCH(B303,Historical!$B$7:$B$1249,0))/INDEX(Historical!$F$7:$F$1218,MATCH(B303,Historical!$B$7:$B$1249,0)))^(1/3)-1)*100)</f>
        <v>11.868894208139679</v>
      </c>
      <c r="U303" s="667">
        <f>IF(INDEX(Historical!$H$7:$H$1218,MATCH(B303,Historical!$B$7:$B$1249,0))=0,"n/a",((INDEX(Historical!$C$7:$C$1227,MATCH(B303,Historical!$B$7:$B$1249,0))/INDEX(Historical!$H$7:$H$1218,MATCH(B303,Historical!$B$7:$B$1249,0)))^(1/5)-1)*100)</f>
        <v>10.494795379650323</v>
      </c>
      <c r="V303" s="667">
        <f>IF(INDEX(Historical!$N$7:$N$1218,MATCH(B303,Historical!$B$7:$B$1249,0))=0,"n/a",((INDEX(Historical!$C$7:$C$1227,MATCH(B303,Historical!$B$7:$B$1249,0))/INDEX(Historical!$N$7:$N$1218,MATCH(B303,Historical!$B$7:$B$1249,0)))^(1/10)-1)*100)</f>
        <v>9.7934759492371626</v>
      </c>
      <c r="W303" s="668">
        <f t="shared" si="72"/>
        <v>1.0716108799417421</v>
      </c>
      <c r="X303" s="669">
        <f t="shared" si="73"/>
        <v>0.51194123803172309</v>
      </c>
      <c r="Y303" s="628"/>
      <c r="Z303" s="618">
        <f t="shared" si="74"/>
        <v>17.72853185595568</v>
      </c>
      <c r="AA303" s="844">
        <f t="shared" si="75"/>
        <v>14.653739612188366</v>
      </c>
      <c r="AB303" s="845">
        <v>12</v>
      </c>
      <c r="AC303" s="824">
        <v>3.61</v>
      </c>
      <c r="AD303" s="824">
        <v>2.5299999999999998</v>
      </c>
      <c r="AE303" s="824">
        <v>0.89</v>
      </c>
      <c r="AF303" s="824">
        <v>3.4</v>
      </c>
      <c r="AG303" s="824">
        <v>24.6</v>
      </c>
      <c r="AH303" s="824">
        <v>16.5</v>
      </c>
      <c r="AI303" s="824">
        <v>4.17</v>
      </c>
      <c r="AJ303" s="824">
        <v>20.5</v>
      </c>
      <c r="AK303" s="824">
        <v>5.72</v>
      </c>
      <c r="AL303" s="836">
        <v>5660</v>
      </c>
      <c r="AM303" s="830">
        <v>9</v>
      </c>
      <c r="AN303" s="824">
        <v>2.27</v>
      </c>
      <c r="AO303" s="705">
        <f t="shared" si="76"/>
        <v>-2.949114364863183</v>
      </c>
      <c r="AP303" s="706">
        <f t="shared" si="77"/>
        <v>11.704625247325183</v>
      </c>
      <c r="AQ303" s="846">
        <f t="shared" si="78"/>
        <v>48.80668246858697</v>
      </c>
      <c r="AR303" s="618">
        <f>INDEX(Historical!$C$7:$C$1227,MATCH(B303,Historical!$B$7:$B$1249,0))*IF(AH303="n/a",1.03,IF(AH303&lt;0,1.01,IF(AH303&gt;10,1.1,(1+AH303/100))))</f>
        <v>0.6160000000000001</v>
      </c>
      <c r="AS303" s="844">
        <f t="shared" si="79"/>
        <v>0.64168720000000012</v>
      </c>
      <c r="AT303" s="844">
        <f t="shared" si="84"/>
        <v>0.67839170784000002</v>
      </c>
      <c r="AU303" s="844">
        <f t="shared" si="84"/>
        <v>0.71719571352844802</v>
      </c>
      <c r="AV303" s="844">
        <f t="shared" si="84"/>
        <v>0.75821930834227513</v>
      </c>
      <c r="AW303" s="618">
        <f t="shared" si="80"/>
        <v>3.4114939297107236</v>
      </c>
      <c r="AX303" s="713">
        <f t="shared" si="81"/>
        <v>6.4489488274304803</v>
      </c>
      <c r="AY303" s="891">
        <v>0.8</v>
      </c>
      <c r="AZ303" s="830">
        <v>37.08</v>
      </c>
      <c r="BA303" s="830">
        <v>-1.67</v>
      </c>
      <c r="BB303" s="830">
        <v>14.430000000000001</v>
      </c>
      <c r="BC303" s="830">
        <v>18.84</v>
      </c>
      <c r="BE303" s="594">
        <v>2004</v>
      </c>
      <c r="BF303" s="856">
        <f t="shared" si="82"/>
        <v>2</v>
      </c>
      <c r="BG303" s="840">
        <v>5.2</v>
      </c>
      <c r="BH303" s="823" t="s">
        <v>4455</v>
      </c>
      <c r="BI303" s="823" t="s">
        <v>4456</v>
      </c>
    </row>
    <row r="304" spans="1:61" ht="11.25" customHeight="1" x14ac:dyDescent="0.2">
      <c r="A304" s="829" t="s">
        <v>5097</v>
      </c>
      <c r="B304" s="833" t="s">
        <v>1615</v>
      </c>
      <c r="C304" s="889" t="s">
        <v>107</v>
      </c>
      <c r="D304" s="889" t="s">
        <v>4198</v>
      </c>
      <c r="E304" s="699">
        <v>11</v>
      </c>
      <c r="F304" s="1155">
        <v>429</v>
      </c>
      <c r="G304" s="1155" t="s">
        <v>105</v>
      </c>
      <c r="H304" s="1155" t="s">
        <v>105</v>
      </c>
      <c r="I304" s="832">
        <v>51.86</v>
      </c>
      <c r="J304" s="618">
        <f t="shared" si="69"/>
        <v>1.619745468569225</v>
      </c>
      <c r="K304" s="835">
        <v>0.21</v>
      </c>
      <c r="L304" s="845">
        <v>4</v>
      </c>
      <c r="M304" s="609">
        <f t="shared" si="70"/>
        <v>0.84</v>
      </c>
      <c r="N304" s="828" t="s">
        <v>207</v>
      </c>
      <c r="O304" s="700">
        <v>0.2</v>
      </c>
      <c r="P304" s="603">
        <v>44785</v>
      </c>
      <c r="Q304" s="603">
        <v>44804</v>
      </c>
      <c r="R304" s="609">
        <f t="shared" si="71"/>
        <v>4.9999999999999902</v>
      </c>
      <c r="S304" s="667">
        <f>IF(INDEX(Historical!$D$7:$D$1225,MATCH(B304,Historical!$B$7:$B$1249,0))=0,"n/a",(INDEX(Historical!$C$7:$C$1227,MATCH(B304,Historical!$B$7:$B$1249,0))/INDEX(Historical!$D$7:$D$1225,MATCH(B304,Historical!$B$7:$B$1249,0))-1)*100)</f>
        <v>19.999999999999996</v>
      </c>
      <c r="T304" s="667">
        <f>IF(INDEX(Historical!$F$7:$F$1218,MATCH(B304,Historical!$B$7:$B$1249,0))=0,"n/a",((INDEX(Historical!$C$7:$C$1227,MATCH(B304,Historical!$B$7:$B$1249,0))/INDEX(Historical!$F$7:$F$1218,MATCH(B304,Historical!$B$7:$B$1249,0)))^(1/3)-1)*100)</f>
        <v>14.471424255333186</v>
      </c>
      <c r="U304" s="667">
        <f>IF(INDEX(Historical!$H$7:$H$1218,MATCH(B304,Historical!$B$7:$B$1249,0))=0,"n/a",((INDEX(Historical!$C$7:$C$1227,MATCH(B304,Historical!$B$7:$B$1249,0))/INDEX(Historical!$H$7:$H$1218,MATCH(B304,Historical!$B$7:$B$1249,0)))^(1/5)-1)*100)</f>
        <v>13.634388693076627</v>
      </c>
      <c r="V304" s="667">
        <f>IF(INDEX(Historical!$N$7:$N$1218,MATCH(B304,Historical!$B$7:$B$1249,0))=0,"n/a",((INDEX(Historical!$C$7:$C$1227,MATCH(B304,Historical!$B$7:$B$1249,0))/INDEX(Historical!$N$7:$N$1218,MATCH(B304,Historical!$B$7:$B$1249,0)))^(1/10)-1)*100)</f>
        <v>11.612317403390438</v>
      </c>
      <c r="W304" s="668">
        <f t="shared" si="72"/>
        <v>1.174131589711439</v>
      </c>
      <c r="X304" s="669">
        <f t="shared" si="73"/>
        <v>0.67164476320574518</v>
      </c>
      <c r="Y304" s="640"/>
      <c r="Z304" s="618">
        <f t="shared" si="74"/>
        <v>17.427385892116181</v>
      </c>
      <c r="AA304" s="844">
        <f t="shared" si="75"/>
        <v>10.759336099585061</v>
      </c>
      <c r="AB304" s="845">
        <v>12</v>
      </c>
      <c r="AC304" s="824">
        <v>4.82</v>
      </c>
      <c r="AD304" s="824" t="s">
        <v>135</v>
      </c>
      <c r="AE304" s="824">
        <v>3.87</v>
      </c>
      <c r="AF304" s="824">
        <v>1.45</v>
      </c>
      <c r="AG304" s="824">
        <v>13.8</v>
      </c>
      <c r="AH304" s="824">
        <v>-0.1</v>
      </c>
      <c r="AI304" s="824">
        <v>9.65</v>
      </c>
      <c r="AJ304" s="824">
        <v>20.3</v>
      </c>
      <c r="AK304" s="824" t="s">
        <v>135</v>
      </c>
      <c r="AL304" s="836">
        <v>475.51</v>
      </c>
      <c r="AM304" s="830">
        <v>0.5</v>
      </c>
      <c r="AN304" s="824">
        <v>7.0000000000000007E-2</v>
      </c>
      <c r="AO304" s="705">
        <f t="shared" si="76"/>
        <v>4.4947980620607897</v>
      </c>
      <c r="AP304" s="706">
        <f t="shared" si="77"/>
        <v>15.254134161645851</v>
      </c>
      <c r="AQ304" s="846">
        <f t="shared" si="78"/>
        <v>-16.730591599987033</v>
      </c>
      <c r="AR304" s="618">
        <f>INDEX(Historical!$C$7:$C$1227,MATCH(B304,Historical!$B$7:$B$1249,0))*IF(AH304="n/a",1.03,IF(AH304&lt;0,1.01,IF(AH304&gt;10,1.1,(1+AH304/100))))</f>
        <v>0.72719999999999996</v>
      </c>
      <c r="AS304" s="844">
        <f t="shared" si="79"/>
        <v>0.79737479999999994</v>
      </c>
      <c r="AT304" s="844">
        <f t="shared" si="84"/>
        <v>0.821296044</v>
      </c>
      <c r="AU304" s="844">
        <f t="shared" si="84"/>
        <v>0.84593492532000003</v>
      </c>
      <c r="AV304" s="844">
        <f t="shared" si="84"/>
        <v>0.87131297307960009</v>
      </c>
      <c r="AW304" s="618">
        <f t="shared" si="80"/>
        <v>4.0631187423995998</v>
      </c>
      <c r="AX304" s="713">
        <f t="shared" si="81"/>
        <v>7.8347835372148094</v>
      </c>
      <c r="AY304" s="891">
        <v>0.89</v>
      </c>
      <c r="AZ304" s="830">
        <v>24.099999999999998</v>
      </c>
      <c r="BA304" s="830">
        <v>-11.35</v>
      </c>
      <c r="BB304" s="830">
        <v>0.45999999999999996</v>
      </c>
      <c r="BC304" s="830">
        <v>4.8</v>
      </c>
      <c r="BE304" s="594">
        <v>2012</v>
      </c>
      <c r="BF304" s="856">
        <f t="shared" si="82"/>
        <v>1</v>
      </c>
      <c r="BG304" s="840">
        <v>1.4000000000000001</v>
      </c>
      <c r="BH304" s="823" t="s">
        <v>4455</v>
      </c>
      <c r="BI304" s="823" t="s">
        <v>4456</v>
      </c>
    </row>
    <row r="305" spans="1:61" ht="11.25" customHeight="1" x14ac:dyDescent="0.2">
      <c r="A305" s="829" t="s">
        <v>5098</v>
      </c>
      <c r="B305" s="833" t="s">
        <v>1580</v>
      </c>
      <c r="C305" s="889" t="s">
        <v>122</v>
      </c>
      <c r="D305" s="889" t="s">
        <v>4043</v>
      </c>
      <c r="E305" s="699">
        <v>12</v>
      </c>
      <c r="F305" s="1155">
        <v>319</v>
      </c>
      <c r="G305" s="1155" t="s">
        <v>105</v>
      </c>
      <c r="H305" s="1155" t="s">
        <v>105</v>
      </c>
      <c r="I305" s="832">
        <v>55.93</v>
      </c>
      <c r="J305" s="618">
        <f t="shared" si="69"/>
        <v>4.7201859467191127</v>
      </c>
      <c r="K305" s="835">
        <v>0.66</v>
      </c>
      <c r="L305" s="845">
        <v>4</v>
      </c>
      <c r="M305" s="609">
        <f t="shared" si="70"/>
        <v>2.64</v>
      </c>
      <c r="N305" s="828" t="s">
        <v>247</v>
      </c>
      <c r="O305" s="700">
        <v>0.62</v>
      </c>
      <c r="P305" s="895">
        <v>44434</v>
      </c>
      <c r="Q305" s="895">
        <v>44449</v>
      </c>
      <c r="R305" s="609">
        <f t="shared" si="71"/>
        <v>6.4516129032258114</v>
      </c>
      <c r="S305" s="667">
        <f>IF(INDEX(Historical!$D$7:$D$1225,MATCH(B305,Historical!$B$7:$B$1249,0))=0,"n/a",(INDEX(Historical!$C$7:$C$1227,MATCH(B305,Historical!$B$7:$B$1249,0))/INDEX(Historical!$D$7:$D$1225,MATCH(B305,Historical!$B$7:$B$1249,0))-1)*100)</f>
        <v>6.6666666666666652</v>
      </c>
      <c r="T305" s="667">
        <f>IF(INDEX(Historical!$F$7:$F$1218,MATCH(B305,Historical!$B$7:$B$1249,0))=0,"n/a",((INDEX(Historical!$C$7:$C$1227,MATCH(B305,Historical!$B$7:$B$1249,0))/INDEX(Historical!$F$7:$F$1218,MATCH(B305,Historical!$B$7:$B$1249,0)))^(1/3)-1)*100)</f>
        <v>5.8267367978799722</v>
      </c>
      <c r="U305" s="667">
        <f>IF(INDEX(Historical!$H$7:$H$1218,MATCH(B305,Historical!$B$7:$B$1249,0))=0,"n/a",((INDEX(Historical!$C$7:$C$1227,MATCH(B305,Historical!$B$7:$B$1249,0))/INDEX(Historical!$H$7:$H$1218,MATCH(B305,Historical!$B$7:$B$1249,0)))^(1/5)-1)*100)</f>
        <v>5.7030812205358439</v>
      </c>
      <c r="V305" s="667">
        <f>IF(INDEX(Historical!$N$7:$N$1218,MATCH(B305,Historical!$B$7:$B$1249,0))=0,"n/a",((INDEX(Historical!$C$7:$C$1227,MATCH(B305,Historical!$B$7:$B$1249,0))/INDEX(Historical!$N$7:$N$1218,MATCH(B305,Historical!$B$7:$B$1249,0)))^(1/10)-1)*100)</f>
        <v>8.813988165660124</v>
      </c>
      <c r="W305" s="668">
        <f t="shared" si="72"/>
        <v>0.64704888562880336</v>
      </c>
      <c r="X305" s="669">
        <f t="shared" si="73"/>
        <v>0.32039782137841816</v>
      </c>
      <c r="Y305" s="631"/>
      <c r="Z305" s="618" t="str">
        <f t="shared" si="74"/>
        <v>n/a</v>
      </c>
      <c r="AA305" s="844" t="str">
        <f t="shared" si="75"/>
        <v>n/a</v>
      </c>
      <c r="AB305" s="845">
        <v>9</v>
      </c>
      <c r="AC305" s="824">
        <v>-7.94</v>
      </c>
      <c r="AD305" s="824" t="s">
        <v>135</v>
      </c>
      <c r="AE305" s="824">
        <v>0.76</v>
      </c>
      <c r="AF305" s="824">
        <v>7.09</v>
      </c>
      <c r="AG305" s="824">
        <v>50</v>
      </c>
      <c r="AH305" s="824">
        <v>33.200000000000003</v>
      </c>
      <c r="AI305" s="824">
        <v>24.66</v>
      </c>
      <c r="AJ305" s="824">
        <v>17.8</v>
      </c>
      <c r="AK305" s="824">
        <v>7.0000000000000009</v>
      </c>
      <c r="AL305" s="836">
        <v>2980</v>
      </c>
      <c r="AM305" s="831">
        <v>0.8</v>
      </c>
      <c r="AN305" s="824">
        <v>8.32</v>
      </c>
      <c r="AO305" s="705" t="str">
        <f t="shared" si="76"/>
        <v>n/a</v>
      </c>
      <c r="AP305" s="706">
        <f t="shared" si="77"/>
        <v>10.423267167254956</v>
      </c>
      <c r="AQ305" s="846" t="str">
        <f t="shared" si="78"/>
        <v>n/a</v>
      </c>
      <c r="AR305" s="618">
        <f>INDEX(Historical!$C$7:$C$1227,MATCH(B305,Historical!$B$7:$B$1249,0))*IF(AH305="n/a",1.03,IF(AH305&lt;0,1.01,IF(AH305&gt;10,1.1,(1+AH305/100))))</f>
        <v>2.8160000000000003</v>
      </c>
      <c r="AS305" s="844">
        <f t="shared" si="79"/>
        <v>3.0976000000000004</v>
      </c>
      <c r="AT305" s="844">
        <f t="shared" si="84"/>
        <v>3.3144320000000005</v>
      </c>
      <c r="AU305" s="844">
        <f t="shared" si="84"/>
        <v>3.5464422400000006</v>
      </c>
      <c r="AV305" s="844">
        <f t="shared" si="84"/>
        <v>3.7946931968000008</v>
      </c>
      <c r="AW305" s="618">
        <f t="shared" si="80"/>
        <v>16.569167436800001</v>
      </c>
      <c r="AX305" s="713">
        <f t="shared" si="81"/>
        <v>29.6248300318255</v>
      </c>
      <c r="AY305" s="891">
        <v>1.47</v>
      </c>
      <c r="AZ305" s="830">
        <v>43.21</v>
      </c>
      <c r="BA305" s="830">
        <v>-66.53</v>
      </c>
      <c r="BB305" s="830">
        <v>12.620000000000001</v>
      </c>
      <c r="BC305" s="830">
        <v>-34.410000000000004</v>
      </c>
      <c r="BE305" s="594">
        <v>2010</v>
      </c>
      <c r="BF305" s="856">
        <f t="shared" si="82"/>
        <v>1</v>
      </c>
      <c r="BG305" s="840">
        <v>7.6</v>
      </c>
      <c r="BH305" s="823" t="s">
        <v>4455</v>
      </c>
      <c r="BI305" s="823" t="s">
        <v>4456</v>
      </c>
    </row>
    <row r="306" spans="1:61" ht="11.25" customHeight="1" x14ac:dyDescent="0.2">
      <c r="A306" s="822" t="s">
        <v>5099</v>
      </c>
      <c r="B306" s="833" t="s">
        <v>1606</v>
      </c>
      <c r="C306" s="889" t="s">
        <v>111</v>
      </c>
      <c r="D306" s="889" t="s">
        <v>210</v>
      </c>
      <c r="E306" s="699">
        <v>13</v>
      </c>
      <c r="F306" s="1155">
        <v>308</v>
      </c>
      <c r="G306" s="1155" t="s">
        <v>36</v>
      </c>
      <c r="H306" s="1155" t="s">
        <v>36</v>
      </c>
      <c r="I306" s="832">
        <v>240.6</v>
      </c>
      <c r="J306" s="618">
        <f t="shared" si="69"/>
        <v>2.6932668329177059</v>
      </c>
      <c r="K306" s="835">
        <v>1.62</v>
      </c>
      <c r="L306" s="845">
        <v>4</v>
      </c>
      <c r="M306" s="609">
        <f t="shared" si="70"/>
        <v>6.48</v>
      </c>
      <c r="N306" s="828" t="s">
        <v>247</v>
      </c>
      <c r="O306" s="700">
        <v>1.42</v>
      </c>
      <c r="P306" s="1006">
        <v>44883</v>
      </c>
      <c r="Q306" s="1006">
        <v>44904</v>
      </c>
      <c r="R306" s="609">
        <f t="shared" si="71"/>
        <v>14.084507042253536</v>
      </c>
      <c r="S306" s="667">
        <f>IF(INDEX(Historical!$D$7:$D$1225,MATCH(B306,Historical!$B$7:$B$1249,0))=0,"n/a",(INDEX(Historical!$C$7:$C$1227,MATCH(B306,Historical!$B$7:$B$1249,0))/INDEX(Historical!$D$7:$D$1225,MATCH(B306,Historical!$B$7:$B$1249,0))-1)*100)</f>
        <v>14.31767337807608</v>
      </c>
      <c r="T306" s="667">
        <f>IF(INDEX(Historical!$F$7:$F$1218,MATCH(B306,Historical!$B$7:$B$1249,0))=0,"n/a",((INDEX(Historical!$C$7:$C$1227,MATCH(B306,Historical!$B$7:$B$1249,0))/INDEX(Historical!$F$7:$F$1218,MATCH(B306,Historical!$B$7:$B$1249,0)))^(1/3)-1)*100)</f>
        <v>14.434112836700752</v>
      </c>
      <c r="U306" s="667">
        <f>IF(INDEX(Historical!$H$7:$H$1218,MATCH(B306,Historical!$B$7:$B$1249,0))=0,"n/a",((INDEX(Historical!$C$7:$C$1227,MATCH(B306,Historical!$B$7:$B$1249,0))/INDEX(Historical!$H$7:$H$1218,MATCH(B306,Historical!$B$7:$B$1249,0)))^(1/5)-1)*100)</f>
        <v>15.005189177188427</v>
      </c>
      <c r="V306" s="667">
        <f>IF(INDEX(Historical!$N$7:$N$1218,MATCH(B306,Historical!$B$7:$B$1249,0))=0,"n/a",((INDEX(Historical!$C$7:$C$1227,MATCH(B306,Historical!$B$7:$B$1249,0))/INDEX(Historical!$N$7:$N$1218,MATCH(B306,Historical!$B$7:$B$1249,0)))^(1/10)-1)*100)</f>
        <v>14.669456684815362</v>
      </c>
      <c r="W306" s="668">
        <f t="shared" si="72"/>
        <v>1.0228864980882755</v>
      </c>
      <c r="X306" s="669">
        <f t="shared" si="73"/>
        <v>1.4710969781557282</v>
      </c>
      <c r="Y306" s="833"/>
      <c r="Z306" s="618">
        <f t="shared" si="74"/>
        <v>39.272727272727273</v>
      </c>
      <c r="AA306" s="844">
        <f t="shared" si="75"/>
        <v>14.581818181818182</v>
      </c>
      <c r="AB306" s="845">
        <v>12</v>
      </c>
      <c r="AC306" s="824">
        <v>16.5</v>
      </c>
      <c r="AD306" s="824">
        <v>5.18</v>
      </c>
      <c r="AE306" s="824">
        <v>2.64</v>
      </c>
      <c r="AF306" s="824">
        <v>2.95</v>
      </c>
      <c r="AG306" s="824">
        <v>20.9</v>
      </c>
      <c r="AH306" s="824">
        <v>30.4</v>
      </c>
      <c r="AI306" s="824">
        <v>0.69</v>
      </c>
      <c r="AJ306" s="824">
        <v>10.199999999999999</v>
      </c>
      <c r="AK306" s="824">
        <v>2.8000000000000003</v>
      </c>
      <c r="AL306" s="836">
        <v>12630</v>
      </c>
      <c r="AM306" s="830">
        <v>1.4000000000000001</v>
      </c>
      <c r="AN306" s="824">
        <v>0.28000000000000003</v>
      </c>
      <c r="AO306" s="705">
        <f t="shared" si="76"/>
        <v>3.1166378282879528</v>
      </c>
      <c r="AP306" s="706">
        <f t="shared" si="77"/>
        <v>17.698456010106135</v>
      </c>
      <c r="AQ306" s="846">
        <f t="shared" si="78"/>
        <v>38.269244007421399</v>
      </c>
      <c r="AR306" s="618">
        <f>INDEX(Historical!$C$7:$C$1227,MATCH(B306,Historical!$B$7:$B$1249,0))*IF(AH306="n/a",1.03,IF(AH306&lt;0,1.01,IF(AH306&gt;10,1.1,(1+AH306/100))))</f>
        <v>5.6210000000000004</v>
      </c>
      <c r="AS306" s="844">
        <f t="shared" si="79"/>
        <v>5.6597849</v>
      </c>
      <c r="AT306" s="844">
        <f t="shared" si="84"/>
        <v>5.8182588771999999</v>
      </c>
      <c r="AU306" s="844">
        <f t="shared" si="84"/>
        <v>5.9811701257615999</v>
      </c>
      <c r="AV306" s="844">
        <f t="shared" si="84"/>
        <v>6.1486428892829252</v>
      </c>
      <c r="AW306" s="618">
        <f t="shared" si="80"/>
        <v>29.228856792244528</v>
      </c>
      <c r="AX306" s="713">
        <f t="shared" si="81"/>
        <v>12.148319531273703</v>
      </c>
      <c r="AY306" s="891">
        <v>1.0900000000000001</v>
      </c>
      <c r="AZ306" s="830">
        <v>26.58</v>
      </c>
      <c r="BA306" s="830">
        <v>-1.3599999999999999</v>
      </c>
      <c r="BB306" s="830">
        <v>9.39</v>
      </c>
      <c r="BC306" s="830">
        <v>11.84</v>
      </c>
      <c r="BE306" s="594">
        <v>2011</v>
      </c>
      <c r="BF306" s="856">
        <f t="shared" si="82"/>
        <v>1</v>
      </c>
      <c r="BG306" s="840">
        <v>13.100000000000001</v>
      </c>
      <c r="BH306" s="823" t="s">
        <v>4455</v>
      </c>
      <c r="BI306" s="823" t="s">
        <v>4456</v>
      </c>
    </row>
    <row r="307" spans="1:61" ht="11.25" customHeight="1" x14ac:dyDescent="0.2">
      <c r="A307" s="822" t="s">
        <v>5101</v>
      </c>
      <c r="B307" s="833" t="s">
        <v>776</v>
      </c>
      <c r="C307" s="889" t="s">
        <v>130</v>
      </c>
      <c r="D307" s="889" t="s">
        <v>4196</v>
      </c>
      <c r="E307" s="699">
        <v>22</v>
      </c>
      <c r="F307" s="1155">
        <v>157</v>
      </c>
      <c r="G307" s="1155" t="s">
        <v>36</v>
      </c>
      <c r="H307" s="1155" t="s">
        <v>114</v>
      </c>
      <c r="I307" s="832">
        <v>67.64</v>
      </c>
      <c r="J307" s="618">
        <f t="shared" si="69"/>
        <v>4.021289178001183</v>
      </c>
      <c r="K307" s="835">
        <v>0.68</v>
      </c>
      <c r="L307" s="845">
        <v>4</v>
      </c>
      <c r="M307" s="609">
        <f t="shared" si="70"/>
        <v>2.72</v>
      </c>
      <c r="N307" s="828" t="s">
        <v>777</v>
      </c>
      <c r="O307" s="700">
        <v>0.66</v>
      </c>
      <c r="P307" s="603">
        <v>44694</v>
      </c>
      <c r="Q307" s="603">
        <v>44718</v>
      </c>
      <c r="R307" s="609">
        <f t="shared" si="71"/>
        <v>3.0303030303030329</v>
      </c>
      <c r="S307" s="667">
        <f>IF(INDEX(Historical!$D$7:$D$1225,MATCH(B307,Historical!$B$7:$B$1249,0))=0,"n/a",(INDEX(Historical!$C$7:$C$1227,MATCH(B307,Historical!$B$7:$B$1249,0))/INDEX(Historical!$D$7:$D$1225,MATCH(B307,Historical!$B$7:$B$1249,0))-1)*100)</f>
        <v>3.1496062992125928</v>
      </c>
      <c r="T307" s="667">
        <f>IF(INDEX(Historical!$F$7:$F$1218,MATCH(B307,Historical!$B$7:$B$1249,0))=0,"n/a",((INDEX(Historical!$C$7:$C$1227,MATCH(B307,Historical!$B$7:$B$1249,0))/INDEX(Historical!$F$7:$F$1218,MATCH(B307,Historical!$B$7:$B$1249,0)))^(1/3)-1)*100)</f>
        <v>3.2542915904445913</v>
      </c>
      <c r="U307" s="667">
        <f>IF(INDEX(Historical!$H$7:$H$1218,MATCH(B307,Historical!$B$7:$B$1249,0))=0,"n/a",((INDEX(Historical!$C$7:$C$1227,MATCH(B307,Historical!$B$7:$B$1249,0))/INDEX(Historical!$H$7:$H$1218,MATCH(B307,Historical!$B$7:$B$1249,0)))^(1/5)-1)*100)</f>
        <v>3.3455793741262507</v>
      </c>
      <c r="V307" s="667">
        <f>IF(INDEX(Historical!$N$7:$N$1218,MATCH(B307,Historical!$B$7:$B$1249,0))=0,"n/a",((INDEX(Historical!$C$7:$C$1227,MATCH(B307,Historical!$B$7:$B$1249,0))/INDEX(Historical!$N$7:$N$1218,MATCH(B307,Historical!$B$7:$B$1249,0)))^(1/10)-1)*100)</f>
        <v>3.4160501715422065</v>
      </c>
      <c r="W307" s="668">
        <f t="shared" si="72"/>
        <v>0.97937067845108927</v>
      </c>
      <c r="X307" s="669" t="str">
        <f t="shared" si="73"/>
        <v>n/a</v>
      </c>
      <c r="Y307" s="833"/>
      <c r="Z307" s="618">
        <f t="shared" si="74"/>
        <v>86.349206349206355</v>
      </c>
      <c r="AA307" s="844">
        <f t="shared" si="75"/>
        <v>21.473015873015875</v>
      </c>
      <c r="AB307" s="845">
        <v>12</v>
      </c>
      <c r="AC307" s="824">
        <v>3.15</v>
      </c>
      <c r="AD307" s="824">
        <v>3.13</v>
      </c>
      <c r="AE307" s="824">
        <v>2.54</v>
      </c>
      <c r="AF307" s="824">
        <v>2.2799999999999998</v>
      </c>
      <c r="AG307" s="824">
        <v>11.700000000000001</v>
      </c>
      <c r="AH307" s="824">
        <v>-23.5</v>
      </c>
      <c r="AI307" s="824">
        <v>5.6099999999999994</v>
      </c>
      <c r="AJ307" s="824">
        <v>-2.6</v>
      </c>
      <c r="AK307" s="824">
        <v>6.68</v>
      </c>
      <c r="AL307" s="836">
        <v>71120</v>
      </c>
      <c r="AM307" s="830">
        <v>0.1</v>
      </c>
      <c r="AN307" s="824">
        <v>1.76</v>
      </c>
      <c r="AO307" s="705">
        <f t="shared" si="76"/>
        <v>-14.106147320888441</v>
      </c>
      <c r="AP307" s="706">
        <f t="shared" si="77"/>
        <v>7.3668685521274337</v>
      </c>
      <c r="AQ307" s="846">
        <f t="shared" si="78"/>
        <v>47.510415738424228</v>
      </c>
      <c r="AR307" s="618">
        <f>INDEX(Historical!$C$7:$C$1227,MATCH(B307,Historical!$B$7:$B$1249,0))*IF(AH307="n/a",1.03,IF(AH307&lt;0,1.01,IF(AH307&gt;10,1.1,(1+AH307/100))))</f>
        <v>2.6462000000000003</v>
      </c>
      <c r="AS307" s="844">
        <f t="shared" si="79"/>
        <v>2.7946518200000003</v>
      </c>
      <c r="AT307" s="844">
        <f t="shared" ref="AT307:AV326" si="85">IF($AK307="n/a",1.03*AS307,IF($AK307&lt;0,1.01*AS307,IF($AK307&gt;10,1.1*AS307,(1+$AK307/100)*AS307)))</f>
        <v>2.9813345615760003</v>
      </c>
      <c r="AU307" s="844">
        <f t="shared" si="85"/>
        <v>3.180487710289277</v>
      </c>
      <c r="AV307" s="844">
        <f t="shared" si="85"/>
        <v>3.3929442893366004</v>
      </c>
      <c r="AW307" s="618">
        <f t="shared" si="80"/>
        <v>14.995618381201879</v>
      </c>
      <c r="AX307" s="713">
        <f t="shared" si="81"/>
        <v>22.169749233001003</v>
      </c>
      <c r="AY307" s="891">
        <v>0.51</v>
      </c>
      <c r="AZ307" s="830">
        <v>11.41</v>
      </c>
      <c r="BA307" s="830">
        <v>-16.05</v>
      </c>
      <c r="BB307" s="830">
        <v>1.41</v>
      </c>
      <c r="BC307" s="830">
        <v>-5.41</v>
      </c>
      <c r="BE307" s="594">
        <v>2001</v>
      </c>
      <c r="BF307" s="856">
        <f t="shared" si="82"/>
        <v>3</v>
      </c>
      <c r="BG307" s="840">
        <v>2.6</v>
      </c>
      <c r="BH307" s="823" t="s">
        <v>4455</v>
      </c>
      <c r="BI307" s="823" t="s">
        <v>4456</v>
      </c>
    </row>
    <row r="308" spans="1:61" ht="11.25" customHeight="1" x14ac:dyDescent="0.2">
      <c r="A308" s="829" t="s">
        <v>5102</v>
      </c>
      <c r="B308" s="833" t="s">
        <v>1613</v>
      </c>
      <c r="C308" s="889" t="s">
        <v>107</v>
      </c>
      <c r="D308" s="889" t="s">
        <v>4205</v>
      </c>
      <c r="E308" s="699">
        <v>11</v>
      </c>
      <c r="F308" s="1155">
        <v>416</v>
      </c>
      <c r="G308" s="1155" t="s">
        <v>105</v>
      </c>
      <c r="H308" s="1155" t="s">
        <v>105</v>
      </c>
      <c r="I308" s="832">
        <v>19.8</v>
      </c>
      <c r="J308" s="618">
        <f t="shared" si="69"/>
        <v>2.6262626262626263</v>
      </c>
      <c r="K308" s="835">
        <v>0.13</v>
      </c>
      <c r="L308" s="845">
        <v>4</v>
      </c>
      <c r="M308" s="609">
        <f t="shared" si="70"/>
        <v>0.52</v>
      </c>
      <c r="N308" s="828" t="s">
        <v>500</v>
      </c>
      <c r="O308" s="700">
        <v>0.12</v>
      </c>
      <c r="P308" s="603">
        <v>44658</v>
      </c>
      <c r="Q308" s="603">
        <v>44673</v>
      </c>
      <c r="R308" s="609">
        <f t="shared" si="71"/>
        <v>8.333333333333341</v>
      </c>
      <c r="S308" s="667">
        <f>IF(INDEX(Historical!$D$7:$D$1225,MATCH(B308,Historical!$B$7:$B$1249,0))=0,"n/a",(INDEX(Historical!$C$7:$C$1227,MATCH(B308,Historical!$B$7:$B$1249,0))/INDEX(Historical!$D$7:$D$1225,MATCH(B308,Historical!$B$7:$B$1249,0))-1)*100)</f>
        <v>3.2608695652173836</v>
      </c>
      <c r="T308" s="667">
        <f>IF(INDEX(Historical!$F$7:$F$1218,MATCH(B308,Historical!$B$7:$B$1249,0))=0,"n/a",((INDEX(Historical!$C$7:$C$1227,MATCH(B308,Historical!$B$7:$B$1249,0))/INDEX(Historical!$F$7:$F$1218,MATCH(B308,Historical!$B$7:$B$1249,0)))^(1/3)-1)*100)</f>
        <v>3.3733009865599017</v>
      </c>
      <c r="U308" s="667">
        <f>IF(INDEX(Historical!$H$7:$H$1218,MATCH(B308,Historical!$B$7:$B$1249,0))=0,"n/a",((INDEX(Historical!$C$7:$C$1227,MATCH(B308,Historical!$B$7:$B$1249,0))/INDEX(Historical!$H$7:$H$1218,MATCH(B308,Historical!$B$7:$B$1249,0)))^(1/5)-1)*100)</f>
        <v>6.2980048262344379</v>
      </c>
      <c r="V308" s="667">
        <f>IF(INDEX(Historical!$N$7:$N$1218,MATCH(B308,Historical!$B$7:$B$1249,0))=0,"n/a",((INDEX(Historical!$C$7:$C$1227,MATCH(B308,Historical!$B$7:$B$1249,0))/INDEX(Historical!$N$7:$N$1218,MATCH(B308,Historical!$B$7:$B$1249,0)))^(1/10)-1)*100)</f>
        <v>16.860936130231472</v>
      </c>
      <c r="W308" s="668">
        <f t="shared" si="72"/>
        <v>0.37352640313619268</v>
      </c>
      <c r="X308" s="669" t="str">
        <f t="shared" si="73"/>
        <v>n/a</v>
      </c>
      <c r="Y308" s="640"/>
      <c r="Z308" s="618" t="str">
        <f t="shared" si="74"/>
        <v>n/a</v>
      </c>
      <c r="AA308" s="844" t="str">
        <f t="shared" si="75"/>
        <v>n/a</v>
      </c>
      <c r="AB308" s="845">
        <v>12</v>
      </c>
      <c r="AC308" s="824" t="s">
        <v>135</v>
      </c>
      <c r="AD308" s="824" t="s">
        <v>135</v>
      </c>
      <c r="AE308" s="824" t="s">
        <v>135</v>
      </c>
      <c r="AF308" s="824" t="s">
        <v>135</v>
      </c>
      <c r="AG308" s="824" t="s">
        <v>135</v>
      </c>
      <c r="AH308" s="824" t="s">
        <v>135</v>
      </c>
      <c r="AI308" s="824" t="s">
        <v>135</v>
      </c>
      <c r="AJ308" s="824" t="s">
        <v>135</v>
      </c>
      <c r="AK308" s="824" t="s">
        <v>135</v>
      </c>
      <c r="AL308" s="836" t="s">
        <v>135</v>
      </c>
      <c r="AM308" s="830" t="s">
        <v>135</v>
      </c>
      <c r="AN308" s="824" t="s">
        <v>135</v>
      </c>
      <c r="AO308" s="705" t="str">
        <f t="shared" si="76"/>
        <v>n/a</v>
      </c>
      <c r="AP308" s="706">
        <f t="shared" si="77"/>
        <v>8.9242674524970642</v>
      </c>
      <c r="AQ308" s="846" t="str">
        <f t="shared" si="78"/>
        <v>n/a</v>
      </c>
      <c r="AR308" s="618">
        <f>INDEX(Historical!$C$7:$C$1227,MATCH(B308,Historical!$B$7:$B$1249,0))*IF(AH308="n/a",1.03,IF(AH308&lt;0,1.01,IF(AH308&gt;10,1.1,(1+AH308/100))))</f>
        <v>0.48924999999999996</v>
      </c>
      <c r="AS308" s="844">
        <f t="shared" si="79"/>
        <v>0.50392749999999997</v>
      </c>
      <c r="AT308" s="844">
        <f t="shared" si="85"/>
        <v>0.519045325</v>
      </c>
      <c r="AU308" s="844">
        <f t="shared" si="85"/>
        <v>0.53461668475000002</v>
      </c>
      <c r="AV308" s="844">
        <f t="shared" si="85"/>
        <v>0.55065518529250002</v>
      </c>
      <c r="AW308" s="618">
        <f t="shared" si="80"/>
        <v>2.5974946950424997</v>
      </c>
      <c r="AX308" s="713">
        <f t="shared" si="81"/>
        <v>13.118660075972223</v>
      </c>
      <c r="AY308" s="891" t="s">
        <v>135</v>
      </c>
      <c r="AZ308" s="830" t="s">
        <v>135</v>
      </c>
      <c r="BA308" s="830" t="s">
        <v>135</v>
      </c>
      <c r="BB308" s="830" t="s">
        <v>135</v>
      </c>
      <c r="BC308" s="830" t="s">
        <v>135</v>
      </c>
      <c r="BD308" s="865" t="s">
        <v>4133</v>
      </c>
      <c r="BE308" s="594">
        <v>2012</v>
      </c>
      <c r="BF308" s="856">
        <f t="shared" si="82"/>
        <v>1</v>
      </c>
      <c r="BG308" s="840" t="s">
        <v>135</v>
      </c>
      <c r="BH308" s="823" t="s">
        <v>4455</v>
      </c>
      <c r="BI308" s="823" t="s">
        <v>4456</v>
      </c>
    </row>
    <row r="309" spans="1:61" ht="11.25" customHeight="1" x14ac:dyDescent="0.2">
      <c r="A309" s="829" t="s">
        <v>1620</v>
      </c>
      <c r="B309" s="833" t="s">
        <v>1621</v>
      </c>
      <c r="C309" s="889" t="s">
        <v>127</v>
      </c>
      <c r="D309" s="889" t="s">
        <v>4202</v>
      </c>
      <c r="E309" s="699">
        <v>12</v>
      </c>
      <c r="F309" s="1155">
        <v>348</v>
      </c>
      <c r="G309" s="1155" t="s">
        <v>105</v>
      </c>
      <c r="H309" s="1155" t="s">
        <v>105</v>
      </c>
      <c r="I309" s="832">
        <v>32.85</v>
      </c>
      <c r="J309" s="618">
        <f t="shared" si="69"/>
        <v>2.5570776255707761</v>
      </c>
      <c r="K309" s="835">
        <v>0.21</v>
      </c>
      <c r="L309" s="845">
        <v>4</v>
      </c>
      <c r="M309" s="609">
        <f t="shared" si="70"/>
        <v>0.84</v>
      </c>
      <c r="N309" s="828" t="s">
        <v>150</v>
      </c>
      <c r="O309" s="700">
        <v>0.2</v>
      </c>
      <c r="P309" s="603">
        <v>44636</v>
      </c>
      <c r="Q309" s="603">
        <v>44651</v>
      </c>
      <c r="R309" s="609">
        <f t="shared" si="71"/>
        <v>4.9999999999999902</v>
      </c>
      <c r="S309" s="667">
        <f>IF(INDEX(Historical!$D$7:$D$1225,MATCH(B309,Historical!$B$7:$B$1249,0))=0,"n/a",(INDEX(Historical!$C$7:$C$1227,MATCH(B309,Historical!$B$7:$B$1249,0))/INDEX(Historical!$D$7:$D$1225,MATCH(B309,Historical!$B$7:$B$1249,0))-1)*100)</f>
        <v>3.8961038961039085</v>
      </c>
      <c r="T309" s="667">
        <f>IF(INDEX(Historical!$F$7:$F$1218,MATCH(B309,Historical!$B$7:$B$1249,0))=0,"n/a",((INDEX(Historical!$C$7:$C$1227,MATCH(B309,Historical!$B$7:$B$1249,0))/INDEX(Historical!$F$7:$F$1218,MATCH(B309,Historical!$B$7:$B$1249,0)))^(1/3)-1)*100)</f>
        <v>3.5744168651286268</v>
      </c>
      <c r="U309" s="667">
        <f>IF(INDEX(Historical!$H$7:$H$1218,MATCH(B309,Historical!$B$7:$B$1249,0))=0,"n/a",((INDEX(Historical!$C$7:$C$1227,MATCH(B309,Historical!$B$7:$B$1249,0))/INDEX(Historical!$H$7:$H$1218,MATCH(B309,Historical!$B$7:$B$1249,0)))^(1/5)-1)*100)</f>
        <v>5.9223841048812176</v>
      </c>
      <c r="V309" s="667">
        <f>IF(INDEX(Historical!$N$7:$N$1218,MATCH(B309,Historical!$B$7:$B$1249,0))=0,"n/a",((INDEX(Historical!$C$7:$C$1227,MATCH(B309,Historical!$B$7:$B$1249,0))/INDEX(Historical!$N$7:$N$1218,MATCH(B309,Historical!$B$7:$B$1249,0)))^(1/10)-1)*100)</f>
        <v>12.562152718685105</v>
      </c>
      <c r="W309" s="668">
        <f t="shared" si="72"/>
        <v>0.471446593390971</v>
      </c>
      <c r="X309" s="669">
        <f t="shared" si="73"/>
        <v>0.95522324272277703</v>
      </c>
      <c r="Y309" s="833"/>
      <c r="Z309" s="618">
        <f t="shared" si="74"/>
        <v>54.54545454545454</v>
      </c>
      <c r="AA309" s="844">
        <f t="shared" si="75"/>
        <v>21.331168831168831</v>
      </c>
      <c r="AB309" s="845">
        <v>12</v>
      </c>
      <c r="AC309" s="824">
        <v>1.54</v>
      </c>
      <c r="AD309" s="824">
        <v>2.35</v>
      </c>
      <c r="AE309" s="824">
        <v>0.12</v>
      </c>
      <c r="AF309" s="824">
        <v>1.47</v>
      </c>
      <c r="AG309" s="824">
        <v>7.0000000000000009</v>
      </c>
      <c r="AH309" s="825">
        <v>-3.1</v>
      </c>
      <c r="AI309" s="825">
        <v>7.8100000000000005</v>
      </c>
      <c r="AJ309" s="824">
        <v>6.2</v>
      </c>
      <c r="AK309" s="824">
        <v>9.09</v>
      </c>
      <c r="AL309" s="836">
        <v>1170</v>
      </c>
      <c r="AM309" s="830">
        <v>0.2</v>
      </c>
      <c r="AN309" s="824">
        <v>0.67</v>
      </c>
      <c r="AO309" s="705">
        <f t="shared" si="76"/>
        <v>-12.851707100716837</v>
      </c>
      <c r="AP309" s="706">
        <f t="shared" si="77"/>
        <v>8.4794617304519946</v>
      </c>
      <c r="AQ309" s="846">
        <f t="shared" si="78"/>
        <v>18.052376665459956</v>
      </c>
      <c r="AR309" s="618">
        <f>INDEX(Historical!$C$7:$C$1227,MATCH(B309,Historical!$B$7:$B$1249,0))*IF(AH309="n/a",1.03,IF(AH309&lt;0,1.01,IF(AH309&gt;10,1.1,(1+AH309/100))))</f>
        <v>0.80800000000000005</v>
      </c>
      <c r="AS309" s="844">
        <f t="shared" si="79"/>
        <v>0.87110480000000012</v>
      </c>
      <c r="AT309" s="844">
        <f t="shared" si="85"/>
        <v>0.9502882263200001</v>
      </c>
      <c r="AU309" s="844">
        <f t="shared" si="85"/>
        <v>1.036669426092488</v>
      </c>
      <c r="AV309" s="844">
        <f t="shared" si="85"/>
        <v>1.1309026769242951</v>
      </c>
      <c r="AW309" s="618">
        <f t="shared" si="80"/>
        <v>4.7969651293367832</v>
      </c>
      <c r="AX309" s="713">
        <f t="shared" si="81"/>
        <v>14.60263357484561</v>
      </c>
      <c r="AY309" s="891">
        <v>0.76</v>
      </c>
      <c r="AZ309" s="830">
        <v>38.369999999999997</v>
      </c>
      <c r="BA309" s="830">
        <v>-12.98</v>
      </c>
      <c r="BB309" s="830">
        <v>1.46</v>
      </c>
      <c r="BC309" s="830">
        <v>2.5100000000000002</v>
      </c>
      <c r="BE309" s="594">
        <v>2011</v>
      </c>
      <c r="BF309" s="856">
        <f t="shared" si="82"/>
        <v>1</v>
      </c>
      <c r="BG309" s="840">
        <v>2.4</v>
      </c>
      <c r="BH309" s="823" t="s">
        <v>4455</v>
      </c>
      <c r="BI309" s="823" t="s">
        <v>4456</v>
      </c>
    </row>
    <row r="310" spans="1:61" ht="11.25" customHeight="1" x14ac:dyDescent="0.2">
      <c r="A310" s="829" t="s">
        <v>785</v>
      </c>
      <c r="B310" s="833" t="s">
        <v>786</v>
      </c>
      <c r="C310" s="889" t="s">
        <v>130</v>
      </c>
      <c r="D310" s="889" t="s">
        <v>4206</v>
      </c>
      <c r="E310" s="699">
        <v>20</v>
      </c>
      <c r="F310" s="1155">
        <v>185</v>
      </c>
      <c r="G310" s="1155" t="s">
        <v>36</v>
      </c>
      <c r="H310" s="1155" t="s">
        <v>36</v>
      </c>
      <c r="I310" s="832">
        <v>74.099999999999994</v>
      </c>
      <c r="J310" s="618">
        <f t="shared" si="69"/>
        <v>3.8866396761133606</v>
      </c>
      <c r="K310" s="835">
        <v>0.72</v>
      </c>
      <c r="L310" s="845">
        <v>4</v>
      </c>
      <c r="M310" s="609">
        <f t="shared" si="70"/>
        <v>2.88</v>
      </c>
      <c r="N310" s="828" t="s">
        <v>187</v>
      </c>
      <c r="O310" s="700">
        <v>0.68500000000000005</v>
      </c>
      <c r="P310" s="603">
        <v>44904</v>
      </c>
      <c r="Q310" s="603">
        <v>44930</v>
      </c>
      <c r="R310" s="609">
        <f t="shared" si="71"/>
        <v>5.1094890510948785</v>
      </c>
      <c r="S310" s="667">
        <f>IF(INDEX(Historical!$D$7:$D$1225,MATCH(B310,Historical!$B$7:$B$1249,0))=0,"n/a",(INDEX(Historical!$C$7:$C$1227,MATCH(B310,Historical!$B$7:$B$1249,0))/INDEX(Historical!$D$7:$D$1225,MATCH(B310,Historical!$B$7:$B$1249,0))-1)*100)</f>
        <v>4.417670682730912</v>
      </c>
      <c r="T310" s="667">
        <f>IF(INDEX(Historical!$F$7:$F$1218,MATCH(B310,Historical!$B$7:$B$1249,0))=0,"n/a",((INDEX(Historical!$C$7:$C$1227,MATCH(B310,Historical!$B$7:$B$1249,0))/INDEX(Historical!$F$7:$F$1218,MATCH(B310,Historical!$B$7:$B$1249,0)))^(1/3)-1)*100)</f>
        <v>4.9373944420962435</v>
      </c>
      <c r="U310" s="667">
        <f>IF(INDEX(Historical!$H$7:$H$1218,MATCH(B310,Historical!$B$7:$B$1249,0))=0,"n/a",((INDEX(Historical!$C$7:$C$1227,MATCH(B310,Historical!$B$7:$B$1249,0))/INDEX(Historical!$H$7:$H$1218,MATCH(B310,Historical!$B$7:$B$1249,0)))^(1/5)-1)*100)</f>
        <v>5.814078782077714</v>
      </c>
      <c r="V310" s="667">
        <f>IF(INDEX(Historical!$N$7:$N$1218,MATCH(B310,Historical!$B$7:$B$1249,0))=0,"n/a",((INDEX(Historical!$C$7:$C$1227,MATCH(B310,Historical!$B$7:$B$1249,0))/INDEX(Historical!$N$7:$N$1218,MATCH(B310,Historical!$B$7:$B$1249,0)))^(1/10)-1)*100)</f>
        <v>4.844543561189929</v>
      </c>
      <c r="W310" s="668">
        <f t="shared" si="72"/>
        <v>1.200129322534081</v>
      </c>
      <c r="X310" s="669">
        <f t="shared" si="73"/>
        <v>2.0048547524405906</v>
      </c>
      <c r="Y310" s="626"/>
      <c r="Z310" s="618">
        <f t="shared" si="74"/>
        <v>72.544080604534003</v>
      </c>
      <c r="AA310" s="844">
        <f t="shared" si="75"/>
        <v>18.664987405541559</v>
      </c>
      <c r="AB310" s="845">
        <v>9</v>
      </c>
      <c r="AC310" s="824">
        <v>3.97</v>
      </c>
      <c r="AD310" s="824">
        <v>2.2999999999999998</v>
      </c>
      <c r="AE310" s="824">
        <v>1.74</v>
      </c>
      <c r="AF310" s="824">
        <v>1.48</v>
      </c>
      <c r="AG310" s="824">
        <v>8.1</v>
      </c>
      <c r="AH310" s="824">
        <v>-20.399999999999999</v>
      </c>
      <c r="AI310" s="824">
        <v>6.419999999999999</v>
      </c>
      <c r="AJ310" s="824">
        <v>2.9000000000000004</v>
      </c>
      <c r="AK310" s="824">
        <v>8</v>
      </c>
      <c r="AL310" s="836">
        <v>3820</v>
      </c>
      <c r="AM310" s="830">
        <v>2.96</v>
      </c>
      <c r="AN310" s="824">
        <v>1.66</v>
      </c>
      <c r="AO310" s="705">
        <f t="shared" si="76"/>
        <v>-8.9642689473504849</v>
      </c>
      <c r="AP310" s="706">
        <f t="shared" si="77"/>
        <v>9.7007184581910746</v>
      </c>
      <c r="AQ310" s="846">
        <f t="shared" si="78"/>
        <v>10.803492444359964</v>
      </c>
      <c r="AR310" s="618">
        <f>INDEX(Historical!$C$7:$C$1227,MATCH(B310,Historical!$B$7:$B$1249,0))*IF(AH310="n/a",1.03,IF(AH310&lt;0,1.01,IF(AH310&gt;10,1.1,(1+AH310/100))))</f>
        <v>2.6260000000000003</v>
      </c>
      <c r="AS310" s="844">
        <f t="shared" si="79"/>
        <v>2.7945892000000003</v>
      </c>
      <c r="AT310" s="844">
        <f t="shared" si="85"/>
        <v>3.0181563360000006</v>
      </c>
      <c r="AU310" s="844">
        <f t="shared" si="85"/>
        <v>3.259608842880001</v>
      </c>
      <c r="AV310" s="844">
        <f t="shared" si="85"/>
        <v>3.5203775503104011</v>
      </c>
      <c r="AW310" s="618">
        <f t="shared" si="80"/>
        <v>15.218731929190403</v>
      </c>
      <c r="AX310" s="713">
        <f t="shared" si="81"/>
        <v>20.538099769487726</v>
      </c>
      <c r="AY310" s="891">
        <v>0.41</v>
      </c>
      <c r="AZ310" s="830">
        <v>24.33</v>
      </c>
      <c r="BA310" s="830">
        <v>-6.49</v>
      </c>
      <c r="BB310" s="830">
        <v>9.6199999999999992</v>
      </c>
      <c r="BC310" s="830">
        <v>4.0599999999999996</v>
      </c>
      <c r="BE310" s="594">
        <v>2004</v>
      </c>
      <c r="BF310" s="856">
        <f t="shared" si="82"/>
        <v>2</v>
      </c>
      <c r="BG310" s="840">
        <v>2.1</v>
      </c>
      <c r="BH310" s="823" t="s">
        <v>4455</v>
      </c>
      <c r="BI310" s="823" t="s">
        <v>4456</v>
      </c>
    </row>
    <row r="311" spans="1:61" ht="11.25" customHeight="1" x14ac:dyDescent="0.2">
      <c r="A311" s="829" t="s">
        <v>5105</v>
      </c>
      <c r="B311" s="833" t="s">
        <v>766</v>
      </c>
      <c r="C311" s="889" t="s">
        <v>130</v>
      </c>
      <c r="D311" s="889" t="s">
        <v>4195</v>
      </c>
      <c r="E311" s="699">
        <v>19</v>
      </c>
      <c r="F311" s="1155">
        <v>197</v>
      </c>
      <c r="G311" s="1155" t="s">
        <v>36</v>
      </c>
      <c r="H311" s="1155" t="s">
        <v>36</v>
      </c>
      <c r="I311" s="832">
        <v>166.19</v>
      </c>
      <c r="J311" s="618">
        <f t="shared" si="69"/>
        <v>2.7558818220109513</v>
      </c>
      <c r="K311" s="835">
        <v>1.145</v>
      </c>
      <c r="L311" s="845">
        <v>4</v>
      </c>
      <c r="M311" s="609">
        <f t="shared" si="70"/>
        <v>4.58</v>
      </c>
      <c r="N311" s="828" t="s">
        <v>484</v>
      </c>
      <c r="O311" s="700">
        <v>1.1000000000000001</v>
      </c>
      <c r="P311" s="603">
        <v>44644</v>
      </c>
      <c r="Q311" s="603">
        <v>44666</v>
      </c>
      <c r="R311" s="609">
        <f t="shared" si="71"/>
        <v>4.0909090909090837</v>
      </c>
      <c r="S311" s="667">
        <f>IF(INDEX(Historical!$D$7:$D$1225,MATCH(B311,Historical!$B$7:$B$1249,0))=0,"n/a",(INDEX(Historical!$C$7:$C$1227,MATCH(B311,Historical!$B$7:$B$1249,0))/INDEX(Historical!$D$7:$D$1225,MATCH(B311,Historical!$B$7:$B$1249,0))-1)*100)</f>
        <v>5.9110298598415545</v>
      </c>
      <c r="T311" s="667">
        <f>IF(INDEX(Historical!$F$7:$F$1218,MATCH(B311,Historical!$B$7:$B$1249,0))=0,"n/a",((INDEX(Historical!$C$7:$C$1227,MATCH(B311,Historical!$B$7:$B$1249,0))/INDEX(Historical!$F$7:$F$1218,MATCH(B311,Historical!$B$7:$B$1249,0)))^(1/3)-1)*100)</f>
        <v>7.398290114781747</v>
      </c>
      <c r="U311" s="667">
        <f>IF(INDEX(Historical!$H$7:$H$1218,MATCH(B311,Historical!$B$7:$B$1249,0))=0,"n/a",((INDEX(Historical!$C$7:$C$1227,MATCH(B311,Historical!$B$7:$B$1249,0))/INDEX(Historical!$H$7:$H$1218,MATCH(B311,Historical!$B$7:$B$1249,0)))^(1/5)-1)*100)</f>
        <v>7.9426352848476212</v>
      </c>
      <c r="V311" s="667">
        <f>IF(INDEX(Historical!$N$7:$N$1218,MATCH(B311,Historical!$B$7:$B$1249,0))=0,"n/a",((INDEX(Historical!$C$7:$C$1227,MATCH(B311,Historical!$B$7:$B$1249,0))/INDEX(Historical!$N$7:$N$1218,MATCH(B311,Historical!$B$7:$B$1249,0)))^(1/10)-1)*100)</f>
        <v>9.0319725293127817</v>
      </c>
      <c r="W311" s="668">
        <f t="shared" si="72"/>
        <v>0.87939099228548634</v>
      </c>
      <c r="X311" s="669" t="str">
        <f t="shared" si="73"/>
        <v>n/a</v>
      </c>
      <c r="Y311" s="833"/>
      <c r="Z311" s="618">
        <f t="shared" si="74"/>
        <v>64.325842696629209</v>
      </c>
      <c r="AA311" s="844">
        <f t="shared" si="75"/>
        <v>23.341292134831459</v>
      </c>
      <c r="AB311" s="845">
        <v>12</v>
      </c>
      <c r="AC311" s="824">
        <v>7.12</v>
      </c>
      <c r="AD311" s="824">
        <v>5.85</v>
      </c>
      <c r="AE311" s="824">
        <v>3.36</v>
      </c>
      <c r="AF311" s="824">
        <v>1.94</v>
      </c>
      <c r="AG311" s="824">
        <v>8.7999999999999989</v>
      </c>
      <c r="AH311" s="824">
        <v>-38.800000000000004</v>
      </c>
      <c r="AI311" s="824">
        <v>2.63</v>
      </c>
      <c r="AJ311" s="824">
        <v>-6</v>
      </c>
      <c r="AK311" s="824">
        <v>3.8699999999999997</v>
      </c>
      <c r="AL311" s="836">
        <v>49880</v>
      </c>
      <c r="AM311" s="830">
        <v>0.04</v>
      </c>
      <c r="AN311" s="824">
        <v>1.02</v>
      </c>
      <c r="AO311" s="705">
        <f t="shared" si="76"/>
        <v>-12.642775027972887</v>
      </c>
      <c r="AP311" s="706">
        <f t="shared" si="77"/>
        <v>10.698517106858572</v>
      </c>
      <c r="AQ311" s="846">
        <f t="shared" si="78"/>
        <v>41.863951636885055</v>
      </c>
      <c r="AR311" s="618">
        <f>INDEX(Historical!$C$7:$C$1227,MATCH(B311,Historical!$B$7:$B$1249,0))*IF(AH311="n/a",1.03,IF(AH311&lt;0,1.01,IF(AH311&gt;10,1.1,(1+AH311/100))))</f>
        <v>4.3884499999999997</v>
      </c>
      <c r="AS311" s="844">
        <f t="shared" si="79"/>
        <v>4.5038662349999994</v>
      </c>
      <c r="AT311" s="844">
        <f t="shared" si="85"/>
        <v>4.6781658582944994</v>
      </c>
      <c r="AU311" s="844">
        <f t="shared" si="85"/>
        <v>4.8592108770104963</v>
      </c>
      <c r="AV311" s="844">
        <f t="shared" si="85"/>
        <v>5.0472623379508024</v>
      </c>
      <c r="AW311" s="618">
        <f t="shared" si="80"/>
        <v>23.476955308255796</v>
      </c>
      <c r="AX311" s="713">
        <f t="shared" si="81"/>
        <v>14.126575189996867</v>
      </c>
      <c r="AY311" s="891">
        <v>0.68</v>
      </c>
      <c r="AZ311" s="830">
        <v>39</v>
      </c>
      <c r="BA311" s="830">
        <v>-5.83</v>
      </c>
      <c r="BB311" s="830">
        <v>8.74</v>
      </c>
      <c r="BC311" s="830">
        <v>5.55</v>
      </c>
      <c r="BE311" s="594">
        <v>2004</v>
      </c>
      <c r="BF311" s="856">
        <f t="shared" si="82"/>
        <v>2</v>
      </c>
      <c r="BG311" s="840">
        <v>3</v>
      </c>
      <c r="BH311" s="823" t="s">
        <v>4455</v>
      </c>
      <c r="BI311" s="823" t="s">
        <v>4456</v>
      </c>
    </row>
    <row r="312" spans="1:61" ht="11.25" customHeight="1" x14ac:dyDescent="0.2">
      <c r="A312" s="822" t="s">
        <v>5106</v>
      </c>
      <c r="B312" s="833" t="s">
        <v>1611</v>
      </c>
      <c r="C312" s="889" t="s">
        <v>107</v>
      </c>
      <c r="D312" s="889" t="s">
        <v>4205</v>
      </c>
      <c r="E312" s="699">
        <v>11</v>
      </c>
      <c r="F312" s="1155">
        <v>428</v>
      </c>
      <c r="G312" s="1155" t="s">
        <v>105</v>
      </c>
      <c r="H312" s="1155" t="s">
        <v>105</v>
      </c>
      <c r="I312" s="832">
        <v>87.85</v>
      </c>
      <c r="J312" s="618">
        <f t="shared" si="69"/>
        <v>2.2766078542970978</v>
      </c>
      <c r="K312" s="835">
        <v>0.5</v>
      </c>
      <c r="L312" s="845">
        <v>4</v>
      </c>
      <c r="M312" s="609">
        <f t="shared" si="70"/>
        <v>2</v>
      </c>
      <c r="N312" s="828" t="s">
        <v>235</v>
      </c>
      <c r="O312" s="700">
        <v>0.49</v>
      </c>
      <c r="P312" s="603">
        <v>44784</v>
      </c>
      <c r="Q312" s="603">
        <v>44792</v>
      </c>
      <c r="R312" s="609">
        <f t="shared" si="71"/>
        <v>2.0408163265306141</v>
      </c>
      <c r="S312" s="667">
        <f>IF(INDEX(Historical!$D$7:$D$1225,MATCH(B312,Historical!$B$7:$B$1249,0))=0,"n/a",(INDEX(Historical!$C$7:$C$1227,MATCH(B312,Historical!$B$7:$B$1249,0))/INDEX(Historical!$D$7:$D$1225,MATCH(B312,Historical!$B$7:$B$1249,0))-1)*100)</f>
        <v>2.1276595744680771</v>
      </c>
      <c r="T312" s="667">
        <f>IF(INDEX(Historical!$F$7:$F$1218,MATCH(B312,Historical!$B$7:$B$1249,0))=0,"n/a",((INDEX(Historical!$C$7:$C$1227,MATCH(B312,Historical!$B$7:$B$1249,0))/INDEX(Historical!$F$7:$F$1218,MATCH(B312,Historical!$B$7:$B$1249,0)))^(1/3)-1)*100)</f>
        <v>11.636800399929626</v>
      </c>
      <c r="U312" s="667">
        <f>IF(INDEX(Historical!$H$7:$H$1218,MATCH(B312,Historical!$B$7:$B$1249,0))=0,"n/a",((INDEX(Historical!$C$7:$C$1227,MATCH(B312,Historical!$B$7:$B$1249,0))/INDEX(Historical!$H$7:$H$1218,MATCH(B312,Historical!$B$7:$B$1249,0)))^(1/5)-1)*100)</f>
        <v>9.6738708163631735</v>
      </c>
      <c r="V312" s="667">
        <f>IF(INDEX(Historical!$N$7:$N$1218,MATCH(B312,Historical!$B$7:$B$1249,0))=0,"n/a",((INDEX(Historical!$C$7:$C$1227,MATCH(B312,Historical!$B$7:$B$1249,0))/INDEX(Historical!$N$7:$N$1218,MATCH(B312,Historical!$B$7:$B$1249,0)))^(1/10)-1)*100)</f>
        <v>10.937718880294355</v>
      </c>
      <c r="W312" s="668">
        <f t="shared" si="72"/>
        <v>0.88445048937871684</v>
      </c>
      <c r="X312" s="669">
        <f t="shared" si="73"/>
        <v>0.97715866831951248</v>
      </c>
      <c r="Y312" s="834"/>
      <c r="Z312" s="618">
        <f t="shared" si="74"/>
        <v>32.154340836012864</v>
      </c>
      <c r="AA312" s="844">
        <f t="shared" si="75"/>
        <v>14.12379421221865</v>
      </c>
      <c r="AB312" s="845">
        <v>12</v>
      </c>
      <c r="AC312" s="824">
        <v>6.22</v>
      </c>
      <c r="AD312" s="824">
        <v>1.1499999999999999</v>
      </c>
      <c r="AE312" s="824">
        <v>5.26</v>
      </c>
      <c r="AF312" s="824">
        <v>1.32</v>
      </c>
      <c r="AG312" s="824">
        <v>9.1999999999999993</v>
      </c>
      <c r="AH312" s="824">
        <v>206.2</v>
      </c>
      <c r="AI312" s="824">
        <v>24.62</v>
      </c>
      <c r="AJ312" s="824">
        <v>9.9</v>
      </c>
      <c r="AK312" s="824">
        <v>12</v>
      </c>
      <c r="AL312" s="836">
        <v>6510</v>
      </c>
      <c r="AM312" s="830">
        <v>0.8</v>
      </c>
      <c r="AN312" s="824">
        <v>0.08</v>
      </c>
      <c r="AO312" s="705">
        <f t="shared" si="76"/>
        <v>-2.1733155415583791</v>
      </c>
      <c r="AP312" s="706">
        <f t="shared" si="77"/>
        <v>11.950478670660271</v>
      </c>
      <c r="AQ312" s="846">
        <f t="shared" si="78"/>
        <v>-8.9727553357332734</v>
      </c>
      <c r="AR312" s="618">
        <f>INDEX(Historical!$C$7:$C$1227,MATCH(B312,Historical!$B$7:$B$1249,0))*IF(AH312="n/a",1.03,IF(AH312&lt;0,1.01,IF(AH312&gt;10,1.1,(1+AH312/100))))</f>
        <v>2.1120000000000001</v>
      </c>
      <c r="AS312" s="844">
        <f t="shared" si="79"/>
        <v>2.3232000000000004</v>
      </c>
      <c r="AT312" s="844">
        <f t="shared" si="85"/>
        <v>2.5555200000000005</v>
      </c>
      <c r="AU312" s="844">
        <f t="shared" si="85"/>
        <v>2.8110720000000007</v>
      </c>
      <c r="AV312" s="844">
        <f t="shared" si="85"/>
        <v>3.0921792000000008</v>
      </c>
      <c r="AW312" s="618">
        <f t="shared" si="80"/>
        <v>12.893971200000001</v>
      </c>
      <c r="AX312" s="713">
        <f t="shared" si="81"/>
        <v>14.677258053500285</v>
      </c>
      <c r="AY312" s="891">
        <v>0.79</v>
      </c>
      <c r="AZ312" s="830">
        <v>21.58</v>
      </c>
      <c r="BA312" s="830">
        <v>-5.88</v>
      </c>
      <c r="BB312" s="830">
        <v>2.9499999999999997</v>
      </c>
      <c r="BC312" s="830">
        <v>7.39</v>
      </c>
      <c r="BE312" s="594">
        <v>2012</v>
      </c>
      <c r="BF312" s="856">
        <f t="shared" si="82"/>
        <v>1</v>
      </c>
      <c r="BG312" s="840">
        <v>1</v>
      </c>
      <c r="BH312" s="823" t="s">
        <v>4455</v>
      </c>
      <c r="BI312" s="823" t="s">
        <v>4456</v>
      </c>
    </row>
    <row r="313" spans="1:61" ht="11.25" customHeight="1" x14ac:dyDescent="0.2">
      <c r="A313" s="822" t="s">
        <v>5109</v>
      </c>
      <c r="B313" s="833" t="s">
        <v>1626</v>
      </c>
      <c r="C313" s="889" t="s">
        <v>4186</v>
      </c>
      <c r="D313" s="889" t="s">
        <v>4187</v>
      </c>
      <c r="E313" s="699">
        <v>12</v>
      </c>
      <c r="F313" s="1155">
        <v>327</v>
      </c>
      <c r="G313" s="1155" t="s">
        <v>105</v>
      </c>
      <c r="H313" s="1155" t="s">
        <v>105</v>
      </c>
      <c r="I313" s="832">
        <v>32.909999999999997</v>
      </c>
      <c r="J313" s="618">
        <f t="shared" si="69"/>
        <v>4.436353691886965</v>
      </c>
      <c r="K313" s="835">
        <v>0.121667</v>
      </c>
      <c r="L313" s="845">
        <v>12</v>
      </c>
      <c r="M313" s="609">
        <f t="shared" si="70"/>
        <v>1.4600040000000001</v>
      </c>
      <c r="N313" s="828" t="s">
        <v>1025</v>
      </c>
      <c r="O313" s="700">
        <v>0.12083333333333333</v>
      </c>
      <c r="P313" s="603">
        <v>44589</v>
      </c>
      <c r="Q313" s="603">
        <v>44607</v>
      </c>
      <c r="R313" s="609">
        <f t="shared" si="71"/>
        <v>0.68993103448275572</v>
      </c>
      <c r="S313" s="667">
        <f>IF(INDEX(Historical!$D$7:$D$1225,MATCH(B313,Historical!$B$7:$B$1249,0))=0,"n/a",(INDEX(Historical!$C$7:$C$1227,MATCH(B313,Historical!$B$7:$B$1249,0))/INDEX(Historical!$D$7:$D$1225,MATCH(B313,Historical!$B$7:$B$1249,0))-1)*100)</f>
        <v>0.75013896609228414</v>
      </c>
      <c r="T313" s="667">
        <f>IF(INDEX(Historical!$F$7:$F$1218,MATCH(B313,Historical!$B$7:$B$1249,0))=0,"n/a",((INDEX(Historical!$C$7:$C$1227,MATCH(B313,Historical!$B$7:$B$1249,0))/INDEX(Historical!$F$7:$F$1218,MATCH(B313,Historical!$B$7:$B$1249,0)))^(1/3)-1)*100)</f>
        <v>0.69923082228569022</v>
      </c>
      <c r="U313" s="667">
        <f>IF(INDEX(Historical!$H$7:$H$1218,MATCH(B313,Historical!$B$7:$B$1249,0))=0,"n/a",((INDEX(Historical!$C$7:$C$1227,MATCH(B313,Historical!$B$7:$B$1249,0))/INDEX(Historical!$H$7:$H$1218,MATCH(B313,Historical!$B$7:$B$1249,0)))^(1/5)-1)*100)</f>
        <v>0.83711793311169735</v>
      </c>
      <c r="V313" s="667">
        <f>IF(INDEX(Historical!$N$7:$N$1218,MATCH(B313,Historical!$B$7:$B$1249,0))=0,"n/a",((INDEX(Historical!$C$7:$C$1227,MATCH(B313,Historical!$B$7:$B$1249,0))/INDEX(Historical!$N$7:$N$1218,MATCH(B313,Historical!$B$7:$B$1249,0)))^(1/10)-1)*100)</f>
        <v>12.020650106915443</v>
      </c>
      <c r="W313" s="668">
        <f t="shared" si="72"/>
        <v>6.9639988325598631E-2</v>
      </c>
      <c r="X313" s="669">
        <f t="shared" si="73"/>
        <v>2.6159935409740542E-2</v>
      </c>
      <c r="Y313" s="834"/>
      <c r="Z313" s="618">
        <f t="shared" si="74"/>
        <v>109.77473684210526</v>
      </c>
      <c r="AA313" s="844">
        <f t="shared" si="75"/>
        <v>24.744360902255636</v>
      </c>
      <c r="AB313" s="845">
        <v>12</v>
      </c>
      <c r="AC313" s="824">
        <v>1.33</v>
      </c>
      <c r="AD313" s="824">
        <v>3.44</v>
      </c>
      <c r="AE313" s="824">
        <v>9.01</v>
      </c>
      <c r="AF313" s="824">
        <v>1.67</v>
      </c>
      <c r="AG313" s="824">
        <v>6.9</v>
      </c>
      <c r="AH313" s="825">
        <v>-13</v>
      </c>
      <c r="AI313" s="825">
        <v>-25.7</v>
      </c>
      <c r="AJ313" s="824">
        <v>32</v>
      </c>
      <c r="AK313" s="824">
        <v>7.0000000000000009</v>
      </c>
      <c r="AL313" s="836">
        <v>5720</v>
      </c>
      <c r="AM313" s="830">
        <v>0.1</v>
      </c>
      <c r="AN313" s="824">
        <v>0.72</v>
      </c>
      <c r="AO313" s="705">
        <f t="shared" si="76"/>
        <v>-19.470889277256973</v>
      </c>
      <c r="AP313" s="706">
        <f t="shared" si="77"/>
        <v>5.2734716249986624</v>
      </c>
      <c r="AQ313" s="846">
        <f t="shared" si="78"/>
        <v>35.520531788880064</v>
      </c>
      <c r="AR313" s="618">
        <f>INDEX(Historical!$C$7:$C$1227,MATCH(B313,Historical!$B$7:$B$1249,0))*IF(AH313="n/a",1.03,IF(AH313&lt;0,1.01,IF(AH313&gt;10,1.1,(1+AH313/100))))</f>
        <v>1.46449596</v>
      </c>
      <c r="AS313" s="844">
        <f t="shared" si="79"/>
        <v>1.4791409196</v>
      </c>
      <c r="AT313" s="844">
        <f t="shared" si="85"/>
        <v>1.5826807839720001</v>
      </c>
      <c r="AU313" s="844">
        <f t="shared" si="85"/>
        <v>1.6934684388500403</v>
      </c>
      <c r="AV313" s="844">
        <f t="shared" si="85"/>
        <v>1.8120112295695432</v>
      </c>
      <c r="AW313" s="618">
        <f t="shared" si="80"/>
        <v>8.0317973319915836</v>
      </c>
      <c r="AX313" s="713">
        <f t="shared" si="81"/>
        <v>24.405339811581843</v>
      </c>
      <c r="AY313" s="891">
        <v>0.99</v>
      </c>
      <c r="AZ313" s="830">
        <v>23.91</v>
      </c>
      <c r="BA313" s="830">
        <v>-31.819999999999997</v>
      </c>
      <c r="BB313" s="830">
        <v>8.6900000000000013</v>
      </c>
      <c r="BC313" s="830">
        <v>-2.96</v>
      </c>
      <c r="BE313" s="594">
        <v>2011</v>
      </c>
      <c r="BF313" s="856">
        <f t="shared" si="82"/>
        <v>1</v>
      </c>
      <c r="BG313" s="840">
        <v>3.9</v>
      </c>
      <c r="BH313" s="823" t="s">
        <v>4455</v>
      </c>
      <c r="BI313" s="823" t="s">
        <v>4457</v>
      </c>
    </row>
    <row r="314" spans="1:61" ht="11.25" customHeight="1" x14ac:dyDescent="0.2">
      <c r="A314" s="829" t="s">
        <v>5110</v>
      </c>
      <c r="B314" s="833" t="s">
        <v>1568</v>
      </c>
      <c r="C314" s="889" t="s">
        <v>107</v>
      </c>
      <c r="D314" s="889" t="s">
        <v>4205</v>
      </c>
      <c r="E314" s="699">
        <v>10</v>
      </c>
      <c r="F314" s="1155">
        <v>501</v>
      </c>
      <c r="G314" s="1155" t="s">
        <v>114</v>
      </c>
      <c r="H314" s="1155" t="s">
        <v>114</v>
      </c>
      <c r="I314" s="832">
        <v>37.42</v>
      </c>
      <c r="J314" s="618">
        <f t="shared" si="69"/>
        <v>3.3137359700694811</v>
      </c>
      <c r="K314" s="835">
        <v>0.31</v>
      </c>
      <c r="L314" s="845">
        <v>4</v>
      </c>
      <c r="M314" s="609">
        <f t="shared" si="70"/>
        <v>1.24</v>
      </c>
      <c r="N314" s="828" t="s">
        <v>167</v>
      </c>
      <c r="O314" s="700">
        <v>0.3</v>
      </c>
      <c r="P314" s="603">
        <v>44867</v>
      </c>
      <c r="Q314" s="603">
        <v>44882</v>
      </c>
      <c r="R314" s="609">
        <f t="shared" si="71"/>
        <v>3.3333333333333366</v>
      </c>
      <c r="S314" s="667">
        <f>IF(INDEX(Historical!$D$7:$D$1225,MATCH(B314,Historical!$B$7:$B$1249,0))=0,"n/a",(INDEX(Historical!$C$7:$C$1227,MATCH(B314,Historical!$B$7:$B$1249,0))/INDEX(Historical!$D$7:$D$1225,MATCH(B314,Historical!$B$7:$B$1249,0))-1)*100)</f>
        <v>0.89285714285711748</v>
      </c>
      <c r="T314" s="667">
        <f>IF(INDEX(Historical!$F$7:$F$1218,MATCH(B314,Historical!$B$7:$B$1249,0))=0,"n/a",((INDEX(Historical!$C$7:$C$1227,MATCH(B314,Historical!$B$7:$B$1249,0))/INDEX(Historical!$F$7:$F$1218,MATCH(B314,Historical!$B$7:$B$1249,0)))^(1/3)-1)*100)</f>
        <v>4.5075699869106645</v>
      </c>
      <c r="U314" s="667">
        <f>IF(INDEX(Historical!$H$7:$H$1218,MATCH(B314,Historical!$B$7:$B$1249,0))=0,"n/a",((INDEX(Historical!$C$7:$C$1227,MATCH(B314,Historical!$B$7:$B$1249,0))/INDEX(Historical!$H$7:$H$1218,MATCH(B314,Historical!$B$7:$B$1249,0)))^(1/5)-1)*100)</f>
        <v>7.9735905589465084</v>
      </c>
      <c r="V314" s="667">
        <f>IF(INDEX(Historical!$N$7:$N$1218,MATCH(B314,Historical!$B$7:$B$1249,0))=0,"n/a",((INDEX(Historical!$C$7:$C$1227,MATCH(B314,Historical!$B$7:$B$1249,0))/INDEX(Historical!$N$7:$N$1218,MATCH(B314,Historical!$B$7:$B$1249,0)))^(1/10)-1)*100)</f>
        <v>6.535100353863732</v>
      </c>
      <c r="W314" s="668">
        <f t="shared" si="72"/>
        <v>1.2201175387050178</v>
      </c>
      <c r="X314" s="669">
        <f t="shared" si="73"/>
        <v>1.2081197816585618</v>
      </c>
      <c r="Y314" s="640"/>
      <c r="Z314" s="618">
        <f t="shared" si="74"/>
        <v>41.19601328903655</v>
      </c>
      <c r="AA314" s="844">
        <f t="shared" si="75"/>
        <v>12.431893687707642</v>
      </c>
      <c r="AB314" s="845">
        <v>12</v>
      </c>
      <c r="AC314" s="824">
        <v>3.01</v>
      </c>
      <c r="AD314" s="824">
        <v>1.23</v>
      </c>
      <c r="AE314" s="824">
        <v>4.7</v>
      </c>
      <c r="AF314" s="824">
        <v>1.25</v>
      </c>
      <c r="AG314" s="824">
        <v>10.5</v>
      </c>
      <c r="AH314" s="824">
        <v>424.6</v>
      </c>
      <c r="AI314" s="824">
        <v>-1.24</v>
      </c>
      <c r="AJ314" s="824">
        <v>6.6000000000000005</v>
      </c>
      <c r="AK314" s="824">
        <v>10</v>
      </c>
      <c r="AL314" s="836">
        <v>1450</v>
      </c>
      <c r="AM314" s="830">
        <v>0.6</v>
      </c>
      <c r="AN314" s="824">
        <v>0.06</v>
      </c>
      <c r="AO314" s="705">
        <f t="shared" si="76"/>
        <v>-1.1445671586916539</v>
      </c>
      <c r="AP314" s="706">
        <f t="shared" si="77"/>
        <v>11.287326529015989</v>
      </c>
      <c r="AQ314" s="846">
        <f t="shared" si="78"/>
        <v>-16.893997784263359</v>
      </c>
      <c r="AR314" s="618">
        <f>INDEX(Historical!$C$7:$C$1227,MATCH(B314,Historical!$B$7:$B$1249,0))*IF(AH314="n/a",1.03,IF(AH314&lt;0,1.01,IF(AH314&gt;10,1.1,(1+AH314/100))))</f>
        <v>1.2429999999999999</v>
      </c>
      <c r="AS314" s="844">
        <f t="shared" si="79"/>
        <v>1.2554299999999998</v>
      </c>
      <c r="AT314" s="844">
        <f t="shared" si="85"/>
        <v>1.380973</v>
      </c>
      <c r="AU314" s="844">
        <f t="shared" si="85"/>
        <v>1.5190703000000001</v>
      </c>
      <c r="AV314" s="844">
        <f t="shared" si="85"/>
        <v>1.6709773300000001</v>
      </c>
      <c r="AW314" s="618">
        <f t="shared" si="80"/>
        <v>7.0694506300000004</v>
      </c>
      <c r="AX314" s="713">
        <f t="shared" si="81"/>
        <v>18.892171646178515</v>
      </c>
      <c r="AY314" s="891">
        <v>0.75</v>
      </c>
      <c r="AZ314" s="830">
        <v>41.15</v>
      </c>
      <c r="BA314" s="830">
        <v>-2.5299999999999998</v>
      </c>
      <c r="BB314" s="830">
        <v>9.5200000000000014</v>
      </c>
      <c r="BC314" s="830">
        <v>22.18</v>
      </c>
      <c r="BE314" s="594">
        <v>2013</v>
      </c>
      <c r="BF314" s="856">
        <f t="shared" si="82"/>
        <v>1</v>
      </c>
      <c r="BG314" s="840">
        <v>1.3</v>
      </c>
      <c r="BH314" s="823" t="s">
        <v>4455</v>
      </c>
      <c r="BI314" s="823" t="s">
        <v>4456</v>
      </c>
    </row>
    <row r="315" spans="1:61" ht="11.25" customHeight="1" x14ac:dyDescent="0.2">
      <c r="A315" s="829" t="s">
        <v>5112</v>
      </c>
      <c r="B315" s="833" t="s">
        <v>788</v>
      </c>
      <c r="C315" s="889" t="s">
        <v>152</v>
      </c>
      <c r="D315" s="889" t="s">
        <v>4191</v>
      </c>
      <c r="E315" s="699">
        <v>18</v>
      </c>
      <c r="F315" s="1155">
        <v>221</v>
      </c>
      <c r="G315" s="1155" t="s">
        <v>105</v>
      </c>
      <c r="H315" s="1155" t="s">
        <v>105</v>
      </c>
      <c r="I315" s="832">
        <v>185.74</v>
      </c>
      <c r="J315" s="618">
        <f t="shared" si="69"/>
        <v>1.0121675460320878</v>
      </c>
      <c r="K315" s="835">
        <v>0.47</v>
      </c>
      <c r="L315" s="845">
        <v>4</v>
      </c>
      <c r="M315" s="609">
        <f t="shared" si="70"/>
        <v>1.88</v>
      </c>
      <c r="N315" s="828" t="s">
        <v>285</v>
      </c>
      <c r="O315" s="700">
        <v>0.43</v>
      </c>
      <c r="P315" s="603">
        <v>44810</v>
      </c>
      <c r="Q315" s="603">
        <v>44827</v>
      </c>
      <c r="R315" s="609">
        <f t="shared" si="71"/>
        <v>9.302325581395344</v>
      </c>
      <c r="S315" s="667">
        <f>IF(INDEX(Historical!$D$7:$D$1225,MATCH(B315,Historical!$B$7:$B$1249,0))=0,"n/a",(INDEX(Historical!$C$7:$C$1227,MATCH(B315,Historical!$B$7:$B$1249,0))/INDEX(Historical!$D$7:$D$1225,MATCH(B315,Historical!$B$7:$B$1249,0))-1)*100)</f>
        <v>7.7922077922077948</v>
      </c>
      <c r="T315" s="667">
        <f>IF(INDEX(Historical!$F$7:$F$1218,MATCH(B315,Historical!$B$7:$B$1249,0))=0,"n/a",((INDEX(Historical!$C$7:$C$1227,MATCH(B315,Historical!$B$7:$B$1249,0))/INDEX(Historical!$F$7:$F$1218,MATCH(B315,Historical!$B$7:$B$1249,0)))^(1/3)-1)*100)</f>
        <v>8.4896342939231761</v>
      </c>
      <c r="U315" s="667">
        <f>IF(INDEX(Historical!$H$7:$H$1218,MATCH(B315,Historical!$B$7:$B$1249,0))=0,"n/a",((INDEX(Historical!$C$7:$C$1227,MATCH(B315,Historical!$B$7:$B$1249,0))/INDEX(Historical!$H$7:$H$1218,MATCH(B315,Historical!$B$7:$B$1249,0)))^(1/5)-1)*100)</f>
        <v>9.385673350658541</v>
      </c>
      <c r="V315" s="667">
        <f>IF(INDEX(Historical!$N$7:$N$1218,MATCH(B315,Historical!$B$7:$B$1249,0))=0,"n/a",((INDEX(Historical!$C$7:$C$1227,MATCH(B315,Historical!$B$7:$B$1249,0))/INDEX(Historical!$N$7:$N$1218,MATCH(B315,Historical!$B$7:$B$1249,0)))^(1/10)-1)*100)</f>
        <v>10.000031976494505</v>
      </c>
      <c r="W315" s="668">
        <f t="shared" si="72"/>
        <v>0.9385643338661277</v>
      </c>
      <c r="X315" s="669">
        <f t="shared" si="73"/>
        <v>0.66096291201820712</v>
      </c>
      <c r="Y315" s="833" t="s">
        <v>717</v>
      </c>
      <c r="Z315" s="618" t="str">
        <f t="shared" si="74"/>
        <v>n/a</v>
      </c>
      <c r="AA315" s="844" t="str">
        <f t="shared" si="75"/>
        <v>n/a</v>
      </c>
      <c r="AB315" s="845">
        <v>3</v>
      </c>
      <c r="AC315" s="824">
        <v>-0.11</v>
      </c>
      <c r="AD315" s="824" t="s">
        <v>135</v>
      </c>
      <c r="AE315" s="824">
        <v>3.67</v>
      </c>
      <c r="AF315" s="824">
        <v>3.07</v>
      </c>
      <c r="AG315" s="824">
        <v>-0.1</v>
      </c>
      <c r="AH315" s="824">
        <v>-46.400000000000006</v>
      </c>
      <c r="AI315" s="824">
        <v>9.4600000000000009</v>
      </c>
      <c r="AJ315" s="824">
        <v>14.2</v>
      </c>
      <c r="AK315" s="824">
        <v>10</v>
      </c>
      <c r="AL315" s="836">
        <v>17540</v>
      </c>
      <c r="AM315" s="830">
        <v>0.2</v>
      </c>
      <c r="AN315" s="824">
        <v>0.52</v>
      </c>
      <c r="AO315" s="705" t="str">
        <f t="shared" si="76"/>
        <v>n/a</v>
      </c>
      <c r="AP315" s="706">
        <f t="shared" si="77"/>
        <v>10.397840896690628</v>
      </c>
      <c r="AQ315" s="846" t="str">
        <f t="shared" si="78"/>
        <v>n/a</v>
      </c>
      <c r="AR315" s="618">
        <f>INDEX(Historical!$C$7:$C$1227,MATCH(B315,Historical!$B$7:$B$1249,0))*IF(AH315="n/a",1.03,IF(AH315&lt;0,1.01,IF(AH315&gt;10,1.1,(1+AH315/100))))</f>
        <v>1.6765999999999999</v>
      </c>
      <c r="AS315" s="844">
        <f t="shared" si="79"/>
        <v>1.8352063599999999</v>
      </c>
      <c r="AT315" s="844">
        <f t="shared" si="85"/>
        <v>2.0187269960000003</v>
      </c>
      <c r="AU315" s="844">
        <f t="shared" si="85"/>
        <v>2.2205996956000007</v>
      </c>
      <c r="AV315" s="844">
        <f t="shared" si="85"/>
        <v>2.4426596651600008</v>
      </c>
      <c r="AW315" s="618">
        <f t="shared" si="80"/>
        <v>10.193792716760001</v>
      </c>
      <c r="AX315" s="713">
        <f t="shared" si="81"/>
        <v>5.4882054036610315</v>
      </c>
      <c r="AY315" s="891">
        <v>0.81</v>
      </c>
      <c r="AZ315" s="830">
        <v>16.66</v>
      </c>
      <c r="BA315" s="830">
        <v>-27.43</v>
      </c>
      <c r="BB315" s="830">
        <v>9.32</v>
      </c>
      <c r="BC315" s="830">
        <v>-10.83</v>
      </c>
      <c r="BE315" s="594">
        <v>2005</v>
      </c>
      <c r="BF315" s="856">
        <f t="shared" si="82"/>
        <v>2</v>
      </c>
      <c r="BG315" s="840">
        <v>-0.1</v>
      </c>
      <c r="BH315" s="823" t="s">
        <v>4455</v>
      </c>
      <c r="BI315" s="823" t="s">
        <v>4456</v>
      </c>
    </row>
    <row r="316" spans="1:61" ht="11.25" customHeight="1" x14ac:dyDescent="0.2">
      <c r="A316" s="839" t="s">
        <v>5113</v>
      </c>
      <c r="B316" s="833" t="s">
        <v>1638</v>
      </c>
      <c r="C316" s="889" t="s">
        <v>122</v>
      </c>
      <c r="D316" s="889" t="s">
        <v>4222</v>
      </c>
      <c r="E316" s="699">
        <v>12</v>
      </c>
      <c r="F316" s="1155">
        <v>353</v>
      </c>
      <c r="G316" s="1155" t="s">
        <v>36</v>
      </c>
      <c r="H316" s="1155" t="s">
        <v>114</v>
      </c>
      <c r="I316" s="832">
        <v>103.93</v>
      </c>
      <c r="J316" s="618">
        <f t="shared" si="69"/>
        <v>1.3085730780332916</v>
      </c>
      <c r="K316" s="835">
        <v>0.34</v>
      </c>
      <c r="L316" s="845">
        <v>4</v>
      </c>
      <c r="M316" s="609">
        <f t="shared" si="70"/>
        <v>1.36</v>
      </c>
      <c r="N316" s="828" t="s">
        <v>238</v>
      </c>
      <c r="O316" s="700">
        <v>0.26</v>
      </c>
      <c r="P316" s="603">
        <v>44650</v>
      </c>
      <c r="Q316" s="603">
        <v>44666</v>
      </c>
      <c r="R316" s="609">
        <f t="shared" si="71"/>
        <v>30.769230769230777</v>
      </c>
      <c r="S316" s="667">
        <f>IF(INDEX(Historical!$D$7:$D$1225,MATCH(B316,Historical!$B$7:$B$1249,0))=0,"n/a",(INDEX(Historical!$C$7:$C$1227,MATCH(B316,Historical!$B$7:$B$1249,0))/INDEX(Historical!$D$7:$D$1225,MATCH(B316,Historical!$B$7:$B$1249,0))-1)*100)</f>
        <v>4.0404040404040442</v>
      </c>
      <c r="T316" s="667">
        <f>IF(INDEX(Historical!$F$7:$F$1218,MATCH(B316,Historical!$B$7:$B$1249,0))=0,"n/a",((INDEX(Historical!$C$7:$C$1227,MATCH(B316,Historical!$B$7:$B$1249,0))/INDEX(Historical!$F$7:$F$1218,MATCH(B316,Historical!$B$7:$B$1249,0)))^(1/3)-1)*100)</f>
        <v>12.807620813443643</v>
      </c>
      <c r="U316" s="667">
        <f>IF(INDEX(Historical!$H$7:$H$1218,MATCH(B316,Historical!$B$7:$B$1249,0))=0,"n/a",((INDEX(Historical!$C$7:$C$1227,MATCH(B316,Historical!$B$7:$B$1249,0))/INDEX(Historical!$H$7:$H$1218,MATCH(B316,Historical!$B$7:$B$1249,0)))^(1/5)-1)*100)</f>
        <v>13.062470424036388</v>
      </c>
      <c r="V316" s="667">
        <f>IF(INDEX(Historical!$N$7:$N$1218,MATCH(B316,Historical!$B$7:$B$1249,0))=0,"n/a",((INDEX(Historical!$C$7:$C$1227,MATCH(B316,Historical!$B$7:$B$1249,0))/INDEX(Historical!$N$7:$N$1218,MATCH(B316,Historical!$B$7:$B$1249,0)))^(1/10)-1)*100)</f>
        <v>10.631957224262866</v>
      </c>
      <c r="W316" s="668">
        <f t="shared" si="72"/>
        <v>1.2286044938392831</v>
      </c>
      <c r="X316" s="669">
        <f t="shared" si="73"/>
        <v>0.22367243876774637</v>
      </c>
      <c r="Y316" s="631"/>
      <c r="Z316" s="618">
        <f t="shared" si="74"/>
        <v>5.9964726631393299</v>
      </c>
      <c r="AA316" s="844">
        <f t="shared" si="75"/>
        <v>4.5824514991181662</v>
      </c>
      <c r="AB316" s="845">
        <v>12</v>
      </c>
      <c r="AC316" s="824">
        <v>22.68</v>
      </c>
      <c r="AD316" s="824">
        <v>0.16</v>
      </c>
      <c r="AE316" s="824">
        <v>0.81</v>
      </c>
      <c r="AF316" s="824">
        <v>2.3199999999999998</v>
      </c>
      <c r="AG316" s="824">
        <v>59.9</v>
      </c>
      <c r="AH316" s="825">
        <v>499.7</v>
      </c>
      <c r="AI316" s="825">
        <v>-50.3</v>
      </c>
      <c r="AJ316" s="824">
        <v>58.4</v>
      </c>
      <c r="AK316" s="824">
        <v>28.060000000000002</v>
      </c>
      <c r="AL316" s="836">
        <v>18450</v>
      </c>
      <c r="AM316" s="830">
        <v>5.7</v>
      </c>
      <c r="AN316" s="824">
        <v>0.38</v>
      </c>
      <c r="AO316" s="705">
        <f t="shared" si="76"/>
        <v>9.7885920029515123</v>
      </c>
      <c r="AP316" s="706">
        <f t="shared" si="77"/>
        <v>14.371043502069679</v>
      </c>
      <c r="AQ316" s="846">
        <f t="shared" si="78"/>
        <v>-31.261243414879058</v>
      </c>
      <c r="AR316" s="618">
        <f>INDEX(Historical!$C$7:$C$1227,MATCH(B316,Historical!$B$7:$B$1249,0))*IF(AH316="n/a",1.03,IF(AH316&lt;0,1.01,IF(AH316&gt;10,1.1,(1+AH316/100))))</f>
        <v>1.1330000000000002</v>
      </c>
      <c r="AS316" s="844">
        <f t="shared" si="79"/>
        <v>1.1443300000000003</v>
      </c>
      <c r="AT316" s="844">
        <f t="shared" si="85"/>
        <v>1.2587630000000005</v>
      </c>
      <c r="AU316" s="844">
        <f t="shared" si="85"/>
        <v>1.3846393000000008</v>
      </c>
      <c r="AV316" s="844">
        <f t="shared" si="85"/>
        <v>1.5231032300000009</v>
      </c>
      <c r="AW316" s="618">
        <f t="shared" si="80"/>
        <v>6.443835530000003</v>
      </c>
      <c r="AX316" s="713">
        <f t="shared" si="81"/>
        <v>6.2001688925238163</v>
      </c>
      <c r="AY316" s="891">
        <v>1.49</v>
      </c>
      <c r="AZ316" s="830">
        <v>105.64</v>
      </c>
      <c r="BA316" s="830">
        <v>-2.67</v>
      </c>
      <c r="BB316" s="830">
        <v>17.990000000000002</v>
      </c>
      <c r="BC316" s="830">
        <v>29.68</v>
      </c>
      <c r="BE316" s="594">
        <v>2011</v>
      </c>
      <c r="BF316" s="856">
        <f t="shared" si="82"/>
        <v>1</v>
      </c>
      <c r="BG316" s="840">
        <v>32.4</v>
      </c>
      <c r="BH316" s="823" t="s">
        <v>4455</v>
      </c>
      <c r="BI316" s="823" t="s">
        <v>4456</v>
      </c>
    </row>
    <row r="317" spans="1:61" ht="11.25" customHeight="1" x14ac:dyDescent="0.2">
      <c r="A317" s="822" t="s">
        <v>5115</v>
      </c>
      <c r="B317" s="833" t="s">
        <v>1636</v>
      </c>
      <c r="C317" s="889" t="s">
        <v>107</v>
      </c>
      <c r="D317" s="889" t="s">
        <v>4201</v>
      </c>
      <c r="E317" s="699">
        <v>12</v>
      </c>
      <c r="F317" s="1155">
        <v>380</v>
      </c>
      <c r="G317" s="1155" t="s">
        <v>114</v>
      </c>
      <c r="H317" s="1155" t="s">
        <v>114</v>
      </c>
      <c r="I317" s="832">
        <v>79.67</v>
      </c>
      <c r="J317" s="618">
        <f t="shared" si="69"/>
        <v>3.1630475712313291</v>
      </c>
      <c r="K317" s="835">
        <v>0.63</v>
      </c>
      <c r="L317" s="845">
        <v>4</v>
      </c>
      <c r="M317" s="609">
        <f t="shared" si="70"/>
        <v>2.52</v>
      </c>
      <c r="N317" s="828" t="s">
        <v>217</v>
      </c>
      <c r="O317" s="700">
        <v>0.56999999999999995</v>
      </c>
      <c r="P317" s="603">
        <v>44834</v>
      </c>
      <c r="Q317" s="603">
        <v>44847</v>
      </c>
      <c r="R317" s="609">
        <f t="shared" si="71"/>
        <v>10.526315789473696</v>
      </c>
      <c r="S317" s="667">
        <f>IF(INDEX(Historical!$D$7:$D$1225,MATCH(B317,Historical!$B$7:$B$1249,0))=0,"n/a",(INDEX(Historical!$C$7:$C$1227,MATCH(B317,Historical!$B$7:$B$1249,0))/INDEX(Historical!$D$7:$D$1225,MATCH(B317,Historical!$B$7:$B$1249,0))-1)*100)</f>
        <v>2.4038461538461453</v>
      </c>
      <c r="T317" s="667">
        <f>IF(INDEX(Historical!$F$7:$F$1218,MATCH(B317,Historical!$B$7:$B$1249,0))=0,"n/a",((INDEX(Historical!$C$7:$C$1227,MATCH(B317,Historical!$B$7:$B$1249,0))/INDEX(Historical!$F$7:$F$1218,MATCH(B317,Historical!$B$7:$B$1249,0)))^(1/3)-1)*100)</f>
        <v>6.1662637419033217</v>
      </c>
      <c r="U317" s="667">
        <f>IF(INDEX(Historical!$H$7:$H$1218,MATCH(B317,Historical!$B$7:$B$1249,0))=0,"n/a",((INDEX(Historical!$C$7:$C$1227,MATCH(B317,Historical!$B$7:$B$1249,0))/INDEX(Historical!$H$7:$H$1218,MATCH(B317,Historical!$B$7:$B$1249,0)))^(1/5)-1)*100)</f>
        <v>8.7552706572454841</v>
      </c>
      <c r="V317" s="667">
        <f>IF(INDEX(Historical!$N$7:$N$1218,MATCH(B317,Historical!$B$7:$B$1249,0))=0,"n/a",((INDEX(Historical!$C$7:$C$1227,MATCH(B317,Historical!$B$7:$B$1249,0))/INDEX(Historical!$N$7:$N$1218,MATCH(B317,Historical!$B$7:$B$1249,0)))^(1/10)-1)*100)</f>
        <v>14.498999393623023</v>
      </c>
      <c r="W317" s="668">
        <f t="shared" si="72"/>
        <v>0.60385343978262684</v>
      </c>
      <c r="X317" s="669">
        <f t="shared" si="73"/>
        <v>1.1370481373046084</v>
      </c>
      <c r="Y317" s="640"/>
      <c r="Z317" s="618">
        <f t="shared" si="74"/>
        <v>35.69405099150142</v>
      </c>
      <c r="AA317" s="844">
        <f t="shared" si="75"/>
        <v>11.284702549575071</v>
      </c>
      <c r="AB317" s="845">
        <v>12</v>
      </c>
      <c r="AC317" s="824">
        <v>7.06</v>
      </c>
      <c r="AD317" s="824">
        <v>2.15</v>
      </c>
      <c r="AE317" s="824">
        <v>9.41</v>
      </c>
      <c r="AF317" s="824">
        <v>1.1499999999999999</v>
      </c>
      <c r="AG317" s="824">
        <v>10.8</v>
      </c>
      <c r="AH317" s="824">
        <v>13.700000000000001</v>
      </c>
      <c r="AI317" s="824">
        <v>16.100000000000001</v>
      </c>
      <c r="AJ317" s="824">
        <v>7.7</v>
      </c>
      <c r="AK317" s="824">
        <v>4.87</v>
      </c>
      <c r="AL317" s="836">
        <v>26970</v>
      </c>
      <c r="AM317" s="830">
        <v>0.1</v>
      </c>
      <c r="AN317" s="824">
        <v>0.59</v>
      </c>
      <c r="AO317" s="705">
        <f t="shared" si="76"/>
        <v>0.63361567890174264</v>
      </c>
      <c r="AP317" s="706">
        <f t="shared" si="77"/>
        <v>11.918318228476814</v>
      </c>
      <c r="AQ317" s="846">
        <f t="shared" si="78"/>
        <v>-24.054382228651903</v>
      </c>
      <c r="AR317" s="618">
        <f>INDEX(Historical!$C$7:$C$1227,MATCH(B317,Historical!$B$7:$B$1249,0))*IF(AH317="n/a",1.03,IF(AH317&lt;0,1.01,IF(AH317&gt;10,1.1,(1+AH317/100))))</f>
        <v>2.343</v>
      </c>
      <c r="AS317" s="844">
        <f t="shared" si="79"/>
        <v>2.5773000000000001</v>
      </c>
      <c r="AT317" s="844">
        <f t="shared" si="85"/>
        <v>2.7028145100000001</v>
      </c>
      <c r="AU317" s="844">
        <f t="shared" si="85"/>
        <v>2.8344415766369999</v>
      </c>
      <c r="AV317" s="844">
        <f t="shared" si="85"/>
        <v>2.9724788814192218</v>
      </c>
      <c r="AW317" s="618">
        <f t="shared" si="80"/>
        <v>13.430034968056223</v>
      </c>
      <c r="AX317" s="713">
        <f t="shared" si="81"/>
        <v>16.857079161611928</v>
      </c>
      <c r="AY317" s="891">
        <v>1.62</v>
      </c>
      <c r="AZ317" s="830">
        <v>35.92</v>
      </c>
      <c r="BA317" s="830">
        <v>-24.03</v>
      </c>
      <c r="BB317" s="830">
        <v>14.000000000000002</v>
      </c>
      <c r="BC317" s="830">
        <v>9.3000000000000007</v>
      </c>
      <c r="BE317" s="594">
        <v>2011</v>
      </c>
      <c r="BF317" s="856">
        <f t="shared" si="82"/>
        <v>1</v>
      </c>
      <c r="BG317" s="840">
        <v>0.8</v>
      </c>
      <c r="BH317" s="823" t="s">
        <v>4455</v>
      </c>
      <c r="BI317" s="823" t="s">
        <v>4456</v>
      </c>
    </row>
    <row r="318" spans="1:61" ht="11.25" customHeight="1" x14ac:dyDescent="0.2">
      <c r="A318" s="829" t="s">
        <v>5119</v>
      </c>
      <c r="B318" s="833" t="s">
        <v>781</v>
      </c>
      <c r="C318" s="889" t="s">
        <v>130</v>
      </c>
      <c r="D318" s="889" t="s">
        <v>4206</v>
      </c>
      <c r="E318" s="699">
        <v>16</v>
      </c>
      <c r="F318" s="1155">
        <v>241</v>
      </c>
      <c r="G318" s="1155" t="s">
        <v>36</v>
      </c>
      <c r="H318" s="1155" t="s">
        <v>36</v>
      </c>
      <c r="I318" s="832">
        <v>68.459999999999994</v>
      </c>
      <c r="J318" s="618">
        <f t="shared" si="69"/>
        <v>3.6225533158048497</v>
      </c>
      <c r="K318" s="835">
        <v>0.62</v>
      </c>
      <c r="L318" s="845">
        <v>4</v>
      </c>
      <c r="M318" s="609">
        <f t="shared" si="70"/>
        <v>2.48</v>
      </c>
      <c r="N318" s="828" t="s">
        <v>118</v>
      </c>
      <c r="O318" s="700">
        <v>0.59499999999999997</v>
      </c>
      <c r="P318" s="603">
        <v>44694</v>
      </c>
      <c r="Q318" s="603">
        <v>44713</v>
      </c>
      <c r="R318" s="609">
        <f t="shared" si="71"/>
        <v>4.2016806722689113</v>
      </c>
      <c r="S318" s="667">
        <f>IF(INDEX(Historical!$D$7:$D$1225,MATCH(B318,Historical!$B$7:$B$1249,0))=0,"n/a",(INDEX(Historical!$C$7:$C$1227,MATCH(B318,Historical!$B$7:$B$1249,0))/INDEX(Historical!$D$7:$D$1225,MATCH(B318,Historical!$B$7:$B$1249,0))-1)*100)</f>
        <v>4.434589800443467</v>
      </c>
      <c r="T318" s="667">
        <f>IF(INDEX(Historical!$F$7:$F$1218,MATCH(B318,Historical!$B$7:$B$1249,0))=0,"n/a",((INDEX(Historical!$C$7:$C$1227,MATCH(B318,Historical!$B$7:$B$1249,0))/INDEX(Historical!$F$7:$F$1218,MATCH(B318,Historical!$B$7:$B$1249,0)))^(1/3)-1)*100)</f>
        <v>4.6468985969915222</v>
      </c>
      <c r="U318" s="667">
        <f>IF(INDEX(Historical!$H$7:$H$1218,MATCH(B318,Historical!$B$7:$B$1249,0))=0,"n/a",((INDEX(Historical!$C$7:$C$1227,MATCH(B318,Historical!$B$7:$B$1249,0))/INDEX(Historical!$H$7:$H$1218,MATCH(B318,Historical!$B$7:$B$1249,0)))^(1/5)-1)*100)</f>
        <v>6.0578351666543906</v>
      </c>
      <c r="V318" s="667">
        <f>IF(INDEX(Historical!$N$7:$N$1218,MATCH(B318,Historical!$B$7:$B$1249,0))=0,"n/a",((INDEX(Historical!$C$7:$C$1227,MATCH(B318,Historical!$B$7:$B$1249,0))/INDEX(Historical!$N$7:$N$1218,MATCH(B318,Historical!$B$7:$B$1249,0)))^(1/10)-1)*100)</f>
        <v>8.3612098272158875</v>
      </c>
      <c r="W318" s="668">
        <f t="shared" si="72"/>
        <v>0.72451658215011283</v>
      </c>
      <c r="X318" s="669">
        <f t="shared" si="73"/>
        <v>4.6598732051187621</v>
      </c>
      <c r="Y318" s="631"/>
      <c r="Z318" s="618">
        <f t="shared" si="74"/>
        <v>101.22448979591836</v>
      </c>
      <c r="AA318" s="844">
        <f t="shared" si="75"/>
        <v>27.94285714285714</v>
      </c>
      <c r="AB318" s="845">
        <v>12</v>
      </c>
      <c r="AC318" s="824">
        <v>2.4500000000000002</v>
      </c>
      <c r="AD318" s="824">
        <v>6.93</v>
      </c>
      <c r="AE318" s="824">
        <v>0.97</v>
      </c>
      <c r="AF318" s="824">
        <v>1.34</v>
      </c>
      <c r="AG318" s="824">
        <v>4.3999999999999995</v>
      </c>
      <c r="AH318" s="824">
        <v>-18.2</v>
      </c>
      <c r="AI318" s="824">
        <v>17.810000000000002</v>
      </c>
      <c r="AJ318" s="824">
        <v>1.3</v>
      </c>
      <c r="AK318" s="824">
        <v>4</v>
      </c>
      <c r="AL318" s="836">
        <v>4510</v>
      </c>
      <c r="AM318" s="830">
        <v>0.2</v>
      </c>
      <c r="AN318" s="824">
        <v>1.84</v>
      </c>
      <c r="AO318" s="705">
        <f t="shared" si="76"/>
        <v>-18.2624686603979</v>
      </c>
      <c r="AP318" s="706">
        <f t="shared" si="77"/>
        <v>9.6803884824592394</v>
      </c>
      <c r="AQ318" s="846">
        <f t="shared" si="78"/>
        <v>29.002030253495636</v>
      </c>
      <c r="AR318" s="618">
        <f>INDEX(Historical!$C$7:$C$1227,MATCH(B318,Historical!$B$7:$B$1249,0))*IF(AH318="n/a",1.03,IF(AH318&lt;0,1.01,IF(AH318&gt;10,1.1,(1+AH318/100))))</f>
        <v>2.3785500000000002</v>
      </c>
      <c r="AS318" s="844">
        <f t="shared" si="79"/>
        <v>2.6164050000000003</v>
      </c>
      <c r="AT318" s="844">
        <f t="shared" si="85"/>
        <v>2.7210612000000003</v>
      </c>
      <c r="AU318" s="844">
        <f t="shared" si="85"/>
        <v>2.8299036480000006</v>
      </c>
      <c r="AV318" s="844">
        <f t="shared" si="85"/>
        <v>2.9430997939200005</v>
      </c>
      <c r="AW318" s="618">
        <f t="shared" si="80"/>
        <v>13.489019641920002</v>
      </c>
      <c r="AX318" s="713">
        <f t="shared" si="81"/>
        <v>19.703505173707281</v>
      </c>
      <c r="AY318" s="891">
        <v>0.21</v>
      </c>
      <c r="AZ318" s="830">
        <v>9.36</v>
      </c>
      <c r="BA318" s="830">
        <v>-28.4</v>
      </c>
      <c r="BB318" s="830">
        <v>-2.4</v>
      </c>
      <c r="BC318" s="830">
        <v>-13.88</v>
      </c>
      <c r="BE318" s="594">
        <v>2007</v>
      </c>
      <c r="BF318" s="856">
        <f t="shared" si="82"/>
        <v>2</v>
      </c>
      <c r="BG318" s="840">
        <v>1.0999999999999999</v>
      </c>
      <c r="BH318" s="823" t="s">
        <v>4455</v>
      </c>
      <c r="BI318" s="823" t="s">
        <v>4456</v>
      </c>
    </row>
    <row r="319" spans="1:61" ht="11.25" customHeight="1" x14ac:dyDescent="0.2">
      <c r="A319" s="829" t="s">
        <v>5120</v>
      </c>
      <c r="B319" s="833" t="s">
        <v>1630</v>
      </c>
      <c r="C319" s="889" t="s">
        <v>111</v>
      </c>
      <c r="D319" s="889" t="s">
        <v>210</v>
      </c>
      <c r="E319" s="699">
        <v>12</v>
      </c>
      <c r="F319" s="1155">
        <v>384</v>
      </c>
      <c r="G319" s="1155" t="s">
        <v>105</v>
      </c>
      <c r="H319" s="1155" t="s">
        <v>105</v>
      </c>
      <c r="I319" s="832">
        <v>105.05</v>
      </c>
      <c r="J319" s="618">
        <f t="shared" si="69"/>
        <v>1.0661589719181344</v>
      </c>
      <c r="K319" s="835">
        <v>0.28000000000000003</v>
      </c>
      <c r="L319" s="845">
        <v>4</v>
      </c>
      <c r="M319" s="609">
        <f t="shared" si="70"/>
        <v>1.1200000000000001</v>
      </c>
      <c r="N319" s="828" t="s">
        <v>508</v>
      </c>
      <c r="O319" s="700">
        <v>0.26</v>
      </c>
      <c r="P319" s="603">
        <v>44873</v>
      </c>
      <c r="Q319" s="603">
        <v>44888</v>
      </c>
      <c r="R319" s="609">
        <f t="shared" si="71"/>
        <v>7.6923076923076987</v>
      </c>
      <c r="S319" s="667">
        <f>IF(INDEX(Historical!$D$7:$D$1225,MATCH(B319,Historical!$B$7:$B$1249,0))=0,"n/a",(INDEX(Historical!$C$7:$C$1227,MATCH(B319,Historical!$B$7:$B$1249,0))/INDEX(Historical!$D$7:$D$1225,MATCH(B319,Historical!$B$7:$B$1249,0))-1)*100)</f>
        <v>8.8888888888888786</v>
      </c>
      <c r="T319" s="667">
        <f>IF(INDEX(Historical!$F$7:$F$1218,MATCH(B319,Historical!$B$7:$B$1249,0))=0,"n/a",((INDEX(Historical!$C$7:$C$1227,MATCH(B319,Historical!$B$7:$B$1249,0))/INDEX(Historical!$F$7:$F$1218,MATCH(B319,Historical!$B$7:$B$1249,0)))^(1/3)-1)*100)</f>
        <v>9.8157887721507677</v>
      </c>
      <c r="U319" s="667">
        <f>IF(INDEX(Historical!$H$7:$H$1218,MATCH(B319,Historical!$B$7:$B$1249,0))=0,"n/a",((INDEX(Historical!$C$7:$C$1227,MATCH(B319,Historical!$B$7:$B$1249,0))/INDEX(Historical!$H$7:$H$1218,MATCH(B319,Historical!$B$7:$B$1249,0)))^(1/5)-1)*100)</f>
        <v>11.060497971884509</v>
      </c>
      <c r="V319" s="667">
        <f>IF(INDEX(Historical!$N$7:$N$1218,MATCH(B319,Historical!$B$7:$B$1249,0))=0,"n/a",((INDEX(Historical!$C$7:$C$1227,MATCH(B319,Historical!$B$7:$B$1249,0))/INDEX(Historical!$N$7:$N$1218,MATCH(B319,Historical!$B$7:$B$1249,0)))^(1/10)-1)*100)</f>
        <v>14.638001595560258</v>
      </c>
      <c r="W319" s="668">
        <f t="shared" si="72"/>
        <v>0.75560163726441898</v>
      </c>
      <c r="X319" s="669">
        <f t="shared" si="73"/>
        <v>1.0434432048947651</v>
      </c>
      <c r="Y319" s="834"/>
      <c r="Z319" s="618">
        <f t="shared" si="74"/>
        <v>21.132075471698116</v>
      </c>
      <c r="AA319" s="844">
        <f t="shared" si="75"/>
        <v>19.820754716981131</v>
      </c>
      <c r="AB319" s="845">
        <v>6</v>
      </c>
      <c r="AC319" s="824">
        <v>5.3</v>
      </c>
      <c r="AD319" s="824">
        <v>1.39</v>
      </c>
      <c r="AE319" s="824">
        <v>1.68</v>
      </c>
      <c r="AF319" s="824">
        <v>2.48</v>
      </c>
      <c r="AG319" s="824">
        <v>12.5</v>
      </c>
      <c r="AH319" s="824">
        <v>65.600000000000009</v>
      </c>
      <c r="AI319" s="824">
        <v>11.19</v>
      </c>
      <c r="AJ319" s="824">
        <v>10.6</v>
      </c>
      <c r="AK319" s="824">
        <v>14.000000000000002</v>
      </c>
      <c r="AL319" s="836">
        <v>1240</v>
      </c>
      <c r="AM319" s="830">
        <v>1.9</v>
      </c>
      <c r="AN319" s="824">
        <v>0.4</v>
      </c>
      <c r="AO319" s="705">
        <f t="shared" si="76"/>
        <v>-7.6940977731784876</v>
      </c>
      <c r="AP319" s="706">
        <f t="shared" si="77"/>
        <v>12.126656943802644</v>
      </c>
      <c r="AQ319" s="846">
        <f t="shared" si="78"/>
        <v>47.806888575169367</v>
      </c>
      <c r="AR319" s="618">
        <f>INDEX(Historical!$C$7:$C$1227,MATCH(B319,Historical!$B$7:$B$1249,0))*IF(AH319="n/a",1.03,IF(AH319&lt;0,1.01,IF(AH319&gt;10,1.1,(1+AH319/100))))</f>
        <v>1.0780000000000001</v>
      </c>
      <c r="AS319" s="844">
        <f t="shared" si="79"/>
        <v>1.1858000000000002</v>
      </c>
      <c r="AT319" s="844">
        <f t="shared" si="85"/>
        <v>1.3043800000000003</v>
      </c>
      <c r="AU319" s="844">
        <f t="shared" si="85"/>
        <v>1.4348180000000004</v>
      </c>
      <c r="AV319" s="844">
        <f t="shared" si="85"/>
        <v>1.5782998000000006</v>
      </c>
      <c r="AW319" s="618">
        <f t="shared" si="80"/>
        <v>6.5812978000000024</v>
      </c>
      <c r="AX319" s="713">
        <f t="shared" si="81"/>
        <v>6.2649193717277507</v>
      </c>
      <c r="AY319" s="891">
        <v>1.2</v>
      </c>
      <c r="AZ319" s="830">
        <v>32.940000000000005</v>
      </c>
      <c r="BA319" s="830">
        <v>-6.11</v>
      </c>
      <c r="BB319" s="830">
        <v>12.64</v>
      </c>
      <c r="BC319" s="830">
        <v>11.09</v>
      </c>
      <c r="BE319" s="594">
        <v>2012</v>
      </c>
      <c r="BF319" s="856">
        <f t="shared" si="82"/>
        <v>1</v>
      </c>
      <c r="BG319" s="840">
        <v>6.7</v>
      </c>
      <c r="BH319" s="823" t="s">
        <v>4455</v>
      </c>
      <c r="BI319" s="823" t="s">
        <v>4456</v>
      </c>
    </row>
    <row r="320" spans="1:61" ht="11.25" customHeight="1" x14ac:dyDescent="0.2">
      <c r="A320" s="829" t="s">
        <v>5121</v>
      </c>
      <c r="B320" s="833" t="s">
        <v>768</v>
      </c>
      <c r="C320" s="889" t="s">
        <v>122</v>
      </c>
      <c r="D320" s="889" t="s">
        <v>4043</v>
      </c>
      <c r="E320" s="699">
        <v>16</v>
      </c>
      <c r="F320" s="1155">
        <v>239</v>
      </c>
      <c r="G320" s="1155" t="s">
        <v>36</v>
      </c>
      <c r="H320" s="1155" t="s">
        <v>36</v>
      </c>
      <c r="I320" s="832">
        <v>74.709999999999994</v>
      </c>
      <c r="J320" s="618">
        <f t="shared" si="69"/>
        <v>2.1951545977780751</v>
      </c>
      <c r="K320" s="835">
        <v>0.41</v>
      </c>
      <c r="L320" s="845">
        <v>4</v>
      </c>
      <c r="M320" s="609">
        <f t="shared" si="70"/>
        <v>1.64</v>
      </c>
      <c r="N320" s="828" t="s">
        <v>118</v>
      </c>
      <c r="O320" s="700">
        <v>0.39</v>
      </c>
      <c r="P320" s="895">
        <v>44498</v>
      </c>
      <c r="Q320" s="895">
        <v>44531</v>
      </c>
      <c r="R320" s="609">
        <f t="shared" si="71"/>
        <v>5.128205128205118</v>
      </c>
      <c r="S320" s="667">
        <f>IF(INDEX(Historical!$D$7:$D$1225,MATCH(B320,Historical!$B$7:$B$1249,0))=0,"n/a",(INDEX(Historical!$C$7:$C$1227,MATCH(B320,Historical!$B$7:$B$1249,0))/INDEX(Historical!$D$7:$D$1225,MATCH(B320,Historical!$B$7:$B$1249,0))-1)*100)</f>
        <v>1.2820512820512775</v>
      </c>
      <c r="T320" s="667">
        <f>IF(INDEX(Historical!$F$7:$F$1218,MATCH(B320,Historical!$B$7:$B$1249,0))=0,"n/a",((INDEX(Historical!$C$7:$C$1227,MATCH(B320,Historical!$B$7:$B$1249,0))/INDEX(Historical!$F$7:$F$1218,MATCH(B320,Historical!$B$7:$B$1249,0)))^(1/3)-1)*100)</f>
        <v>5.3839419253607579</v>
      </c>
      <c r="U320" s="667">
        <f>IF(INDEX(Historical!$H$7:$H$1218,MATCH(B320,Historical!$B$7:$B$1249,0))=0,"n/a",((INDEX(Historical!$C$7:$C$1227,MATCH(B320,Historical!$B$7:$B$1249,0))/INDEX(Historical!$H$7:$H$1218,MATCH(B320,Historical!$B$7:$B$1249,0)))^(1/5)-1)*100)</f>
        <v>7.3165794198549072</v>
      </c>
      <c r="V320" s="667">
        <f>IF(INDEX(Historical!$N$7:$N$1218,MATCH(B320,Historical!$B$7:$B$1249,0))=0,"n/a",((INDEX(Historical!$C$7:$C$1227,MATCH(B320,Historical!$B$7:$B$1249,0))/INDEX(Historical!$N$7:$N$1218,MATCH(B320,Historical!$B$7:$B$1249,0)))^(1/10)-1)*100)</f>
        <v>6.5216242784202905</v>
      </c>
      <c r="W320" s="668">
        <f t="shared" si="72"/>
        <v>1.1218952683406005</v>
      </c>
      <c r="X320" s="669">
        <f t="shared" si="73"/>
        <v>14.633158839709814</v>
      </c>
      <c r="Y320" s="638"/>
      <c r="Z320" s="618">
        <f t="shared" si="74"/>
        <v>49.848024316109417</v>
      </c>
      <c r="AA320" s="844">
        <f t="shared" si="75"/>
        <v>22.70820668693009</v>
      </c>
      <c r="AB320" s="845">
        <v>12</v>
      </c>
      <c r="AC320" s="824">
        <v>3.29</v>
      </c>
      <c r="AD320" s="824">
        <v>5.87</v>
      </c>
      <c r="AE320" s="824">
        <v>2.14</v>
      </c>
      <c r="AF320" s="824">
        <v>3.23</v>
      </c>
      <c r="AG320" s="824">
        <v>14.6</v>
      </c>
      <c r="AH320" s="824">
        <v>8.6999999999999993</v>
      </c>
      <c r="AI320" s="824">
        <v>3.5999999999999996</v>
      </c>
      <c r="AJ320" s="824">
        <v>0.5</v>
      </c>
      <c r="AK320" s="824">
        <v>3.8</v>
      </c>
      <c r="AL320" s="836">
        <v>3060</v>
      </c>
      <c r="AM320" s="830">
        <v>0.1</v>
      </c>
      <c r="AN320" s="824">
        <v>0.6</v>
      </c>
      <c r="AO320" s="705">
        <f t="shared" si="76"/>
        <v>-13.196472669297108</v>
      </c>
      <c r="AP320" s="706">
        <f t="shared" si="77"/>
        <v>9.5117340176329819</v>
      </c>
      <c r="AQ320" s="846">
        <f t="shared" si="78"/>
        <v>80.55163324137034</v>
      </c>
      <c r="AR320" s="618">
        <f>INDEX(Historical!$C$7:$C$1227,MATCH(B320,Historical!$B$7:$B$1249,0))*IF(AH320="n/a",1.03,IF(AH320&lt;0,1.01,IF(AH320&gt;10,1.1,(1+AH320/100))))</f>
        <v>1.71746</v>
      </c>
      <c r="AS320" s="844">
        <f t="shared" si="79"/>
        <v>1.7792885600000001</v>
      </c>
      <c r="AT320" s="844">
        <f t="shared" si="85"/>
        <v>1.8469015252800003</v>
      </c>
      <c r="AU320" s="844">
        <f t="shared" si="85"/>
        <v>1.9170837832406404</v>
      </c>
      <c r="AV320" s="844">
        <f t="shared" si="85"/>
        <v>1.9899329670037849</v>
      </c>
      <c r="AW320" s="618">
        <f t="shared" si="80"/>
        <v>9.2506668355244255</v>
      </c>
      <c r="AX320" s="713">
        <f t="shared" si="81"/>
        <v>12.382099900313781</v>
      </c>
      <c r="AY320" s="891">
        <v>0.88</v>
      </c>
      <c r="AZ320" s="830">
        <v>18.27</v>
      </c>
      <c r="BA320" s="830">
        <v>-26.58</v>
      </c>
      <c r="BB320" s="830">
        <v>5.5100000000000007</v>
      </c>
      <c r="BC320" s="830">
        <v>-5.7</v>
      </c>
      <c r="BD320" s="612"/>
      <c r="BE320" s="594">
        <v>2007</v>
      </c>
      <c r="BF320" s="856">
        <f t="shared" si="82"/>
        <v>2</v>
      </c>
      <c r="BG320" s="840">
        <v>7.7</v>
      </c>
      <c r="BH320" s="823" t="s">
        <v>4455</v>
      </c>
      <c r="BI320" s="823" t="s">
        <v>4456</v>
      </c>
    </row>
    <row r="321" spans="1:61" s="737" customFormat="1" ht="11.25" customHeight="1" x14ac:dyDescent="0.2">
      <c r="A321" s="613" t="s">
        <v>5122</v>
      </c>
      <c r="B321" s="743" t="s">
        <v>1642</v>
      </c>
      <c r="C321" s="889" t="s">
        <v>107</v>
      </c>
      <c r="D321" s="889" t="s">
        <v>4205</v>
      </c>
      <c r="E321" s="721">
        <v>13</v>
      </c>
      <c r="F321" s="1155">
        <v>300</v>
      </c>
      <c r="G321" s="1154" t="s">
        <v>36</v>
      </c>
      <c r="H321" s="1154" t="s">
        <v>36</v>
      </c>
      <c r="I321" s="722">
        <v>74.02</v>
      </c>
      <c r="J321" s="723">
        <f t="shared" si="69"/>
        <v>1.5671440151310456</v>
      </c>
      <c r="K321" s="724">
        <v>0.28999999999999998</v>
      </c>
      <c r="L321" s="725">
        <v>4</v>
      </c>
      <c r="M321" s="726">
        <f t="shared" si="70"/>
        <v>1.1599999999999999</v>
      </c>
      <c r="N321" s="727" t="s">
        <v>162</v>
      </c>
      <c r="O321" s="728">
        <v>0.28000000000000003</v>
      </c>
      <c r="P321" s="1049">
        <v>44820</v>
      </c>
      <c r="Q321" s="1049">
        <v>44837</v>
      </c>
      <c r="R321" s="726">
        <f t="shared" si="71"/>
        <v>3.5714285714285547</v>
      </c>
      <c r="S321" s="667">
        <f>IF(INDEX(Historical!$D$7:$D$1225,MATCH(B321,Historical!$B$7:$B$1249,0))=0,"n/a",(INDEX(Historical!$C$7:$C$1227,MATCH(B321,Historical!$B$7:$B$1249,0))/INDEX(Historical!$D$7:$D$1225,MATCH(B321,Historical!$B$7:$B$1249,0))-1)*100)</f>
        <v>1.8518518518518601</v>
      </c>
      <c r="T321" s="667">
        <f>IF(INDEX(Historical!$F$7:$F$1218,MATCH(B321,Historical!$B$7:$B$1249,0))=0,"n/a",((INDEX(Historical!$C$7:$C$1227,MATCH(B321,Historical!$B$7:$B$1249,0))/INDEX(Historical!$F$7:$F$1218,MATCH(B321,Historical!$B$7:$B$1249,0)))^(1/3)-1)*100)</f>
        <v>4.6422696369909477</v>
      </c>
      <c r="U321" s="667">
        <f>IF(INDEX(Historical!$H$7:$H$1218,MATCH(B321,Historical!$B$7:$B$1249,0))=0,"n/a",((INDEX(Historical!$C$7:$C$1227,MATCH(B321,Historical!$B$7:$B$1249,0))/INDEX(Historical!$H$7:$H$1218,MATCH(B321,Historical!$B$7:$B$1249,0)))^(1/5)-1)*100)</f>
        <v>8.9469447406450122</v>
      </c>
      <c r="V321" s="667">
        <f>IF(INDEX(Historical!$N$7:$N$1218,MATCH(B321,Historical!$B$7:$B$1249,0))=0,"n/a",((INDEX(Historical!$C$7:$C$1227,MATCH(B321,Historical!$B$7:$B$1249,0))/INDEX(Historical!$N$7:$N$1218,MATCH(B321,Historical!$B$7:$B$1249,0)))^(1/10)-1)*100)</f>
        <v>8.6463510264826802</v>
      </c>
      <c r="W321" s="668">
        <f t="shared" si="72"/>
        <v>1.0347653840610509</v>
      </c>
      <c r="X321" s="669">
        <f t="shared" si="73"/>
        <v>0.85208997529952502</v>
      </c>
      <c r="Y321" s="890"/>
      <c r="Z321" s="723">
        <f t="shared" si="74"/>
        <v>37.540453074433657</v>
      </c>
      <c r="AA321" s="730">
        <f t="shared" si="75"/>
        <v>23.954692556634303</v>
      </c>
      <c r="AB321" s="725">
        <v>12</v>
      </c>
      <c r="AC321" s="731">
        <v>3.09</v>
      </c>
      <c r="AD321" s="731">
        <v>2.38</v>
      </c>
      <c r="AE321" s="731">
        <v>9.69</v>
      </c>
      <c r="AF321" s="731">
        <v>2.95</v>
      </c>
      <c r="AG321" s="731">
        <v>12.1</v>
      </c>
      <c r="AH321" s="731">
        <v>14.799999999999999</v>
      </c>
      <c r="AI321" s="731">
        <v>24.310000000000002</v>
      </c>
      <c r="AJ321" s="731">
        <v>10.5</v>
      </c>
      <c r="AK321" s="731">
        <v>10</v>
      </c>
      <c r="AL321" s="732">
        <v>2170</v>
      </c>
      <c r="AM321" s="733">
        <v>1.7000000000000002</v>
      </c>
      <c r="AN321" s="731">
        <v>0.04</v>
      </c>
      <c r="AO321" s="734">
        <f t="shared" si="76"/>
        <v>-13.440603800858245</v>
      </c>
      <c r="AP321" s="735">
        <f t="shared" si="77"/>
        <v>10.514088755776058</v>
      </c>
      <c r="AQ321" s="846">
        <f t="shared" si="78"/>
        <v>77.220945642025796</v>
      </c>
      <c r="AR321" s="618">
        <f>INDEX(Historical!$C$7:$C$1227,MATCH(B321,Historical!$B$7:$B$1249,0))*IF(AH321="n/a",1.03,IF(AH321&lt;0,1.01,IF(AH321&gt;10,1.1,(1+AH321/100))))</f>
        <v>1.2100000000000002</v>
      </c>
      <c r="AS321" s="730">
        <f t="shared" si="79"/>
        <v>1.3310000000000004</v>
      </c>
      <c r="AT321" s="730">
        <f t="shared" si="85"/>
        <v>1.4641000000000006</v>
      </c>
      <c r="AU321" s="730">
        <f t="shared" si="85"/>
        <v>1.6105100000000008</v>
      </c>
      <c r="AV321" s="730">
        <f t="shared" si="85"/>
        <v>1.7715610000000011</v>
      </c>
      <c r="AW321" s="723">
        <f t="shared" si="80"/>
        <v>7.3871710000000022</v>
      </c>
      <c r="AX321" s="736">
        <f t="shared" si="81"/>
        <v>9.9799662253445049</v>
      </c>
      <c r="AY321" s="892">
        <v>0.7</v>
      </c>
      <c r="AZ321" s="733">
        <v>45.62</v>
      </c>
      <c r="BA321" s="733">
        <v>-5.96</v>
      </c>
      <c r="BB321" s="733">
        <v>2.19</v>
      </c>
      <c r="BC321" s="733">
        <v>18.32</v>
      </c>
      <c r="BD321" s="866"/>
      <c r="BE321" s="594">
        <v>2010</v>
      </c>
      <c r="BF321" s="856">
        <f t="shared" si="82"/>
        <v>1</v>
      </c>
      <c r="BG321" s="784">
        <v>1.2</v>
      </c>
      <c r="BH321" s="823" t="s">
        <v>4455</v>
      </c>
      <c r="BI321" s="823" t="s">
        <v>4456</v>
      </c>
    </row>
    <row r="322" spans="1:61" ht="11.25" customHeight="1" x14ac:dyDescent="0.2">
      <c r="A322" s="838" t="s">
        <v>1673</v>
      </c>
      <c r="B322" s="833" t="s">
        <v>1674</v>
      </c>
      <c r="C322" s="889" t="s">
        <v>107</v>
      </c>
      <c r="D322" s="889" t="s">
        <v>4205</v>
      </c>
      <c r="E322" s="699">
        <v>10</v>
      </c>
      <c r="F322" s="1155">
        <v>495</v>
      </c>
      <c r="G322" s="1155" t="s">
        <v>105</v>
      </c>
      <c r="H322" s="1155" t="s">
        <v>105</v>
      </c>
      <c r="I322" s="832">
        <v>54.5</v>
      </c>
      <c r="J322" s="618">
        <f t="shared" si="69"/>
        <v>2.2018348623853208</v>
      </c>
      <c r="K322" s="835">
        <v>0.3</v>
      </c>
      <c r="L322" s="845">
        <v>4</v>
      </c>
      <c r="M322" s="609">
        <f t="shared" si="70"/>
        <v>1.2</v>
      </c>
      <c r="N322" s="828" t="s">
        <v>316</v>
      </c>
      <c r="O322" s="700">
        <v>0.25</v>
      </c>
      <c r="P322" s="603">
        <v>44812</v>
      </c>
      <c r="Q322" s="603">
        <v>44827</v>
      </c>
      <c r="R322" s="609">
        <f t="shared" si="71"/>
        <v>19.999999999999996</v>
      </c>
      <c r="S322" s="667">
        <f>IF(INDEX(Historical!$D$7:$D$1225,MATCH(B322,Historical!$B$7:$B$1249,0))=0,"n/a",(INDEX(Historical!$C$7:$C$1227,MATCH(B322,Historical!$B$7:$B$1249,0))/INDEX(Historical!$D$7:$D$1225,MATCH(B322,Historical!$B$7:$B$1249,0))-1)*100)</f>
        <v>13.636363636363647</v>
      </c>
      <c r="T322" s="667">
        <f>IF(INDEX(Historical!$F$7:$F$1218,MATCH(B322,Historical!$B$7:$B$1249,0))=0,"n/a",((INDEX(Historical!$C$7:$C$1227,MATCH(B322,Historical!$B$7:$B$1249,0))/INDEX(Historical!$F$7:$F$1218,MATCH(B322,Historical!$B$7:$B$1249,0)))^(1/3)-1)*100)</f>
        <v>12.624788044360603</v>
      </c>
      <c r="U322" s="667">
        <f>IF(INDEX(Historical!$H$7:$H$1218,MATCH(B322,Historical!$B$7:$B$1249,0))=0,"n/a",((INDEX(Historical!$C$7:$C$1227,MATCH(B322,Historical!$B$7:$B$1249,0))/INDEX(Historical!$H$7:$H$1218,MATCH(B322,Historical!$B$7:$B$1249,0)))^(1/5)-1)*100)</f>
        <v>10.756634324829006</v>
      </c>
      <c r="V322" s="667">
        <f>IF(INDEX(Historical!$N$7:$N$1218,MATCH(B322,Historical!$B$7:$B$1249,0))=0,"n/a",((INDEX(Historical!$C$7:$C$1227,MATCH(B322,Historical!$B$7:$B$1249,0))/INDEX(Historical!$N$7:$N$1218,MATCH(B322,Historical!$B$7:$B$1249,0)))^(1/10)-1)*100)</f>
        <v>10.756634324828983</v>
      </c>
      <c r="W322" s="668">
        <f t="shared" si="72"/>
        <v>1.0000000000000022</v>
      </c>
      <c r="X322" s="669">
        <f t="shared" si="73"/>
        <v>0.70767331084401364</v>
      </c>
      <c r="Y322" s="640"/>
      <c r="Z322" s="618">
        <f t="shared" si="74"/>
        <v>32.697547683923709</v>
      </c>
      <c r="AA322" s="844">
        <f t="shared" si="75"/>
        <v>14.850136239782017</v>
      </c>
      <c r="AB322" s="845">
        <v>12</v>
      </c>
      <c r="AC322" s="824">
        <v>3.67</v>
      </c>
      <c r="AD322" s="824">
        <v>2.0699999999999998</v>
      </c>
      <c r="AE322" s="824">
        <v>5.47</v>
      </c>
      <c r="AF322" s="824">
        <v>1.79</v>
      </c>
      <c r="AG322" s="824">
        <v>11.3</v>
      </c>
      <c r="AH322" s="824">
        <v>82.399999999999991</v>
      </c>
      <c r="AI322" s="824">
        <v>18.690000000000001</v>
      </c>
      <c r="AJ322" s="824">
        <v>15.2</v>
      </c>
      <c r="AK322" s="824">
        <v>7.0000000000000009</v>
      </c>
      <c r="AL322" s="836">
        <v>1770</v>
      </c>
      <c r="AM322" s="830">
        <v>3.2</v>
      </c>
      <c r="AN322" s="824">
        <v>0.1</v>
      </c>
      <c r="AO322" s="705">
        <f t="shared" si="76"/>
        <v>-1.8916670525676906</v>
      </c>
      <c r="AP322" s="706">
        <f t="shared" si="77"/>
        <v>12.958469187214327</v>
      </c>
      <c r="AQ322" s="846">
        <f t="shared" si="78"/>
        <v>8.6927246245831924</v>
      </c>
      <c r="AR322" s="618">
        <f>INDEX(Historical!$C$7:$C$1227,MATCH(B322,Historical!$B$7:$B$1249,0))*IF(AH322="n/a",1.03,IF(AH322&lt;0,1.01,IF(AH322&gt;10,1.1,(1+AH322/100))))</f>
        <v>1.1000000000000001</v>
      </c>
      <c r="AS322" s="844">
        <f t="shared" si="79"/>
        <v>1.2100000000000002</v>
      </c>
      <c r="AT322" s="844">
        <f t="shared" si="85"/>
        <v>1.2947000000000002</v>
      </c>
      <c r="AU322" s="844">
        <f t="shared" si="85"/>
        <v>1.3853290000000003</v>
      </c>
      <c r="AV322" s="844">
        <f t="shared" si="85"/>
        <v>1.4823020300000003</v>
      </c>
      <c r="AW322" s="618">
        <f t="shared" si="80"/>
        <v>6.4723310300000012</v>
      </c>
      <c r="AX322" s="713">
        <f t="shared" si="81"/>
        <v>11.87583675229358</v>
      </c>
      <c r="AY322" s="891">
        <v>0.61</v>
      </c>
      <c r="AZ322" s="830">
        <v>45.68</v>
      </c>
      <c r="BA322" s="830">
        <v>-7.03</v>
      </c>
      <c r="BB322" s="830">
        <v>5.48</v>
      </c>
      <c r="BC322" s="830">
        <v>18.63</v>
      </c>
      <c r="BE322" s="594">
        <v>2014</v>
      </c>
      <c r="BF322" s="856">
        <f t="shared" si="82"/>
        <v>1</v>
      </c>
      <c r="BG322" s="840">
        <v>1.2</v>
      </c>
      <c r="BH322" s="823" t="s">
        <v>4455</v>
      </c>
      <c r="BI322" s="823" t="s">
        <v>4456</v>
      </c>
    </row>
    <row r="323" spans="1:61" ht="11.25" customHeight="1" x14ac:dyDescent="0.2">
      <c r="A323" s="822" t="s">
        <v>5128</v>
      </c>
      <c r="B323" s="833" t="s">
        <v>4345</v>
      </c>
      <c r="C323" s="889" t="s">
        <v>107</v>
      </c>
      <c r="D323" s="889" t="s">
        <v>4205</v>
      </c>
      <c r="E323" s="699">
        <v>12</v>
      </c>
      <c r="F323" s="1155">
        <v>373</v>
      </c>
      <c r="G323" s="1155" t="s">
        <v>114</v>
      </c>
      <c r="H323" s="1155" t="s">
        <v>114</v>
      </c>
      <c r="I323" s="832">
        <v>46.81</v>
      </c>
      <c r="J323" s="618">
        <f t="shared" si="69"/>
        <v>4.443494979705191</v>
      </c>
      <c r="K323" s="835">
        <v>0.52</v>
      </c>
      <c r="L323" s="845">
        <v>4</v>
      </c>
      <c r="M323" s="609">
        <f t="shared" si="70"/>
        <v>2.08</v>
      </c>
      <c r="N323" s="828" t="s">
        <v>118</v>
      </c>
      <c r="O323" s="700">
        <v>0.48</v>
      </c>
      <c r="P323" s="603">
        <v>44784</v>
      </c>
      <c r="Q323" s="603">
        <v>44805</v>
      </c>
      <c r="R323" s="609">
        <f t="shared" si="71"/>
        <v>8.333333333333341</v>
      </c>
      <c r="S323" s="667">
        <f>IF(INDEX(Historical!$D$7:$D$1225,MATCH(B323,Historical!$B$7:$B$1249,0))=0,"n/a",(INDEX(Historical!$C$7:$C$1227,MATCH(B323,Historical!$B$7:$B$1249,0))/INDEX(Historical!$D$7:$D$1225,MATCH(B323,Historical!$B$7:$B$1249,0))-1)*100)</f>
        <v>3.3333333333333437</v>
      </c>
      <c r="T323" s="667">
        <f>IF(INDEX(Historical!$F$7:$F$1218,MATCH(B323,Historical!$B$7:$B$1249,0))=0,"n/a",((INDEX(Historical!$C$7:$C$1227,MATCH(B323,Historical!$B$7:$B$1249,0))/INDEX(Historical!$F$7:$F$1218,MATCH(B323,Historical!$B$7:$B$1249,0)))^(1/3)-1)*100)</f>
        <v>7.0779637422353936</v>
      </c>
      <c r="U323" s="667">
        <f>IF(INDEX(Historical!$H$7:$H$1218,MATCH(B323,Historical!$B$7:$B$1249,0))=0,"n/a",((INDEX(Historical!$C$7:$C$1227,MATCH(B323,Historical!$B$7:$B$1249,0))/INDEX(Historical!$H$7:$H$1218,MATCH(B323,Historical!$B$7:$B$1249,0)))^(1/5)-1)*100)</f>
        <v>10.093840223689398</v>
      </c>
      <c r="V323" s="667">
        <f>IF(INDEX(Historical!$N$7:$N$1218,MATCH(B323,Historical!$B$7:$B$1249,0))=0,"n/a",((INDEX(Historical!$C$7:$C$1227,MATCH(B323,Historical!$B$7:$B$1249,0))/INDEX(Historical!$N$7:$N$1218,MATCH(B323,Historical!$B$7:$B$1249,0)))^(1/10)-1)*100)</f>
        <v>11.258524744047516</v>
      </c>
      <c r="W323" s="668">
        <f t="shared" si="72"/>
        <v>0.89655087617283979</v>
      </c>
      <c r="X323" s="669">
        <f t="shared" si="73"/>
        <v>1.0093840223689399</v>
      </c>
      <c r="Y323" s="640"/>
      <c r="Z323" s="618">
        <f t="shared" si="74"/>
        <v>47.706422018348619</v>
      </c>
      <c r="AA323" s="844">
        <f t="shared" si="75"/>
        <v>10.736238532110091</v>
      </c>
      <c r="AB323" s="845">
        <v>12</v>
      </c>
      <c r="AC323" s="824">
        <v>4.3600000000000003</v>
      </c>
      <c r="AD323" s="824">
        <v>5.16</v>
      </c>
      <c r="AE323" s="824">
        <v>4.1100000000000003</v>
      </c>
      <c r="AF323" s="824">
        <v>1.1299999999999999</v>
      </c>
      <c r="AG323" s="824">
        <v>10.100000000000001</v>
      </c>
      <c r="AH323" s="824">
        <v>45.1</v>
      </c>
      <c r="AI323" s="824">
        <v>4.5999999999999996</v>
      </c>
      <c r="AJ323" s="824">
        <v>10</v>
      </c>
      <c r="AK323" s="824">
        <v>2.04</v>
      </c>
      <c r="AL323" s="836">
        <v>60900</v>
      </c>
      <c r="AM323" s="830">
        <v>0.1</v>
      </c>
      <c r="AN323" s="824">
        <v>0.57999999999999996</v>
      </c>
      <c r="AO323" s="705">
        <f t="shared" si="76"/>
        <v>3.8010966712844976</v>
      </c>
      <c r="AP323" s="706">
        <f t="shared" si="77"/>
        <v>14.537335203394589</v>
      </c>
      <c r="AQ323" s="846">
        <f t="shared" si="78"/>
        <v>-26.569913700825744</v>
      </c>
      <c r="AR323" s="618">
        <f>INDEX(Historical!$C$7:$C$1227,MATCH(B323,Historical!$B$7:$B$1249,0))*IF(AH323="n/a",1.03,IF(AH323&lt;0,1.01,IF(AH323&gt;10,1.1,(1+AH323/100))))</f>
        <v>2.0460000000000003</v>
      </c>
      <c r="AS323" s="844">
        <f t="shared" si="79"/>
        <v>2.1401160000000004</v>
      </c>
      <c r="AT323" s="844">
        <f t="shared" si="85"/>
        <v>2.1837743664000002</v>
      </c>
      <c r="AU323" s="844">
        <f t="shared" si="85"/>
        <v>2.2283233634745603</v>
      </c>
      <c r="AV323" s="844">
        <f t="shared" si="85"/>
        <v>2.2737811600894413</v>
      </c>
      <c r="AW323" s="618">
        <f t="shared" si="80"/>
        <v>10.871994889964002</v>
      </c>
      <c r="AX323" s="713">
        <f t="shared" si="81"/>
        <v>23.22579553506516</v>
      </c>
      <c r="AY323" s="891">
        <v>1.07</v>
      </c>
      <c r="AZ323" s="830">
        <v>17.010000000000002</v>
      </c>
      <c r="BA323" s="830">
        <v>-32.11</v>
      </c>
      <c r="BB323" s="830">
        <v>5.27</v>
      </c>
      <c r="BC323" s="830">
        <v>-5.75</v>
      </c>
      <c r="BE323" s="594">
        <v>2011</v>
      </c>
      <c r="BF323" s="856">
        <f t="shared" si="82"/>
        <v>1</v>
      </c>
      <c r="BG323" s="840">
        <v>1.0999999999999999</v>
      </c>
      <c r="BH323" s="823" t="s">
        <v>4455</v>
      </c>
      <c r="BI323" s="823" t="s">
        <v>4456</v>
      </c>
    </row>
    <row r="324" spans="1:61" ht="11.25" customHeight="1" x14ac:dyDescent="0.2">
      <c r="A324" s="829" t="s">
        <v>5131</v>
      </c>
      <c r="B324" s="833" t="s">
        <v>597</v>
      </c>
      <c r="C324" s="889" t="s">
        <v>107</v>
      </c>
      <c r="D324" s="889" t="s">
        <v>117</v>
      </c>
      <c r="E324" s="699">
        <v>17</v>
      </c>
      <c r="F324" s="1155">
        <v>230</v>
      </c>
      <c r="G324" s="1155" t="s">
        <v>105</v>
      </c>
      <c r="H324" s="1155" t="s">
        <v>105</v>
      </c>
      <c r="I324" s="832">
        <v>147.30000000000001</v>
      </c>
      <c r="J324" s="618">
        <f t="shared" si="69"/>
        <v>2.0366598778004072</v>
      </c>
      <c r="K324" s="835">
        <v>0.75</v>
      </c>
      <c r="L324" s="845">
        <v>4</v>
      </c>
      <c r="M324" s="609">
        <f t="shared" si="70"/>
        <v>3</v>
      </c>
      <c r="N324" s="828" t="s">
        <v>150</v>
      </c>
      <c r="O324" s="700">
        <v>0.7</v>
      </c>
      <c r="P324" s="603">
        <v>44545</v>
      </c>
      <c r="Q324" s="603">
        <v>44560</v>
      </c>
      <c r="R324" s="609">
        <f t="shared" si="71"/>
        <v>7.1428571428571495</v>
      </c>
      <c r="S324" s="667">
        <f>IF(INDEX(Historical!$D$7:$D$1225,MATCH(B324,Historical!$B$7:$B$1249,0))=0,"n/a",(INDEX(Historical!$C$7:$C$1227,MATCH(B324,Historical!$B$7:$B$1249,0))/INDEX(Historical!$D$7:$D$1225,MATCH(B324,Historical!$B$7:$B$1249,0))-1)*100)</f>
        <v>7.547169811320753</v>
      </c>
      <c r="T324" s="667">
        <f>IF(INDEX(Historical!$F$7:$F$1218,MATCH(B324,Historical!$B$7:$B$1249,0))=0,"n/a",((INDEX(Historical!$C$7:$C$1227,MATCH(B324,Historical!$B$7:$B$1249,0))/INDEX(Historical!$F$7:$F$1218,MATCH(B324,Historical!$B$7:$B$1249,0)))^(1/3)-1)*100)</f>
        <v>8.6835865964923542</v>
      </c>
      <c r="U324" s="667">
        <f>IF(INDEX(Historical!$H$7:$H$1218,MATCH(B324,Historical!$B$7:$B$1249,0))=0,"n/a",((INDEX(Historical!$C$7:$C$1227,MATCH(B324,Historical!$B$7:$B$1249,0))/INDEX(Historical!$H$7:$H$1218,MATCH(B324,Historical!$B$7:$B$1249,0)))^(1/5)-1)*100)</f>
        <v>8.6769401487293507</v>
      </c>
      <c r="V324" s="667">
        <f>IF(INDEX(Historical!$N$7:$N$1218,MATCH(B324,Historical!$B$7:$B$1249,0))=0,"n/a",((INDEX(Historical!$C$7:$C$1227,MATCH(B324,Historical!$B$7:$B$1249,0))/INDEX(Historical!$N$7:$N$1218,MATCH(B324,Historical!$B$7:$B$1249,0)))^(1/10)-1)*100)</f>
        <v>9.7410809684315147</v>
      </c>
      <c r="W324" s="668">
        <f t="shared" si="72"/>
        <v>0.89075741972058475</v>
      </c>
      <c r="X324" s="669">
        <f t="shared" si="73"/>
        <v>0.17564656171516904</v>
      </c>
      <c r="Y324" s="640"/>
      <c r="Z324" s="618">
        <f t="shared" si="74"/>
        <v>36.991368680641187</v>
      </c>
      <c r="AA324" s="844">
        <f t="shared" si="75"/>
        <v>18.162762022194823</v>
      </c>
      <c r="AB324" s="845">
        <v>12</v>
      </c>
      <c r="AC324" s="824">
        <v>8.11</v>
      </c>
      <c r="AD324" s="824">
        <v>1.1100000000000001</v>
      </c>
      <c r="AE324" s="824">
        <v>0.95</v>
      </c>
      <c r="AF324" s="824">
        <v>2.2599999999999998</v>
      </c>
      <c r="AG324" s="824">
        <v>10.7</v>
      </c>
      <c r="AH324" s="824">
        <v>21.4</v>
      </c>
      <c r="AI324" s="824">
        <v>19.48</v>
      </c>
      <c r="AJ324" s="825">
        <v>49.4</v>
      </c>
      <c r="AK324" s="825">
        <v>16.2</v>
      </c>
      <c r="AL324" s="836">
        <v>5160</v>
      </c>
      <c r="AM324" s="830">
        <v>0.70000000000000007</v>
      </c>
      <c r="AN324" s="824">
        <v>0.34</v>
      </c>
      <c r="AO324" s="705">
        <f t="shared" si="76"/>
        <v>-7.4491619956650652</v>
      </c>
      <c r="AP324" s="706">
        <f t="shared" si="77"/>
        <v>10.713600026529758</v>
      </c>
      <c r="AQ324" s="846">
        <f t="shared" si="78"/>
        <v>35.068447125744861</v>
      </c>
      <c r="AR324" s="618">
        <f>INDEX(Historical!$C$7:$C$1227,MATCH(B324,Historical!$B$7:$B$1249,0))*IF(AH324="n/a",1.03,IF(AH324&lt;0,1.01,IF(AH324&gt;10,1.1,(1+AH324/100))))</f>
        <v>3.1350000000000002</v>
      </c>
      <c r="AS324" s="844">
        <f t="shared" si="79"/>
        <v>3.4485000000000006</v>
      </c>
      <c r="AT324" s="844">
        <f t="shared" si="85"/>
        <v>3.7933500000000011</v>
      </c>
      <c r="AU324" s="844">
        <f t="shared" si="85"/>
        <v>4.1726850000000013</v>
      </c>
      <c r="AV324" s="844">
        <f t="shared" si="85"/>
        <v>4.5899535000000018</v>
      </c>
      <c r="AW324" s="618">
        <f t="shared" si="80"/>
        <v>19.139488500000006</v>
      </c>
      <c r="AX324" s="713">
        <f t="shared" si="81"/>
        <v>12.993542769857436</v>
      </c>
      <c r="AY324" s="891">
        <v>0.72</v>
      </c>
      <c r="AZ324" s="830">
        <v>21.05</v>
      </c>
      <c r="BA324" s="830">
        <v>-5.3</v>
      </c>
      <c r="BB324" s="830">
        <v>6.52</v>
      </c>
      <c r="BC324" s="830">
        <v>4.51</v>
      </c>
      <c r="BE324" s="594">
        <v>2006</v>
      </c>
      <c r="BF324" s="856">
        <f t="shared" si="82"/>
        <v>2</v>
      </c>
      <c r="BG324" s="840">
        <v>2.1</v>
      </c>
      <c r="BH324" s="823" t="s">
        <v>4455</v>
      </c>
      <c r="BI324" s="823" t="s">
        <v>4456</v>
      </c>
    </row>
    <row r="325" spans="1:61" ht="11.25" customHeight="1" x14ac:dyDescent="0.2">
      <c r="A325" s="822" t="s">
        <v>5132</v>
      </c>
      <c r="B325" s="833" t="s">
        <v>1664</v>
      </c>
      <c r="C325" s="889" t="s">
        <v>244</v>
      </c>
      <c r="D325" s="889" t="s">
        <v>4233</v>
      </c>
      <c r="E325" s="699">
        <v>13</v>
      </c>
      <c r="F325" s="1155">
        <v>301</v>
      </c>
      <c r="G325" s="1155" t="s">
        <v>105</v>
      </c>
      <c r="H325" s="1155" t="s">
        <v>105</v>
      </c>
      <c r="I325" s="832">
        <v>86.14</v>
      </c>
      <c r="J325" s="618">
        <f t="shared" si="69"/>
        <v>2.0896215463199441</v>
      </c>
      <c r="K325" s="835">
        <v>0.45</v>
      </c>
      <c r="L325" s="845">
        <v>4</v>
      </c>
      <c r="M325" s="609">
        <f t="shared" si="70"/>
        <v>1.8</v>
      </c>
      <c r="N325" s="828" t="s">
        <v>557</v>
      </c>
      <c r="O325" s="700">
        <v>0.43</v>
      </c>
      <c r="P325" s="603">
        <v>44859</v>
      </c>
      <c r="Q325" s="603">
        <v>44874</v>
      </c>
      <c r="R325" s="609">
        <f t="shared" si="71"/>
        <v>4.6511627906976782</v>
      </c>
      <c r="S325" s="667">
        <f>IF(INDEX(Historical!$D$7:$D$1225,MATCH(B325,Historical!$B$7:$B$1249,0))=0,"n/a",(INDEX(Historical!$C$7:$C$1227,MATCH(B325,Historical!$B$7:$B$1249,0))/INDEX(Historical!$D$7:$D$1225,MATCH(B325,Historical!$B$7:$B$1249,0))-1)*100)</f>
        <v>3.105590062111796</v>
      </c>
      <c r="T325" s="667">
        <f>IF(INDEX(Historical!$F$7:$F$1218,MATCH(B325,Historical!$B$7:$B$1249,0))=0,"n/a",((INDEX(Historical!$C$7:$C$1227,MATCH(B325,Historical!$B$7:$B$1249,0))/INDEX(Historical!$F$7:$F$1218,MATCH(B325,Historical!$B$7:$B$1249,0)))^(1/3)-1)*100)</f>
        <v>3.4361331000678952</v>
      </c>
      <c r="U325" s="667">
        <f>IF(INDEX(Historical!$H$7:$H$1218,MATCH(B325,Historical!$B$7:$B$1249,0))=0,"n/a",((INDEX(Historical!$C$7:$C$1227,MATCH(B325,Historical!$B$7:$B$1249,0))/INDEX(Historical!$H$7:$H$1218,MATCH(B325,Historical!$B$7:$B$1249,0)))^(1/5)-1)*100)</f>
        <v>5.6689783679528372</v>
      </c>
      <c r="V325" s="667">
        <f>IF(INDEX(Historical!$N$7:$N$1218,MATCH(B325,Historical!$B$7:$B$1249,0))=0,"n/a",((INDEX(Historical!$C$7:$C$1227,MATCH(B325,Historical!$B$7:$B$1249,0))/INDEX(Historical!$N$7:$N$1218,MATCH(B325,Historical!$B$7:$B$1249,0)))^(1/10)-1)*100)</f>
        <v>13.943500495031724</v>
      </c>
      <c r="W325" s="668">
        <f t="shared" si="72"/>
        <v>0.40656780339863569</v>
      </c>
      <c r="X325" s="669">
        <f t="shared" si="73"/>
        <v>0.23819236840137975</v>
      </c>
      <c r="Y325" s="628"/>
      <c r="Z325" s="618">
        <f t="shared" si="74"/>
        <v>8.7378640776699026</v>
      </c>
      <c r="AA325" s="844">
        <f t="shared" si="75"/>
        <v>4.1815533980582522</v>
      </c>
      <c r="AB325" s="845">
        <v>7</v>
      </c>
      <c r="AC325" s="824">
        <v>20.6</v>
      </c>
      <c r="AD325" s="824">
        <v>0.71</v>
      </c>
      <c r="AE325" s="824">
        <v>0.28000000000000003</v>
      </c>
      <c r="AF325" s="824">
        <v>1.3</v>
      </c>
      <c r="AG325" s="824">
        <v>34.1</v>
      </c>
      <c r="AH325" s="824">
        <v>73.7</v>
      </c>
      <c r="AI325" s="824">
        <v>3.47</v>
      </c>
      <c r="AJ325" s="824">
        <v>23.799999999999997</v>
      </c>
      <c r="AK325" s="824">
        <v>5.8999999999999995</v>
      </c>
      <c r="AL325" s="836">
        <v>4570</v>
      </c>
      <c r="AM325" s="830">
        <v>2.9000000000000004</v>
      </c>
      <c r="AN325" s="824">
        <v>0.5</v>
      </c>
      <c r="AO325" s="705">
        <f t="shared" si="76"/>
        <v>3.5770465162145291</v>
      </c>
      <c r="AP325" s="706">
        <f t="shared" si="77"/>
        <v>7.7585999142727813</v>
      </c>
      <c r="AQ325" s="846">
        <f t="shared" si="78"/>
        <v>-50.847089302980123</v>
      </c>
      <c r="AR325" s="618">
        <f>INDEX(Historical!$C$7:$C$1227,MATCH(B325,Historical!$B$7:$B$1249,0))*IF(AH325="n/a",1.03,IF(AH325&lt;0,1.01,IF(AH325&gt;10,1.1,(1+AH325/100))))</f>
        <v>1.8260000000000001</v>
      </c>
      <c r="AS325" s="844">
        <f t="shared" si="79"/>
        <v>1.8893621999999999</v>
      </c>
      <c r="AT325" s="844">
        <f t="shared" si="85"/>
        <v>2.0008345697999999</v>
      </c>
      <c r="AU325" s="844">
        <f t="shared" si="85"/>
        <v>2.1188838094181999</v>
      </c>
      <c r="AV325" s="844">
        <f t="shared" si="85"/>
        <v>2.2438979541738737</v>
      </c>
      <c r="AW325" s="618">
        <f t="shared" si="80"/>
        <v>10.078978533392075</v>
      </c>
      <c r="AX325" s="713">
        <f t="shared" si="81"/>
        <v>11.700694837929039</v>
      </c>
      <c r="AY325" s="891">
        <v>1.68</v>
      </c>
      <c r="AZ325" s="830">
        <v>30</v>
      </c>
      <c r="BA325" s="830">
        <v>-22.39</v>
      </c>
      <c r="BB325" s="830">
        <v>9.5399999999999991</v>
      </c>
      <c r="BC325" s="830">
        <v>6.32</v>
      </c>
      <c r="BE325" s="594">
        <v>2011</v>
      </c>
      <c r="BF325" s="856">
        <f t="shared" si="82"/>
        <v>1</v>
      </c>
      <c r="BG325" s="840">
        <v>14.899999999999999</v>
      </c>
      <c r="BH325" s="823" t="s">
        <v>4455</v>
      </c>
      <c r="BI325" s="823" t="s">
        <v>4456</v>
      </c>
    </row>
    <row r="326" spans="1:61" ht="11.25" customHeight="1" x14ac:dyDescent="0.2">
      <c r="A326" s="838" t="s">
        <v>5135</v>
      </c>
      <c r="B326" s="833" t="s">
        <v>1670</v>
      </c>
      <c r="C326" s="889" t="s">
        <v>107</v>
      </c>
      <c r="D326" s="889" t="s">
        <v>4205</v>
      </c>
      <c r="E326" s="699">
        <v>11</v>
      </c>
      <c r="F326" s="1155">
        <v>425</v>
      </c>
      <c r="G326" s="1155" t="s">
        <v>36</v>
      </c>
      <c r="H326" s="1155" t="s">
        <v>36</v>
      </c>
      <c r="I326" s="832">
        <v>32.299999999999997</v>
      </c>
      <c r="J326" s="618">
        <f t="shared" si="69"/>
        <v>2.8482972136222915</v>
      </c>
      <c r="K326" s="835">
        <v>0.23</v>
      </c>
      <c r="L326" s="845">
        <v>4</v>
      </c>
      <c r="M326" s="609">
        <f t="shared" si="70"/>
        <v>0.92</v>
      </c>
      <c r="N326" s="828" t="s">
        <v>458</v>
      </c>
      <c r="O326" s="700">
        <v>0.2</v>
      </c>
      <c r="P326" s="603">
        <v>44741</v>
      </c>
      <c r="Q326" s="603">
        <v>44754</v>
      </c>
      <c r="R326" s="609">
        <f t="shared" si="71"/>
        <v>15</v>
      </c>
      <c r="S326" s="667">
        <f>IF(INDEX(Historical!$D$7:$D$1225,MATCH(B326,Historical!$B$7:$B$1249,0))=0,"n/a",(INDEX(Historical!$C$7:$C$1227,MATCH(B326,Historical!$B$7:$B$1249,0))/INDEX(Historical!$D$7:$D$1225,MATCH(B326,Historical!$B$7:$B$1249,0))-1)*100)</f>
        <v>5.555555555555558</v>
      </c>
      <c r="T326" s="667">
        <f>IF(INDEX(Historical!$F$7:$F$1218,MATCH(B326,Historical!$B$7:$B$1249,0))=0,"n/a",((INDEX(Historical!$C$7:$C$1227,MATCH(B326,Historical!$B$7:$B$1249,0))/INDEX(Historical!$F$7:$F$1218,MATCH(B326,Historical!$B$7:$B$1249,0)))^(1/3)-1)*100)</f>
        <v>8.1983855523197757</v>
      </c>
      <c r="U326" s="667">
        <f>IF(INDEX(Historical!$H$7:$H$1218,MATCH(B326,Historical!$B$7:$B$1249,0))=0,"n/a",((INDEX(Historical!$C$7:$C$1227,MATCH(B326,Historical!$B$7:$B$1249,0))/INDEX(Historical!$H$7:$H$1218,MATCH(B326,Historical!$B$7:$B$1249,0)))^(1/5)-1)*100)</f>
        <v>8.7348394571074905</v>
      </c>
      <c r="V326" s="667">
        <f>IF(INDEX(Historical!$N$7:$N$1218,MATCH(B326,Historical!$B$7:$B$1249,0))=0,"n/a",((INDEX(Historical!$C$7:$C$1227,MATCH(B326,Historical!$B$7:$B$1249,0))/INDEX(Historical!$N$7:$N$1218,MATCH(B326,Historical!$B$7:$B$1249,0)))^(1/10)-1)*100)</f>
        <v>9.3578666855607793</v>
      </c>
      <c r="W326" s="668">
        <f t="shared" si="72"/>
        <v>0.93342208759880907</v>
      </c>
      <c r="X326" s="669">
        <f t="shared" si="73"/>
        <v>0.43028765798559065</v>
      </c>
      <c r="Y326" s="640"/>
      <c r="Z326" s="618">
        <f t="shared" si="74"/>
        <v>36.65338645418327</v>
      </c>
      <c r="AA326" s="844">
        <f t="shared" si="75"/>
        <v>12.868525896414342</v>
      </c>
      <c r="AB326" s="845">
        <v>12</v>
      </c>
      <c r="AC326" s="824">
        <v>2.5099999999999998</v>
      </c>
      <c r="AD326" s="824" t="s">
        <v>135</v>
      </c>
      <c r="AE326" s="824">
        <v>4.96</v>
      </c>
      <c r="AF326" s="824">
        <v>1.25</v>
      </c>
      <c r="AG326" s="824">
        <v>10.199999999999999</v>
      </c>
      <c r="AH326" s="824">
        <v>47.699999999999996</v>
      </c>
      <c r="AI326" s="824">
        <v>11.24</v>
      </c>
      <c r="AJ326" s="824">
        <v>20.3</v>
      </c>
      <c r="AK326" s="824" t="s">
        <v>135</v>
      </c>
      <c r="AL326" s="836">
        <v>2360</v>
      </c>
      <c r="AM326" s="830">
        <v>26.700000000000003</v>
      </c>
      <c r="AN326" s="824">
        <v>0.27</v>
      </c>
      <c r="AO326" s="705">
        <f t="shared" si="76"/>
        <v>-1.2853892256845594</v>
      </c>
      <c r="AP326" s="706">
        <f t="shared" si="77"/>
        <v>11.583136670729782</v>
      </c>
      <c r="AQ326" s="846">
        <f t="shared" si="78"/>
        <v>-15.447170044027958</v>
      </c>
      <c r="AR326" s="618">
        <f>INDEX(Historical!$C$7:$C$1227,MATCH(B326,Historical!$B$7:$B$1249,0))*IF(AH326="n/a",1.03,IF(AH326&lt;0,1.01,IF(AH326&gt;10,1.1,(1+AH326/100))))</f>
        <v>0.83600000000000008</v>
      </c>
      <c r="AS326" s="844">
        <f t="shared" si="79"/>
        <v>0.9196000000000002</v>
      </c>
      <c r="AT326" s="844">
        <f t="shared" si="85"/>
        <v>0.94718800000000025</v>
      </c>
      <c r="AU326" s="844">
        <f t="shared" si="85"/>
        <v>0.97560364000000033</v>
      </c>
      <c r="AV326" s="844">
        <f t="shared" si="85"/>
        <v>1.0048717492000003</v>
      </c>
      <c r="AW326" s="618">
        <f t="shared" si="80"/>
        <v>4.6832633892000013</v>
      </c>
      <c r="AX326" s="713">
        <f t="shared" si="81"/>
        <v>14.499267458823534</v>
      </c>
      <c r="AY326" s="891">
        <v>1.03</v>
      </c>
      <c r="AZ326" s="830">
        <v>23.380000000000003</v>
      </c>
      <c r="BA326" s="830">
        <v>-7.16</v>
      </c>
      <c r="BB326" s="830">
        <v>6.64</v>
      </c>
      <c r="BC326" s="830">
        <v>9.7799999999999994</v>
      </c>
      <c r="BE326" s="594">
        <v>2012</v>
      </c>
      <c r="BF326" s="856">
        <f t="shared" si="82"/>
        <v>1</v>
      </c>
      <c r="BG326" s="840">
        <v>1.2</v>
      </c>
      <c r="BH326" s="823" t="s">
        <v>4455</v>
      </c>
      <c r="BI326" s="823" t="s">
        <v>4456</v>
      </c>
    </row>
    <row r="327" spans="1:61" ht="11.25" customHeight="1" x14ac:dyDescent="0.2">
      <c r="A327" s="829" t="s">
        <v>5136</v>
      </c>
      <c r="B327" s="833" t="s">
        <v>798</v>
      </c>
      <c r="C327" s="889" t="s">
        <v>177</v>
      </c>
      <c r="D327" s="889" t="s">
        <v>4203</v>
      </c>
      <c r="E327" s="699">
        <v>17</v>
      </c>
      <c r="F327" s="1155">
        <v>231</v>
      </c>
      <c r="G327" s="1155" t="s">
        <v>105</v>
      </c>
      <c r="H327" s="1155" t="s">
        <v>105</v>
      </c>
      <c r="I327" s="832">
        <v>2592.54</v>
      </c>
      <c r="J327" s="618">
        <f t="shared" ref="J327:J368" si="86">(M327/I327)*100</f>
        <v>0.46286653243537224</v>
      </c>
      <c r="K327" s="835">
        <v>3</v>
      </c>
      <c r="L327" s="845">
        <v>4</v>
      </c>
      <c r="M327" s="609">
        <f t="shared" ref="M327:M368" si="87">K327*L327</f>
        <v>12</v>
      </c>
      <c r="N327" s="828" t="s">
        <v>147</v>
      </c>
      <c r="O327" s="700">
        <v>2.75</v>
      </c>
      <c r="P327" s="603">
        <v>44627</v>
      </c>
      <c r="Q327" s="603">
        <v>44635</v>
      </c>
      <c r="R327" s="609">
        <f t="shared" ref="R327:R368" si="88">(K327-O327)/O327*100</f>
        <v>9.0909090909090917</v>
      </c>
      <c r="S327" s="667">
        <f>IF(INDEX(Historical!$D$7:$D$1225,MATCH(B327,Historical!$B$7:$B$1249,0))=0,"n/a",(INDEX(Historical!$C$7:$C$1227,MATCH(B327,Historical!$B$7:$B$1249,0))/INDEX(Historical!$D$7:$D$1225,MATCH(B327,Historical!$B$7:$B$1249,0))-1)*100)</f>
        <v>10.000000000000009</v>
      </c>
      <c r="T327" s="667">
        <f>IF(INDEX(Historical!$F$7:$F$1218,MATCH(B327,Historical!$B$7:$B$1249,0))=0,"n/a",((INDEX(Historical!$C$7:$C$1227,MATCH(B327,Historical!$B$7:$B$1249,0))/INDEX(Historical!$F$7:$F$1218,MATCH(B327,Historical!$B$7:$B$1249,0)))^(1/3)-1)*100)</f>
        <v>118.81031702423104</v>
      </c>
      <c r="U327" s="667">
        <f>IF(INDEX(Historical!$H$7:$H$1218,MATCH(B327,Historical!$B$7:$B$1249,0))=0,"n/a",((INDEX(Historical!$C$7:$C$1227,MATCH(B327,Historical!$B$7:$B$1249,0))/INDEX(Historical!$H$7:$H$1218,MATCH(B327,Historical!$B$7:$B$1249,0)))^(1/5)-1)*100)</f>
        <v>104.17670846269766</v>
      </c>
      <c r="V327" s="667">
        <f>IF(INDEX(Historical!$N$7:$N$1218,MATCH(B327,Historical!$B$7:$B$1249,0))=0,"n/a",((INDEX(Historical!$C$7:$C$1227,MATCH(B327,Historical!$B$7:$B$1249,0))/INDEX(Historical!$N$7:$N$1218,MATCH(B327,Historical!$B$7:$B$1249,0)))^(1/10)-1)*100)</f>
        <v>48.565284529167371</v>
      </c>
      <c r="W327" s="668">
        <f t="shared" ref="W327:W368" si="89">IF(OR(U327&lt;=0,U327="n/a",V327&lt;=0,V327="n/a"),"n/a",U327/V327)</f>
        <v>2.1450859286149377</v>
      </c>
      <c r="X327" s="669">
        <f t="shared" ref="X327:X368" si="90">IF(OR(AJ327&lt;=0,AJ327="n/a",U327&lt;=0,U327="n/a"),"n/a",U327/AJ327)</f>
        <v>2.2746006214562806</v>
      </c>
      <c r="Y327" s="834"/>
      <c r="Z327" s="618">
        <f t="shared" ref="Z327:Z368" si="91">IF(OR(AC327&lt;0.01,AC327="n/a"),"n/a",M327/AC327*100)</f>
        <v>21.806287479556605</v>
      </c>
      <c r="AA327" s="844">
        <f t="shared" ref="AA327:AA368" si="92">IF(OR(AC327&lt;0.01,AC327="n/a"),"n/a",I327/AC327)</f>
        <v>47.111393785208065</v>
      </c>
      <c r="AB327" s="845">
        <v>12</v>
      </c>
      <c r="AC327" s="824">
        <v>55.03</v>
      </c>
      <c r="AD327" s="824">
        <v>2.27</v>
      </c>
      <c r="AE327" s="824">
        <v>29.84</v>
      </c>
      <c r="AF327" s="824">
        <v>26.81</v>
      </c>
      <c r="AG327" s="825">
        <v>62</v>
      </c>
      <c r="AH327" s="824">
        <v>53.400000000000006</v>
      </c>
      <c r="AI327" s="824">
        <v>5.4399999999999995</v>
      </c>
      <c r="AJ327" s="824">
        <v>45.800000000000004</v>
      </c>
      <c r="AK327" s="824">
        <v>20.03</v>
      </c>
      <c r="AL327" s="836">
        <v>19750</v>
      </c>
      <c r="AM327" s="830">
        <v>0.8</v>
      </c>
      <c r="AN327" s="824">
        <v>0</v>
      </c>
      <c r="AO327" s="705">
        <f t="shared" ref="AO327:AO368" si="93">IF(U327="n/a","n/a",IF(AA327&lt;0,"n/a",IF(AA327="n/a","n/a",J327+U327-AA327)))</f>
        <v>57.528181209924966</v>
      </c>
      <c r="AP327" s="706">
        <f t="shared" ref="AP327:AP368" si="94">IF(U327="n/a","n/a",J327+U327)</f>
        <v>104.63957499513303</v>
      </c>
      <c r="AQ327" s="846">
        <f t="shared" ref="AQ327:AQ368" si="95">IF(OR(AC327&lt;0.01,AC327="n/a",AF327="n/a"),"n/a",(I327/SQRT(22.5*AC327*(I327/AF327))-1)*100)</f>
        <v>649.23856677783306</v>
      </c>
      <c r="AR327" s="618">
        <f>INDEX(Historical!$C$7:$C$1227,MATCH(B327,Historical!$B$7:$B$1249,0))*IF(AH327="n/a",1.03,IF(AH327&lt;0,1.01,IF(AH327&gt;10,1.1,(1+AH327/100))))</f>
        <v>12.100000000000001</v>
      </c>
      <c r="AS327" s="844">
        <f t="shared" ref="AS327:AS368" si="96">IF($AI327="n/a",1.03*AR327,IF($AI327&lt;0,1.01*AR327,IF($AI327&gt;10,1.1*AR327,(1+$AI327/100)*AR327)))</f>
        <v>12.758240000000001</v>
      </c>
      <c r="AT327" s="844">
        <f t="shared" ref="AT327:AV346" si="97">IF($AK327="n/a",1.03*AS327,IF($AK327&lt;0,1.01*AS327,IF($AK327&gt;10,1.1*AS327,(1+$AK327/100)*AS327)))</f>
        <v>14.034064000000003</v>
      </c>
      <c r="AU327" s="844">
        <f t="shared" si="97"/>
        <v>15.437470400000004</v>
      </c>
      <c r="AV327" s="844">
        <f t="shared" si="97"/>
        <v>16.981217440000005</v>
      </c>
      <c r="AW327" s="618">
        <f t="shared" ref="AW327:AW368" si="98">SUM(AR327:AV327)</f>
        <v>71.310991840000014</v>
      </c>
      <c r="AX327" s="713">
        <f t="shared" ref="AX327:AX368" si="99">AW327/I327*100</f>
        <v>2.7506226264589944</v>
      </c>
      <c r="AY327" s="891">
        <v>2</v>
      </c>
      <c r="AZ327" s="830">
        <v>177.26999999999998</v>
      </c>
      <c r="BA327" s="830">
        <v>-5.35</v>
      </c>
      <c r="BB327" s="830">
        <v>16.760000000000002</v>
      </c>
      <c r="BC327" s="830">
        <v>53.66</v>
      </c>
      <c r="BE327" s="594">
        <v>2004</v>
      </c>
      <c r="BF327" s="856">
        <f t="shared" ref="BF327:BF368" si="100">IF(BE327&gt;2020,0,IF(BE327&gt;2008,1,IF(BE327&gt;2001,2,IF(BE327&gt;1990,3,IF(BE327&gt;1980,4,IF(BE327&gt;1973,5,IF(BE327&gt;1970,6,IF(BE327&gt;1960,7,IF(BE327&gt;1958,8,IF(BE327&gt;1953,9,10))))))))))</f>
        <v>2</v>
      </c>
      <c r="BG327" s="840">
        <v>53</v>
      </c>
      <c r="BH327" s="823" t="s">
        <v>4455</v>
      </c>
      <c r="BI327" s="823" t="s">
        <v>4456</v>
      </c>
    </row>
    <row r="328" spans="1:61" ht="11.25" customHeight="1" x14ac:dyDescent="0.2">
      <c r="A328" s="838" t="s">
        <v>5139</v>
      </c>
      <c r="B328" s="833" t="s">
        <v>1678</v>
      </c>
      <c r="C328" s="889" t="s">
        <v>111</v>
      </c>
      <c r="D328" s="889" t="s">
        <v>210</v>
      </c>
      <c r="E328" s="699">
        <v>12</v>
      </c>
      <c r="F328" s="1155">
        <v>325</v>
      </c>
      <c r="G328" s="1155" t="s">
        <v>105</v>
      </c>
      <c r="H328" s="1155" t="s">
        <v>105</v>
      </c>
      <c r="I328" s="832">
        <v>30.63</v>
      </c>
      <c r="J328" s="618">
        <f t="shared" si="86"/>
        <v>3.003591250408097</v>
      </c>
      <c r="K328" s="835">
        <v>0.23</v>
      </c>
      <c r="L328" s="845">
        <v>4</v>
      </c>
      <c r="M328" s="609">
        <f t="shared" si="87"/>
        <v>0.92</v>
      </c>
      <c r="N328" s="828" t="s">
        <v>159</v>
      </c>
      <c r="O328" s="700">
        <v>0.21</v>
      </c>
      <c r="P328" s="603">
        <v>44574</v>
      </c>
      <c r="Q328" s="603">
        <v>44592</v>
      </c>
      <c r="R328" s="609">
        <f t="shared" si="88"/>
        <v>9.5238095238095326</v>
      </c>
      <c r="S328" s="667">
        <f>IF(INDEX(Historical!$D$7:$D$1225,MATCH(B328,Historical!$B$7:$B$1249,0))=0,"n/a",(INDEX(Historical!$C$7:$C$1227,MATCH(B328,Historical!$B$7:$B$1249,0))/INDEX(Historical!$D$7:$D$1225,MATCH(B328,Historical!$B$7:$B$1249,0))-1)*100)</f>
        <v>10.526315789473673</v>
      </c>
      <c r="T328" s="667">
        <f>IF(INDEX(Historical!$F$7:$F$1218,MATCH(B328,Historical!$B$7:$B$1249,0))=0,"n/a",((INDEX(Historical!$C$7:$C$1227,MATCH(B328,Historical!$B$7:$B$1249,0))/INDEX(Historical!$F$7:$F$1218,MATCH(B328,Historical!$B$7:$B$1249,0)))^(1/3)-1)*100)</f>
        <v>17.33438845558204</v>
      </c>
      <c r="U328" s="667">
        <f>IF(INDEX(Historical!$H$7:$H$1218,MATCH(B328,Historical!$B$7:$B$1249,0))=0,"n/a",((INDEX(Historical!$C$7:$C$1227,MATCH(B328,Historical!$B$7:$B$1249,0))/INDEX(Historical!$H$7:$H$1218,MATCH(B328,Historical!$B$7:$B$1249,0)))^(1/5)-1)*100)</f>
        <v>13.80604263098537</v>
      </c>
      <c r="V328" s="667">
        <f>IF(INDEX(Historical!$N$7:$N$1218,MATCH(B328,Historical!$B$7:$B$1249,0))=0,"n/a",((INDEX(Historical!$C$7:$C$1227,MATCH(B328,Historical!$B$7:$B$1249,0))/INDEX(Historical!$N$7:$N$1218,MATCH(B328,Historical!$B$7:$B$1249,0)))^(1/10)-1)*100)</f>
        <v>17.322966750298342</v>
      </c>
      <c r="W328" s="668">
        <f t="shared" si="89"/>
        <v>0.79697911044871095</v>
      </c>
      <c r="X328" s="669" t="str">
        <f t="shared" si="90"/>
        <v>n/a</v>
      </c>
      <c r="Y328" s="640"/>
      <c r="Z328" s="618">
        <f t="shared" si="91"/>
        <v>180.39215686274511</v>
      </c>
      <c r="AA328" s="844">
        <f t="shared" si="92"/>
        <v>60.058823529411761</v>
      </c>
      <c r="AB328" s="845">
        <v>12</v>
      </c>
      <c r="AC328" s="824">
        <v>0.51</v>
      </c>
      <c r="AD328" s="824">
        <v>5.93</v>
      </c>
      <c r="AE328" s="824">
        <v>1.5</v>
      </c>
      <c r="AF328" s="824">
        <v>2.44</v>
      </c>
      <c r="AG328" s="824">
        <v>16</v>
      </c>
      <c r="AH328" s="824">
        <v>113.3</v>
      </c>
      <c r="AI328" s="824">
        <v>97.48</v>
      </c>
      <c r="AJ328" s="824">
        <v>-19.400000000000002</v>
      </c>
      <c r="AK328" s="824">
        <v>10</v>
      </c>
      <c r="AL328" s="836">
        <v>2450</v>
      </c>
      <c r="AM328" s="830">
        <v>0.2</v>
      </c>
      <c r="AN328" s="824">
        <v>5.46</v>
      </c>
      <c r="AO328" s="705">
        <f t="shared" si="93"/>
        <v>-43.249189648018294</v>
      </c>
      <c r="AP328" s="706">
        <f t="shared" si="94"/>
        <v>16.809633881393466</v>
      </c>
      <c r="AQ328" s="846">
        <f t="shared" si="95"/>
        <v>155.2066956730169</v>
      </c>
      <c r="AR328" s="618">
        <f>INDEX(Historical!$C$7:$C$1227,MATCH(B328,Historical!$B$7:$B$1249,0))*IF(AH328="n/a",1.03,IF(AH328&lt;0,1.01,IF(AH328&gt;10,1.1,(1+AH328/100))))</f>
        <v>0.92400000000000004</v>
      </c>
      <c r="AS328" s="844">
        <f t="shared" si="96"/>
        <v>1.0164000000000002</v>
      </c>
      <c r="AT328" s="844">
        <f t="shared" si="97"/>
        <v>1.1180400000000004</v>
      </c>
      <c r="AU328" s="844">
        <f t="shared" si="97"/>
        <v>1.2298440000000006</v>
      </c>
      <c r="AV328" s="844">
        <f t="shared" si="97"/>
        <v>1.3528284000000008</v>
      </c>
      <c r="AW328" s="618">
        <f t="shared" si="98"/>
        <v>5.6411124000000026</v>
      </c>
      <c r="AX328" s="713">
        <f t="shared" si="99"/>
        <v>18.416952007835462</v>
      </c>
      <c r="AY328" s="891">
        <v>1.39</v>
      </c>
      <c r="AZ328" s="830">
        <v>46.28</v>
      </c>
      <c r="BA328" s="830">
        <v>-13.350000000000001</v>
      </c>
      <c r="BB328" s="830">
        <v>17.919999999999998</v>
      </c>
      <c r="BC328" s="830">
        <v>13.79</v>
      </c>
      <c r="BE328" s="594">
        <v>2012</v>
      </c>
      <c r="BF328" s="856">
        <f t="shared" si="100"/>
        <v>1</v>
      </c>
      <c r="BG328" s="840">
        <v>1.9</v>
      </c>
      <c r="BH328" s="823" t="s">
        <v>4455</v>
      </c>
      <c r="BI328" s="823" t="s">
        <v>4456</v>
      </c>
    </row>
    <row r="329" spans="1:61" ht="11.25" customHeight="1" x14ac:dyDescent="0.2">
      <c r="A329" s="829" t="s">
        <v>5140</v>
      </c>
      <c r="B329" s="833" t="s">
        <v>1659</v>
      </c>
      <c r="C329" s="889" t="s">
        <v>4186</v>
      </c>
      <c r="D329" s="889" t="s">
        <v>4187</v>
      </c>
      <c r="E329" s="699">
        <v>12</v>
      </c>
      <c r="F329" s="1155">
        <v>378</v>
      </c>
      <c r="G329" s="1155" t="s">
        <v>105</v>
      </c>
      <c r="H329" s="1155" t="s">
        <v>105</v>
      </c>
      <c r="I329" s="832">
        <v>58.64</v>
      </c>
      <c r="J329" s="618">
        <f t="shared" si="86"/>
        <v>2.7285129604365621</v>
      </c>
      <c r="K329" s="835">
        <v>0.4</v>
      </c>
      <c r="L329" s="845">
        <v>4</v>
      </c>
      <c r="M329" s="609">
        <f t="shared" si="87"/>
        <v>1.6</v>
      </c>
      <c r="N329" s="828" t="s">
        <v>451</v>
      </c>
      <c r="O329" s="700">
        <v>0.34</v>
      </c>
      <c r="P329" s="603">
        <v>44833</v>
      </c>
      <c r="Q329" s="603">
        <v>44848</v>
      </c>
      <c r="R329" s="609">
        <f t="shared" si="88"/>
        <v>17.647058823529409</v>
      </c>
      <c r="S329" s="667">
        <f>IF(INDEX(Historical!$D$7:$D$1225,MATCH(B329,Historical!$B$7:$B$1249,0))=0,"n/a",(INDEX(Historical!$C$7:$C$1227,MATCH(B329,Historical!$B$7:$B$1249,0))/INDEX(Historical!$D$7:$D$1225,MATCH(B329,Historical!$B$7:$B$1249,0))-1)*100)</f>
        <v>9.9999999999999858</v>
      </c>
      <c r="T329" s="667">
        <f>IF(INDEX(Historical!$F$7:$F$1218,MATCH(B329,Historical!$B$7:$B$1249,0))=0,"n/a",((INDEX(Historical!$C$7:$C$1227,MATCH(B329,Historical!$B$7:$B$1249,0))/INDEX(Historical!$F$7:$F$1218,MATCH(B329,Historical!$B$7:$B$1249,0)))^(1/3)-1)*100)</f>
        <v>10.369130283278437</v>
      </c>
      <c r="U329" s="667">
        <f>IF(INDEX(Historical!$H$7:$H$1218,MATCH(B329,Historical!$B$7:$B$1249,0))=0,"n/a",((INDEX(Historical!$C$7:$C$1227,MATCH(B329,Historical!$B$7:$B$1249,0))/INDEX(Historical!$H$7:$H$1218,MATCH(B329,Historical!$B$7:$B$1249,0)))^(1/5)-1)*100)</f>
        <v>9.7474291467755769</v>
      </c>
      <c r="V329" s="667">
        <f>IF(INDEX(Historical!$N$7:$N$1218,MATCH(B329,Historical!$B$7:$B$1249,0))=0,"n/a",((INDEX(Historical!$C$7:$C$1227,MATCH(B329,Historical!$B$7:$B$1249,0))/INDEX(Historical!$N$7:$N$1218,MATCH(B329,Historical!$B$7:$B$1249,0)))^(1/10)-1)*100)</f>
        <v>14.965203277566186</v>
      </c>
      <c r="W329" s="668">
        <f t="shared" si="89"/>
        <v>0.65133957527911479</v>
      </c>
      <c r="X329" s="669">
        <f t="shared" si="90"/>
        <v>0.26487579203194506</v>
      </c>
      <c r="Y329" s="834"/>
      <c r="Z329" s="618">
        <f t="shared" si="91"/>
        <v>70.484581497797365</v>
      </c>
      <c r="AA329" s="844">
        <f t="shared" si="92"/>
        <v>25.832599118942731</v>
      </c>
      <c r="AB329" s="845">
        <v>12</v>
      </c>
      <c r="AC329" s="824">
        <v>2.27</v>
      </c>
      <c r="AD329" s="824">
        <v>2.5299999999999998</v>
      </c>
      <c r="AE329" s="824">
        <v>16.95</v>
      </c>
      <c r="AF329" s="824">
        <v>2.02</v>
      </c>
      <c r="AG329" s="824">
        <v>7.5</v>
      </c>
      <c r="AH329" s="824">
        <v>5.4</v>
      </c>
      <c r="AI329" s="824">
        <v>-40.520000000000003</v>
      </c>
      <c r="AJ329" s="824">
        <v>36.799999999999997</v>
      </c>
      <c r="AK329" s="824">
        <v>10</v>
      </c>
      <c r="AL329" s="836">
        <v>4420</v>
      </c>
      <c r="AM329" s="830">
        <v>1.6</v>
      </c>
      <c r="AN329" s="824">
        <v>0.36</v>
      </c>
      <c r="AO329" s="705">
        <f t="shared" si="93"/>
        <v>-13.356657011730592</v>
      </c>
      <c r="AP329" s="706">
        <f t="shared" si="94"/>
        <v>12.475942107212139</v>
      </c>
      <c r="AQ329" s="846">
        <f t="shared" si="95"/>
        <v>52.288980005871011</v>
      </c>
      <c r="AR329" s="618">
        <f>INDEX(Historical!$C$7:$C$1227,MATCH(B329,Historical!$B$7:$B$1249,0))*IF(AH329="n/a",1.03,IF(AH329&lt;0,1.01,IF(AH329&gt;10,1.1,(1+AH329/100))))</f>
        <v>1.2753399999999999</v>
      </c>
      <c r="AS329" s="844">
        <f t="shared" si="96"/>
        <v>1.2880933999999999</v>
      </c>
      <c r="AT329" s="844">
        <f t="shared" si="97"/>
        <v>1.41690274</v>
      </c>
      <c r="AU329" s="844">
        <f t="shared" si="97"/>
        <v>1.5585930140000002</v>
      </c>
      <c r="AV329" s="844">
        <f t="shared" si="97"/>
        <v>1.7144523154000004</v>
      </c>
      <c r="AW329" s="618">
        <f t="shared" si="98"/>
        <v>7.2533814694000007</v>
      </c>
      <c r="AX329" s="713">
        <f t="shared" si="99"/>
        <v>12.369340841405185</v>
      </c>
      <c r="AY329" s="891">
        <v>0.81</v>
      </c>
      <c r="AZ329" s="830">
        <v>16.439999999999998</v>
      </c>
      <c r="BA329" s="830">
        <v>-31.81</v>
      </c>
      <c r="BB329" s="830">
        <v>5.67</v>
      </c>
      <c r="BC329" s="830">
        <v>-6.35</v>
      </c>
      <c r="BE329" s="594">
        <v>2011</v>
      </c>
      <c r="BF329" s="856">
        <f t="shared" si="100"/>
        <v>1</v>
      </c>
      <c r="BG329" s="840">
        <v>5.3</v>
      </c>
      <c r="BH329" s="823" t="s">
        <v>4455</v>
      </c>
      <c r="BI329" s="823" t="s">
        <v>4457</v>
      </c>
    </row>
    <row r="330" spans="1:61" ht="11.25" customHeight="1" x14ac:dyDescent="0.2">
      <c r="A330" s="829" t="s">
        <v>5142</v>
      </c>
      <c r="B330" s="833" t="s">
        <v>1680</v>
      </c>
      <c r="C330" s="889" t="s">
        <v>107</v>
      </c>
      <c r="D330" s="889" t="s">
        <v>4205</v>
      </c>
      <c r="E330" s="699">
        <v>10</v>
      </c>
      <c r="F330" s="1155">
        <v>473</v>
      </c>
      <c r="G330" s="1155" t="s">
        <v>105</v>
      </c>
      <c r="H330" s="1155" t="s">
        <v>105</v>
      </c>
      <c r="I330" s="832">
        <v>66.45</v>
      </c>
      <c r="J330" s="618">
        <f t="shared" si="86"/>
        <v>2.0466516177577128</v>
      </c>
      <c r="K330" s="835">
        <v>0.34</v>
      </c>
      <c r="L330" s="845">
        <v>4</v>
      </c>
      <c r="M330" s="609">
        <f t="shared" si="87"/>
        <v>1.36</v>
      </c>
      <c r="N330" s="828" t="s">
        <v>150</v>
      </c>
      <c r="O330" s="700">
        <v>0.3</v>
      </c>
      <c r="P330" s="603">
        <v>44628</v>
      </c>
      <c r="Q330" s="603">
        <v>44645</v>
      </c>
      <c r="R330" s="609">
        <f t="shared" si="88"/>
        <v>13.333333333333346</v>
      </c>
      <c r="S330" s="667">
        <f>IF(INDEX(Historical!$D$7:$D$1225,MATCH(B330,Historical!$B$7:$B$1249,0))=0,"n/a",(INDEX(Historical!$C$7:$C$1227,MATCH(B330,Historical!$B$7:$B$1249,0))/INDEX(Historical!$D$7:$D$1225,MATCH(B330,Historical!$B$7:$B$1249,0))-1)*100)</f>
        <v>7.1428571428571397</v>
      </c>
      <c r="T330" s="667">
        <f>IF(INDEX(Historical!$F$7:$F$1218,MATCH(B330,Historical!$B$7:$B$1249,0))=0,"n/a",((INDEX(Historical!$C$7:$C$1227,MATCH(B330,Historical!$B$7:$B$1249,0))/INDEX(Historical!$F$7:$F$1218,MATCH(B330,Historical!$B$7:$B$1249,0)))^(1/3)-1)*100)</f>
        <v>10.891823393038823</v>
      </c>
      <c r="U330" s="667">
        <f>IF(INDEX(Historical!$H$7:$H$1218,MATCH(B330,Historical!$B$7:$B$1249,0))=0,"n/a",((INDEX(Historical!$C$7:$C$1227,MATCH(B330,Historical!$B$7:$B$1249,0))/INDEX(Historical!$H$7:$H$1218,MATCH(B330,Historical!$B$7:$B$1249,0)))^(1/5)-1)*100)</f>
        <v>10.756634324829006</v>
      </c>
      <c r="V330" s="667" t="str">
        <f>IF(INDEX(Historical!$N$7:$N$1218,MATCH(B330,Historical!$B$7:$B$1249,0))=0,"n/a",((INDEX(Historical!$C$7:$C$1227,MATCH(B330,Historical!$B$7:$B$1249,0))/INDEX(Historical!$N$7:$N$1218,MATCH(B330,Historical!$B$7:$B$1249,0)))^(1/10)-1)*100)</f>
        <v>n/a</v>
      </c>
      <c r="W330" s="668" t="str">
        <f t="shared" si="89"/>
        <v>n/a</v>
      </c>
      <c r="X330" s="669" t="str">
        <f t="shared" si="90"/>
        <v>n/a</v>
      </c>
      <c r="Y330" s="630"/>
      <c r="Z330" s="618" t="str">
        <f t="shared" si="91"/>
        <v>n/a</v>
      </c>
      <c r="AA330" s="844" t="str">
        <f t="shared" si="92"/>
        <v>n/a</v>
      </c>
      <c r="AB330" s="845">
        <v>12</v>
      </c>
      <c r="AC330" s="824" t="s">
        <v>135</v>
      </c>
      <c r="AD330" s="824" t="s">
        <v>135</v>
      </c>
      <c r="AE330" s="824" t="s">
        <v>135</v>
      </c>
      <c r="AF330" s="824" t="s">
        <v>135</v>
      </c>
      <c r="AG330" s="824" t="s">
        <v>135</v>
      </c>
      <c r="AH330" s="824" t="s">
        <v>135</v>
      </c>
      <c r="AI330" s="824" t="s">
        <v>135</v>
      </c>
      <c r="AJ330" s="824" t="s">
        <v>135</v>
      </c>
      <c r="AK330" s="824" t="s">
        <v>135</v>
      </c>
      <c r="AL330" s="836" t="s">
        <v>135</v>
      </c>
      <c r="AM330" s="830" t="s">
        <v>135</v>
      </c>
      <c r="AN330" s="824" t="s">
        <v>135</v>
      </c>
      <c r="AO330" s="705" t="str">
        <f t="shared" si="93"/>
        <v>n/a</v>
      </c>
      <c r="AP330" s="706">
        <f t="shared" si="94"/>
        <v>12.803285942586719</v>
      </c>
      <c r="AQ330" s="846" t="str">
        <f t="shared" si="95"/>
        <v>n/a</v>
      </c>
      <c r="AR330" s="618">
        <f>INDEX(Historical!$C$7:$C$1227,MATCH(B330,Historical!$B$7:$B$1249,0))*IF(AH330="n/a",1.03,IF(AH330&lt;0,1.01,IF(AH330&gt;10,1.1,(1+AH330/100))))</f>
        <v>1.236</v>
      </c>
      <c r="AS330" s="844">
        <f t="shared" si="96"/>
        <v>1.27308</v>
      </c>
      <c r="AT330" s="844">
        <f t="shared" si="97"/>
        <v>1.3112724</v>
      </c>
      <c r="AU330" s="844">
        <f t="shared" si="97"/>
        <v>1.3506105720000001</v>
      </c>
      <c r="AV330" s="844">
        <f t="shared" si="97"/>
        <v>1.3911288891600002</v>
      </c>
      <c r="AW330" s="618">
        <f t="shared" si="98"/>
        <v>6.5620918611599999</v>
      </c>
      <c r="AX330" s="713">
        <f t="shared" si="99"/>
        <v>9.8752322967042883</v>
      </c>
      <c r="AY330" s="891" t="s">
        <v>135</v>
      </c>
      <c r="AZ330" s="830" t="s">
        <v>135</v>
      </c>
      <c r="BA330" s="830" t="s">
        <v>135</v>
      </c>
      <c r="BB330" s="830" t="s">
        <v>135</v>
      </c>
      <c r="BC330" s="830" t="s">
        <v>135</v>
      </c>
      <c r="BD330" s="865" t="s">
        <v>4133</v>
      </c>
      <c r="BE330" s="594">
        <v>2013</v>
      </c>
      <c r="BF330" s="856">
        <f t="shared" si="100"/>
        <v>1</v>
      </c>
      <c r="BG330" s="840" t="s">
        <v>135</v>
      </c>
      <c r="BH330" s="823" t="s">
        <v>4455</v>
      </c>
      <c r="BI330" s="823" t="s">
        <v>4456</v>
      </c>
    </row>
    <row r="331" spans="1:61" ht="11.25" customHeight="1" x14ac:dyDescent="0.2">
      <c r="A331" s="829" t="s">
        <v>5143</v>
      </c>
      <c r="B331" s="833" t="s">
        <v>813</v>
      </c>
      <c r="C331" s="889" t="s">
        <v>107</v>
      </c>
      <c r="D331" s="889" t="s">
        <v>117</v>
      </c>
      <c r="E331" s="699">
        <v>18</v>
      </c>
      <c r="F331" s="1155">
        <v>215</v>
      </c>
      <c r="G331" s="1155" t="s">
        <v>114</v>
      </c>
      <c r="H331" s="1155" t="s">
        <v>114</v>
      </c>
      <c r="I331" s="832">
        <v>189.81</v>
      </c>
      <c r="J331" s="618">
        <f t="shared" si="86"/>
        <v>1.9598545914335388</v>
      </c>
      <c r="K331" s="835">
        <v>0.93</v>
      </c>
      <c r="L331" s="845">
        <v>4</v>
      </c>
      <c r="M331" s="609">
        <f t="shared" si="87"/>
        <v>3.72</v>
      </c>
      <c r="N331" s="828" t="s">
        <v>150</v>
      </c>
      <c r="O331" s="700">
        <v>0.88</v>
      </c>
      <c r="P331" s="603">
        <v>44721</v>
      </c>
      <c r="Q331" s="603">
        <v>44742</v>
      </c>
      <c r="R331" s="609">
        <f t="shared" si="88"/>
        <v>5.681818181818187</v>
      </c>
      <c r="S331" s="667">
        <f>IF(INDEX(Historical!$D$7:$D$1225,MATCH(B331,Historical!$B$7:$B$1249,0))=0,"n/a",(INDEX(Historical!$C$7:$C$1227,MATCH(B331,Historical!$B$7:$B$1249,0))/INDEX(Historical!$D$7:$D$1225,MATCH(B331,Historical!$B$7:$B$1249,0))-1)*100)</f>
        <v>3.5608308605341366</v>
      </c>
      <c r="T331" s="667">
        <f>IF(INDEX(Historical!$F$7:$F$1218,MATCH(B331,Historical!$B$7:$B$1249,0))=0,"n/a",((INDEX(Historical!$C$7:$C$1227,MATCH(B331,Historical!$B$7:$B$1249,0))/INDEX(Historical!$F$7:$F$1218,MATCH(B331,Historical!$B$7:$B$1249,0)))^(1/3)-1)*100)</f>
        <v>4.8240494332797423</v>
      </c>
      <c r="U331" s="667">
        <f>IF(INDEX(Historical!$H$7:$H$1218,MATCH(B331,Historical!$B$7:$B$1249,0))=0,"n/a",((INDEX(Historical!$C$7:$C$1227,MATCH(B331,Historical!$B$7:$B$1249,0))/INDEX(Historical!$H$7:$H$1218,MATCH(B331,Historical!$B$7:$B$1249,0)))^(1/5)-1)*100)</f>
        <v>5.9021621896794496</v>
      </c>
      <c r="V331" s="667">
        <f>IF(INDEX(Historical!$N$7:$N$1218,MATCH(B331,Historical!$B$7:$B$1249,0))=0,"n/a",((INDEX(Historical!$C$7:$C$1227,MATCH(B331,Historical!$B$7:$B$1249,0))/INDEX(Historical!$N$7:$N$1218,MATCH(B331,Historical!$B$7:$B$1249,0)))^(1/10)-1)*100)</f>
        <v>8.1789670528565228</v>
      </c>
      <c r="W331" s="668">
        <f t="shared" si="89"/>
        <v>0.72162684499604457</v>
      </c>
      <c r="X331" s="669">
        <f t="shared" si="90"/>
        <v>0.83129044925062678</v>
      </c>
      <c r="Y331" s="833"/>
      <c r="Z331" s="618">
        <f t="shared" si="91"/>
        <v>27.173119065010958</v>
      </c>
      <c r="AA331" s="844">
        <f t="shared" si="92"/>
        <v>13.864864864864865</v>
      </c>
      <c r="AB331" s="845">
        <v>12</v>
      </c>
      <c r="AC331" s="824">
        <v>13.69</v>
      </c>
      <c r="AD331" s="824">
        <v>2.34</v>
      </c>
      <c r="AE331" s="824">
        <v>1.2</v>
      </c>
      <c r="AF331" s="824">
        <v>2.21</v>
      </c>
      <c r="AG331" s="824">
        <v>13.700000000000001</v>
      </c>
      <c r="AH331" s="824">
        <v>37.799999999999997</v>
      </c>
      <c r="AI331" s="824">
        <v>12.509999999999998</v>
      </c>
      <c r="AJ331" s="824">
        <v>7.1</v>
      </c>
      <c r="AK331" s="824">
        <v>5.8500000000000005</v>
      </c>
      <c r="AL331" s="836">
        <v>43670</v>
      </c>
      <c r="AM331" s="830">
        <v>0.2</v>
      </c>
      <c r="AN331" s="824">
        <v>0.37</v>
      </c>
      <c r="AO331" s="705">
        <f t="shared" si="93"/>
        <v>-6.0028480837518767</v>
      </c>
      <c r="AP331" s="706">
        <f t="shared" si="94"/>
        <v>7.8620167811129882</v>
      </c>
      <c r="AQ331" s="846">
        <f t="shared" si="95"/>
        <v>16.697807941616372</v>
      </c>
      <c r="AR331" s="618">
        <f>INDEX(Historical!$C$7:$C$1227,MATCH(B331,Historical!$B$7:$B$1249,0))*IF(AH331="n/a",1.03,IF(AH331&lt;0,1.01,IF(AH331&gt;10,1.1,(1+AH331/100))))</f>
        <v>3.8390000000000004</v>
      </c>
      <c r="AS331" s="844">
        <f t="shared" si="96"/>
        <v>4.222900000000001</v>
      </c>
      <c r="AT331" s="844">
        <f t="shared" si="97"/>
        <v>4.4699396500000006</v>
      </c>
      <c r="AU331" s="844">
        <f t="shared" si="97"/>
        <v>4.7314311195250003</v>
      </c>
      <c r="AV331" s="844">
        <f t="shared" si="97"/>
        <v>5.0082198400172127</v>
      </c>
      <c r="AW331" s="618">
        <f t="shared" si="98"/>
        <v>22.271490609542212</v>
      </c>
      <c r="AX331" s="713">
        <f t="shared" si="99"/>
        <v>11.733570733650604</v>
      </c>
      <c r="AY331" s="891">
        <v>0.67</v>
      </c>
      <c r="AZ331" s="830">
        <v>30.54</v>
      </c>
      <c r="BA331" s="830">
        <v>0.15</v>
      </c>
      <c r="BB331" s="830">
        <v>10.32</v>
      </c>
      <c r="BC331" s="830">
        <v>11</v>
      </c>
      <c r="BE331" s="594">
        <v>2005</v>
      </c>
      <c r="BF331" s="856">
        <f t="shared" si="100"/>
        <v>2</v>
      </c>
      <c r="BG331" s="840">
        <v>2.8000000000000003</v>
      </c>
      <c r="BH331" s="823" t="s">
        <v>4455</v>
      </c>
      <c r="BI331" s="823" t="s">
        <v>4456</v>
      </c>
    </row>
    <row r="332" spans="1:61" ht="11.25" customHeight="1" x14ac:dyDescent="0.2">
      <c r="A332" s="829" t="s">
        <v>5144</v>
      </c>
      <c r="B332" s="833" t="s">
        <v>1666</v>
      </c>
      <c r="C332" s="889" t="s">
        <v>107</v>
      </c>
      <c r="D332" s="889" t="s">
        <v>4198</v>
      </c>
      <c r="E332" s="699">
        <v>10</v>
      </c>
      <c r="F332" s="1155">
        <v>465</v>
      </c>
      <c r="G332" s="1155" t="s">
        <v>105</v>
      </c>
      <c r="H332" s="1155" t="s">
        <v>105</v>
      </c>
      <c r="I332" s="832">
        <v>34.700000000000003</v>
      </c>
      <c r="J332" s="618">
        <f t="shared" si="86"/>
        <v>2.5360230547550429</v>
      </c>
      <c r="K332" s="835">
        <v>0.22</v>
      </c>
      <c r="L332" s="845">
        <v>4</v>
      </c>
      <c r="M332" s="609">
        <f t="shared" si="87"/>
        <v>0.88</v>
      </c>
      <c r="N332" s="828" t="s">
        <v>508</v>
      </c>
      <c r="O332" s="700">
        <v>0.21</v>
      </c>
      <c r="P332" s="603">
        <v>44602</v>
      </c>
      <c r="Q332" s="603">
        <v>44617</v>
      </c>
      <c r="R332" s="609">
        <f t="shared" si="88"/>
        <v>4.7619047619047663</v>
      </c>
      <c r="S332" s="667">
        <f>IF(INDEX(Historical!$D$7:$D$1225,MATCH(B332,Historical!$B$7:$B$1249,0))=0,"n/a",(INDEX(Historical!$C$7:$C$1227,MATCH(B332,Historical!$B$7:$B$1249,0))/INDEX(Historical!$D$7:$D$1225,MATCH(B332,Historical!$B$7:$B$1249,0))-1)*100)</f>
        <v>4.9999999999999822</v>
      </c>
      <c r="T332" s="667">
        <f>IF(INDEX(Historical!$F$7:$F$1218,MATCH(B332,Historical!$B$7:$B$1249,0))=0,"n/a",((INDEX(Historical!$C$7:$C$1227,MATCH(B332,Historical!$B$7:$B$1249,0))/INDEX(Historical!$F$7:$F$1218,MATCH(B332,Historical!$B$7:$B$1249,0)))^(1/3)-1)*100)</f>
        <v>17.33438845558204</v>
      </c>
      <c r="U332" s="667">
        <f>IF(INDEX(Historical!$H$7:$H$1218,MATCH(B332,Historical!$B$7:$B$1249,0))=0,"n/a",((INDEX(Historical!$C$7:$C$1227,MATCH(B332,Historical!$B$7:$B$1249,0))/INDEX(Historical!$H$7:$H$1218,MATCH(B332,Historical!$B$7:$B$1249,0)))^(1/5)-1)*100)</f>
        <v>19.828486453496662</v>
      </c>
      <c r="V332" s="667" t="str">
        <f>IF(INDEX(Historical!$N$7:$N$1218,MATCH(B332,Historical!$B$7:$B$1249,0))=0,"n/a",((INDEX(Historical!$C$7:$C$1227,MATCH(B332,Historical!$B$7:$B$1249,0))/INDEX(Historical!$N$7:$N$1218,MATCH(B332,Historical!$B$7:$B$1249,0)))^(1/10)-1)*100)</f>
        <v>n/a</v>
      </c>
      <c r="W332" s="668" t="str">
        <f t="shared" si="89"/>
        <v>n/a</v>
      </c>
      <c r="X332" s="669">
        <f t="shared" si="90"/>
        <v>1.1015825807498145</v>
      </c>
      <c r="Y332" s="628" t="s">
        <v>4021</v>
      </c>
      <c r="Z332" s="618">
        <f t="shared" si="91"/>
        <v>31.205673758865249</v>
      </c>
      <c r="AA332" s="844">
        <f t="shared" si="92"/>
        <v>12.304964539007093</v>
      </c>
      <c r="AB332" s="845">
        <v>12</v>
      </c>
      <c r="AC332" s="824">
        <v>2.82</v>
      </c>
      <c r="AD332" s="824">
        <v>0.94</v>
      </c>
      <c r="AE332" s="824">
        <v>4.82</v>
      </c>
      <c r="AF332" s="824">
        <v>1.32</v>
      </c>
      <c r="AG332" s="824">
        <v>11.3</v>
      </c>
      <c r="AH332" s="824">
        <v>13.4</v>
      </c>
      <c r="AI332" s="824" t="s">
        <v>135</v>
      </c>
      <c r="AJ332" s="824">
        <v>18</v>
      </c>
      <c r="AK332" s="824">
        <v>13</v>
      </c>
      <c r="AL332" s="836">
        <v>281.7</v>
      </c>
      <c r="AM332" s="830">
        <v>1.2</v>
      </c>
      <c r="AN332" s="824">
        <v>0</v>
      </c>
      <c r="AO332" s="705">
        <f t="shared" si="93"/>
        <v>10.059544969244611</v>
      </c>
      <c r="AP332" s="706">
        <f t="shared" si="94"/>
        <v>22.364509508251704</v>
      </c>
      <c r="AQ332" s="846">
        <f t="shared" si="95"/>
        <v>-15.035816195582562</v>
      </c>
      <c r="AR332" s="618">
        <f>INDEX(Historical!$C$7:$C$1227,MATCH(B332,Historical!$B$7:$B$1249,0))*IF(AH332="n/a",1.03,IF(AH332&lt;0,1.01,IF(AH332&gt;10,1.1,(1+AH332/100))))</f>
        <v>0.92400000000000004</v>
      </c>
      <c r="AS332" s="844">
        <f t="shared" si="96"/>
        <v>0.95172000000000012</v>
      </c>
      <c r="AT332" s="844">
        <f t="shared" si="97"/>
        <v>1.0468920000000002</v>
      </c>
      <c r="AU332" s="844">
        <f t="shared" si="97"/>
        <v>1.1515812000000003</v>
      </c>
      <c r="AV332" s="844">
        <f t="shared" si="97"/>
        <v>1.2667393200000003</v>
      </c>
      <c r="AW332" s="618">
        <f t="shared" si="98"/>
        <v>5.3409325200000008</v>
      </c>
      <c r="AX332" s="713">
        <f t="shared" si="99"/>
        <v>15.391736368876083</v>
      </c>
      <c r="AY332" s="891">
        <v>0.96</v>
      </c>
      <c r="AZ332" s="830">
        <v>44.71</v>
      </c>
      <c r="BA332" s="830">
        <v>-2.58</v>
      </c>
      <c r="BB332" s="830">
        <v>13.930000000000001</v>
      </c>
      <c r="BC332" s="830">
        <v>27.310000000000002</v>
      </c>
      <c r="BE332" s="594">
        <v>2013</v>
      </c>
      <c r="BF332" s="856">
        <f t="shared" si="100"/>
        <v>1</v>
      </c>
      <c r="BG332" s="840">
        <v>1.3</v>
      </c>
      <c r="BH332" s="823" t="s">
        <v>4455</v>
      </c>
      <c r="BI332" s="823" t="s">
        <v>4456</v>
      </c>
    </row>
    <row r="333" spans="1:61" ht="11.25" customHeight="1" x14ac:dyDescent="0.2">
      <c r="A333" s="822" t="s">
        <v>1671</v>
      </c>
      <c r="B333" s="833" t="s">
        <v>1672</v>
      </c>
      <c r="C333" s="889" t="s">
        <v>244</v>
      </c>
      <c r="D333" s="889" t="s">
        <v>4184</v>
      </c>
      <c r="E333" s="699">
        <v>13</v>
      </c>
      <c r="F333" s="1155">
        <v>275</v>
      </c>
      <c r="G333" s="1155" t="s">
        <v>105</v>
      </c>
      <c r="H333" s="1155" t="s">
        <v>105</v>
      </c>
      <c r="I333" s="832">
        <v>226.31</v>
      </c>
      <c r="J333" s="618">
        <f t="shared" si="86"/>
        <v>1.6260881092307014</v>
      </c>
      <c r="K333" s="835">
        <v>0.92</v>
      </c>
      <c r="L333" s="845">
        <v>4</v>
      </c>
      <c r="M333" s="609">
        <f t="shared" si="87"/>
        <v>3.68</v>
      </c>
      <c r="N333" s="828" t="s">
        <v>777</v>
      </c>
      <c r="O333" s="700">
        <v>0.52</v>
      </c>
      <c r="P333" s="603">
        <v>44609</v>
      </c>
      <c r="Q333" s="603">
        <v>44628</v>
      </c>
      <c r="R333" s="609">
        <f t="shared" si="88"/>
        <v>76.923076923076934</v>
      </c>
      <c r="S333" s="667">
        <f>IF(INDEX(Historical!$D$7:$D$1225,MATCH(B333,Historical!$B$7:$B$1249,0))=0,"n/a",(INDEX(Historical!$C$7:$C$1227,MATCH(B333,Historical!$B$7:$B$1249,0))/INDEX(Historical!$D$7:$D$1225,MATCH(B333,Historical!$B$7:$B$1249,0))-1)*100)</f>
        <v>38.666666666666671</v>
      </c>
      <c r="T333" s="667">
        <f>IF(INDEX(Historical!$F$7:$F$1218,MATCH(B333,Historical!$B$7:$B$1249,0))=0,"n/a",((INDEX(Historical!$C$7:$C$1227,MATCH(B333,Historical!$B$7:$B$1249,0))/INDEX(Historical!$F$7:$F$1218,MATCH(B333,Historical!$B$7:$B$1249,0)))^(1/3)-1)*100)</f>
        <v>20.123329994304417</v>
      </c>
      <c r="U333" s="667">
        <f>IF(INDEX(Historical!$H$7:$H$1218,MATCH(B333,Historical!$B$7:$B$1249,0))=0,"n/a",((INDEX(Historical!$C$7:$C$1227,MATCH(B333,Historical!$B$7:$B$1249,0))/INDEX(Historical!$H$7:$H$1218,MATCH(B333,Historical!$B$7:$B$1249,0)))^(1/5)-1)*100)</f>
        <v>17.721314133738453</v>
      </c>
      <c r="V333" s="667">
        <f>IF(INDEX(Historical!$N$7:$N$1218,MATCH(B333,Historical!$B$7:$B$1249,0))=0,"n/a",((INDEX(Historical!$C$7:$C$1227,MATCH(B333,Historical!$B$7:$B$1249,0))/INDEX(Historical!$N$7:$N$1218,MATCH(B333,Historical!$B$7:$B$1249,0)))^(1/10)-1)*100)</f>
        <v>25.47652640059659</v>
      </c>
      <c r="W333" s="668">
        <f t="shared" si="89"/>
        <v>0.69559381271551479</v>
      </c>
      <c r="X333" s="669">
        <f t="shared" si="90"/>
        <v>0.82809879129618946</v>
      </c>
      <c r="Y333" s="833"/>
      <c r="Z333" s="618">
        <f t="shared" si="91"/>
        <v>39.956568946796956</v>
      </c>
      <c r="AA333" s="844">
        <f t="shared" si="92"/>
        <v>24.572204125950051</v>
      </c>
      <c r="AB333" s="845">
        <v>12</v>
      </c>
      <c r="AC333" s="824">
        <v>9.2100000000000009</v>
      </c>
      <c r="AD333" s="824">
        <v>2.27</v>
      </c>
      <c r="AE333" s="824">
        <v>1.77</v>
      </c>
      <c r="AF333" s="824">
        <v>12.51</v>
      </c>
      <c r="AG333" s="824">
        <v>54.400000000000006</v>
      </c>
      <c r="AH333" s="824">
        <v>35</v>
      </c>
      <c r="AI333" s="824">
        <v>8.92</v>
      </c>
      <c r="AJ333" s="824">
        <v>21.4</v>
      </c>
      <c r="AK333" s="824">
        <v>10.5</v>
      </c>
      <c r="AL333" s="836">
        <v>23960</v>
      </c>
      <c r="AM333" s="830">
        <v>0.1</v>
      </c>
      <c r="AN333" s="824">
        <v>0.57999999999999996</v>
      </c>
      <c r="AO333" s="705">
        <f t="shared" si="93"/>
        <v>-5.2248018829808984</v>
      </c>
      <c r="AP333" s="706">
        <f t="shared" si="94"/>
        <v>19.347402242969153</v>
      </c>
      <c r="AQ333" s="846">
        <f t="shared" si="95"/>
        <v>269.62339609429796</v>
      </c>
      <c r="AR333" s="618">
        <f>INDEX(Historical!$C$7:$C$1227,MATCH(B333,Historical!$B$7:$B$1249,0))*IF(AH333="n/a",1.03,IF(AH333&lt;0,1.01,IF(AH333&gt;10,1.1,(1+AH333/100))))</f>
        <v>2.2880000000000003</v>
      </c>
      <c r="AS333" s="844">
        <f t="shared" si="96"/>
        <v>2.4920896000000003</v>
      </c>
      <c r="AT333" s="844">
        <f t="shared" si="97"/>
        <v>2.7412985600000006</v>
      </c>
      <c r="AU333" s="844">
        <f t="shared" si="97"/>
        <v>3.0154284160000011</v>
      </c>
      <c r="AV333" s="844">
        <f t="shared" si="97"/>
        <v>3.3169712576000014</v>
      </c>
      <c r="AW333" s="618">
        <f t="shared" si="98"/>
        <v>13.853787833600002</v>
      </c>
      <c r="AX333" s="713">
        <f t="shared" si="99"/>
        <v>6.1215977347885646</v>
      </c>
      <c r="AY333" s="891">
        <v>0.89</v>
      </c>
      <c r="AZ333" s="830">
        <v>35.93</v>
      </c>
      <c r="BA333" s="830">
        <v>-6.3100000000000005</v>
      </c>
      <c r="BB333" s="830">
        <v>10.119999999999999</v>
      </c>
      <c r="BC333" s="830">
        <v>10.59</v>
      </c>
      <c r="BE333" s="594">
        <v>2010</v>
      </c>
      <c r="BF333" s="856">
        <f t="shared" si="100"/>
        <v>1</v>
      </c>
      <c r="BG333" s="840">
        <v>13.3</v>
      </c>
      <c r="BH333" s="823" t="s">
        <v>4455</v>
      </c>
      <c r="BI333" s="823" t="s">
        <v>4456</v>
      </c>
    </row>
    <row r="334" spans="1:61" ht="11.25" customHeight="1" x14ac:dyDescent="0.2">
      <c r="A334" s="829" t="s">
        <v>5145</v>
      </c>
      <c r="B334" s="833" t="s">
        <v>1686</v>
      </c>
      <c r="C334" s="889" t="s">
        <v>127</v>
      </c>
      <c r="D334" s="889" t="s">
        <v>4194</v>
      </c>
      <c r="E334" s="699">
        <v>11</v>
      </c>
      <c r="F334" s="1155">
        <v>450</v>
      </c>
      <c r="G334" s="1155" t="s">
        <v>36</v>
      </c>
      <c r="H334" s="1155" t="s">
        <v>114</v>
      </c>
      <c r="I334" s="832">
        <v>66.28</v>
      </c>
      <c r="J334" s="618">
        <f t="shared" si="86"/>
        <v>2.8968014484007241</v>
      </c>
      <c r="K334" s="835">
        <v>0.48</v>
      </c>
      <c r="L334" s="845">
        <v>4</v>
      </c>
      <c r="M334" s="609">
        <f t="shared" si="87"/>
        <v>1.92</v>
      </c>
      <c r="N334" s="828" t="s">
        <v>147</v>
      </c>
      <c r="O334" s="700">
        <v>0.46</v>
      </c>
      <c r="P334" s="1006">
        <v>44985</v>
      </c>
      <c r="Q334" s="1006">
        <v>45000</v>
      </c>
      <c r="R334" s="609">
        <f t="shared" si="88"/>
        <v>4.3478260869565135</v>
      </c>
      <c r="S334" s="667">
        <f>IF(INDEX(Historical!$D$7:$D$1225,MATCH(B334,Historical!$B$7:$B$1249,0))=0,"n/a",(INDEX(Historical!$C$7:$C$1227,MATCH(B334,Historical!$B$7:$B$1249,0))/INDEX(Historical!$D$7:$D$1225,MATCH(B334,Historical!$B$7:$B$1249,0))-1)*100)</f>
        <v>5.2785923753665642</v>
      </c>
      <c r="T334" s="667">
        <f>IF(INDEX(Historical!$F$7:$F$1218,MATCH(B334,Historical!$B$7:$B$1249,0))=0,"n/a",((INDEX(Historical!$C$7:$C$1227,MATCH(B334,Historical!$B$7:$B$1249,0))/INDEX(Historical!$F$7:$F$1218,MATCH(B334,Historical!$B$7:$B$1249,0)))^(1/3)-1)*100)</f>
        <v>12.077410802873523</v>
      </c>
      <c r="U334" s="667">
        <f>IF(INDEX(Historical!$H$7:$H$1218,MATCH(B334,Historical!$B$7:$B$1249,0))=0,"n/a",((INDEX(Historical!$C$7:$C$1227,MATCH(B334,Historical!$B$7:$B$1249,0))/INDEX(Historical!$H$7:$H$1218,MATCH(B334,Historical!$B$7:$B$1249,0)))^(1/5)-1)*100)</f>
        <v>24.503809661745724</v>
      </c>
      <c r="V334" s="667">
        <f>IF(INDEX(Historical!$N$7:$N$1218,MATCH(B334,Historical!$B$7:$B$1249,0))=0,"n/a",((INDEX(Historical!$C$7:$C$1227,MATCH(B334,Historical!$B$7:$B$1249,0))/INDEX(Historical!$N$7:$N$1218,MATCH(B334,Historical!$B$7:$B$1249,0)))^(1/10)-1)*100)</f>
        <v>27.348679786137311</v>
      </c>
      <c r="W334" s="668">
        <f t="shared" si="89"/>
        <v>0.89597778954457563</v>
      </c>
      <c r="X334" s="669">
        <f t="shared" si="90"/>
        <v>1.8563492167989184</v>
      </c>
      <c r="Y334" s="834"/>
      <c r="Z334" s="618">
        <f t="shared" si="91"/>
        <v>21.548821548821547</v>
      </c>
      <c r="AA334" s="844">
        <f t="shared" si="92"/>
        <v>7.4388327721661058</v>
      </c>
      <c r="AB334" s="845">
        <v>9</v>
      </c>
      <c r="AC334" s="824">
        <v>8.91</v>
      </c>
      <c r="AD334" s="824">
        <v>0.99</v>
      </c>
      <c r="AE334" s="824">
        <v>0.45</v>
      </c>
      <c r="AF334" s="824">
        <v>1.2</v>
      </c>
      <c r="AG334" s="824">
        <v>16.900000000000002</v>
      </c>
      <c r="AH334" s="824">
        <v>6.9</v>
      </c>
      <c r="AI334" s="824">
        <v>4</v>
      </c>
      <c r="AJ334" s="824">
        <v>13.200000000000001</v>
      </c>
      <c r="AK334" s="824">
        <v>7.5</v>
      </c>
      <c r="AL334" s="836">
        <v>23960</v>
      </c>
      <c r="AM334" s="830">
        <v>2.17</v>
      </c>
      <c r="AN334" s="824">
        <v>0.42</v>
      </c>
      <c r="AO334" s="705">
        <f t="shared" si="93"/>
        <v>19.961778337980341</v>
      </c>
      <c r="AP334" s="706">
        <f t="shared" si="94"/>
        <v>27.400611110146446</v>
      </c>
      <c r="AQ334" s="846">
        <f t="shared" si="95"/>
        <v>-37.012878471162146</v>
      </c>
      <c r="AR334" s="618">
        <f>INDEX(Historical!$C$7:$C$1227,MATCH(B334,Historical!$B$7:$B$1249,0))*IF(AH334="n/a",1.03,IF(AH334&lt;0,1.01,IF(AH334&gt;10,1.1,(1+AH334/100))))</f>
        <v>1.9188549999999998</v>
      </c>
      <c r="AS334" s="844">
        <f t="shared" si="96"/>
        <v>1.9956091999999999</v>
      </c>
      <c r="AT334" s="844">
        <f t="shared" si="97"/>
        <v>2.1452798899999999</v>
      </c>
      <c r="AU334" s="844">
        <f t="shared" si="97"/>
        <v>2.3061758817499998</v>
      </c>
      <c r="AV334" s="844">
        <f t="shared" si="97"/>
        <v>2.4791390728812495</v>
      </c>
      <c r="AW334" s="618">
        <f t="shared" si="98"/>
        <v>10.845059044631249</v>
      </c>
      <c r="AX334" s="713">
        <f t="shared" si="99"/>
        <v>16.362491014832901</v>
      </c>
      <c r="AY334" s="891">
        <v>0.7</v>
      </c>
      <c r="AZ334" s="830">
        <v>5.3100000000000005</v>
      </c>
      <c r="BA334" s="830">
        <v>-34.19</v>
      </c>
      <c r="BB334" s="830">
        <v>-0.57999999999999996</v>
      </c>
      <c r="BC334" s="830">
        <v>-18.709999999999997</v>
      </c>
      <c r="BE334" s="594">
        <v>2013</v>
      </c>
      <c r="BF334" s="856">
        <f t="shared" si="100"/>
        <v>1</v>
      </c>
      <c r="BG334" s="840">
        <v>8.9</v>
      </c>
      <c r="BH334" s="823" t="s">
        <v>4455</v>
      </c>
      <c r="BI334" s="823" t="s">
        <v>4456</v>
      </c>
    </row>
    <row r="335" spans="1:61" ht="11.25" customHeight="1" x14ac:dyDescent="0.2">
      <c r="A335" s="822" t="s">
        <v>5146</v>
      </c>
      <c r="B335" s="833" t="s">
        <v>1668</v>
      </c>
      <c r="C335" s="889" t="s">
        <v>111</v>
      </c>
      <c r="D335" s="889" t="s">
        <v>210</v>
      </c>
      <c r="E335" s="699">
        <v>13</v>
      </c>
      <c r="F335" s="1155">
        <v>271</v>
      </c>
      <c r="G335" s="1155" t="s">
        <v>36</v>
      </c>
      <c r="H335" s="1155" t="s">
        <v>114</v>
      </c>
      <c r="I335" s="832">
        <v>110.99</v>
      </c>
      <c r="J335" s="618">
        <f t="shared" si="86"/>
        <v>1.0811784845481576</v>
      </c>
      <c r="K335" s="835">
        <v>0.3</v>
      </c>
      <c r="L335" s="845">
        <v>4</v>
      </c>
      <c r="M335" s="609">
        <f t="shared" si="87"/>
        <v>1.2</v>
      </c>
      <c r="N335" s="828" t="s">
        <v>126</v>
      </c>
      <c r="O335" s="700">
        <v>0.26250000000000001</v>
      </c>
      <c r="P335" s="603">
        <v>44557</v>
      </c>
      <c r="Q335" s="603">
        <v>44572</v>
      </c>
      <c r="R335" s="609">
        <f t="shared" si="88"/>
        <v>14.285714285714276</v>
      </c>
      <c r="S335" s="667">
        <f>IF(INDEX(Historical!$D$7:$D$1225,MATCH(B335,Historical!$B$7:$B$1249,0))=0,"n/a",(INDEX(Historical!$C$7:$C$1227,MATCH(B335,Historical!$B$7:$B$1249,0))/INDEX(Historical!$D$7:$D$1225,MATCH(B335,Historical!$B$7:$B$1249,0))-1)*100)</f>
        <v>5.0000000000000044</v>
      </c>
      <c r="T335" s="667">
        <f>IF(INDEX(Historical!$F$7:$F$1218,MATCH(B335,Historical!$B$7:$B$1249,0))=0,"n/a",((INDEX(Historical!$C$7:$C$1227,MATCH(B335,Historical!$B$7:$B$1249,0))/INDEX(Historical!$F$7:$F$1218,MATCH(B335,Historical!$B$7:$B$1249,0)))^(1/3)-1)*100)</f>
        <v>9.4879784971972256</v>
      </c>
      <c r="U335" s="667">
        <f>IF(INDEX(Historical!$H$7:$H$1218,MATCH(B335,Historical!$B$7:$B$1249,0))=0,"n/a",((INDEX(Historical!$C$7:$C$1227,MATCH(B335,Historical!$B$7:$B$1249,0))/INDEX(Historical!$H$7:$H$1218,MATCH(B335,Historical!$B$7:$B$1249,0)))^(1/5)-1)*100)</f>
        <v>11.842691472014465</v>
      </c>
      <c r="V335" s="667">
        <f>IF(INDEX(Historical!$N$7:$N$1218,MATCH(B335,Historical!$B$7:$B$1249,0))=0,"n/a",((INDEX(Historical!$C$7:$C$1227,MATCH(B335,Historical!$B$7:$B$1249,0))/INDEX(Historical!$N$7:$N$1218,MATCH(B335,Historical!$B$7:$B$1249,0)))^(1/10)-1)*100)</f>
        <v>18.036393174546372</v>
      </c>
      <c r="W335" s="668">
        <f t="shared" si="89"/>
        <v>0.65659976234756912</v>
      </c>
      <c r="X335" s="669">
        <f t="shared" si="90"/>
        <v>0.91803809860577246</v>
      </c>
      <c r="Y335" s="628"/>
      <c r="Z335" s="618">
        <f t="shared" si="91"/>
        <v>32.967032967032964</v>
      </c>
      <c r="AA335" s="844">
        <f t="shared" si="92"/>
        <v>30.491758241758241</v>
      </c>
      <c r="AB335" s="845">
        <v>10</v>
      </c>
      <c r="AC335" s="824">
        <v>3.64</v>
      </c>
      <c r="AD335" s="824">
        <v>2.95</v>
      </c>
      <c r="AE335" s="824">
        <v>2.66</v>
      </c>
      <c r="AF335" s="824">
        <v>8.94</v>
      </c>
      <c r="AG335" s="824">
        <v>32.300000000000004</v>
      </c>
      <c r="AH335" s="824">
        <v>24.5</v>
      </c>
      <c r="AI335" s="824">
        <v>18.829999999999998</v>
      </c>
      <c r="AJ335" s="824">
        <v>12.9</v>
      </c>
      <c r="AK335" s="824">
        <v>10.199999999999999</v>
      </c>
      <c r="AL335" s="836">
        <v>11430</v>
      </c>
      <c r="AM335" s="830">
        <v>0.4</v>
      </c>
      <c r="AN335" s="824">
        <v>0.82</v>
      </c>
      <c r="AO335" s="705">
        <f t="shared" si="93"/>
        <v>-17.567888285195618</v>
      </c>
      <c r="AP335" s="706">
        <f t="shared" si="94"/>
        <v>12.923869956562623</v>
      </c>
      <c r="AQ335" s="846">
        <f t="shared" si="95"/>
        <v>248.07171590624736</v>
      </c>
      <c r="AR335" s="618">
        <f>INDEX(Historical!$C$7:$C$1227,MATCH(B335,Historical!$B$7:$B$1249,0))*IF(AH335="n/a",1.03,IF(AH335&lt;0,1.01,IF(AH335&gt;10,1.1,(1+AH335/100))))</f>
        <v>1.1550000000000002</v>
      </c>
      <c r="AS335" s="844">
        <f t="shared" si="96"/>
        <v>1.2705000000000004</v>
      </c>
      <c r="AT335" s="844">
        <f t="shared" si="97"/>
        <v>1.3975500000000005</v>
      </c>
      <c r="AU335" s="844">
        <f t="shared" si="97"/>
        <v>1.5373050000000006</v>
      </c>
      <c r="AV335" s="844">
        <f t="shared" si="97"/>
        <v>1.6910355000000008</v>
      </c>
      <c r="AW335" s="618">
        <f t="shared" si="98"/>
        <v>7.0513905000000028</v>
      </c>
      <c r="AX335" s="713">
        <f t="shared" si="99"/>
        <v>6.3531764122893977</v>
      </c>
      <c r="AY335" s="891">
        <v>0.77</v>
      </c>
      <c r="AZ335" s="830">
        <v>54.449999999999996</v>
      </c>
      <c r="BA335" s="830">
        <v>-2.1</v>
      </c>
      <c r="BB335" s="830">
        <v>10.979999999999999</v>
      </c>
      <c r="BC335" s="830">
        <v>25.590000000000003</v>
      </c>
      <c r="BE335" s="594">
        <v>2010</v>
      </c>
      <c r="BF335" s="856">
        <f t="shared" si="100"/>
        <v>1</v>
      </c>
      <c r="BG335" s="840">
        <v>11.799999999999999</v>
      </c>
      <c r="BH335" s="823" t="s">
        <v>4455</v>
      </c>
      <c r="BI335" s="823" t="s">
        <v>4456</v>
      </c>
    </row>
    <row r="336" spans="1:61" s="737" customFormat="1" ht="11.25" customHeight="1" x14ac:dyDescent="0.2">
      <c r="A336" s="720" t="s">
        <v>5149</v>
      </c>
      <c r="B336" s="743" t="s">
        <v>795</v>
      </c>
      <c r="C336" s="889" t="s">
        <v>4061</v>
      </c>
      <c r="D336" s="889" t="s">
        <v>4193</v>
      </c>
      <c r="E336" s="721">
        <v>19</v>
      </c>
      <c r="F336" s="1155">
        <v>204</v>
      </c>
      <c r="G336" s="1154" t="s">
        <v>36</v>
      </c>
      <c r="H336" s="1154" t="s">
        <v>114</v>
      </c>
      <c r="I336" s="722">
        <v>180.46</v>
      </c>
      <c r="J336" s="723">
        <f t="shared" si="86"/>
        <v>2.7485315305330817</v>
      </c>
      <c r="K336" s="724">
        <v>1.24</v>
      </c>
      <c r="L336" s="725">
        <v>4</v>
      </c>
      <c r="M336" s="726">
        <f t="shared" si="87"/>
        <v>4.96</v>
      </c>
      <c r="N336" s="727" t="s">
        <v>796</v>
      </c>
      <c r="O336" s="728">
        <v>1.1499999999999999</v>
      </c>
      <c r="P336" s="1049">
        <v>44862</v>
      </c>
      <c r="Q336" s="1049">
        <v>44880</v>
      </c>
      <c r="R336" s="726">
        <f t="shared" si="88"/>
        <v>7.8260869565217464</v>
      </c>
      <c r="S336" s="667">
        <f>IF(INDEX(Historical!$D$7:$D$1225,MATCH(B336,Historical!$B$7:$B$1249,0))=0,"n/a",(INDEX(Historical!$C$7:$C$1227,MATCH(B336,Historical!$B$7:$B$1249,0))/INDEX(Historical!$D$7:$D$1225,MATCH(B336,Historical!$B$7:$B$1249,0))-1)*100)</f>
        <v>13.172043010752677</v>
      </c>
      <c r="T336" s="667">
        <f>IF(INDEX(Historical!$F$7:$F$1218,MATCH(B336,Historical!$B$7:$B$1249,0))=0,"n/a",((INDEX(Historical!$C$7:$C$1227,MATCH(B336,Historical!$B$7:$B$1249,0))/INDEX(Historical!$F$7:$F$1218,MATCH(B336,Historical!$B$7:$B$1249,0)))^(1/3)-1)*100)</f>
        <v>16.979236490574646</v>
      </c>
      <c r="U336" s="667">
        <f>IF(INDEX(Historical!$H$7:$H$1218,MATCH(B336,Historical!$B$7:$B$1249,0))=0,"n/a",((INDEX(Historical!$C$7:$C$1227,MATCH(B336,Historical!$B$7:$B$1249,0))/INDEX(Historical!$H$7:$H$1218,MATCH(B336,Historical!$B$7:$B$1249,0)))^(1/5)-1)*100)</f>
        <v>20.750141836299086</v>
      </c>
      <c r="V336" s="667">
        <f>IF(INDEX(Historical!$N$7:$N$1218,MATCH(B336,Historical!$B$7:$B$1249,0))=0,"n/a",((INDEX(Historical!$C$7:$C$1227,MATCH(B336,Historical!$B$7:$B$1249,0))/INDEX(Historical!$N$7:$N$1218,MATCH(B336,Historical!$B$7:$B$1249,0)))^(1/10)-1)*100)</f>
        <v>22.351530656296823</v>
      </c>
      <c r="W336" s="668">
        <f t="shared" si="89"/>
        <v>0.92835440021434967</v>
      </c>
      <c r="X336" s="669">
        <f t="shared" si="90"/>
        <v>1.0978911024496871</v>
      </c>
      <c r="Y336" s="738"/>
      <c r="Z336" s="723">
        <f t="shared" si="91"/>
        <v>51.937172774869097</v>
      </c>
      <c r="AA336" s="730">
        <f t="shared" si="92"/>
        <v>18.89633507853403</v>
      </c>
      <c r="AB336" s="725">
        <v>12</v>
      </c>
      <c r="AC336" s="731">
        <v>9.5500000000000007</v>
      </c>
      <c r="AD336" s="731">
        <v>1.81</v>
      </c>
      <c r="AE336" s="731">
        <v>7.7</v>
      </c>
      <c r="AF336" s="731">
        <v>10.89</v>
      </c>
      <c r="AG336" s="731">
        <v>63.5</v>
      </c>
      <c r="AH336" s="731">
        <v>38.5</v>
      </c>
      <c r="AI336" s="731">
        <v>-13.87</v>
      </c>
      <c r="AJ336" s="731">
        <v>18.899999999999999</v>
      </c>
      <c r="AK336" s="731">
        <v>10</v>
      </c>
      <c r="AL336" s="732">
        <v>155450</v>
      </c>
      <c r="AM336" s="733">
        <v>0.2</v>
      </c>
      <c r="AN336" s="731">
        <v>0.55000000000000004</v>
      </c>
      <c r="AO336" s="734">
        <f t="shared" si="93"/>
        <v>4.6023382882981387</v>
      </c>
      <c r="AP336" s="735">
        <f t="shared" si="94"/>
        <v>23.498673366832168</v>
      </c>
      <c r="AQ336" s="846">
        <f t="shared" si="95"/>
        <v>202.42067022626728</v>
      </c>
      <c r="AR336" s="618">
        <f>INDEX(Historical!$C$7:$C$1227,MATCH(B336,Historical!$B$7:$B$1249,0))*IF(AH336="n/a",1.03,IF(AH336&lt;0,1.01,IF(AH336&gt;10,1.1,(1+AH336/100))))</f>
        <v>4.6310000000000002</v>
      </c>
      <c r="AS336" s="730">
        <f t="shared" si="96"/>
        <v>4.6773100000000003</v>
      </c>
      <c r="AT336" s="730">
        <f t="shared" si="97"/>
        <v>5.1450410000000009</v>
      </c>
      <c r="AU336" s="730">
        <f t="shared" si="97"/>
        <v>5.6595451000000017</v>
      </c>
      <c r="AV336" s="730">
        <f t="shared" si="97"/>
        <v>6.2254996100000026</v>
      </c>
      <c r="AW336" s="723">
        <f t="shared" si="98"/>
        <v>26.338395710000007</v>
      </c>
      <c r="AX336" s="736">
        <f t="shared" si="99"/>
        <v>14.595143361409734</v>
      </c>
      <c r="AY336" s="892">
        <v>0.99</v>
      </c>
      <c r="AZ336" s="733">
        <v>24.92</v>
      </c>
      <c r="BA336" s="733">
        <v>-9.7199999999999989</v>
      </c>
      <c r="BB336" s="733">
        <v>10.209999999999999</v>
      </c>
      <c r="BC336" s="733">
        <v>7.32</v>
      </c>
      <c r="BD336" s="866"/>
      <c r="BE336" s="594">
        <v>2004</v>
      </c>
      <c r="BF336" s="856">
        <f t="shared" si="100"/>
        <v>2</v>
      </c>
      <c r="BG336" s="784">
        <v>35.299999999999997</v>
      </c>
      <c r="BH336" s="823" t="s">
        <v>4455</v>
      </c>
      <c r="BI336" s="823" t="s">
        <v>4456</v>
      </c>
    </row>
    <row r="337" spans="1:61" ht="11.25" customHeight="1" x14ac:dyDescent="0.2">
      <c r="A337" s="829" t="s">
        <v>5150</v>
      </c>
      <c r="B337" s="833" t="s">
        <v>1676</v>
      </c>
      <c r="C337" s="889" t="s">
        <v>107</v>
      </c>
      <c r="D337" s="889" t="s">
        <v>4205</v>
      </c>
      <c r="E337" s="699">
        <v>11</v>
      </c>
      <c r="F337" s="1155">
        <v>436</v>
      </c>
      <c r="G337" s="1155" t="s">
        <v>105</v>
      </c>
      <c r="H337" s="1155" t="s">
        <v>105</v>
      </c>
      <c r="I337" s="832">
        <v>87.5</v>
      </c>
      <c r="J337" s="618">
        <f t="shared" si="86"/>
        <v>1.7828571428571429</v>
      </c>
      <c r="K337" s="835">
        <v>0.78</v>
      </c>
      <c r="L337" s="845">
        <v>2</v>
      </c>
      <c r="M337" s="609">
        <f t="shared" si="87"/>
        <v>1.56</v>
      </c>
      <c r="N337" s="828" t="s">
        <v>603</v>
      </c>
      <c r="O337" s="700">
        <v>0.75</v>
      </c>
      <c r="P337" s="603">
        <v>44847</v>
      </c>
      <c r="Q337" s="603">
        <v>44865</v>
      </c>
      <c r="R337" s="609">
        <f t="shared" si="88"/>
        <v>4.0000000000000036</v>
      </c>
      <c r="S337" s="667">
        <f>IF(INDEX(Historical!$D$7:$D$1225,MATCH(B337,Historical!$B$7:$B$1249,0))=0,"n/a",(INDEX(Historical!$C$7:$C$1227,MATCH(B337,Historical!$B$7:$B$1249,0))/INDEX(Historical!$D$7:$D$1225,MATCH(B337,Historical!$B$7:$B$1249,0))-1)*100)</f>
        <v>8.3969465648854769</v>
      </c>
      <c r="T337" s="667">
        <f>IF(INDEX(Historical!$F$7:$F$1218,MATCH(B337,Historical!$B$7:$B$1249,0))=0,"n/a",((INDEX(Historical!$C$7:$C$1227,MATCH(B337,Historical!$B$7:$B$1249,0))/INDEX(Historical!$F$7:$F$1218,MATCH(B337,Historical!$B$7:$B$1249,0)))^(1/3)-1)*100)</f>
        <v>8.5563223271687185</v>
      </c>
      <c r="U337" s="667">
        <f>IF(INDEX(Historical!$H$7:$H$1218,MATCH(B337,Historical!$B$7:$B$1249,0))=0,"n/a",((INDEX(Historical!$C$7:$C$1227,MATCH(B337,Historical!$B$7:$B$1249,0))/INDEX(Historical!$H$7:$H$1218,MATCH(B337,Historical!$B$7:$B$1249,0)))^(1/5)-1)*100)</f>
        <v>9.5491890482608532</v>
      </c>
      <c r="V337" s="667" t="str">
        <f>IF(INDEX(Historical!$N$7:$N$1218,MATCH(B337,Historical!$B$7:$B$1249,0))=0,"n/a",((INDEX(Historical!$C$7:$C$1227,MATCH(B337,Historical!$B$7:$B$1249,0))/INDEX(Historical!$N$7:$N$1218,MATCH(B337,Historical!$B$7:$B$1249,0)))^(1/10)-1)*100)</f>
        <v>n/a</v>
      </c>
      <c r="W337" s="668" t="str">
        <f t="shared" si="89"/>
        <v>n/a</v>
      </c>
      <c r="X337" s="669" t="str">
        <f t="shared" si="90"/>
        <v>n/a</v>
      </c>
      <c r="Y337" s="834"/>
      <c r="Z337" s="618" t="str">
        <f t="shared" si="91"/>
        <v>n/a</v>
      </c>
      <c r="AA337" s="844" t="str">
        <f t="shared" si="92"/>
        <v>n/a</v>
      </c>
      <c r="AB337" s="845">
        <v>12</v>
      </c>
      <c r="AC337" s="824" t="s">
        <v>135</v>
      </c>
      <c r="AD337" s="824" t="s">
        <v>135</v>
      </c>
      <c r="AE337" s="824" t="s">
        <v>135</v>
      </c>
      <c r="AF337" s="824" t="s">
        <v>135</v>
      </c>
      <c r="AG337" s="824" t="s">
        <v>135</v>
      </c>
      <c r="AH337" s="824" t="s">
        <v>135</v>
      </c>
      <c r="AI337" s="824" t="s">
        <v>135</v>
      </c>
      <c r="AJ337" s="824" t="s">
        <v>135</v>
      </c>
      <c r="AK337" s="824" t="s">
        <v>135</v>
      </c>
      <c r="AL337" s="836" t="s">
        <v>135</v>
      </c>
      <c r="AM337" s="830" t="s">
        <v>135</v>
      </c>
      <c r="AN337" s="824" t="s">
        <v>135</v>
      </c>
      <c r="AO337" s="705" t="str">
        <f t="shared" si="93"/>
        <v>n/a</v>
      </c>
      <c r="AP337" s="706">
        <f t="shared" si="94"/>
        <v>11.332046191117996</v>
      </c>
      <c r="AQ337" s="846" t="str">
        <f t="shared" si="95"/>
        <v>n/a</v>
      </c>
      <c r="AR337" s="618">
        <f>INDEX(Historical!$C$7:$C$1227,MATCH(B337,Historical!$B$7:$B$1249,0))*IF(AH337="n/a",1.03,IF(AH337&lt;0,1.01,IF(AH337&gt;10,1.1,(1+AH337/100))))</f>
        <v>1.4625999999999999</v>
      </c>
      <c r="AS337" s="844">
        <f t="shared" si="96"/>
        <v>1.506478</v>
      </c>
      <c r="AT337" s="844">
        <f t="shared" si="97"/>
        <v>1.5516723400000001</v>
      </c>
      <c r="AU337" s="844">
        <f t="shared" si="97"/>
        <v>1.5982225102000001</v>
      </c>
      <c r="AV337" s="844">
        <f t="shared" si="97"/>
        <v>1.6461691855060001</v>
      </c>
      <c r="AW337" s="618">
        <f t="shared" si="98"/>
        <v>7.7651420357059999</v>
      </c>
      <c r="AX337" s="713">
        <f t="shared" si="99"/>
        <v>8.8744480408068558</v>
      </c>
      <c r="AY337" s="891" t="s">
        <v>135</v>
      </c>
      <c r="AZ337" s="830" t="s">
        <v>135</v>
      </c>
      <c r="BA337" s="830" t="s">
        <v>135</v>
      </c>
      <c r="BB337" s="830" t="s">
        <v>135</v>
      </c>
      <c r="BC337" s="830" t="s">
        <v>135</v>
      </c>
      <c r="BD337" s="865" t="s">
        <v>4133</v>
      </c>
      <c r="BE337" s="594">
        <v>2012</v>
      </c>
      <c r="BF337" s="856">
        <f t="shared" si="100"/>
        <v>1</v>
      </c>
      <c r="BG337" s="840" t="s">
        <v>135</v>
      </c>
      <c r="BH337" s="823" t="s">
        <v>4455</v>
      </c>
      <c r="BI337" s="823" t="s">
        <v>4456</v>
      </c>
    </row>
    <row r="338" spans="1:61" ht="11.25" customHeight="1" x14ac:dyDescent="0.2">
      <c r="A338" s="822" t="s">
        <v>5154</v>
      </c>
      <c r="B338" s="833" t="s">
        <v>1690</v>
      </c>
      <c r="C338" s="889" t="s">
        <v>4186</v>
      </c>
      <c r="D338" s="889" t="s">
        <v>4187</v>
      </c>
      <c r="E338" s="699">
        <v>12</v>
      </c>
      <c r="F338" s="1155">
        <v>355</v>
      </c>
      <c r="G338" s="1155" t="s">
        <v>36</v>
      </c>
      <c r="H338" s="1155" t="s">
        <v>36</v>
      </c>
      <c r="I338" s="832">
        <v>41.47</v>
      </c>
      <c r="J338" s="618">
        <f t="shared" si="86"/>
        <v>3.6653002170243552</v>
      </c>
      <c r="K338" s="835">
        <v>0.38</v>
      </c>
      <c r="L338" s="845">
        <v>4</v>
      </c>
      <c r="M338" s="609">
        <f t="shared" si="87"/>
        <v>1.52</v>
      </c>
      <c r="N338" s="828" t="s">
        <v>708</v>
      </c>
      <c r="O338" s="700">
        <v>0.36249999999999999</v>
      </c>
      <c r="P338" s="603">
        <v>44659</v>
      </c>
      <c r="Q338" s="603">
        <v>44683</v>
      </c>
      <c r="R338" s="609">
        <f t="shared" si="88"/>
        <v>4.827586206896556</v>
      </c>
      <c r="S338" s="667">
        <f>IF(INDEX(Historical!$D$7:$D$1225,MATCH(B338,Historical!$B$7:$B$1249,0))=0,"n/a",(INDEX(Historical!$C$7:$C$1227,MATCH(B338,Historical!$B$7:$B$1249,0))/INDEX(Historical!$D$7:$D$1225,MATCH(B338,Historical!$B$7:$B$1249,0))-1)*100)</f>
        <v>1.7574692442882123</v>
      </c>
      <c r="T338" s="667">
        <f>IF(INDEX(Historical!$F$7:$F$1218,MATCH(B338,Historical!$B$7:$B$1249,0))=0,"n/a",((INDEX(Historical!$C$7:$C$1227,MATCH(B338,Historical!$B$7:$B$1249,0))/INDEX(Historical!$F$7:$F$1218,MATCH(B338,Historical!$B$7:$B$1249,0)))^(1/3)-1)*100)</f>
        <v>4.2523582762382217</v>
      </c>
      <c r="U338" s="667">
        <f>IF(INDEX(Historical!$H$7:$H$1218,MATCH(B338,Historical!$B$7:$B$1249,0))=0,"n/a",((INDEX(Historical!$C$7:$C$1227,MATCH(B338,Historical!$B$7:$B$1249,0))/INDEX(Historical!$H$7:$H$1218,MATCH(B338,Historical!$B$7:$B$1249,0)))^(1/5)-1)*100)</f>
        <v>4.482876881476705</v>
      </c>
      <c r="V338" s="667">
        <f>IF(INDEX(Historical!$N$7:$N$1218,MATCH(B338,Historical!$B$7:$B$1249,0))=0,"n/a",((INDEX(Historical!$C$7:$C$1227,MATCH(B338,Historical!$B$7:$B$1249,0))/INDEX(Historical!$N$7:$N$1218,MATCH(B338,Historical!$B$7:$B$1249,0)))^(1/10)-1)*100)</f>
        <v>6.5154937137062108</v>
      </c>
      <c r="W338" s="668">
        <f t="shared" si="89"/>
        <v>0.68803333691296109</v>
      </c>
      <c r="X338" s="669">
        <f t="shared" si="90"/>
        <v>0.42291291334685899</v>
      </c>
      <c r="Y338" s="632"/>
      <c r="Z338" s="618">
        <f t="shared" si="91"/>
        <v>310.20408163265307</v>
      </c>
      <c r="AA338" s="844">
        <f t="shared" si="92"/>
        <v>84.632653061224488</v>
      </c>
      <c r="AB338" s="845">
        <v>12</v>
      </c>
      <c r="AC338" s="824">
        <v>0.49</v>
      </c>
      <c r="AD338" s="824" t="s">
        <v>135</v>
      </c>
      <c r="AE338" s="824">
        <v>9.1199999999999992</v>
      </c>
      <c r="AF338" s="824">
        <v>3.39</v>
      </c>
      <c r="AG338" s="824">
        <v>4.3</v>
      </c>
      <c r="AH338" s="824">
        <v>137.4</v>
      </c>
      <c r="AI338" s="824">
        <v>126.27</v>
      </c>
      <c r="AJ338" s="824">
        <v>10.6</v>
      </c>
      <c r="AK338" s="824" t="s">
        <v>135</v>
      </c>
      <c r="AL338" s="836">
        <v>13370</v>
      </c>
      <c r="AM338" s="830">
        <v>0.59</v>
      </c>
      <c r="AN338" s="824">
        <v>1.44</v>
      </c>
      <c r="AO338" s="705">
        <f t="shared" si="93"/>
        <v>-76.484475962723423</v>
      </c>
      <c r="AP338" s="706">
        <f t="shared" si="94"/>
        <v>8.1481770985010602</v>
      </c>
      <c r="AQ338" s="846">
        <f t="shared" si="95"/>
        <v>257.08990083578612</v>
      </c>
      <c r="AR338" s="618">
        <f>INDEX(Historical!$C$7:$C$1227,MATCH(B338,Historical!$B$7:$B$1249,0))*IF(AH338="n/a",1.03,IF(AH338&lt;0,1.01,IF(AH338&gt;10,1.1,(1+AH338/100))))</f>
        <v>1.5922500000000002</v>
      </c>
      <c r="AS338" s="844">
        <f t="shared" si="96"/>
        <v>1.7514750000000003</v>
      </c>
      <c r="AT338" s="844">
        <f t="shared" si="97"/>
        <v>1.8040192500000003</v>
      </c>
      <c r="AU338" s="844">
        <f t="shared" si="97"/>
        <v>1.8581398275000003</v>
      </c>
      <c r="AV338" s="844">
        <f t="shared" si="97"/>
        <v>1.9138840223250004</v>
      </c>
      <c r="AW338" s="618">
        <f t="shared" si="98"/>
        <v>8.9197680998250011</v>
      </c>
      <c r="AX338" s="713">
        <f t="shared" si="99"/>
        <v>21.508965757957561</v>
      </c>
      <c r="AY338" s="891">
        <v>0.7</v>
      </c>
      <c r="AZ338" s="830">
        <v>11.540000000000001</v>
      </c>
      <c r="BA338" s="830">
        <v>-32.08</v>
      </c>
      <c r="BB338" s="830">
        <v>4.01</v>
      </c>
      <c r="BC338" s="830">
        <v>-13.05</v>
      </c>
      <c r="BE338" s="594">
        <v>2011</v>
      </c>
      <c r="BF338" s="856">
        <f t="shared" si="100"/>
        <v>1</v>
      </c>
      <c r="BG338" s="840">
        <v>1.4000000000000001</v>
      </c>
      <c r="BH338" s="823" t="s">
        <v>4455</v>
      </c>
      <c r="BI338" s="823" t="s">
        <v>4457</v>
      </c>
    </row>
    <row r="339" spans="1:61" ht="11.25" customHeight="1" x14ac:dyDescent="0.2">
      <c r="A339" s="822" t="s">
        <v>5155</v>
      </c>
      <c r="B339" s="833" t="s">
        <v>1704</v>
      </c>
      <c r="C339" s="889" t="s">
        <v>111</v>
      </c>
      <c r="D339" s="889" t="s">
        <v>1186</v>
      </c>
      <c r="E339" s="699">
        <v>10</v>
      </c>
      <c r="F339" s="1155">
        <v>487</v>
      </c>
      <c r="G339" s="1155" t="s">
        <v>105</v>
      </c>
      <c r="H339" s="1155" t="s">
        <v>105</v>
      </c>
      <c r="I339" s="832">
        <v>81.86</v>
      </c>
      <c r="J339" s="618">
        <f t="shared" si="86"/>
        <v>1.2215978499877842</v>
      </c>
      <c r="K339" s="835">
        <v>0.25</v>
      </c>
      <c r="L339" s="845">
        <v>4</v>
      </c>
      <c r="M339" s="609">
        <f t="shared" si="87"/>
        <v>1</v>
      </c>
      <c r="N339" s="828" t="s">
        <v>147</v>
      </c>
      <c r="O339" s="700">
        <v>0.2</v>
      </c>
      <c r="P339" s="603">
        <v>44712</v>
      </c>
      <c r="Q339" s="603">
        <v>44727</v>
      </c>
      <c r="R339" s="609">
        <f t="shared" si="88"/>
        <v>24.999999999999993</v>
      </c>
      <c r="S339" s="667">
        <f>IF(INDEX(Historical!$D$7:$D$1225,MATCH(B339,Historical!$B$7:$B$1249,0))=0,"n/a",(INDEX(Historical!$C$7:$C$1227,MATCH(B339,Historical!$B$7:$B$1249,0))/INDEX(Historical!$D$7:$D$1225,MATCH(B339,Historical!$B$7:$B$1249,0))-1)*100)</f>
        <v>30.000000000000004</v>
      </c>
      <c r="T339" s="667">
        <f>IF(INDEX(Historical!$F$7:$F$1218,MATCH(B339,Historical!$B$7:$B$1249,0))=0,"n/a",((INDEX(Historical!$C$7:$C$1227,MATCH(B339,Historical!$B$7:$B$1249,0))/INDEX(Historical!$F$7:$F$1218,MATCH(B339,Historical!$B$7:$B$1249,0)))^(1/3)-1)*100)</f>
        <v>21.769059567713377</v>
      </c>
      <c r="U339" s="667">
        <f>IF(INDEX(Historical!$H$7:$H$1218,MATCH(B339,Historical!$B$7:$B$1249,0))=0,"n/a",((INDEX(Historical!$C$7:$C$1227,MATCH(B339,Historical!$B$7:$B$1249,0))/INDEX(Historical!$H$7:$H$1218,MATCH(B339,Historical!$B$7:$B$1249,0)))^(1/5)-1)*100)</f>
        <v>17.517642819737709</v>
      </c>
      <c r="V339" s="667">
        <f>IF(INDEX(Historical!$N$7:$N$1218,MATCH(B339,Historical!$B$7:$B$1249,0))=0,"n/a",((INDEX(Historical!$C$7:$C$1227,MATCH(B339,Historical!$B$7:$B$1249,0))/INDEX(Historical!$N$7:$N$1218,MATCH(B339,Historical!$B$7:$B$1249,0)))^(1/10)-1)*100)</f>
        <v>17.164882683060824</v>
      </c>
      <c r="W339" s="668">
        <f t="shared" si="89"/>
        <v>1.0205512698915797</v>
      </c>
      <c r="X339" s="669">
        <f t="shared" si="90"/>
        <v>0.44917032871122331</v>
      </c>
      <c r="Y339" s="834"/>
      <c r="Z339" s="618">
        <f t="shared" si="91"/>
        <v>8.9928057553956844</v>
      </c>
      <c r="AA339" s="844">
        <f t="shared" si="92"/>
        <v>7.3615107913669071</v>
      </c>
      <c r="AB339" s="845">
        <v>12</v>
      </c>
      <c r="AC339" s="824">
        <v>11.12</v>
      </c>
      <c r="AD339" s="824">
        <v>0.43</v>
      </c>
      <c r="AE339" s="824">
        <v>0.52</v>
      </c>
      <c r="AF339" s="824">
        <v>1.99</v>
      </c>
      <c r="AG339" s="824">
        <v>32.5</v>
      </c>
      <c r="AH339" s="824">
        <v>114.5</v>
      </c>
      <c r="AI339" s="824">
        <v>-24.66</v>
      </c>
      <c r="AJ339" s="824">
        <v>39</v>
      </c>
      <c r="AK339" s="824">
        <v>17</v>
      </c>
      <c r="AL339" s="836">
        <v>5010</v>
      </c>
      <c r="AM339" s="830">
        <v>2</v>
      </c>
      <c r="AN339" s="824">
        <v>0.13</v>
      </c>
      <c r="AO339" s="705">
        <f t="shared" si="93"/>
        <v>11.377729878358586</v>
      </c>
      <c r="AP339" s="706">
        <f t="shared" si="94"/>
        <v>18.739240669725493</v>
      </c>
      <c r="AQ339" s="846">
        <f t="shared" si="95"/>
        <v>-19.310178323766969</v>
      </c>
      <c r="AR339" s="618">
        <f>INDEX(Historical!$C$7:$C$1227,MATCH(B339,Historical!$B$7:$B$1249,0))*IF(AH339="n/a",1.03,IF(AH339&lt;0,1.01,IF(AH339&gt;10,1.1,(1+AH339/100))))</f>
        <v>0.71500000000000008</v>
      </c>
      <c r="AS339" s="844">
        <f t="shared" si="96"/>
        <v>0.72215000000000007</v>
      </c>
      <c r="AT339" s="844">
        <f t="shared" si="97"/>
        <v>0.7943650000000001</v>
      </c>
      <c r="AU339" s="844">
        <f t="shared" si="97"/>
        <v>0.87380150000000023</v>
      </c>
      <c r="AV339" s="844">
        <f t="shared" si="97"/>
        <v>0.96118165000000033</v>
      </c>
      <c r="AW339" s="618">
        <f t="shared" si="98"/>
        <v>4.066498150000001</v>
      </c>
      <c r="AX339" s="713">
        <f t="shared" si="99"/>
        <v>4.9676253970193027</v>
      </c>
      <c r="AY339" s="891">
        <v>1.46</v>
      </c>
      <c r="AZ339" s="830">
        <v>27.66</v>
      </c>
      <c r="BA339" s="830">
        <v>-13.65</v>
      </c>
      <c r="BB339" s="830">
        <v>11.110000000000001</v>
      </c>
      <c r="BC339" s="830">
        <v>5.24</v>
      </c>
      <c r="BE339" s="594">
        <v>2013</v>
      </c>
      <c r="BF339" s="856">
        <f t="shared" si="100"/>
        <v>1</v>
      </c>
      <c r="BG339" s="840">
        <v>20.200000000000003</v>
      </c>
      <c r="BH339" s="823" t="s">
        <v>4455</v>
      </c>
      <c r="BI339" s="823" t="s">
        <v>4456</v>
      </c>
    </row>
    <row r="340" spans="1:61" ht="11.25" customHeight="1" x14ac:dyDescent="0.2">
      <c r="A340" s="838" t="s">
        <v>5159</v>
      </c>
      <c r="B340" s="833" t="s">
        <v>1694</v>
      </c>
      <c r="C340" s="889" t="s">
        <v>107</v>
      </c>
      <c r="D340" s="889" t="s">
        <v>4205</v>
      </c>
      <c r="E340" s="699">
        <v>10</v>
      </c>
      <c r="F340" s="1155">
        <v>458</v>
      </c>
      <c r="G340" s="1155" t="s">
        <v>105</v>
      </c>
      <c r="H340" s="1155" t="s">
        <v>105</v>
      </c>
      <c r="I340" s="832">
        <v>24.85</v>
      </c>
      <c r="J340" s="618">
        <f t="shared" si="86"/>
        <v>5.6338028169014081</v>
      </c>
      <c r="K340" s="835">
        <v>0.35</v>
      </c>
      <c r="L340" s="845">
        <v>4</v>
      </c>
      <c r="M340" s="609">
        <f t="shared" si="87"/>
        <v>1.4</v>
      </c>
      <c r="N340" s="828" t="s">
        <v>121</v>
      </c>
      <c r="O340" s="700">
        <v>0.33</v>
      </c>
      <c r="P340" s="603">
        <v>44588</v>
      </c>
      <c r="Q340" s="603">
        <v>44595</v>
      </c>
      <c r="R340" s="609">
        <f t="shared" si="88"/>
        <v>6.060606060606049</v>
      </c>
      <c r="S340" s="667">
        <f>IF(INDEX(Historical!$D$7:$D$1225,MATCH(B340,Historical!$B$7:$B$1249,0))=0,"n/a",(INDEX(Historical!$C$7:$C$1227,MATCH(B340,Historical!$B$7:$B$1249,0))/INDEX(Historical!$D$7:$D$1225,MATCH(B340,Historical!$B$7:$B$1249,0))-1)*100)</f>
        <v>3.125</v>
      </c>
      <c r="T340" s="667">
        <f>IF(INDEX(Historical!$F$7:$F$1218,MATCH(B340,Historical!$B$7:$B$1249,0))=0,"n/a",((INDEX(Historical!$C$7:$C$1227,MATCH(B340,Historical!$B$7:$B$1249,0))/INDEX(Historical!$F$7:$F$1218,MATCH(B340,Historical!$B$7:$B$1249,0)))^(1/3)-1)*100)</f>
        <v>3.228011545636722</v>
      </c>
      <c r="U340" s="667">
        <f>IF(INDEX(Historical!$H$7:$H$1218,MATCH(B340,Historical!$B$7:$B$1249,0))=0,"n/a",((INDEX(Historical!$C$7:$C$1227,MATCH(B340,Historical!$B$7:$B$1249,0))/INDEX(Historical!$H$7:$H$1218,MATCH(B340,Historical!$B$7:$B$1249,0)))^(1/5)-1)*100)</f>
        <v>3.5261802757145189</v>
      </c>
      <c r="V340" s="667">
        <f>IF(INDEX(Historical!$N$7:$N$1218,MATCH(B340,Historical!$B$7:$B$1249,0))=0,"n/a",((INDEX(Historical!$C$7:$C$1227,MATCH(B340,Historical!$B$7:$B$1249,0))/INDEX(Historical!$N$7:$N$1218,MATCH(B340,Historical!$B$7:$B$1249,0)))^(1/10)-1)*100)</f>
        <v>2.8152162072626385</v>
      </c>
      <c r="W340" s="668">
        <f t="shared" si="89"/>
        <v>1.2525433274424</v>
      </c>
      <c r="X340" s="669">
        <f t="shared" si="90"/>
        <v>0.3962000309791594</v>
      </c>
      <c r="Y340" s="631"/>
      <c r="Z340" s="618">
        <f t="shared" si="91"/>
        <v>50.359712230215827</v>
      </c>
      <c r="AA340" s="844">
        <f t="shared" si="92"/>
        <v>8.9388489208633111</v>
      </c>
      <c r="AB340" s="845">
        <v>12</v>
      </c>
      <c r="AC340" s="824">
        <v>2.78</v>
      </c>
      <c r="AD340" s="824" t="s">
        <v>135</v>
      </c>
      <c r="AE340" s="824">
        <v>2.73</v>
      </c>
      <c r="AF340" s="824">
        <v>2.2599999999999998</v>
      </c>
      <c r="AG340" s="824">
        <v>19.100000000000001</v>
      </c>
      <c r="AH340" s="824">
        <v>2.5</v>
      </c>
      <c r="AI340" s="824" t="s">
        <v>135</v>
      </c>
      <c r="AJ340" s="824">
        <v>8.9</v>
      </c>
      <c r="AK340" s="824" t="s">
        <v>135</v>
      </c>
      <c r="AL340" s="836">
        <v>113.43</v>
      </c>
      <c r="AM340" s="830">
        <v>0.1</v>
      </c>
      <c r="AN340" s="824">
        <v>0.33</v>
      </c>
      <c r="AO340" s="705">
        <f t="shared" si="93"/>
        <v>0.22113417175261674</v>
      </c>
      <c r="AP340" s="706">
        <f t="shared" si="94"/>
        <v>9.1599830926159278</v>
      </c>
      <c r="AQ340" s="846">
        <f t="shared" si="95"/>
        <v>-5.2446458595116212</v>
      </c>
      <c r="AR340" s="618">
        <f>INDEX(Historical!$C$7:$C$1227,MATCH(B340,Historical!$B$7:$B$1249,0))*IF(AH340="n/a",1.03,IF(AH340&lt;0,1.01,IF(AH340&gt;10,1.1,(1+AH340/100))))</f>
        <v>1.353</v>
      </c>
      <c r="AS340" s="844">
        <f t="shared" si="96"/>
        <v>1.3935900000000001</v>
      </c>
      <c r="AT340" s="844">
        <f t="shared" si="97"/>
        <v>1.4353977000000002</v>
      </c>
      <c r="AU340" s="844">
        <f t="shared" si="97"/>
        <v>1.4784596310000002</v>
      </c>
      <c r="AV340" s="844">
        <f t="shared" si="97"/>
        <v>1.5228134199300003</v>
      </c>
      <c r="AW340" s="618">
        <f t="shared" si="98"/>
        <v>7.1832607509300006</v>
      </c>
      <c r="AX340" s="713">
        <f t="shared" si="99"/>
        <v>28.906481895090547</v>
      </c>
      <c r="AY340" s="891">
        <v>0.78</v>
      </c>
      <c r="AZ340" s="830">
        <v>16.72</v>
      </c>
      <c r="BA340" s="830">
        <v>-24.77</v>
      </c>
      <c r="BB340" s="830">
        <v>3.8</v>
      </c>
      <c r="BC340" s="830">
        <v>-8.99</v>
      </c>
      <c r="BE340" s="594">
        <v>2013</v>
      </c>
      <c r="BF340" s="856">
        <f t="shared" si="100"/>
        <v>1</v>
      </c>
      <c r="BG340" s="840">
        <v>1</v>
      </c>
      <c r="BH340" s="823" t="s">
        <v>4455</v>
      </c>
      <c r="BI340" s="823" t="s">
        <v>4456</v>
      </c>
    </row>
    <row r="341" spans="1:61" ht="11.25" customHeight="1" x14ac:dyDescent="0.2">
      <c r="A341" s="822" t="s">
        <v>5160</v>
      </c>
      <c r="B341" s="833" t="s">
        <v>1702</v>
      </c>
      <c r="C341" s="889" t="s">
        <v>152</v>
      </c>
      <c r="D341" s="889" t="s">
        <v>4188</v>
      </c>
      <c r="E341" s="699">
        <v>13</v>
      </c>
      <c r="F341" s="1155">
        <v>291</v>
      </c>
      <c r="G341" s="1155" t="s">
        <v>105</v>
      </c>
      <c r="H341" s="1155" t="s">
        <v>105</v>
      </c>
      <c r="I341" s="832">
        <v>547.76</v>
      </c>
      <c r="J341" s="618">
        <f t="shared" si="86"/>
        <v>1.2049072586534249</v>
      </c>
      <c r="K341" s="835">
        <v>1.65</v>
      </c>
      <c r="L341" s="845">
        <v>4</v>
      </c>
      <c r="M341" s="609">
        <f t="shared" si="87"/>
        <v>6.6</v>
      </c>
      <c r="N341" s="828" t="s">
        <v>193</v>
      </c>
      <c r="O341" s="700">
        <v>1.45</v>
      </c>
      <c r="P341" s="603">
        <v>44728</v>
      </c>
      <c r="Q341" s="603">
        <v>44740</v>
      </c>
      <c r="R341" s="609">
        <f t="shared" si="88"/>
        <v>13.793103448275859</v>
      </c>
      <c r="S341" s="667">
        <f>IF(INDEX(Historical!$D$7:$D$1225,MATCH(B341,Historical!$B$7:$B$1249,0))=0,"n/a",(INDEX(Historical!$C$7:$C$1227,MATCH(B341,Historical!$B$7:$B$1249,0))/INDEX(Historical!$D$7:$D$1225,MATCH(B341,Historical!$B$7:$B$1249,0))-1)*100)</f>
        <v>15.942028985507228</v>
      </c>
      <c r="T341" s="667">
        <f>IF(INDEX(Historical!$F$7:$F$1218,MATCH(B341,Historical!$B$7:$B$1249,0))=0,"n/a",((INDEX(Historical!$C$7:$C$1227,MATCH(B341,Historical!$B$7:$B$1249,0))/INDEX(Historical!$F$7:$F$1218,MATCH(B341,Historical!$B$7:$B$1249,0)))^(1/3)-1)*100)</f>
        <v>17.523029276290835</v>
      </c>
      <c r="U341" s="667">
        <f>IF(INDEX(Historical!$H$7:$H$1218,MATCH(B341,Historical!$B$7:$B$1249,0))=0,"n/a",((INDEX(Historical!$C$7:$C$1227,MATCH(B341,Historical!$B$7:$B$1249,0))/INDEX(Historical!$H$7:$H$1218,MATCH(B341,Historical!$B$7:$B$1249,0)))^(1/5)-1)*100)</f>
        <v>18.714804762633207</v>
      </c>
      <c r="V341" s="667">
        <f>IF(INDEX(Historical!$N$7:$N$1218,MATCH(B341,Historical!$B$7:$B$1249,0))=0,"n/a",((INDEX(Historical!$C$7:$C$1227,MATCH(B341,Historical!$B$7:$B$1249,0))/INDEX(Historical!$N$7:$N$1218,MATCH(B341,Historical!$B$7:$B$1249,0)))^(1/10)-1)*100)</f>
        <v>24.76943067523958</v>
      </c>
      <c r="W341" s="668">
        <f t="shared" si="89"/>
        <v>0.75556055397515476</v>
      </c>
      <c r="X341" s="669">
        <f t="shared" si="90"/>
        <v>0.93108481406135357</v>
      </c>
      <c r="Y341" s="833"/>
      <c r="Z341" s="618">
        <f t="shared" si="91"/>
        <v>32.33708966193042</v>
      </c>
      <c r="AA341" s="844">
        <f t="shared" si="92"/>
        <v>26.83782459578638</v>
      </c>
      <c r="AB341" s="845">
        <v>12</v>
      </c>
      <c r="AC341" s="824">
        <v>20.41</v>
      </c>
      <c r="AD341" s="824">
        <v>1.82</v>
      </c>
      <c r="AE341" s="824">
        <v>1.55</v>
      </c>
      <c r="AF341" s="824">
        <v>6.61</v>
      </c>
      <c r="AG341" s="824">
        <v>26.6</v>
      </c>
      <c r="AH341" s="824">
        <v>12.8</v>
      </c>
      <c r="AI341" s="824">
        <v>13.209999999999999</v>
      </c>
      <c r="AJ341" s="824">
        <v>20.100000000000001</v>
      </c>
      <c r="AK341" s="824">
        <v>14.219999999999999</v>
      </c>
      <c r="AL341" s="836">
        <v>487170</v>
      </c>
      <c r="AM341" s="830">
        <v>0.1</v>
      </c>
      <c r="AN341" s="824">
        <v>0.65</v>
      </c>
      <c r="AO341" s="705">
        <f t="shared" si="93"/>
        <v>-6.918112574499748</v>
      </c>
      <c r="AP341" s="706">
        <f t="shared" si="94"/>
        <v>19.919712021286632</v>
      </c>
      <c r="AQ341" s="846">
        <f t="shared" si="95"/>
        <v>180.7909626419609</v>
      </c>
      <c r="AR341" s="618">
        <f>INDEX(Historical!$C$7:$C$1227,MATCH(B341,Historical!$B$7:$B$1249,0))*IF(AH341="n/a",1.03,IF(AH341&lt;0,1.01,IF(AH341&gt;10,1.1,(1+AH341/100))))</f>
        <v>6.16</v>
      </c>
      <c r="AS341" s="844">
        <f t="shared" si="96"/>
        <v>6.7760000000000007</v>
      </c>
      <c r="AT341" s="844">
        <f t="shared" si="97"/>
        <v>7.4536000000000016</v>
      </c>
      <c r="AU341" s="844">
        <f t="shared" si="97"/>
        <v>8.1989600000000031</v>
      </c>
      <c r="AV341" s="844">
        <f t="shared" si="97"/>
        <v>9.0188560000000049</v>
      </c>
      <c r="AW341" s="618">
        <f t="shared" si="98"/>
        <v>37.607416000000008</v>
      </c>
      <c r="AX341" s="713">
        <f t="shared" si="99"/>
        <v>6.8656740178180247</v>
      </c>
      <c r="AY341" s="891">
        <v>0.74</v>
      </c>
      <c r="AZ341" s="830">
        <v>24.709999999999997</v>
      </c>
      <c r="BA341" s="830">
        <v>-1.8499999999999999</v>
      </c>
      <c r="BB341" s="830">
        <v>4.3999999999999995</v>
      </c>
      <c r="BC341" s="830">
        <v>6.8000000000000007</v>
      </c>
      <c r="BE341" s="594">
        <v>2010</v>
      </c>
      <c r="BF341" s="856">
        <f t="shared" si="100"/>
        <v>1</v>
      </c>
      <c r="BG341" s="840">
        <v>8.6</v>
      </c>
      <c r="BH341" s="823" t="s">
        <v>4455</v>
      </c>
      <c r="BI341" s="823" t="s">
        <v>4456</v>
      </c>
    </row>
    <row r="342" spans="1:61" s="737" customFormat="1" ht="11.25" customHeight="1" x14ac:dyDescent="0.2">
      <c r="A342" s="613" t="s">
        <v>1705</v>
      </c>
      <c r="B342" s="743" t="s">
        <v>1706</v>
      </c>
      <c r="C342" s="889" t="s">
        <v>107</v>
      </c>
      <c r="D342" s="889" t="s">
        <v>117</v>
      </c>
      <c r="E342" s="721">
        <v>14</v>
      </c>
      <c r="F342" s="1155">
        <v>263</v>
      </c>
      <c r="G342" s="1154" t="s">
        <v>114</v>
      </c>
      <c r="H342" s="1154" t="s">
        <v>114</v>
      </c>
      <c r="I342" s="722">
        <v>42.18</v>
      </c>
      <c r="J342" s="723">
        <f t="shared" si="86"/>
        <v>3.1294452347083923</v>
      </c>
      <c r="K342" s="724">
        <v>0.33</v>
      </c>
      <c r="L342" s="725">
        <v>4</v>
      </c>
      <c r="M342" s="726">
        <f t="shared" si="87"/>
        <v>1.32</v>
      </c>
      <c r="N342" s="727" t="s">
        <v>235</v>
      </c>
      <c r="O342" s="728">
        <v>0.3</v>
      </c>
      <c r="P342" s="1049">
        <v>44770</v>
      </c>
      <c r="Q342" s="1049">
        <v>44792</v>
      </c>
      <c r="R342" s="726">
        <f t="shared" si="88"/>
        <v>10.000000000000009</v>
      </c>
      <c r="S342" s="667">
        <f>IF(INDEX(Historical!$D$7:$D$1225,MATCH(B342,Historical!$B$7:$B$1249,0))=0,"n/a",(INDEX(Historical!$C$7:$C$1227,MATCH(B342,Historical!$B$7:$B$1249,0))/INDEX(Historical!$D$7:$D$1225,MATCH(B342,Historical!$B$7:$B$1249,0))-1)*100)</f>
        <v>2.6315789473684292</v>
      </c>
      <c r="T342" s="667">
        <f>IF(INDEX(Historical!$F$7:$F$1218,MATCH(B342,Historical!$B$7:$B$1249,0))=0,"n/a",((INDEX(Historical!$C$7:$C$1227,MATCH(B342,Historical!$B$7:$B$1249,0))/INDEX(Historical!$F$7:$F$1218,MATCH(B342,Historical!$B$7:$B$1249,0)))^(1/3)-1)*100)</f>
        <v>6.0848244434812182</v>
      </c>
      <c r="U342" s="667">
        <f>IF(INDEX(Historical!$H$7:$H$1218,MATCH(B342,Historical!$B$7:$B$1249,0))=0,"n/a",((INDEX(Historical!$C$7:$C$1227,MATCH(B342,Historical!$B$7:$B$1249,0))/INDEX(Historical!$H$7:$H$1218,MATCH(B342,Historical!$B$7:$B$1249,0)))^(1/5)-1)*100)</f>
        <v>8.7274061210073093</v>
      </c>
      <c r="V342" s="667">
        <f>IF(INDEX(Historical!$N$7:$N$1218,MATCH(B342,Historical!$B$7:$B$1249,0))=0,"n/a",((INDEX(Historical!$C$7:$C$1227,MATCH(B342,Historical!$B$7:$B$1249,0))/INDEX(Historical!$N$7:$N$1218,MATCH(B342,Historical!$B$7:$B$1249,0)))^(1/10)-1)*100)</f>
        <v>11.470224709882659</v>
      </c>
      <c r="W342" s="668">
        <f t="shared" si="89"/>
        <v>0.76087490365274557</v>
      </c>
      <c r="X342" s="669">
        <f t="shared" si="90"/>
        <v>21.818515302518271</v>
      </c>
      <c r="Y342" s="890"/>
      <c r="Z342" s="723">
        <f t="shared" si="91"/>
        <v>22.372881355932204</v>
      </c>
      <c r="AA342" s="730">
        <f t="shared" si="92"/>
        <v>7.1491525423728808</v>
      </c>
      <c r="AB342" s="725">
        <v>12</v>
      </c>
      <c r="AC342" s="731">
        <v>5.9</v>
      </c>
      <c r="AD342" s="731">
        <v>0.45</v>
      </c>
      <c r="AE342" s="731">
        <v>0.7</v>
      </c>
      <c r="AF342" s="731">
        <v>0.96</v>
      </c>
      <c r="AG342" s="731">
        <v>11.799999999999999</v>
      </c>
      <c r="AH342" s="731">
        <v>3.4000000000000004</v>
      </c>
      <c r="AI342" s="731">
        <v>0.62</v>
      </c>
      <c r="AJ342" s="731">
        <v>0.4</v>
      </c>
      <c r="AK342" s="731">
        <v>15.75</v>
      </c>
      <c r="AL342" s="732">
        <v>8420</v>
      </c>
      <c r="AM342" s="733">
        <v>0.89999999999999991</v>
      </c>
      <c r="AN342" s="731">
        <v>0.4</v>
      </c>
      <c r="AO342" s="734">
        <f t="shared" si="93"/>
        <v>4.7076988133428204</v>
      </c>
      <c r="AP342" s="735">
        <f t="shared" si="94"/>
        <v>11.856851355715701</v>
      </c>
      <c r="AQ342" s="846">
        <f t="shared" si="95"/>
        <v>-44.77043287562573</v>
      </c>
      <c r="AR342" s="618">
        <f>INDEX(Historical!$C$7:$C$1227,MATCH(B342,Historical!$B$7:$B$1249,0))*IF(AH342="n/a",1.03,IF(AH342&lt;0,1.01,IF(AH342&gt;10,1.1,(1+AH342/100))))</f>
        <v>1.2097799999999999</v>
      </c>
      <c r="AS342" s="730">
        <f t="shared" si="96"/>
        <v>1.2172806359999999</v>
      </c>
      <c r="AT342" s="730">
        <f t="shared" si="97"/>
        <v>1.3390086995999999</v>
      </c>
      <c r="AU342" s="730">
        <f t="shared" si="97"/>
        <v>1.4729095695600001</v>
      </c>
      <c r="AV342" s="730">
        <f t="shared" si="97"/>
        <v>1.6202005265160002</v>
      </c>
      <c r="AW342" s="723">
        <f t="shared" si="98"/>
        <v>6.859179431676</v>
      </c>
      <c r="AX342" s="736">
        <f t="shared" si="99"/>
        <v>16.261686656415364</v>
      </c>
      <c r="AY342" s="892">
        <v>1.1100000000000001</v>
      </c>
      <c r="AZ342" s="733">
        <v>89.570000000000007</v>
      </c>
      <c r="BA342" s="733">
        <v>-9.56</v>
      </c>
      <c r="BB342" s="733">
        <v>0.57000000000000006</v>
      </c>
      <c r="BC342" s="733">
        <v>18.18</v>
      </c>
      <c r="BD342" s="866"/>
      <c r="BE342" s="594">
        <v>2009</v>
      </c>
      <c r="BF342" s="856">
        <f t="shared" si="100"/>
        <v>1</v>
      </c>
      <c r="BG342" s="784">
        <v>1.7999999999999998</v>
      </c>
      <c r="BH342" s="823" t="s">
        <v>4455</v>
      </c>
      <c r="BI342" s="823" t="s">
        <v>4456</v>
      </c>
    </row>
    <row r="343" spans="1:61" ht="11.25" customHeight="1" x14ac:dyDescent="0.2">
      <c r="A343" s="829" t="s">
        <v>5161</v>
      </c>
      <c r="B343" s="833" t="s">
        <v>815</v>
      </c>
      <c r="C343" s="889" t="s">
        <v>111</v>
      </c>
      <c r="D343" s="889" t="s">
        <v>4223</v>
      </c>
      <c r="E343" s="699">
        <v>16</v>
      </c>
      <c r="F343" s="1155">
        <v>243</v>
      </c>
      <c r="G343" s="1155" t="s">
        <v>36</v>
      </c>
      <c r="H343" s="1155" t="s">
        <v>36</v>
      </c>
      <c r="I343" s="832">
        <v>217.43</v>
      </c>
      <c r="J343" s="618">
        <f t="shared" si="86"/>
        <v>2.3915742997746401</v>
      </c>
      <c r="K343" s="835">
        <v>1.3</v>
      </c>
      <c r="L343" s="845">
        <v>4</v>
      </c>
      <c r="M343" s="609">
        <f t="shared" si="87"/>
        <v>5.2</v>
      </c>
      <c r="N343" s="828" t="s">
        <v>316</v>
      </c>
      <c r="O343" s="700">
        <v>1.18</v>
      </c>
      <c r="P343" s="603">
        <v>44708</v>
      </c>
      <c r="Q343" s="603">
        <v>44742</v>
      </c>
      <c r="R343" s="609">
        <f t="shared" si="88"/>
        <v>10.169491525423737</v>
      </c>
      <c r="S343" s="667">
        <f>IF(INDEX(Historical!$D$7:$D$1225,MATCH(B343,Historical!$B$7:$B$1249,0))=0,"n/a",(INDEX(Historical!$C$7:$C$1227,MATCH(B343,Historical!$B$7:$B$1249,0))/INDEX(Historical!$D$7:$D$1225,MATCH(B343,Historical!$B$7:$B$1249,0))-1)*100)</f>
        <v>10.567010309278357</v>
      </c>
      <c r="T343" s="667">
        <f>IF(INDEX(Historical!$F$7:$F$1218,MATCH(B343,Historical!$B$7:$B$1249,0))=0,"n/a",((INDEX(Historical!$C$7:$C$1227,MATCH(B343,Historical!$B$7:$B$1249,0))/INDEX(Historical!$F$7:$F$1218,MATCH(B343,Historical!$B$7:$B$1249,0)))^(1/3)-1)*100)</f>
        <v>11.921096219546069</v>
      </c>
      <c r="U343" s="667">
        <f>IF(INDEX(Historical!$H$7:$H$1218,MATCH(B343,Historical!$B$7:$B$1249,0))=0,"n/a",((INDEX(Historical!$C$7:$C$1227,MATCH(B343,Historical!$B$7:$B$1249,0))/INDEX(Historical!$H$7:$H$1218,MATCH(B343,Historical!$B$7:$B$1249,0)))^(1/5)-1)*100)</f>
        <v>13.726624519672392</v>
      </c>
      <c r="V343" s="667">
        <f>IF(INDEX(Historical!$N$7:$N$1218,MATCH(B343,Historical!$B$7:$B$1249,0))=0,"n/a",((INDEX(Historical!$C$7:$C$1227,MATCH(B343,Historical!$B$7:$B$1249,0))/INDEX(Historical!$N$7:$N$1218,MATCH(B343,Historical!$B$7:$B$1249,0)))^(1/10)-1)*100)</f>
        <v>16.089515290023314</v>
      </c>
      <c r="W343" s="668">
        <f t="shared" si="89"/>
        <v>0.85314095995072714</v>
      </c>
      <c r="X343" s="669">
        <f t="shared" si="90"/>
        <v>0.94666375997740637</v>
      </c>
      <c r="Y343" s="640"/>
      <c r="Z343" s="618">
        <f t="shared" si="91"/>
        <v>46.387154326494198</v>
      </c>
      <c r="AA343" s="844">
        <f t="shared" si="92"/>
        <v>19.396074933095449</v>
      </c>
      <c r="AB343" s="845">
        <v>12</v>
      </c>
      <c r="AC343" s="824">
        <v>11.21</v>
      </c>
      <c r="AD343" s="824">
        <v>1.73</v>
      </c>
      <c r="AE343" s="824">
        <v>5.37</v>
      </c>
      <c r="AF343" s="824">
        <v>11.24</v>
      </c>
      <c r="AG343" s="824">
        <v>56.000000000000007</v>
      </c>
      <c r="AH343" s="824">
        <v>26.400000000000002</v>
      </c>
      <c r="AI343" s="824">
        <v>3.1300000000000003</v>
      </c>
      <c r="AJ343" s="824">
        <v>14.499999999999998</v>
      </c>
      <c r="AK343" s="824">
        <v>10.95</v>
      </c>
      <c r="AL343" s="836">
        <v>131230</v>
      </c>
      <c r="AM343" s="830">
        <v>0.24</v>
      </c>
      <c r="AN343" s="824">
        <v>2.85</v>
      </c>
      <c r="AO343" s="705">
        <f t="shared" si="93"/>
        <v>-3.2778761136484178</v>
      </c>
      <c r="AP343" s="706">
        <f t="shared" si="94"/>
        <v>16.118198819447031</v>
      </c>
      <c r="AQ343" s="846">
        <f t="shared" si="95"/>
        <v>211.27828367555099</v>
      </c>
      <c r="AR343" s="618">
        <f>INDEX(Historical!$C$7:$C$1227,MATCH(B343,Historical!$B$7:$B$1249,0))*IF(AH343="n/a",1.03,IF(AH343&lt;0,1.01,IF(AH343&gt;10,1.1,(1+AH343/100))))</f>
        <v>4.7190000000000003</v>
      </c>
      <c r="AS343" s="844">
        <f t="shared" si="96"/>
        <v>4.8667047000000005</v>
      </c>
      <c r="AT343" s="844">
        <f t="shared" si="97"/>
        <v>5.3533751700000014</v>
      </c>
      <c r="AU343" s="844">
        <f t="shared" si="97"/>
        <v>5.8887126870000017</v>
      </c>
      <c r="AV343" s="844">
        <f t="shared" si="97"/>
        <v>6.4775839557000028</v>
      </c>
      <c r="AW343" s="618">
        <f t="shared" si="98"/>
        <v>27.305376512700004</v>
      </c>
      <c r="AX343" s="713">
        <f t="shared" si="99"/>
        <v>12.558237829508348</v>
      </c>
      <c r="AY343" s="891">
        <v>1.1200000000000001</v>
      </c>
      <c r="AZ343" s="830">
        <v>18.360000000000003</v>
      </c>
      <c r="BA343" s="830">
        <v>-22.05</v>
      </c>
      <c r="BB343" s="830">
        <v>7.6300000000000008</v>
      </c>
      <c r="BC343" s="830">
        <v>-3.5000000000000004</v>
      </c>
      <c r="BE343" s="594">
        <v>2007</v>
      </c>
      <c r="BF343" s="856">
        <f t="shared" si="100"/>
        <v>2</v>
      </c>
      <c r="BG343" s="840">
        <v>11</v>
      </c>
      <c r="BH343" s="823" t="s">
        <v>4455</v>
      </c>
      <c r="BI343" s="823" t="s">
        <v>4456</v>
      </c>
    </row>
    <row r="344" spans="1:61" ht="11.25" customHeight="1" x14ac:dyDescent="0.2">
      <c r="A344" s="829" t="s">
        <v>5162</v>
      </c>
      <c r="B344" s="833" t="s">
        <v>3840</v>
      </c>
      <c r="C344" s="889" t="s">
        <v>107</v>
      </c>
      <c r="D344" s="889" t="s">
        <v>4205</v>
      </c>
      <c r="E344" s="699">
        <v>10</v>
      </c>
      <c r="F344" s="1155">
        <v>489</v>
      </c>
      <c r="G344" s="1155" t="s">
        <v>105</v>
      </c>
      <c r="H344" s="1155" t="s">
        <v>105</v>
      </c>
      <c r="I344" s="832">
        <v>28.51</v>
      </c>
      <c r="J344" s="618">
        <f t="shared" si="86"/>
        <v>1.5433181339880742</v>
      </c>
      <c r="K344" s="835">
        <v>0.11</v>
      </c>
      <c r="L344" s="845">
        <v>4</v>
      </c>
      <c r="M344" s="609">
        <f t="shared" si="87"/>
        <v>0.44</v>
      </c>
      <c r="N344" s="828" t="s">
        <v>150</v>
      </c>
      <c r="O344" s="700">
        <v>0.1</v>
      </c>
      <c r="P344" s="603">
        <v>44721</v>
      </c>
      <c r="Q344" s="603">
        <v>44736</v>
      </c>
      <c r="R344" s="609">
        <f t="shared" si="88"/>
        <v>9.9999999999999947</v>
      </c>
      <c r="S344" s="667">
        <f>IF(INDEX(Historical!$D$7:$D$1225,MATCH(B344,Historical!$B$7:$B$1249,0))=0,"n/a",(INDEX(Historical!$C$7:$C$1227,MATCH(B344,Historical!$B$7:$B$1249,0))/INDEX(Historical!$D$7:$D$1225,MATCH(B344,Historical!$B$7:$B$1249,0))-1)*100)</f>
        <v>12.5</v>
      </c>
      <c r="T344" s="667">
        <f>IF(INDEX(Historical!$F$7:$F$1218,MATCH(B344,Historical!$B$7:$B$1249,0))=0,"n/a",((INDEX(Historical!$C$7:$C$1227,MATCH(B344,Historical!$B$7:$B$1249,0))/INDEX(Historical!$F$7:$F$1218,MATCH(B344,Historical!$B$7:$B$1249,0)))^(1/3)-1)*100)</f>
        <v>10.064241629820891</v>
      </c>
      <c r="U344" s="667">
        <f>IF(INDEX(Historical!$H$7:$H$1218,MATCH(B344,Historical!$B$7:$B$1249,0))=0,"n/a",((INDEX(Historical!$C$7:$C$1227,MATCH(B344,Historical!$B$7:$B$1249,0))/INDEX(Historical!$H$7:$H$1218,MATCH(B344,Historical!$B$7:$B$1249,0)))^(1/5)-1)*100)</f>
        <v>14.869835499703509</v>
      </c>
      <c r="V344" s="667" t="str">
        <f>IF(INDEX(Historical!$N$7:$N$1218,MATCH(B344,Historical!$B$7:$B$1249,0))=0,"n/a",((INDEX(Historical!$C$7:$C$1227,MATCH(B344,Historical!$B$7:$B$1249,0))/INDEX(Historical!$N$7:$N$1218,MATCH(B344,Historical!$B$7:$B$1249,0)))^(1/10)-1)*100)</f>
        <v>n/a</v>
      </c>
      <c r="W344" s="668" t="str">
        <f t="shared" si="89"/>
        <v>n/a</v>
      </c>
      <c r="X344" s="669">
        <f t="shared" si="90"/>
        <v>0.74722791455796522</v>
      </c>
      <c r="Y344" s="640"/>
      <c r="Z344" s="618">
        <f t="shared" si="91"/>
        <v>12.256267409470754</v>
      </c>
      <c r="AA344" s="844">
        <f t="shared" si="92"/>
        <v>7.9415041782729814</v>
      </c>
      <c r="AB344" s="845">
        <v>12</v>
      </c>
      <c r="AC344" s="824">
        <v>3.59</v>
      </c>
      <c r="AD344" s="824" t="s">
        <v>135</v>
      </c>
      <c r="AE344" s="824">
        <v>3.22</v>
      </c>
      <c r="AF344" s="824">
        <v>1.29</v>
      </c>
      <c r="AG344" s="824">
        <v>17.599999999999998</v>
      </c>
      <c r="AH344" s="824">
        <v>56.599999999999994</v>
      </c>
      <c r="AI344" s="824">
        <v>8.0399999999999991</v>
      </c>
      <c r="AJ344" s="824">
        <v>19.900000000000002</v>
      </c>
      <c r="AK344" s="824" t="s">
        <v>135</v>
      </c>
      <c r="AL344" s="836">
        <v>298.35000000000002</v>
      </c>
      <c r="AM344" s="830">
        <v>2.5</v>
      </c>
      <c r="AN344" s="824">
        <v>0.04</v>
      </c>
      <c r="AO344" s="705">
        <f t="shared" si="93"/>
        <v>8.4716494554185999</v>
      </c>
      <c r="AP344" s="706">
        <f t="shared" si="94"/>
        <v>16.413153633691582</v>
      </c>
      <c r="AQ344" s="846">
        <f t="shared" si="95"/>
        <v>-32.523122017910147</v>
      </c>
      <c r="AR344" s="618">
        <f>INDEX(Historical!$C$7:$C$1227,MATCH(B344,Historical!$B$7:$B$1249,0))*IF(AH344="n/a",1.03,IF(AH344&lt;0,1.01,IF(AH344&gt;10,1.1,(1+AH344/100))))</f>
        <v>0.39600000000000002</v>
      </c>
      <c r="AS344" s="844">
        <f t="shared" si="96"/>
        <v>0.42783840000000001</v>
      </c>
      <c r="AT344" s="844">
        <f t="shared" si="97"/>
        <v>0.44067355200000002</v>
      </c>
      <c r="AU344" s="844">
        <f t="shared" si="97"/>
        <v>0.45389375856000003</v>
      </c>
      <c r="AV344" s="844">
        <f t="shared" si="97"/>
        <v>0.46751057131680002</v>
      </c>
      <c r="AW344" s="618">
        <f t="shared" si="98"/>
        <v>2.1859162818768003</v>
      </c>
      <c r="AX344" s="713">
        <f t="shared" si="99"/>
        <v>7.6671914481823924</v>
      </c>
      <c r="AY344" s="891">
        <v>1.06</v>
      </c>
      <c r="AZ344" s="830">
        <v>16.23</v>
      </c>
      <c r="BA344" s="830">
        <v>-9.120000000000001</v>
      </c>
      <c r="BB344" s="830">
        <v>4.9000000000000004</v>
      </c>
      <c r="BC344" s="830">
        <v>2.58</v>
      </c>
      <c r="BE344" s="594">
        <v>2013</v>
      </c>
      <c r="BF344" s="856">
        <f t="shared" si="100"/>
        <v>1</v>
      </c>
      <c r="BG344" s="840">
        <v>1.7999999999999998</v>
      </c>
      <c r="BH344" s="823" t="s">
        <v>4455</v>
      </c>
      <c r="BI344" s="823" t="s">
        <v>4456</v>
      </c>
    </row>
    <row r="345" spans="1:61" ht="11.25" customHeight="1" x14ac:dyDescent="0.2">
      <c r="A345" s="822" t="s">
        <v>5163</v>
      </c>
      <c r="B345" s="833" t="s">
        <v>1700</v>
      </c>
      <c r="C345" s="889" t="s">
        <v>111</v>
      </c>
      <c r="D345" s="889" t="s">
        <v>4221</v>
      </c>
      <c r="E345" s="699">
        <v>13</v>
      </c>
      <c r="F345" s="1155">
        <v>277</v>
      </c>
      <c r="G345" s="1155" t="s">
        <v>114</v>
      </c>
      <c r="H345" s="1155" t="s">
        <v>114</v>
      </c>
      <c r="I345" s="832">
        <v>189.73</v>
      </c>
      <c r="J345" s="618">
        <f t="shared" si="86"/>
        <v>3.2045538396668953</v>
      </c>
      <c r="K345" s="835">
        <v>1.52</v>
      </c>
      <c r="L345" s="845">
        <v>4</v>
      </c>
      <c r="M345" s="609">
        <f t="shared" si="87"/>
        <v>6.08</v>
      </c>
      <c r="N345" s="828" t="s">
        <v>422</v>
      </c>
      <c r="O345" s="700">
        <v>1.02</v>
      </c>
      <c r="P345" s="603">
        <v>44610</v>
      </c>
      <c r="Q345" s="603">
        <v>44630</v>
      </c>
      <c r="R345" s="609">
        <f t="shared" si="88"/>
        <v>49.019607843137251</v>
      </c>
      <c r="S345" s="667">
        <f>IF(INDEX(Historical!$D$7:$D$1225,MATCH(B345,Historical!$B$7:$B$1249,0))=0,"n/a",(INDEX(Historical!$C$7:$C$1227,MATCH(B345,Historical!$B$7:$B$1249,0))/INDEX(Historical!$D$7:$D$1225,MATCH(B345,Historical!$B$7:$B$1249,0))-1)*100)</f>
        <v>0.99009900990099098</v>
      </c>
      <c r="T345" s="667">
        <f>IF(INDEX(Historical!$F$7:$F$1218,MATCH(B345,Historical!$B$7:$B$1249,0))=0,"n/a",((INDEX(Historical!$C$7:$C$1227,MATCH(B345,Historical!$B$7:$B$1249,0))/INDEX(Historical!$F$7:$F$1218,MATCH(B345,Historical!$B$7:$B$1249,0)))^(1/3)-1)*100)</f>
        <v>3.8770465378783259</v>
      </c>
      <c r="U345" s="667">
        <f>IF(INDEX(Historical!$H$7:$H$1218,MATCH(B345,Historical!$B$7:$B$1249,0))=0,"n/a",((INDEX(Historical!$C$7:$C$1227,MATCH(B345,Historical!$B$7:$B$1249,0))/INDEX(Historical!$H$7:$H$1218,MATCH(B345,Historical!$B$7:$B$1249,0)))^(1/5)-1)*100)</f>
        <v>5.5118198683204556</v>
      </c>
      <c r="V345" s="667">
        <f>IF(INDEX(Historical!$N$7:$N$1218,MATCH(B345,Historical!$B$7:$B$1249,0))=0,"n/a",((INDEX(Historical!$C$7:$C$1227,MATCH(B345,Historical!$B$7:$B$1249,0))/INDEX(Historical!$N$7:$N$1218,MATCH(B345,Historical!$B$7:$B$1249,0)))^(1/10)-1)*100)</f>
        <v>6.9694302943088537</v>
      </c>
      <c r="W345" s="668">
        <f t="shared" si="89"/>
        <v>0.79085658878335241</v>
      </c>
      <c r="X345" s="669">
        <f t="shared" si="90"/>
        <v>0.18012483229805412</v>
      </c>
      <c r="Y345" s="631"/>
      <c r="Z345" s="618">
        <f t="shared" si="91"/>
        <v>47.6115896632733</v>
      </c>
      <c r="AA345" s="844">
        <f t="shared" si="92"/>
        <v>14.857478465152701</v>
      </c>
      <c r="AB345" s="845">
        <v>12</v>
      </c>
      <c r="AC345" s="824">
        <v>12.77</v>
      </c>
      <c r="AD345" s="824">
        <v>2.92</v>
      </c>
      <c r="AE345" s="824">
        <v>1.58</v>
      </c>
      <c r="AF345" s="824">
        <v>9.4499999999999993</v>
      </c>
      <c r="AG345" s="825">
        <v>71.099999999999994</v>
      </c>
      <c r="AH345" s="824">
        <v>852.10000000000014</v>
      </c>
      <c r="AI345" s="824">
        <v>-5.04</v>
      </c>
      <c r="AJ345" s="824">
        <v>30.599999999999998</v>
      </c>
      <c r="AK345" s="824">
        <v>4.96</v>
      </c>
      <c r="AL345" s="836">
        <v>159830</v>
      </c>
      <c r="AM345" s="831">
        <v>0.01</v>
      </c>
      <c r="AN345" s="825">
        <v>1.2</v>
      </c>
      <c r="AO345" s="705">
        <f t="shared" si="93"/>
        <v>-6.1411047571653494</v>
      </c>
      <c r="AP345" s="706">
        <f t="shared" si="94"/>
        <v>8.7163737079873513</v>
      </c>
      <c r="AQ345" s="846">
        <f t="shared" si="95"/>
        <v>149.8027412852816</v>
      </c>
      <c r="AR345" s="618">
        <f>INDEX(Historical!$C$7:$C$1227,MATCH(B345,Historical!$B$7:$B$1249,0))*IF(AH345="n/a",1.03,IF(AH345&lt;0,1.01,IF(AH345&gt;10,1.1,(1+AH345/100))))</f>
        <v>4.4880000000000004</v>
      </c>
      <c r="AS345" s="844">
        <f t="shared" si="96"/>
        <v>4.5328800000000005</v>
      </c>
      <c r="AT345" s="844">
        <f t="shared" si="97"/>
        <v>4.7577108480000012</v>
      </c>
      <c r="AU345" s="844">
        <f t="shared" si="97"/>
        <v>4.993693306060802</v>
      </c>
      <c r="AV345" s="844">
        <f t="shared" si="97"/>
        <v>5.2413804940414179</v>
      </c>
      <c r="AW345" s="618">
        <f t="shared" si="98"/>
        <v>24.013664648102225</v>
      </c>
      <c r="AX345" s="713">
        <f t="shared" si="99"/>
        <v>12.656756784958745</v>
      </c>
      <c r="AY345" s="891">
        <v>1.1000000000000001</v>
      </c>
      <c r="AZ345" s="830">
        <v>22.509999999999998</v>
      </c>
      <c r="BA345" s="830">
        <v>-18.82</v>
      </c>
      <c r="BB345" s="830">
        <v>12.15</v>
      </c>
      <c r="BC345" s="830">
        <v>1.5</v>
      </c>
      <c r="BE345" s="594">
        <v>2010</v>
      </c>
      <c r="BF345" s="856">
        <f t="shared" si="100"/>
        <v>1</v>
      </c>
      <c r="BG345" s="840">
        <v>16</v>
      </c>
      <c r="BH345" s="823" t="s">
        <v>4455</v>
      </c>
      <c r="BI345" s="823" t="s">
        <v>4456</v>
      </c>
    </row>
    <row r="346" spans="1:61" ht="11.25" customHeight="1" x14ac:dyDescent="0.2">
      <c r="A346" s="829" t="s">
        <v>1687</v>
      </c>
      <c r="B346" s="833" t="s">
        <v>1688</v>
      </c>
      <c r="C346" s="889" t="s">
        <v>107</v>
      </c>
      <c r="D346" s="889" t="s">
        <v>4205</v>
      </c>
      <c r="E346" s="699">
        <v>12</v>
      </c>
      <c r="F346" s="1155">
        <v>379</v>
      </c>
      <c r="G346" s="1155" t="s">
        <v>36</v>
      </c>
      <c r="H346" s="1155" t="s">
        <v>36</v>
      </c>
      <c r="I346" s="832">
        <v>45.39</v>
      </c>
      <c r="J346" s="618">
        <f t="shared" si="86"/>
        <v>4.2300066093853266</v>
      </c>
      <c r="K346" s="835">
        <v>0.48</v>
      </c>
      <c r="L346" s="845">
        <v>4</v>
      </c>
      <c r="M346" s="609">
        <f t="shared" si="87"/>
        <v>1.92</v>
      </c>
      <c r="N346" s="828" t="s">
        <v>217</v>
      </c>
      <c r="O346" s="700">
        <v>0.46</v>
      </c>
      <c r="P346" s="603">
        <v>44833</v>
      </c>
      <c r="Q346" s="603">
        <v>44851</v>
      </c>
      <c r="R346" s="609">
        <f t="shared" si="88"/>
        <v>4.3478260869565135</v>
      </c>
      <c r="S346" s="667">
        <f>IF(INDEX(Historical!$D$7:$D$1225,MATCH(B346,Historical!$B$7:$B$1249,0))=0,"n/a",(INDEX(Historical!$C$7:$C$1227,MATCH(B346,Historical!$B$7:$B$1249,0))/INDEX(Historical!$D$7:$D$1225,MATCH(B346,Historical!$B$7:$B$1249,0))-1)*100)</f>
        <v>2.3809523809523725</v>
      </c>
      <c r="T346" s="667">
        <f>IF(INDEX(Historical!$F$7:$F$1218,MATCH(B346,Historical!$B$7:$B$1249,0))=0,"n/a",((INDEX(Historical!$C$7:$C$1227,MATCH(B346,Historical!$B$7:$B$1249,0))/INDEX(Historical!$F$7:$F$1218,MATCH(B346,Historical!$B$7:$B$1249,0)))^(1/3)-1)*100)</f>
        <v>10.639000049405013</v>
      </c>
      <c r="U346" s="667">
        <f>IF(INDEX(Historical!$H$7:$H$1218,MATCH(B346,Historical!$B$7:$B$1249,0))=0,"n/a",((INDEX(Historical!$C$7:$C$1227,MATCH(B346,Historical!$B$7:$B$1249,0))/INDEX(Historical!$H$7:$H$1218,MATCH(B346,Historical!$B$7:$B$1249,0)))^(1/5)-1)*100)</f>
        <v>10.479686012836131</v>
      </c>
      <c r="V346" s="667">
        <f>IF(INDEX(Historical!$N$7:$N$1218,MATCH(B346,Historical!$B$7:$B$1249,0))=0,"n/a",((INDEX(Historical!$C$7:$C$1227,MATCH(B346,Historical!$B$7:$B$1249,0))/INDEX(Historical!$N$7:$N$1218,MATCH(B346,Historical!$B$7:$B$1249,0)))^(1/10)-1)*100)</f>
        <v>15.004266316146996</v>
      </c>
      <c r="W346" s="668">
        <f t="shared" si="89"/>
        <v>0.69844708111840892</v>
      </c>
      <c r="X346" s="669">
        <f t="shared" si="90"/>
        <v>1.1031248434564349</v>
      </c>
      <c r="Y346" s="640" t="s">
        <v>4499</v>
      </c>
      <c r="Z346" s="618">
        <f t="shared" si="91"/>
        <v>45.823389021479713</v>
      </c>
      <c r="AA346" s="844">
        <f t="shared" si="92"/>
        <v>10.832935560859188</v>
      </c>
      <c r="AB346" s="845">
        <v>12</v>
      </c>
      <c r="AC346" s="824">
        <v>4.1900000000000004</v>
      </c>
      <c r="AD346" s="824">
        <v>2.1800000000000002</v>
      </c>
      <c r="AE346" s="824">
        <v>4.3</v>
      </c>
      <c r="AF346" s="824">
        <v>1.63</v>
      </c>
      <c r="AG346" s="824">
        <v>14.2</v>
      </c>
      <c r="AH346" s="824">
        <v>66.8</v>
      </c>
      <c r="AI346" s="824">
        <v>13.8</v>
      </c>
      <c r="AJ346" s="824">
        <v>9.5</v>
      </c>
      <c r="AK346" s="824">
        <v>4.87</v>
      </c>
      <c r="AL346" s="836">
        <v>65950</v>
      </c>
      <c r="AM346" s="830">
        <v>0.13</v>
      </c>
      <c r="AN346" s="824">
        <v>0.79</v>
      </c>
      <c r="AO346" s="705">
        <f t="shared" si="93"/>
        <v>3.8767570613622695</v>
      </c>
      <c r="AP346" s="706">
        <f t="shared" si="94"/>
        <v>14.709692622221457</v>
      </c>
      <c r="AQ346" s="846">
        <f t="shared" si="95"/>
        <v>-11.411851898297931</v>
      </c>
      <c r="AR346" s="618">
        <f>INDEX(Historical!$C$7:$C$1227,MATCH(B346,Historical!$B$7:$B$1249,0))*IF(AH346="n/a",1.03,IF(AH346&lt;0,1.01,IF(AH346&gt;10,1.1,(1+AH346/100))))</f>
        <v>1.8920000000000001</v>
      </c>
      <c r="AS346" s="844">
        <f t="shared" si="96"/>
        <v>2.0812000000000004</v>
      </c>
      <c r="AT346" s="844">
        <f t="shared" si="97"/>
        <v>2.1825544400000005</v>
      </c>
      <c r="AU346" s="844">
        <f t="shared" si="97"/>
        <v>2.2888448412280007</v>
      </c>
      <c r="AV346" s="844">
        <f t="shared" si="97"/>
        <v>2.4003115849958041</v>
      </c>
      <c r="AW346" s="618">
        <f t="shared" si="98"/>
        <v>10.844910866223806</v>
      </c>
      <c r="AX346" s="713">
        <f t="shared" si="99"/>
        <v>23.892731584542425</v>
      </c>
      <c r="AY346" s="891">
        <v>0.98</v>
      </c>
      <c r="AZ346" s="830">
        <v>18.23</v>
      </c>
      <c r="BA346" s="830">
        <v>-28.599999999999998</v>
      </c>
      <c r="BB346" s="830">
        <v>7.12</v>
      </c>
      <c r="BC346" s="830">
        <v>-5.83</v>
      </c>
      <c r="BE346" s="594">
        <v>2011</v>
      </c>
      <c r="BF346" s="856">
        <f t="shared" si="100"/>
        <v>1</v>
      </c>
      <c r="BG346" s="840">
        <v>1.0999999999999999</v>
      </c>
      <c r="BH346" s="823" t="s">
        <v>4455</v>
      </c>
      <c r="BI346" s="823" t="s">
        <v>4456</v>
      </c>
    </row>
    <row r="347" spans="1:61" ht="11.25" customHeight="1" x14ac:dyDescent="0.2">
      <c r="A347" s="829" t="s">
        <v>5165</v>
      </c>
      <c r="B347" s="833" t="s">
        <v>821</v>
      </c>
      <c r="C347" s="889" t="s">
        <v>152</v>
      </c>
      <c r="D347" s="889" t="s">
        <v>4191</v>
      </c>
      <c r="E347" s="699">
        <v>20</v>
      </c>
      <c r="F347" s="1155">
        <v>186</v>
      </c>
      <c r="G347" s="1155" t="s">
        <v>105</v>
      </c>
      <c r="H347" s="1155" t="s">
        <v>105</v>
      </c>
      <c r="I347" s="832">
        <v>89.06</v>
      </c>
      <c r="J347" s="618">
        <f t="shared" si="86"/>
        <v>1.3249494722658881</v>
      </c>
      <c r="K347" s="835">
        <v>0.29499999999999998</v>
      </c>
      <c r="L347" s="845">
        <v>4</v>
      </c>
      <c r="M347" s="609">
        <f t="shared" si="87"/>
        <v>1.18</v>
      </c>
      <c r="N347" s="828" t="s">
        <v>187</v>
      </c>
      <c r="O347" s="700">
        <v>0.28999999999999998</v>
      </c>
      <c r="P347" s="603">
        <v>44910</v>
      </c>
      <c r="Q347" s="603">
        <v>44930</v>
      </c>
      <c r="R347" s="609">
        <f t="shared" si="88"/>
        <v>1.7241379310344844</v>
      </c>
      <c r="S347" s="667">
        <f>IF(INDEX(Historical!$D$7:$D$1225,MATCH(B347,Historical!$B$7:$B$1249,0))=0,"n/a",(INDEX(Historical!$C$7:$C$1227,MATCH(B347,Historical!$B$7:$B$1249,0))/INDEX(Historical!$D$7:$D$1225,MATCH(B347,Historical!$B$7:$B$1249,0))-1)*100)</f>
        <v>1.7857142857142572</v>
      </c>
      <c r="T347" s="667">
        <f>IF(INDEX(Historical!$F$7:$F$1218,MATCH(B347,Historical!$B$7:$B$1249,0))=0,"n/a",((INDEX(Historical!$C$7:$C$1227,MATCH(B347,Historical!$B$7:$B$1249,0))/INDEX(Historical!$F$7:$F$1218,MATCH(B347,Historical!$B$7:$B$1249,0)))^(1/3)-1)*100)</f>
        <v>1.8185790714934313</v>
      </c>
      <c r="U347" s="667">
        <f>IF(INDEX(Historical!$H$7:$H$1218,MATCH(B347,Historical!$B$7:$B$1249,0))=0,"n/a",((INDEX(Historical!$C$7:$C$1227,MATCH(B347,Historical!$B$7:$B$1249,0))/INDEX(Historical!$H$7:$H$1218,MATCH(B347,Historical!$B$7:$B$1249,0)))^(1/5)-1)*100)</f>
        <v>1.7554577175587616</v>
      </c>
      <c r="V347" s="667">
        <f>IF(INDEX(Historical!$N$7:$N$1218,MATCH(B347,Historical!$B$7:$B$1249,0))=0,"n/a",((INDEX(Historical!$C$7:$C$1227,MATCH(B347,Historical!$B$7:$B$1249,0))/INDEX(Historical!$N$7:$N$1218,MATCH(B347,Historical!$B$7:$B$1249,0)))^(1/10)-1)*100)</f>
        <v>1.8936933136435075</v>
      </c>
      <c r="W347" s="668">
        <f t="shared" si="89"/>
        <v>0.927002120623863</v>
      </c>
      <c r="X347" s="669">
        <f t="shared" si="90"/>
        <v>0.38162124294755689</v>
      </c>
      <c r="Y347" s="626"/>
      <c r="Z347" s="618">
        <f t="shared" si="91"/>
        <v>26.879271070615037</v>
      </c>
      <c r="AA347" s="844">
        <f t="shared" si="92"/>
        <v>20.2870159453303</v>
      </c>
      <c r="AB347" s="845">
        <v>12</v>
      </c>
      <c r="AC347" s="824">
        <v>4.3899999999999997</v>
      </c>
      <c r="AD347" s="824" t="s">
        <v>135</v>
      </c>
      <c r="AE347" s="824">
        <v>6.3</v>
      </c>
      <c r="AF347" s="824">
        <v>2.97</v>
      </c>
      <c r="AG347" s="824">
        <v>14.899999999999999</v>
      </c>
      <c r="AH347" s="824">
        <v>34.1</v>
      </c>
      <c r="AI347" s="824" t="s">
        <v>135</v>
      </c>
      <c r="AJ347" s="824">
        <v>4.5999999999999996</v>
      </c>
      <c r="AK347" s="824" t="s">
        <v>135</v>
      </c>
      <c r="AL347" s="836">
        <v>324.87</v>
      </c>
      <c r="AM347" s="830">
        <v>6.5100000000000007</v>
      </c>
      <c r="AN347" s="824">
        <v>0</v>
      </c>
      <c r="AO347" s="705">
        <f t="shared" si="93"/>
        <v>-17.206608755505648</v>
      </c>
      <c r="AP347" s="706">
        <f t="shared" si="94"/>
        <v>3.0804071898246494</v>
      </c>
      <c r="AQ347" s="846">
        <f t="shared" si="95"/>
        <v>63.642479350063596</v>
      </c>
      <c r="AR347" s="618">
        <f>INDEX(Historical!$C$7:$C$1227,MATCH(B347,Historical!$B$7:$B$1249,0))*IF(AH347="n/a",1.03,IF(AH347&lt;0,1.01,IF(AH347&gt;10,1.1,(1+AH347/100))))</f>
        <v>1.254</v>
      </c>
      <c r="AS347" s="844">
        <f t="shared" si="96"/>
        <v>1.29162</v>
      </c>
      <c r="AT347" s="844">
        <f t="shared" ref="AT347:AV366" si="101">IF($AK347="n/a",1.03*AS347,IF($AK347&lt;0,1.01*AS347,IF($AK347&gt;10,1.1*AS347,(1+$AK347/100)*AS347)))</f>
        <v>1.3303686000000001</v>
      </c>
      <c r="AU347" s="844">
        <f t="shared" si="101"/>
        <v>1.3702796580000001</v>
      </c>
      <c r="AV347" s="844">
        <f t="shared" si="101"/>
        <v>1.41138804774</v>
      </c>
      <c r="AW347" s="618">
        <f t="shared" si="98"/>
        <v>6.6576563057400007</v>
      </c>
      <c r="AX347" s="713">
        <f t="shared" si="99"/>
        <v>7.475473058320234</v>
      </c>
      <c r="AY347" s="891">
        <v>0.28999999999999998</v>
      </c>
      <c r="AZ347" s="830">
        <v>11.19</v>
      </c>
      <c r="BA347" s="830">
        <v>-24.97</v>
      </c>
      <c r="BB347" s="830">
        <v>0.95</v>
      </c>
      <c r="BC347" s="830">
        <v>1.5699999999999998</v>
      </c>
      <c r="BE347" s="594">
        <v>2004</v>
      </c>
      <c r="BF347" s="856">
        <f t="shared" si="100"/>
        <v>2</v>
      </c>
      <c r="BG347" s="840">
        <v>13.700000000000001</v>
      </c>
      <c r="BH347" s="823" t="s">
        <v>4455</v>
      </c>
      <c r="BI347" s="823" t="s">
        <v>4456</v>
      </c>
    </row>
    <row r="348" spans="1:61" ht="11.25" customHeight="1" x14ac:dyDescent="0.2">
      <c r="A348" s="822" t="s">
        <v>826</v>
      </c>
      <c r="B348" s="833" t="s">
        <v>827</v>
      </c>
      <c r="C348" s="889" t="s">
        <v>4061</v>
      </c>
      <c r="D348" s="889" t="s">
        <v>4192</v>
      </c>
      <c r="E348" s="699">
        <v>15</v>
      </c>
      <c r="F348" s="1155">
        <v>257</v>
      </c>
      <c r="G348" s="1155" t="s">
        <v>105</v>
      </c>
      <c r="H348" s="1155" t="s">
        <v>105</v>
      </c>
      <c r="I348" s="832">
        <v>217</v>
      </c>
      <c r="J348" s="618">
        <f t="shared" si="86"/>
        <v>0.82949308755760376</v>
      </c>
      <c r="K348" s="835">
        <v>0.45</v>
      </c>
      <c r="L348" s="845">
        <v>4</v>
      </c>
      <c r="M348" s="609">
        <f t="shared" si="87"/>
        <v>1.8</v>
      </c>
      <c r="N348" s="828" t="s">
        <v>777</v>
      </c>
      <c r="O348" s="700">
        <v>0.375</v>
      </c>
      <c r="P348" s="603">
        <v>44875</v>
      </c>
      <c r="Q348" s="603">
        <v>44896</v>
      </c>
      <c r="R348" s="609">
        <f t="shared" si="88"/>
        <v>20.000000000000004</v>
      </c>
      <c r="S348" s="667">
        <f>IF(INDEX(Historical!$D$7:$D$1225,MATCH(B348,Historical!$B$7:$B$1249,0))=0,"n/a",(INDEX(Historical!$C$7:$C$1227,MATCH(B348,Historical!$B$7:$B$1249,0))/INDEX(Historical!$D$7:$D$1225,MATCH(B348,Historical!$B$7:$B$1249,0))-1)*100)</f>
        <v>9.426229508196716</v>
      </c>
      <c r="T348" s="667">
        <f>IF(INDEX(Historical!$F$7:$F$1218,MATCH(B348,Historical!$B$7:$B$1249,0))=0,"n/a",((INDEX(Historical!$C$7:$C$1227,MATCH(B348,Historical!$B$7:$B$1249,0))/INDEX(Historical!$F$7:$F$1218,MATCH(B348,Historical!$B$7:$B$1249,0)))^(1/3)-1)*100)</f>
        <v>14.903395987178826</v>
      </c>
      <c r="U348" s="667">
        <f>IF(INDEX(Historical!$H$7:$H$1218,MATCH(B348,Historical!$B$7:$B$1249,0))=0,"n/a",((INDEX(Historical!$C$7:$C$1227,MATCH(B348,Historical!$B$7:$B$1249,0))/INDEX(Historical!$H$7:$H$1218,MATCH(B348,Historical!$B$7:$B$1249,0)))^(1/5)-1)*100)</f>
        <v>17.941074454361395</v>
      </c>
      <c r="V348" s="667">
        <f>IF(INDEX(Historical!$N$7:$N$1218,MATCH(B348,Historical!$B$7:$B$1249,0))=0,"n/a",((INDEX(Historical!$C$7:$C$1227,MATCH(B348,Historical!$B$7:$B$1249,0))/INDEX(Historical!$N$7:$N$1218,MATCH(B348,Historical!$B$7:$B$1249,0)))^(1/10)-1)*100)</f>
        <v>23.068425792255898</v>
      </c>
      <c r="W348" s="668">
        <f t="shared" si="89"/>
        <v>0.77773293314120462</v>
      </c>
      <c r="X348" s="669">
        <f t="shared" si="90"/>
        <v>0.89259076887370115</v>
      </c>
      <c r="Y348" s="834"/>
      <c r="Z348" s="618">
        <f t="shared" si="91"/>
        <v>25.714285714285719</v>
      </c>
      <c r="AA348" s="844">
        <f t="shared" si="92"/>
        <v>31</v>
      </c>
      <c r="AB348" s="845">
        <v>9</v>
      </c>
      <c r="AC348" s="824">
        <v>7</v>
      </c>
      <c r="AD348" s="824">
        <v>1.78</v>
      </c>
      <c r="AE348" s="824">
        <v>13.35</v>
      </c>
      <c r="AF348" s="824">
        <v>13.05</v>
      </c>
      <c r="AG348" s="824">
        <v>44.3</v>
      </c>
      <c r="AH348" s="824">
        <v>24.5</v>
      </c>
      <c r="AI348" s="824">
        <v>16.41</v>
      </c>
      <c r="AJ348" s="824">
        <v>20.100000000000001</v>
      </c>
      <c r="AK348" s="824">
        <v>16.75</v>
      </c>
      <c r="AL348" s="836">
        <v>391160</v>
      </c>
      <c r="AM348" s="830">
        <v>0.13</v>
      </c>
      <c r="AN348" s="824">
        <v>0.68</v>
      </c>
      <c r="AO348" s="705">
        <f t="shared" si="93"/>
        <v>-12.229432458081</v>
      </c>
      <c r="AP348" s="706">
        <f t="shared" si="94"/>
        <v>18.770567541919</v>
      </c>
      <c r="AQ348" s="846">
        <f t="shared" si="95"/>
        <v>324.02830094228375</v>
      </c>
      <c r="AR348" s="618">
        <f>INDEX(Historical!$C$7:$C$1227,MATCH(B348,Historical!$B$7:$B$1249,0))*IF(AH348="n/a",1.03,IF(AH348&lt;0,1.01,IF(AH348&gt;10,1.1,(1+AH348/100))))</f>
        <v>1.4685000000000001</v>
      </c>
      <c r="AS348" s="844">
        <f t="shared" si="96"/>
        <v>1.6153500000000003</v>
      </c>
      <c r="AT348" s="844">
        <f t="shared" si="101"/>
        <v>1.7768850000000005</v>
      </c>
      <c r="AU348" s="844">
        <f t="shared" si="101"/>
        <v>1.9545735000000006</v>
      </c>
      <c r="AV348" s="844">
        <f t="shared" si="101"/>
        <v>2.1500308500000007</v>
      </c>
      <c r="AW348" s="618">
        <f t="shared" si="98"/>
        <v>8.9653393500000025</v>
      </c>
      <c r="AX348" s="713">
        <f t="shared" si="99"/>
        <v>4.1314927880184342</v>
      </c>
      <c r="AY348" s="891">
        <v>0.95</v>
      </c>
      <c r="AZ348" s="830">
        <v>24.279999999999998</v>
      </c>
      <c r="BA348" s="830">
        <v>-7.99</v>
      </c>
      <c r="BB348" s="830">
        <v>11.42</v>
      </c>
      <c r="BC348" s="830">
        <v>5.8999999999999995</v>
      </c>
      <c r="BE348" s="594">
        <v>2008</v>
      </c>
      <c r="BF348" s="856">
        <f t="shared" si="100"/>
        <v>2</v>
      </c>
      <c r="BG348" s="840">
        <v>17.5</v>
      </c>
      <c r="BH348" s="823" t="s">
        <v>4455</v>
      </c>
      <c r="BI348" s="823" t="s">
        <v>4456</v>
      </c>
    </row>
    <row r="349" spans="1:61" s="737" customFormat="1" ht="11.25" customHeight="1" x14ac:dyDescent="0.2">
      <c r="A349" s="720" t="s">
        <v>5172</v>
      </c>
      <c r="B349" s="743" t="s">
        <v>825</v>
      </c>
      <c r="C349" s="889" t="s">
        <v>4209</v>
      </c>
      <c r="D349" s="889" t="s">
        <v>4218</v>
      </c>
      <c r="E349" s="721">
        <v>18</v>
      </c>
      <c r="F349" s="1155">
        <v>224</v>
      </c>
      <c r="G349" s="1154" t="s">
        <v>114</v>
      </c>
      <c r="H349" s="1154" t="s">
        <v>36</v>
      </c>
      <c r="I349" s="722">
        <v>38.979999999999997</v>
      </c>
      <c r="J349" s="723">
        <f t="shared" si="86"/>
        <v>6.6957414058491533</v>
      </c>
      <c r="K349" s="724">
        <v>0.65249999999999997</v>
      </c>
      <c r="L349" s="725">
        <v>4</v>
      </c>
      <c r="M349" s="726">
        <f t="shared" si="87"/>
        <v>2.61</v>
      </c>
      <c r="N349" s="727" t="s">
        <v>138</v>
      </c>
      <c r="O349" s="728">
        <v>0.64</v>
      </c>
      <c r="P349" s="1049">
        <v>44840</v>
      </c>
      <c r="Q349" s="1049">
        <v>44866</v>
      </c>
      <c r="R349" s="726">
        <f t="shared" si="88"/>
        <v>1.9531249999999931</v>
      </c>
      <c r="S349" s="667">
        <f>IF(INDEX(Historical!$D$7:$D$1225,MATCH(B349,Historical!$B$7:$B$1249,0))=0,"n/a",(INDEX(Historical!$C$7:$C$1227,MATCH(B349,Historical!$B$7:$B$1249,0))/INDEX(Historical!$D$7:$D$1225,MATCH(B349,Historical!$B$7:$B$1249,0))-1)*100)</f>
        <v>2.0222446916076775</v>
      </c>
      <c r="T349" s="667">
        <f>IF(INDEX(Historical!$F$7:$F$1218,MATCH(B349,Historical!$B$7:$B$1249,0))=0,"n/a",((INDEX(Historical!$C$7:$C$1227,MATCH(B349,Historical!$B$7:$B$1249,0))/INDEX(Historical!$F$7:$F$1218,MATCH(B349,Historical!$B$7:$B$1249,0)))^(1/3)-1)*100)</f>
        <v>2.0645639803166471</v>
      </c>
      <c r="U349" s="667">
        <f>IF(INDEX(Historical!$H$7:$H$1218,MATCH(B349,Historical!$B$7:$B$1249,0))=0,"n/a",((INDEX(Historical!$C$7:$C$1227,MATCH(B349,Historical!$B$7:$B$1249,0))/INDEX(Historical!$H$7:$H$1218,MATCH(B349,Historical!$B$7:$B$1249,0)))^(1/5)-1)*100)</f>
        <v>2.109337068892958</v>
      </c>
      <c r="V349" s="667">
        <f>IF(INDEX(Historical!$N$7:$N$1218,MATCH(B349,Historical!$B$7:$B$1249,0))=0,"n/a",((INDEX(Historical!$C$7:$C$1227,MATCH(B349,Historical!$B$7:$B$1249,0))/INDEX(Historical!$N$7:$N$1218,MATCH(B349,Historical!$B$7:$B$1249,0)))^(1/10)-1)*100)</f>
        <v>2.5420866989174007</v>
      </c>
      <c r="W349" s="668">
        <f t="shared" si="89"/>
        <v>0.82976598311586391</v>
      </c>
      <c r="X349" s="669">
        <f t="shared" si="90"/>
        <v>0.19899406310310924</v>
      </c>
      <c r="Y349" s="740"/>
      <c r="Z349" s="723">
        <f t="shared" si="91"/>
        <v>56.739130434782616</v>
      </c>
      <c r="AA349" s="730">
        <f t="shared" si="92"/>
        <v>8.4739130434782606</v>
      </c>
      <c r="AB349" s="725">
        <v>12</v>
      </c>
      <c r="AC349" s="731">
        <v>4.5999999999999996</v>
      </c>
      <c r="AD349" s="731">
        <v>3.8</v>
      </c>
      <c r="AE349" s="731">
        <v>1.2</v>
      </c>
      <c r="AF349" s="731">
        <v>1.84</v>
      </c>
      <c r="AG349" s="739">
        <v>22.8</v>
      </c>
      <c r="AH349" s="731">
        <v>23.7</v>
      </c>
      <c r="AI349" s="731">
        <v>-2.12</v>
      </c>
      <c r="AJ349" s="731">
        <v>10.6</v>
      </c>
      <c r="AK349" s="731">
        <v>2.19</v>
      </c>
      <c r="AL349" s="732">
        <v>162180</v>
      </c>
      <c r="AM349" s="733">
        <v>0.02</v>
      </c>
      <c r="AN349" s="731">
        <v>1.69</v>
      </c>
      <c r="AO349" s="734">
        <f t="shared" si="93"/>
        <v>0.3311654312638499</v>
      </c>
      <c r="AP349" s="735">
        <f t="shared" si="94"/>
        <v>8.8050784747421105</v>
      </c>
      <c r="AQ349" s="846">
        <f t="shared" si="95"/>
        <v>-16.754713179797509</v>
      </c>
      <c r="AR349" s="618">
        <f>INDEX(Historical!$C$7:$C$1227,MATCH(B349,Historical!$B$7:$B$1249,0))*IF(AH349="n/a",1.03,IF(AH349&lt;0,1.01,IF(AH349&gt;10,1.1,(1+AH349/100))))</f>
        <v>2.77475</v>
      </c>
      <c r="AS349" s="730">
        <f t="shared" si="96"/>
        <v>2.8024974999999999</v>
      </c>
      <c r="AT349" s="730">
        <f t="shared" si="101"/>
        <v>2.8638721952499999</v>
      </c>
      <c r="AU349" s="730">
        <f t="shared" si="101"/>
        <v>2.9265909963259751</v>
      </c>
      <c r="AV349" s="730">
        <f t="shared" si="101"/>
        <v>2.9906833391455141</v>
      </c>
      <c r="AW349" s="723">
        <f t="shared" si="98"/>
        <v>14.35839403072149</v>
      </c>
      <c r="AX349" s="736">
        <f t="shared" si="99"/>
        <v>36.835284840229583</v>
      </c>
      <c r="AY349" s="892">
        <v>0.36</v>
      </c>
      <c r="AZ349" s="733">
        <v>12.82</v>
      </c>
      <c r="BA349" s="733">
        <v>-29.78</v>
      </c>
      <c r="BB349" s="733">
        <v>2.98</v>
      </c>
      <c r="BC349" s="733">
        <v>-15.870000000000001</v>
      </c>
      <c r="BD349" s="866"/>
      <c r="BE349" s="594">
        <v>2005</v>
      </c>
      <c r="BF349" s="856">
        <f t="shared" si="100"/>
        <v>2</v>
      </c>
      <c r="BG349" s="784">
        <v>5.2</v>
      </c>
      <c r="BH349" s="823" t="s">
        <v>4455</v>
      </c>
      <c r="BI349" s="823" t="s">
        <v>4456</v>
      </c>
    </row>
    <row r="350" spans="1:61" ht="11.25" customHeight="1" x14ac:dyDescent="0.2">
      <c r="A350" s="822" t="s">
        <v>5174</v>
      </c>
      <c r="B350" s="833" t="s">
        <v>1718</v>
      </c>
      <c r="C350" s="889" t="s">
        <v>107</v>
      </c>
      <c r="D350" s="889" t="s">
        <v>4198</v>
      </c>
      <c r="E350" s="699">
        <v>12</v>
      </c>
      <c r="F350" s="1155">
        <v>328</v>
      </c>
      <c r="G350" s="1155" t="s">
        <v>105</v>
      </c>
      <c r="H350" s="1155" t="s">
        <v>105</v>
      </c>
      <c r="I350" s="832">
        <v>35.270000000000003</v>
      </c>
      <c r="J350" s="618">
        <f t="shared" si="86"/>
        <v>2.7218599376240427</v>
      </c>
      <c r="K350" s="835">
        <v>0.24</v>
      </c>
      <c r="L350" s="845">
        <v>4</v>
      </c>
      <c r="M350" s="609">
        <f t="shared" si="87"/>
        <v>0.96</v>
      </c>
      <c r="N350" s="828" t="s">
        <v>427</v>
      </c>
      <c r="O350" s="700">
        <v>0.23</v>
      </c>
      <c r="P350" s="603">
        <v>44595</v>
      </c>
      <c r="Q350" s="603">
        <v>44610</v>
      </c>
      <c r="R350" s="609">
        <f t="shared" si="88"/>
        <v>4.3478260869565135</v>
      </c>
      <c r="S350" s="667">
        <f>IF(INDEX(Historical!$D$7:$D$1225,MATCH(B350,Historical!$B$7:$B$1249,0))=0,"n/a",(INDEX(Historical!$C$7:$C$1227,MATCH(B350,Historical!$B$7:$B$1249,0))/INDEX(Historical!$D$7:$D$1225,MATCH(B350,Historical!$B$7:$B$1249,0))-1)*100)</f>
        <v>4.5454545454545414</v>
      </c>
      <c r="T350" s="667">
        <f>IF(INDEX(Historical!$F$7:$F$1218,MATCH(B350,Historical!$B$7:$B$1249,0))=0,"n/a",((INDEX(Historical!$C$7:$C$1227,MATCH(B350,Historical!$B$7:$B$1249,0))/INDEX(Historical!$F$7:$F$1218,MATCH(B350,Historical!$B$7:$B$1249,0)))^(1/3)-1)*100)</f>
        <v>9.5376104072121279</v>
      </c>
      <c r="U350" s="667">
        <f>IF(INDEX(Historical!$H$7:$H$1218,MATCH(B350,Historical!$B$7:$B$1249,0))=0,"n/a",((INDEX(Historical!$C$7:$C$1227,MATCH(B350,Historical!$B$7:$B$1249,0))/INDEX(Historical!$H$7:$H$1218,MATCH(B350,Historical!$B$7:$B$1249,0)))^(1/5)-1)*100)</f>
        <v>10.438362870438155</v>
      </c>
      <c r="V350" s="667">
        <f>IF(INDEX(Historical!$N$7:$N$1218,MATCH(B350,Historical!$B$7:$B$1249,0))=0,"n/a",((INDEX(Historical!$C$7:$C$1227,MATCH(B350,Historical!$B$7:$B$1249,0))/INDEX(Historical!$N$7:$N$1218,MATCH(B350,Historical!$B$7:$B$1249,0)))^(1/10)-1)*100)</f>
        <v>14.381992765281604</v>
      </c>
      <c r="W350" s="668">
        <f t="shared" si="89"/>
        <v>0.72579391749080535</v>
      </c>
      <c r="X350" s="669">
        <f t="shared" si="90"/>
        <v>0.88460702291848781</v>
      </c>
      <c r="Y350" s="632"/>
      <c r="Z350" s="618">
        <f t="shared" si="91"/>
        <v>28.318584070796462</v>
      </c>
      <c r="AA350" s="844">
        <f t="shared" si="92"/>
        <v>10.404129793510325</v>
      </c>
      <c r="AB350" s="845">
        <v>9</v>
      </c>
      <c r="AC350" s="824">
        <v>3.39</v>
      </c>
      <c r="AD350" s="824">
        <v>1.46</v>
      </c>
      <c r="AE350" s="824">
        <v>3.45</v>
      </c>
      <c r="AF350" s="824">
        <v>1.1499999999999999</v>
      </c>
      <c r="AG350" s="824">
        <v>11.600000000000001</v>
      </c>
      <c r="AH350" s="824">
        <v>41.699999999999996</v>
      </c>
      <c r="AI350" s="824">
        <v>11.37</v>
      </c>
      <c r="AJ350" s="824">
        <v>11.799999999999999</v>
      </c>
      <c r="AK350" s="824">
        <v>7.0000000000000009</v>
      </c>
      <c r="AL350" s="836">
        <v>2300</v>
      </c>
      <c r="AM350" s="830">
        <v>1</v>
      </c>
      <c r="AN350" s="824">
        <v>0</v>
      </c>
      <c r="AO350" s="705">
        <f t="shared" si="93"/>
        <v>2.7560930145518725</v>
      </c>
      <c r="AP350" s="706">
        <f t="shared" si="94"/>
        <v>13.160222808062198</v>
      </c>
      <c r="AQ350" s="846">
        <f t="shared" si="95"/>
        <v>-27.077669134172101</v>
      </c>
      <c r="AR350" s="618">
        <f>INDEX(Historical!$C$7:$C$1227,MATCH(B350,Historical!$B$7:$B$1249,0))*IF(AH350="n/a",1.03,IF(AH350&lt;0,1.01,IF(AH350&gt;10,1.1,(1+AH350/100))))</f>
        <v>1.0120000000000002</v>
      </c>
      <c r="AS350" s="844">
        <f t="shared" si="96"/>
        <v>1.1132000000000004</v>
      </c>
      <c r="AT350" s="844">
        <f t="shared" si="101"/>
        <v>1.1911240000000005</v>
      </c>
      <c r="AU350" s="844">
        <f t="shared" si="101"/>
        <v>1.2745026800000006</v>
      </c>
      <c r="AV350" s="844">
        <f t="shared" si="101"/>
        <v>1.3637178676000006</v>
      </c>
      <c r="AW350" s="618">
        <f t="shared" si="98"/>
        <v>5.9545445476000012</v>
      </c>
      <c r="AX350" s="713">
        <f t="shared" si="99"/>
        <v>16.882746094698046</v>
      </c>
      <c r="AY350" s="891">
        <v>0.88</v>
      </c>
      <c r="AZ350" s="830">
        <v>19.72</v>
      </c>
      <c r="BA350" s="830">
        <v>-9.9699999999999989</v>
      </c>
      <c r="BB350" s="830">
        <v>1.6400000000000001</v>
      </c>
      <c r="BC350" s="830">
        <v>6.5100000000000007</v>
      </c>
      <c r="BE350" s="594">
        <v>2011</v>
      </c>
      <c r="BF350" s="856">
        <f t="shared" si="100"/>
        <v>1</v>
      </c>
      <c r="BG350" s="840">
        <v>1.0999999999999999</v>
      </c>
      <c r="BH350" s="823" t="s">
        <v>4455</v>
      </c>
      <c r="BI350" s="823" t="s">
        <v>4456</v>
      </c>
    </row>
    <row r="351" spans="1:61" ht="11.25" customHeight="1" x14ac:dyDescent="0.2">
      <c r="A351" s="829" t="s">
        <v>5175</v>
      </c>
      <c r="B351" s="833" t="s">
        <v>1720</v>
      </c>
      <c r="C351" s="889" t="s">
        <v>107</v>
      </c>
      <c r="D351" s="889" t="s">
        <v>4205</v>
      </c>
      <c r="E351" s="699">
        <v>11</v>
      </c>
      <c r="F351" s="1155">
        <v>398</v>
      </c>
      <c r="G351" s="1155" t="s">
        <v>36</v>
      </c>
      <c r="H351" s="1155" t="s">
        <v>36</v>
      </c>
      <c r="I351" s="832">
        <v>49.76</v>
      </c>
      <c r="J351" s="618">
        <f t="shared" si="86"/>
        <v>4.3408360128617369</v>
      </c>
      <c r="K351" s="835">
        <v>0.54</v>
      </c>
      <c r="L351" s="845">
        <v>4</v>
      </c>
      <c r="M351" s="609">
        <f t="shared" si="87"/>
        <v>2.16</v>
      </c>
      <c r="N351" s="828" t="s">
        <v>238</v>
      </c>
      <c r="O351" s="700">
        <v>0.52</v>
      </c>
      <c r="P351" s="603">
        <v>44561</v>
      </c>
      <c r="Q351" s="603">
        <v>44568</v>
      </c>
      <c r="R351" s="609">
        <f t="shared" si="88"/>
        <v>3.8461538461538494</v>
      </c>
      <c r="S351" s="667">
        <f>IF(INDEX(Historical!$D$7:$D$1225,MATCH(B351,Historical!$B$7:$B$1249,0))=0,"n/a",(INDEX(Historical!$C$7:$C$1227,MATCH(B351,Historical!$B$7:$B$1249,0))/INDEX(Historical!$D$7:$D$1225,MATCH(B351,Historical!$B$7:$B$1249,0))-1)*100)</f>
        <v>1.9607843137254832</v>
      </c>
      <c r="T351" s="667">
        <f>IF(INDEX(Historical!$F$7:$F$1218,MATCH(B351,Historical!$B$7:$B$1249,0))=0,"n/a",((INDEX(Historical!$C$7:$C$1227,MATCH(B351,Historical!$B$7:$B$1249,0))/INDEX(Historical!$F$7:$F$1218,MATCH(B351,Historical!$B$7:$B$1249,0)))^(1/3)-1)*100)</f>
        <v>7.3786693294802586</v>
      </c>
      <c r="U351" s="667">
        <f>IF(INDEX(Historical!$H$7:$H$1218,MATCH(B351,Historical!$B$7:$B$1249,0))=0,"n/a",((INDEX(Historical!$C$7:$C$1227,MATCH(B351,Historical!$B$7:$B$1249,0))/INDEX(Historical!$H$7:$H$1218,MATCH(B351,Historical!$B$7:$B$1249,0)))^(1/5)-1)*100)</f>
        <v>7.3351817054968516</v>
      </c>
      <c r="V351" s="667">
        <f>IF(INDEX(Historical!$N$7:$N$1218,MATCH(B351,Historical!$B$7:$B$1249,0))=0,"n/a",((INDEX(Historical!$C$7:$C$1227,MATCH(B351,Historical!$B$7:$B$1249,0))/INDEX(Historical!$N$7:$N$1218,MATCH(B351,Historical!$B$7:$B$1249,0)))^(1/10)-1)*100)</f>
        <v>9.1074506119784626</v>
      </c>
      <c r="W351" s="668">
        <f t="shared" si="89"/>
        <v>0.80540449989916429</v>
      </c>
      <c r="X351" s="669">
        <f t="shared" si="90"/>
        <v>0.71215356364047111</v>
      </c>
      <c r="Y351" s="640"/>
      <c r="Z351" s="618">
        <f t="shared" si="91"/>
        <v>50.116009280742468</v>
      </c>
      <c r="AA351" s="844">
        <f t="shared" si="92"/>
        <v>11.545243619489559</v>
      </c>
      <c r="AB351" s="845">
        <v>12</v>
      </c>
      <c r="AC351" s="824">
        <v>4.3099999999999996</v>
      </c>
      <c r="AD351" s="824">
        <v>2.2599999999999998</v>
      </c>
      <c r="AE351" s="824">
        <v>4.82</v>
      </c>
      <c r="AF351" s="824">
        <v>1.94</v>
      </c>
      <c r="AG351" s="824">
        <v>15.1</v>
      </c>
      <c r="AH351" s="824">
        <v>9.7000000000000011</v>
      </c>
      <c r="AI351" s="824">
        <v>3.6900000000000004</v>
      </c>
      <c r="AJ351" s="824">
        <v>10.299999999999999</v>
      </c>
      <c r="AK351" s="824">
        <v>5</v>
      </c>
      <c r="AL351" s="836">
        <v>840.02</v>
      </c>
      <c r="AM351" s="830">
        <v>0.1</v>
      </c>
      <c r="AN351" s="824">
        <v>0.05</v>
      </c>
      <c r="AO351" s="705">
        <f t="shared" si="93"/>
        <v>0.13077409886902913</v>
      </c>
      <c r="AP351" s="706">
        <f t="shared" si="94"/>
        <v>11.676017718358588</v>
      </c>
      <c r="AQ351" s="846">
        <f t="shared" si="95"/>
        <v>-0.22743057486582785</v>
      </c>
      <c r="AR351" s="618">
        <f>INDEX(Historical!$C$7:$C$1227,MATCH(B351,Historical!$B$7:$B$1249,0))*IF(AH351="n/a",1.03,IF(AH351&lt;0,1.01,IF(AH351&gt;10,1.1,(1+AH351/100))))</f>
        <v>2.2817600000000002</v>
      </c>
      <c r="AS351" s="844">
        <f t="shared" si="96"/>
        <v>2.3659569440000001</v>
      </c>
      <c r="AT351" s="844">
        <f t="shared" si="101"/>
        <v>2.4842547912000001</v>
      </c>
      <c r="AU351" s="844">
        <f t="shared" si="101"/>
        <v>2.60846753076</v>
      </c>
      <c r="AV351" s="844">
        <f t="shared" si="101"/>
        <v>2.7388909072980003</v>
      </c>
      <c r="AW351" s="618">
        <f t="shared" si="98"/>
        <v>12.479330173258001</v>
      </c>
      <c r="AX351" s="713">
        <f t="shared" si="99"/>
        <v>25.079039737254828</v>
      </c>
      <c r="AY351" s="891">
        <v>0.79</v>
      </c>
      <c r="AZ351" s="830">
        <v>9.120000000000001</v>
      </c>
      <c r="BA351" s="830">
        <v>-18.37</v>
      </c>
      <c r="BB351" s="830">
        <v>3.2800000000000002</v>
      </c>
      <c r="BC351" s="830">
        <v>-0.9900000000000001</v>
      </c>
      <c r="BE351" s="594">
        <v>2011</v>
      </c>
      <c r="BF351" s="856">
        <f t="shared" si="100"/>
        <v>1</v>
      </c>
      <c r="BG351" s="840">
        <v>1.2</v>
      </c>
      <c r="BH351" s="823" t="s">
        <v>4455</v>
      </c>
      <c r="BI351" s="823" t="s">
        <v>4456</v>
      </c>
    </row>
    <row r="352" spans="1:61" ht="11.25" customHeight="1" x14ac:dyDescent="0.2">
      <c r="A352" s="829" t="s">
        <v>5178</v>
      </c>
      <c r="B352" s="833" t="s">
        <v>1722</v>
      </c>
      <c r="C352" s="889" t="s">
        <v>111</v>
      </c>
      <c r="D352" s="889" t="s">
        <v>4189</v>
      </c>
      <c r="E352" s="699">
        <v>13</v>
      </c>
      <c r="F352" s="1155">
        <v>307</v>
      </c>
      <c r="G352" s="1155" t="s">
        <v>105</v>
      </c>
      <c r="H352" s="1155" t="s">
        <v>105</v>
      </c>
      <c r="I352" s="832">
        <v>144.5</v>
      </c>
      <c r="J352" s="618">
        <f t="shared" si="86"/>
        <v>0.70588235294117652</v>
      </c>
      <c r="K352" s="835">
        <v>0.255</v>
      </c>
      <c r="L352" s="845">
        <v>4</v>
      </c>
      <c r="M352" s="609">
        <f t="shared" si="87"/>
        <v>1.02</v>
      </c>
      <c r="N352" s="828" t="s">
        <v>435</v>
      </c>
      <c r="O352" s="700">
        <v>0.23</v>
      </c>
      <c r="P352" s="1006">
        <v>44880</v>
      </c>
      <c r="Q352" s="1006">
        <v>44896</v>
      </c>
      <c r="R352" s="609">
        <f t="shared" si="88"/>
        <v>10.869565217391301</v>
      </c>
      <c r="S352" s="667">
        <f>IF(INDEX(Historical!$D$7:$D$1225,MATCH(B352,Historical!$B$7:$B$1249,0))=0,"n/a",(INDEX(Historical!$C$7:$C$1227,MATCH(B352,Historical!$B$7:$B$1249,0))/INDEX(Historical!$D$7:$D$1225,MATCH(B352,Historical!$B$7:$B$1249,0))-1)*100)</f>
        <v>11.184210526315773</v>
      </c>
      <c r="T352" s="667">
        <f>IF(INDEX(Historical!$F$7:$F$1218,MATCH(B352,Historical!$B$7:$B$1249,0))=0,"n/a",((INDEX(Historical!$C$7:$C$1227,MATCH(B352,Historical!$B$7:$B$1249,0))/INDEX(Historical!$F$7:$F$1218,MATCH(B352,Historical!$B$7:$B$1249,0)))^(1/3)-1)*100)</f>
        <v>13.364281145184375</v>
      </c>
      <c r="U352" s="667">
        <f>IF(INDEX(Historical!$H$7:$H$1218,MATCH(B352,Historical!$B$7:$B$1249,0))=0,"n/a",((INDEX(Historical!$C$7:$C$1227,MATCH(B352,Historical!$B$7:$B$1249,0))/INDEX(Historical!$H$7:$H$1218,MATCH(B352,Historical!$B$7:$B$1249,0)))^(1/5)-1)*100)</f>
        <v>15.561872540376843</v>
      </c>
      <c r="V352" s="667">
        <f>IF(INDEX(Historical!$N$7:$N$1218,MATCH(B352,Historical!$B$7:$B$1249,0))=0,"n/a",((INDEX(Historical!$C$7:$C$1227,MATCH(B352,Historical!$B$7:$B$1249,0))/INDEX(Historical!$N$7:$N$1218,MATCH(B352,Historical!$B$7:$B$1249,0)))^(1/10)-1)*100)</f>
        <v>14.938027942197053</v>
      </c>
      <c r="W352" s="668">
        <f t="shared" si="89"/>
        <v>1.0417621790904239</v>
      </c>
      <c r="X352" s="669">
        <f t="shared" si="90"/>
        <v>0.90476003141725836</v>
      </c>
      <c r="Y352" s="833"/>
      <c r="Z352" s="618">
        <f t="shared" si="91"/>
        <v>32.692307692307693</v>
      </c>
      <c r="AA352" s="844">
        <f t="shared" si="92"/>
        <v>46.314102564102562</v>
      </c>
      <c r="AB352" s="845">
        <v>12</v>
      </c>
      <c r="AC352" s="824">
        <v>3.12</v>
      </c>
      <c r="AD352" s="824">
        <v>3.33</v>
      </c>
      <c r="AE352" s="824">
        <v>5.17</v>
      </c>
      <c r="AF352" s="824">
        <v>5.22</v>
      </c>
      <c r="AG352" s="824">
        <v>11.700000000000001</v>
      </c>
      <c r="AH352" s="825">
        <v>204.2</v>
      </c>
      <c r="AI352" s="825">
        <v>11.940000000000001</v>
      </c>
      <c r="AJ352" s="824">
        <v>17.2</v>
      </c>
      <c r="AK352" s="824">
        <v>13.56</v>
      </c>
      <c r="AL352" s="836">
        <v>35990</v>
      </c>
      <c r="AM352" s="830">
        <v>1</v>
      </c>
      <c r="AN352" s="824">
        <v>0.9</v>
      </c>
      <c r="AO352" s="705">
        <f t="shared" si="93"/>
        <v>-30.046347670784542</v>
      </c>
      <c r="AP352" s="706">
        <f t="shared" si="94"/>
        <v>16.26775489331802</v>
      </c>
      <c r="AQ352" s="846">
        <f t="shared" si="95"/>
        <v>227.79371249113055</v>
      </c>
      <c r="AR352" s="618">
        <f>INDEX(Historical!$C$7:$C$1227,MATCH(B352,Historical!$B$7:$B$1249,0))*IF(AH352="n/a",1.03,IF(AH352&lt;0,1.01,IF(AH352&gt;10,1.1,(1+AH352/100))))</f>
        <v>0.92949999999999999</v>
      </c>
      <c r="AS352" s="844">
        <f t="shared" si="96"/>
        <v>1.0224500000000001</v>
      </c>
      <c r="AT352" s="844">
        <f t="shared" si="101"/>
        <v>1.1246950000000002</v>
      </c>
      <c r="AU352" s="844">
        <f t="shared" si="101"/>
        <v>1.2371645000000004</v>
      </c>
      <c r="AV352" s="844">
        <f t="shared" si="101"/>
        <v>1.3608809500000005</v>
      </c>
      <c r="AW352" s="618">
        <f t="shared" si="98"/>
        <v>5.6746904500000008</v>
      </c>
      <c r="AX352" s="713">
        <f t="shared" si="99"/>
        <v>3.9271214186851213</v>
      </c>
      <c r="AY352" s="891">
        <v>0.65</v>
      </c>
      <c r="AZ352" s="830">
        <v>27.310000000000002</v>
      </c>
      <c r="BA352" s="830">
        <v>-2.5</v>
      </c>
      <c r="BB352" s="830">
        <v>6.3299999999999992</v>
      </c>
      <c r="BC352" s="830">
        <v>8.61</v>
      </c>
      <c r="BE352" s="594">
        <v>2011</v>
      </c>
      <c r="BF352" s="856">
        <f t="shared" si="100"/>
        <v>1</v>
      </c>
      <c r="BG352" s="840">
        <v>5.2</v>
      </c>
      <c r="BH352" s="823" t="s">
        <v>4455</v>
      </c>
      <c r="BI352" s="823" t="s">
        <v>4456</v>
      </c>
    </row>
    <row r="353" spans="1:61" ht="11.25" customHeight="1" x14ac:dyDescent="0.2">
      <c r="A353" s="822" t="s">
        <v>1725</v>
      </c>
      <c r="B353" s="833" t="s">
        <v>1726</v>
      </c>
      <c r="C353" s="889" t="s">
        <v>127</v>
      </c>
      <c r="D353" s="889" t="s">
        <v>4220</v>
      </c>
      <c r="E353" s="699">
        <v>13</v>
      </c>
      <c r="F353" s="1155">
        <v>273</v>
      </c>
      <c r="G353" s="1155" t="s">
        <v>105</v>
      </c>
      <c r="H353" s="1155" t="s">
        <v>105</v>
      </c>
      <c r="I353" s="832">
        <v>167.5</v>
      </c>
      <c r="J353" s="618">
        <f t="shared" si="86"/>
        <v>1.862686567164179</v>
      </c>
      <c r="K353" s="835">
        <v>0.78</v>
      </c>
      <c r="L353" s="845">
        <v>4</v>
      </c>
      <c r="M353" s="609">
        <f t="shared" si="87"/>
        <v>3.12</v>
      </c>
      <c r="N353" s="828" t="s">
        <v>159</v>
      </c>
      <c r="O353" s="700">
        <v>0.72</v>
      </c>
      <c r="P353" s="603">
        <v>44574</v>
      </c>
      <c r="Q353" s="603">
        <v>44592</v>
      </c>
      <c r="R353" s="609">
        <f t="shared" si="88"/>
        <v>8.333333333333341</v>
      </c>
      <c r="S353" s="667">
        <f>IF(INDEX(Historical!$D$7:$D$1225,MATCH(B353,Historical!$B$7:$B$1249,0))=0,"n/a",(INDEX(Historical!$C$7:$C$1227,MATCH(B353,Historical!$B$7:$B$1249,0))/INDEX(Historical!$D$7:$D$1225,MATCH(B353,Historical!$B$7:$B$1249,0))-1)*100)</f>
        <v>5.5970149253731227</v>
      </c>
      <c r="T353" s="667">
        <f>IF(INDEX(Historical!$F$7:$F$1218,MATCH(B353,Historical!$B$7:$B$1249,0))=0,"n/a",((INDEX(Historical!$C$7:$C$1227,MATCH(B353,Historical!$B$7:$B$1249,0))/INDEX(Historical!$F$7:$F$1218,MATCH(B353,Historical!$B$7:$B$1249,0)))^(1/3)-1)*100)</f>
        <v>9.4235737891023028</v>
      </c>
      <c r="U353" s="667">
        <f>IF(INDEX(Historical!$H$7:$H$1218,MATCH(B353,Historical!$B$7:$B$1249,0))=0,"n/a",((INDEX(Historical!$C$7:$C$1227,MATCH(B353,Historical!$B$7:$B$1249,0))/INDEX(Historical!$H$7:$H$1218,MATCH(B353,Historical!$B$7:$B$1249,0)))^(1/5)-1)*100)</f>
        <v>10.992959307240424</v>
      </c>
      <c r="V353" s="667">
        <f>IF(INDEX(Historical!$N$7:$N$1218,MATCH(B353,Historical!$B$7:$B$1249,0))=0,"n/a",((INDEX(Historical!$C$7:$C$1227,MATCH(B353,Historical!$B$7:$B$1249,0))/INDEX(Historical!$N$7:$N$1218,MATCH(B353,Historical!$B$7:$B$1249,0)))^(1/10)-1)*100)</f>
        <v>10.112409994528448</v>
      </c>
      <c r="W353" s="668">
        <f t="shared" si="89"/>
        <v>1.0870761087800451</v>
      </c>
      <c r="X353" s="669">
        <f t="shared" si="90"/>
        <v>1.9630284477215041</v>
      </c>
      <c r="Y353" s="628"/>
      <c r="Z353" s="618">
        <f t="shared" si="91"/>
        <v>63.673469387755098</v>
      </c>
      <c r="AA353" s="844">
        <f t="shared" si="92"/>
        <v>34.183673469387756</v>
      </c>
      <c r="AB353" s="845">
        <v>8</v>
      </c>
      <c r="AC353" s="824">
        <v>4.9000000000000004</v>
      </c>
      <c r="AD353" s="824">
        <v>3.44</v>
      </c>
      <c r="AE353" s="824">
        <v>4.43</v>
      </c>
      <c r="AF353" s="824">
        <v>12.17</v>
      </c>
      <c r="AG353" s="824">
        <v>34.4</v>
      </c>
      <c r="AH353" s="824">
        <v>-3.8</v>
      </c>
      <c r="AI353" s="824">
        <v>15.64</v>
      </c>
      <c r="AJ353" s="824">
        <v>5.6000000000000005</v>
      </c>
      <c r="AK353" s="824">
        <v>10</v>
      </c>
      <c r="AL353" s="836">
        <v>2300</v>
      </c>
      <c r="AM353" s="830">
        <v>1.0999999999999999</v>
      </c>
      <c r="AN353" s="824">
        <v>0.78</v>
      </c>
      <c r="AO353" s="705">
        <f t="shared" si="93"/>
        <v>-21.328027594983155</v>
      </c>
      <c r="AP353" s="706">
        <f t="shared" si="94"/>
        <v>12.855645874404603</v>
      </c>
      <c r="AQ353" s="846">
        <f t="shared" si="95"/>
        <v>329.99499021497599</v>
      </c>
      <c r="AR353" s="618">
        <f>INDEX(Historical!$C$7:$C$1227,MATCH(B353,Historical!$B$7:$B$1249,0))*IF(AH353="n/a",1.03,IF(AH353&lt;0,1.01,IF(AH353&gt;10,1.1,(1+AH353/100))))</f>
        <v>2.8583000000000003</v>
      </c>
      <c r="AS353" s="844">
        <f t="shared" si="96"/>
        <v>3.1441300000000005</v>
      </c>
      <c r="AT353" s="844">
        <f t="shared" si="101"/>
        <v>3.458543000000001</v>
      </c>
      <c r="AU353" s="844">
        <f t="shared" si="101"/>
        <v>3.8043973000000015</v>
      </c>
      <c r="AV353" s="844">
        <f t="shared" si="101"/>
        <v>4.1848370300000024</v>
      </c>
      <c r="AW353" s="618">
        <f t="shared" si="98"/>
        <v>17.450207330000005</v>
      </c>
      <c r="AX353" s="713">
        <f t="shared" si="99"/>
        <v>10.418034226865675</v>
      </c>
      <c r="AY353" s="891">
        <v>-0.22</v>
      </c>
      <c r="AZ353" s="830">
        <v>15.39</v>
      </c>
      <c r="BA353" s="830">
        <v>-34.39</v>
      </c>
      <c r="BB353" s="830">
        <v>-1.7999999999999998</v>
      </c>
      <c r="BC353" s="830">
        <v>-9.41</v>
      </c>
      <c r="BE353" s="594">
        <v>2010</v>
      </c>
      <c r="BF353" s="856">
        <f t="shared" si="100"/>
        <v>1</v>
      </c>
      <c r="BG353" s="840">
        <v>15.7</v>
      </c>
      <c r="BH353" s="823" t="s">
        <v>4455</v>
      </c>
      <c r="BI353" s="823" t="s">
        <v>4456</v>
      </c>
    </row>
    <row r="354" spans="1:61" ht="11.25" customHeight="1" x14ac:dyDescent="0.2">
      <c r="A354" s="829" t="s">
        <v>5180</v>
      </c>
      <c r="B354" s="833" t="s">
        <v>835</v>
      </c>
      <c r="C354" s="889" t="s">
        <v>130</v>
      </c>
      <c r="D354" s="889" t="s">
        <v>4195</v>
      </c>
      <c r="E354" s="699">
        <v>19</v>
      </c>
      <c r="F354" s="1155">
        <v>190</v>
      </c>
      <c r="G354" s="1155" t="s">
        <v>36</v>
      </c>
      <c r="H354" s="1155" t="s">
        <v>36</v>
      </c>
      <c r="I354" s="832">
        <v>99.14</v>
      </c>
      <c r="J354" s="618">
        <f t="shared" si="86"/>
        <v>2.9352430905789793</v>
      </c>
      <c r="K354" s="835">
        <v>0.72750000000000004</v>
      </c>
      <c r="L354" s="845">
        <v>4</v>
      </c>
      <c r="M354" s="609">
        <f t="shared" si="87"/>
        <v>2.91</v>
      </c>
      <c r="N354" s="828" t="s">
        <v>118</v>
      </c>
      <c r="O354" s="700">
        <v>0.67749999999999999</v>
      </c>
      <c r="P354" s="603">
        <v>44603</v>
      </c>
      <c r="Q354" s="603">
        <v>44621</v>
      </c>
      <c r="R354" s="609">
        <f t="shared" si="88"/>
        <v>7.380073800738014</v>
      </c>
      <c r="S354" s="667">
        <f>IF(INDEX(Historical!$D$7:$D$1225,MATCH(B354,Historical!$B$7:$B$1249,0))=0,"n/a",(INDEX(Historical!$C$7:$C$1227,MATCH(B354,Historical!$B$7:$B$1249,0))/INDEX(Historical!$D$7:$D$1225,MATCH(B354,Historical!$B$7:$B$1249,0))-1)*100)</f>
        <v>7.1146245059288571</v>
      </c>
      <c r="T354" s="667">
        <f>IF(INDEX(Historical!$F$7:$F$1218,MATCH(B354,Historical!$B$7:$B$1249,0))=0,"n/a",((INDEX(Historical!$C$7:$C$1227,MATCH(B354,Historical!$B$7:$B$1249,0))/INDEX(Historical!$F$7:$F$1218,MATCH(B354,Historical!$B$7:$B$1249,0)))^(1/3)-1)*100)</f>
        <v>7.0349652489045678</v>
      </c>
      <c r="U354" s="667">
        <f>IF(INDEX(Historical!$H$7:$H$1218,MATCH(B354,Historical!$B$7:$B$1249,0))=0,"n/a",((INDEX(Historical!$C$7:$C$1227,MATCH(B354,Historical!$B$7:$B$1249,0))/INDEX(Historical!$H$7:$H$1218,MATCH(B354,Historical!$B$7:$B$1249,0)))^(1/5)-1)*100)</f>
        <v>6.4782292457507218</v>
      </c>
      <c r="V354" s="667">
        <f>IF(INDEX(Historical!$N$7:$N$1218,MATCH(B354,Historical!$B$7:$B$1249,0))=0,"n/a",((INDEX(Historical!$C$7:$C$1227,MATCH(B354,Historical!$B$7:$B$1249,0))/INDEX(Historical!$N$7:$N$1218,MATCH(B354,Historical!$B$7:$B$1249,0)))^(1/10)-1)*100)</f>
        <v>10.050899133022394</v>
      </c>
      <c r="W354" s="668">
        <f t="shared" si="89"/>
        <v>0.64454226035025997</v>
      </c>
      <c r="X354" s="669">
        <f t="shared" si="90"/>
        <v>0.9526807714339296</v>
      </c>
      <c r="Y354" s="628"/>
      <c r="Z354" s="618">
        <f t="shared" si="91"/>
        <v>66.743119266055047</v>
      </c>
      <c r="AA354" s="844">
        <f t="shared" si="92"/>
        <v>22.738532110091743</v>
      </c>
      <c r="AB354" s="845">
        <v>12</v>
      </c>
      <c r="AC354" s="824">
        <v>4.3600000000000003</v>
      </c>
      <c r="AD354" s="824">
        <v>3.49</v>
      </c>
      <c r="AE354" s="824">
        <v>3.28</v>
      </c>
      <c r="AF354" s="824">
        <v>2.69</v>
      </c>
      <c r="AG354" s="824">
        <v>12.3</v>
      </c>
      <c r="AH354" s="824">
        <v>8.4</v>
      </c>
      <c r="AI354" s="824">
        <v>5.0299999999999994</v>
      </c>
      <c r="AJ354" s="824">
        <v>6.8000000000000007</v>
      </c>
      <c r="AK354" s="824">
        <v>6.38</v>
      </c>
      <c r="AL354" s="836">
        <v>30300</v>
      </c>
      <c r="AM354" s="830">
        <v>0.13</v>
      </c>
      <c r="AN354" s="824">
        <v>1.44</v>
      </c>
      <c r="AO354" s="705">
        <f t="shared" si="93"/>
        <v>-13.325059773762042</v>
      </c>
      <c r="AP354" s="706">
        <f t="shared" si="94"/>
        <v>9.4134723363297006</v>
      </c>
      <c r="AQ354" s="846">
        <f t="shared" si="95"/>
        <v>64.879284294293839</v>
      </c>
      <c r="AR354" s="618">
        <f>INDEX(Historical!$C$7:$C$1227,MATCH(B354,Historical!$B$7:$B$1249,0))*IF(AH354="n/a",1.03,IF(AH354&lt;0,1.01,IF(AH354&gt;10,1.1,(1+AH354/100))))</f>
        <v>2.93764</v>
      </c>
      <c r="AS354" s="844">
        <f t="shared" si="96"/>
        <v>3.0854032920000001</v>
      </c>
      <c r="AT354" s="844">
        <f t="shared" si="101"/>
        <v>3.2822520220296005</v>
      </c>
      <c r="AU354" s="844">
        <f t="shared" si="101"/>
        <v>3.4916597010350894</v>
      </c>
      <c r="AV354" s="844">
        <f t="shared" si="101"/>
        <v>3.7144275899611285</v>
      </c>
      <c r="AW354" s="618">
        <f t="shared" si="98"/>
        <v>16.511382605025819</v>
      </c>
      <c r="AX354" s="713">
        <f t="shared" si="99"/>
        <v>16.654612270552573</v>
      </c>
      <c r="AY354" s="891">
        <v>0.35</v>
      </c>
      <c r="AZ354" s="830">
        <v>22.67</v>
      </c>
      <c r="BA354" s="830">
        <v>-8.5299999999999994</v>
      </c>
      <c r="BB354" s="830">
        <v>8.15</v>
      </c>
      <c r="BC354" s="830">
        <v>1.05</v>
      </c>
      <c r="BE354" s="594">
        <v>2004</v>
      </c>
      <c r="BF354" s="856">
        <f t="shared" si="100"/>
        <v>2</v>
      </c>
      <c r="BG354" s="840">
        <v>3.5000000000000004</v>
      </c>
      <c r="BH354" s="823" t="s">
        <v>4455</v>
      </c>
      <c r="BI354" s="823" t="s">
        <v>4456</v>
      </c>
    </row>
    <row r="355" spans="1:61" ht="11.25" customHeight="1" x14ac:dyDescent="0.2">
      <c r="A355" s="822" t="s">
        <v>5182</v>
      </c>
      <c r="B355" s="833" t="s">
        <v>1746</v>
      </c>
      <c r="C355" s="889" t="s">
        <v>244</v>
      </c>
      <c r="D355" s="889" t="s">
        <v>4217</v>
      </c>
      <c r="E355" s="699">
        <v>12</v>
      </c>
      <c r="F355" s="1155">
        <v>338</v>
      </c>
      <c r="G355" s="1155" t="s">
        <v>114</v>
      </c>
      <c r="H355" s="1155" t="s">
        <v>114</v>
      </c>
      <c r="I355" s="832">
        <v>146.53</v>
      </c>
      <c r="J355" s="618">
        <f t="shared" si="86"/>
        <v>4.7771787347300894</v>
      </c>
      <c r="K355" s="835">
        <v>1.75</v>
      </c>
      <c r="L355" s="845">
        <v>4</v>
      </c>
      <c r="M355" s="609">
        <f t="shared" si="87"/>
        <v>7</v>
      </c>
      <c r="N355" s="828" t="s">
        <v>147</v>
      </c>
      <c r="O355" s="700">
        <v>1.4</v>
      </c>
      <c r="P355" s="603">
        <v>44616</v>
      </c>
      <c r="Q355" s="603">
        <v>44635</v>
      </c>
      <c r="R355" s="609">
        <f t="shared" si="88"/>
        <v>25.000000000000007</v>
      </c>
      <c r="S355" s="667">
        <f>IF(INDEX(Historical!$D$7:$D$1225,MATCH(B355,Historical!$B$7:$B$1249,0))=0,"n/a",(INDEX(Historical!$C$7:$C$1227,MATCH(B355,Historical!$B$7:$B$1249,0))/INDEX(Historical!$D$7:$D$1225,MATCH(B355,Historical!$B$7:$B$1249,0))-1)*100)</f>
        <v>12.37113402061858</v>
      </c>
      <c r="T355" s="667">
        <f>IF(INDEX(Historical!$F$7:$F$1218,MATCH(B355,Historical!$B$7:$B$1249,0))=0,"n/a",((INDEX(Historical!$C$7:$C$1227,MATCH(B355,Historical!$B$7:$B$1249,0))/INDEX(Historical!$F$7:$F$1218,MATCH(B355,Historical!$B$7:$B$1249,0)))^(1/3)-1)*100)</f>
        <v>6.200941900934942</v>
      </c>
      <c r="U355" s="667">
        <f>IF(INDEX(Historical!$H$7:$H$1218,MATCH(B355,Historical!$B$7:$B$1249,0))=0,"n/a",((INDEX(Historical!$C$7:$C$1227,MATCH(B355,Historical!$B$7:$B$1249,0))/INDEX(Historical!$H$7:$H$1218,MATCH(B355,Historical!$B$7:$B$1249,0)))^(1/5)-1)*100)</f>
        <v>6.9218289704823022</v>
      </c>
      <c r="V355" s="667">
        <f>IF(INDEX(Historical!$N$7:$N$1218,MATCH(B355,Historical!$B$7:$B$1249,0))=0,"n/a",((INDEX(Historical!$C$7:$C$1227,MATCH(B355,Historical!$B$7:$B$1249,0))/INDEX(Historical!$N$7:$N$1218,MATCH(B355,Historical!$B$7:$B$1249,0)))^(1/10)-1)*100)</f>
        <v>10.938916336365544</v>
      </c>
      <c r="W355" s="668">
        <f t="shared" si="89"/>
        <v>0.63277099464333963</v>
      </c>
      <c r="X355" s="669">
        <f t="shared" si="90"/>
        <v>0.35315453931032154</v>
      </c>
      <c r="Y355" s="631"/>
      <c r="Z355" s="618">
        <f t="shared" si="91"/>
        <v>118.84550084889645</v>
      </c>
      <c r="AA355" s="844">
        <f t="shared" si="92"/>
        <v>24.877758913412567</v>
      </c>
      <c r="AB355" s="845">
        <v>12</v>
      </c>
      <c r="AC355" s="824">
        <v>5.89</v>
      </c>
      <c r="AD355" s="824" t="s">
        <v>135</v>
      </c>
      <c r="AE355" s="824">
        <v>0.38</v>
      </c>
      <c r="AF355" s="824">
        <v>1.91</v>
      </c>
      <c r="AG355" s="824">
        <v>8.6999999999999993</v>
      </c>
      <c r="AH355" s="824">
        <v>66.5</v>
      </c>
      <c r="AI355" s="824">
        <v>-9.67</v>
      </c>
      <c r="AJ355" s="824">
        <v>19.600000000000001</v>
      </c>
      <c r="AK355" s="824">
        <v>-11.67</v>
      </c>
      <c r="AL355" s="836">
        <v>7880</v>
      </c>
      <c r="AM355" s="830">
        <v>0.86</v>
      </c>
      <c r="AN355" s="824">
        <v>1.19</v>
      </c>
      <c r="AO355" s="705">
        <f t="shared" si="93"/>
        <v>-13.178751208200175</v>
      </c>
      <c r="AP355" s="706">
        <f t="shared" si="94"/>
        <v>11.699007705212392</v>
      </c>
      <c r="AQ355" s="846">
        <f t="shared" si="95"/>
        <v>45.321894847446998</v>
      </c>
      <c r="AR355" s="618">
        <f>INDEX(Historical!$C$7:$C$1227,MATCH(B355,Historical!$B$7:$B$1249,0))*IF(AH355="n/a",1.03,IF(AH355&lt;0,1.01,IF(AH355&gt;10,1.1,(1+AH355/100))))</f>
        <v>5.995000000000001</v>
      </c>
      <c r="AS355" s="844">
        <f t="shared" si="96"/>
        <v>6.0549500000000007</v>
      </c>
      <c r="AT355" s="844">
        <f t="shared" si="101"/>
        <v>6.1154995000000012</v>
      </c>
      <c r="AU355" s="844">
        <f t="shared" si="101"/>
        <v>6.1766544950000011</v>
      </c>
      <c r="AV355" s="844">
        <f t="shared" si="101"/>
        <v>6.2384210399500013</v>
      </c>
      <c r="AW355" s="618">
        <f t="shared" si="98"/>
        <v>30.580525034950007</v>
      </c>
      <c r="AX355" s="713">
        <f t="shared" si="99"/>
        <v>20.869804841977757</v>
      </c>
      <c r="AY355" s="891">
        <v>1.53</v>
      </c>
      <c r="AZ355" s="830">
        <v>17.760000000000002</v>
      </c>
      <c r="BA355" s="830">
        <v>-40.300000000000004</v>
      </c>
      <c r="BB355" s="830">
        <v>3.6799999999999997</v>
      </c>
      <c r="BC355" s="830">
        <v>-11.65</v>
      </c>
      <c r="BE355" s="594">
        <v>2011</v>
      </c>
      <c r="BF355" s="856">
        <f t="shared" si="100"/>
        <v>1</v>
      </c>
      <c r="BG355" s="840">
        <v>2</v>
      </c>
      <c r="BH355" s="823" t="s">
        <v>4455</v>
      </c>
      <c r="BI355" s="823" t="s">
        <v>4456</v>
      </c>
    </row>
    <row r="356" spans="1:61" ht="11.25" customHeight="1" x14ac:dyDescent="0.2">
      <c r="A356" s="829" t="s">
        <v>5183</v>
      </c>
      <c r="B356" s="833" t="s">
        <v>841</v>
      </c>
      <c r="C356" s="889" t="s">
        <v>122</v>
      </c>
      <c r="D356" s="889" t="s">
        <v>4043</v>
      </c>
      <c r="E356" s="699">
        <v>19</v>
      </c>
      <c r="F356" s="1155">
        <v>202</v>
      </c>
      <c r="G356" s="1155" t="s">
        <v>105</v>
      </c>
      <c r="H356" s="1155" t="s">
        <v>105</v>
      </c>
      <c r="I356" s="832">
        <v>107.65</v>
      </c>
      <c r="J356" s="618">
        <f t="shared" si="86"/>
        <v>1.3265211333023685</v>
      </c>
      <c r="K356" s="835">
        <v>0.35699999999999998</v>
      </c>
      <c r="L356" s="845">
        <v>4</v>
      </c>
      <c r="M356" s="609">
        <f t="shared" si="87"/>
        <v>1.4279999999999999</v>
      </c>
      <c r="N356" s="828" t="s">
        <v>375</v>
      </c>
      <c r="O356" s="700">
        <v>0.29749999999999999</v>
      </c>
      <c r="P356" s="603">
        <v>44792</v>
      </c>
      <c r="Q356" s="603">
        <v>44810</v>
      </c>
      <c r="R356" s="609">
        <f t="shared" si="88"/>
        <v>20</v>
      </c>
      <c r="S356" s="667">
        <f>IF(INDEX(Historical!$D$7:$D$1225,MATCH(B356,Historical!$B$7:$B$1249,0))=0,"n/a",(INDEX(Historical!$C$7:$C$1227,MATCH(B356,Historical!$B$7:$B$1249,0))/INDEX(Historical!$D$7:$D$1225,MATCH(B356,Historical!$B$7:$B$1249,0))-1)*100)</f>
        <v>6.5727699530516492</v>
      </c>
      <c r="T356" s="667">
        <f>IF(INDEX(Historical!$F$7:$F$1218,MATCH(B356,Historical!$B$7:$B$1249,0))=0,"n/a",((INDEX(Historical!$C$7:$C$1227,MATCH(B356,Historical!$B$7:$B$1249,0))/INDEX(Historical!$F$7:$F$1218,MATCH(B356,Historical!$B$7:$B$1249,0)))^(1/3)-1)*100)</f>
        <v>7.2513279209609482</v>
      </c>
      <c r="U356" s="667">
        <f>IF(INDEX(Historical!$H$7:$H$1218,MATCH(B356,Historical!$B$7:$B$1249,0))=0,"n/a",((INDEX(Historical!$C$7:$C$1227,MATCH(B356,Historical!$B$7:$B$1249,0))/INDEX(Historical!$H$7:$H$1218,MATCH(B356,Historical!$B$7:$B$1249,0)))^(1/5)-1)*100)</f>
        <v>8.8081031128461227</v>
      </c>
      <c r="V356" s="667">
        <f>IF(INDEX(Historical!$N$7:$N$1218,MATCH(B356,Historical!$B$7:$B$1249,0))=0,"n/a",((INDEX(Historical!$C$7:$C$1227,MATCH(B356,Historical!$B$7:$B$1249,0))/INDEX(Historical!$N$7:$N$1218,MATCH(B356,Historical!$B$7:$B$1249,0)))^(1/10)-1)*100)</f>
        <v>23.523147905834918</v>
      </c>
      <c r="W356" s="668">
        <f t="shared" si="89"/>
        <v>0.37444406454891493</v>
      </c>
      <c r="X356" s="669">
        <f t="shared" si="90"/>
        <v>0.22878189903496424</v>
      </c>
      <c r="Y356" s="834"/>
      <c r="Z356" s="618">
        <f t="shared" si="91"/>
        <v>6.9624573378839578</v>
      </c>
      <c r="AA356" s="844">
        <f t="shared" si="92"/>
        <v>5.2486591906387128</v>
      </c>
      <c r="AB356" s="845">
        <v>12</v>
      </c>
      <c r="AC356" s="824">
        <v>20.51</v>
      </c>
      <c r="AD356" s="824" t="s">
        <v>135</v>
      </c>
      <c r="AE356" s="824">
        <v>0.86</v>
      </c>
      <c r="AF356" s="824">
        <v>1.43</v>
      </c>
      <c r="AG356" s="824">
        <v>29.7</v>
      </c>
      <c r="AH356" s="824">
        <v>506.50000000000006</v>
      </c>
      <c r="AI356" s="824">
        <v>-38.35</v>
      </c>
      <c r="AJ356" s="824">
        <v>38.5</v>
      </c>
      <c r="AK356" s="824">
        <v>-11.88</v>
      </c>
      <c r="AL356" s="836">
        <v>13720</v>
      </c>
      <c r="AM356" s="830">
        <v>0.6</v>
      </c>
      <c r="AN356" s="824">
        <v>0.5</v>
      </c>
      <c r="AO356" s="705">
        <f t="shared" si="93"/>
        <v>4.8859650555097778</v>
      </c>
      <c r="AP356" s="706">
        <f t="shared" si="94"/>
        <v>10.134624246148491</v>
      </c>
      <c r="AQ356" s="846">
        <f t="shared" si="95"/>
        <v>-42.24348947669916</v>
      </c>
      <c r="AR356" s="618">
        <f>INDEX(Historical!$C$7:$C$1227,MATCH(B356,Historical!$B$7:$B$1249,0))*IF(AH356="n/a",1.03,IF(AH356&lt;0,1.01,IF(AH356&gt;10,1.1,(1+AH356/100))))</f>
        <v>1.2485000000000002</v>
      </c>
      <c r="AS356" s="844">
        <f t="shared" si="96"/>
        <v>1.2609850000000002</v>
      </c>
      <c r="AT356" s="844">
        <f t="shared" si="101"/>
        <v>1.2735948500000003</v>
      </c>
      <c r="AU356" s="844">
        <f t="shared" si="101"/>
        <v>1.2863307985000003</v>
      </c>
      <c r="AV356" s="844">
        <f t="shared" si="101"/>
        <v>1.2991941064850003</v>
      </c>
      <c r="AW356" s="618">
        <f t="shared" si="98"/>
        <v>6.368604754985002</v>
      </c>
      <c r="AX356" s="713">
        <f t="shared" si="99"/>
        <v>5.9160285694240606</v>
      </c>
      <c r="AY356" s="891">
        <v>1.21</v>
      </c>
      <c r="AZ356" s="830">
        <v>32.440000000000005</v>
      </c>
      <c r="BA356" s="830">
        <v>-23.76</v>
      </c>
      <c r="BB356" s="830">
        <v>12.53</v>
      </c>
      <c r="BC356" s="830">
        <v>-0.16</v>
      </c>
      <c r="BE356" s="594">
        <v>2004</v>
      </c>
      <c r="BF356" s="856">
        <f t="shared" si="100"/>
        <v>2</v>
      </c>
      <c r="BG356" s="840">
        <v>13.4</v>
      </c>
      <c r="BH356" s="823" t="s">
        <v>4455</v>
      </c>
      <c r="BI356" s="823" t="s">
        <v>4456</v>
      </c>
    </row>
    <row r="357" spans="1:61" ht="11.25" customHeight="1" x14ac:dyDescent="0.2">
      <c r="A357" s="829" t="s">
        <v>5185</v>
      </c>
      <c r="B357" s="833" t="s">
        <v>833</v>
      </c>
      <c r="C357" s="889" t="s">
        <v>111</v>
      </c>
      <c r="D357" s="889" t="s">
        <v>4189</v>
      </c>
      <c r="E357" s="699">
        <v>19</v>
      </c>
      <c r="F357" s="1155">
        <v>196</v>
      </c>
      <c r="G357" s="1155" t="s">
        <v>36</v>
      </c>
      <c r="H357" s="1155" t="s">
        <v>114</v>
      </c>
      <c r="I357" s="832">
        <v>167.72</v>
      </c>
      <c r="J357" s="618">
        <f t="shared" si="86"/>
        <v>1.5502027188170762</v>
      </c>
      <c r="K357" s="835">
        <v>0.65</v>
      </c>
      <c r="L357" s="845">
        <v>4</v>
      </c>
      <c r="M357" s="609">
        <f t="shared" si="87"/>
        <v>2.6</v>
      </c>
      <c r="N357" s="828" t="s">
        <v>3856</v>
      </c>
      <c r="O357" s="700">
        <v>0.57499999999999996</v>
      </c>
      <c r="P357" s="603">
        <v>44636</v>
      </c>
      <c r="Q357" s="603">
        <v>44651</v>
      </c>
      <c r="R357" s="609">
        <f t="shared" si="88"/>
        <v>13.043478260869579</v>
      </c>
      <c r="S357" s="667">
        <f>IF(INDEX(Historical!$D$7:$D$1225,MATCH(B357,Historical!$B$7:$B$1249,0))=0,"n/a",(INDEX(Historical!$C$7:$C$1227,MATCH(B357,Historical!$B$7:$B$1249,0))/INDEX(Historical!$D$7:$D$1225,MATCH(B357,Historical!$B$7:$B$1249,0))-1)*100)</f>
        <v>5.504587155963292</v>
      </c>
      <c r="T357" s="667">
        <f>IF(INDEX(Historical!$F$7:$F$1218,MATCH(B357,Historical!$B$7:$B$1249,0))=0,"n/a",((INDEX(Historical!$C$7:$C$1227,MATCH(B357,Historical!$B$7:$B$1249,0))/INDEX(Historical!$F$7:$F$1218,MATCH(B357,Historical!$B$7:$B$1249,0)))^(1/3)-1)*100)</f>
        <v>7.3342428993661057</v>
      </c>
      <c r="U357" s="667">
        <f>IF(INDEX(Historical!$H$7:$H$1218,MATCH(B357,Historical!$B$7:$B$1249,0))=0,"n/a",((INDEX(Historical!$C$7:$C$1227,MATCH(B357,Historical!$B$7:$B$1249,0))/INDEX(Historical!$H$7:$H$1218,MATCH(B357,Historical!$B$7:$B$1249,0)))^(1/5)-1)*100)</f>
        <v>6.9982802826402457</v>
      </c>
      <c r="V357" s="667">
        <f>IF(INDEX(Historical!$N$7:$N$1218,MATCH(B357,Historical!$B$7:$B$1249,0))=0,"n/a",((INDEX(Historical!$C$7:$C$1227,MATCH(B357,Historical!$B$7:$B$1249,0))/INDEX(Historical!$N$7:$N$1218,MATCH(B357,Historical!$B$7:$B$1249,0)))^(1/10)-1)*100)</f>
        <v>5.394729309620816</v>
      </c>
      <c r="W357" s="668">
        <f t="shared" si="89"/>
        <v>1.2972440100302529</v>
      </c>
      <c r="X357" s="669">
        <f t="shared" si="90"/>
        <v>0.68610591006276922</v>
      </c>
      <c r="Y357" s="638" t="s">
        <v>3878</v>
      </c>
      <c r="Z357" s="618">
        <f t="shared" si="91"/>
        <v>48.3271375464684</v>
      </c>
      <c r="AA357" s="844">
        <f t="shared" si="92"/>
        <v>31.174721189591079</v>
      </c>
      <c r="AB357" s="845">
        <v>12</v>
      </c>
      <c r="AC357" s="824">
        <v>5.38</v>
      </c>
      <c r="AD357" s="824">
        <v>2.63</v>
      </c>
      <c r="AE357" s="824">
        <v>3.47</v>
      </c>
      <c r="AF357" s="824">
        <v>9.6999999999999993</v>
      </c>
      <c r="AG357" s="824">
        <v>31.5</v>
      </c>
      <c r="AH357" s="824">
        <v>22</v>
      </c>
      <c r="AI357" s="824">
        <v>6.9500000000000011</v>
      </c>
      <c r="AJ357" s="824">
        <v>10.199999999999999</v>
      </c>
      <c r="AK357" s="824">
        <v>11.66</v>
      </c>
      <c r="AL357" s="836">
        <v>67440</v>
      </c>
      <c r="AM357" s="830">
        <v>0.1</v>
      </c>
      <c r="AN357" s="824">
        <v>2.0099999999999998</v>
      </c>
      <c r="AO357" s="705">
        <f t="shared" si="93"/>
        <v>-22.626238188133755</v>
      </c>
      <c r="AP357" s="706">
        <f t="shared" si="94"/>
        <v>8.5484830014573223</v>
      </c>
      <c r="AQ357" s="846">
        <f t="shared" si="95"/>
        <v>266.60290084263801</v>
      </c>
      <c r="AR357" s="618">
        <f>INDEX(Historical!$C$7:$C$1227,MATCH(B357,Historical!$B$7:$B$1249,0))*IF(AH357="n/a",1.03,IF(AH357&lt;0,1.01,IF(AH357&gt;10,1.1,(1+AH357/100))))</f>
        <v>2.5299999999999998</v>
      </c>
      <c r="AS357" s="844">
        <f t="shared" si="96"/>
        <v>2.705835</v>
      </c>
      <c r="AT357" s="844">
        <f t="shared" si="101"/>
        <v>2.9764185000000003</v>
      </c>
      <c r="AU357" s="844">
        <f t="shared" si="101"/>
        <v>3.2740603500000005</v>
      </c>
      <c r="AV357" s="844">
        <f t="shared" si="101"/>
        <v>3.601466385000001</v>
      </c>
      <c r="AW357" s="618">
        <f t="shared" si="98"/>
        <v>15.087780235</v>
      </c>
      <c r="AX357" s="713">
        <f t="shared" si="99"/>
        <v>8.9958145927736712</v>
      </c>
      <c r="AY357" s="891">
        <v>0.72</v>
      </c>
      <c r="AZ357" s="830">
        <v>21.029999999999998</v>
      </c>
      <c r="BA357" s="830">
        <v>-4.6899999999999995</v>
      </c>
      <c r="BB357" s="830">
        <v>4.34</v>
      </c>
      <c r="BC357" s="830">
        <v>5.48</v>
      </c>
      <c r="BE357" s="594">
        <v>2004</v>
      </c>
      <c r="BF357" s="856">
        <f t="shared" si="100"/>
        <v>2</v>
      </c>
      <c r="BG357" s="840">
        <v>7.6</v>
      </c>
      <c r="BH357" s="823" t="s">
        <v>4455</v>
      </c>
      <c r="BI357" s="823" t="s">
        <v>4456</v>
      </c>
    </row>
    <row r="358" spans="1:61" ht="11.25" customHeight="1" x14ac:dyDescent="0.2">
      <c r="A358" s="838" t="s">
        <v>5189</v>
      </c>
      <c r="B358" s="833" t="s">
        <v>1754</v>
      </c>
      <c r="C358" s="889" t="s">
        <v>122</v>
      </c>
      <c r="D358" s="889" t="s">
        <v>4222</v>
      </c>
      <c r="E358" s="699">
        <v>12</v>
      </c>
      <c r="F358" s="1155">
        <v>376</v>
      </c>
      <c r="G358" s="1155" t="s">
        <v>36</v>
      </c>
      <c r="H358" s="1155" t="s">
        <v>36</v>
      </c>
      <c r="I358" s="832">
        <v>56.74</v>
      </c>
      <c r="J358" s="618">
        <f t="shared" si="86"/>
        <v>2.1854071201973917</v>
      </c>
      <c r="K358" s="835">
        <v>0.31</v>
      </c>
      <c r="L358" s="845">
        <v>4</v>
      </c>
      <c r="M358" s="609">
        <f t="shared" si="87"/>
        <v>1.24</v>
      </c>
      <c r="N358" s="828" t="s">
        <v>150</v>
      </c>
      <c r="O358" s="700">
        <v>0.28000000000000003</v>
      </c>
      <c r="P358" s="603">
        <v>44818</v>
      </c>
      <c r="Q358" s="603">
        <v>44833</v>
      </c>
      <c r="R358" s="609">
        <f t="shared" si="88"/>
        <v>10.714285714285703</v>
      </c>
      <c r="S358" s="667">
        <f>IF(INDEX(Historical!$D$7:$D$1225,MATCH(B358,Historical!$B$7:$B$1249,0))=0,"n/a",(INDEX(Historical!$C$7:$C$1227,MATCH(B358,Historical!$B$7:$B$1249,0))/INDEX(Historical!$D$7:$D$1225,MATCH(B358,Historical!$B$7:$B$1249,0))-1)*100)</f>
        <v>11.22448979591837</v>
      </c>
      <c r="T358" s="667">
        <f>IF(INDEX(Historical!$F$7:$F$1218,MATCH(B358,Historical!$B$7:$B$1249,0))=0,"n/a",((INDEX(Historical!$C$7:$C$1227,MATCH(B358,Historical!$B$7:$B$1249,0))/INDEX(Historical!$F$7:$F$1218,MATCH(B358,Historical!$B$7:$B$1249,0)))^(1/3)-1)*100)</f>
        <v>7.3943107964647314</v>
      </c>
      <c r="U358" s="667">
        <f>IF(INDEX(Historical!$H$7:$H$1218,MATCH(B358,Historical!$B$7:$B$1249,0))=0,"n/a",((INDEX(Historical!$C$7:$C$1227,MATCH(B358,Historical!$B$7:$B$1249,0))/INDEX(Historical!$H$7:$H$1218,MATCH(B358,Historical!$B$7:$B$1249,0)))^(1/5)-1)*100)</f>
        <v>6.9218289704823022</v>
      </c>
      <c r="V358" s="667">
        <f>IF(INDEX(Historical!$N$7:$N$1218,MATCH(B358,Historical!$B$7:$B$1249,0))=0,"n/a",((INDEX(Historical!$C$7:$C$1227,MATCH(B358,Historical!$B$7:$B$1249,0))/INDEX(Historical!$N$7:$N$1218,MATCH(B358,Historical!$B$7:$B$1249,0)))^(1/10)-1)*100)</f>
        <v>9.4957801224216034</v>
      </c>
      <c r="W358" s="668">
        <f t="shared" si="89"/>
        <v>0.72893736809873655</v>
      </c>
      <c r="X358" s="669">
        <f t="shared" si="90"/>
        <v>0.37015128184397339</v>
      </c>
      <c r="Y358" s="631"/>
      <c r="Z358" s="618">
        <f t="shared" si="91"/>
        <v>20.097244732576986</v>
      </c>
      <c r="AA358" s="844">
        <f t="shared" si="92"/>
        <v>9.1961102106969204</v>
      </c>
      <c r="AB358" s="845">
        <v>5</v>
      </c>
      <c r="AC358" s="824">
        <v>6.17</v>
      </c>
      <c r="AD358" s="824">
        <v>0.22</v>
      </c>
      <c r="AE358" s="824">
        <v>0.51</v>
      </c>
      <c r="AF358" s="824">
        <v>1.8</v>
      </c>
      <c r="AG358" s="824">
        <v>21</v>
      </c>
      <c r="AH358" s="824">
        <v>-44.6</v>
      </c>
      <c r="AI358" s="824">
        <v>3.75</v>
      </c>
      <c r="AJ358" s="824">
        <v>18.7</v>
      </c>
      <c r="AK358" s="824">
        <v>41.5</v>
      </c>
      <c r="AL358" s="836">
        <v>2830</v>
      </c>
      <c r="AM358" s="830">
        <v>6.7</v>
      </c>
      <c r="AN358" s="824">
        <v>0.47</v>
      </c>
      <c r="AO358" s="705">
        <f t="shared" si="93"/>
        <v>-8.8874120017226943E-2</v>
      </c>
      <c r="AP358" s="706">
        <f t="shared" si="94"/>
        <v>9.1072360906796934</v>
      </c>
      <c r="AQ358" s="846">
        <f t="shared" si="95"/>
        <v>-14.227695795451911</v>
      </c>
      <c r="AR358" s="618">
        <f>INDEX(Historical!$C$7:$C$1227,MATCH(B358,Historical!$B$7:$B$1249,0))*IF(AH358="n/a",1.03,IF(AH358&lt;0,1.01,IF(AH358&gt;10,1.1,(1+AH358/100))))</f>
        <v>1.1009</v>
      </c>
      <c r="AS358" s="844">
        <f t="shared" si="96"/>
        <v>1.1421837500000001</v>
      </c>
      <c r="AT358" s="844">
        <f t="shared" si="101"/>
        <v>1.2564021250000001</v>
      </c>
      <c r="AU358" s="844">
        <f t="shared" si="101"/>
        <v>1.3820423375000004</v>
      </c>
      <c r="AV358" s="844">
        <f t="shared" si="101"/>
        <v>1.5202465712500006</v>
      </c>
      <c r="AW358" s="618">
        <f t="shared" si="98"/>
        <v>6.4017747837500014</v>
      </c>
      <c r="AX358" s="713">
        <f t="shared" si="99"/>
        <v>11.282648543796265</v>
      </c>
      <c r="AY358" s="891">
        <v>1.23</v>
      </c>
      <c r="AZ358" s="830">
        <v>49.28</v>
      </c>
      <c r="BA358" s="830">
        <v>-9.69</v>
      </c>
      <c r="BB358" s="830">
        <v>16.39</v>
      </c>
      <c r="BC358" s="830">
        <v>13.77</v>
      </c>
      <c r="BD358" s="612"/>
      <c r="BE358" s="594">
        <v>2011</v>
      </c>
      <c r="BF358" s="856">
        <f t="shared" si="100"/>
        <v>1</v>
      </c>
      <c r="BG358" s="840">
        <v>8.6</v>
      </c>
      <c r="BH358" s="823" t="s">
        <v>4455</v>
      </c>
      <c r="BI358" s="823" t="s">
        <v>4456</v>
      </c>
    </row>
    <row r="359" spans="1:61" ht="11.25" customHeight="1" x14ac:dyDescent="0.2">
      <c r="A359" s="822" t="s">
        <v>5191</v>
      </c>
      <c r="B359" s="833" t="s">
        <v>832</v>
      </c>
      <c r="C359" s="889" t="s">
        <v>107</v>
      </c>
      <c r="D359" s="889" t="s">
        <v>117</v>
      </c>
      <c r="E359" s="699">
        <v>21</v>
      </c>
      <c r="F359" s="1155">
        <v>165</v>
      </c>
      <c r="G359" s="1155" t="s">
        <v>105</v>
      </c>
      <c r="H359" s="1155" t="s">
        <v>105</v>
      </c>
      <c r="I359" s="832">
        <v>76.28</v>
      </c>
      <c r="J359" s="618">
        <f t="shared" si="86"/>
        <v>0.52438384897745149</v>
      </c>
      <c r="K359" s="835">
        <v>0.1</v>
      </c>
      <c r="L359" s="845">
        <v>4</v>
      </c>
      <c r="M359" s="609">
        <f t="shared" si="87"/>
        <v>0.4</v>
      </c>
      <c r="N359" s="828" t="s">
        <v>497</v>
      </c>
      <c r="O359" s="703">
        <v>8.666666666666667E-2</v>
      </c>
      <c r="P359" s="603">
        <v>44736</v>
      </c>
      <c r="Q359" s="603">
        <v>44749</v>
      </c>
      <c r="R359" s="609">
        <f t="shared" si="88"/>
        <v>15.384615384615389</v>
      </c>
      <c r="S359" s="667">
        <f>IF(INDEX(Historical!$D$7:$D$1225,MATCH(B359,Historical!$B$7:$B$1249,0))=0,"n/a",(INDEX(Historical!$C$7:$C$1227,MATCH(B359,Historical!$B$7:$B$1249,0))/INDEX(Historical!$D$7:$D$1225,MATCH(B359,Historical!$B$7:$B$1249,0))-1)*100)</f>
        <v>8.5106382978723527</v>
      </c>
      <c r="T359" s="667">
        <f>IF(INDEX(Historical!$F$7:$F$1218,MATCH(B359,Historical!$B$7:$B$1249,0))=0,"n/a",((INDEX(Historical!$C$7:$C$1227,MATCH(B359,Historical!$B$7:$B$1249,0))/INDEX(Historical!$F$7:$F$1218,MATCH(B359,Historical!$B$7:$B$1249,0)))^(1/3)-1)*100)</f>
        <v>9.0443432487859798</v>
      </c>
      <c r="U359" s="667">
        <f>IF(INDEX(Historical!$H$7:$H$1218,MATCH(B359,Historical!$B$7:$B$1249,0))=0,"n/a",((INDEX(Historical!$C$7:$C$1227,MATCH(B359,Historical!$B$7:$B$1249,0))/INDEX(Historical!$H$7:$H$1218,MATCH(B359,Historical!$B$7:$B$1249,0)))^(1/5)-1)*100)</f>
        <v>8.4471771197698544</v>
      </c>
      <c r="V359" s="667">
        <f>IF(INDEX(Historical!$N$7:$N$1218,MATCH(B359,Historical!$B$7:$B$1249,0))=0,"n/a",((INDEX(Historical!$C$7:$C$1227,MATCH(B359,Historical!$B$7:$B$1249,0))/INDEX(Historical!$N$7:$N$1218,MATCH(B359,Historical!$B$7:$B$1249,0)))^(1/10)-1)*100)</f>
        <v>9.8130661900765137</v>
      </c>
      <c r="W359" s="668">
        <f t="shared" si="89"/>
        <v>0.86080914529161967</v>
      </c>
      <c r="X359" s="669">
        <f t="shared" si="90"/>
        <v>0.70984681678738282</v>
      </c>
      <c r="Y359" s="894" t="s">
        <v>4048</v>
      </c>
      <c r="Z359" s="618">
        <f t="shared" si="91"/>
        <v>9.3457943925233646</v>
      </c>
      <c r="AA359" s="844">
        <f t="shared" si="92"/>
        <v>17.822429906542055</v>
      </c>
      <c r="AB359" s="845">
        <v>12</v>
      </c>
      <c r="AC359" s="824">
        <v>4.28</v>
      </c>
      <c r="AD359" s="824">
        <v>1.95</v>
      </c>
      <c r="AE359" s="824">
        <v>1.85</v>
      </c>
      <c r="AF359" s="824">
        <v>3.28</v>
      </c>
      <c r="AG359" s="824">
        <v>19.600000000000001</v>
      </c>
      <c r="AH359" s="824">
        <v>95</v>
      </c>
      <c r="AI359" s="824">
        <v>12.659999999999998</v>
      </c>
      <c r="AJ359" s="824">
        <v>11.899999999999999</v>
      </c>
      <c r="AK359" s="824">
        <v>9</v>
      </c>
      <c r="AL359" s="836">
        <v>19860</v>
      </c>
      <c r="AM359" s="830">
        <v>5.8000000000000007</v>
      </c>
      <c r="AN359" s="824">
        <v>0.45</v>
      </c>
      <c r="AO359" s="705">
        <f t="shared" si="93"/>
        <v>-8.8508689377947487</v>
      </c>
      <c r="AP359" s="706">
        <f t="shared" si="94"/>
        <v>8.9715609687473066</v>
      </c>
      <c r="AQ359" s="846">
        <f t="shared" si="95"/>
        <v>61.18666900137579</v>
      </c>
      <c r="AR359" s="618">
        <f>INDEX(Historical!$C$7:$C$1227,MATCH(B359,Historical!$B$7:$B$1249,0))*IF(AH359="n/a",1.03,IF(AH359&lt;0,1.01,IF(AH359&gt;10,1.1,(1+AH359/100))))</f>
        <v>0.37400000000000005</v>
      </c>
      <c r="AS359" s="844">
        <f t="shared" si="96"/>
        <v>0.4114000000000001</v>
      </c>
      <c r="AT359" s="844">
        <f t="shared" si="101"/>
        <v>0.44842600000000016</v>
      </c>
      <c r="AU359" s="844">
        <f t="shared" si="101"/>
        <v>0.48878434000000021</v>
      </c>
      <c r="AV359" s="844">
        <f t="shared" si="101"/>
        <v>0.53277493060000025</v>
      </c>
      <c r="AW359" s="618">
        <f t="shared" si="98"/>
        <v>2.2553852706000006</v>
      </c>
      <c r="AX359" s="713">
        <f t="shared" si="99"/>
        <v>2.9567190228106983</v>
      </c>
      <c r="AY359" s="891">
        <v>0.63</v>
      </c>
      <c r="AZ359" s="830">
        <v>54.37</v>
      </c>
      <c r="BA359" s="830">
        <v>0.28999999999999998</v>
      </c>
      <c r="BB359" s="830">
        <v>8.5500000000000007</v>
      </c>
      <c r="BC359" s="830">
        <v>14.34</v>
      </c>
      <c r="BE359" s="594">
        <v>2002</v>
      </c>
      <c r="BF359" s="856">
        <f t="shared" si="100"/>
        <v>2</v>
      </c>
      <c r="BG359" s="840">
        <v>4</v>
      </c>
      <c r="BH359" s="823" t="s">
        <v>4455</v>
      </c>
      <c r="BI359" s="823" t="s">
        <v>4456</v>
      </c>
    </row>
    <row r="360" spans="1:61" ht="11.25" customHeight="1" x14ac:dyDescent="0.2">
      <c r="A360" s="822" t="s">
        <v>5192</v>
      </c>
      <c r="B360" s="833" t="s">
        <v>1735</v>
      </c>
      <c r="C360" s="889" t="s">
        <v>107</v>
      </c>
      <c r="D360" s="889" t="s">
        <v>4205</v>
      </c>
      <c r="E360" s="699">
        <v>13</v>
      </c>
      <c r="F360" s="1155">
        <v>310</v>
      </c>
      <c r="G360" s="1155" t="s">
        <v>36</v>
      </c>
      <c r="H360" s="1155" t="s">
        <v>36</v>
      </c>
      <c r="I360" s="832">
        <v>40.450000000000003</v>
      </c>
      <c r="J360" s="618">
        <f t="shared" si="86"/>
        <v>3.4610630407911001</v>
      </c>
      <c r="K360" s="835">
        <v>0.35</v>
      </c>
      <c r="L360" s="845">
        <v>4</v>
      </c>
      <c r="M360" s="609">
        <f t="shared" si="87"/>
        <v>1.4</v>
      </c>
      <c r="N360" s="828" t="s">
        <v>162</v>
      </c>
      <c r="O360" s="700">
        <v>0.34</v>
      </c>
      <c r="P360" s="603">
        <v>44903</v>
      </c>
      <c r="Q360" s="603">
        <v>44929</v>
      </c>
      <c r="R360" s="609">
        <f t="shared" si="88"/>
        <v>2.9411764705882213</v>
      </c>
      <c r="S360" s="667">
        <f>IF(INDEX(Historical!$D$7:$D$1225,MATCH(B360,Historical!$B$7:$B$1249,0))=0,"n/a",(INDEX(Historical!$C$7:$C$1227,MATCH(B360,Historical!$B$7:$B$1249,0))/INDEX(Historical!$D$7:$D$1225,MATCH(B360,Historical!$B$7:$B$1249,0))-1)*100)</f>
        <v>3.1496062992125928</v>
      </c>
      <c r="T360" s="667">
        <f>IF(INDEX(Historical!$F$7:$F$1218,MATCH(B360,Historical!$B$7:$B$1249,0))=0,"n/a",((INDEX(Historical!$C$7:$C$1227,MATCH(B360,Historical!$B$7:$B$1249,0))/INDEX(Historical!$F$7:$F$1218,MATCH(B360,Historical!$B$7:$B$1249,0)))^(1/3)-1)*100)</f>
        <v>5.0503775006565998</v>
      </c>
      <c r="U360" s="667">
        <f>IF(INDEX(Historical!$H$7:$H$1218,MATCH(B360,Historical!$B$7:$B$1249,0))=0,"n/a",((INDEX(Historical!$C$7:$C$1227,MATCH(B360,Historical!$B$7:$B$1249,0))/INDEX(Historical!$H$7:$H$1218,MATCH(B360,Historical!$B$7:$B$1249,0)))^(1/5)-1)*100)</f>
        <v>6.6373976358763631</v>
      </c>
      <c r="V360" s="667">
        <f>IF(INDEX(Historical!$N$7:$N$1218,MATCH(B360,Historical!$B$7:$B$1249,0))=0,"n/a",((INDEX(Historical!$C$7:$C$1227,MATCH(B360,Historical!$B$7:$B$1249,0))/INDEX(Historical!$N$7:$N$1218,MATCH(B360,Historical!$B$7:$B$1249,0)))^(1/10)-1)*100)</f>
        <v>8.1214856522852088</v>
      </c>
      <c r="W360" s="668">
        <f t="shared" si="89"/>
        <v>0.81726397361900704</v>
      </c>
      <c r="X360" s="669">
        <f t="shared" si="90"/>
        <v>0.63821131114195795</v>
      </c>
      <c r="Y360" s="632"/>
      <c r="Z360" s="618">
        <f t="shared" si="91"/>
        <v>46.511627906976742</v>
      </c>
      <c r="AA360" s="844">
        <f t="shared" si="92"/>
        <v>13.438538205980068</v>
      </c>
      <c r="AB360" s="845">
        <v>12</v>
      </c>
      <c r="AC360" s="824">
        <v>3.01</v>
      </c>
      <c r="AD360" s="824">
        <v>1.34</v>
      </c>
      <c r="AE360" s="824">
        <v>5.05</v>
      </c>
      <c r="AF360" s="824">
        <v>1.07</v>
      </c>
      <c r="AG360" s="824">
        <v>7.7</v>
      </c>
      <c r="AH360" s="824">
        <v>99.3</v>
      </c>
      <c r="AI360" s="824">
        <v>10.73</v>
      </c>
      <c r="AJ360" s="824">
        <v>10.4</v>
      </c>
      <c r="AK360" s="824">
        <v>10</v>
      </c>
      <c r="AL360" s="836">
        <v>2420</v>
      </c>
      <c r="AM360" s="830">
        <v>0.70000000000000007</v>
      </c>
      <c r="AN360" s="824">
        <v>0.12</v>
      </c>
      <c r="AO360" s="705">
        <f t="shared" si="93"/>
        <v>-3.3400775293126053</v>
      </c>
      <c r="AP360" s="706">
        <f t="shared" si="94"/>
        <v>10.098460676667463</v>
      </c>
      <c r="AQ360" s="846">
        <f t="shared" si="95"/>
        <v>-20.057698917285283</v>
      </c>
      <c r="AR360" s="618">
        <f>INDEX(Historical!$C$7:$C$1227,MATCH(B360,Historical!$B$7:$B$1249,0))*IF(AH360="n/a",1.03,IF(AH360&lt;0,1.01,IF(AH360&gt;10,1.1,(1+AH360/100))))</f>
        <v>1.4410000000000003</v>
      </c>
      <c r="AS360" s="844">
        <f t="shared" si="96"/>
        <v>1.5851000000000004</v>
      </c>
      <c r="AT360" s="844">
        <f t="shared" si="101"/>
        <v>1.7436100000000005</v>
      </c>
      <c r="AU360" s="844">
        <f t="shared" si="101"/>
        <v>1.9179710000000008</v>
      </c>
      <c r="AV360" s="844">
        <f t="shared" si="101"/>
        <v>2.109768100000001</v>
      </c>
      <c r="AW360" s="618">
        <f t="shared" si="98"/>
        <v>8.7974491000000015</v>
      </c>
      <c r="AX360" s="713">
        <f t="shared" si="99"/>
        <v>21.748947095179236</v>
      </c>
      <c r="AY360" s="891">
        <v>0.93</v>
      </c>
      <c r="AZ360" s="830">
        <v>37.119999999999997</v>
      </c>
      <c r="BA360" s="830">
        <v>-2.2200000000000002</v>
      </c>
      <c r="BB360" s="830">
        <v>6.43</v>
      </c>
      <c r="BC360" s="830">
        <v>16.09</v>
      </c>
      <c r="BE360" s="594">
        <v>2011</v>
      </c>
      <c r="BF360" s="856">
        <f t="shared" si="100"/>
        <v>1</v>
      </c>
      <c r="BG360" s="840">
        <v>1.0999999999999999</v>
      </c>
      <c r="BH360" s="823" t="s">
        <v>4455</v>
      </c>
      <c r="BI360" s="823" t="s">
        <v>4456</v>
      </c>
    </row>
    <row r="361" spans="1:61" ht="11.25" customHeight="1" x14ac:dyDescent="0.2">
      <c r="A361" s="822" t="s">
        <v>5194</v>
      </c>
      <c r="B361" s="833" t="s">
        <v>845</v>
      </c>
      <c r="C361" s="889" t="s">
        <v>244</v>
      </c>
      <c r="D361" s="889" t="s">
        <v>4184</v>
      </c>
      <c r="E361" s="699">
        <v>17</v>
      </c>
      <c r="F361" s="1155">
        <v>233</v>
      </c>
      <c r="G361" s="1155" t="s">
        <v>105</v>
      </c>
      <c r="H361" s="1155" t="s">
        <v>105</v>
      </c>
      <c r="I361" s="832">
        <v>116.9</v>
      </c>
      <c r="J361" s="618">
        <f t="shared" si="86"/>
        <v>2.6689478186484172</v>
      </c>
      <c r="K361" s="835">
        <v>0.78</v>
      </c>
      <c r="L361" s="845">
        <v>4</v>
      </c>
      <c r="M361" s="609">
        <f t="shared" si="87"/>
        <v>3.12</v>
      </c>
      <c r="N361" s="828" t="s">
        <v>965</v>
      </c>
      <c r="O361" s="700">
        <v>0.71</v>
      </c>
      <c r="P361" s="603">
        <v>44672</v>
      </c>
      <c r="Q361" s="603">
        <v>44708</v>
      </c>
      <c r="R361" s="609">
        <f t="shared" si="88"/>
        <v>9.8591549295774747</v>
      </c>
      <c r="S361" s="667">
        <f>IF(INDEX(Historical!$D$7:$D$1225,MATCH(B361,Historical!$B$7:$B$1249,0))=0,"n/a",(INDEX(Historical!$C$7:$C$1227,MATCH(B361,Historical!$B$7:$B$1249,0))/INDEX(Historical!$D$7:$D$1225,MATCH(B361,Historical!$B$7:$B$1249,0))-1)*100)</f>
        <v>22.842639593908622</v>
      </c>
      <c r="T361" s="667">
        <f>IF(INDEX(Historical!$F$7:$F$1218,MATCH(B361,Historical!$B$7:$B$1249,0))=0,"n/a",((INDEX(Historical!$C$7:$C$1227,MATCH(B361,Historical!$B$7:$B$1249,0))/INDEX(Historical!$F$7:$F$1218,MATCH(B361,Historical!$B$7:$B$1249,0)))^(1/3)-1)*100)</f>
        <v>12.936769660408775</v>
      </c>
      <c r="U361" s="667">
        <f>IF(INDEX(Historical!$H$7:$H$1218,MATCH(B361,Historical!$B$7:$B$1249,0))=0,"n/a",((INDEX(Historical!$C$7:$C$1227,MATCH(B361,Historical!$B$7:$B$1249,0))/INDEX(Historical!$H$7:$H$1218,MATCH(B361,Historical!$B$7:$B$1249,0)))^(1/5)-1)*100)</f>
        <v>10.634990281254142</v>
      </c>
      <c r="V361" s="667">
        <f>IF(INDEX(Historical!$N$7:$N$1218,MATCH(B361,Historical!$B$7:$B$1249,0))=0,"n/a",((INDEX(Historical!$C$7:$C$1227,MATCH(B361,Historical!$B$7:$B$1249,0))/INDEX(Historical!$N$7:$N$1218,MATCH(B361,Historical!$B$7:$B$1249,0)))^(1/10)-1)*100)</f>
        <v>13.874673044960195</v>
      </c>
      <c r="W361" s="668">
        <f t="shared" si="89"/>
        <v>0.76650384818380801</v>
      </c>
      <c r="X361" s="669">
        <f t="shared" si="90"/>
        <v>0.31279383180159243</v>
      </c>
      <c r="Y361" s="833"/>
      <c r="Z361" s="618">
        <f t="shared" si="91"/>
        <v>18.90909090909091</v>
      </c>
      <c r="AA361" s="844">
        <f t="shared" si="92"/>
        <v>7.084848484848485</v>
      </c>
      <c r="AB361" s="845">
        <v>1</v>
      </c>
      <c r="AC361" s="824">
        <v>16.5</v>
      </c>
      <c r="AD361" s="824">
        <v>1.43</v>
      </c>
      <c r="AE361" s="824">
        <v>0.88</v>
      </c>
      <c r="AF361" s="824">
        <v>6.16</v>
      </c>
      <c r="AG361" s="824">
        <v>79.600000000000009</v>
      </c>
      <c r="AH361" s="824">
        <v>71.3</v>
      </c>
      <c r="AI361" s="824">
        <v>-9.69</v>
      </c>
      <c r="AJ361" s="824">
        <v>34</v>
      </c>
      <c r="AK361" s="824">
        <v>4.9000000000000004</v>
      </c>
      <c r="AL361" s="836">
        <v>7700</v>
      </c>
      <c r="AM361" s="830">
        <v>1.0999999999999999</v>
      </c>
      <c r="AN361" s="824">
        <v>0</v>
      </c>
      <c r="AO361" s="705">
        <f t="shared" si="93"/>
        <v>6.2190896150540746</v>
      </c>
      <c r="AP361" s="706">
        <f t="shared" si="94"/>
        <v>13.30393809990256</v>
      </c>
      <c r="AQ361" s="846">
        <f t="shared" si="95"/>
        <v>39.272182221507322</v>
      </c>
      <c r="AR361" s="618">
        <f>INDEX(Historical!$C$7:$C$1227,MATCH(B361,Historical!$B$7:$B$1249,0))*IF(AH361="n/a",1.03,IF(AH361&lt;0,1.01,IF(AH361&gt;10,1.1,(1+AH361/100))))</f>
        <v>2.6619999999999999</v>
      </c>
      <c r="AS361" s="844">
        <f t="shared" si="96"/>
        <v>2.6886199999999998</v>
      </c>
      <c r="AT361" s="844">
        <f t="shared" si="101"/>
        <v>2.8203623799999997</v>
      </c>
      <c r="AU361" s="844">
        <f t="shared" si="101"/>
        <v>2.9585601366199996</v>
      </c>
      <c r="AV361" s="844">
        <f t="shared" si="101"/>
        <v>3.1035295833143794</v>
      </c>
      <c r="AW361" s="618">
        <f t="shared" si="98"/>
        <v>14.233072099934377</v>
      </c>
      <c r="AX361" s="713">
        <f t="shared" si="99"/>
        <v>12.175425235187662</v>
      </c>
      <c r="AY361" s="891">
        <v>1.58</v>
      </c>
      <c r="AZ361" s="830">
        <v>15.079999999999998</v>
      </c>
      <c r="BA361" s="830">
        <v>-43.44</v>
      </c>
      <c r="BB361" s="830">
        <v>-4.9399999999999995</v>
      </c>
      <c r="BC361" s="830">
        <v>-13.420000000000002</v>
      </c>
      <c r="BE361" s="594">
        <v>2006</v>
      </c>
      <c r="BF361" s="856">
        <f t="shared" si="100"/>
        <v>2</v>
      </c>
      <c r="BG361" s="840">
        <v>26.1</v>
      </c>
      <c r="BH361" s="823" t="s">
        <v>4455</v>
      </c>
      <c r="BI361" s="823" t="s">
        <v>4456</v>
      </c>
    </row>
    <row r="362" spans="1:61" ht="11.25" customHeight="1" x14ac:dyDescent="0.2">
      <c r="A362" s="822" t="s">
        <v>5197</v>
      </c>
      <c r="B362" s="833" t="s">
        <v>1737</v>
      </c>
      <c r="C362" s="889" t="s">
        <v>107</v>
      </c>
      <c r="D362" s="889" t="s">
        <v>4205</v>
      </c>
      <c r="E362" s="699">
        <v>12</v>
      </c>
      <c r="F362" s="1155">
        <v>329</v>
      </c>
      <c r="G362" s="1155" t="s">
        <v>105</v>
      </c>
      <c r="H362" s="1155" t="s">
        <v>105</v>
      </c>
      <c r="I362" s="832">
        <v>24.04</v>
      </c>
      <c r="J362" s="618">
        <f t="shared" si="86"/>
        <v>4.1597337770382703</v>
      </c>
      <c r="K362" s="835">
        <v>0.25</v>
      </c>
      <c r="L362" s="845">
        <v>4</v>
      </c>
      <c r="M362" s="609">
        <f t="shared" si="87"/>
        <v>1</v>
      </c>
      <c r="N362" s="828" t="s">
        <v>427</v>
      </c>
      <c r="O362" s="700">
        <v>0.24</v>
      </c>
      <c r="P362" s="603">
        <v>44600</v>
      </c>
      <c r="Q362" s="603">
        <v>44615</v>
      </c>
      <c r="R362" s="609">
        <f t="shared" si="88"/>
        <v>4.1666666666666705</v>
      </c>
      <c r="S362" s="667">
        <f>IF(INDEX(Historical!$D$7:$D$1225,MATCH(B362,Historical!$B$7:$B$1249,0))=0,"n/a",(INDEX(Historical!$C$7:$C$1227,MATCH(B362,Historical!$B$7:$B$1249,0))/INDEX(Historical!$D$7:$D$1225,MATCH(B362,Historical!$B$7:$B$1249,0))-1)*100)</f>
        <v>11.904761904761907</v>
      </c>
      <c r="T362" s="667">
        <f>IF(INDEX(Historical!$F$7:$F$1218,MATCH(B362,Historical!$B$7:$B$1249,0))=0,"n/a",((INDEX(Historical!$C$7:$C$1227,MATCH(B362,Historical!$B$7:$B$1249,0))/INDEX(Historical!$F$7:$F$1218,MATCH(B362,Historical!$B$7:$B$1249,0)))^(1/3)-1)*100)</f>
        <v>6.4170176581825888</v>
      </c>
      <c r="U362" s="667">
        <f>IF(INDEX(Historical!$H$7:$H$1218,MATCH(B362,Historical!$B$7:$B$1249,0))=0,"n/a",((INDEX(Historical!$C$7:$C$1227,MATCH(B362,Historical!$B$7:$B$1249,0))/INDEX(Historical!$H$7:$H$1218,MATCH(B362,Historical!$B$7:$B$1249,0)))^(1/5)-1)*100)</f>
        <v>7.0066111031416467</v>
      </c>
      <c r="V362" s="667">
        <f>IF(INDEX(Historical!$N$7:$N$1218,MATCH(B362,Historical!$B$7:$B$1249,0))=0,"n/a",((INDEX(Historical!$C$7:$C$1227,MATCH(B362,Historical!$B$7:$B$1249,0))/INDEX(Historical!$N$7:$N$1218,MATCH(B362,Historical!$B$7:$B$1249,0)))^(1/10)-1)*100)</f>
        <v>15.629997772780024</v>
      </c>
      <c r="W362" s="668">
        <f t="shared" si="89"/>
        <v>0.448279724987793</v>
      </c>
      <c r="X362" s="669">
        <f t="shared" si="90"/>
        <v>0.44628096198354439</v>
      </c>
      <c r="Y362" s="640"/>
      <c r="Z362" s="618">
        <f t="shared" si="91"/>
        <v>34.013605442176868</v>
      </c>
      <c r="AA362" s="844">
        <f t="shared" si="92"/>
        <v>8.1768707482993204</v>
      </c>
      <c r="AB362" s="845">
        <v>12</v>
      </c>
      <c r="AC362" s="824">
        <v>2.94</v>
      </c>
      <c r="AD362" s="824" t="s">
        <v>135</v>
      </c>
      <c r="AE362" s="824">
        <v>3.33</v>
      </c>
      <c r="AF362" s="824">
        <v>1.97</v>
      </c>
      <c r="AG362" s="824">
        <v>21.7</v>
      </c>
      <c r="AH362" s="824">
        <v>49.2</v>
      </c>
      <c r="AI362" s="824">
        <v>-21.349999999999998</v>
      </c>
      <c r="AJ362" s="824">
        <v>15.7</v>
      </c>
      <c r="AK362" s="824" t="s">
        <v>135</v>
      </c>
      <c r="AL362" s="836">
        <v>385.87</v>
      </c>
      <c r="AM362" s="830">
        <v>0.6</v>
      </c>
      <c r="AN362" s="824">
        <v>0.66</v>
      </c>
      <c r="AO362" s="705">
        <f t="shared" si="93"/>
        <v>2.9894741318805966</v>
      </c>
      <c r="AP362" s="706">
        <f t="shared" si="94"/>
        <v>11.166344880179917</v>
      </c>
      <c r="AQ362" s="846">
        <f t="shared" si="95"/>
        <v>-15.38732594502652</v>
      </c>
      <c r="AR362" s="618">
        <f>INDEX(Historical!$C$7:$C$1227,MATCH(B362,Historical!$B$7:$B$1249,0))*IF(AH362="n/a",1.03,IF(AH362&lt;0,1.01,IF(AH362&gt;10,1.1,(1+AH362/100))))</f>
        <v>1.034</v>
      </c>
      <c r="AS362" s="844">
        <f t="shared" si="96"/>
        <v>1.04434</v>
      </c>
      <c r="AT362" s="844">
        <f t="shared" si="101"/>
        <v>1.0756702</v>
      </c>
      <c r="AU362" s="844">
        <f t="shared" si="101"/>
        <v>1.1079403060000002</v>
      </c>
      <c r="AV362" s="844">
        <f t="shared" si="101"/>
        <v>1.1411785151800002</v>
      </c>
      <c r="AW362" s="618">
        <f t="shared" si="98"/>
        <v>5.4031290211799998</v>
      </c>
      <c r="AX362" s="713">
        <f t="shared" si="99"/>
        <v>22.47557829109817</v>
      </c>
      <c r="AY362" s="891">
        <v>0.95</v>
      </c>
      <c r="AZ362" s="830">
        <v>17.899999999999999</v>
      </c>
      <c r="BA362" s="830">
        <v>-26.26</v>
      </c>
      <c r="BB362" s="830">
        <v>8.73</v>
      </c>
      <c r="BC362" s="830">
        <v>-2.77</v>
      </c>
      <c r="BE362" s="594">
        <v>2011</v>
      </c>
      <c r="BF362" s="856">
        <f t="shared" si="100"/>
        <v>1</v>
      </c>
      <c r="BG362" s="840">
        <v>1.4000000000000001</v>
      </c>
      <c r="BH362" s="823" t="s">
        <v>4455</v>
      </c>
      <c r="BI362" s="823" t="s">
        <v>4456</v>
      </c>
    </row>
    <row r="363" spans="1:61" ht="11.25" customHeight="1" x14ac:dyDescent="0.2">
      <c r="A363" s="829" t="s">
        <v>5201</v>
      </c>
      <c r="B363" s="833" t="s">
        <v>1724</v>
      </c>
      <c r="C363" s="889" t="s">
        <v>111</v>
      </c>
      <c r="D363" s="889" t="s">
        <v>210</v>
      </c>
      <c r="E363" s="699">
        <v>10</v>
      </c>
      <c r="F363" s="1155">
        <v>488</v>
      </c>
      <c r="G363" s="1155" t="s">
        <v>105</v>
      </c>
      <c r="H363" s="1155" t="s">
        <v>105</v>
      </c>
      <c r="I363" s="832">
        <v>158.44999999999999</v>
      </c>
      <c r="J363" s="618">
        <f t="shared" si="86"/>
        <v>0.75733669927421898</v>
      </c>
      <c r="K363" s="835">
        <v>0.3</v>
      </c>
      <c r="L363" s="845">
        <v>4</v>
      </c>
      <c r="M363" s="609">
        <f t="shared" si="87"/>
        <v>1.2</v>
      </c>
      <c r="N363" s="828" t="s">
        <v>585</v>
      </c>
      <c r="O363" s="700">
        <v>0.26</v>
      </c>
      <c r="P363" s="603">
        <v>44712</v>
      </c>
      <c r="Q363" s="603">
        <v>44727</v>
      </c>
      <c r="R363" s="609">
        <f t="shared" si="88"/>
        <v>15.384615384615378</v>
      </c>
      <c r="S363" s="667">
        <f>IF(INDEX(Historical!$D$7:$D$1225,MATCH(B363,Historical!$B$7:$B$1249,0))=0,"n/a",(INDEX(Historical!$C$7:$C$1227,MATCH(B363,Historical!$B$7:$B$1249,0))/INDEX(Historical!$D$7:$D$1225,MATCH(B363,Historical!$B$7:$B$1249,0))-1)*100)</f>
        <v>9.7826086956521721</v>
      </c>
      <c r="T363" s="667">
        <f>IF(INDEX(Historical!$F$7:$F$1218,MATCH(B363,Historical!$B$7:$B$1249,0))=0,"n/a",((INDEX(Historical!$C$7:$C$1227,MATCH(B363,Historical!$B$7:$B$1249,0))/INDEX(Historical!$F$7:$F$1218,MATCH(B363,Historical!$B$7:$B$1249,0)))^(1/3)-1)*100)</f>
        <v>7.193678303359885</v>
      </c>
      <c r="U363" s="667">
        <f>IF(INDEX(Historical!$H$7:$H$1218,MATCH(B363,Historical!$B$7:$B$1249,0))=0,"n/a",((INDEX(Historical!$C$7:$C$1227,MATCH(B363,Historical!$B$7:$B$1249,0))/INDEX(Historical!$H$7:$H$1218,MATCH(B363,Historical!$B$7:$B$1249,0)))^(1/5)-1)*100)</f>
        <v>7.3031830278270871</v>
      </c>
      <c r="V363" s="667">
        <f>IF(INDEX(Historical!$N$7:$N$1218,MATCH(B363,Historical!$B$7:$B$1249,0))=0,"n/a",((INDEX(Historical!$C$7:$C$1227,MATCH(B363,Historical!$B$7:$B$1249,0))/INDEX(Historical!$N$7:$N$1218,MATCH(B363,Historical!$B$7:$B$1249,0)))^(1/10)-1)*100)</f>
        <v>8.6642957577530275</v>
      </c>
      <c r="W363" s="668">
        <f t="shared" si="89"/>
        <v>0.84290555539866208</v>
      </c>
      <c r="X363" s="669">
        <f t="shared" si="90"/>
        <v>0.49014651193470388</v>
      </c>
      <c r="Y363" s="638"/>
      <c r="Z363" s="618">
        <f t="shared" si="91"/>
        <v>18.126888217522659</v>
      </c>
      <c r="AA363" s="844">
        <f t="shared" si="92"/>
        <v>23.935045317220542</v>
      </c>
      <c r="AB363" s="845">
        <v>12</v>
      </c>
      <c r="AC363" s="824">
        <v>6.62</v>
      </c>
      <c r="AD363" s="824">
        <v>2.5299999999999998</v>
      </c>
      <c r="AE363" s="824">
        <v>2.67</v>
      </c>
      <c r="AF363" s="824">
        <v>4.25</v>
      </c>
      <c r="AG363" s="824">
        <v>18.899999999999999</v>
      </c>
      <c r="AH363" s="824">
        <v>45.4</v>
      </c>
      <c r="AI363" s="824">
        <v>-2.97</v>
      </c>
      <c r="AJ363" s="824">
        <v>14.899999999999999</v>
      </c>
      <c r="AK363" s="824">
        <v>9.16</v>
      </c>
      <c r="AL363" s="836">
        <v>5210</v>
      </c>
      <c r="AM363" s="830">
        <v>0.4</v>
      </c>
      <c r="AN363" s="824">
        <v>0.15</v>
      </c>
      <c r="AO363" s="705">
        <f t="shared" si="93"/>
        <v>-15.874525590119235</v>
      </c>
      <c r="AP363" s="706">
        <f t="shared" si="94"/>
        <v>8.0605197271013065</v>
      </c>
      <c r="AQ363" s="846">
        <f t="shared" si="95"/>
        <v>112.62794067278622</v>
      </c>
      <c r="AR363" s="618">
        <f>INDEX(Historical!$C$7:$C$1227,MATCH(B363,Historical!$B$7:$B$1249,0))*IF(AH363="n/a",1.03,IF(AH363&lt;0,1.01,IF(AH363&gt;10,1.1,(1+AH363/100))))</f>
        <v>1.1110000000000002</v>
      </c>
      <c r="AS363" s="844">
        <f t="shared" si="96"/>
        <v>1.1221100000000002</v>
      </c>
      <c r="AT363" s="844">
        <f t="shared" si="101"/>
        <v>1.224895276</v>
      </c>
      <c r="AU363" s="844">
        <f t="shared" si="101"/>
        <v>1.3370956832815999</v>
      </c>
      <c r="AV363" s="844">
        <f t="shared" si="101"/>
        <v>1.4595736478701944</v>
      </c>
      <c r="AW363" s="618">
        <f t="shared" si="98"/>
        <v>6.2546746071517951</v>
      </c>
      <c r="AX363" s="713">
        <f t="shared" si="99"/>
        <v>3.9474121850121779</v>
      </c>
      <c r="AY363" s="891">
        <v>1</v>
      </c>
      <c r="AZ363" s="830">
        <v>36.230000000000004</v>
      </c>
      <c r="BA363" s="830">
        <v>-21.17</v>
      </c>
      <c r="BB363" s="830">
        <v>14.680000000000001</v>
      </c>
      <c r="BC363" s="830">
        <v>16.189999999999998</v>
      </c>
      <c r="BE363" s="594">
        <v>2013</v>
      </c>
      <c r="BF363" s="856">
        <f t="shared" si="100"/>
        <v>1</v>
      </c>
      <c r="BG363" s="840">
        <v>11.799999999999999</v>
      </c>
      <c r="BH363" s="823" t="s">
        <v>4455</v>
      </c>
      <c r="BI363" s="823" t="s">
        <v>4456</v>
      </c>
    </row>
    <row r="364" spans="1:61" ht="11.25" customHeight="1" x14ac:dyDescent="0.2">
      <c r="A364" s="822" t="s">
        <v>5203</v>
      </c>
      <c r="B364" s="833" t="s">
        <v>847</v>
      </c>
      <c r="C364" s="889" t="s">
        <v>130</v>
      </c>
      <c r="D364" s="889" t="s">
        <v>4196</v>
      </c>
      <c r="E364" s="699">
        <v>19</v>
      </c>
      <c r="F364" s="1155">
        <v>194</v>
      </c>
      <c r="G364" s="1155" t="s">
        <v>36</v>
      </c>
      <c r="H364" s="1155" t="s">
        <v>114</v>
      </c>
      <c r="I364" s="832">
        <v>70.22</v>
      </c>
      <c r="J364" s="618">
        <f t="shared" si="86"/>
        <v>2.7769866135004273</v>
      </c>
      <c r="K364" s="835">
        <v>0.48749999999999999</v>
      </c>
      <c r="L364" s="845">
        <v>4</v>
      </c>
      <c r="M364" s="609">
        <f t="shared" si="87"/>
        <v>1.95</v>
      </c>
      <c r="N364" s="828" t="s">
        <v>451</v>
      </c>
      <c r="O364" s="700">
        <v>0.45750000000000002</v>
      </c>
      <c r="P364" s="603">
        <v>44634</v>
      </c>
      <c r="Q364" s="603">
        <v>44671</v>
      </c>
      <c r="R364" s="609">
        <f t="shared" si="88"/>
        <v>6.5573770491803209</v>
      </c>
      <c r="S364" s="667">
        <f>IF(INDEX(Historical!$D$7:$D$1225,MATCH(B364,Historical!$B$7:$B$1249,0))=0,"n/a",(INDEX(Historical!$C$7:$C$1227,MATCH(B364,Historical!$B$7:$B$1249,0))/INDEX(Historical!$D$7:$D$1225,MATCH(B364,Historical!$B$7:$B$1249,0))-1)*100)</f>
        <v>6.3421828908554634</v>
      </c>
      <c r="T364" s="667">
        <f>IF(INDEX(Historical!$F$7:$F$1218,MATCH(B364,Historical!$B$7:$B$1249,0))=0,"n/a",((INDEX(Historical!$C$7:$C$1227,MATCH(B364,Historical!$B$7:$B$1249,0))/INDEX(Historical!$F$7:$F$1218,MATCH(B364,Historical!$B$7:$B$1249,0)))^(1/3)-1)*100)</f>
        <v>6.3150313153388593</v>
      </c>
      <c r="U364" s="667">
        <f>IF(INDEX(Historical!$H$7:$H$1218,MATCH(B364,Historical!$B$7:$B$1249,0))=0,"n/a",((INDEX(Historical!$C$7:$C$1227,MATCH(B364,Historical!$B$7:$B$1249,0))/INDEX(Historical!$H$7:$H$1218,MATCH(B364,Historical!$B$7:$B$1249,0)))^(1/5)-1)*100)</f>
        <v>6.1094577098284475</v>
      </c>
      <c r="V364" s="667">
        <f>IF(INDEX(Historical!$N$7:$N$1218,MATCH(B364,Historical!$B$7:$B$1249,0))=0,"n/a",((INDEX(Historical!$C$7:$C$1227,MATCH(B364,Historical!$B$7:$B$1249,0))/INDEX(Historical!$N$7:$N$1218,MATCH(B364,Historical!$B$7:$B$1249,0)))^(1/10)-1)*100)</f>
        <v>5.8071802889659629</v>
      </c>
      <c r="W364" s="668">
        <f t="shared" si="89"/>
        <v>1.052052356879092</v>
      </c>
      <c r="X364" s="669">
        <f t="shared" si="90"/>
        <v>1.0182429516380747</v>
      </c>
      <c r="Y364" s="833"/>
      <c r="Z364" s="618">
        <f t="shared" si="91"/>
        <v>63.725490196078425</v>
      </c>
      <c r="AA364" s="844">
        <f t="shared" si="92"/>
        <v>22.947712418300654</v>
      </c>
      <c r="AB364" s="845">
        <v>12</v>
      </c>
      <c r="AC364" s="824">
        <v>3.06</v>
      </c>
      <c r="AD364" s="824">
        <v>3.31</v>
      </c>
      <c r="AE364" s="824">
        <v>2.57</v>
      </c>
      <c r="AF364" s="824">
        <v>2.2999999999999998</v>
      </c>
      <c r="AG364" s="824">
        <v>10.5</v>
      </c>
      <c r="AH364" s="824">
        <v>6</v>
      </c>
      <c r="AI364" s="824">
        <v>6.5699999999999994</v>
      </c>
      <c r="AJ364" s="824">
        <v>6</v>
      </c>
      <c r="AK364" s="824">
        <v>6.8000000000000007</v>
      </c>
      <c r="AL364" s="836">
        <v>37490</v>
      </c>
      <c r="AM364" s="830">
        <v>0.1</v>
      </c>
      <c r="AN364" s="824">
        <v>1.48</v>
      </c>
      <c r="AO364" s="705">
        <f t="shared" si="93"/>
        <v>-14.06126809497178</v>
      </c>
      <c r="AP364" s="706">
        <f t="shared" si="94"/>
        <v>8.8864443233288739</v>
      </c>
      <c r="AQ364" s="846">
        <f t="shared" si="95"/>
        <v>53.158942223925585</v>
      </c>
      <c r="AR364" s="618">
        <f>INDEX(Historical!$C$7:$C$1227,MATCH(B364,Historical!$B$7:$B$1249,0))*IF(AH364="n/a",1.03,IF(AH364&lt;0,1.01,IF(AH364&gt;10,1.1,(1+AH364/100))))</f>
        <v>1.9106500000000002</v>
      </c>
      <c r="AS364" s="844">
        <f t="shared" si="96"/>
        <v>2.0361797050000003</v>
      </c>
      <c r="AT364" s="844">
        <f t="shared" si="101"/>
        <v>2.1746399249400006</v>
      </c>
      <c r="AU364" s="844">
        <f t="shared" si="101"/>
        <v>2.3225154398359207</v>
      </c>
      <c r="AV364" s="844">
        <f t="shared" si="101"/>
        <v>2.4804464897447636</v>
      </c>
      <c r="AW364" s="618">
        <f t="shared" si="98"/>
        <v>10.924431559520688</v>
      </c>
      <c r="AX364" s="713">
        <f t="shared" si="99"/>
        <v>15.55743600045669</v>
      </c>
      <c r="AY364" s="891">
        <v>0.41</v>
      </c>
      <c r="AZ364" s="830">
        <v>23.43</v>
      </c>
      <c r="BA364" s="830">
        <v>-9.58</v>
      </c>
      <c r="BB364" s="830">
        <v>7.2499999999999991</v>
      </c>
      <c r="BC364" s="830">
        <v>-0.31</v>
      </c>
      <c r="BE364" s="594">
        <v>2004</v>
      </c>
      <c r="BF364" s="856">
        <f t="shared" si="100"/>
        <v>2</v>
      </c>
      <c r="BG364" s="840">
        <v>2.8000000000000003</v>
      </c>
      <c r="BH364" s="823" t="s">
        <v>4455</v>
      </c>
      <c r="BI364" s="823" t="s">
        <v>4456</v>
      </c>
    </row>
    <row r="365" spans="1:61" s="737" customFormat="1" ht="11.25" customHeight="1" x14ac:dyDescent="0.2">
      <c r="A365" s="720" t="s">
        <v>5205</v>
      </c>
      <c r="B365" s="743" t="s">
        <v>1084</v>
      </c>
      <c r="C365" s="889" t="s">
        <v>152</v>
      </c>
      <c r="D365" s="889" t="s">
        <v>4191</v>
      </c>
      <c r="E365" s="721">
        <v>11</v>
      </c>
      <c r="F365" s="1155">
        <v>412</v>
      </c>
      <c r="G365" s="1154" t="s">
        <v>105</v>
      </c>
      <c r="H365" s="1154" t="s">
        <v>105</v>
      </c>
      <c r="I365" s="722">
        <v>30.26</v>
      </c>
      <c r="J365" s="723">
        <f t="shared" si="86"/>
        <v>1.6523463317911431</v>
      </c>
      <c r="K365" s="724">
        <v>0.125</v>
      </c>
      <c r="L365" s="725">
        <v>4</v>
      </c>
      <c r="M365" s="726">
        <f t="shared" si="87"/>
        <v>0.5</v>
      </c>
      <c r="N365" s="727" t="s">
        <v>238</v>
      </c>
      <c r="O365" s="728">
        <v>0.11</v>
      </c>
      <c r="P365" s="1049">
        <v>44644</v>
      </c>
      <c r="Q365" s="1049">
        <v>44659</v>
      </c>
      <c r="R365" s="726">
        <f t="shared" si="88"/>
        <v>13.636363636363635</v>
      </c>
      <c r="S365" s="667">
        <f>IF(INDEX(Historical!$D$7:$D$1225,MATCH(B365,Historical!$B$7:$B$1249,0))=0,"n/a",(INDEX(Historical!$C$7:$C$1227,MATCH(B365,Historical!$B$7:$B$1249,0))/INDEX(Historical!$D$7:$D$1225,MATCH(B365,Historical!$B$7:$B$1249,0))-1)*100)</f>
        <v>4.9999999999999822</v>
      </c>
      <c r="T365" s="667">
        <f>IF(INDEX(Historical!$F$7:$F$1218,MATCH(B365,Historical!$B$7:$B$1249,0))=0,"n/a",((INDEX(Historical!$C$7:$C$1227,MATCH(B365,Historical!$B$7:$B$1249,0))/INDEX(Historical!$F$7:$F$1218,MATCH(B365,Historical!$B$7:$B$1249,0)))^(1/3)-1)*100)</f>
        <v>6.2658569182611146</v>
      </c>
      <c r="U365" s="667">
        <f>IF(INDEX(Historical!$H$7:$H$1218,MATCH(B365,Historical!$B$7:$B$1249,0))=0,"n/a",((INDEX(Historical!$C$7:$C$1227,MATCH(B365,Historical!$B$7:$B$1249,0))/INDEX(Historical!$H$7:$H$1218,MATCH(B365,Historical!$B$7:$B$1249,0)))^(1/5)-1)*100)</f>
        <v>6.6080231448029991</v>
      </c>
      <c r="V365" s="667">
        <f>IF(INDEX(Historical!$N$7:$N$1218,MATCH(B365,Historical!$B$7:$B$1249,0))=0,"n/a",((INDEX(Historical!$C$7:$C$1227,MATCH(B365,Historical!$B$7:$B$1249,0))/INDEX(Historical!$N$7:$N$1218,MATCH(B365,Historical!$B$7:$B$1249,0)))^(1/10)-1)*100)</f>
        <v>7.7015440304363247</v>
      </c>
      <c r="W365" s="668">
        <f t="shared" si="89"/>
        <v>0.85801277233347539</v>
      </c>
      <c r="X365" s="669" t="str">
        <f t="shared" si="90"/>
        <v>n/a</v>
      </c>
      <c r="Y365" s="890"/>
      <c r="Z365" s="723" t="str">
        <f t="shared" si="91"/>
        <v>n/a</v>
      </c>
      <c r="AA365" s="730" t="str">
        <f t="shared" si="92"/>
        <v>n/a</v>
      </c>
      <c r="AB365" s="725">
        <v>12</v>
      </c>
      <c r="AC365" s="731">
        <v>-3.89</v>
      </c>
      <c r="AD365" s="731" t="s">
        <v>135</v>
      </c>
      <c r="AE365" s="731">
        <v>1.58</v>
      </c>
      <c r="AF365" s="731">
        <v>1.8</v>
      </c>
      <c r="AG365" s="731">
        <v>-18.399999999999999</v>
      </c>
      <c r="AH365" s="739">
        <v>660.5</v>
      </c>
      <c r="AI365" s="739">
        <v>-5.0500000000000007</v>
      </c>
      <c r="AJ365" s="731">
        <v>-0.8</v>
      </c>
      <c r="AK365" s="731">
        <v>3.9</v>
      </c>
      <c r="AL365" s="732">
        <v>6360</v>
      </c>
      <c r="AM365" s="733">
        <v>0.6</v>
      </c>
      <c r="AN365" s="731">
        <v>0.55000000000000004</v>
      </c>
      <c r="AO365" s="734" t="str">
        <f t="shared" si="93"/>
        <v>n/a</v>
      </c>
      <c r="AP365" s="735">
        <f t="shared" si="94"/>
        <v>8.2603694765941427</v>
      </c>
      <c r="AQ365" s="846" t="str">
        <f t="shared" si="95"/>
        <v>n/a</v>
      </c>
      <c r="AR365" s="618">
        <f>INDEX(Historical!$C$7:$C$1227,MATCH(B365,Historical!$B$7:$B$1249,0))*IF(AH365="n/a",1.03,IF(AH365&lt;0,1.01,IF(AH365&gt;10,1.1,(1+AH365/100))))</f>
        <v>0.46200000000000002</v>
      </c>
      <c r="AS365" s="730">
        <f t="shared" si="96"/>
        <v>0.46662000000000003</v>
      </c>
      <c r="AT365" s="730">
        <f t="shared" si="101"/>
        <v>0.48481817999999999</v>
      </c>
      <c r="AU365" s="730">
        <f t="shared" si="101"/>
        <v>0.50372608901999993</v>
      </c>
      <c r="AV365" s="730">
        <f t="shared" si="101"/>
        <v>0.52337140649177993</v>
      </c>
      <c r="AW365" s="723">
        <f t="shared" si="98"/>
        <v>2.44053567551178</v>
      </c>
      <c r="AX365" s="736">
        <f t="shared" si="99"/>
        <v>8.0652203420746194</v>
      </c>
      <c r="AY365" s="892">
        <v>0.94</v>
      </c>
      <c r="AZ365" s="733">
        <v>14.27</v>
      </c>
      <c r="BA365" s="733">
        <v>-48.449999999999996</v>
      </c>
      <c r="BB365" s="733">
        <v>2.02</v>
      </c>
      <c r="BC365" s="733">
        <v>-20.580000000000002</v>
      </c>
      <c r="BD365" s="866"/>
      <c r="BE365" s="594">
        <v>2013</v>
      </c>
      <c r="BF365" s="856">
        <f t="shared" si="100"/>
        <v>1</v>
      </c>
      <c r="BG365" s="784">
        <v>-9.7000000000000011</v>
      </c>
      <c r="BH365" s="823" t="s">
        <v>4455</v>
      </c>
      <c r="BI365" s="823" t="s">
        <v>4456</v>
      </c>
    </row>
    <row r="366" spans="1:61" ht="11.25" customHeight="1" x14ac:dyDescent="0.2">
      <c r="A366" s="838" t="s">
        <v>1760</v>
      </c>
      <c r="B366" s="833" t="s">
        <v>1761</v>
      </c>
      <c r="C366" s="1000" t="s">
        <v>111</v>
      </c>
      <c r="D366" s="1000" t="s">
        <v>210</v>
      </c>
      <c r="E366" s="699">
        <v>12</v>
      </c>
      <c r="F366" s="1155">
        <v>335</v>
      </c>
      <c r="G366" s="1155" t="s">
        <v>36</v>
      </c>
      <c r="H366" s="1155" t="s">
        <v>36</v>
      </c>
      <c r="I366" s="832">
        <v>112.35</v>
      </c>
      <c r="J366" s="618">
        <f t="shared" si="86"/>
        <v>1.0680907877169559</v>
      </c>
      <c r="K366" s="835">
        <v>0.3</v>
      </c>
      <c r="L366" s="845">
        <v>4</v>
      </c>
      <c r="M366" s="609">
        <f t="shared" si="87"/>
        <v>1.2</v>
      </c>
      <c r="N366" s="828" t="s">
        <v>147</v>
      </c>
      <c r="O366" s="700">
        <v>0.28000000000000003</v>
      </c>
      <c r="P366" s="603">
        <v>44608</v>
      </c>
      <c r="Q366" s="603">
        <v>44637</v>
      </c>
      <c r="R366" s="609">
        <f t="shared" si="88"/>
        <v>7.1428571428571281</v>
      </c>
      <c r="S366" s="667">
        <f>IF(INDEX(Historical!$D$7:$D$1225,MATCH(B366,Historical!$B$7:$B$1249,0))=0,"n/a",(INDEX(Historical!$C$7:$C$1227,MATCH(B366,Historical!$B$7:$B$1249,0))/INDEX(Historical!$D$7:$D$1225,MATCH(B366,Historical!$B$7:$B$1249,0))-1)*100)</f>
        <v>7.6923076923077094</v>
      </c>
      <c r="T366" s="667">
        <f>IF(INDEX(Historical!$F$7:$F$1218,MATCH(B366,Historical!$B$7:$B$1249,0))=0,"n/a",((INDEX(Historical!$C$7:$C$1227,MATCH(B366,Historical!$B$7:$B$1249,0))/INDEX(Historical!$F$7:$F$1218,MATCH(B366,Historical!$B$7:$B$1249,0)))^(1/3)-1)*100)</f>
        <v>10.064241629820891</v>
      </c>
      <c r="U366" s="667">
        <f>IF(INDEX(Historical!$H$7:$H$1218,MATCH(B366,Historical!$B$7:$B$1249,0))=0,"n/a",((INDEX(Historical!$C$7:$C$1227,MATCH(B366,Historical!$B$7:$B$1249,0))/INDEX(Historical!$H$7:$H$1218,MATCH(B366,Historical!$B$7:$B$1249,0)))^(1/5)-1)*100)</f>
        <v>12.56965179571219</v>
      </c>
      <c r="V366" s="667">
        <f>IF(INDEX(Historical!$N$7:$N$1218,MATCH(B366,Historical!$B$7:$B$1249,0))=0,"n/a",((INDEX(Historical!$C$7:$C$1227,MATCH(B366,Historical!$B$7:$B$1249,0))/INDEX(Historical!$N$7:$N$1218,MATCH(B366,Historical!$B$7:$B$1249,0)))^(1/10)-1)*100)</f>
        <v>27.200747916175104</v>
      </c>
      <c r="W366" s="668">
        <f t="shared" si="89"/>
        <v>0.46210684479883596</v>
      </c>
      <c r="X366" s="669">
        <f t="shared" si="90"/>
        <v>1.2323188035011952</v>
      </c>
      <c r="Y366" s="639"/>
      <c r="Z366" s="618">
        <f t="shared" si="91"/>
        <v>68.181818181818173</v>
      </c>
      <c r="AA366" s="844">
        <f t="shared" si="92"/>
        <v>63.835227272727266</v>
      </c>
      <c r="AB366" s="845">
        <v>12</v>
      </c>
      <c r="AC366" s="824">
        <v>1.76</v>
      </c>
      <c r="AD366" s="824">
        <v>3.32</v>
      </c>
      <c r="AE366" s="824">
        <v>3.69</v>
      </c>
      <c r="AF366" s="824">
        <v>6.16</v>
      </c>
      <c r="AG366" s="824">
        <v>9.9</v>
      </c>
      <c r="AH366" s="824">
        <v>67.7</v>
      </c>
      <c r="AI366" s="824">
        <v>16.150000000000002</v>
      </c>
      <c r="AJ366" s="824">
        <v>10.199999999999999</v>
      </c>
      <c r="AK366" s="824">
        <v>18.759999999999998</v>
      </c>
      <c r="AL366" s="836">
        <v>19690</v>
      </c>
      <c r="AM366" s="830">
        <v>0.1</v>
      </c>
      <c r="AN366" s="824">
        <v>0.73</v>
      </c>
      <c r="AO366" s="705">
        <f t="shared" si="93"/>
        <v>-50.197484689298122</v>
      </c>
      <c r="AP366" s="706">
        <f t="shared" si="94"/>
        <v>13.637742583429146</v>
      </c>
      <c r="AQ366" s="846">
        <f t="shared" si="95"/>
        <v>318.05103356727471</v>
      </c>
      <c r="AR366" s="618">
        <f>INDEX(Historical!$C$7:$C$1227,MATCH(B366,Historical!$B$7:$B$1249,0))*IF(AH366="n/a",1.03,IF(AH366&lt;0,1.01,IF(AH366&gt;10,1.1,(1+AH366/100))))</f>
        <v>1.2320000000000002</v>
      </c>
      <c r="AS366" s="844">
        <f t="shared" si="96"/>
        <v>1.3552000000000004</v>
      </c>
      <c r="AT366" s="844">
        <f t="shared" si="101"/>
        <v>1.4907200000000005</v>
      </c>
      <c r="AU366" s="844">
        <f t="shared" si="101"/>
        <v>1.6397920000000006</v>
      </c>
      <c r="AV366" s="844">
        <f t="shared" si="101"/>
        <v>1.8037712000000008</v>
      </c>
      <c r="AW366" s="618">
        <f t="shared" si="98"/>
        <v>7.5214832000000023</v>
      </c>
      <c r="AX366" s="713">
        <f t="shared" si="99"/>
        <v>6.6946890965732111</v>
      </c>
      <c r="AY366" s="891">
        <v>1.1100000000000001</v>
      </c>
      <c r="AZ366" s="830">
        <v>55.87</v>
      </c>
      <c r="BA366" s="830">
        <v>-10.39</v>
      </c>
      <c r="BB366" s="830">
        <v>13.11</v>
      </c>
      <c r="BC366" s="830">
        <v>25.019999999999996</v>
      </c>
      <c r="BE366" s="594">
        <v>2011</v>
      </c>
      <c r="BF366" s="856">
        <f t="shared" si="100"/>
        <v>1</v>
      </c>
      <c r="BG366" s="840">
        <v>3.9</v>
      </c>
      <c r="BH366" s="823" t="s">
        <v>4455</v>
      </c>
      <c r="BI366" s="823" t="s">
        <v>4456</v>
      </c>
    </row>
    <row r="367" spans="1:61" ht="12.75" customHeight="1" x14ac:dyDescent="0.2">
      <c r="A367" s="839" t="s">
        <v>5207</v>
      </c>
      <c r="B367" s="833" t="s">
        <v>1771</v>
      </c>
      <c r="C367" s="889" t="s">
        <v>107</v>
      </c>
      <c r="D367" s="889" t="s">
        <v>4205</v>
      </c>
      <c r="E367" s="699">
        <v>10</v>
      </c>
      <c r="F367" s="1155">
        <v>491</v>
      </c>
      <c r="G367" s="1155" t="s">
        <v>36</v>
      </c>
      <c r="H367" s="1155" t="s">
        <v>36</v>
      </c>
      <c r="I367" s="832">
        <v>51.82</v>
      </c>
      <c r="J367" s="618">
        <f t="shared" si="86"/>
        <v>3.1648012350443846</v>
      </c>
      <c r="K367" s="835">
        <v>0.41</v>
      </c>
      <c r="L367" s="845">
        <v>4</v>
      </c>
      <c r="M367" s="609">
        <f t="shared" si="87"/>
        <v>1.64</v>
      </c>
      <c r="N367" s="828" t="s">
        <v>634</v>
      </c>
      <c r="O367" s="700">
        <v>0.38</v>
      </c>
      <c r="P367" s="603">
        <v>44790</v>
      </c>
      <c r="Q367" s="603">
        <v>44798</v>
      </c>
      <c r="R367" s="609">
        <f t="shared" si="88"/>
        <v>7.8947368421052557</v>
      </c>
      <c r="S367" s="667">
        <f>IF(INDEX(Historical!$D$7:$D$1225,MATCH(B367,Historical!$B$7:$B$1249,0))=0,"n/a",(INDEX(Historical!$C$7:$C$1227,MATCH(B367,Historical!$B$7:$B$1249,0))/INDEX(Historical!$D$7:$D$1225,MATCH(B367,Historical!$B$7:$B$1249,0))-1)*100)</f>
        <v>5.8823529411764497</v>
      </c>
      <c r="T367" s="667">
        <f>IF(INDEX(Historical!$F$7:$F$1218,MATCH(B367,Historical!$B$7:$B$1249,0))=0,"n/a",((INDEX(Historical!$C$7:$C$1227,MATCH(B367,Historical!$B$7:$B$1249,0))/INDEX(Historical!$F$7:$F$1218,MATCH(B367,Historical!$B$7:$B$1249,0)))^(1/3)-1)*100)</f>
        <v>11.457607795906144</v>
      </c>
      <c r="U367" s="667">
        <f>IF(INDEX(Historical!$H$7:$H$1218,MATCH(B367,Historical!$B$7:$B$1249,0))=0,"n/a",((INDEX(Historical!$C$7:$C$1227,MATCH(B367,Historical!$B$7:$B$1249,0))/INDEX(Historical!$H$7:$H$1218,MATCH(B367,Historical!$B$7:$B$1249,0)))^(1/5)-1)*100)</f>
        <v>38.75252405774463</v>
      </c>
      <c r="V367" s="667">
        <f>IF(INDEX(Historical!$N$7:$N$1218,MATCH(B367,Historical!$B$7:$B$1249,0))=0,"n/a",((INDEX(Historical!$C$7:$C$1227,MATCH(B367,Historical!$B$7:$B$1249,0))/INDEX(Historical!$N$7:$N$1218,MATCH(B367,Historical!$B$7:$B$1249,0)))^(1/10)-1)*100)</f>
        <v>43.096908110525554</v>
      </c>
      <c r="W367" s="668">
        <f t="shared" si="89"/>
        <v>0.89919499464696184</v>
      </c>
      <c r="X367" s="669">
        <f t="shared" si="90"/>
        <v>1.3939756855303822</v>
      </c>
      <c r="Y367" s="640"/>
      <c r="Z367" s="618">
        <f t="shared" si="91"/>
        <v>31.00189035916824</v>
      </c>
      <c r="AA367" s="844">
        <f t="shared" si="92"/>
        <v>9.7958412098298684</v>
      </c>
      <c r="AB367" s="845">
        <v>12</v>
      </c>
      <c r="AC367" s="824">
        <v>5.29</v>
      </c>
      <c r="AD367" s="824" t="s">
        <v>135</v>
      </c>
      <c r="AE367" s="824">
        <v>3.12</v>
      </c>
      <c r="AF367" s="824">
        <v>1.79</v>
      </c>
      <c r="AG367" s="824">
        <v>14.399999999999999</v>
      </c>
      <c r="AH367" s="824">
        <v>124.50000000000001</v>
      </c>
      <c r="AI367" s="824">
        <v>18.68</v>
      </c>
      <c r="AJ367" s="824">
        <v>27.800000000000004</v>
      </c>
      <c r="AK367" s="824" t="s">
        <v>135</v>
      </c>
      <c r="AL367" s="836">
        <v>7600</v>
      </c>
      <c r="AM367" s="830">
        <v>0.2</v>
      </c>
      <c r="AN367" s="824">
        <v>0.15</v>
      </c>
      <c r="AO367" s="705">
        <f t="shared" si="93"/>
        <v>32.121484082959149</v>
      </c>
      <c r="AP367" s="706">
        <f t="shared" si="94"/>
        <v>41.917325292789016</v>
      </c>
      <c r="AQ367" s="846">
        <f t="shared" si="95"/>
        <v>-11.721260227503228</v>
      </c>
      <c r="AR367" s="618">
        <f>INDEX(Historical!$C$7:$C$1227,MATCH(B367,Historical!$B$7:$B$1249,0))*IF(AH367="n/a",1.03,IF(AH367&lt;0,1.01,IF(AH367&gt;10,1.1,(1+AH367/100))))</f>
        <v>1.5840000000000001</v>
      </c>
      <c r="AS367" s="844">
        <f t="shared" si="96"/>
        <v>1.7424000000000002</v>
      </c>
      <c r="AT367" s="844">
        <f t="shared" ref="AT367:AV368" si="102">IF($AK367="n/a",1.03*AS367,IF($AK367&lt;0,1.01*AS367,IF($AK367&gt;10,1.1*AS367,(1+$AK367/100)*AS367)))</f>
        <v>1.7946720000000003</v>
      </c>
      <c r="AU367" s="844">
        <f t="shared" si="102"/>
        <v>1.8485121600000003</v>
      </c>
      <c r="AV367" s="844">
        <f t="shared" si="102"/>
        <v>1.9039675248000003</v>
      </c>
      <c r="AW367" s="618">
        <f t="shared" si="98"/>
        <v>8.8735516848000007</v>
      </c>
      <c r="AX367" s="713">
        <f t="shared" si="99"/>
        <v>17.123797153222693</v>
      </c>
      <c r="AY367" s="891">
        <v>1.1599999999999999</v>
      </c>
      <c r="AZ367" s="830">
        <v>11.25</v>
      </c>
      <c r="BA367" s="830">
        <v>-31.31</v>
      </c>
      <c r="BB367" s="830">
        <v>0.54</v>
      </c>
      <c r="BC367" s="830">
        <v>-8.7900000000000009</v>
      </c>
      <c r="BE367" s="594">
        <v>2013</v>
      </c>
      <c r="BF367" s="856">
        <f t="shared" si="100"/>
        <v>1</v>
      </c>
      <c r="BG367" s="840">
        <v>0.89999999999999991</v>
      </c>
      <c r="BH367" s="823" t="s">
        <v>4455</v>
      </c>
      <c r="BI367" s="823" t="s">
        <v>4456</v>
      </c>
    </row>
    <row r="368" spans="1:61" ht="12.75" customHeight="1" x14ac:dyDescent="0.2">
      <c r="A368" s="838" t="s">
        <v>1772</v>
      </c>
      <c r="B368" s="833" t="s">
        <v>1773</v>
      </c>
      <c r="C368" s="889" t="s">
        <v>152</v>
      </c>
      <c r="D368" s="889" t="s">
        <v>4215</v>
      </c>
      <c r="E368" s="699">
        <v>10</v>
      </c>
      <c r="F368" s="1155">
        <v>457</v>
      </c>
      <c r="G368" s="1155" t="s">
        <v>105</v>
      </c>
      <c r="H368" s="1155" t="s">
        <v>105</v>
      </c>
      <c r="I368" s="832">
        <v>154.13999999999999</v>
      </c>
      <c r="J368" s="618">
        <f t="shared" si="86"/>
        <v>0.84338912676787336</v>
      </c>
      <c r="K368" s="835">
        <v>0.32500000000000001</v>
      </c>
      <c r="L368" s="845">
        <v>4</v>
      </c>
      <c r="M368" s="609">
        <f t="shared" si="87"/>
        <v>1.3</v>
      </c>
      <c r="N368" s="828" t="s">
        <v>118</v>
      </c>
      <c r="O368" s="700">
        <v>0.25</v>
      </c>
      <c r="P368" s="603">
        <v>44580</v>
      </c>
      <c r="Q368" s="603">
        <v>44621</v>
      </c>
      <c r="R368" s="609">
        <f t="shared" si="88"/>
        <v>30.000000000000004</v>
      </c>
      <c r="S368" s="667">
        <f>IF(INDEX(Historical!$D$7:$D$1225,MATCH(B368,Historical!$B$7:$B$1249,0))=0,"n/a",(INDEX(Historical!$C$7:$C$1227,MATCH(B368,Historical!$B$7:$B$1249,0))/INDEX(Historical!$D$7:$D$1225,MATCH(B368,Historical!$B$7:$B$1249,0))-1)*100)</f>
        <v>25</v>
      </c>
      <c r="T368" s="667">
        <f>IF(INDEX(Historical!$F$7:$F$1218,MATCH(B368,Historical!$B$7:$B$1249,0))=0,"n/a",((INDEX(Historical!$C$7:$C$1227,MATCH(B368,Historical!$B$7:$B$1249,0))/INDEX(Historical!$F$7:$F$1218,MATCH(B368,Historical!$B$7:$B$1249,0)))^(1/3)-1)*100)</f>
        <v>25.657906854858958</v>
      </c>
      <c r="U368" s="667">
        <f>IF(INDEX(Historical!$H$7:$H$1218,MATCH(B368,Historical!$B$7:$B$1249,0))=0,"n/a",((INDEX(Historical!$C$7:$C$1227,MATCH(B368,Historical!$B$7:$B$1249,0))/INDEX(Historical!$H$7:$H$1218,MATCH(B368,Historical!$B$7:$B$1249,0)))^(1/5)-1)*100)</f>
        <v>21.350977971820974</v>
      </c>
      <c r="V368" s="667" t="str">
        <f>IF(INDEX(Historical!$N$7:$N$1218,MATCH(B368,Historical!$B$7:$B$1249,0))=0,"n/a",((INDEX(Historical!$C$7:$C$1227,MATCH(B368,Historical!$B$7:$B$1249,0))/INDEX(Historical!$N$7:$N$1218,MATCH(B368,Historical!$B$7:$B$1249,0)))^(1/10)-1)*100)</f>
        <v>n/a</v>
      </c>
      <c r="W368" s="668" t="str">
        <f t="shared" si="89"/>
        <v>n/a</v>
      </c>
      <c r="X368" s="669">
        <f t="shared" si="90"/>
        <v>1.0167132367533798</v>
      </c>
      <c r="Y368" s="628"/>
      <c r="Z368" s="618">
        <f t="shared" si="91"/>
        <v>29.680365296803657</v>
      </c>
      <c r="AA368" s="844">
        <f t="shared" si="92"/>
        <v>35.191780821917803</v>
      </c>
      <c r="AB368" s="845">
        <v>12</v>
      </c>
      <c r="AC368" s="824">
        <v>4.38</v>
      </c>
      <c r="AD368" s="824">
        <v>3.35</v>
      </c>
      <c r="AE368" s="824">
        <v>8.5</v>
      </c>
      <c r="AF368" s="824">
        <v>14.83</v>
      </c>
      <c r="AG368" s="824">
        <v>44.800000000000004</v>
      </c>
      <c r="AH368" s="824">
        <v>24.8</v>
      </c>
      <c r="AI368" s="824">
        <v>10.7</v>
      </c>
      <c r="AJ368" s="824">
        <v>21</v>
      </c>
      <c r="AK368" s="824">
        <v>10.07</v>
      </c>
      <c r="AL368" s="836">
        <v>68070</v>
      </c>
      <c r="AM368" s="830">
        <v>0.26</v>
      </c>
      <c r="AN368" s="824">
        <v>1.41</v>
      </c>
      <c r="AO368" s="705">
        <f t="shared" si="93"/>
        <v>-12.997413723328954</v>
      </c>
      <c r="AP368" s="706">
        <f t="shared" si="94"/>
        <v>22.194367098588849</v>
      </c>
      <c r="AQ368" s="846">
        <f t="shared" si="95"/>
        <v>381.61492667392417</v>
      </c>
      <c r="AR368" s="618">
        <f>INDEX(Historical!$C$7:$C$1227,MATCH(B368,Historical!$B$7:$B$1249,0))*IF(AH368="n/a",1.03,IF(AH368&lt;0,1.01,IF(AH368&gt;10,1.1,(1+AH368/100))))</f>
        <v>1.1000000000000001</v>
      </c>
      <c r="AS368" s="844">
        <f t="shared" si="96"/>
        <v>1.2100000000000002</v>
      </c>
      <c r="AT368" s="844">
        <f t="shared" si="102"/>
        <v>1.3310000000000004</v>
      </c>
      <c r="AU368" s="844">
        <f t="shared" si="102"/>
        <v>1.4641000000000006</v>
      </c>
      <c r="AV368" s="844">
        <f t="shared" si="102"/>
        <v>1.6105100000000008</v>
      </c>
      <c r="AW368" s="618">
        <f t="shared" si="98"/>
        <v>6.7156100000000025</v>
      </c>
      <c r="AX368" s="713">
        <f t="shared" si="99"/>
        <v>4.3568249643181547</v>
      </c>
      <c r="AY368" s="891">
        <v>0.72</v>
      </c>
      <c r="AZ368" s="830">
        <v>24.16</v>
      </c>
      <c r="BA368" s="830">
        <v>-38.159999999999997</v>
      </c>
      <c r="BB368" s="830">
        <v>4.38</v>
      </c>
      <c r="BC368" s="830">
        <v>-8.7200000000000006</v>
      </c>
      <c r="BE368" s="594">
        <v>2013</v>
      </c>
      <c r="BF368" s="856">
        <f t="shared" si="100"/>
        <v>1</v>
      </c>
      <c r="BG368" s="840">
        <v>15</v>
      </c>
      <c r="BH368" s="823" t="s">
        <v>4455</v>
      </c>
      <c r="BI368" s="823" t="s">
        <v>4456</v>
      </c>
    </row>
    <row r="369" spans="1:61" s="681" customFormat="1" ht="13.5" thickBot="1" x14ac:dyDescent="0.25">
      <c r="B369" s="786"/>
      <c r="E369" s="787"/>
      <c r="F369" s="774"/>
      <c r="J369" s="696"/>
      <c r="L369" s="775"/>
      <c r="M369" s="774"/>
      <c r="N369" s="774"/>
      <c r="O369" s="696"/>
      <c r="R369" s="774"/>
      <c r="S369" s="776"/>
      <c r="T369" s="776"/>
      <c r="U369" s="776"/>
      <c r="V369" s="776"/>
      <c r="W369" s="776"/>
      <c r="X369" s="776"/>
      <c r="Y369" s="786"/>
      <c r="Z369" s="696"/>
      <c r="AC369" s="777"/>
      <c r="AD369" s="777"/>
      <c r="AE369" s="777"/>
      <c r="AF369" s="777"/>
      <c r="AG369" s="777"/>
      <c r="AH369" s="777"/>
      <c r="AI369" s="777"/>
      <c r="AJ369" s="777"/>
      <c r="AK369" s="777"/>
      <c r="AL369" s="777"/>
      <c r="AM369" s="777"/>
      <c r="AN369" s="777"/>
      <c r="AO369" s="696"/>
      <c r="AR369" s="778"/>
      <c r="AS369" s="779"/>
      <c r="AT369" s="779"/>
      <c r="AU369" s="779"/>
      <c r="AV369" s="779"/>
      <c r="AW369" s="778"/>
      <c r="AX369" s="779"/>
      <c r="AY369" s="696"/>
      <c r="BD369" s="787"/>
      <c r="BE369" s="774"/>
      <c r="BF369" s="774"/>
      <c r="BI369" s="823"/>
    </row>
    <row r="370" spans="1:61" x14ac:dyDescent="0.2">
      <c r="A370" s="822" t="s">
        <v>4159</v>
      </c>
      <c r="B370" s="624">
        <f>COUNTA(B7:B368)</f>
        <v>362</v>
      </c>
      <c r="E370" s="792">
        <f>AVERAGE(E7:E368)</f>
        <v>13.878453038674033</v>
      </c>
      <c r="I370" s="780">
        <f>AVERAGE(I7:I368)</f>
        <v>120.22168508287292</v>
      </c>
      <c r="J370" s="781">
        <f>AVERAGE(J7:J368)</f>
        <v>2.6848052456747564</v>
      </c>
      <c r="K370" s="788">
        <f>AVERAGE(K7:K368)</f>
        <v>0.58960874861878465</v>
      </c>
      <c r="M370" s="780">
        <f>AVERAGE(M7:M368)</f>
        <v>2.2983182430939229</v>
      </c>
      <c r="O370" s="788">
        <f>AVERAGE(O7:O368)</f>
        <v>0.53752891344383058</v>
      </c>
      <c r="R370" s="780">
        <f t="shared" ref="R370:X370" si="103">AVERAGE(R7:R368)</f>
        <v>9.3805206544775643</v>
      </c>
      <c r="S370" s="789">
        <f t="shared" si="103"/>
        <v>8.6831178260278978</v>
      </c>
      <c r="T370" s="789">
        <f t="shared" si="103"/>
        <v>9.6469743493080991</v>
      </c>
      <c r="U370" s="789">
        <f t="shared" si="103"/>
        <v>10.557345996602603</v>
      </c>
      <c r="V370" s="789">
        <f t="shared" si="103"/>
        <v>13.044399939941609</v>
      </c>
      <c r="W370" s="790">
        <f t="shared" si="103"/>
        <v>0.84191130943478576</v>
      </c>
      <c r="X370" s="791">
        <f t="shared" si="103"/>
        <v>1.713782618325856</v>
      </c>
      <c r="Z370" s="781">
        <f>AVERAGE(Z7:Z368)</f>
        <v>79.267286493791644</v>
      </c>
      <c r="AA370" s="780">
        <f>AVERAGE(AA7:AA368)</f>
        <v>27.101610443101368</v>
      </c>
      <c r="AB370" s="672"/>
      <c r="AC370" s="780">
        <f t="shared" ref="AC370:BC370" si="104">AVERAGE(AC7:AC368)</f>
        <v>6.3186705202312128</v>
      </c>
      <c r="AD370" s="780">
        <f t="shared" si="104"/>
        <v>7.0870260223048351</v>
      </c>
      <c r="AE370" s="780">
        <f t="shared" si="104"/>
        <v>3.6645086705202305</v>
      </c>
      <c r="AF370" s="780">
        <f t="shared" si="104"/>
        <v>5.3973134328358192</v>
      </c>
      <c r="AG370" s="780">
        <f t="shared" si="104"/>
        <v>20.616403508771953</v>
      </c>
      <c r="AH370" s="780">
        <f t="shared" si="104"/>
        <v>72.021159420289877</v>
      </c>
      <c r="AI370" s="780">
        <f t="shared" si="104"/>
        <v>11.241199999999999</v>
      </c>
      <c r="AJ370" s="780">
        <f t="shared" si="104"/>
        <v>14.890872093023258</v>
      </c>
      <c r="AK370" s="780">
        <f t="shared" si="104"/>
        <v>8.7443046357615888</v>
      </c>
      <c r="AL370" s="918">
        <f t="shared" si="104"/>
        <v>42891.034161849697</v>
      </c>
      <c r="AM370" s="780">
        <f t="shared" si="104"/>
        <v>2.1736811594202932</v>
      </c>
      <c r="AN370" s="780">
        <f t="shared" si="104"/>
        <v>1.250692771084337</v>
      </c>
      <c r="AO370" s="873">
        <f t="shared" si="104"/>
        <v>-13.723671743104129</v>
      </c>
      <c r="AP370" s="780">
        <f t="shared" si="104"/>
        <v>13.242151242277355</v>
      </c>
      <c r="AQ370" s="907">
        <f t="shared" si="104"/>
        <v>94.534014126109426</v>
      </c>
      <c r="AR370" s="906">
        <f t="shared" si="104"/>
        <v>2.1786799846542775</v>
      </c>
      <c r="AS370" s="780">
        <f t="shared" si="104"/>
        <v>2.2961533674638877</v>
      </c>
      <c r="AT370" s="780">
        <f t="shared" si="104"/>
        <v>2.4412802025350371</v>
      </c>
      <c r="AU370" s="780">
        <f t="shared" si="104"/>
        <v>2.5982879057507517</v>
      </c>
      <c r="AV370" s="780">
        <f t="shared" si="104"/>
        <v>2.7682423100151734</v>
      </c>
      <c r="AW370" s="780">
        <f t="shared" si="104"/>
        <v>12.282643770419122</v>
      </c>
      <c r="AX370" s="907">
        <f t="shared" si="104"/>
        <v>14.553159519937084</v>
      </c>
      <c r="AY370" s="906">
        <f t="shared" si="104"/>
        <v>0.91128279883381902</v>
      </c>
      <c r="AZ370" s="780">
        <f t="shared" si="104"/>
        <v>28.724275048169567</v>
      </c>
      <c r="BA370" s="780">
        <f t="shared" si="104"/>
        <v>-16.023227038959309</v>
      </c>
      <c r="BB370" s="780">
        <f t="shared" si="104"/>
        <v>7.5379431577521494</v>
      </c>
      <c r="BC370" s="907">
        <f t="shared" si="104"/>
        <v>3.945475576559446</v>
      </c>
      <c r="BD370" s="780"/>
      <c r="BE370" s="672">
        <f>AVERAGE(BE7:BE368)</f>
        <v>2009.1740331491712</v>
      </c>
      <c r="BF370" s="780">
        <f>AVERAGE(BF7:BF368)</f>
        <v>1.3591160220994476</v>
      </c>
      <c r="BG370" s="780">
        <f>AVERAGE(BG7:BG368)</f>
        <v>6.5004373177842565</v>
      </c>
    </row>
    <row r="371" spans="1:61" x14ac:dyDescent="0.2">
      <c r="O371" s="902"/>
      <c r="W371" s="917"/>
      <c r="X371" s="917"/>
      <c r="AC371" s="823"/>
      <c r="AD371" s="823"/>
      <c r="AE371" s="823"/>
      <c r="AF371" s="823"/>
      <c r="AG371" s="823"/>
      <c r="AH371" s="823"/>
      <c r="AI371" s="823"/>
      <c r="AJ371" s="823"/>
      <c r="AK371" s="823"/>
      <c r="AL371" s="919"/>
      <c r="AM371" s="823"/>
      <c r="AN371" s="624"/>
      <c r="AO371" s="823"/>
      <c r="AQ371" s="624"/>
      <c r="AR371" s="823"/>
      <c r="AS371" s="823"/>
      <c r="AT371" s="823"/>
      <c r="AU371" s="823"/>
      <c r="AV371" s="823"/>
      <c r="AW371" s="823"/>
      <c r="AX371" s="624"/>
      <c r="AY371" s="823"/>
      <c r="BC371" s="624"/>
      <c r="BD371" s="823"/>
      <c r="BE371" s="905"/>
      <c r="BF371" s="823"/>
    </row>
    <row r="372" spans="1:61" x14ac:dyDescent="0.2">
      <c r="A372" s="823" t="s">
        <v>4259</v>
      </c>
      <c r="I372" s="624"/>
      <c r="J372" s="823"/>
      <c r="O372" s="902"/>
      <c r="W372" s="917"/>
      <c r="X372" s="917"/>
      <c r="AC372" s="823"/>
      <c r="AD372" s="823"/>
      <c r="AE372" s="823"/>
      <c r="AF372" s="823"/>
      <c r="AG372" s="823"/>
      <c r="AH372" s="823"/>
      <c r="AI372" s="823"/>
      <c r="AJ372" s="823"/>
      <c r="AK372" s="823"/>
      <c r="AL372" s="919"/>
      <c r="AM372" s="823"/>
      <c r="AN372" s="624"/>
      <c r="AO372" s="823"/>
      <c r="AQ372" s="624"/>
      <c r="AR372" s="823"/>
      <c r="AS372" s="823"/>
      <c r="AT372" s="823"/>
      <c r="AU372" s="823"/>
      <c r="AV372" s="823"/>
      <c r="AW372" s="823"/>
      <c r="AX372" s="624"/>
      <c r="AY372" s="823"/>
      <c r="BC372" s="624"/>
      <c r="BD372" s="823"/>
      <c r="BE372" s="905"/>
      <c r="BF372" s="823"/>
    </row>
    <row r="373" spans="1:61" x14ac:dyDescent="0.2">
      <c r="A373" s="823" t="s">
        <v>4209</v>
      </c>
      <c r="B373" s="624">
        <f t="shared" ref="B373:B383" si="105">COUNTIF($C$7:$C$368,"="&amp;$A373)</f>
        <v>6</v>
      </c>
      <c r="E373" s="792">
        <f t="shared" ref="E373:E383" si="106">AVERAGEIFS($E$7:$E$368,$C$7:$C$368,"="&amp;$A373)</f>
        <v>12.666666666666666</v>
      </c>
      <c r="I373" s="900">
        <f t="shared" ref="I373:K383" si="107">AVERAGEIFS(I$7:I$368,$C$7:$C$368,"="&amp;$A373)</f>
        <v>72.891666666666666</v>
      </c>
      <c r="J373" s="780">
        <f t="shared" si="107"/>
        <v>4.1223223799192219</v>
      </c>
      <c r="K373" s="788">
        <f t="shared" si="107"/>
        <v>0.62124999999999997</v>
      </c>
      <c r="L373" s="792"/>
      <c r="M373" s="780">
        <f t="shared" ref="M373:M383" si="108">AVERAGEIFS(M$7:M$368,$C$7:$C$368,"="&amp;$A373)</f>
        <v>2.4849999999999999</v>
      </c>
      <c r="N373" s="792"/>
      <c r="O373" s="788">
        <f t="shared" ref="O373:O383" si="109">AVERAGEIFS(O$7:O$368,$C$7:$C$368,"="&amp;$A373)</f>
        <v>0.56916666666666671</v>
      </c>
      <c r="P373" s="792"/>
      <c r="Q373" s="792"/>
      <c r="R373" s="780">
        <f t="shared" ref="R373:X383" si="110">AVERAGEIFS(R$7:R$368,$C$7:$C$368,"="&amp;$A373)</f>
        <v>9.1215401744723774</v>
      </c>
      <c r="S373" s="780">
        <f t="shared" si="110"/>
        <v>10.299491920856337</v>
      </c>
      <c r="T373" s="780">
        <f t="shared" si="110"/>
        <v>10.560834183575096</v>
      </c>
      <c r="U373" s="780">
        <f t="shared" si="110"/>
        <v>12.125194912956253</v>
      </c>
      <c r="V373" s="780">
        <f t="shared" si="110"/>
        <v>11.574981526579474</v>
      </c>
      <c r="W373" s="791">
        <f t="shared" si="110"/>
        <v>0.71872920118070238</v>
      </c>
      <c r="X373" s="791">
        <f t="shared" si="110"/>
        <v>0.77482602422300673</v>
      </c>
      <c r="Y373" s="624"/>
      <c r="Z373" s="780">
        <f t="shared" ref="Z373:AA383" si="111">AVERAGEIFS(Z$7:Z$368,$C$7:$C$368,"="&amp;$A373)</f>
        <v>167.27944843813069</v>
      </c>
      <c r="AA373" s="780">
        <f t="shared" si="111"/>
        <v>32.170132964707761</v>
      </c>
      <c r="AB373" s="780"/>
      <c r="AC373" s="780">
        <f t="shared" ref="AC373:AL383" si="112">AVERAGEIFS(AC$7:AC$368,$C$7:$C$368,"="&amp;$A373)</f>
        <v>6.6550000000000002</v>
      </c>
      <c r="AD373" s="780">
        <f t="shared" si="112"/>
        <v>2.3659999999999997</v>
      </c>
      <c r="AE373" s="780">
        <f t="shared" si="112"/>
        <v>1.8</v>
      </c>
      <c r="AF373" s="780">
        <f t="shared" si="112"/>
        <v>3.214</v>
      </c>
      <c r="AG373" s="780">
        <f t="shared" si="112"/>
        <v>22</v>
      </c>
      <c r="AH373" s="780">
        <f t="shared" si="112"/>
        <v>158.08333333333331</v>
      </c>
      <c r="AI373" s="780">
        <f t="shared" si="112"/>
        <v>31.593333333333334</v>
      </c>
      <c r="AJ373" s="780">
        <f t="shared" si="112"/>
        <v>18.183333333333334</v>
      </c>
      <c r="AK373" s="780">
        <f t="shared" si="112"/>
        <v>7.6749999999999998</v>
      </c>
      <c r="AL373" s="918">
        <f t="shared" si="112"/>
        <v>58783.333333333336</v>
      </c>
      <c r="AM373" s="780">
        <f t="shared" ref="AM373:AV383" si="113">AVERAGEIFS(AM$7:AM$368,$C$7:$C$368,"="&amp;$A373)</f>
        <v>0.48500000000000004</v>
      </c>
      <c r="AN373" s="903">
        <f t="shared" si="113"/>
        <v>1.6440000000000001</v>
      </c>
      <c r="AO373" s="780">
        <f t="shared" si="113"/>
        <v>-15.922615671832292</v>
      </c>
      <c r="AP373" s="780">
        <f t="shared" si="113"/>
        <v>16.247517292875475</v>
      </c>
      <c r="AQ373" s="903">
        <f t="shared" si="113"/>
        <v>35.762953202076659</v>
      </c>
      <c r="AR373" s="780">
        <f t="shared" si="113"/>
        <v>2.4355250000000002</v>
      </c>
      <c r="AS373" s="780">
        <f t="shared" si="113"/>
        <v>2.5180783166666667</v>
      </c>
      <c r="AT373" s="780">
        <f t="shared" si="113"/>
        <v>2.6630364798216668</v>
      </c>
      <c r="AU373" s="780">
        <f t="shared" si="113"/>
        <v>2.8204556442789852</v>
      </c>
      <c r="AV373" s="780">
        <f t="shared" si="113"/>
        <v>2.9915214495450395</v>
      </c>
      <c r="AW373" s="780">
        <f t="shared" ref="AW373:BC383" si="114">AVERAGEIFS(AW$7:AW$368,$C$7:$C$368,"="&amp;$A373)</f>
        <v>13.428616890312361</v>
      </c>
      <c r="AX373" s="903">
        <f t="shared" si="114"/>
        <v>22.633041976968254</v>
      </c>
      <c r="AY373" s="780">
        <f t="shared" si="114"/>
        <v>0.84833333333333349</v>
      </c>
      <c r="AZ373" s="780">
        <f t="shared" si="114"/>
        <v>28.084999999999997</v>
      </c>
      <c r="BA373" s="780">
        <f t="shared" si="114"/>
        <v>-20.358333333333331</v>
      </c>
      <c r="BB373" s="780">
        <f t="shared" si="114"/>
        <v>10.981666666666667</v>
      </c>
      <c r="BC373" s="903">
        <f t="shared" si="114"/>
        <v>0.40333333333333304</v>
      </c>
      <c r="BD373" s="780"/>
      <c r="BE373" s="672">
        <f t="shared" ref="BE373:BG383" si="115">AVERAGEIFS(BE$7:BE$368,$C$7:$C$368,"="&amp;$A373)</f>
        <v>2010.1666666666667</v>
      </c>
      <c r="BF373" s="780">
        <f t="shared" si="115"/>
        <v>1.3333333333333333</v>
      </c>
      <c r="BG373" s="780">
        <f t="shared" si="115"/>
        <v>4.666666666666667</v>
      </c>
    </row>
    <row r="374" spans="1:61" x14ac:dyDescent="0.2">
      <c r="A374" s="823" t="s">
        <v>244</v>
      </c>
      <c r="B374" s="624">
        <f t="shared" si="105"/>
        <v>20</v>
      </c>
      <c r="E374" s="792">
        <f t="shared" si="106"/>
        <v>13.25</v>
      </c>
      <c r="I374" s="900">
        <f t="shared" si="107"/>
        <v>154.58249999999998</v>
      </c>
      <c r="J374" s="780">
        <f t="shared" si="107"/>
        <v>2.1510857320758605</v>
      </c>
      <c r="K374" s="788">
        <f t="shared" si="107"/>
        <v>0.65244999999999986</v>
      </c>
      <c r="L374" s="792"/>
      <c r="M374" s="780">
        <f t="shared" si="108"/>
        <v>2.5026999999999995</v>
      </c>
      <c r="N374" s="792"/>
      <c r="O374" s="788">
        <f t="shared" si="109"/>
        <v>0.55184999999999995</v>
      </c>
      <c r="P374" s="792"/>
      <c r="Q374" s="792"/>
      <c r="R374" s="780">
        <f t="shared" si="110"/>
        <v>17.384263537662981</v>
      </c>
      <c r="S374" s="780">
        <f t="shared" si="110"/>
        <v>17.720917883300217</v>
      </c>
      <c r="T374" s="780">
        <f t="shared" si="110"/>
        <v>12.932898961003232</v>
      </c>
      <c r="U374" s="780">
        <f t="shared" si="110"/>
        <v>13.749805005952087</v>
      </c>
      <c r="V374" s="780">
        <f t="shared" si="110"/>
        <v>16.816170622861282</v>
      </c>
      <c r="W374" s="791">
        <f t="shared" si="110"/>
        <v>0.80022123661383582</v>
      </c>
      <c r="X374" s="791">
        <f t="shared" si="110"/>
        <v>0.66541015772755563</v>
      </c>
      <c r="Y374" s="624"/>
      <c r="Z374" s="780">
        <f t="shared" si="111"/>
        <v>41.73336215748904</v>
      </c>
      <c r="AA374" s="780">
        <f t="shared" si="111"/>
        <v>18.025131501013483</v>
      </c>
      <c r="AB374" s="780"/>
      <c r="AC374" s="780">
        <f t="shared" si="112"/>
        <v>12.3855</v>
      </c>
      <c r="AD374" s="780">
        <f t="shared" si="112"/>
        <v>1.6194117647058823</v>
      </c>
      <c r="AE374" s="780">
        <f t="shared" si="112"/>
        <v>1.5780000000000001</v>
      </c>
      <c r="AF374" s="780">
        <f t="shared" si="112"/>
        <v>18.681111111111118</v>
      </c>
      <c r="AG374" s="780">
        <f t="shared" si="112"/>
        <v>33.531578947368423</v>
      </c>
      <c r="AH374" s="780">
        <f t="shared" si="112"/>
        <v>89.95</v>
      </c>
      <c r="AI374" s="780">
        <f t="shared" si="112"/>
        <v>9.4329999999999998</v>
      </c>
      <c r="AJ374" s="780">
        <f t="shared" si="112"/>
        <v>24.33</v>
      </c>
      <c r="AK374" s="780">
        <f t="shared" si="112"/>
        <v>10.370000000000001</v>
      </c>
      <c r="AL374" s="918">
        <f t="shared" si="112"/>
        <v>37466.159</v>
      </c>
      <c r="AM374" s="780">
        <f t="shared" si="113"/>
        <v>2.282</v>
      </c>
      <c r="AN374" s="903">
        <f t="shared" si="113"/>
        <v>2.7438888888888888</v>
      </c>
      <c r="AO374" s="780">
        <f t="shared" si="113"/>
        <v>-2.1242407629855355</v>
      </c>
      <c r="AP374" s="780">
        <f t="shared" si="113"/>
        <v>15.900890738027954</v>
      </c>
      <c r="AQ374" s="903">
        <f t="shared" si="113"/>
        <v>148.64619324666353</v>
      </c>
      <c r="AR374" s="780">
        <f t="shared" si="113"/>
        <v>2.2074694499999996</v>
      </c>
      <c r="AS374" s="780">
        <f t="shared" si="113"/>
        <v>2.3114545849999999</v>
      </c>
      <c r="AT374" s="780">
        <f t="shared" si="113"/>
        <v>2.4830443131999997</v>
      </c>
      <c r="AU374" s="780">
        <f t="shared" si="113"/>
        <v>2.6700197899958442</v>
      </c>
      <c r="AV374" s="780">
        <f t="shared" si="113"/>
        <v>2.8738281284290688</v>
      </c>
      <c r="AW374" s="780">
        <f t="shared" si="114"/>
        <v>12.545816266624913</v>
      </c>
      <c r="AX374" s="903">
        <f t="shared" si="114"/>
        <v>11.073917418209231</v>
      </c>
      <c r="AY374" s="780">
        <f t="shared" si="114"/>
        <v>1.1330000000000002</v>
      </c>
      <c r="AZ374" s="780">
        <f t="shared" si="114"/>
        <v>30.464999999999996</v>
      </c>
      <c r="BA374" s="780">
        <f t="shared" si="114"/>
        <v>-27.074000000000002</v>
      </c>
      <c r="BB374" s="780">
        <f t="shared" si="114"/>
        <v>9.2280000000000015</v>
      </c>
      <c r="BC374" s="903">
        <f t="shared" si="114"/>
        <v>1.1489999999999998</v>
      </c>
      <c r="BD374" s="780"/>
      <c r="BE374" s="672">
        <f t="shared" si="115"/>
        <v>2009.9</v>
      </c>
      <c r="BF374" s="780">
        <f t="shared" si="115"/>
        <v>1.2</v>
      </c>
      <c r="BG374" s="780">
        <f t="shared" si="115"/>
        <v>13.565000000000001</v>
      </c>
    </row>
    <row r="375" spans="1:61" x14ac:dyDescent="0.2">
      <c r="A375" s="823" t="s">
        <v>127</v>
      </c>
      <c r="B375" s="624">
        <f t="shared" si="105"/>
        <v>15</v>
      </c>
      <c r="E375" s="792">
        <f t="shared" si="106"/>
        <v>16.333333333333332</v>
      </c>
      <c r="I375" s="900">
        <f t="shared" si="107"/>
        <v>129.32933333333332</v>
      </c>
      <c r="J375" s="780">
        <f t="shared" si="107"/>
        <v>2.5164886058560989</v>
      </c>
      <c r="K375" s="788">
        <f t="shared" si="107"/>
        <v>0.57239999999999991</v>
      </c>
      <c r="L375" s="792"/>
      <c r="M375" s="780">
        <f t="shared" si="108"/>
        <v>2.2895999999999996</v>
      </c>
      <c r="N375" s="792"/>
      <c r="O375" s="788">
        <f t="shared" si="109"/>
        <v>0.53026666666666666</v>
      </c>
      <c r="P375" s="792"/>
      <c r="Q375" s="792"/>
      <c r="R375" s="780">
        <f t="shared" si="110"/>
        <v>8.1260225022670092</v>
      </c>
      <c r="S375" s="780">
        <f t="shared" si="110"/>
        <v>5.878435517231452</v>
      </c>
      <c r="T375" s="780">
        <f t="shared" si="110"/>
        <v>7.0163666215523621</v>
      </c>
      <c r="U375" s="780">
        <f t="shared" si="110"/>
        <v>8.4201487012616187</v>
      </c>
      <c r="V375" s="780">
        <f t="shared" si="110"/>
        <v>11.491329949449304</v>
      </c>
      <c r="W375" s="791">
        <f t="shared" si="110"/>
        <v>0.70935090862321104</v>
      </c>
      <c r="X375" s="791">
        <f t="shared" si="110"/>
        <v>1.6364067893752043</v>
      </c>
      <c r="Y375" s="624"/>
      <c r="Z375" s="780">
        <f t="shared" si="111"/>
        <v>71.964096225590581</v>
      </c>
      <c r="AA375" s="780">
        <f t="shared" si="111"/>
        <v>30.089170928614184</v>
      </c>
      <c r="AB375" s="780"/>
      <c r="AC375" s="780">
        <f t="shared" si="112"/>
        <v>4.8100000000000005</v>
      </c>
      <c r="AD375" s="780">
        <f t="shared" si="112"/>
        <v>4.3364285714285717</v>
      </c>
      <c r="AE375" s="780">
        <f t="shared" si="112"/>
        <v>1.7906666666666666</v>
      </c>
      <c r="AF375" s="780">
        <f t="shared" si="112"/>
        <v>5.1499999999999995</v>
      </c>
      <c r="AG375" s="780">
        <f t="shared" si="112"/>
        <v>12.473333333333334</v>
      </c>
      <c r="AH375" s="780">
        <f t="shared" si="112"/>
        <v>9.0933333333333355</v>
      </c>
      <c r="AI375" s="780">
        <f t="shared" si="112"/>
        <v>7.6128571428571439</v>
      </c>
      <c r="AJ375" s="780">
        <f t="shared" si="112"/>
        <v>5.3666666666666654</v>
      </c>
      <c r="AK375" s="780">
        <f t="shared" si="112"/>
        <v>12.077857142857143</v>
      </c>
      <c r="AL375" s="918">
        <f t="shared" si="112"/>
        <v>42302.705333333339</v>
      </c>
      <c r="AM375" s="780">
        <f t="shared" si="113"/>
        <v>3.0766666666666675</v>
      </c>
      <c r="AN375" s="903">
        <f t="shared" si="113"/>
        <v>0.75142857142857145</v>
      </c>
      <c r="AO375" s="780">
        <f t="shared" si="113"/>
        <v>-19.152533621496467</v>
      </c>
      <c r="AP375" s="780">
        <f t="shared" si="113"/>
        <v>10.936637307117717</v>
      </c>
      <c r="AQ375" s="903">
        <f t="shared" si="113"/>
        <v>145.1993602244045</v>
      </c>
      <c r="AR375" s="780">
        <f t="shared" si="113"/>
        <v>2.1836316666666673</v>
      </c>
      <c r="AS375" s="780">
        <f t="shared" si="113"/>
        <v>2.3241950353333332</v>
      </c>
      <c r="AT375" s="780">
        <f t="shared" si="113"/>
        <v>2.4902384614146675</v>
      </c>
      <c r="AU375" s="780">
        <f t="shared" si="113"/>
        <v>2.6705784686744001</v>
      </c>
      <c r="AV375" s="780">
        <f t="shared" si="113"/>
        <v>2.8665423806368233</v>
      </c>
      <c r="AW375" s="780">
        <f t="shared" si="114"/>
        <v>12.535186012725889</v>
      </c>
      <c r="AX375" s="903">
        <f t="shared" si="114"/>
        <v>13.73229666910149</v>
      </c>
      <c r="AY375" s="780">
        <f t="shared" si="114"/>
        <v>0.58599999999999997</v>
      </c>
      <c r="AZ375" s="780">
        <f t="shared" si="114"/>
        <v>28.829333333333334</v>
      </c>
      <c r="BA375" s="780">
        <f t="shared" si="114"/>
        <v>-11.808666666666666</v>
      </c>
      <c r="BB375" s="780">
        <f t="shared" si="114"/>
        <v>8.0359999999999996</v>
      </c>
      <c r="BC375" s="903">
        <f t="shared" si="114"/>
        <v>4.6846666666666685</v>
      </c>
      <c r="BD375" s="780"/>
      <c r="BE375" s="672">
        <f t="shared" si="115"/>
        <v>2006.6666666666667</v>
      </c>
      <c r="BF375" s="780">
        <f t="shared" si="115"/>
        <v>1.7333333333333334</v>
      </c>
      <c r="BG375" s="780">
        <f t="shared" si="115"/>
        <v>7.9466666666666681</v>
      </c>
    </row>
    <row r="376" spans="1:61" x14ac:dyDescent="0.2">
      <c r="A376" s="823" t="s">
        <v>177</v>
      </c>
      <c r="B376" s="624">
        <f t="shared" si="105"/>
        <v>5</v>
      </c>
      <c r="E376" s="792">
        <f t="shared" si="106"/>
        <v>14</v>
      </c>
      <c r="I376" s="900">
        <f t="shared" si="107"/>
        <v>567.774</v>
      </c>
      <c r="J376" s="780">
        <f t="shared" si="107"/>
        <v>5.7692501340350004</v>
      </c>
      <c r="K376" s="788">
        <f t="shared" si="107"/>
        <v>1.3565</v>
      </c>
      <c r="L376" s="792"/>
      <c r="M376" s="780">
        <f t="shared" si="108"/>
        <v>5.4260000000000002</v>
      </c>
      <c r="N376" s="792"/>
      <c r="O376" s="788">
        <f t="shared" si="109"/>
        <v>1.2795000000000001</v>
      </c>
      <c r="P376" s="792"/>
      <c r="Q376" s="792"/>
      <c r="R376" s="780">
        <f t="shared" si="110"/>
        <v>5.1852478697347717</v>
      </c>
      <c r="S376" s="780">
        <f t="shared" si="110"/>
        <v>3.0691685438983907</v>
      </c>
      <c r="T376" s="780">
        <f t="shared" si="110"/>
        <v>27.503728902511028</v>
      </c>
      <c r="U376" s="780">
        <f t="shared" si="110"/>
        <v>26.397139096464361</v>
      </c>
      <c r="V376" s="780">
        <f t="shared" si="110"/>
        <v>29.395355162220568</v>
      </c>
      <c r="W376" s="791">
        <f t="shared" si="110"/>
        <v>1.3116813623582013</v>
      </c>
      <c r="X376" s="791">
        <f t="shared" si="110"/>
        <v>6.2616963463826218</v>
      </c>
      <c r="Y376" s="624"/>
      <c r="Z376" s="780">
        <f t="shared" si="111"/>
        <v>65.666842664196722</v>
      </c>
      <c r="AA376" s="780">
        <f t="shared" si="111"/>
        <v>17.491090363806205</v>
      </c>
      <c r="AB376" s="780"/>
      <c r="AC376" s="780">
        <f t="shared" si="112"/>
        <v>17.716000000000001</v>
      </c>
      <c r="AD376" s="780">
        <f t="shared" si="112"/>
        <v>1.4580000000000002</v>
      </c>
      <c r="AE376" s="780">
        <f t="shared" si="112"/>
        <v>7.8260000000000005</v>
      </c>
      <c r="AF376" s="780">
        <f t="shared" si="112"/>
        <v>9.4499999999999993</v>
      </c>
      <c r="AG376" s="780">
        <f t="shared" si="112"/>
        <v>11.499999999999996</v>
      </c>
      <c r="AH376" s="780">
        <f t="shared" si="112"/>
        <v>130.99999999999997</v>
      </c>
      <c r="AI376" s="780">
        <f t="shared" si="112"/>
        <v>1.4940000000000002</v>
      </c>
      <c r="AJ376" s="780">
        <f t="shared" si="112"/>
        <v>71.600000000000009</v>
      </c>
      <c r="AK376" s="780">
        <f t="shared" si="112"/>
        <v>10.959999999999999</v>
      </c>
      <c r="AL376" s="918">
        <f t="shared" si="112"/>
        <v>23944</v>
      </c>
      <c r="AM376" s="780">
        <f t="shared" si="113"/>
        <v>13.308000000000002</v>
      </c>
      <c r="AN376" s="903">
        <f t="shared" si="113"/>
        <v>1.3099999999999998</v>
      </c>
      <c r="AO376" s="780">
        <f t="shared" si="113"/>
        <v>14.675298866693151</v>
      </c>
      <c r="AP376" s="780">
        <f t="shared" si="113"/>
        <v>32.166389230499355</v>
      </c>
      <c r="AQ376" s="903">
        <f t="shared" si="113"/>
        <v>176.32490290392545</v>
      </c>
      <c r="AR376" s="780">
        <f t="shared" si="113"/>
        <v>5.4830900000000007</v>
      </c>
      <c r="AS376" s="780">
        <f t="shared" si="113"/>
        <v>5.7129985000000012</v>
      </c>
      <c r="AT376" s="780">
        <f t="shared" si="113"/>
        <v>6.2125143069000002</v>
      </c>
      <c r="AU376" s="780">
        <f t="shared" si="113"/>
        <v>6.7577999252198611</v>
      </c>
      <c r="AV376" s="780">
        <f t="shared" si="113"/>
        <v>7.3531868457057783</v>
      </c>
      <c r="AW376" s="780">
        <f t="shared" si="114"/>
        <v>31.519589577825638</v>
      </c>
      <c r="AX376" s="903">
        <f t="shared" si="114"/>
        <v>32.941720515756252</v>
      </c>
      <c r="AY376" s="780">
        <f t="shared" si="114"/>
        <v>1.6059999999999999</v>
      </c>
      <c r="AZ376" s="780">
        <f t="shared" si="114"/>
        <v>62.573999999999998</v>
      </c>
      <c r="BA376" s="780">
        <f t="shared" si="114"/>
        <v>-7.5540000000000003</v>
      </c>
      <c r="BB376" s="780">
        <f t="shared" si="114"/>
        <v>6.6219999999999999</v>
      </c>
      <c r="BC376" s="903">
        <f t="shared" si="114"/>
        <v>17.04</v>
      </c>
      <c r="BD376" s="780"/>
      <c r="BE376" s="672">
        <f t="shared" si="115"/>
        <v>2008.6</v>
      </c>
      <c r="BF376" s="780">
        <f t="shared" si="115"/>
        <v>1.6</v>
      </c>
      <c r="BG376" s="780">
        <f t="shared" si="115"/>
        <v>21.220000000000002</v>
      </c>
    </row>
    <row r="377" spans="1:61" x14ac:dyDescent="0.2">
      <c r="A377" s="823" t="s">
        <v>107</v>
      </c>
      <c r="B377" s="624">
        <f t="shared" si="105"/>
        <v>137</v>
      </c>
      <c r="E377" s="792">
        <f t="shared" si="106"/>
        <v>13.291970802919709</v>
      </c>
      <c r="I377" s="900">
        <f t="shared" si="107"/>
        <v>82.128248175182478</v>
      </c>
      <c r="J377" s="780">
        <f t="shared" si="107"/>
        <v>2.9416137529353454</v>
      </c>
      <c r="K377" s="788">
        <f t="shared" si="107"/>
        <v>0.51469708029197092</v>
      </c>
      <c r="L377" s="792"/>
      <c r="M377" s="780">
        <f t="shared" si="108"/>
        <v>1.9114890510948908</v>
      </c>
      <c r="N377" s="792"/>
      <c r="O377" s="788">
        <f t="shared" si="109"/>
        <v>0.47242092457420892</v>
      </c>
      <c r="P377" s="792"/>
      <c r="Q377" s="792"/>
      <c r="R377" s="780">
        <f t="shared" si="110"/>
        <v>8.5173486609418099</v>
      </c>
      <c r="S377" s="780">
        <f t="shared" si="110"/>
        <v>7.8812902916926895</v>
      </c>
      <c r="T377" s="780">
        <f t="shared" si="110"/>
        <v>9.0541895235376337</v>
      </c>
      <c r="U377" s="780">
        <f t="shared" si="110"/>
        <v>10.473231905637384</v>
      </c>
      <c r="V377" s="780">
        <f t="shared" si="110"/>
        <v>13.158667250211568</v>
      </c>
      <c r="W377" s="791">
        <f t="shared" si="110"/>
        <v>0.86045907208573003</v>
      </c>
      <c r="X377" s="791">
        <f t="shared" si="110"/>
        <v>1.0994235279083084</v>
      </c>
      <c r="Y377" s="624"/>
      <c r="Z377" s="780">
        <f t="shared" si="111"/>
        <v>98.01961888301841</v>
      </c>
      <c r="AA377" s="780">
        <f t="shared" si="111"/>
        <v>28.90067693198694</v>
      </c>
      <c r="AB377" s="780"/>
      <c r="AC377" s="780">
        <f t="shared" si="112"/>
        <v>5.3371900826446304</v>
      </c>
      <c r="AD377" s="780">
        <f t="shared" si="112"/>
        <v>10.865529411764706</v>
      </c>
      <c r="AE377" s="780">
        <f t="shared" si="112"/>
        <v>4.0358677685950406</v>
      </c>
      <c r="AF377" s="780">
        <f t="shared" si="112"/>
        <v>3.1219834710743806</v>
      </c>
      <c r="AG377" s="780">
        <f t="shared" si="112"/>
        <v>14.915916666666662</v>
      </c>
      <c r="AH377" s="780">
        <f t="shared" si="112"/>
        <v>70.362499999999983</v>
      </c>
      <c r="AI377" s="780">
        <f t="shared" si="112"/>
        <v>18.82592592592593</v>
      </c>
      <c r="AJ377" s="780">
        <f t="shared" si="112"/>
        <v>15.502333333333336</v>
      </c>
      <c r="AK377" s="780">
        <f t="shared" si="112"/>
        <v>7.4239583333333341</v>
      </c>
      <c r="AL377" s="918">
        <f t="shared" si="112"/>
        <v>16804.532892561991</v>
      </c>
      <c r="AM377" s="780">
        <f t="shared" si="113"/>
        <v>2.2711570247933874</v>
      </c>
      <c r="AN377" s="903">
        <f t="shared" si="113"/>
        <v>1.0743697478991598</v>
      </c>
      <c r="AO377" s="780">
        <f t="shared" si="113"/>
        <v>-15.25100407712071</v>
      </c>
      <c r="AP377" s="780">
        <f t="shared" si="113"/>
        <v>13.414845658572721</v>
      </c>
      <c r="AQ377" s="903">
        <f t="shared" si="113"/>
        <v>36.770572555361099</v>
      </c>
      <c r="AR377" s="780">
        <f t="shared" si="113"/>
        <v>1.8265823490378232</v>
      </c>
      <c r="AS377" s="780">
        <f t="shared" si="113"/>
        <v>1.9389057003678387</v>
      </c>
      <c r="AT377" s="780">
        <f t="shared" si="113"/>
        <v>2.0374573343722084</v>
      </c>
      <c r="AU377" s="780">
        <f t="shared" si="113"/>
        <v>2.1432837290767819</v>
      </c>
      <c r="AV377" s="780">
        <f t="shared" si="113"/>
        <v>2.2570052144563775</v>
      </c>
      <c r="AW377" s="780">
        <f t="shared" si="114"/>
        <v>10.203234327311032</v>
      </c>
      <c r="AX377" s="903">
        <f t="shared" si="114"/>
        <v>16.016803586840222</v>
      </c>
      <c r="AY377" s="780">
        <f t="shared" si="114"/>
        <v>0.91049999999999975</v>
      </c>
      <c r="AZ377" s="780">
        <f t="shared" si="114"/>
        <v>26.652472451790615</v>
      </c>
      <c r="BA377" s="780">
        <f t="shared" si="114"/>
        <v>-14.26311202875965</v>
      </c>
      <c r="BB377" s="780">
        <f t="shared" si="114"/>
        <v>6.238663905638381</v>
      </c>
      <c r="BC377" s="903">
        <f t="shared" si="114"/>
        <v>5.2947483428890028</v>
      </c>
      <c r="BD377" s="780"/>
      <c r="BE377" s="672">
        <f t="shared" si="115"/>
        <v>2009.7007299270074</v>
      </c>
      <c r="BF377" s="780">
        <f t="shared" si="115"/>
        <v>1.2773722627737227</v>
      </c>
      <c r="BG377" s="780">
        <f t="shared" si="115"/>
        <v>2.2629166666666678</v>
      </c>
    </row>
    <row r="378" spans="1:61" x14ac:dyDescent="0.2">
      <c r="A378" s="823" t="s">
        <v>152</v>
      </c>
      <c r="B378" s="624">
        <f t="shared" si="105"/>
        <v>22</v>
      </c>
      <c r="E378" s="792">
        <f t="shared" si="106"/>
        <v>13.818181818181818</v>
      </c>
      <c r="I378" s="900">
        <f t="shared" si="107"/>
        <v>234.82500000000002</v>
      </c>
      <c r="J378" s="780">
        <f t="shared" si="107"/>
        <v>1.5233687226466146</v>
      </c>
      <c r="K378" s="788">
        <f t="shared" si="107"/>
        <v>0.69738636363636353</v>
      </c>
      <c r="L378" s="792"/>
      <c r="M378" s="780">
        <f t="shared" si="108"/>
        <v>2.7895454545454541</v>
      </c>
      <c r="N378" s="792"/>
      <c r="O378" s="788">
        <f t="shared" si="109"/>
        <v>0.63602272727272713</v>
      </c>
      <c r="P378" s="792"/>
      <c r="Q378" s="792"/>
      <c r="R378" s="780">
        <f t="shared" si="110"/>
        <v>9.5098048291899371</v>
      </c>
      <c r="S378" s="780">
        <f t="shared" si="110"/>
        <v>9.1547413507933548</v>
      </c>
      <c r="T378" s="780">
        <f t="shared" si="110"/>
        <v>9.7356254039500758</v>
      </c>
      <c r="U378" s="780">
        <f t="shared" si="110"/>
        <v>10.541145895619703</v>
      </c>
      <c r="V378" s="780">
        <f t="shared" si="110"/>
        <v>13.248813980014834</v>
      </c>
      <c r="W378" s="791">
        <f t="shared" si="110"/>
        <v>0.82004147444682762</v>
      </c>
      <c r="X378" s="791">
        <f t="shared" si="110"/>
        <v>6.6808323161210694</v>
      </c>
      <c r="Y378" s="624"/>
      <c r="Z378" s="780">
        <f t="shared" si="111"/>
        <v>33.914243479582836</v>
      </c>
      <c r="AA378" s="780">
        <f t="shared" si="111"/>
        <v>26.595096951096227</v>
      </c>
      <c r="AB378" s="780"/>
      <c r="AC378" s="780">
        <f t="shared" si="112"/>
        <v>8.6186363636363623</v>
      </c>
      <c r="AD378" s="780">
        <f t="shared" si="112"/>
        <v>3.9113333333333333</v>
      </c>
      <c r="AE378" s="780">
        <f t="shared" si="112"/>
        <v>3.6649999999999996</v>
      </c>
      <c r="AF378" s="780">
        <f t="shared" si="112"/>
        <v>7.7505000000000024</v>
      </c>
      <c r="AG378" s="780">
        <f t="shared" si="112"/>
        <v>61.740909090909078</v>
      </c>
      <c r="AH378" s="780">
        <f t="shared" si="112"/>
        <v>61.713636363636368</v>
      </c>
      <c r="AI378" s="780">
        <f t="shared" si="112"/>
        <v>6.3795000000000011</v>
      </c>
      <c r="AJ378" s="780">
        <f t="shared" si="112"/>
        <v>18.122727272727271</v>
      </c>
      <c r="AK378" s="780">
        <f t="shared" si="112"/>
        <v>9.3863157894736844</v>
      </c>
      <c r="AL378" s="918">
        <f t="shared" si="112"/>
        <v>96614.234090909114</v>
      </c>
      <c r="AM378" s="780">
        <f t="shared" si="113"/>
        <v>1.6609090909090911</v>
      </c>
      <c r="AN378" s="903">
        <f t="shared" si="113"/>
        <v>1.2155</v>
      </c>
      <c r="AO378" s="780">
        <f t="shared" si="113"/>
        <v>-14.335577975649038</v>
      </c>
      <c r="AP378" s="780">
        <f t="shared" si="113"/>
        <v>12.064514618266317</v>
      </c>
      <c r="AQ378" s="903">
        <f t="shared" si="113"/>
        <v>195.82163345204546</v>
      </c>
      <c r="AR378" s="780">
        <f t="shared" si="113"/>
        <v>2.631257727272728</v>
      </c>
      <c r="AS378" s="780">
        <f t="shared" si="113"/>
        <v>2.7830832745454548</v>
      </c>
      <c r="AT378" s="780">
        <f t="shared" si="113"/>
        <v>2.9695123698027275</v>
      </c>
      <c r="AU378" s="780">
        <f t="shared" si="113"/>
        <v>3.1717362277236192</v>
      </c>
      <c r="AV378" s="780">
        <f t="shared" si="113"/>
        <v>3.3912127304523962</v>
      </c>
      <c r="AW378" s="780">
        <f t="shared" si="114"/>
        <v>14.946802329796924</v>
      </c>
      <c r="AX378" s="903">
        <f t="shared" si="114"/>
        <v>8.2369458281079346</v>
      </c>
      <c r="AY378" s="780">
        <f t="shared" si="114"/>
        <v>0.70000000000000007</v>
      </c>
      <c r="AZ378" s="780">
        <f t="shared" si="114"/>
        <v>31.773636363636363</v>
      </c>
      <c r="BA378" s="780">
        <f t="shared" si="114"/>
        <v>-12.933636363636362</v>
      </c>
      <c r="BB378" s="780">
        <f t="shared" si="114"/>
        <v>6.4681818181818187</v>
      </c>
      <c r="BC378" s="903">
        <f t="shared" si="114"/>
        <v>5.3472727272727258</v>
      </c>
      <c r="BD378" s="780"/>
      <c r="BE378" s="672">
        <f t="shared" si="115"/>
        <v>2009.4545454545455</v>
      </c>
      <c r="BF378" s="780">
        <f t="shared" si="115"/>
        <v>1.3181818181818181</v>
      </c>
      <c r="BG378" s="780">
        <f t="shared" si="115"/>
        <v>8.4409090909090914</v>
      </c>
    </row>
    <row r="379" spans="1:61" x14ac:dyDescent="0.2">
      <c r="A379" s="823" t="s">
        <v>111</v>
      </c>
      <c r="B379" s="624">
        <f t="shared" si="105"/>
        <v>53</v>
      </c>
      <c r="E379" s="792">
        <f t="shared" si="106"/>
        <v>14.188679245283019</v>
      </c>
      <c r="I379" s="900">
        <f t="shared" si="107"/>
        <v>141.39075471698112</v>
      </c>
      <c r="J379" s="780">
        <f t="shared" si="107"/>
        <v>1.8299642408092431</v>
      </c>
      <c r="K379" s="788">
        <f t="shared" si="107"/>
        <v>0.59790566037735848</v>
      </c>
      <c r="L379" s="792"/>
      <c r="M379" s="780">
        <f t="shared" si="108"/>
        <v>2.3369056603773588</v>
      </c>
      <c r="N379" s="792"/>
      <c r="O379" s="788">
        <f t="shared" si="109"/>
        <v>0.54135943396226427</v>
      </c>
      <c r="P379" s="792"/>
      <c r="Q379" s="792"/>
      <c r="R379" s="780">
        <f t="shared" si="110"/>
        <v>10.393050310062307</v>
      </c>
      <c r="S379" s="780">
        <f t="shared" si="110"/>
        <v>8.6027863235008866</v>
      </c>
      <c r="T379" s="780">
        <f t="shared" si="110"/>
        <v>9.4931050479569397</v>
      </c>
      <c r="U379" s="780">
        <f t="shared" si="110"/>
        <v>10.227502792449929</v>
      </c>
      <c r="V379" s="780">
        <f t="shared" si="110"/>
        <v>11.801400114361003</v>
      </c>
      <c r="W379" s="791">
        <f t="shared" si="110"/>
        <v>0.88441482370247648</v>
      </c>
      <c r="X379" s="791">
        <f t="shared" si="110"/>
        <v>1.8724272131261648</v>
      </c>
      <c r="Y379" s="624"/>
      <c r="Z379" s="780">
        <f t="shared" si="111"/>
        <v>43.454961094758794</v>
      </c>
      <c r="AA379" s="780">
        <f t="shared" si="111"/>
        <v>24.850992017071235</v>
      </c>
      <c r="AB379" s="780"/>
      <c r="AC379" s="780">
        <f t="shared" si="112"/>
        <v>7.1716981132075475</v>
      </c>
      <c r="AD379" s="780">
        <f t="shared" si="112"/>
        <v>2.8362499999999997</v>
      </c>
      <c r="AE379" s="780">
        <f t="shared" si="112"/>
        <v>2.3700000000000006</v>
      </c>
      <c r="AF379" s="780">
        <f t="shared" si="112"/>
        <v>6.204423076923077</v>
      </c>
      <c r="AG379" s="780">
        <f t="shared" si="112"/>
        <v>27.398113207547176</v>
      </c>
      <c r="AH379" s="780">
        <f t="shared" si="112"/>
        <v>59.579245283018857</v>
      </c>
      <c r="AI379" s="780">
        <f t="shared" si="112"/>
        <v>17.024423076923085</v>
      </c>
      <c r="AJ379" s="780">
        <f t="shared" si="112"/>
        <v>10.922830188679249</v>
      </c>
      <c r="AK379" s="780">
        <f t="shared" si="112"/>
        <v>11.855294117647059</v>
      </c>
      <c r="AL379" s="918">
        <f t="shared" si="112"/>
        <v>24707.885849056609</v>
      </c>
      <c r="AM379" s="780">
        <f t="shared" si="113"/>
        <v>1.0539622641509434</v>
      </c>
      <c r="AN379" s="903">
        <f t="shared" si="113"/>
        <v>1.0603846153846155</v>
      </c>
      <c r="AO379" s="780">
        <f t="shared" si="113"/>
        <v>-12.973180240317479</v>
      </c>
      <c r="AP379" s="780">
        <f t="shared" si="113"/>
        <v>12.057467033259176</v>
      </c>
      <c r="AQ379" s="903">
        <f t="shared" si="113"/>
        <v>139.68367656316241</v>
      </c>
      <c r="AR379" s="780">
        <f t="shared" si="113"/>
        <v>2.1891075471698116</v>
      </c>
      <c r="AS379" s="780">
        <f t="shared" si="113"/>
        <v>2.3044867428679248</v>
      </c>
      <c r="AT379" s="780">
        <f t="shared" si="113"/>
        <v>2.4897723475106872</v>
      </c>
      <c r="AU379" s="780">
        <f t="shared" si="113"/>
        <v>2.691660584839644</v>
      </c>
      <c r="AV379" s="780">
        <f t="shared" si="113"/>
        <v>2.9117070762338297</v>
      </c>
      <c r="AW379" s="780">
        <f t="shared" si="114"/>
        <v>12.586734298621899</v>
      </c>
      <c r="AX379" s="903">
        <f t="shared" si="114"/>
        <v>10.117138426047262</v>
      </c>
      <c r="AY379" s="780">
        <f t="shared" si="114"/>
        <v>1.0924528301886793</v>
      </c>
      <c r="AZ379" s="780">
        <f t="shared" si="114"/>
        <v>34.332075471698111</v>
      </c>
      <c r="BA379" s="780">
        <f t="shared" si="114"/>
        <v>-13.944716981132078</v>
      </c>
      <c r="BB379" s="780">
        <f t="shared" si="114"/>
        <v>8.886981132075471</v>
      </c>
      <c r="BC379" s="903">
        <f t="shared" si="114"/>
        <v>8.4660377358490564</v>
      </c>
      <c r="BD379" s="780"/>
      <c r="BE379" s="672">
        <f t="shared" si="115"/>
        <v>2008.9245283018868</v>
      </c>
      <c r="BF379" s="780">
        <f t="shared" si="115"/>
        <v>1.3962264150943395</v>
      </c>
      <c r="BG379" s="780">
        <f t="shared" si="115"/>
        <v>9.2716981132075471</v>
      </c>
    </row>
    <row r="380" spans="1:61" x14ac:dyDescent="0.2">
      <c r="A380" s="823" t="s">
        <v>4061</v>
      </c>
      <c r="B380" s="624">
        <f t="shared" si="105"/>
        <v>29</v>
      </c>
      <c r="E380" s="792">
        <f t="shared" si="106"/>
        <v>13.827586206896552</v>
      </c>
      <c r="I380" s="900">
        <f t="shared" si="107"/>
        <v>168.99172413793102</v>
      </c>
      <c r="J380" s="780">
        <f t="shared" si="107"/>
        <v>1.8285010315546271</v>
      </c>
      <c r="K380" s="788">
        <f t="shared" si="107"/>
        <v>0.66718965517241369</v>
      </c>
      <c r="L380" s="792"/>
      <c r="M380" s="780">
        <f t="shared" si="108"/>
        <v>2.6687586206896547</v>
      </c>
      <c r="N380" s="792"/>
      <c r="O380" s="788">
        <f t="shared" si="109"/>
        <v>0.58920344827586191</v>
      </c>
      <c r="P380" s="792"/>
      <c r="Q380" s="792"/>
      <c r="R380" s="780">
        <f t="shared" si="110"/>
        <v>12.47782821028775</v>
      </c>
      <c r="S380" s="780">
        <f t="shared" si="110"/>
        <v>10.952447449171922</v>
      </c>
      <c r="T380" s="780">
        <f t="shared" si="110"/>
        <v>12.27458150344069</v>
      </c>
      <c r="U380" s="780">
        <f t="shared" si="110"/>
        <v>13.75081320173221</v>
      </c>
      <c r="V380" s="780">
        <f t="shared" si="110"/>
        <v>19.667710592062321</v>
      </c>
      <c r="W380" s="791">
        <f t="shared" si="110"/>
        <v>0.79113167088636449</v>
      </c>
      <c r="X380" s="791">
        <f t="shared" si="110"/>
        <v>1.2285041102476908</v>
      </c>
      <c r="Y380" s="624"/>
      <c r="Z380" s="780">
        <f t="shared" si="111"/>
        <v>46.824144341011618</v>
      </c>
      <c r="AA380" s="780">
        <f t="shared" si="111"/>
        <v>27.53971292329997</v>
      </c>
      <c r="AB380" s="780"/>
      <c r="AC380" s="780">
        <f t="shared" si="112"/>
        <v>6.8506896551724132</v>
      </c>
      <c r="AD380" s="780">
        <f t="shared" si="112"/>
        <v>2.7626923076923076</v>
      </c>
      <c r="AE380" s="780">
        <f t="shared" si="112"/>
        <v>4.924827586206896</v>
      </c>
      <c r="AF380" s="780">
        <f t="shared" si="112"/>
        <v>11.08076923076923</v>
      </c>
      <c r="AG380" s="780">
        <f t="shared" si="112"/>
        <v>14.332142857142854</v>
      </c>
      <c r="AH380" s="780">
        <f t="shared" si="112"/>
        <v>50.38275862068965</v>
      </c>
      <c r="AI380" s="780">
        <f t="shared" si="112"/>
        <v>4.8564285714285713</v>
      </c>
      <c r="AJ380" s="780">
        <f t="shared" si="112"/>
        <v>17.024827586206897</v>
      </c>
      <c r="AK380" s="780">
        <f t="shared" si="112"/>
        <v>9.7875000000000032</v>
      </c>
      <c r="AL380" s="918">
        <f t="shared" si="112"/>
        <v>220608.03379310347</v>
      </c>
      <c r="AM380" s="780">
        <f t="shared" si="113"/>
        <v>2.8237931034482759</v>
      </c>
      <c r="AN380" s="903">
        <f t="shared" si="113"/>
        <v>1.0957692307692308</v>
      </c>
      <c r="AO380" s="780">
        <f t="shared" si="113"/>
        <v>-11.960398690013131</v>
      </c>
      <c r="AP380" s="780">
        <f t="shared" si="113"/>
        <v>15.579314233286839</v>
      </c>
      <c r="AQ380" s="903">
        <f t="shared" si="113"/>
        <v>225.17419281032576</v>
      </c>
      <c r="AR380" s="780">
        <f t="shared" si="113"/>
        <v>2.4587360344827589</v>
      </c>
      <c r="AS380" s="780">
        <f t="shared" si="113"/>
        <v>2.6307030973793109</v>
      </c>
      <c r="AT380" s="780">
        <f t="shared" si="113"/>
        <v>2.85975070451715</v>
      </c>
      <c r="AU380" s="780">
        <f t="shared" si="113"/>
        <v>3.1106875821365967</v>
      </c>
      <c r="AV380" s="780">
        <f t="shared" si="113"/>
        <v>3.3856556542987528</v>
      </c>
      <c r="AW380" s="780">
        <f t="shared" si="114"/>
        <v>14.44553307281457</v>
      </c>
      <c r="AX380" s="903">
        <f t="shared" si="114"/>
        <v>9.7115551546862822</v>
      </c>
      <c r="AY380" s="780">
        <f t="shared" si="114"/>
        <v>1.0637931034482759</v>
      </c>
      <c r="AZ380" s="780">
        <f t="shared" si="114"/>
        <v>28.594827586206897</v>
      </c>
      <c r="BA380" s="780">
        <f t="shared" si="114"/>
        <v>-16.865862068965519</v>
      </c>
      <c r="BB380" s="780">
        <f t="shared" si="114"/>
        <v>10.530689655172413</v>
      </c>
      <c r="BC380" s="903">
        <f t="shared" si="114"/>
        <v>4.498275862068966</v>
      </c>
      <c r="BD380" s="780"/>
      <c r="BE380" s="672">
        <f t="shared" si="115"/>
        <v>2009.3103448275863</v>
      </c>
      <c r="BF380" s="780">
        <f t="shared" si="115"/>
        <v>1.3103448275862069</v>
      </c>
      <c r="BG380" s="780">
        <f t="shared" si="115"/>
        <v>13.582142857142859</v>
      </c>
    </row>
    <row r="381" spans="1:61" x14ac:dyDescent="0.2">
      <c r="A381" s="823" t="s">
        <v>122</v>
      </c>
      <c r="B381" s="624">
        <f t="shared" si="105"/>
        <v>23</v>
      </c>
      <c r="E381" s="792">
        <f t="shared" si="106"/>
        <v>14.217391304347826</v>
      </c>
      <c r="I381" s="900">
        <f t="shared" si="107"/>
        <v>112.43260869565216</v>
      </c>
      <c r="J381" s="780">
        <f t="shared" si="107"/>
        <v>2.1123809602247996</v>
      </c>
      <c r="K381" s="788">
        <f t="shared" si="107"/>
        <v>0.57302173913043475</v>
      </c>
      <c r="L381" s="792"/>
      <c r="M381" s="780">
        <f t="shared" si="108"/>
        <v>2.2086086956521735</v>
      </c>
      <c r="N381" s="792"/>
      <c r="O381" s="788">
        <f t="shared" si="109"/>
        <v>0.52380434782608687</v>
      </c>
      <c r="P381" s="792"/>
      <c r="Q381" s="792"/>
      <c r="R381" s="780">
        <f t="shared" si="110"/>
        <v>9.8147052001722308</v>
      </c>
      <c r="S381" s="780">
        <f t="shared" si="110"/>
        <v>7.0676786393186655</v>
      </c>
      <c r="T381" s="780">
        <f t="shared" si="110"/>
        <v>6.9935595838882705</v>
      </c>
      <c r="U381" s="780">
        <f t="shared" si="110"/>
        <v>8.0010708479076076</v>
      </c>
      <c r="V381" s="780">
        <f t="shared" si="110"/>
        <v>12.958771045139496</v>
      </c>
      <c r="W381" s="791">
        <f t="shared" si="110"/>
        <v>0.69816854863082378</v>
      </c>
      <c r="X381" s="791">
        <f t="shared" si="110"/>
        <v>1.4617477342656777</v>
      </c>
      <c r="Y381" s="624"/>
      <c r="Z381" s="780">
        <f t="shared" si="111"/>
        <v>29.060307274085012</v>
      </c>
      <c r="AA381" s="780">
        <f t="shared" si="111"/>
        <v>19.098139652902255</v>
      </c>
      <c r="AB381" s="780"/>
      <c r="AC381" s="780">
        <f t="shared" si="112"/>
        <v>7.4278260869565207</v>
      </c>
      <c r="AD381" s="780">
        <f t="shared" si="112"/>
        <v>3.7081249999999994</v>
      </c>
      <c r="AE381" s="780">
        <f t="shared" si="112"/>
        <v>2.5739130434782607</v>
      </c>
      <c r="AF381" s="780">
        <f t="shared" si="112"/>
        <v>3.0360869565217397</v>
      </c>
      <c r="AG381" s="780">
        <f t="shared" si="112"/>
        <v>22.169565217391305</v>
      </c>
      <c r="AH381" s="780">
        <f t="shared" si="112"/>
        <v>110.5086956521739</v>
      </c>
      <c r="AI381" s="780">
        <f t="shared" si="112"/>
        <v>12.60227272727273</v>
      </c>
      <c r="AJ381" s="780">
        <f t="shared" si="112"/>
        <v>16.004347826086956</v>
      </c>
      <c r="AK381" s="780">
        <f t="shared" si="112"/>
        <v>8.1850000000000005</v>
      </c>
      <c r="AL381" s="918">
        <f t="shared" si="112"/>
        <v>9557.9482608695653</v>
      </c>
      <c r="AM381" s="780">
        <f t="shared" si="113"/>
        <v>2.3856521739130438</v>
      </c>
      <c r="AN381" s="903">
        <f t="shared" si="113"/>
        <v>1.18</v>
      </c>
      <c r="AO381" s="780">
        <f t="shared" si="113"/>
        <v>-9.1034803336819401</v>
      </c>
      <c r="AP381" s="780">
        <f t="shared" si="113"/>
        <v>10.11345180813241</v>
      </c>
      <c r="AQ381" s="903">
        <f t="shared" si="113"/>
        <v>50.51619120673292</v>
      </c>
      <c r="AR381" s="780">
        <f t="shared" si="113"/>
        <v>2.1272521739130439</v>
      </c>
      <c r="AS381" s="780">
        <f t="shared" si="113"/>
        <v>2.2160540743478263</v>
      </c>
      <c r="AT381" s="780">
        <f t="shared" si="113"/>
        <v>2.3357791621965225</v>
      </c>
      <c r="AU381" s="780">
        <f t="shared" si="113"/>
        <v>2.4645017078712232</v>
      </c>
      <c r="AV381" s="780">
        <f t="shared" si="113"/>
        <v>2.6029762062852977</v>
      </c>
      <c r="AW381" s="780">
        <f t="shared" si="114"/>
        <v>11.746563324613916</v>
      </c>
      <c r="AX381" s="903">
        <f t="shared" si="114"/>
        <v>11.343219280655502</v>
      </c>
      <c r="AY381" s="780">
        <f t="shared" si="114"/>
        <v>1.0708695652173912</v>
      </c>
      <c r="AZ381" s="780">
        <f t="shared" si="114"/>
        <v>35.610434782608699</v>
      </c>
      <c r="BA381" s="780">
        <f t="shared" si="114"/>
        <v>-19.818260869565211</v>
      </c>
      <c r="BB381" s="780">
        <f t="shared" si="114"/>
        <v>10.752608695652176</v>
      </c>
      <c r="BC381" s="903">
        <f t="shared" si="114"/>
        <v>2.1282608695652168</v>
      </c>
      <c r="BD381" s="780"/>
      <c r="BE381" s="672">
        <f t="shared" si="115"/>
        <v>2008.7391304347825</v>
      </c>
      <c r="BF381" s="780">
        <f t="shared" si="115"/>
        <v>1.3913043478260869</v>
      </c>
      <c r="BG381" s="780">
        <f t="shared" si="115"/>
        <v>8.9782608695652169</v>
      </c>
    </row>
    <row r="382" spans="1:61" x14ac:dyDescent="0.2">
      <c r="A382" s="823" t="s">
        <v>4186</v>
      </c>
      <c r="B382" s="624">
        <f t="shared" si="105"/>
        <v>19</v>
      </c>
      <c r="E382" s="792">
        <f t="shared" si="106"/>
        <v>12.105263157894736</v>
      </c>
      <c r="I382" s="900">
        <f t="shared" si="107"/>
        <v>84.543157894736865</v>
      </c>
      <c r="J382" s="780">
        <f t="shared" si="107"/>
        <v>4.1819619193060262</v>
      </c>
      <c r="K382" s="788">
        <f t="shared" si="107"/>
        <v>0.6832877368421052</v>
      </c>
      <c r="L382" s="792"/>
      <c r="M382" s="780">
        <f t="shared" si="108"/>
        <v>3.0162949473684209</v>
      </c>
      <c r="N382" s="792"/>
      <c r="O382" s="788">
        <f t="shared" si="109"/>
        <v>0.62547368421052629</v>
      </c>
      <c r="P382" s="792"/>
      <c r="Q382" s="792"/>
      <c r="R382" s="780">
        <f t="shared" si="110"/>
        <v>8.4175115717138578</v>
      </c>
      <c r="S382" s="780">
        <f t="shared" si="110"/>
        <v>11.992643797249398</v>
      </c>
      <c r="T382" s="780">
        <f t="shared" si="110"/>
        <v>13.702631590244494</v>
      </c>
      <c r="U382" s="780">
        <f t="shared" si="110"/>
        <v>11.345033729451727</v>
      </c>
      <c r="V382" s="780">
        <f t="shared" si="110"/>
        <v>14.680325439599677</v>
      </c>
      <c r="W382" s="791">
        <f t="shared" si="110"/>
        <v>0.73333253016280475</v>
      </c>
      <c r="X382" s="791">
        <f t="shared" si="110"/>
        <v>1.0109126779935482</v>
      </c>
      <c r="Y382" s="624"/>
      <c r="Z382" s="780">
        <f t="shared" si="111"/>
        <v>168.47738505067656</v>
      </c>
      <c r="AA382" s="780">
        <f t="shared" si="111"/>
        <v>38.163973144599055</v>
      </c>
      <c r="AB382" s="780"/>
      <c r="AC382" s="780">
        <f t="shared" si="112"/>
        <v>3.0552631578947373</v>
      </c>
      <c r="AD382" s="780">
        <f t="shared" si="112"/>
        <v>37.33</v>
      </c>
      <c r="AE382" s="780">
        <f t="shared" si="112"/>
        <v>9.7878947368421034</v>
      </c>
      <c r="AF382" s="780">
        <f t="shared" si="112"/>
        <v>3.3910526315789475</v>
      </c>
      <c r="AG382" s="780">
        <f t="shared" si="112"/>
        <v>13.515789473684212</v>
      </c>
      <c r="AH382" s="780">
        <f t="shared" si="112"/>
        <v>128.32105263157894</v>
      </c>
      <c r="AI382" s="780">
        <f t="shared" si="112"/>
        <v>-33.944210526315793</v>
      </c>
      <c r="AJ382" s="780">
        <f t="shared" si="112"/>
        <v>14.827777777777779</v>
      </c>
      <c r="AK382" s="780">
        <f t="shared" si="112"/>
        <v>5.1400000000000006</v>
      </c>
      <c r="AL382" s="918">
        <f t="shared" si="112"/>
        <v>15295.237894736843</v>
      </c>
      <c r="AM382" s="780">
        <f t="shared" si="113"/>
        <v>1.2063157894736842</v>
      </c>
      <c r="AN382" s="903">
        <f t="shared" si="113"/>
        <v>1.2021052631578946</v>
      </c>
      <c r="AO382" s="780">
        <f t="shared" si="113"/>
        <v>-22.534447494017925</v>
      </c>
      <c r="AP382" s="780">
        <f t="shared" si="113"/>
        <v>15.526995648757751</v>
      </c>
      <c r="AQ382" s="903">
        <f t="shared" si="113"/>
        <v>109.7699307946373</v>
      </c>
      <c r="AR382" s="780">
        <f t="shared" si="113"/>
        <v>2.8083050856140348</v>
      </c>
      <c r="AS382" s="780">
        <f t="shared" si="113"/>
        <v>2.8650823312070175</v>
      </c>
      <c r="AT382" s="780">
        <f t="shared" si="113"/>
        <v>2.9915171663188067</v>
      </c>
      <c r="AU382" s="780">
        <f t="shared" si="113"/>
        <v>3.1263727026346109</v>
      </c>
      <c r="AV382" s="780">
        <f t="shared" si="113"/>
        <v>3.2702986494262558</v>
      </c>
      <c r="AW382" s="780">
        <f t="shared" si="114"/>
        <v>15.061575935200725</v>
      </c>
      <c r="AX382" s="903">
        <f t="shared" si="114"/>
        <v>21.619472644501808</v>
      </c>
      <c r="AY382" s="780">
        <f t="shared" si="114"/>
        <v>0.75888888888888895</v>
      </c>
      <c r="AZ382" s="780">
        <f t="shared" si="114"/>
        <v>17.466842105263161</v>
      </c>
      <c r="BA382" s="780">
        <f t="shared" si="114"/>
        <v>-27.632105263157893</v>
      </c>
      <c r="BB382" s="780">
        <f t="shared" si="114"/>
        <v>5.5636842105263158</v>
      </c>
      <c r="BC382" s="903">
        <f t="shared" si="114"/>
        <v>-7.4194736842105264</v>
      </c>
      <c r="BD382" s="780"/>
      <c r="BE382" s="672">
        <f t="shared" si="115"/>
        <v>2010.8947368421052</v>
      </c>
      <c r="BF382" s="780">
        <f t="shared" si="115"/>
        <v>1.1052631578947369</v>
      </c>
      <c r="BG382" s="780">
        <f t="shared" si="115"/>
        <v>4.784210526315789</v>
      </c>
    </row>
    <row r="383" spans="1:61" x14ac:dyDescent="0.2">
      <c r="A383" s="823" t="s">
        <v>130</v>
      </c>
      <c r="B383" s="624">
        <f t="shared" si="105"/>
        <v>33</v>
      </c>
      <c r="E383" s="792">
        <f t="shared" si="106"/>
        <v>16.151515151515152</v>
      </c>
      <c r="I383" s="900">
        <f t="shared" si="107"/>
        <v>66.908484848484846</v>
      </c>
      <c r="J383" s="780">
        <f t="shared" si="107"/>
        <v>3.7266182113601816</v>
      </c>
      <c r="K383" s="788">
        <f t="shared" si="107"/>
        <v>0.55266363636363647</v>
      </c>
      <c r="L383" s="792"/>
      <c r="M383" s="780">
        <f t="shared" si="108"/>
        <v>2.2106545454545459</v>
      </c>
      <c r="N383" s="792"/>
      <c r="O383" s="788">
        <f t="shared" si="109"/>
        <v>0.52598030303030296</v>
      </c>
      <c r="P383" s="792"/>
      <c r="Q383" s="792"/>
      <c r="R383" s="780">
        <f t="shared" si="110"/>
        <v>5.1837967105674565</v>
      </c>
      <c r="S383" s="780">
        <f t="shared" si="110"/>
        <v>5.4067998984860042</v>
      </c>
      <c r="T383" s="780">
        <f t="shared" si="110"/>
        <v>5.8336533604559451</v>
      </c>
      <c r="U383" s="780">
        <f t="shared" si="110"/>
        <v>6.3204416116551503</v>
      </c>
      <c r="V383" s="780">
        <f t="shared" si="110"/>
        <v>6.6801844515827025</v>
      </c>
      <c r="W383" s="791">
        <f t="shared" si="110"/>
        <v>0.97984073292954876</v>
      </c>
      <c r="X383" s="791">
        <f t="shared" si="110"/>
        <v>1.5206196357193305</v>
      </c>
      <c r="Y383" s="624"/>
      <c r="Z383" s="780">
        <f t="shared" si="111"/>
        <v>117.93932162497423</v>
      </c>
      <c r="AA383" s="780">
        <f t="shared" si="111"/>
        <v>27.457121028080767</v>
      </c>
      <c r="AB383" s="780"/>
      <c r="AC383" s="780">
        <f t="shared" si="112"/>
        <v>2.873333333333334</v>
      </c>
      <c r="AD383" s="780">
        <f t="shared" si="112"/>
        <v>5.1437037037037046</v>
      </c>
      <c r="AE383" s="780">
        <f t="shared" si="112"/>
        <v>2.3333333333333326</v>
      </c>
      <c r="AF383" s="780">
        <f t="shared" si="112"/>
        <v>2.063939393939394</v>
      </c>
      <c r="AG383" s="780">
        <f t="shared" si="112"/>
        <v>8.4</v>
      </c>
      <c r="AH383" s="780">
        <f t="shared" si="112"/>
        <v>57.836363636363643</v>
      </c>
      <c r="AI383" s="780">
        <f t="shared" si="112"/>
        <v>11.186129032258064</v>
      </c>
      <c r="AJ383" s="780">
        <f t="shared" si="112"/>
        <v>3.6863636363636365</v>
      </c>
      <c r="AK383" s="780">
        <f t="shared" si="112"/>
        <v>5.4210344827586212</v>
      </c>
      <c r="AL383" s="918">
        <f t="shared" si="112"/>
        <v>18410.883939393938</v>
      </c>
      <c r="AM383" s="780">
        <f t="shared" si="113"/>
        <v>1.9309375000000009</v>
      </c>
      <c r="AN383" s="903">
        <f t="shared" si="113"/>
        <v>1.7528125000000003</v>
      </c>
      <c r="AO383" s="780">
        <f t="shared" si="113"/>
        <v>-17.338587512695572</v>
      </c>
      <c r="AP383" s="780">
        <f t="shared" si="113"/>
        <v>10.047059823015331</v>
      </c>
      <c r="AQ383" s="903">
        <f t="shared" si="113"/>
        <v>42.282332509100549</v>
      </c>
      <c r="AR383" s="780">
        <f t="shared" si="113"/>
        <v>2.1821090000000005</v>
      </c>
      <c r="AS383" s="780">
        <f t="shared" si="113"/>
        <v>2.2954585212909087</v>
      </c>
      <c r="AT383" s="780">
        <f t="shared" si="113"/>
        <v>2.4174182131739257</v>
      </c>
      <c r="AU383" s="780">
        <f t="shared" si="113"/>
        <v>2.5469326108172505</v>
      </c>
      <c r="AV383" s="780">
        <f t="shared" si="113"/>
        <v>2.6845134688595751</v>
      </c>
      <c r="AW383" s="780">
        <f t="shared" si="114"/>
        <v>12.126431814141663</v>
      </c>
      <c r="AX383" s="903">
        <f t="shared" si="114"/>
        <v>20.462173757376487</v>
      </c>
      <c r="AY383" s="780">
        <f t="shared" si="114"/>
        <v>0.50937500000000002</v>
      </c>
      <c r="AZ383" s="780">
        <f t="shared" si="114"/>
        <v>20.962121212121211</v>
      </c>
      <c r="BA383" s="780">
        <f t="shared" si="114"/>
        <v>-13.518787878787878</v>
      </c>
      <c r="BB383" s="780">
        <f t="shared" si="114"/>
        <v>5.3766666666666669</v>
      </c>
      <c r="BC383" s="903">
        <f t="shared" si="114"/>
        <v>-1.853636363636364</v>
      </c>
      <c r="BD383" s="780"/>
      <c r="BE383" s="672">
        <f t="shared" si="115"/>
        <v>2007</v>
      </c>
      <c r="BF383" s="780">
        <f t="shared" si="115"/>
        <v>1.7272727272727273</v>
      </c>
      <c r="BG383" s="780">
        <f t="shared" si="115"/>
        <v>2.4593749999999992</v>
      </c>
    </row>
    <row r="384" spans="1:61" x14ac:dyDescent="0.2">
      <c r="I384" s="624"/>
      <c r="J384" s="823"/>
      <c r="K384" s="902"/>
      <c r="L384" s="823"/>
      <c r="M384" s="823"/>
      <c r="N384" s="823"/>
      <c r="R384" s="823"/>
      <c r="S384" s="823"/>
      <c r="T384" s="823"/>
      <c r="U384" s="823"/>
      <c r="V384" s="823"/>
      <c r="W384" s="823"/>
      <c r="X384" s="823"/>
      <c r="AN384" s="904"/>
      <c r="AO384" s="823"/>
      <c r="BC384" s="624"/>
      <c r="BD384" s="594"/>
    </row>
    <row r="385" spans="2:58" x14ac:dyDescent="0.2">
      <c r="I385" s="901"/>
      <c r="J385" s="899"/>
      <c r="K385" s="902"/>
      <c r="L385" s="899"/>
      <c r="M385" s="899"/>
      <c r="N385" s="899"/>
      <c r="O385" s="899"/>
      <c r="P385" s="899"/>
      <c r="Q385" s="899"/>
      <c r="R385" s="899"/>
      <c r="S385" s="899"/>
      <c r="T385" s="899"/>
      <c r="U385" s="899"/>
      <c r="V385" s="899"/>
      <c r="W385" s="899"/>
      <c r="X385" s="899"/>
    </row>
    <row r="386" spans="2:58" x14ac:dyDescent="0.2">
      <c r="I386" s="901"/>
      <c r="J386" s="899"/>
      <c r="K386" s="902"/>
      <c r="L386" s="899"/>
      <c r="M386" s="899"/>
      <c r="N386" s="899"/>
      <c r="O386" s="899"/>
      <c r="P386" s="899"/>
      <c r="Q386" s="899"/>
      <c r="R386" s="899"/>
      <c r="S386" s="899"/>
      <c r="T386" s="899"/>
      <c r="U386" s="899"/>
      <c r="V386" s="899"/>
      <c r="W386" s="899"/>
      <c r="X386" s="899"/>
    </row>
    <row r="387" spans="2:58" x14ac:dyDescent="0.2">
      <c r="B387" s="823"/>
      <c r="E387" s="823"/>
      <c r="F387" s="823"/>
      <c r="J387" s="823"/>
      <c r="K387" s="898"/>
      <c r="L387" s="823"/>
      <c r="M387" s="823"/>
      <c r="N387" s="823"/>
      <c r="R387" s="823"/>
      <c r="S387" s="823"/>
      <c r="T387" s="823"/>
      <c r="U387" s="823"/>
      <c r="V387" s="823"/>
      <c r="W387" s="823"/>
      <c r="X387" s="823"/>
      <c r="Z387" s="823"/>
      <c r="AC387" s="823"/>
      <c r="AD387" s="823"/>
      <c r="AE387" s="823"/>
      <c r="AF387" s="823"/>
      <c r="AG387" s="823"/>
      <c r="AH387" s="823"/>
      <c r="AI387" s="823"/>
      <c r="AJ387" s="823"/>
      <c r="AK387" s="823"/>
      <c r="AL387" s="823"/>
      <c r="AM387" s="823"/>
      <c r="AN387" s="823"/>
      <c r="AO387" s="823"/>
      <c r="AR387" s="823"/>
      <c r="AS387" s="823"/>
      <c r="AT387" s="823"/>
      <c r="AU387" s="823"/>
      <c r="AV387" s="823"/>
      <c r="AW387" s="823"/>
      <c r="AX387" s="823"/>
      <c r="AY387" s="823"/>
      <c r="BD387" s="823"/>
      <c r="BE387" s="823"/>
      <c r="BF387" s="823"/>
    </row>
    <row r="388" spans="2:58" x14ac:dyDescent="0.2">
      <c r="B388" s="823"/>
      <c r="E388" s="823"/>
      <c r="F388" s="823"/>
      <c r="J388" s="823"/>
      <c r="K388" s="569"/>
      <c r="L388" s="823"/>
      <c r="M388" s="823"/>
      <c r="N388" s="823"/>
      <c r="R388" s="823"/>
      <c r="S388" s="823"/>
      <c r="T388" s="823"/>
      <c r="U388" s="823"/>
      <c r="V388" s="823"/>
      <c r="W388" s="823"/>
      <c r="X388" s="823"/>
      <c r="Z388" s="823"/>
      <c r="AC388" s="823"/>
      <c r="AD388" s="823"/>
      <c r="AE388" s="823"/>
      <c r="AF388" s="823"/>
      <c r="AG388" s="823"/>
      <c r="AH388" s="823"/>
      <c r="AI388" s="823"/>
      <c r="AJ388" s="823"/>
      <c r="AK388" s="823"/>
      <c r="AL388" s="823"/>
      <c r="AM388" s="823"/>
      <c r="AN388" s="823"/>
      <c r="AO388" s="823"/>
      <c r="AR388" s="823"/>
      <c r="AS388" s="823"/>
      <c r="AT388" s="823"/>
      <c r="AU388" s="823"/>
      <c r="AV388" s="823"/>
      <c r="AW388" s="823"/>
      <c r="AX388" s="823"/>
      <c r="AY388" s="823"/>
      <c r="BD388" s="823"/>
      <c r="BE388" s="823"/>
      <c r="BF388" s="823"/>
    </row>
    <row r="389" spans="2:58" x14ac:dyDescent="0.2">
      <c r="B389" s="823"/>
      <c r="E389" s="823"/>
      <c r="F389" s="823"/>
      <c r="J389" s="823"/>
      <c r="K389" s="569"/>
      <c r="L389" s="823"/>
      <c r="M389" s="823"/>
      <c r="N389" s="823"/>
      <c r="R389" s="823"/>
      <c r="S389" s="823"/>
      <c r="T389" s="823"/>
      <c r="U389" s="823"/>
      <c r="V389" s="823"/>
      <c r="W389" s="823"/>
      <c r="X389" s="823"/>
      <c r="Z389" s="823"/>
      <c r="AC389" s="823"/>
      <c r="AD389" s="823"/>
      <c r="AE389" s="823"/>
      <c r="AF389" s="823"/>
      <c r="AG389" s="823"/>
      <c r="AH389" s="823"/>
      <c r="AI389" s="823"/>
      <c r="AJ389" s="823"/>
      <c r="AK389" s="823"/>
      <c r="AL389" s="823"/>
      <c r="AM389" s="823"/>
      <c r="AN389" s="823"/>
      <c r="AO389" s="823"/>
      <c r="AR389" s="823"/>
      <c r="AS389" s="823"/>
      <c r="AT389" s="823"/>
      <c r="AU389" s="823"/>
      <c r="AV389" s="823"/>
      <c r="AW389" s="823"/>
      <c r="AX389" s="823"/>
      <c r="AY389" s="823"/>
      <c r="BD389" s="823"/>
      <c r="BE389" s="823"/>
      <c r="BF389" s="823"/>
    </row>
    <row r="390" spans="2:58" x14ac:dyDescent="0.2">
      <c r="B390" s="823"/>
      <c r="E390" s="823"/>
      <c r="F390" s="823"/>
      <c r="J390" s="823"/>
      <c r="K390" s="569"/>
      <c r="L390" s="823"/>
      <c r="M390" s="823"/>
      <c r="N390" s="823"/>
      <c r="R390" s="823"/>
      <c r="S390" s="823"/>
      <c r="T390" s="823"/>
      <c r="U390" s="823"/>
      <c r="V390" s="823"/>
      <c r="W390" s="823"/>
      <c r="X390" s="823"/>
      <c r="Z390" s="823"/>
      <c r="AC390" s="823"/>
      <c r="AD390" s="823"/>
      <c r="AE390" s="823"/>
      <c r="AF390" s="823"/>
      <c r="AG390" s="823"/>
      <c r="AH390" s="823"/>
      <c r="AI390" s="823"/>
      <c r="AJ390" s="823"/>
      <c r="AK390" s="823"/>
      <c r="AL390" s="823"/>
      <c r="AM390" s="823"/>
      <c r="AN390" s="823"/>
      <c r="AO390" s="823"/>
      <c r="AR390" s="823"/>
      <c r="AS390" s="823"/>
      <c r="AT390" s="823"/>
      <c r="AU390" s="823"/>
      <c r="AV390" s="823"/>
      <c r="AW390" s="823"/>
      <c r="AX390" s="823"/>
      <c r="AY390" s="823"/>
      <c r="BD390" s="823"/>
      <c r="BE390" s="823"/>
      <c r="BF390" s="823"/>
    </row>
    <row r="391" spans="2:58" x14ac:dyDescent="0.2">
      <c r="B391" s="823"/>
      <c r="E391" s="823"/>
      <c r="F391" s="823"/>
      <c r="J391" s="823"/>
      <c r="K391" s="569"/>
      <c r="L391" s="823"/>
      <c r="M391" s="823"/>
      <c r="N391" s="823"/>
      <c r="R391" s="823"/>
      <c r="S391" s="823"/>
      <c r="T391" s="823"/>
      <c r="U391" s="823"/>
      <c r="V391" s="823"/>
      <c r="W391" s="823"/>
      <c r="X391" s="823"/>
      <c r="Z391" s="823"/>
      <c r="AC391" s="823"/>
      <c r="AD391" s="823"/>
      <c r="AE391" s="823"/>
      <c r="AF391" s="823"/>
      <c r="AG391" s="823"/>
      <c r="AH391" s="823"/>
      <c r="AI391" s="823"/>
      <c r="AJ391" s="823"/>
      <c r="AK391" s="823"/>
      <c r="AL391" s="823"/>
      <c r="AM391" s="823"/>
      <c r="AN391" s="823"/>
      <c r="AO391" s="823"/>
      <c r="AR391" s="823"/>
      <c r="AS391" s="823"/>
      <c r="AT391" s="823"/>
      <c r="AU391" s="823"/>
      <c r="AV391" s="823"/>
      <c r="AW391" s="823"/>
      <c r="AX391" s="823"/>
      <c r="AY391" s="823"/>
      <c r="BD391" s="823"/>
      <c r="BE391" s="823"/>
      <c r="BF391" s="823"/>
    </row>
    <row r="392" spans="2:58" x14ac:dyDescent="0.2">
      <c r="B392" s="823"/>
      <c r="E392" s="823"/>
      <c r="F392" s="823"/>
      <c r="J392" s="823"/>
      <c r="L392" s="823"/>
      <c r="M392" s="823"/>
      <c r="N392" s="823"/>
      <c r="R392" s="823"/>
      <c r="S392" s="823"/>
      <c r="T392" s="823"/>
      <c r="U392" s="823"/>
      <c r="V392" s="823"/>
      <c r="W392" s="823"/>
      <c r="X392" s="823"/>
      <c r="Z392" s="823"/>
      <c r="AC392" s="823"/>
      <c r="AD392" s="823"/>
      <c r="AE392" s="823"/>
      <c r="AF392" s="823"/>
      <c r="AG392" s="823"/>
      <c r="AH392" s="823"/>
      <c r="AI392" s="823"/>
      <c r="AJ392" s="823"/>
      <c r="AK392" s="823"/>
      <c r="AL392" s="823"/>
      <c r="AM392" s="823"/>
      <c r="AN392" s="823"/>
      <c r="AO392" s="823"/>
      <c r="AR392" s="823"/>
      <c r="AS392" s="823"/>
      <c r="AT392" s="823"/>
      <c r="AU392" s="823"/>
      <c r="AV392" s="823"/>
      <c r="AW392" s="823"/>
      <c r="AX392" s="823"/>
      <c r="AY392" s="823"/>
      <c r="BD392" s="823"/>
      <c r="BE392" s="823"/>
      <c r="BF392" s="823"/>
    </row>
    <row r="393" spans="2:58" x14ac:dyDescent="0.2">
      <c r="B393" s="823"/>
      <c r="E393" s="823"/>
      <c r="F393" s="823"/>
      <c r="J393" s="823"/>
      <c r="L393" s="823"/>
      <c r="M393" s="823"/>
      <c r="N393" s="823"/>
      <c r="R393" s="823"/>
      <c r="S393" s="823"/>
      <c r="T393" s="823"/>
      <c r="U393" s="823"/>
      <c r="V393" s="823"/>
      <c r="W393" s="823"/>
      <c r="X393" s="823"/>
      <c r="Z393" s="823"/>
      <c r="AC393" s="823"/>
      <c r="AD393" s="823"/>
      <c r="AE393" s="823"/>
      <c r="AF393" s="823"/>
      <c r="AG393" s="823"/>
      <c r="AH393" s="823"/>
      <c r="AI393" s="823"/>
      <c r="AJ393" s="823"/>
      <c r="AK393" s="823"/>
      <c r="AL393" s="823"/>
      <c r="AM393" s="823"/>
      <c r="AN393" s="823"/>
      <c r="AO393" s="823"/>
      <c r="AR393" s="823"/>
      <c r="AS393" s="823"/>
      <c r="AT393" s="823"/>
      <c r="AU393" s="823"/>
      <c r="AV393" s="823"/>
      <c r="AW393" s="823"/>
      <c r="AX393" s="823"/>
      <c r="AY393" s="823"/>
      <c r="BD393" s="823"/>
      <c r="BE393" s="823"/>
      <c r="BF393" s="823"/>
    </row>
  </sheetData>
  <sheetProtection selectLockedCells="1" selectUnlockedCells="1"/>
  <mergeCells count="2">
    <mergeCell ref="AZ4:BC4"/>
    <mergeCell ref="P5:Q5"/>
  </mergeCells>
  <conditionalFormatting sqref="A313:A314 R7:V368">
    <cfRule type="cellIs" dxfId="54" priority="22" stopIfTrue="1" operator="lessThan">
      <formula>2</formula>
    </cfRule>
  </conditionalFormatting>
  <conditionalFormatting sqref="A105 A107 A185 A270 A276 A278 A280 A316:A317 A366">
    <cfRule type="cellIs" dxfId="53" priority="21" stopIfTrue="1" operator="lessThan">
      <formula>2</formula>
    </cfRule>
  </conditionalFormatting>
  <conditionalFormatting sqref="AQ7:AQ368">
    <cfRule type="cellIs" dxfId="52" priority="20" stopIfTrue="1" operator="lessThan">
      <formula>0</formula>
    </cfRule>
  </conditionalFormatting>
  <conditionalFormatting sqref="AP7:AP368">
    <cfRule type="cellIs" dxfId="51" priority="18" stopIfTrue="1" operator="greaterThan">
      <formula>11.99</formula>
    </cfRule>
    <cfRule type="cellIs" dxfId="50" priority="19" stopIfTrue="1" operator="lessThan">
      <formula>8</formula>
    </cfRule>
  </conditionalFormatting>
  <conditionalFormatting sqref="J7:J368">
    <cfRule type="cellIs" dxfId="49" priority="16" stopIfTrue="1" operator="greaterThan">
      <formula>10</formula>
    </cfRule>
    <cfRule type="cellIs" dxfId="48" priority="17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3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3" width="25.5703125"/>
    <col min="2" max="2" customWidth="true" style="624" width="6.0"/>
    <col min="3" max="3" customWidth="true" style="823" width="12.28515625"/>
    <col min="4" max="4" customWidth="true" style="823" width="13.85546875"/>
    <col min="5" max="5" customWidth="true" style="594" width="4.85546875"/>
    <col min="6" max="6" customWidth="true" style="594" width="3.7109375"/>
    <col min="7" max="7" customWidth="true" style="823" width="3.85546875"/>
    <col min="8" max="8" customWidth="true" style="823" width="4.0"/>
    <col min="9" max="9" customWidth="true" style="823" width="7.140625"/>
    <col min="10" max="10" customWidth="true" style="576" width="5.42578125"/>
    <col min="11" max="11" customWidth="true" style="823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3" width="7.5703125"/>
    <col min="16" max="17" customWidth="true" style="823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3" width="12.5703125"/>
    <col min="26" max="26" customWidth="true" style="576" width="7.85546875"/>
    <col min="27" max="27" customWidth="true" style="823" width="6.140625"/>
    <col min="28" max="28" customWidth="true" style="823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3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3" width="6.7109375"/>
    <col min="56" max="56" customWidth="true" style="865" width="8.85546875"/>
    <col min="57" max="58" customWidth="true" style="594" width="8.85546875"/>
    <col min="59" max="61" customWidth="true" style="823" width="8.85546875"/>
    <col min="62" max="16384" style="823" width="8.85546875"/>
  </cols>
  <sheetData>
    <row r="1" spans="1:61" ht="12.75" customHeight="1" x14ac:dyDescent="0.2">
      <c r="A1" s="113" t="s">
        <v>852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5"/>
      <c r="O4" s="611"/>
      <c r="P4" s="822"/>
      <c r="R4" s="1155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9" t="s">
        <v>19</v>
      </c>
      <c r="BA4" s="1180"/>
      <c r="BB4" s="1180"/>
      <c r="BC4" s="1181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5" t="s">
        <v>4066</v>
      </c>
      <c r="L5" s="845" t="s">
        <v>4025</v>
      </c>
      <c r="M5" s="529"/>
      <c r="N5" s="1155" t="s">
        <v>27</v>
      </c>
      <c r="O5" s="1155" t="s">
        <v>4067</v>
      </c>
      <c r="P5" s="1182" t="s">
        <v>4072</v>
      </c>
      <c r="Q5" s="1182"/>
      <c r="R5" s="115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5" t="s">
        <v>31</v>
      </c>
      <c r="AB5" s="115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2.75" customHeight="1" x14ac:dyDescent="0.2">
      <c r="A7" s="822" t="s">
        <v>1800</v>
      </c>
      <c r="B7" s="833" t="s">
        <v>1801</v>
      </c>
      <c r="C7" s="889" t="s">
        <v>152</v>
      </c>
      <c r="D7" s="889" t="s">
        <v>4191</v>
      </c>
      <c r="E7" s="699">
        <v>9</v>
      </c>
      <c r="F7" s="1155">
        <v>512</v>
      </c>
      <c r="G7" s="1155" t="s">
        <v>36</v>
      </c>
      <c r="H7" s="1155" t="s">
        <v>36</v>
      </c>
      <c r="I7" s="832">
        <v>107.58</v>
      </c>
      <c r="J7" s="618">
        <f t="shared" ref="J7:J70" si="0">(M7/I7)*100</f>
        <v>1.7475367168618701</v>
      </c>
      <c r="K7" s="835">
        <v>0.47</v>
      </c>
      <c r="L7" s="845">
        <v>4</v>
      </c>
      <c r="M7" s="609">
        <f t="shared" ref="M7:M70" si="1">K7*L7</f>
        <v>1.88</v>
      </c>
      <c r="N7" s="828" t="s">
        <v>106</v>
      </c>
      <c r="O7" s="700">
        <v>0.45</v>
      </c>
      <c r="P7" s="603">
        <v>44574</v>
      </c>
      <c r="Q7" s="603">
        <v>44607</v>
      </c>
      <c r="R7" s="609">
        <f t="shared" ref="R7:R70" si="2">(K7-O7)/O7*100</f>
        <v>4.4444444444444366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25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17.134499842861995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11.595795704392353</v>
      </c>
      <c r="V7" s="667">
        <f>IF(INDEX(Historical!$N$7:$N$1218,MATCH(B7,Historical!$B$7:$B$1249,0))=0,"n/a",((INDEX(Historical!$C$7:$C$1227,MATCH(B7,Historical!$B$7:$B$1249,0))/INDEX(Historical!$N$7:$N$1218,MATCH(B7,Historical!$B$7:$B$1249,0)))^(1/10)-1)*100)</f>
        <v>7.1534393354706127</v>
      </c>
      <c r="W7" s="668">
        <f t="shared" ref="W7:W70" si="3">IF(OR(U7&lt;=0,U7="n/a",V7&lt;=0,V7="n/a"),"n/a",U7/V7)</f>
        <v>1.6210098612137718</v>
      </c>
      <c r="X7" s="669">
        <f t="shared" ref="X7:X70" si="4">IF(OR(AJ7&lt;=0,AJ7="n/a",U7&lt;=0,U7="n/a"),"n/a",U7/AJ7)</f>
        <v>0.28490898536590553</v>
      </c>
      <c r="Y7" s="628"/>
      <c r="Z7" s="618">
        <f t="shared" ref="Z7:Z70" si="5">IF(OR(AC7&lt;0.01,AC7="n/a"),"n/a",M7/AC7*100)</f>
        <v>42.247191011235955</v>
      </c>
      <c r="AA7" s="844">
        <f t="shared" ref="AA7:AA70" si="6">IF(OR(AC7&lt;0.01,AC7="n/a"),"n/a",I7/AC7)</f>
        <v>24.175280898876402</v>
      </c>
      <c r="AB7" s="845">
        <v>12</v>
      </c>
      <c r="AC7" s="824">
        <v>4.45</v>
      </c>
      <c r="AD7" s="824">
        <v>2.84</v>
      </c>
      <c r="AE7" s="824">
        <v>4.0199999999999996</v>
      </c>
      <c r="AF7" s="824">
        <v>5.16</v>
      </c>
      <c r="AG7" s="824">
        <v>22</v>
      </c>
      <c r="AH7" s="824">
        <v>56.999999999999993</v>
      </c>
      <c r="AI7" s="824">
        <v>-16.059999999999999</v>
      </c>
      <c r="AJ7" s="824">
        <v>40.699999999999996</v>
      </c>
      <c r="AK7" s="824">
        <v>8.3000000000000007</v>
      </c>
      <c r="AL7" s="836">
        <v>181090</v>
      </c>
      <c r="AM7" s="830">
        <v>0.4</v>
      </c>
      <c r="AN7" s="824">
        <v>0.46</v>
      </c>
      <c r="AO7" s="705">
        <f t="shared" ref="AO7:AO70" si="7">IF(U7="n/a","n/a",IF(AA7&lt;0,"n/a",IF(AA7="n/a","n/a",J7+U7-AA7)))</f>
        <v>-10.831948477622179</v>
      </c>
      <c r="AP7" s="706">
        <f t="shared" ref="AP7:AP70" si="8">IF(U7="n/a","n/a",J7+U7)</f>
        <v>13.343332421254223</v>
      </c>
      <c r="AQ7" s="846">
        <f t="shared" ref="AQ7:AQ70" si="9">IF(OR(AC7&lt;0.01,AC7="n/a",AF7="n/a"),"n/a",(I7/SQRT(22.5*AC7*(I7/AF7))-1)*100)</f>
        <v>135.46120174689054</v>
      </c>
      <c r="AR7" s="618">
        <f>INDEX(Historical!$C$7:$C$1227,MATCH(B7,Historical!$B$7:$B$1249,0))*IF(AH7="n/a",1.03,IF(AH7&lt;0,1.01,IF(AH7&gt;10,1.1,(1+AH7/100))))</f>
        <v>1.9800000000000002</v>
      </c>
      <c r="AS7" s="844">
        <f t="shared" ref="AS7:AS70" si="10">IF($AI7="n/a",1.03*AR7,IF($AI7&lt;0,1.01*AR7,IF($AI7&gt;10,1.1*AR7,(1+$AI7/100)*AR7)))</f>
        <v>1.9998000000000002</v>
      </c>
      <c r="AT7" s="844">
        <f t="shared" ref="AT7:AV26" si="11">IF($AK7="n/a",1.03*AS7,IF($AK7&lt;0,1.01*AS7,IF($AK7&gt;10,1.1*AS7,(1+$AK7/100)*AS7)))</f>
        <v>2.1657834</v>
      </c>
      <c r="AU7" s="844">
        <f t="shared" si="11"/>
        <v>2.3455434222</v>
      </c>
      <c r="AV7" s="844">
        <f t="shared" si="11"/>
        <v>2.5402235262425998</v>
      </c>
      <c r="AW7" s="618">
        <f t="shared" ref="AW7:AW70" si="12">SUM(AR7:AV7)</f>
        <v>11.031350348442601</v>
      </c>
      <c r="AX7" s="713">
        <f t="shared" ref="AX7:AX70" si="13">AW7/I7*100</f>
        <v>10.254090303441718</v>
      </c>
      <c r="AY7" s="891">
        <v>0.69</v>
      </c>
      <c r="AZ7" s="830">
        <v>15.370000000000001</v>
      </c>
      <c r="BA7" s="830">
        <v>-24.560000000000002</v>
      </c>
      <c r="BB7" s="830">
        <v>6.59</v>
      </c>
      <c r="BC7" s="830">
        <v>-2</v>
      </c>
      <c r="BE7" s="594">
        <v>2014</v>
      </c>
      <c r="BF7" s="856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840">
        <v>10.7</v>
      </c>
      <c r="BH7" s="823" t="s">
        <v>4455</v>
      </c>
      <c r="BI7" s="823" t="s">
        <v>4456</v>
      </c>
    </row>
    <row r="8" spans="1:61" ht="12.75" customHeight="1" x14ac:dyDescent="0.2">
      <c r="A8" s="838" t="s">
        <v>4649</v>
      </c>
      <c r="B8" s="567" t="s">
        <v>3732</v>
      </c>
      <c r="C8" s="889" t="s">
        <v>130</v>
      </c>
      <c r="D8" s="889" t="s">
        <v>4195</v>
      </c>
      <c r="E8" s="699">
        <v>9</v>
      </c>
      <c r="F8" s="1155">
        <v>524</v>
      </c>
      <c r="G8" s="1155" t="s">
        <v>105</v>
      </c>
      <c r="H8" s="1155" t="s">
        <v>105</v>
      </c>
      <c r="I8" s="832">
        <v>89.32</v>
      </c>
      <c r="J8" s="618">
        <f t="shared" si="0"/>
        <v>2.6421854008060905</v>
      </c>
      <c r="K8" s="835">
        <v>0.59</v>
      </c>
      <c r="L8" s="845">
        <v>4</v>
      </c>
      <c r="M8" s="609">
        <f t="shared" si="1"/>
        <v>2.36</v>
      </c>
      <c r="N8" s="828" t="s">
        <v>316</v>
      </c>
      <c r="O8" s="700">
        <v>0.55000000000000004</v>
      </c>
      <c r="P8" s="603">
        <v>44628</v>
      </c>
      <c r="Q8" s="603">
        <v>44651</v>
      </c>
      <c r="R8" s="609">
        <f t="shared" si="2"/>
        <v>7.2727272727272583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10.000000000000009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5.9935434593527459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5.1070171363672978</v>
      </c>
      <c r="V8" s="667">
        <f>IF(INDEX(Historical!$N$7:$N$1218,MATCH(B8,Historical!$B$7:$B$1249,0))=0,"n/a",((INDEX(Historical!$C$7:$C$1227,MATCH(B8,Historical!$B$7:$B$1249,0))/INDEX(Historical!$N$7:$N$1218,MATCH(B8,Historical!$B$7:$B$1249,0)))^(1/10)-1)*100)</f>
        <v>3.5307186749744091</v>
      </c>
      <c r="W8" s="668">
        <f t="shared" si="3"/>
        <v>1.4464525799140069</v>
      </c>
      <c r="X8" s="669">
        <f t="shared" si="4"/>
        <v>0.68093561818230641</v>
      </c>
      <c r="Y8" s="628"/>
      <c r="Z8" s="618">
        <f t="shared" si="5"/>
        <v>59</v>
      </c>
      <c r="AA8" s="844">
        <f t="shared" si="6"/>
        <v>22.33</v>
      </c>
      <c r="AB8" s="845">
        <v>12</v>
      </c>
      <c r="AC8" s="824">
        <v>4</v>
      </c>
      <c r="AD8" s="824">
        <v>3.49</v>
      </c>
      <c r="AE8" s="824">
        <v>2.99</v>
      </c>
      <c r="AF8" s="824">
        <v>2.21</v>
      </c>
      <c r="AG8" s="824">
        <v>10.5</v>
      </c>
      <c r="AH8" s="824">
        <v>9.7000000000000011</v>
      </c>
      <c r="AI8" s="824">
        <v>7.16</v>
      </c>
      <c r="AJ8" s="824">
        <v>7.5</v>
      </c>
      <c r="AK8" s="824">
        <v>6.2600000000000007</v>
      </c>
      <c r="AL8" s="836">
        <v>22320</v>
      </c>
      <c r="AM8" s="830">
        <v>0.3</v>
      </c>
      <c r="AN8" s="824">
        <v>1.47</v>
      </c>
      <c r="AO8" s="705">
        <f t="shared" si="7"/>
        <v>-14.580797462826609</v>
      </c>
      <c r="AP8" s="706">
        <f t="shared" si="8"/>
        <v>7.7492025371733888</v>
      </c>
      <c r="AQ8" s="846">
        <f t="shared" si="9"/>
        <v>48.098015591776978</v>
      </c>
      <c r="AR8" s="618">
        <f>INDEX(Historical!$C$7:$C$1227,MATCH(B8,Historical!$B$7:$B$1249,0))*IF(AH8="n/a",1.03,IF(AH8&lt;0,1.01,IF(AH8&gt;10,1.1,(1+AH8/100))))</f>
        <v>2.4134000000000002</v>
      </c>
      <c r="AS8" s="844">
        <f t="shared" si="10"/>
        <v>2.5861994400000006</v>
      </c>
      <c r="AT8" s="844">
        <f t="shared" si="11"/>
        <v>2.7480955249440004</v>
      </c>
      <c r="AU8" s="844">
        <f t="shared" si="11"/>
        <v>2.9201263048054948</v>
      </c>
      <c r="AV8" s="844">
        <f t="shared" si="11"/>
        <v>3.1029262114863188</v>
      </c>
      <c r="AW8" s="618">
        <f t="shared" si="12"/>
        <v>13.770747481235814</v>
      </c>
      <c r="AX8" s="713">
        <f t="shared" si="13"/>
        <v>15.417316929283267</v>
      </c>
      <c r="AY8" s="891">
        <v>0.42</v>
      </c>
      <c r="AZ8" s="830">
        <v>21.89</v>
      </c>
      <c r="BA8" s="830">
        <v>-9.9599999999999991</v>
      </c>
      <c r="BB8" s="830">
        <v>8.24</v>
      </c>
      <c r="BC8" s="830">
        <v>0.26</v>
      </c>
      <c r="BE8" s="594">
        <v>2014</v>
      </c>
      <c r="BF8" s="856">
        <f t="shared" si="14"/>
        <v>1</v>
      </c>
      <c r="BG8" s="840">
        <v>2.8000000000000003</v>
      </c>
      <c r="BH8" s="823" t="s">
        <v>4455</v>
      </c>
      <c r="BI8" s="823" t="s">
        <v>4456</v>
      </c>
    </row>
    <row r="9" spans="1:61" s="737" customFormat="1" ht="12.75" customHeight="1" x14ac:dyDescent="0.2">
      <c r="A9" s="886" t="s">
        <v>4497</v>
      </c>
      <c r="B9" s="743" t="s">
        <v>4494</v>
      </c>
      <c r="C9" s="889" t="s">
        <v>122</v>
      </c>
      <c r="D9" s="889" t="s">
        <v>4222</v>
      </c>
      <c r="E9" s="721">
        <v>7</v>
      </c>
      <c r="F9" s="1155">
        <v>618</v>
      </c>
      <c r="G9" s="1154" t="s">
        <v>105</v>
      </c>
      <c r="H9" s="1154" t="s">
        <v>105</v>
      </c>
      <c r="I9" s="722">
        <v>50.37</v>
      </c>
      <c r="J9" s="723">
        <f t="shared" si="0"/>
        <v>3.176493944808418</v>
      </c>
      <c r="K9" s="724">
        <v>0.4</v>
      </c>
      <c r="L9" s="725">
        <v>4</v>
      </c>
      <c r="M9" s="726">
        <f t="shared" si="1"/>
        <v>1.6</v>
      </c>
      <c r="N9" s="727" t="s">
        <v>511</v>
      </c>
      <c r="O9" s="728">
        <v>0.35</v>
      </c>
      <c r="P9" s="1049">
        <v>44624</v>
      </c>
      <c r="Q9" s="1049">
        <v>44635</v>
      </c>
      <c r="R9" s="726">
        <f t="shared" si="2"/>
        <v>14.285714285714299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47.368421052631568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47.081636389614935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31.20944756784505</v>
      </c>
      <c r="V9" s="667">
        <f>IF(INDEX(Historical!$N$7:$N$1218,MATCH(B9,Historical!$B$7:$B$1249,0))=0,"n/a",((INDEX(Historical!$C$7:$C$1227,MATCH(B9,Historical!$B$7:$B$1249,0))/INDEX(Historical!$N$7:$N$1218,MATCH(B9,Historical!$B$7:$B$1249,0)))^(1/10)-1)*100)</f>
        <v>8.1421018250528618</v>
      </c>
      <c r="W9" s="668">
        <f t="shared" si="3"/>
        <v>3.8330947264519657</v>
      </c>
      <c r="X9" s="669">
        <f t="shared" si="4"/>
        <v>1.209668510381591</v>
      </c>
      <c r="Y9" s="890" t="s">
        <v>5244</v>
      </c>
      <c r="Z9" s="723">
        <f t="shared" si="5"/>
        <v>108.10810810810811</v>
      </c>
      <c r="AA9" s="730">
        <f t="shared" si="6"/>
        <v>34.033783783783782</v>
      </c>
      <c r="AB9" s="725">
        <v>12</v>
      </c>
      <c r="AC9" s="731">
        <v>1.48</v>
      </c>
      <c r="AD9" s="731" t="s">
        <v>135</v>
      </c>
      <c r="AE9" s="731">
        <v>4.2</v>
      </c>
      <c r="AF9" s="731">
        <v>1.41</v>
      </c>
      <c r="AG9" s="731">
        <v>4.2</v>
      </c>
      <c r="AH9" s="731">
        <v>5.4</v>
      </c>
      <c r="AI9" s="731">
        <v>-11.59</v>
      </c>
      <c r="AJ9" s="731">
        <v>25.8</v>
      </c>
      <c r="AK9" s="731">
        <v>-8.17</v>
      </c>
      <c r="AL9" s="732">
        <v>22290</v>
      </c>
      <c r="AM9" s="733">
        <v>0.2</v>
      </c>
      <c r="AN9" s="731">
        <v>0.09</v>
      </c>
      <c r="AO9" s="734">
        <f t="shared" si="7"/>
        <v>0.35215772886968466</v>
      </c>
      <c r="AP9" s="735">
        <f t="shared" si="8"/>
        <v>34.385941512653467</v>
      </c>
      <c r="AQ9" s="846">
        <f t="shared" si="9"/>
        <v>46.040534913556932</v>
      </c>
      <c r="AR9" s="618">
        <f>INDEX(Historical!$C$7:$C$1227,MATCH(B9,Historical!$B$7:$B$1249,0))*IF(AH9="n/a",1.03,IF(AH9&lt;0,1.01,IF(AH9&gt;10,1.1,(1+AH9/100))))</f>
        <v>1.4756</v>
      </c>
      <c r="AS9" s="730">
        <f t="shared" si="10"/>
        <v>1.490356</v>
      </c>
      <c r="AT9" s="730">
        <f t="shared" si="11"/>
        <v>1.5052595600000001</v>
      </c>
      <c r="AU9" s="730">
        <f t="shared" si="11"/>
        <v>1.5203121556000001</v>
      </c>
      <c r="AV9" s="730">
        <f t="shared" si="11"/>
        <v>1.5355152771560001</v>
      </c>
      <c r="AW9" s="723">
        <f t="shared" si="12"/>
        <v>7.5270429927559999</v>
      </c>
      <c r="AX9" s="736">
        <f t="shared" si="13"/>
        <v>14.943504055501291</v>
      </c>
      <c r="AY9" s="892">
        <v>0.78</v>
      </c>
      <c r="AZ9" s="733">
        <v>37.299999999999997</v>
      </c>
      <c r="BA9" s="733">
        <v>-24.98</v>
      </c>
      <c r="BB9" s="733">
        <v>14.540000000000001</v>
      </c>
      <c r="BC9" s="733">
        <v>1.4200000000000002</v>
      </c>
      <c r="BD9" s="866"/>
      <c r="BE9" s="594">
        <v>2016</v>
      </c>
      <c r="BF9" s="856">
        <f t="shared" si="14"/>
        <v>1</v>
      </c>
      <c r="BG9" s="784">
        <v>2.8000000000000003</v>
      </c>
      <c r="BH9" s="823" t="s">
        <v>4455</v>
      </c>
      <c r="BI9" s="823" t="s">
        <v>4456</v>
      </c>
    </row>
    <row r="10" spans="1:61" ht="12.75" customHeight="1" x14ac:dyDescent="0.2">
      <c r="A10" s="839" t="s">
        <v>4662</v>
      </c>
      <c r="B10" s="833" t="s">
        <v>3874</v>
      </c>
      <c r="C10" s="889" t="s">
        <v>111</v>
      </c>
      <c r="D10" s="889" t="s">
        <v>210</v>
      </c>
      <c r="E10" s="699">
        <v>8</v>
      </c>
      <c r="F10" s="1155">
        <v>570</v>
      </c>
      <c r="G10" s="1155" t="s">
        <v>105</v>
      </c>
      <c r="H10" s="1155" t="s">
        <v>105</v>
      </c>
      <c r="I10" s="832">
        <v>150.5</v>
      </c>
      <c r="J10" s="618">
        <f t="shared" si="0"/>
        <v>0.47840531561461791</v>
      </c>
      <c r="K10" s="835">
        <v>0.18</v>
      </c>
      <c r="L10" s="845">
        <v>4</v>
      </c>
      <c r="M10" s="609">
        <f t="shared" si="1"/>
        <v>0.72</v>
      </c>
      <c r="N10" s="828" t="s">
        <v>484</v>
      </c>
      <c r="O10" s="700">
        <v>0.14000000000000001</v>
      </c>
      <c r="P10" s="603">
        <v>44575</v>
      </c>
      <c r="Q10" s="603">
        <v>44593</v>
      </c>
      <c r="R10" s="609">
        <f t="shared" si="2"/>
        <v>28.571428571428552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7.6923076923077094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8.3706762661827092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9.2388464140373152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8.842291989017026</v>
      </c>
      <c r="W10" s="668">
        <f t="shared" si="3"/>
        <v>1.0448474700352406</v>
      </c>
      <c r="X10" s="669">
        <f t="shared" si="4"/>
        <v>0.64607317580680534</v>
      </c>
      <c r="Y10" s="834"/>
      <c r="Z10" s="618">
        <f t="shared" si="5"/>
        <v>9.3385214007782107</v>
      </c>
      <c r="AA10" s="844">
        <f t="shared" si="6"/>
        <v>19.520103761348899</v>
      </c>
      <c r="AB10" s="845">
        <v>12</v>
      </c>
      <c r="AC10" s="824">
        <v>7.71</v>
      </c>
      <c r="AD10" s="824">
        <v>2.87</v>
      </c>
      <c r="AE10" s="824">
        <v>1.2</v>
      </c>
      <c r="AF10" s="824">
        <v>2.35</v>
      </c>
      <c r="AG10" s="824">
        <v>12.7</v>
      </c>
      <c r="AH10" s="824">
        <v>38.200000000000003</v>
      </c>
      <c r="AI10" s="824">
        <v>16.07</v>
      </c>
      <c r="AJ10" s="824">
        <v>14.299999999999999</v>
      </c>
      <c r="AK10" s="824">
        <v>6.6000000000000005</v>
      </c>
      <c r="AL10" s="836">
        <v>1750</v>
      </c>
      <c r="AM10" s="830">
        <v>0.2</v>
      </c>
      <c r="AN10" s="824">
        <v>0.49</v>
      </c>
      <c r="AO10" s="705">
        <f t="shared" si="7"/>
        <v>-9.8028520316969665</v>
      </c>
      <c r="AP10" s="706">
        <f t="shared" si="8"/>
        <v>9.7172517296519327</v>
      </c>
      <c r="AQ10" s="846">
        <f t="shared" si="9"/>
        <v>42.785377152283921</v>
      </c>
      <c r="AR10" s="618">
        <f>INDEX(Historical!$C$7:$C$1227,MATCH(B10,Historical!$B$7:$B$1249,0))*IF(AH10="n/a",1.03,IF(AH10&lt;0,1.01,IF(AH10&gt;10,1.1,(1+AH10/100))))</f>
        <v>0.6160000000000001</v>
      </c>
      <c r="AS10" s="844">
        <f t="shared" si="10"/>
        <v>0.6776000000000002</v>
      </c>
      <c r="AT10" s="844">
        <f t="shared" si="11"/>
        <v>0.72232160000000023</v>
      </c>
      <c r="AU10" s="844">
        <f t="shared" si="11"/>
        <v>0.76999482560000032</v>
      </c>
      <c r="AV10" s="844">
        <f t="shared" si="11"/>
        <v>0.82081448408960034</v>
      </c>
      <c r="AW10" s="618">
        <f t="shared" si="12"/>
        <v>3.6067309096896012</v>
      </c>
      <c r="AX10" s="713">
        <f t="shared" si="13"/>
        <v>2.3964989433153496</v>
      </c>
      <c r="AY10" s="891">
        <v>1</v>
      </c>
      <c r="AZ10" s="830">
        <v>38.909999999999997</v>
      </c>
      <c r="BA10" s="830">
        <v>-6.35</v>
      </c>
      <c r="BB10" s="830">
        <v>6.72</v>
      </c>
      <c r="BC10" s="830">
        <v>14.04</v>
      </c>
      <c r="BE10" s="594">
        <v>2015</v>
      </c>
      <c r="BF10" s="856">
        <f t="shared" si="14"/>
        <v>1</v>
      </c>
      <c r="BG10" s="840">
        <v>7.1</v>
      </c>
      <c r="BH10" s="823" t="s">
        <v>4455</v>
      </c>
      <c r="BI10" s="823" t="s">
        <v>4456</v>
      </c>
    </row>
    <row r="11" spans="1:61" ht="12.75" customHeight="1" x14ac:dyDescent="0.2">
      <c r="A11" s="822" t="s">
        <v>3730</v>
      </c>
      <c r="B11" s="833" t="s">
        <v>3731</v>
      </c>
      <c r="C11" s="889" t="s">
        <v>111</v>
      </c>
      <c r="D11" s="889" t="s">
        <v>1186</v>
      </c>
      <c r="E11" s="699">
        <v>9</v>
      </c>
      <c r="F11" s="1155">
        <v>526</v>
      </c>
      <c r="G11" s="1155" t="s">
        <v>105</v>
      </c>
      <c r="H11" s="1155" t="s">
        <v>105</v>
      </c>
      <c r="I11" s="832">
        <v>113.65</v>
      </c>
      <c r="J11" s="618">
        <f t="shared" si="0"/>
        <v>1.4430268367795862</v>
      </c>
      <c r="K11" s="835">
        <v>0.41</v>
      </c>
      <c r="L11" s="845">
        <v>4</v>
      </c>
      <c r="M11" s="609">
        <f t="shared" si="1"/>
        <v>1.64</v>
      </c>
      <c r="N11" s="828" t="s">
        <v>150</v>
      </c>
      <c r="O11" s="700">
        <v>0.36</v>
      </c>
      <c r="P11" s="603">
        <v>44635</v>
      </c>
      <c r="Q11" s="603">
        <v>44651</v>
      </c>
      <c r="R11" s="609">
        <f t="shared" si="2"/>
        <v>13.888888888888888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12.5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19.681696117715084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24.573093961551741</v>
      </c>
      <c r="V11" s="667" t="str">
        <f>IF(INDEX(Historical!$N$7:$N$1218,MATCH(B11,Historical!$B$7:$B$1249,0))=0,"n/a",((INDEX(Historical!$C$7:$C$1227,MATCH(B11,Historical!$B$7:$B$1249,0))/INDEX(Historical!$N$7:$N$1218,MATCH(B11,Historical!$B$7:$B$1249,0)))^(1/10)-1)*100)</f>
        <v>n/a</v>
      </c>
      <c r="W11" s="668" t="str">
        <f t="shared" si="3"/>
        <v>n/a</v>
      </c>
      <c r="X11" s="669">
        <f t="shared" si="4"/>
        <v>1.3883103933080081</v>
      </c>
      <c r="Y11" s="834" t="s">
        <v>3942</v>
      </c>
      <c r="Z11" s="618">
        <f t="shared" si="5"/>
        <v>33.401221995926676</v>
      </c>
      <c r="AA11" s="844">
        <f t="shared" si="6"/>
        <v>23.146639511201631</v>
      </c>
      <c r="AB11" s="845">
        <v>12</v>
      </c>
      <c r="AC11" s="824">
        <v>4.91</v>
      </c>
      <c r="AD11" s="824">
        <v>2.38</v>
      </c>
      <c r="AE11" s="824">
        <v>3.12</v>
      </c>
      <c r="AF11" s="824">
        <v>12.31</v>
      </c>
      <c r="AG11" s="825">
        <v>56.8</v>
      </c>
      <c r="AH11" s="824">
        <v>57.599999999999994</v>
      </c>
      <c r="AI11" s="824">
        <v>10.58</v>
      </c>
      <c r="AJ11" s="824">
        <v>17.7</v>
      </c>
      <c r="AK11" s="824">
        <v>9.5</v>
      </c>
      <c r="AL11" s="836">
        <v>9730</v>
      </c>
      <c r="AM11" s="830">
        <v>0.2</v>
      </c>
      <c r="AN11" s="824">
        <v>2.81</v>
      </c>
      <c r="AO11" s="705">
        <f t="shared" si="7"/>
        <v>2.8694812871296982</v>
      </c>
      <c r="AP11" s="706">
        <f t="shared" si="8"/>
        <v>26.016120798331329</v>
      </c>
      <c r="AQ11" s="846">
        <f t="shared" si="9"/>
        <v>255.86210336957586</v>
      </c>
      <c r="AR11" s="618">
        <f>INDEX(Historical!$C$7:$C$1227,MATCH(B11,Historical!$B$7:$B$1249,0))*IF(AH11="n/a",1.03,IF(AH11&lt;0,1.01,IF(AH11&gt;10,1.1,(1+AH11/100))))</f>
        <v>1.5840000000000001</v>
      </c>
      <c r="AS11" s="844">
        <f t="shared" si="10"/>
        <v>1.7424000000000002</v>
      </c>
      <c r="AT11" s="844">
        <f t="shared" si="11"/>
        <v>1.9079280000000001</v>
      </c>
      <c r="AU11" s="844">
        <f t="shared" si="11"/>
        <v>2.0891811599999999</v>
      </c>
      <c r="AV11" s="844">
        <f t="shared" si="11"/>
        <v>2.2876533701999997</v>
      </c>
      <c r="AW11" s="618">
        <f t="shared" si="12"/>
        <v>9.6111625301999997</v>
      </c>
      <c r="AX11" s="713">
        <f t="shared" si="13"/>
        <v>8.4568082095908483</v>
      </c>
      <c r="AY11" s="891">
        <v>1.08</v>
      </c>
      <c r="AZ11" s="830">
        <v>30.14</v>
      </c>
      <c r="BA11" s="830">
        <v>-15.02</v>
      </c>
      <c r="BB11" s="830">
        <v>13.530000000000001</v>
      </c>
      <c r="BC11" s="830">
        <v>8.06</v>
      </c>
      <c r="BE11" s="594">
        <v>2014</v>
      </c>
      <c r="BF11" s="856">
        <f t="shared" si="14"/>
        <v>1</v>
      </c>
      <c r="BG11" s="840">
        <v>12.8</v>
      </c>
      <c r="BH11" s="823" t="s">
        <v>4455</v>
      </c>
      <c r="BI11" s="823" t="s">
        <v>4456</v>
      </c>
    </row>
    <row r="12" spans="1:61" ht="12.75" customHeight="1" x14ac:dyDescent="0.2">
      <c r="A12" s="839" t="s">
        <v>4402</v>
      </c>
      <c r="B12" s="833" t="s">
        <v>4400</v>
      </c>
      <c r="C12" s="889" t="s">
        <v>107</v>
      </c>
      <c r="D12" s="889" t="s">
        <v>4210</v>
      </c>
      <c r="E12" s="699">
        <v>7</v>
      </c>
      <c r="F12" s="1155">
        <v>612</v>
      </c>
      <c r="G12" s="1155" t="s">
        <v>105</v>
      </c>
      <c r="H12" s="1155" t="s">
        <v>105</v>
      </c>
      <c r="I12" s="832">
        <v>27.01</v>
      </c>
      <c r="J12" s="618">
        <f t="shared" si="0"/>
        <v>4.4427989633469087</v>
      </c>
      <c r="K12" s="835">
        <v>0.3</v>
      </c>
      <c r="L12" s="845">
        <v>4</v>
      </c>
      <c r="M12" s="609">
        <f t="shared" si="1"/>
        <v>1.2</v>
      </c>
      <c r="N12" s="828" t="s">
        <v>484</v>
      </c>
      <c r="O12" s="700">
        <v>0.25</v>
      </c>
      <c r="P12" s="603">
        <v>44592</v>
      </c>
      <c r="Q12" s="603">
        <v>44607</v>
      </c>
      <c r="R12" s="609">
        <f t="shared" si="2"/>
        <v>19.999999999999996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15.789473684210531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16.260329205681458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40.628238838763522</v>
      </c>
      <c r="V12" s="667" t="str">
        <f>IF(INDEX(Historical!$N$7:$N$1218,MATCH(B12,Historical!$B$7:$B$1249,0))=0,"n/a",((INDEX(Historical!$C$7:$C$1227,MATCH(B12,Historical!$B$7:$B$1249,0))/INDEX(Historical!$N$7:$N$1218,MATCH(B12,Historical!$B$7:$B$1249,0)))^(1/10)-1)*100)</f>
        <v>n/a</v>
      </c>
      <c r="W12" s="668" t="str">
        <f t="shared" si="3"/>
        <v>n/a</v>
      </c>
      <c r="X12" s="669">
        <f t="shared" si="4"/>
        <v>1.3453059218133616</v>
      </c>
      <c r="Y12" s="834"/>
      <c r="Z12" s="618">
        <f t="shared" si="5"/>
        <v>20.27027027027027</v>
      </c>
      <c r="AA12" s="844">
        <f t="shared" si="6"/>
        <v>4.5625</v>
      </c>
      <c r="AB12" s="845">
        <v>12</v>
      </c>
      <c r="AC12" s="824">
        <v>5.92</v>
      </c>
      <c r="AD12" s="824" t="s">
        <v>135</v>
      </c>
      <c r="AE12" s="824">
        <v>0.8</v>
      </c>
      <c r="AF12" s="824">
        <v>0.81</v>
      </c>
      <c r="AG12" s="824">
        <v>15.9</v>
      </c>
      <c r="AH12" s="824">
        <v>191.4</v>
      </c>
      <c r="AI12" s="824">
        <v>-23.04</v>
      </c>
      <c r="AJ12" s="824">
        <v>30.2</v>
      </c>
      <c r="AK12" s="824">
        <v>-10.4</v>
      </c>
      <c r="AL12" s="836">
        <v>7830</v>
      </c>
      <c r="AM12" s="830">
        <v>0.1</v>
      </c>
      <c r="AN12" s="824">
        <v>2.36</v>
      </c>
      <c r="AO12" s="705">
        <f t="shared" si="7"/>
        <v>40.508537802110432</v>
      </c>
      <c r="AP12" s="706">
        <f t="shared" si="8"/>
        <v>45.071037802110432</v>
      </c>
      <c r="AQ12" s="846">
        <f t="shared" si="9"/>
        <v>-59.472231741681099</v>
      </c>
      <c r="AR12" s="618">
        <f>INDEX(Historical!$C$7:$C$1227,MATCH(B12,Historical!$B$7:$B$1249,0))*IF(AH12="n/a",1.03,IF(AH12&lt;0,1.01,IF(AH12&gt;10,1.1,(1+AH12/100))))</f>
        <v>0.96800000000000008</v>
      </c>
      <c r="AS12" s="844">
        <f t="shared" si="10"/>
        <v>0.9776800000000001</v>
      </c>
      <c r="AT12" s="844">
        <f t="shared" si="11"/>
        <v>0.98745680000000013</v>
      </c>
      <c r="AU12" s="844">
        <f t="shared" si="11"/>
        <v>0.99733136800000011</v>
      </c>
      <c r="AV12" s="844">
        <f t="shared" si="11"/>
        <v>1.0073046816800002</v>
      </c>
      <c r="AW12" s="618">
        <f t="shared" si="12"/>
        <v>4.9377728496800009</v>
      </c>
      <c r="AX12" s="713">
        <f t="shared" si="13"/>
        <v>18.281276748167347</v>
      </c>
      <c r="AY12" s="891">
        <v>1.25</v>
      </c>
      <c r="AZ12" s="830">
        <v>8.7800000000000011</v>
      </c>
      <c r="BA12" s="830">
        <v>-49.82</v>
      </c>
      <c r="BB12" s="830">
        <v>-3.29</v>
      </c>
      <c r="BC12" s="830">
        <v>-25.330000000000002</v>
      </c>
      <c r="BE12" s="594">
        <v>2016</v>
      </c>
      <c r="BF12" s="856">
        <f t="shared" si="14"/>
        <v>1</v>
      </c>
      <c r="BG12" s="840">
        <v>1.0999999999999999</v>
      </c>
      <c r="BH12" s="823" t="s">
        <v>4455</v>
      </c>
      <c r="BI12" s="823" t="s">
        <v>4456</v>
      </c>
    </row>
    <row r="13" spans="1:61" ht="12.75" customHeight="1" x14ac:dyDescent="0.2">
      <c r="A13" s="839" t="s">
        <v>5310</v>
      </c>
      <c r="B13" s="833" t="s">
        <v>1866</v>
      </c>
      <c r="C13" s="889" t="s">
        <v>4061</v>
      </c>
      <c r="D13" s="889" t="s">
        <v>4193</v>
      </c>
      <c r="E13" s="699">
        <v>5</v>
      </c>
      <c r="F13" s="1155">
        <v>701</v>
      </c>
      <c r="G13" s="1155" t="s">
        <v>105</v>
      </c>
      <c r="H13" s="1155" t="s">
        <v>105</v>
      </c>
      <c r="I13" s="832">
        <v>109.6</v>
      </c>
      <c r="J13" s="618">
        <f t="shared" si="0"/>
        <v>0.94890510948905127</v>
      </c>
      <c r="K13" s="835">
        <v>0.26</v>
      </c>
      <c r="L13" s="845">
        <v>4</v>
      </c>
      <c r="M13" s="609">
        <f t="shared" si="1"/>
        <v>1.04</v>
      </c>
      <c r="N13" s="828" t="s">
        <v>147</v>
      </c>
      <c r="O13" s="700">
        <v>0.24</v>
      </c>
      <c r="P13" s="603">
        <v>44706</v>
      </c>
      <c r="Q13" s="603">
        <v>44728</v>
      </c>
      <c r="R13" s="609">
        <f t="shared" si="2"/>
        <v>8.333333333333341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8.045977011494255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10.325677865290107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18.635201558641533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11.731753862740391</v>
      </c>
      <c r="W13" s="668">
        <f t="shared" si="3"/>
        <v>1.5884412319479557</v>
      </c>
      <c r="X13" s="669">
        <f t="shared" si="4"/>
        <v>0.56470307753459192</v>
      </c>
      <c r="Y13" s="640"/>
      <c r="Z13" s="618">
        <f t="shared" si="5"/>
        <v>13.978494623655912</v>
      </c>
      <c r="AA13" s="844">
        <f t="shared" si="6"/>
        <v>14.731182795698924</v>
      </c>
      <c r="AB13" s="845">
        <v>10</v>
      </c>
      <c r="AC13" s="824">
        <v>7.44</v>
      </c>
      <c r="AD13" s="824">
        <v>1.28</v>
      </c>
      <c r="AE13" s="824">
        <v>3.42</v>
      </c>
      <c r="AF13" s="824">
        <v>7.39</v>
      </c>
      <c r="AG13" s="824">
        <v>56.599999999999994</v>
      </c>
      <c r="AH13" s="824">
        <v>63.4</v>
      </c>
      <c r="AI13" s="824">
        <v>-0.57999999999999996</v>
      </c>
      <c r="AJ13" s="824">
        <v>33</v>
      </c>
      <c r="AK13" s="824">
        <v>10.8</v>
      </c>
      <c r="AL13" s="836">
        <v>88310</v>
      </c>
      <c r="AM13" s="830">
        <v>0.32</v>
      </c>
      <c r="AN13" s="824">
        <v>0.45</v>
      </c>
      <c r="AO13" s="705">
        <f t="shared" si="7"/>
        <v>4.8529238724316599</v>
      </c>
      <c r="AP13" s="706">
        <f t="shared" si="8"/>
        <v>19.584106668130584</v>
      </c>
      <c r="AQ13" s="846">
        <f t="shared" si="9"/>
        <v>119.9630684761169</v>
      </c>
      <c r="AR13" s="618">
        <f>INDEX(Historical!$C$7:$C$1227,MATCH(B13,Historical!$B$7:$B$1249,0))*IF(AH13="n/a",1.03,IF(AH13&lt;0,1.01,IF(AH13&gt;10,1.1,(1+AH13/100))))</f>
        <v>1.034</v>
      </c>
      <c r="AS13" s="844">
        <f t="shared" si="10"/>
        <v>1.04434</v>
      </c>
      <c r="AT13" s="844">
        <f t="shared" si="11"/>
        <v>1.1487740000000002</v>
      </c>
      <c r="AU13" s="844">
        <f t="shared" si="11"/>
        <v>1.2636514000000003</v>
      </c>
      <c r="AV13" s="844">
        <f t="shared" si="11"/>
        <v>1.3900165400000004</v>
      </c>
      <c r="AW13" s="618">
        <f t="shared" si="12"/>
        <v>5.8807819400000012</v>
      </c>
      <c r="AX13" s="713">
        <f t="shared" si="13"/>
        <v>5.3656769525547459</v>
      </c>
      <c r="AY13" s="891">
        <v>1.53</v>
      </c>
      <c r="AZ13" s="830">
        <v>54.11</v>
      </c>
      <c r="BA13" s="830">
        <v>-34.39</v>
      </c>
      <c r="BB13" s="830">
        <v>21.240000000000002</v>
      </c>
      <c r="BC13" s="830">
        <v>4</v>
      </c>
      <c r="BE13" s="594">
        <v>2018</v>
      </c>
      <c r="BF13" s="856">
        <f t="shared" si="14"/>
        <v>1</v>
      </c>
      <c r="BG13" s="840">
        <v>26.3</v>
      </c>
      <c r="BH13" s="823" t="s">
        <v>4455</v>
      </c>
      <c r="BI13" s="823" t="s">
        <v>4456</v>
      </c>
    </row>
    <row r="14" spans="1:61" ht="12.75" customHeight="1" x14ac:dyDescent="0.2">
      <c r="A14" s="839" t="s">
        <v>4388</v>
      </c>
      <c r="B14" s="833" t="s">
        <v>4361</v>
      </c>
      <c r="C14" s="889" t="s">
        <v>107</v>
      </c>
      <c r="D14" s="889" t="s">
        <v>4205</v>
      </c>
      <c r="E14" s="699">
        <v>8</v>
      </c>
      <c r="F14" s="1155">
        <v>601</v>
      </c>
      <c r="G14" s="1155" t="s">
        <v>105</v>
      </c>
      <c r="H14" s="1155" t="s">
        <v>105</v>
      </c>
      <c r="I14" s="832">
        <v>38.57</v>
      </c>
      <c r="J14" s="618">
        <f t="shared" si="0"/>
        <v>3.1112263417163595</v>
      </c>
      <c r="K14" s="835">
        <v>0.3</v>
      </c>
      <c r="L14" s="845">
        <v>4</v>
      </c>
      <c r="M14" s="609">
        <f t="shared" si="1"/>
        <v>1.2</v>
      </c>
      <c r="N14" s="828" t="s">
        <v>323</v>
      </c>
      <c r="O14" s="700">
        <v>0.28000000000000003</v>
      </c>
      <c r="P14" s="603">
        <v>44896</v>
      </c>
      <c r="Q14" s="603">
        <v>44911</v>
      </c>
      <c r="R14" s="609">
        <f t="shared" si="2"/>
        <v>7.1428571428571281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0.92592592592593004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2.9142466571506542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2.5725265169996181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1.7100498245471885</v>
      </c>
      <c r="W14" s="668">
        <f t="shared" si="3"/>
        <v>1.5043576392172133</v>
      </c>
      <c r="X14" s="669">
        <f t="shared" si="4"/>
        <v>0.15879793314812457</v>
      </c>
      <c r="Y14" s="640"/>
      <c r="Z14" s="618">
        <f t="shared" si="5"/>
        <v>34.090909090909086</v>
      </c>
      <c r="AA14" s="844">
        <f t="shared" si="6"/>
        <v>10.957386363636363</v>
      </c>
      <c r="AB14" s="845">
        <v>12</v>
      </c>
      <c r="AC14" s="824">
        <v>3.52</v>
      </c>
      <c r="AD14" s="824">
        <v>2.65</v>
      </c>
      <c r="AE14" s="824">
        <v>4.29</v>
      </c>
      <c r="AF14" s="824">
        <v>1.27</v>
      </c>
      <c r="AG14" s="824">
        <v>11.3</v>
      </c>
      <c r="AH14" s="824">
        <v>46.300000000000004</v>
      </c>
      <c r="AI14" s="824">
        <v>6.61</v>
      </c>
      <c r="AJ14" s="824">
        <v>16.2</v>
      </c>
      <c r="AK14" s="824">
        <v>4</v>
      </c>
      <c r="AL14" s="836">
        <v>400.17</v>
      </c>
      <c r="AM14" s="830">
        <v>3.5999999999999996</v>
      </c>
      <c r="AN14" s="824">
        <v>0.09</v>
      </c>
      <c r="AO14" s="705">
        <f t="shared" si="7"/>
        <v>-5.2736335049203857</v>
      </c>
      <c r="AP14" s="706">
        <f t="shared" si="8"/>
        <v>5.6837528587159776</v>
      </c>
      <c r="AQ14" s="846">
        <f t="shared" si="9"/>
        <v>-21.35627260495686</v>
      </c>
      <c r="AR14" s="618">
        <f>INDEX(Historical!$C$7:$C$1227,MATCH(B14,Historical!$B$7:$B$1249,0))*IF(AH14="n/a",1.03,IF(AH14&lt;0,1.01,IF(AH14&gt;10,1.1,(1+AH14/100))))</f>
        <v>1.1990000000000003</v>
      </c>
      <c r="AS14" s="844">
        <f t="shared" si="10"/>
        <v>1.2782539000000004</v>
      </c>
      <c r="AT14" s="844">
        <f t="shared" si="11"/>
        <v>1.3293840560000005</v>
      </c>
      <c r="AU14" s="844">
        <f t="shared" si="11"/>
        <v>1.3825594182400005</v>
      </c>
      <c r="AV14" s="844">
        <f t="shared" si="11"/>
        <v>1.4378617949696006</v>
      </c>
      <c r="AW14" s="618">
        <f t="shared" si="12"/>
        <v>6.6270591692096019</v>
      </c>
      <c r="AX14" s="713">
        <f t="shared" si="13"/>
        <v>17.181900879464873</v>
      </c>
      <c r="AY14" s="891">
        <v>0.98</v>
      </c>
      <c r="AZ14" s="830">
        <v>21.98</v>
      </c>
      <c r="BA14" s="830">
        <v>-3.56</v>
      </c>
      <c r="BB14" s="830">
        <v>8.92</v>
      </c>
      <c r="BC14" s="830">
        <v>8.41</v>
      </c>
      <c r="BE14" s="594">
        <v>2015</v>
      </c>
      <c r="BF14" s="856">
        <f t="shared" si="14"/>
        <v>1</v>
      </c>
      <c r="BG14" s="840">
        <v>1.2</v>
      </c>
      <c r="BH14" s="823" t="s">
        <v>4455</v>
      </c>
      <c r="BI14" s="823" t="s">
        <v>4456</v>
      </c>
    </row>
    <row r="15" spans="1:61" ht="12.75" customHeight="1" x14ac:dyDescent="0.2">
      <c r="A15" s="839" t="s">
        <v>5367</v>
      </c>
      <c r="B15" s="833" t="s">
        <v>5365</v>
      </c>
      <c r="C15" s="889" t="s">
        <v>111</v>
      </c>
      <c r="D15" s="889" t="s">
        <v>1186</v>
      </c>
      <c r="E15" s="699">
        <v>5</v>
      </c>
      <c r="F15" s="1155">
        <v>708</v>
      </c>
      <c r="G15" s="1155" t="s">
        <v>105</v>
      </c>
      <c r="H15" s="1155" t="s">
        <v>105</v>
      </c>
      <c r="I15" s="832">
        <v>76.41</v>
      </c>
      <c r="J15" s="618">
        <f t="shared" si="0"/>
        <v>1.3296688915063475</v>
      </c>
      <c r="K15" s="835">
        <v>0.254</v>
      </c>
      <c r="L15" s="845">
        <v>4</v>
      </c>
      <c r="M15" s="609">
        <f t="shared" si="1"/>
        <v>1.016</v>
      </c>
      <c r="N15" s="828" t="s">
        <v>1204</v>
      </c>
      <c r="O15" s="700">
        <v>0.23100000000000001</v>
      </c>
      <c r="P15" s="603">
        <v>44867</v>
      </c>
      <c r="Q15" s="603">
        <v>44882</v>
      </c>
      <c r="R15" s="609">
        <f t="shared" si="2"/>
        <v>9.9567099567099522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6.2962962962962887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70.080699862927659</v>
      </c>
      <c r="U15" s="667" t="str">
        <f>IF(INDEX(Historical!$H$7:$H$1218,MATCH(B15,Historical!$B$7:$B$1249,0))=0,"n/a",((INDEX(Historical!$C$7:$C$1227,MATCH(B15,Historical!$B$7:$B$1249,0))/INDEX(Historical!$H$7:$H$1218,MATCH(B15,Historical!$B$7:$B$1249,0)))^(1/5)-1)*100)</f>
        <v>n/a</v>
      </c>
      <c r="V15" s="667" t="str">
        <f>IF(INDEX(Historical!$N$7:$N$1218,MATCH(B15,Historical!$B$7:$B$1249,0))=0,"n/a",((INDEX(Historical!$C$7:$C$1227,MATCH(B15,Historical!$B$7:$B$1249,0))/INDEX(Historical!$N$7:$N$1218,MATCH(B15,Historical!$B$7:$B$1249,0)))^(1/10)-1)*100)</f>
        <v>n/a</v>
      </c>
      <c r="W15" s="668" t="str">
        <f t="shared" si="3"/>
        <v>n/a</v>
      </c>
      <c r="X15" s="669" t="str">
        <f t="shared" si="4"/>
        <v>n/a</v>
      </c>
      <c r="Y15" s="640"/>
      <c r="Z15" s="618">
        <f t="shared" si="5"/>
        <v>24.84107579462103</v>
      </c>
      <c r="AA15" s="844">
        <f t="shared" si="6"/>
        <v>18.682151589242054</v>
      </c>
      <c r="AB15" s="845">
        <v>12</v>
      </c>
      <c r="AC15" s="824">
        <v>4.09</v>
      </c>
      <c r="AD15" s="824">
        <v>1.47</v>
      </c>
      <c r="AE15" s="824">
        <v>2.83</v>
      </c>
      <c r="AF15" s="824">
        <v>6.67</v>
      </c>
      <c r="AG15" s="824">
        <v>37</v>
      </c>
      <c r="AH15" s="824">
        <v>322.2</v>
      </c>
      <c r="AI15" s="824">
        <v>13.36</v>
      </c>
      <c r="AJ15" s="824">
        <v>17.100000000000001</v>
      </c>
      <c r="AK15" s="824">
        <v>12.58</v>
      </c>
      <c r="AL15" s="836">
        <v>3430</v>
      </c>
      <c r="AM15" s="830">
        <v>0.2</v>
      </c>
      <c r="AN15" s="824">
        <v>1.34</v>
      </c>
      <c r="AO15" s="705" t="str">
        <f t="shared" si="7"/>
        <v>n/a</v>
      </c>
      <c r="AP15" s="706" t="str">
        <f t="shared" si="8"/>
        <v>n/a</v>
      </c>
      <c r="AQ15" s="846">
        <f t="shared" si="9"/>
        <v>135.33423144327634</v>
      </c>
      <c r="AR15" s="618">
        <f>INDEX(Historical!$C$7:$C$1227,MATCH(B15,Historical!$B$7:$B$1249,0))*IF(AH15="n/a",1.03,IF(AH15&lt;0,1.01,IF(AH15&gt;10,1.1,(1+AH15/100))))</f>
        <v>0.94710000000000005</v>
      </c>
      <c r="AS15" s="844">
        <f t="shared" si="10"/>
        <v>1.0418100000000001</v>
      </c>
      <c r="AT15" s="844">
        <f t="shared" si="11"/>
        <v>1.1459910000000002</v>
      </c>
      <c r="AU15" s="844">
        <f t="shared" si="11"/>
        <v>1.2605901000000004</v>
      </c>
      <c r="AV15" s="844">
        <f t="shared" si="11"/>
        <v>1.3866491100000005</v>
      </c>
      <c r="AW15" s="618">
        <f t="shared" si="12"/>
        <v>5.7821402100000014</v>
      </c>
      <c r="AX15" s="713">
        <f t="shared" si="13"/>
        <v>7.5672558696505714</v>
      </c>
      <c r="AY15" s="891">
        <v>1.1100000000000001</v>
      </c>
      <c r="AZ15" s="830">
        <v>6.660000000000001</v>
      </c>
      <c r="BA15" s="830">
        <v>-35.32</v>
      </c>
      <c r="BB15" s="830">
        <v>-2.3800000000000003</v>
      </c>
      <c r="BC15" s="830">
        <v>-9.379999999999999</v>
      </c>
      <c r="BE15" s="594">
        <v>2018</v>
      </c>
      <c r="BF15" s="856">
        <f t="shared" si="14"/>
        <v>1</v>
      </c>
      <c r="BG15" s="840">
        <v>11.3</v>
      </c>
      <c r="BH15" s="823" t="s">
        <v>4455</v>
      </c>
      <c r="BI15" s="823" t="s">
        <v>4456</v>
      </c>
    </row>
    <row r="16" spans="1:61" s="822" customFormat="1" ht="12.75" customHeight="1" x14ac:dyDescent="0.2">
      <c r="A16" s="839" t="s">
        <v>4693</v>
      </c>
      <c r="B16" s="833" t="s">
        <v>4606</v>
      </c>
      <c r="C16" s="889" t="s">
        <v>130</v>
      </c>
      <c r="D16" s="889" t="s">
        <v>4197</v>
      </c>
      <c r="E16" s="699">
        <v>6</v>
      </c>
      <c r="F16" s="1155">
        <v>675</v>
      </c>
      <c r="G16" s="1155" t="s">
        <v>105</v>
      </c>
      <c r="H16" s="1155" t="s">
        <v>105</v>
      </c>
      <c r="I16" s="832">
        <v>27.9</v>
      </c>
      <c r="J16" s="618">
        <f t="shared" si="0"/>
        <v>6.3799283154121866</v>
      </c>
      <c r="K16" s="835">
        <v>0.44500000000000001</v>
      </c>
      <c r="L16" s="845">
        <v>4</v>
      </c>
      <c r="M16" s="609">
        <f t="shared" si="1"/>
        <v>1.78</v>
      </c>
      <c r="N16" s="828" t="s">
        <v>147</v>
      </c>
      <c r="O16" s="700">
        <v>0.44</v>
      </c>
      <c r="P16" s="603">
        <v>44803</v>
      </c>
      <c r="Q16" s="603">
        <v>44819</v>
      </c>
      <c r="R16" s="609">
        <f t="shared" si="2"/>
        <v>1.1363636363636374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3.3132530120482118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8.8439166634804565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30.506813067201264</v>
      </c>
      <c r="V16" s="667" t="str">
        <f>IF(INDEX(Historical!$N$7:$N$1218,MATCH(B16,Historical!$B$7:$B$1249,0))=0,"n/a",((INDEX(Historical!$C$7:$C$1227,MATCH(B16,Historical!$B$7:$B$1249,0))/INDEX(Historical!$N$7:$N$1218,MATCH(B16,Historical!$B$7:$B$1249,0)))^(1/10)-1)*100)</f>
        <v>n/a</v>
      </c>
      <c r="W16" s="668" t="str">
        <f t="shared" si="3"/>
        <v>n/a</v>
      </c>
      <c r="X16" s="669" t="str">
        <f t="shared" si="4"/>
        <v>n/a</v>
      </c>
      <c r="Y16" s="640"/>
      <c r="Z16" s="618" t="str">
        <f t="shared" si="5"/>
        <v>n/a</v>
      </c>
      <c r="AA16" s="844" t="str">
        <f t="shared" si="6"/>
        <v>n/a</v>
      </c>
      <c r="AB16" s="845">
        <v>12</v>
      </c>
      <c r="AC16" s="824">
        <v>-0.2</v>
      </c>
      <c r="AD16" s="824" t="s">
        <v>135</v>
      </c>
      <c r="AE16" s="824">
        <v>2.72</v>
      </c>
      <c r="AF16" s="824">
        <v>1.98</v>
      </c>
      <c r="AG16" s="824">
        <v>-1.3</v>
      </c>
      <c r="AH16" s="824">
        <v>-334.1</v>
      </c>
      <c r="AI16" s="824">
        <v>471.40000000000003</v>
      </c>
      <c r="AJ16" s="824">
        <v>-41.099999999999994</v>
      </c>
      <c r="AK16" s="824" t="s">
        <v>135</v>
      </c>
      <c r="AL16" s="836">
        <v>3070</v>
      </c>
      <c r="AM16" s="830">
        <v>43.519999999999996</v>
      </c>
      <c r="AN16" s="824">
        <v>3.49</v>
      </c>
      <c r="AO16" s="705" t="str">
        <f t="shared" si="7"/>
        <v>n/a</v>
      </c>
      <c r="AP16" s="706">
        <f t="shared" si="8"/>
        <v>36.886741382613451</v>
      </c>
      <c r="AQ16" s="846" t="str">
        <f t="shared" si="9"/>
        <v>n/a</v>
      </c>
      <c r="AR16" s="618">
        <f>INDEX(Historical!$C$7:$C$1227,MATCH(B16,Historical!$B$7:$B$1249,0))*IF(AH16="n/a",1.03,IF(AH16&lt;0,1.01,IF(AH16&gt;10,1.1,(1+AH16/100))))</f>
        <v>1.7321500000000001</v>
      </c>
      <c r="AS16" s="844">
        <f t="shared" si="10"/>
        <v>1.9053650000000002</v>
      </c>
      <c r="AT16" s="844">
        <f t="shared" si="11"/>
        <v>1.9625259500000003</v>
      </c>
      <c r="AU16" s="844">
        <f t="shared" si="11"/>
        <v>2.0214017285000003</v>
      </c>
      <c r="AV16" s="844">
        <f t="shared" si="11"/>
        <v>2.0820437803550003</v>
      </c>
      <c r="AW16" s="618">
        <f t="shared" si="12"/>
        <v>9.7034864588550018</v>
      </c>
      <c r="AX16" s="713">
        <f t="shared" si="13"/>
        <v>34.779521357903235</v>
      </c>
      <c r="AY16" s="891">
        <v>0.82</v>
      </c>
      <c r="AZ16" s="830">
        <v>14.249999999999998</v>
      </c>
      <c r="BA16" s="830">
        <v>-29.21</v>
      </c>
      <c r="BB16" s="830">
        <v>1.96</v>
      </c>
      <c r="BC16" s="830">
        <v>-12.32</v>
      </c>
      <c r="BD16" s="865"/>
      <c r="BE16" s="594">
        <v>2017</v>
      </c>
      <c r="BF16" s="856">
        <f t="shared" si="14"/>
        <v>1</v>
      </c>
      <c r="BG16" s="840">
        <v>-0.2</v>
      </c>
      <c r="BH16" s="823" t="s">
        <v>4455</v>
      </c>
      <c r="BI16" s="823" t="s">
        <v>4456</v>
      </c>
    </row>
    <row r="17" spans="1:61" s="822" customFormat="1" ht="12.75" customHeight="1" x14ac:dyDescent="0.2">
      <c r="A17" s="838" t="s">
        <v>4694</v>
      </c>
      <c r="B17" s="833" t="s">
        <v>1897</v>
      </c>
      <c r="C17" s="889" t="s">
        <v>107</v>
      </c>
      <c r="D17" s="889" t="s">
        <v>4205</v>
      </c>
      <c r="E17" s="699">
        <v>9</v>
      </c>
      <c r="F17" s="1155">
        <v>551</v>
      </c>
      <c r="G17" s="1155" t="s">
        <v>105</v>
      </c>
      <c r="H17" s="1155" t="s">
        <v>105</v>
      </c>
      <c r="I17" s="837">
        <v>37.85</v>
      </c>
      <c r="J17" s="618">
        <f t="shared" si="0"/>
        <v>2.3249669749009247</v>
      </c>
      <c r="K17" s="842">
        <v>0.22</v>
      </c>
      <c r="L17" s="1155">
        <v>4</v>
      </c>
      <c r="M17" s="609">
        <f t="shared" si="1"/>
        <v>0.88</v>
      </c>
      <c r="N17" s="1155" t="s">
        <v>316</v>
      </c>
      <c r="O17" s="701">
        <v>0.21</v>
      </c>
      <c r="P17" s="603">
        <v>44805</v>
      </c>
      <c r="Q17" s="603">
        <v>44834</v>
      </c>
      <c r="R17" s="609">
        <f t="shared" si="2"/>
        <v>4.7619047619047663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8.3333333333333481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13.040381433805548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25.554105646137248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34.58710800145257</v>
      </c>
      <c r="W17" s="668">
        <f t="shared" si="3"/>
        <v>0.73883325674595401</v>
      </c>
      <c r="X17" s="669">
        <f t="shared" si="4"/>
        <v>1.3379112903736778</v>
      </c>
      <c r="Y17" s="638"/>
      <c r="Z17" s="618">
        <f t="shared" si="5"/>
        <v>27.848101265822784</v>
      </c>
      <c r="AA17" s="844">
        <f t="shared" si="6"/>
        <v>11.977848101265822</v>
      </c>
      <c r="AB17" s="845">
        <v>12</v>
      </c>
      <c r="AC17" s="837">
        <v>3.16</v>
      </c>
      <c r="AD17" s="837">
        <v>1.97</v>
      </c>
      <c r="AE17" s="837">
        <v>4.93</v>
      </c>
      <c r="AF17" s="837">
        <v>1.25</v>
      </c>
      <c r="AG17" s="837">
        <v>10.7</v>
      </c>
      <c r="AH17" s="837">
        <v>90.7</v>
      </c>
      <c r="AI17" s="837">
        <v>16.29</v>
      </c>
      <c r="AJ17" s="837">
        <v>19.100000000000001</v>
      </c>
      <c r="AK17" s="837">
        <v>5.93</v>
      </c>
      <c r="AL17" s="837">
        <v>295880</v>
      </c>
      <c r="AM17" s="837">
        <v>0.13999999999999999</v>
      </c>
      <c r="AN17" s="837">
        <v>2.1</v>
      </c>
      <c r="AO17" s="705">
        <f t="shared" si="7"/>
        <v>15.901224519772351</v>
      </c>
      <c r="AP17" s="706">
        <f t="shared" si="8"/>
        <v>27.879072621038173</v>
      </c>
      <c r="AQ17" s="846">
        <f t="shared" si="9"/>
        <v>-18.425739008809948</v>
      </c>
      <c r="AR17" s="618">
        <f>INDEX(Historical!$C$7:$C$1227,MATCH(B17,Historical!$B$7:$B$1249,0))*IF(AH17="n/a",1.03,IF(AH17&lt;0,1.01,IF(AH17&gt;10,1.1,(1+AH17/100))))</f>
        <v>0.8580000000000001</v>
      </c>
      <c r="AS17" s="844">
        <f t="shared" si="10"/>
        <v>0.94380000000000019</v>
      </c>
      <c r="AT17" s="844">
        <f t="shared" si="11"/>
        <v>0.99976734000000012</v>
      </c>
      <c r="AU17" s="844">
        <f t="shared" si="11"/>
        <v>1.0590535432620001</v>
      </c>
      <c r="AV17" s="844">
        <f t="shared" si="11"/>
        <v>1.1218554183774365</v>
      </c>
      <c r="AW17" s="618">
        <f t="shared" si="12"/>
        <v>4.9824763016394371</v>
      </c>
      <c r="AX17" s="713">
        <f t="shared" si="13"/>
        <v>13.163741880157032</v>
      </c>
      <c r="AY17" s="695">
        <v>1.4</v>
      </c>
      <c r="AZ17" s="840">
        <v>29.14</v>
      </c>
      <c r="BA17" s="840">
        <v>-24.47</v>
      </c>
      <c r="BB17" s="840">
        <v>9.7100000000000009</v>
      </c>
      <c r="BC17" s="840">
        <v>4.5999999999999996</v>
      </c>
      <c r="BD17" s="865"/>
      <c r="BE17" s="594">
        <v>2014</v>
      </c>
      <c r="BF17" s="856">
        <f t="shared" si="14"/>
        <v>1</v>
      </c>
      <c r="BG17" s="840">
        <v>0.8</v>
      </c>
      <c r="BH17" s="823" t="s">
        <v>4455</v>
      </c>
      <c r="BI17" s="823" t="s">
        <v>4456</v>
      </c>
    </row>
    <row r="18" spans="1:61" s="822" customFormat="1" ht="12.75" customHeight="1" x14ac:dyDescent="0.2">
      <c r="A18" s="1078" t="s">
        <v>1909</v>
      </c>
      <c r="B18" s="833" t="s">
        <v>1910</v>
      </c>
      <c r="C18" s="889" t="s">
        <v>152</v>
      </c>
      <c r="D18" s="889" t="s">
        <v>4191</v>
      </c>
      <c r="E18" s="699">
        <v>6</v>
      </c>
      <c r="F18" s="1155">
        <v>668</v>
      </c>
      <c r="G18" s="1155" t="s">
        <v>105</v>
      </c>
      <c r="H18" s="1155" t="s">
        <v>105</v>
      </c>
      <c r="I18" s="832">
        <v>56.53</v>
      </c>
      <c r="J18" s="618">
        <f t="shared" si="0"/>
        <v>2.0520077834777992</v>
      </c>
      <c r="K18" s="835">
        <v>0.28999999999999998</v>
      </c>
      <c r="L18" s="845">
        <v>4</v>
      </c>
      <c r="M18" s="609">
        <f t="shared" si="1"/>
        <v>1.1599999999999999</v>
      </c>
      <c r="N18" s="828" t="s">
        <v>4372</v>
      </c>
      <c r="O18" s="700">
        <v>0.28000000000000003</v>
      </c>
      <c r="P18" s="603">
        <v>44714</v>
      </c>
      <c r="Q18" s="603">
        <v>44743</v>
      </c>
      <c r="R18" s="609">
        <f t="shared" si="2"/>
        <v>3.5714285714285547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12.903225806451623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14.471424255333186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16.465861577965679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-1.6494571450282769</v>
      </c>
      <c r="W18" s="668" t="str">
        <f t="shared" si="3"/>
        <v>n/a</v>
      </c>
      <c r="X18" s="669" t="str">
        <f t="shared" si="4"/>
        <v>n/a</v>
      </c>
      <c r="Y18" s="640"/>
      <c r="Z18" s="618" t="str">
        <f t="shared" si="5"/>
        <v>n/a</v>
      </c>
      <c r="AA18" s="844" t="str">
        <f t="shared" si="6"/>
        <v>n/a</v>
      </c>
      <c r="AB18" s="845">
        <v>12</v>
      </c>
      <c r="AC18" s="824">
        <v>-4.72</v>
      </c>
      <c r="AD18" s="824" t="s">
        <v>135</v>
      </c>
      <c r="AE18" s="824">
        <v>1.86</v>
      </c>
      <c r="AF18" s="824">
        <v>5.04</v>
      </c>
      <c r="AG18" s="824">
        <v>-29.2</v>
      </c>
      <c r="AH18" s="824">
        <v>18.600000000000001</v>
      </c>
      <c r="AI18" s="824">
        <v>1.9900000000000002</v>
      </c>
      <c r="AJ18" s="824">
        <v>-22.5</v>
      </c>
      <c r="AK18" s="824">
        <v>5.6099999999999994</v>
      </c>
      <c r="AL18" s="836">
        <v>27410</v>
      </c>
      <c r="AM18" s="830">
        <v>0.2</v>
      </c>
      <c r="AN18" s="824">
        <v>2.97</v>
      </c>
      <c r="AO18" s="705" t="str">
        <f t="shared" si="7"/>
        <v>n/a</v>
      </c>
      <c r="AP18" s="706">
        <f t="shared" si="8"/>
        <v>18.517869361443477</v>
      </c>
      <c r="AQ18" s="846" t="str">
        <f t="shared" si="9"/>
        <v>n/a</v>
      </c>
      <c r="AR18" s="618">
        <f>INDEX(Historical!$C$7:$C$1227,MATCH(B18,Historical!$B$7:$B$1249,0))*IF(AH18="n/a",1.03,IF(AH18&lt;0,1.01,IF(AH18&gt;10,1.1,(1+AH18/100))))</f>
        <v>1.1550000000000002</v>
      </c>
      <c r="AS18" s="844">
        <f t="shared" si="10"/>
        <v>1.1779845000000002</v>
      </c>
      <c r="AT18" s="844">
        <f t="shared" si="11"/>
        <v>1.2440694304500002</v>
      </c>
      <c r="AU18" s="844">
        <f t="shared" si="11"/>
        <v>1.3138617254982452</v>
      </c>
      <c r="AV18" s="844">
        <f t="shared" si="11"/>
        <v>1.3875693682986967</v>
      </c>
      <c r="AW18" s="618">
        <f t="shared" si="12"/>
        <v>6.2784850242469421</v>
      </c>
      <c r="AX18" s="713">
        <f t="shared" si="13"/>
        <v>11.10646563638235</v>
      </c>
      <c r="AY18" s="891">
        <v>0.59</v>
      </c>
      <c r="AZ18" s="830">
        <v>13.450000000000001</v>
      </c>
      <c r="BA18" s="830">
        <v>-36.980000000000004</v>
      </c>
      <c r="BB18" s="830">
        <v>2.93</v>
      </c>
      <c r="BC18" s="830">
        <v>-14.91</v>
      </c>
      <c r="BD18" s="865"/>
      <c r="BE18" s="594">
        <v>2017</v>
      </c>
      <c r="BF18" s="856">
        <f t="shared" si="14"/>
        <v>1</v>
      </c>
      <c r="BG18" s="840">
        <v>-7.5</v>
      </c>
      <c r="BH18" s="823" t="s">
        <v>4455</v>
      </c>
      <c r="BI18" s="823" t="s">
        <v>4456</v>
      </c>
    </row>
    <row r="19" spans="1:61" s="822" customFormat="1" ht="12.75" customHeight="1" x14ac:dyDescent="0.2">
      <c r="A19" s="839" t="s">
        <v>5300</v>
      </c>
      <c r="B19" s="833" t="s">
        <v>5291</v>
      </c>
      <c r="C19" s="889" t="s">
        <v>107</v>
      </c>
      <c r="D19" s="889" t="s">
        <v>4205</v>
      </c>
      <c r="E19" s="699">
        <v>7</v>
      </c>
      <c r="F19" s="1155">
        <v>625</v>
      </c>
      <c r="G19" s="1155" t="s">
        <v>105</v>
      </c>
      <c r="H19" s="1155" t="s">
        <v>105</v>
      </c>
      <c r="I19" s="832">
        <v>97.83</v>
      </c>
      <c r="J19" s="618">
        <f t="shared" si="0"/>
        <v>4.4268629254829808</v>
      </c>
      <c r="K19" s="835">
        <v>1.0827</v>
      </c>
      <c r="L19" s="845">
        <v>4</v>
      </c>
      <c r="M19" s="609">
        <f t="shared" si="1"/>
        <v>4.3308</v>
      </c>
      <c r="N19" s="828" t="s">
        <v>965</v>
      </c>
      <c r="O19" s="700">
        <v>1.046</v>
      </c>
      <c r="P19" s="603">
        <v>44774</v>
      </c>
      <c r="Q19" s="603">
        <v>44799</v>
      </c>
      <c r="R19" s="609">
        <f t="shared" si="2"/>
        <v>3.5086042065009515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7.8085802292718665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4.7698296922109806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5.8182773697618595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1.6654506113408907</v>
      </c>
      <c r="W19" s="668">
        <f t="shared" si="3"/>
        <v>3.49351540666669</v>
      </c>
      <c r="X19" s="669">
        <f t="shared" si="4"/>
        <v>0.53872938608906107</v>
      </c>
      <c r="Y19" s="640" t="s">
        <v>5302</v>
      </c>
      <c r="Z19" s="618">
        <f t="shared" si="5"/>
        <v>34.618705035971225</v>
      </c>
      <c r="AA19" s="844">
        <f t="shared" si="6"/>
        <v>7.8201438848920866</v>
      </c>
      <c r="AB19" s="845">
        <v>10</v>
      </c>
      <c r="AC19" s="824">
        <v>12.51</v>
      </c>
      <c r="AD19" s="824">
        <v>1.54</v>
      </c>
      <c r="AE19" s="824">
        <v>3.77</v>
      </c>
      <c r="AF19" s="824">
        <v>1.35</v>
      </c>
      <c r="AG19" s="824">
        <v>18.600000000000001</v>
      </c>
      <c r="AH19" s="824">
        <v>53.300000000000004</v>
      </c>
      <c r="AI19" s="824">
        <v>6.23</v>
      </c>
      <c r="AJ19" s="824">
        <v>10.8</v>
      </c>
      <c r="AK19" s="824">
        <v>5</v>
      </c>
      <c r="AL19" s="836">
        <v>64280</v>
      </c>
      <c r="AM19" s="830">
        <v>0.1</v>
      </c>
      <c r="AN19" s="824">
        <v>2.73</v>
      </c>
      <c r="AO19" s="705">
        <f t="shared" si="7"/>
        <v>2.4249964103527546</v>
      </c>
      <c r="AP19" s="706">
        <f t="shared" si="8"/>
        <v>10.245140295244841</v>
      </c>
      <c r="AQ19" s="846">
        <f t="shared" si="9"/>
        <v>-31.501194675124069</v>
      </c>
      <c r="AR19" s="618">
        <f>INDEX(Historical!$C$7:$C$1227,MATCH(B19,Historical!$B$7:$B$1249,0))*IF(AH19="n/a",1.03,IF(AH19&lt;0,1.01,IF(AH19&gt;10,1.1,(1+AH19/100))))</f>
        <v>3.7345000000000002</v>
      </c>
      <c r="AS19" s="844">
        <f t="shared" si="10"/>
        <v>3.9671593500000002</v>
      </c>
      <c r="AT19" s="844">
        <f t="shared" si="11"/>
        <v>4.1655173175</v>
      </c>
      <c r="AU19" s="844">
        <f t="shared" si="11"/>
        <v>4.3737931833750006</v>
      </c>
      <c r="AV19" s="844">
        <f t="shared" si="11"/>
        <v>4.5924828425437507</v>
      </c>
      <c r="AW19" s="618">
        <f t="shared" si="12"/>
        <v>20.833452693418749</v>
      </c>
      <c r="AX19" s="713">
        <f t="shared" si="13"/>
        <v>21.295566486168607</v>
      </c>
      <c r="AY19" s="891">
        <v>1.1100000000000001</v>
      </c>
      <c r="AZ19" s="830">
        <v>19.93</v>
      </c>
      <c r="BA19" s="830">
        <v>-20.309999999999999</v>
      </c>
      <c r="BB19" s="830">
        <v>5.96</v>
      </c>
      <c r="BC19" s="830">
        <v>-4.22</v>
      </c>
      <c r="BD19" s="865"/>
      <c r="BE19" s="594">
        <v>2016</v>
      </c>
      <c r="BF19" s="856">
        <f t="shared" si="14"/>
        <v>1</v>
      </c>
      <c r="BG19" s="840">
        <v>1.0999999999999999</v>
      </c>
      <c r="BH19" s="823" t="s">
        <v>4459</v>
      </c>
      <c r="BI19" s="823" t="s">
        <v>4456</v>
      </c>
    </row>
    <row r="20" spans="1:61" s="822" customFormat="1" ht="12.75" customHeight="1" x14ac:dyDescent="0.2">
      <c r="A20" s="839" t="s">
        <v>5298</v>
      </c>
      <c r="B20" s="833" t="s">
        <v>1903</v>
      </c>
      <c r="C20" s="889" t="s">
        <v>107</v>
      </c>
      <c r="D20" s="889" t="s">
        <v>4205</v>
      </c>
      <c r="E20" s="699">
        <v>6</v>
      </c>
      <c r="F20" s="1155">
        <v>671</v>
      </c>
      <c r="G20" s="1155" t="s">
        <v>105</v>
      </c>
      <c r="H20" s="1155" t="s">
        <v>105</v>
      </c>
      <c r="I20" s="832">
        <v>52.2</v>
      </c>
      <c r="J20" s="618">
        <f t="shared" si="0"/>
        <v>6.1478927203065128</v>
      </c>
      <c r="K20" s="835">
        <v>0.80230000000000001</v>
      </c>
      <c r="L20" s="845">
        <v>4</v>
      </c>
      <c r="M20" s="609">
        <f t="shared" si="1"/>
        <v>3.2092000000000001</v>
      </c>
      <c r="N20" s="828" t="s">
        <v>277</v>
      </c>
      <c r="O20" s="700">
        <v>0.78290000000000004</v>
      </c>
      <c r="P20" s="603">
        <v>44743</v>
      </c>
      <c r="Q20" s="603">
        <v>44769</v>
      </c>
      <c r="R20" s="609">
        <f t="shared" si="2"/>
        <v>2.4779665346787549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7.3803912766992052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3.9817075764860821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5.7203545703599534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3.3098017292576776</v>
      </c>
      <c r="W20" s="668">
        <f t="shared" si="3"/>
        <v>1.7283073242102978</v>
      </c>
      <c r="X20" s="669">
        <f t="shared" si="4"/>
        <v>0.95339242839332561</v>
      </c>
      <c r="Y20" s="640" t="s">
        <v>5302</v>
      </c>
      <c r="Z20" s="618">
        <f t="shared" si="5"/>
        <v>51.429487179487175</v>
      </c>
      <c r="AA20" s="844">
        <f t="shared" si="6"/>
        <v>8.365384615384615</v>
      </c>
      <c r="AB20" s="845">
        <v>10</v>
      </c>
      <c r="AC20" s="824">
        <v>6.24</v>
      </c>
      <c r="AD20" s="824">
        <v>2.0299999999999998</v>
      </c>
      <c r="AE20" s="824">
        <v>2.82</v>
      </c>
      <c r="AF20" s="824">
        <v>1.26</v>
      </c>
      <c r="AG20" s="824">
        <v>15.5</v>
      </c>
      <c r="AH20" s="824">
        <v>45.300000000000004</v>
      </c>
      <c r="AI20" s="824">
        <v>-0.55999999999999994</v>
      </c>
      <c r="AJ20" s="824">
        <v>6</v>
      </c>
      <c r="AK20" s="824">
        <v>4.05</v>
      </c>
      <c r="AL20" s="836">
        <v>60330</v>
      </c>
      <c r="AM20" s="830">
        <v>0.03</v>
      </c>
      <c r="AN20" s="824">
        <v>0.13</v>
      </c>
      <c r="AO20" s="705">
        <f t="shared" si="7"/>
        <v>3.5028626752818521</v>
      </c>
      <c r="AP20" s="706">
        <f t="shared" si="8"/>
        <v>11.868247290666467</v>
      </c>
      <c r="AQ20" s="846">
        <f t="shared" si="9"/>
        <v>-31.555749806025457</v>
      </c>
      <c r="AR20" s="618">
        <f>INDEX(Historical!$C$7:$C$1227,MATCH(B20,Historical!$B$7:$B$1249,0))*IF(AH20="n/a",1.03,IF(AH20&lt;0,1.01,IF(AH20&gt;10,1.1,(1+AH20/100))))</f>
        <v>3.1576600000000004</v>
      </c>
      <c r="AS20" s="844">
        <f t="shared" si="10"/>
        <v>3.1892366000000005</v>
      </c>
      <c r="AT20" s="844">
        <f t="shared" si="11"/>
        <v>3.3184006823000005</v>
      </c>
      <c r="AU20" s="844">
        <f t="shared" si="11"/>
        <v>3.4527959099331507</v>
      </c>
      <c r="AV20" s="844">
        <f t="shared" si="11"/>
        <v>3.592634144285443</v>
      </c>
      <c r="AW20" s="618">
        <f t="shared" si="12"/>
        <v>16.710727336518595</v>
      </c>
      <c r="AX20" s="713">
        <f t="shared" si="13"/>
        <v>32.01288761785171</v>
      </c>
      <c r="AY20" s="891">
        <v>0.97</v>
      </c>
      <c r="AZ20" s="830">
        <v>15.329999999999998</v>
      </c>
      <c r="BA20" s="830">
        <v>-30.270000000000003</v>
      </c>
      <c r="BB20" s="830">
        <v>5.64</v>
      </c>
      <c r="BC20" s="830">
        <v>-13.69</v>
      </c>
      <c r="BD20" s="865"/>
      <c r="BE20" s="594">
        <v>2017</v>
      </c>
      <c r="BF20" s="856">
        <f t="shared" si="14"/>
        <v>1</v>
      </c>
      <c r="BG20" s="840">
        <v>0.8</v>
      </c>
      <c r="BH20" s="823" t="s">
        <v>4459</v>
      </c>
      <c r="BI20" s="823" t="s">
        <v>4456</v>
      </c>
    </row>
    <row r="21" spans="1:61" s="822" customFormat="1" x14ac:dyDescent="0.2">
      <c r="A21" s="839" t="s">
        <v>4629</v>
      </c>
      <c r="B21" s="833" t="s">
        <v>1900</v>
      </c>
      <c r="C21" s="889" t="s">
        <v>107</v>
      </c>
      <c r="D21" s="889" t="s">
        <v>4205</v>
      </c>
      <c r="E21" s="699">
        <v>6</v>
      </c>
      <c r="F21" s="1155">
        <v>641</v>
      </c>
      <c r="G21" s="1155" t="s">
        <v>105</v>
      </c>
      <c r="H21" s="1155" t="s">
        <v>105</v>
      </c>
      <c r="I21" s="832">
        <v>80.67</v>
      </c>
      <c r="J21" s="618">
        <f t="shared" si="0"/>
        <v>3.4709309532663934</v>
      </c>
      <c r="K21" s="835">
        <v>0.7</v>
      </c>
      <c r="L21" s="845">
        <v>4</v>
      </c>
      <c r="M21" s="609">
        <f t="shared" si="1"/>
        <v>2.8</v>
      </c>
      <c r="N21" s="828" t="s">
        <v>147</v>
      </c>
      <c r="O21" s="700">
        <v>0.67</v>
      </c>
      <c r="P21" s="895">
        <v>44438</v>
      </c>
      <c r="Q21" s="895">
        <v>44454</v>
      </c>
      <c r="R21" s="609">
        <f t="shared" si="2"/>
        <v>4.4776119402984946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2.2388059701492491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5.4010413807842328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7.710428028660643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4.2912339045013903</v>
      </c>
      <c r="W21" s="668">
        <f t="shared" si="3"/>
        <v>1.7967857731019063</v>
      </c>
      <c r="X21" s="669">
        <f t="shared" si="4"/>
        <v>0.95190469489637575</v>
      </c>
      <c r="Y21" s="640"/>
      <c r="Z21" s="618">
        <f t="shared" si="5"/>
        <v>50.632911392405056</v>
      </c>
      <c r="AA21" s="844">
        <f t="shared" si="6"/>
        <v>14.587703435804702</v>
      </c>
      <c r="AB21" s="845">
        <v>12</v>
      </c>
      <c r="AC21" s="824">
        <v>5.53</v>
      </c>
      <c r="AD21" s="824">
        <v>1.6</v>
      </c>
      <c r="AE21" s="824">
        <v>5.67</v>
      </c>
      <c r="AF21" s="824">
        <v>2.85</v>
      </c>
      <c r="AG21" s="824">
        <v>17.7</v>
      </c>
      <c r="AH21" s="824">
        <v>62.1</v>
      </c>
      <c r="AI21" s="824">
        <v>5.29</v>
      </c>
      <c r="AJ21" s="824">
        <v>8.1</v>
      </c>
      <c r="AK21" s="824">
        <v>9</v>
      </c>
      <c r="AL21" s="836">
        <v>3160</v>
      </c>
      <c r="AM21" s="830">
        <v>0.6</v>
      </c>
      <c r="AN21" s="824">
        <v>0.01</v>
      </c>
      <c r="AO21" s="705">
        <f t="shared" si="7"/>
        <v>-3.406344453877665</v>
      </c>
      <c r="AP21" s="706">
        <f t="shared" si="8"/>
        <v>11.181358981927037</v>
      </c>
      <c r="AQ21" s="846">
        <f t="shared" si="9"/>
        <v>35.932916121712857</v>
      </c>
      <c r="AR21" s="618">
        <f>INDEX(Historical!$C$7:$C$1227,MATCH(B21,Historical!$B$7:$B$1249,0))*IF(AH21="n/a",1.03,IF(AH21&lt;0,1.01,IF(AH21&gt;10,1.1,(1+AH21/100))))</f>
        <v>3.0140000000000007</v>
      </c>
      <c r="AS21" s="844">
        <f t="shared" si="10"/>
        <v>3.1734406000000006</v>
      </c>
      <c r="AT21" s="844">
        <f t="shared" si="11"/>
        <v>3.459050254000001</v>
      </c>
      <c r="AU21" s="844">
        <f t="shared" si="11"/>
        <v>3.7703647768600015</v>
      </c>
      <c r="AV21" s="844">
        <f t="shared" si="11"/>
        <v>4.1096976067774023</v>
      </c>
      <c r="AW21" s="618">
        <f t="shared" si="12"/>
        <v>17.526553237637408</v>
      </c>
      <c r="AX21" s="713">
        <f t="shared" si="13"/>
        <v>21.726234334495363</v>
      </c>
      <c r="AY21" s="891">
        <v>1.02</v>
      </c>
      <c r="AZ21" s="830">
        <v>15</v>
      </c>
      <c r="BA21" s="830">
        <v>-12.68</v>
      </c>
      <c r="BB21" s="830">
        <v>3.9600000000000004</v>
      </c>
      <c r="BC21" s="830">
        <v>2.17</v>
      </c>
      <c r="BD21" s="865"/>
      <c r="BE21" s="594">
        <v>2016</v>
      </c>
      <c r="BF21" s="856">
        <f t="shared" si="14"/>
        <v>1</v>
      </c>
      <c r="BG21" s="840">
        <v>1</v>
      </c>
      <c r="BH21" s="823" t="s">
        <v>4455</v>
      </c>
      <c r="BI21" s="823" t="s">
        <v>4456</v>
      </c>
    </row>
    <row r="22" spans="1:61" s="822" customFormat="1" ht="12.75" customHeight="1" x14ac:dyDescent="0.2">
      <c r="A22" s="839" t="s">
        <v>4377</v>
      </c>
      <c r="B22" s="833" t="s">
        <v>4353</v>
      </c>
      <c r="C22" s="889" t="s">
        <v>107</v>
      </c>
      <c r="D22" s="889" t="s">
        <v>4205</v>
      </c>
      <c r="E22" s="699">
        <v>8</v>
      </c>
      <c r="F22" s="1155">
        <v>577</v>
      </c>
      <c r="G22" s="1155" t="s">
        <v>105</v>
      </c>
      <c r="H22" s="1155" t="s">
        <v>105</v>
      </c>
      <c r="I22" s="832">
        <v>73.02</v>
      </c>
      <c r="J22" s="618">
        <f t="shared" si="0"/>
        <v>3.0128731854286501</v>
      </c>
      <c r="K22" s="835">
        <v>0.55000000000000004</v>
      </c>
      <c r="L22" s="845">
        <v>4</v>
      </c>
      <c r="M22" s="609">
        <f t="shared" si="1"/>
        <v>2.2000000000000002</v>
      </c>
      <c r="N22" s="828" t="s">
        <v>4372</v>
      </c>
      <c r="O22" s="700">
        <v>0.45</v>
      </c>
      <c r="P22" s="603">
        <v>44634</v>
      </c>
      <c r="Q22" s="603">
        <v>44652</v>
      </c>
      <c r="R22" s="609">
        <f t="shared" si="2"/>
        <v>22.222222222222229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13.33333333333333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19.348319192733697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23.157122757056104</v>
      </c>
      <c r="V22" s="667" t="str">
        <f>IF(INDEX(Historical!$N$7:$N$1218,MATCH(B22,Historical!$B$7:$B$1249,0))=0,"n/a",((INDEX(Historical!$C$7:$C$1227,MATCH(B22,Historical!$B$7:$B$1249,0))/INDEX(Historical!$N$7:$N$1218,MATCH(B22,Historical!$B$7:$B$1249,0)))^(1/10)-1)*100)</f>
        <v>n/a</v>
      </c>
      <c r="W22" s="668" t="str">
        <f t="shared" si="3"/>
        <v>n/a</v>
      </c>
      <c r="X22" s="669">
        <f t="shared" si="4"/>
        <v>0.56343364372399285</v>
      </c>
      <c r="Y22" s="834"/>
      <c r="Z22" s="618">
        <f t="shared" si="5"/>
        <v>16.011644832605533</v>
      </c>
      <c r="AA22" s="844">
        <f t="shared" si="6"/>
        <v>5.3144104803493448</v>
      </c>
      <c r="AB22" s="845">
        <v>12</v>
      </c>
      <c r="AC22" s="824">
        <v>13.74</v>
      </c>
      <c r="AD22" s="824">
        <v>1.04</v>
      </c>
      <c r="AE22" s="824">
        <v>2.2799999999999998</v>
      </c>
      <c r="AF22" s="824">
        <v>1.45</v>
      </c>
      <c r="AG22" s="824">
        <v>22.7</v>
      </c>
      <c r="AH22" s="824">
        <v>95.199999999999989</v>
      </c>
      <c r="AI22" s="824">
        <v>-27.339999999999996</v>
      </c>
      <c r="AJ22" s="824">
        <v>41.099999999999994</v>
      </c>
      <c r="AK22" s="824">
        <v>5</v>
      </c>
      <c r="AL22" s="836">
        <v>5220</v>
      </c>
      <c r="AM22" s="830">
        <v>0.89999999999999991</v>
      </c>
      <c r="AN22" s="824">
        <v>0.26</v>
      </c>
      <c r="AO22" s="705">
        <f t="shared" si="7"/>
        <v>20.855585462135409</v>
      </c>
      <c r="AP22" s="706">
        <f t="shared" si="8"/>
        <v>26.169995942484753</v>
      </c>
      <c r="AQ22" s="846">
        <f t="shared" si="9"/>
        <v>-41.47784770227203</v>
      </c>
      <c r="AR22" s="618">
        <f>INDEX(Historical!$C$7:$C$1227,MATCH(B22,Historical!$B$7:$B$1249,0))*IF(AH22="n/a",1.03,IF(AH22&lt;0,1.01,IF(AH22&gt;10,1.1,(1+AH22/100))))</f>
        <v>1.87</v>
      </c>
      <c r="AS22" s="844">
        <f t="shared" si="10"/>
        <v>1.8887</v>
      </c>
      <c r="AT22" s="844">
        <f t="shared" si="11"/>
        <v>1.9831350000000001</v>
      </c>
      <c r="AU22" s="844">
        <f t="shared" si="11"/>
        <v>2.08229175</v>
      </c>
      <c r="AV22" s="844">
        <f t="shared" si="11"/>
        <v>2.1864063375000002</v>
      </c>
      <c r="AW22" s="618">
        <f t="shared" si="12"/>
        <v>10.010533087500001</v>
      </c>
      <c r="AX22" s="713">
        <f t="shared" si="13"/>
        <v>13.709303050534102</v>
      </c>
      <c r="AY22" s="891">
        <v>0.88</v>
      </c>
      <c r="AZ22" s="830">
        <v>11.53</v>
      </c>
      <c r="BA22" s="830">
        <v>-26.6</v>
      </c>
      <c r="BB22" s="830">
        <v>1.53</v>
      </c>
      <c r="BC22" s="830">
        <v>-6.84</v>
      </c>
      <c r="BD22" s="865"/>
      <c r="BE22" s="594">
        <v>2015</v>
      </c>
      <c r="BF22" s="856">
        <f t="shared" si="14"/>
        <v>1</v>
      </c>
      <c r="BG22" s="840">
        <v>1.5</v>
      </c>
      <c r="BH22" s="823" t="s">
        <v>4455</v>
      </c>
      <c r="BI22" s="823" t="s">
        <v>4456</v>
      </c>
    </row>
    <row r="23" spans="1:61" s="822" customFormat="1" ht="12.75" customHeight="1" x14ac:dyDescent="0.2">
      <c r="A23" s="839" t="s">
        <v>5314</v>
      </c>
      <c r="B23" s="833" t="s">
        <v>5305</v>
      </c>
      <c r="C23" s="889" t="s">
        <v>107</v>
      </c>
      <c r="D23" s="889" t="s">
        <v>4205</v>
      </c>
      <c r="E23" s="699">
        <v>5</v>
      </c>
      <c r="F23" s="1155">
        <v>710</v>
      </c>
      <c r="G23" s="1155" t="s">
        <v>105</v>
      </c>
      <c r="H23" s="1155" t="s">
        <v>105</v>
      </c>
      <c r="I23" s="832">
        <v>14.22</v>
      </c>
      <c r="J23" s="618">
        <f t="shared" si="0"/>
        <v>3.79746835443038</v>
      </c>
      <c r="K23" s="835">
        <v>0.13500000000000001</v>
      </c>
      <c r="L23" s="845">
        <v>4</v>
      </c>
      <c r="M23" s="609">
        <f t="shared" si="1"/>
        <v>0.54</v>
      </c>
      <c r="N23" s="828" t="s">
        <v>965</v>
      </c>
      <c r="O23" s="700">
        <v>0.13</v>
      </c>
      <c r="P23" s="603">
        <v>44874</v>
      </c>
      <c r="Q23" s="603">
        <v>44890</v>
      </c>
      <c r="R23" s="609">
        <f t="shared" si="2"/>
        <v>3.8461538461538494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4.3478260869565188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6.7123573594819463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5.9223841048812176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3.5085517211504103</v>
      </c>
      <c r="W23" s="668">
        <f t="shared" si="3"/>
        <v>1.6879854069642564</v>
      </c>
      <c r="X23" s="669">
        <f t="shared" si="4"/>
        <v>0.40288327244089917</v>
      </c>
      <c r="Y23" s="640"/>
      <c r="Z23" s="618">
        <f t="shared" si="5"/>
        <v>38.571428571428577</v>
      </c>
      <c r="AA23" s="844">
        <f t="shared" si="6"/>
        <v>10.157142857142858</v>
      </c>
      <c r="AB23" s="845">
        <v>12</v>
      </c>
      <c r="AC23" s="824">
        <v>1.4</v>
      </c>
      <c r="AD23" s="824">
        <v>1.67</v>
      </c>
      <c r="AE23" s="824">
        <v>3.42</v>
      </c>
      <c r="AF23" s="824">
        <v>1.1200000000000001</v>
      </c>
      <c r="AG23" s="824">
        <v>11.1</v>
      </c>
      <c r="AH23" s="824">
        <v>145</v>
      </c>
      <c r="AI23" s="824">
        <v>15.42</v>
      </c>
      <c r="AJ23" s="824">
        <v>14.7</v>
      </c>
      <c r="AK23" s="824">
        <v>6</v>
      </c>
      <c r="AL23" s="836">
        <v>1090</v>
      </c>
      <c r="AM23" s="830">
        <v>2.7</v>
      </c>
      <c r="AN23" s="824">
        <v>0.21</v>
      </c>
      <c r="AO23" s="705">
        <f t="shared" si="7"/>
        <v>-0.43729039783126034</v>
      </c>
      <c r="AP23" s="706">
        <f t="shared" si="8"/>
        <v>9.719852459311598</v>
      </c>
      <c r="AQ23" s="846">
        <f t="shared" si="9"/>
        <v>-28.894444661475283</v>
      </c>
      <c r="AR23" s="618">
        <f>INDEX(Historical!$C$7:$C$1227,MATCH(B23,Historical!$B$7:$B$1249,0))*IF(AH23="n/a",1.03,IF(AH23&lt;0,1.01,IF(AH23&gt;10,1.1,(1+AH23/100))))</f>
        <v>0.52800000000000002</v>
      </c>
      <c r="AS23" s="844">
        <f t="shared" si="10"/>
        <v>0.58080000000000009</v>
      </c>
      <c r="AT23" s="844">
        <f t="shared" si="11"/>
        <v>0.61564800000000008</v>
      </c>
      <c r="AU23" s="844">
        <f t="shared" si="11"/>
        <v>0.65258688000000009</v>
      </c>
      <c r="AV23" s="844">
        <f t="shared" si="11"/>
        <v>0.6917420928000001</v>
      </c>
      <c r="AW23" s="618">
        <f t="shared" si="12"/>
        <v>3.0687769728000003</v>
      </c>
      <c r="AX23" s="713">
        <f t="shared" si="13"/>
        <v>21.580710075949369</v>
      </c>
      <c r="AY23" s="891">
        <v>0.74</v>
      </c>
      <c r="AZ23" s="830">
        <v>22.74</v>
      </c>
      <c r="BA23" s="830">
        <v>-19.84</v>
      </c>
      <c r="BB23" s="830">
        <v>9.17</v>
      </c>
      <c r="BC23" s="830">
        <v>0.64</v>
      </c>
      <c r="BD23" s="865"/>
      <c r="BE23" s="594">
        <v>2018</v>
      </c>
      <c r="BF23" s="856">
        <f t="shared" si="14"/>
        <v>1</v>
      </c>
      <c r="BG23" s="840">
        <v>1.3</v>
      </c>
      <c r="BH23" s="823" t="s">
        <v>4455</v>
      </c>
      <c r="BI23" s="823" t="s">
        <v>4456</v>
      </c>
    </row>
    <row r="24" spans="1:61" s="822" customFormat="1" ht="12.75" customHeight="1" x14ac:dyDescent="0.2">
      <c r="A24" s="10" t="s">
        <v>4719</v>
      </c>
      <c r="B24" s="931" t="s">
        <v>3925</v>
      </c>
      <c r="C24" s="889" t="s">
        <v>107</v>
      </c>
      <c r="D24" s="889" t="s">
        <v>4205</v>
      </c>
      <c r="E24" s="699">
        <v>8</v>
      </c>
      <c r="F24" s="1155">
        <v>573</v>
      </c>
      <c r="G24" s="1155" t="s">
        <v>105</v>
      </c>
      <c r="H24" s="1155" t="s">
        <v>105</v>
      </c>
      <c r="I24" s="832">
        <v>29.59</v>
      </c>
      <c r="J24" s="618">
        <f t="shared" si="0"/>
        <v>2.7036160865157153</v>
      </c>
      <c r="K24" s="835">
        <v>0.2</v>
      </c>
      <c r="L24" s="845">
        <v>4</v>
      </c>
      <c r="M24" s="609">
        <f t="shared" si="1"/>
        <v>0.8</v>
      </c>
      <c r="N24" s="828" t="s">
        <v>965</v>
      </c>
      <c r="O24" s="700">
        <v>0.18</v>
      </c>
      <c r="P24" s="603">
        <v>44603</v>
      </c>
      <c r="Q24" s="603">
        <v>44616</v>
      </c>
      <c r="R24" s="609">
        <f t="shared" si="2"/>
        <v>11.111111111111121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14.285714285714279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10.064241629820891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23.808784136769123</v>
      </c>
      <c r="V24" s="667" t="str">
        <f>IF(INDEX(Historical!$N$7:$N$1218,MATCH(B24,Historical!$B$7:$B$1249,0))=0,"n/a",((INDEX(Historical!$C$7:$C$1227,MATCH(B24,Historical!$B$7:$B$1249,0))/INDEX(Historical!$N$7:$N$1218,MATCH(B24,Historical!$B$7:$B$1249,0)))^(1/10)-1)*100)</f>
        <v>n/a</v>
      </c>
      <c r="W24" s="668" t="str">
        <f t="shared" si="3"/>
        <v>n/a</v>
      </c>
      <c r="X24" s="669">
        <f t="shared" si="4"/>
        <v>1.5068850719474127</v>
      </c>
      <c r="Y24" s="834"/>
      <c r="Z24" s="618">
        <f t="shared" si="5"/>
        <v>16.806722689075631</v>
      </c>
      <c r="AA24" s="844">
        <f t="shared" si="6"/>
        <v>6.2163865546218489</v>
      </c>
      <c r="AB24" s="845">
        <v>12</v>
      </c>
      <c r="AC24" s="824">
        <v>4.76</v>
      </c>
      <c r="AD24" s="824" t="s">
        <v>135</v>
      </c>
      <c r="AE24" s="824">
        <v>2.3199999999999998</v>
      </c>
      <c r="AF24" s="824">
        <v>0.98</v>
      </c>
      <c r="AG24" s="824">
        <v>16.8</v>
      </c>
      <c r="AH24" s="824">
        <v>348</v>
      </c>
      <c r="AI24" s="824">
        <v>-26.200000000000003</v>
      </c>
      <c r="AJ24" s="824">
        <v>15.8</v>
      </c>
      <c r="AK24" s="824" t="s">
        <v>135</v>
      </c>
      <c r="AL24" s="836">
        <v>232.29</v>
      </c>
      <c r="AM24" s="830">
        <v>8.4</v>
      </c>
      <c r="AN24" s="824">
        <v>0.3</v>
      </c>
      <c r="AO24" s="705">
        <f t="shared" si="7"/>
        <v>20.29601366866299</v>
      </c>
      <c r="AP24" s="706">
        <f t="shared" si="8"/>
        <v>26.512400223284839</v>
      </c>
      <c r="AQ24" s="846">
        <f t="shared" si="9"/>
        <v>-47.965571980212893</v>
      </c>
      <c r="AR24" s="618">
        <f>INDEX(Historical!$C$7:$C$1227,MATCH(B24,Historical!$B$7:$B$1249,0))*IF(AH24="n/a",1.03,IF(AH24&lt;0,1.01,IF(AH24&gt;10,1.1,(1+AH24/100))))</f>
        <v>0.70400000000000007</v>
      </c>
      <c r="AS24" s="844">
        <f t="shared" si="10"/>
        <v>0.71104000000000012</v>
      </c>
      <c r="AT24" s="844">
        <f t="shared" si="11"/>
        <v>0.73237120000000011</v>
      </c>
      <c r="AU24" s="844">
        <f t="shared" si="11"/>
        <v>0.75434233600000011</v>
      </c>
      <c r="AV24" s="844">
        <f t="shared" si="11"/>
        <v>0.77697260608000018</v>
      </c>
      <c r="AW24" s="618">
        <f t="shared" si="12"/>
        <v>3.6787261420800008</v>
      </c>
      <c r="AX24" s="713">
        <f t="shared" si="13"/>
        <v>12.432328969516732</v>
      </c>
      <c r="AY24" s="891">
        <v>0.74</v>
      </c>
      <c r="AZ24" s="830">
        <v>6.59</v>
      </c>
      <c r="BA24" s="830">
        <v>-19.75</v>
      </c>
      <c r="BB24" s="830">
        <v>-1.51</v>
      </c>
      <c r="BC24" s="830">
        <v>-8.75</v>
      </c>
      <c r="BD24" s="865"/>
      <c r="BE24" s="594">
        <v>2015</v>
      </c>
      <c r="BF24" s="856">
        <f t="shared" si="14"/>
        <v>1</v>
      </c>
      <c r="BG24" s="840">
        <v>1.4000000000000001</v>
      </c>
      <c r="BH24" s="823" t="s">
        <v>4455</v>
      </c>
      <c r="BI24" s="823" t="s">
        <v>4456</v>
      </c>
    </row>
    <row r="25" spans="1:61" s="822" customFormat="1" ht="12.75" customHeight="1" x14ac:dyDescent="0.2">
      <c r="A25" s="839" t="s">
        <v>4431</v>
      </c>
      <c r="B25" s="575" t="s">
        <v>3964</v>
      </c>
      <c r="C25" s="889" t="s">
        <v>111</v>
      </c>
      <c r="D25" s="889" t="s">
        <v>4211</v>
      </c>
      <c r="E25" s="699">
        <v>7</v>
      </c>
      <c r="F25" s="1155">
        <v>619</v>
      </c>
      <c r="G25" s="1155" t="s">
        <v>105</v>
      </c>
      <c r="H25" s="1155" t="s">
        <v>105</v>
      </c>
      <c r="I25" s="832">
        <v>60.89</v>
      </c>
      <c r="J25" s="618">
        <f t="shared" si="0"/>
        <v>1.4452291016587289</v>
      </c>
      <c r="K25" s="835">
        <v>0.22</v>
      </c>
      <c r="L25" s="845">
        <v>4</v>
      </c>
      <c r="M25" s="609">
        <f t="shared" si="1"/>
        <v>0.88</v>
      </c>
      <c r="N25" s="828" t="s">
        <v>292</v>
      </c>
      <c r="O25" s="700">
        <v>0.21</v>
      </c>
      <c r="P25" s="603">
        <v>44629</v>
      </c>
      <c r="Q25" s="603">
        <v>44649</v>
      </c>
      <c r="R25" s="609">
        <f t="shared" si="2"/>
        <v>4.7619047619047663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10.526315789473673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9.4879784971972256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18.466445254224407</v>
      </c>
      <c r="V25" s="667" t="str">
        <f>IF(INDEX(Historical!$N$7:$N$1218,MATCH(B25,Historical!$B$7:$B$1249,0))=0,"n/a",((INDEX(Historical!$C$7:$C$1227,MATCH(B25,Historical!$B$7:$B$1249,0))/INDEX(Historical!$N$7:$N$1218,MATCH(B25,Historical!$B$7:$B$1249,0)))^(1/10)-1)*100)</f>
        <v>n/a</v>
      </c>
      <c r="W25" s="668" t="str">
        <f t="shared" si="3"/>
        <v>n/a</v>
      </c>
      <c r="X25" s="669">
        <f t="shared" si="4"/>
        <v>1.4315073840484036</v>
      </c>
      <c r="Y25" s="834"/>
      <c r="Z25" s="618">
        <f t="shared" si="5"/>
        <v>25.958702064896755</v>
      </c>
      <c r="AA25" s="844">
        <f t="shared" si="6"/>
        <v>17.961651917404129</v>
      </c>
      <c r="AB25" s="845">
        <v>12</v>
      </c>
      <c r="AC25" s="824">
        <v>3.39</v>
      </c>
      <c r="AD25" s="824">
        <v>9.36</v>
      </c>
      <c r="AE25" s="824">
        <v>2.44</v>
      </c>
      <c r="AF25" s="824">
        <v>7.7</v>
      </c>
      <c r="AG25" s="824">
        <v>46</v>
      </c>
      <c r="AH25" s="824">
        <v>11.200000000000001</v>
      </c>
      <c r="AI25" s="824">
        <v>-7.580000000000001</v>
      </c>
      <c r="AJ25" s="824">
        <v>12.9</v>
      </c>
      <c r="AK25" s="824">
        <v>1.8900000000000001</v>
      </c>
      <c r="AL25" s="836">
        <v>5360</v>
      </c>
      <c r="AM25" s="830">
        <v>0.38999999999999996</v>
      </c>
      <c r="AN25" s="824">
        <v>0</v>
      </c>
      <c r="AO25" s="705">
        <f t="shared" si="7"/>
        <v>1.9500224384790066</v>
      </c>
      <c r="AP25" s="706">
        <f t="shared" si="8"/>
        <v>19.911674355883136</v>
      </c>
      <c r="AQ25" s="846">
        <f t="shared" si="9"/>
        <v>147.92895018444457</v>
      </c>
      <c r="AR25" s="618">
        <f>INDEX(Historical!$C$7:$C$1227,MATCH(B25,Historical!$B$7:$B$1249,0))*IF(AH25="n/a",1.03,IF(AH25&lt;0,1.01,IF(AH25&gt;10,1.1,(1+AH25/100))))</f>
        <v>0.92400000000000004</v>
      </c>
      <c r="AS25" s="844">
        <f t="shared" si="10"/>
        <v>0.93324000000000007</v>
      </c>
      <c r="AT25" s="844">
        <f t="shared" si="11"/>
        <v>0.95087823599999999</v>
      </c>
      <c r="AU25" s="844">
        <f t="shared" si="11"/>
        <v>0.96884983466039987</v>
      </c>
      <c r="AV25" s="844">
        <f t="shared" si="11"/>
        <v>0.98716109653548134</v>
      </c>
      <c r="AW25" s="618">
        <f t="shared" si="12"/>
        <v>4.7641291671958808</v>
      </c>
      <c r="AX25" s="713">
        <f t="shared" si="13"/>
        <v>7.8241569505598312</v>
      </c>
      <c r="AY25" s="891">
        <v>0.79</v>
      </c>
      <c r="AZ25" s="830">
        <v>43</v>
      </c>
      <c r="BA25" s="830">
        <v>-3.1</v>
      </c>
      <c r="BB25" s="830">
        <v>9.7900000000000009</v>
      </c>
      <c r="BC25" s="830">
        <v>13.91</v>
      </c>
      <c r="BD25" s="865"/>
      <c r="BE25" s="594">
        <v>2016</v>
      </c>
      <c r="BF25" s="856">
        <f t="shared" si="14"/>
        <v>1</v>
      </c>
      <c r="BG25" s="840">
        <v>11.899999999999999</v>
      </c>
      <c r="BH25" s="823" t="s">
        <v>4455</v>
      </c>
      <c r="BI25" s="823" t="s">
        <v>4456</v>
      </c>
    </row>
    <row r="26" spans="1:61" s="822" customFormat="1" ht="12.75" customHeight="1" x14ac:dyDescent="0.2">
      <c r="A26" s="839" t="s">
        <v>4375</v>
      </c>
      <c r="B26" s="575" t="s">
        <v>4351</v>
      </c>
      <c r="C26" s="889" t="s">
        <v>4209</v>
      </c>
      <c r="D26" s="889" t="s">
        <v>514</v>
      </c>
      <c r="E26" s="699">
        <v>8</v>
      </c>
      <c r="F26" s="1155">
        <v>590</v>
      </c>
      <c r="G26" s="1155" t="s">
        <v>105</v>
      </c>
      <c r="H26" s="1155" t="s">
        <v>105</v>
      </c>
      <c r="I26" s="832">
        <v>724.29</v>
      </c>
      <c r="J26" s="618">
        <f t="shared" si="0"/>
        <v>1.5739551836971379</v>
      </c>
      <c r="K26" s="835">
        <v>2.85</v>
      </c>
      <c r="L26" s="845">
        <v>4</v>
      </c>
      <c r="M26" s="609">
        <f t="shared" si="1"/>
        <v>11.4</v>
      </c>
      <c r="N26" s="828" t="s">
        <v>4371</v>
      </c>
      <c r="O26" s="700">
        <v>2.75</v>
      </c>
      <c r="P26" s="603">
        <v>44802</v>
      </c>
      <c r="Q26" s="603">
        <v>44820</v>
      </c>
      <c r="R26" s="609">
        <f t="shared" si="2"/>
        <v>3.6363636363636398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10.526315789473696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11.868894208139679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11.842691472014465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3"/>
        <v>n/a</v>
      </c>
      <c r="X26" s="669">
        <f t="shared" si="4"/>
        <v>0.54574615078407673</v>
      </c>
      <c r="Y26" s="834"/>
      <c r="Z26" s="618">
        <f t="shared" si="5"/>
        <v>19.076305220883537</v>
      </c>
      <c r="AA26" s="844">
        <f t="shared" si="6"/>
        <v>12.119979919678714</v>
      </c>
      <c r="AB26" s="845">
        <v>12</v>
      </c>
      <c r="AC26" s="824">
        <v>59.76</v>
      </c>
      <c r="AD26" s="824">
        <v>1.2</v>
      </c>
      <c r="AE26" s="824">
        <v>2.4500000000000002</v>
      </c>
      <c r="AF26" s="824">
        <v>2.2200000000000002</v>
      </c>
      <c r="AG26" s="824">
        <v>20</v>
      </c>
      <c r="AH26" s="824">
        <v>-9.3000000000000007</v>
      </c>
      <c r="AI26" s="824">
        <v>-14.829999999999998</v>
      </c>
      <c r="AJ26" s="824">
        <v>21.7</v>
      </c>
      <c r="AK26" s="824">
        <v>10</v>
      </c>
      <c r="AL26" s="836">
        <v>4190</v>
      </c>
      <c r="AM26" s="830">
        <v>0.3</v>
      </c>
      <c r="AN26" s="824">
        <v>2.02</v>
      </c>
      <c r="AO26" s="705">
        <f t="shared" si="7"/>
        <v>1.2966667360328881</v>
      </c>
      <c r="AP26" s="706">
        <f t="shared" si="8"/>
        <v>13.416646655711602</v>
      </c>
      <c r="AQ26" s="846">
        <f t="shared" si="9"/>
        <v>9.3543789128553101</v>
      </c>
      <c r="AR26" s="618">
        <f>INDEX(Historical!$C$7:$C$1227,MATCH(B26,Historical!$B$7:$B$1249,0))*IF(AH26="n/a",1.03,IF(AH26&lt;0,1.01,IF(AH26&gt;10,1.1,(1+AH26/100))))</f>
        <v>10.605</v>
      </c>
      <c r="AS26" s="844">
        <f t="shared" si="10"/>
        <v>10.71105</v>
      </c>
      <c r="AT26" s="844">
        <f t="shared" si="11"/>
        <v>11.782155000000001</v>
      </c>
      <c r="AU26" s="844">
        <f t="shared" si="11"/>
        <v>12.960370500000002</v>
      </c>
      <c r="AV26" s="844">
        <f t="shared" si="11"/>
        <v>14.256407550000002</v>
      </c>
      <c r="AW26" s="618">
        <f t="shared" si="12"/>
        <v>60.314983050000009</v>
      </c>
      <c r="AX26" s="713">
        <f t="shared" si="13"/>
        <v>8.3274631777326782</v>
      </c>
      <c r="AY26" s="891">
        <v>0.81</v>
      </c>
      <c r="AZ26" s="830">
        <v>16.71</v>
      </c>
      <c r="BA26" s="830">
        <v>-61.260000000000005</v>
      </c>
      <c r="BB26" s="830">
        <v>-8.5</v>
      </c>
      <c r="BC26" s="830">
        <v>-39.07</v>
      </c>
      <c r="BD26" s="865"/>
      <c r="BE26" s="594">
        <v>2015</v>
      </c>
      <c r="BF26" s="856">
        <f t="shared" si="14"/>
        <v>1</v>
      </c>
      <c r="BG26" s="840">
        <v>5.4</v>
      </c>
      <c r="BH26" s="823" t="s">
        <v>4455</v>
      </c>
      <c r="BI26" s="823" t="s">
        <v>4456</v>
      </c>
    </row>
    <row r="27" spans="1:61" s="822" customFormat="1" ht="12.75" customHeight="1" x14ac:dyDescent="0.2">
      <c r="A27" s="839" t="s">
        <v>4591</v>
      </c>
      <c r="B27" s="575" t="s">
        <v>4584</v>
      </c>
      <c r="C27" s="889" t="s">
        <v>107</v>
      </c>
      <c r="D27" s="889" t="s">
        <v>4205</v>
      </c>
      <c r="E27" s="699">
        <v>6</v>
      </c>
      <c r="F27" s="1155">
        <v>645</v>
      </c>
      <c r="G27" s="1155" t="s">
        <v>105</v>
      </c>
      <c r="H27" s="1155" t="s">
        <v>105</v>
      </c>
      <c r="I27" s="832">
        <v>43.78</v>
      </c>
      <c r="J27" s="618">
        <f t="shared" si="0"/>
        <v>3.6546368204659658</v>
      </c>
      <c r="K27" s="835">
        <v>0.4</v>
      </c>
      <c r="L27" s="845">
        <v>4</v>
      </c>
      <c r="M27" s="609">
        <f t="shared" si="1"/>
        <v>1.6</v>
      </c>
      <c r="N27" s="828" t="s">
        <v>708</v>
      </c>
      <c r="O27" s="700">
        <v>0.36</v>
      </c>
      <c r="P27" s="603">
        <v>44574</v>
      </c>
      <c r="Q27" s="603">
        <v>44592</v>
      </c>
      <c r="R27" s="609">
        <f t="shared" si="2"/>
        <v>11.111111111111121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6.8181818181818121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8.6280897659601674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12.00201219146695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7.7782221547402441</v>
      </c>
      <c r="W27" s="668">
        <f t="shared" si="3"/>
        <v>1.5430276935652476</v>
      </c>
      <c r="X27" s="669">
        <f t="shared" si="4"/>
        <v>0.97577334889975198</v>
      </c>
      <c r="Y27" s="640"/>
      <c r="Z27" s="618">
        <f t="shared" si="5"/>
        <v>37.914691943127963</v>
      </c>
      <c r="AA27" s="844">
        <f t="shared" si="6"/>
        <v>10.374407582938389</v>
      </c>
      <c r="AB27" s="845">
        <v>12</v>
      </c>
      <c r="AC27" s="824">
        <v>4.22</v>
      </c>
      <c r="AD27" s="824" t="s">
        <v>135</v>
      </c>
      <c r="AE27" s="824">
        <v>3.85</v>
      </c>
      <c r="AF27" s="824">
        <v>1.45</v>
      </c>
      <c r="AG27" s="824">
        <v>13.100000000000001</v>
      </c>
      <c r="AH27" s="824">
        <v>16.400000000000002</v>
      </c>
      <c r="AI27" s="824">
        <v>3.51</v>
      </c>
      <c r="AJ27" s="824">
        <v>12.3</v>
      </c>
      <c r="AK27" s="824" t="s">
        <v>135</v>
      </c>
      <c r="AL27" s="836">
        <v>626.98</v>
      </c>
      <c r="AM27" s="830">
        <v>1.7999999999999998</v>
      </c>
      <c r="AN27" s="824">
        <v>0.1</v>
      </c>
      <c r="AO27" s="705">
        <f t="shared" si="7"/>
        <v>5.2822414289945261</v>
      </c>
      <c r="AP27" s="706">
        <f t="shared" si="8"/>
        <v>15.656649011932915</v>
      </c>
      <c r="AQ27" s="846">
        <f t="shared" si="9"/>
        <v>-18.233690732509146</v>
      </c>
      <c r="AR27" s="618">
        <f>INDEX(Historical!$C$7:$C$1227,MATCH(B27,Historical!$B$7:$B$1249,0))*IF(AH27="n/a",1.03,IF(AH27&lt;0,1.01,IF(AH27&gt;10,1.1,(1+AH27/100))))</f>
        <v>1.5509999999999999</v>
      </c>
      <c r="AS27" s="844">
        <f t="shared" si="10"/>
        <v>1.6054400999999998</v>
      </c>
      <c r="AT27" s="844">
        <f t="shared" ref="AT27:AV46" si="15">IF($AK27="n/a",1.03*AS27,IF($AK27&lt;0,1.01*AS27,IF($AK27&gt;10,1.1*AS27,(1+$AK27/100)*AS27)))</f>
        <v>1.6536033029999999</v>
      </c>
      <c r="AU27" s="844">
        <f t="shared" si="15"/>
        <v>1.70321140209</v>
      </c>
      <c r="AV27" s="844">
        <f t="shared" si="15"/>
        <v>1.7543077441527</v>
      </c>
      <c r="AW27" s="618">
        <f t="shared" si="12"/>
        <v>8.2675625492426992</v>
      </c>
      <c r="AX27" s="713">
        <f t="shared" si="13"/>
        <v>18.884336567479899</v>
      </c>
      <c r="AY27" s="891">
        <v>0.73</v>
      </c>
      <c r="AZ27" s="830">
        <v>8.2100000000000009</v>
      </c>
      <c r="BA27" s="830">
        <v>-16.07</v>
      </c>
      <c r="BB27" s="830">
        <v>1.48</v>
      </c>
      <c r="BC27" s="830">
        <v>-3.4000000000000004</v>
      </c>
      <c r="BD27" s="865"/>
      <c r="BE27" s="594">
        <v>2017</v>
      </c>
      <c r="BF27" s="856">
        <f t="shared" si="14"/>
        <v>1</v>
      </c>
      <c r="BG27" s="840">
        <v>1.0999999999999999</v>
      </c>
      <c r="BH27" s="823" t="s">
        <v>4455</v>
      </c>
      <c r="BI27" s="823" t="s">
        <v>4456</v>
      </c>
    </row>
    <row r="28" spans="1:61" s="822" customFormat="1" ht="12.75" customHeight="1" x14ac:dyDescent="0.2">
      <c r="A28" s="822" t="s">
        <v>5230</v>
      </c>
      <c r="B28" s="833" t="s">
        <v>5231</v>
      </c>
      <c r="C28" s="889" t="s">
        <v>107</v>
      </c>
      <c r="D28" s="889" t="s">
        <v>4205</v>
      </c>
      <c r="E28" s="699">
        <v>9</v>
      </c>
      <c r="F28" s="1155">
        <v>525</v>
      </c>
      <c r="G28" s="1155" t="s">
        <v>114</v>
      </c>
      <c r="H28" s="1155" t="s">
        <v>114</v>
      </c>
      <c r="I28" s="832">
        <v>28.84</v>
      </c>
      <c r="J28" s="618">
        <f t="shared" si="0"/>
        <v>3.0513176144244105</v>
      </c>
      <c r="K28" s="835">
        <v>0.22</v>
      </c>
      <c r="L28" s="845">
        <v>4</v>
      </c>
      <c r="M28" s="609">
        <f t="shared" si="1"/>
        <v>0.88</v>
      </c>
      <c r="N28" s="828" t="s">
        <v>162</v>
      </c>
      <c r="O28" s="700">
        <v>0.2</v>
      </c>
      <c r="P28" s="603">
        <v>44634</v>
      </c>
      <c r="Q28" s="603">
        <v>44652</v>
      </c>
      <c r="R28" s="609">
        <f t="shared" si="2"/>
        <v>9.9999999999999947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4.0540540540540571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9.2813969149440965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12.621254069680464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8.2037389818342845</v>
      </c>
      <c r="W28" s="668">
        <f t="shared" si="3"/>
        <v>1.5384758215282055</v>
      </c>
      <c r="X28" s="669">
        <f t="shared" si="4"/>
        <v>7.0118078164891475</v>
      </c>
      <c r="Y28" s="631"/>
      <c r="Z28" s="618">
        <f t="shared" si="5"/>
        <v>51.162790697674424</v>
      </c>
      <c r="AA28" s="844">
        <f t="shared" si="6"/>
        <v>16.767441860465116</v>
      </c>
      <c r="AB28" s="845">
        <v>12</v>
      </c>
      <c r="AC28" s="824">
        <v>1.72</v>
      </c>
      <c r="AD28" s="824">
        <v>3.3</v>
      </c>
      <c r="AE28" s="824">
        <v>3.7</v>
      </c>
      <c r="AF28" s="824">
        <v>1.22</v>
      </c>
      <c r="AG28" s="824">
        <v>5.3</v>
      </c>
      <c r="AH28" s="824">
        <v>-27.3</v>
      </c>
      <c r="AI28" s="824">
        <v>20.49</v>
      </c>
      <c r="AJ28" s="824">
        <v>1.7999999999999998</v>
      </c>
      <c r="AK28" s="824">
        <v>5</v>
      </c>
      <c r="AL28" s="836">
        <v>5100</v>
      </c>
      <c r="AM28" s="830">
        <v>0.2</v>
      </c>
      <c r="AN28" s="824">
        <v>0.11</v>
      </c>
      <c r="AO28" s="705">
        <f t="shared" si="7"/>
        <v>-1.0948701763602404</v>
      </c>
      <c r="AP28" s="706">
        <f t="shared" si="8"/>
        <v>15.672571684104875</v>
      </c>
      <c r="AQ28" s="846">
        <f t="shared" si="9"/>
        <v>-4.6497006477519971</v>
      </c>
      <c r="AR28" s="618">
        <f>INDEX(Historical!$C$7:$C$1227,MATCH(B28,Historical!$B$7:$B$1249,0))*IF(AH28="n/a",1.03,IF(AH28&lt;0,1.01,IF(AH28&gt;10,1.1,(1+AH28/100))))</f>
        <v>0.77770000000000006</v>
      </c>
      <c r="AS28" s="844">
        <f t="shared" si="10"/>
        <v>0.85547000000000017</v>
      </c>
      <c r="AT28" s="844">
        <f t="shared" si="15"/>
        <v>0.89824350000000019</v>
      </c>
      <c r="AU28" s="844">
        <f t="shared" si="15"/>
        <v>0.94315567500000019</v>
      </c>
      <c r="AV28" s="844">
        <f t="shared" si="15"/>
        <v>0.99031345875000021</v>
      </c>
      <c r="AW28" s="618">
        <f t="shared" si="12"/>
        <v>4.4648826337500012</v>
      </c>
      <c r="AX28" s="713">
        <f t="shared" si="13"/>
        <v>15.48156253033981</v>
      </c>
      <c r="AY28" s="891">
        <v>1.01</v>
      </c>
      <c r="AZ28" s="830">
        <v>30.85</v>
      </c>
      <c r="BA28" s="830">
        <v>-15.770000000000001</v>
      </c>
      <c r="BB28" s="830">
        <v>5.83</v>
      </c>
      <c r="BC28" s="830">
        <v>7.3999999999999995</v>
      </c>
      <c r="BD28" s="865"/>
      <c r="BE28" s="594">
        <v>2013</v>
      </c>
      <c r="BF28" s="856">
        <f t="shared" si="14"/>
        <v>1</v>
      </c>
      <c r="BG28" s="840">
        <v>0.5</v>
      </c>
      <c r="BH28" s="823" t="s">
        <v>4455</v>
      </c>
      <c r="BI28" s="823" t="s">
        <v>4456</v>
      </c>
    </row>
    <row r="29" spans="1:61" s="822" customFormat="1" ht="12.75" customHeight="1" x14ac:dyDescent="0.2">
      <c r="A29" s="839" t="s">
        <v>4544</v>
      </c>
      <c r="B29" s="833" t="s">
        <v>4537</v>
      </c>
      <c r="C29" s="889" t="s">
        <v>107</v>
      </c>
      <c r="D29" s="889" t="s">
        <v>4205</v>
      </c>
      <c r="E29" s="699">
        <v>6</v>
      </c>
      <c r="F29" s="1155">
        <v>647</v>
      </c>
      <c r="G29" s="1155" t="s">
        <v>105</v>
      </c>
      <c r="H29" s="1155" t="s">
        <v>105</v>
      </c>
      <c r="I29" s="832">
        <v>13.71</v>
      </c>
      <c r="J29" s="618">
        <f t="shared" si="0"/>
        <v>3.1363967906637487</v>
      </c>
      <c r="K29" s="835">
        <v>0.1075</v>
      </c>
      <c r="L29" s="845">
        <v>4</v>
      </c>
      <c r="M29" s="609">
        <f t="shared" si="1"/>
        <v>0.43</v>
      </c>
      <c r="N29" s="828" t="s">
        <v>106</v>
      </c>
      <c r="O29" s="700">
        <v>0.10249999999999999</v>
      </c>
      <c r="P29" s="603">
        <v>44595</v>
      </c>
      <c r="Q29" s="603">
        <v>44610</v>
      </c>
      <c r="R29" s="609">
        <f t="shared" si="2"/>
        <v>4.8780487804878092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2.4999999999999911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27.03340927724809</v>
      </c>
      <c r="U29" s="667" t="str">
        <f>IF(INDEX(Historical!$H$7:$H$1218,MATCH(B29,Historical!$B$7:$B$1249,0))=0,"n/a",((INDEX(Historical!$C$7:$C$1227,MATCH(B29,Historical!$B$7:$B$1249,0))/INDEX(Historical!$H$7:$H$1218,MATCH(B29,Historical!$B$7:$B$1249,0)))^(1/5)-1)*100)</f>
        <v>n/a</v>
      </c>
      <c r="V29" s="667" t="str">
        <f>IF(INDEX(Historical!$N$7:$N$1218,MATCH(B29,Historical!$B$7:$B$1249,0))=0,"n/a",((INDEX(Historical!$C$7:$C$1227,MATCH(B29,Historical!$B$7:$B$1249,0))/INDEX(Historical!$N$7:$N$1218,MATCH(B29,Historical!$B$7:$B$1249,0)))^(1/10)-1)*100)</f>
        <v>n/a</v>
      </c>
      <c r="W29" s="668" t="str">
        <f t="shared" si="3"/>
        <v>n/a</v>
      </c>
      <c r="X29" s="669" t="str">
        <f t="shared" si="4"/>
        <v>n/a</v>
      </c>
      <c r="Y29" s="640"/>
      <c r="Z29" s="618">
        <f t="shared" si="5"/>
        <v>38.053097345132748</v>
      </c>
      <c r="AA29" s="844">
        <f t="shared" si="6"/>
        <v>12.13274336283186</v>
      </c>
      <c r="AB29" s="845">
        <v>12</v>
      </c>
      <c r="AC29" s="824">
        <v>1.1299999999999999</v>
      </c>
      <c r="AD29" s="824">
        <v>1.72</v>
      </c>
      <c r="AE29" s="824">
        <v>2.82</v>
      </c>
      <c r="AF29" s="824">
        <v>1.06</v>
      </c>
      <c r="AG29" s="824">
        <v>7.8</v>
      </c>
      <c r="AH29" s="824">
        <v>33.300000000000004</v>
      </c>
      <c r="AI29" s="824">
        <v>24.08</v>
      </c>
      <c r="AJ29" s="824">
        <v>14.499999999999998</v>
      </c>
      <c r="AK29" s="824">
        <v>7.0000000000000009</v>
      </c>
      <c r="AL29" s="836">
        <v>240.49</v>
      </c>
      <c r="AM29" s="830">
        <v>6.4</v>
      </c>
      <c r="AN29" s="824">
        <v>0.28000000000000003</v>
      </c>
      <c r="AO29" s="705" t="str">
        <f t="shared" si="7"/>
        <v>n/a</v>
      </c>
      <c r="AP29" s="706" t="str">
        <f t="shared" si="8"/>
        <v>n/a</v>
      </c>
      <c r="AQ29" s="846">
        <f t="shared" si="9"/>
        <v>-24.396625693758367</v>
      </c>
      <c r="AR29" s="618">
        <f>INDEX(Historical!$C$7:$C$1227,MATCH(B29,Historical!$B$7:$B$1249,0))*IF(AH29="n/a",1.03,IF(AH29&lt;0,1.01,IF(AH29&gt;10,1.1,(1+AH29/100))))</f>
        <v>0.45100000000000001</v>
      </c>
      <c r="AS29" s="844">
        <f t="shared" si="10"/>
        <v>0.49610000000000004</v>
      </c>
      <c r="AT29" s="844">
        <f t="shared" si="15"/>
        <v>0.53082700000000005</v>
      </c>
      <c r="AU29" s="844">
        <f t="shared" si="15"/>
        <v>0.56798489000000008</v>
      </c>
      <c r="AV29" s="844">
        <f t="shared" si="15"/>
        <v>0.60774383230000006</v>
      </c>
      <c r="AW29" s="618">
        <f t="shared" si="12"/>
        <v>2.6536557223000004</v>
      </c>
      <c r="AX29" s="713">
        <f t="shared" si="13"/>
        <v>19.35562160685631</v>
      </c>
      <c r="AY29" s="891">
        <v>0.53</v>
      </c>
      <c r="AZ29" s="830">
        <v>6.36</v>
      </c>
      <c r="BA29" s="830">
        <v>-27.839999999999996</v>
      </c>
      <c r="BB29" s="830">
        <v>0.84</v>
      </c>
      <c r="BC29" s="830">
        <v>-12.11</v>
      </c>
      <c r="BD29" s="865"/>
      <c r="BE29" s="594">
        <v>2017</v>
      </c>
      <c r="BF29" s="856">
        <f t="shared" si="14"/>
        <v>1</v>
      </c>
      <c r="BG29" s="840">
        <v>0.70000000000000007</v>
      </c>
      <c r="BH29" s="823" t="s">
        <v>4455</v>
      </c>
      <c r="BI29" s="823" t="s">
        <v>4456</v>
      </c>
    </row>
    <row r="30" spans="1:61" s="822" customFormat="1" ht="12.75" customHeight="1" x14ac:dyDescent="0.2">
      <c r="A30" s="838" t="s">
        <v>4728</v>
      </c>
      <c r="B30" s="833" t="s">
        <v>3739</v>
      </c>
      <c r="C30" s="889" t="s">
        <v>107</v>
      </c>
      <c r="D30" s="889" t="s">
        <v>4205</v>
      </c>
      <c r="E30" s="699">
        <v>9</v>
      </c>
      <c r="F30" s="1155">
        <v>552</v>
      </c>
      <c r="G30" s="1155" t="s">
        <v>105</v>
      </c>
      <c r="H30" s="1155" t="s">
        <v>105</v>
      </c>
      <c r="I30" s="832">
        <v>35.200000000000003</v>
      </c>
      <c r="J30" s="618">
        <f t="shared" si="0"/>
        <v>1.9318181818181817</v>
      </c>
      <c r="K30" s="835">
        <v>0.17</v>
      </c>
      <c r="L30" s="845">
        <v>4</v>
      </c>
      <c r="M30" s="609">
        <f t="shared" si="1"/>
        <v>0.68</v>
      </c>
      <c r="N30" s="828" t="s">
        <v>511</v>
      </c>
      <c r="O30" s="700">
        <v>0.16</v>
      </c>
      <c r="P30" s="603">
        <v>44813</v>
      </c>
      <c r="Q30" s="603">
        <v>44830</v>
      </c>
      <c r="R30" s="609">
        <f t="shared" si="2"/>
        <v>6.2500000000000053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8.7719298245614077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24.66577380596615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29.535424783841925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7.5293556739927769</v>
      </c>
      <c r="W30" s="668">
        <f t="shared" si="3"/>
        <v>3.9227028264663515</v>
      </c>
      <c r="X30" s="669">
        <f t="shared" si="4"/>
        <v>1.256826586546465</v>
      </c>
      <c r="Y30" s="628"/>
      <c r="Z30" s="618">
        <f t="shared" si="5"/>
        <v>33.009708737864081</v>
      </c>
      <c r="AA30" s="844">
        <f t="shared" si="6"/>
        <v>17.087378640776699</v>
      </c>
      <c r="AB30" s="845">
        <v>12</v>
      </c>
      <c r="AC30" s="824">
        <v>2.06</v>
      </c>
      <c r="AD30" s="824">
        <v>2.82</v>
      </c>
      <c r="AE30" s="824">
        <v>5.14</v>
      </c>
      <c r="AF30" s="824">
        <v>1.54</v>
      </c>
      <c r="AG30" s="824">
        <v>9</v>
      </c>
      <c r="AH30" s="824">
        <v>5.3</v>
      </c>
      <c r="AI30" s="824">
        <v>42.07</v>
      </c>
      <c r="AJ30" s="824">
        <v>23.5</v>
      </c>
      <c r="AK30" s="824">
        <v>6</v>
      </c>
      <c r="AL30" s="836">
        <v>594.23</v>
      </c>
      <c r="AM30" s="830">
        <v>1.5</v>
      </c>
      <c r="AN30" s="824">
        <v>0.14000000000000001</v>
      </c>
      <c r="AO30" s="705">
        <f t="shared" si="7"/>
        <v>14.379864324883407</v>
      </c>
      <c r="AP30" s="706">
        <f t="shared" si="8"/>
        <v>31.467242965660105</v>
      </c>
      <c r="AQ30" s="846">
        <f t="shared" si="9"/>
        <v>8.1450941134098684</v>
      </c>
      <c r="AR30" s="618">
        <f>INDEX(Historical!$C$7:$C$1227,MATCH(B30,Historical!$B$7:$B$1249,0))*IF(AH30="n/a",1.03,IF(AH30&lt;0,1.01,IF(AH30&gt;10,1.1,(1+AH30/100))))</f>
        <v>0.65286</v>
      </c>
      <c r="AS30" s="844">
        <f t="shared" si="10"/>
        <v>0.71814600000000006</v>
      </c>
      <c r="AT30" s="844">
        <f t="shared" si="15"/>
        <v>0.76123476000000012</v>
      </c>
      <c r="AU30" s="844">
        <f t="shared" si="15"/>
        <v>0.8069088456000002</v>
      </c>
      <c r="AV30" s="844">
        <f t="shared" si="15"/>
        <v>0.85532337633600031</v>
      </c>
      <c r="AW30" s="618">
        <f t="shared" si="12"/>
        <v>3.7944729819360008</v>
      </c>
      <c r="AX30" s="713">
        <f t="shared" si="13"/>
        <v>10.77975278959091</v>
      </c>
      <c r="AY30" s="891">
        <v>0.67</v>
      </c>
      <c r="AZ30" s="830">
        <v>44.09</v>
      </c>
      <c r="BA30" s="830">
        <v>-2.8400000000000003</v>
      </c>
      <c r="BB30" s="830">
        <v>3.3099999999999996</v>
      </c>
      <c r="BC30" s="830">
        <v>17.75</v>
      </c>
      <c r="BD30" s="865"/>
      <c r="BE30" s="594">
        <v>2014</v>
      </c>
      <c r="BF30" s="856">
        <f t="shared" si="14"/>
        <v>1</v>
      </c>
      <c r="BG30" s="840">
        <v>0.8</v>
      </c>
      <c r="BH30" s="823" t="s">
        <v>4455</v>
      </c>
      <c r="BI30" s="823" t="s">
        <v>4456</v>
      </c>
    </row>
    <row r="31" spans="1:61" s="822" customFormat="1" ht="12.75" customHeight="1" x14ac:dyDescent="0.2">
      <c r="A31" s="838" t="s">
        <v>4730</v>
      </c>
      <c r="B31" s="567" t="s">
        <v>3744</v>
      </c>
      <c r="C31" s="889" t="s">
        <v>4186</v>
      </c>
      <c r="D31" s="889" t="s">
        <v>4187</v>
      </c>
      <c r="E31" s="699">
        <v>9</v>
      </c>
      <c r="F31" s="1155">
        <v>564</v>
      </c>
      <c r="G31" s="1155" t="s">
        <v>105</v>
      </c>
      <c r="H31" s="1155" t="s">
        <v>105</v>
      </c>
      <c r="I31" s="832">
        <v>141.43</v>
      </c>
      <c r="J31" s="618">
        <f t="shared" si="0"/>
        <v>4.426217916990737</v>
      </c>
      <c r="K31" s="835">
        <v>1.5649999999999999</v>
      </c>
      <c r="L31" s="845">
        <v>4</v>
      </c>
      <c r="M31" s="609">
        <f t="shared" si="1"/>
        <v>6.26</v>
      </c>
      <c r="N31" s="828" t="s">
        <v>316</v>
      </c>
      <c r="O31" s="700">
        <v>1.47</v>
      </c>
      <c r="P31" s="603">
        <v>44909</v>
      </c>
      <c r="Q31" s="603">
        <v>44925</v>
      </c>
      <c r="R31" s="609">
        <f t="shared" si="2"/>
        <v>6.4625850340136042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10.750507099391493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8.4972776386218474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8.6569411193963433</v>
      </c>
      <c r="V31" s="667" t="str">
        <f>IF(INDEX(Historical!$N$7:$N$1218,MATCH(B31,Historical!$B$7:$B$1249,0))=0,"n/a",((INDEX(Historical!$C$7:$C$1227,MATCH(B31,Historical!$B$7:$B$1249,0))/INDEX(Historical!$N$7:$N$1218,MATCH(B31,Historical!$B$7:$B$1249,0)))^(1/10)-1)*100)</f>
        <v>n/a</v>
      </c>
      <c r="W31" s="668" t="str">
        <f t="shared" si="3"/>
        <v>n/a</v>
      </c>
      <c r="X31" s="669">
        <f t="shared" si="4"/>
        <v>0.37803236329241668</v>
      </c>
      <c r="Y31" s="628"/>
      <c r="Z31" s="618">
        <f t="shared" si="5"/>
        <v>168.27956989247309</v>
      </c>
      <c r="AA31" s="844">
        <f t="shared" si="6"/>
        <v>38.018817204301072</v>
      </c>
      <c r="AB31" s="845">
        <v>12</v>
      </c>
      <c r="AC31" s="824">
        <v>3.72</v>
      </c>
      <c r="AD31" s="824">
        <v>3.39</v>
      </c>
      <c r="AE31" s="824">
        <v>8.6999999999999993</v>
      </c>
      <c r="AF31" s="824">
        <v>7.85</v>
      </c>
      <c r="AG31" s="824">
        <v>20.3</v>
      </c>
      <c r="AH31" s="824">
        <v>13.5</v>
      </c>
      <c r="AI31" s="824">
        <v>-2.4299999999999997</v>
      </c>
      <c r="AJ31" s="824">
        <v>22.900000000000002</v>
      </c>
      <c r="AK31" s="824">
        <v>11.03</v>
      </c>
      <c r="AL31" s="824">
        <v>59810</v>
      </c>
      <c r="AM31" s="830">
        <v>0.43</v>
      </c>
      <c r="AN31" s="824">
        <v>2.8</v>
      </c>
      <c r="AO31" s="705">
        <f t="shared" si="7"/>
        <v>-24.935658167913992</v>
      </c>
      <c r="AP31" s="706">
        <f t="shared" si="8"/>
        <v>13.08315903638708</v>
      </c>
      <c r="AQ31" s="846">
        <f t="shared" si="9"/>
        <v>264.20245594007696</v>
      </c>
      <c r="AR31" s="618">
        <f>INDEX(Historical!$C$7:$C$1227,MATCH(B31,Historical!$B$7:$B$1249,0))*IF(AH31="n/a",1.03,IF(AH31&lt;0,1.01,IF(AH31&gt;10,1.1,(1+AH31/100))))</f>
        <v>6.0060000000000002</v>
      </c>
      <c r="AS31" s="844">
        <f t="shared" si="10"/>
        <v>6.0660600000000002</v>
      </c>
      <c r="AT31" s="844">
        <f t="shared" si="15"/>
        <v>6.6726660000000004</v>
      </c>
      <c r="AU31" s="844">
        <f t="shared" si="15"/>
        <v>7.3399326000000009</v>
      </c>
      <c r="AV31" s="844">
        <f t="shared" si="15"/>
        <v>8.073925860000001</v>
      </c>
      <c r="AW31" s="618">
        <f t="shared" si="12"/>
        <v>34.15858446</v>
      </c>
      <c r="AX31" s="713">
        <f t="shared" si="13"/>
        <v>24.152290504136321</v>
      </c>
      <c r="AY31" s="891">
        <v>0.62</v>
      </c>
      <c r="AZ31" s="830">
        <v>16.2</v>
      </c>
      <c r="BA31" s="830">
        <v>-32.61</v>
      </c>
      <c r="BB31" s="830">
        <v>3.16</v>
      </c>
      <c r="BC31" s="830">
        <v>-15.35</v>
      </c>
      <c r="BD31" s="865"/>
      <c r="BE31" s="594">
        <v>2014</v>
      </c>
      <c r="BF31" s="856">
        <f t="shared" si="14"/>
        <v>1</v>
      </c>
      <c r="BG31" s="840">
        <v>4.1000000000000005</v>
      </c>
      <c r="BH31" s="823" t="s">
        <v>4455</v>
      </c>
      <c r="BI31" s="823" t="s">
        <v>4457</v>
      </c>
    </row>
    <row r="32" spans="1:61" s="822" customFormat="1" ht="12.75" customHeight="1" x14ac:dyDescent="0.2">
      <c r="A32" s="839" t="s">
        <v>4374</v>
      </c>
      <c r="B32" s="833" t="s">
        <v>4350</v>
      </c>
      <c r="C32" s="889" t="s">
        <v>4061</v>
      </c>
      <c r="D32" s="889" t="s">
        <v>4204</v>
      </c>
      <c r="E32" s="699">
        <v>8</v>
      </c>
      <c r="F32" s="1155">
        <v>598</v>
      </c>
      <c r="G32" s="1155" t="s">
        <v>105</v>
      </c>
      <c r="H32" s="1155" t="s">
        <v>105</v>
      </c>
      <c r="I32" s="832">
        <v>49.78</v>
      </c>
      <c r="J32" s="618">
        <f t="shared" si="0"/>
        <v>0.56247488951386104</v>
      </c>
      <c r="K32" s="835">
        <v>7.0000000000000007E-2</v>
      </c>
      <c r="L32" s="845">
        <v>4</v>
      </c>
      <c r="M32" s="609">
        <f t="shared" si="1"/>
        <v>0.28000000000000003</v>
      </c>
      <c r="N32" s="828" t="s">
        <v>511</v>
      </c>
      <c r="O32" s="700">
        <v>6.5000000000000002E-2</v>
      </c>
      <c r="P32" s="1006">
        <v>44882</v>
      </c>
      <c r="Q32" s="1006">
        <v>44897</v>
      </c>
      <c r="R32" s="609">
        <f t="shared" si="2"/>
        <v>7.6923076923076987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8.8888888888888786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9.8157887721507677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10.68144305771952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10.533101812280421</v>
      </c>
      <c r="W32" s="668">
        <f t="shared" si="3"/>
        <v>1.0140833391799318</v>
      </c>
      <c r="X32" s="669">
        <f t="shared" si="4"/>
        <v>0.79121800427552003</v>
      </c>
      <c r="Y32" s="834"/>
      <c r="Z32" s="618">
        <f t="shared" si="5"/>
        <v>23.1404958677686</v>
      </c>
      <c r="AA32" s="844">
        <f t="shared" si="6"/>
        <v>41.1404958677686</v>
      </c>
      <c r="AB32" s="845">
        <v>12</v>
      </c>
      <c r="AC32" s="824">
        <v>1.21</v>
      </c>
      <c r="AD32" s="824">
        <v>2.63</v>
      </c>
      <c r="AE32" s="824">
        <v>7.89</v>
      </c>
      <c r="AF32" s="824">
        <v>5.95</v>
      </c>
      <c r="AG32" s="824">
        <v>15.4</v>
      </c>
      <c r="AH32" s="824">
        <v>55.900000000000006</v>
      </c>
      <c r="AI32" s="824">
        <v>8.5299999999999994</v>
      </c>
      <c r="AJ32" s="824">
        <v>13.5</v>
      </c>
      <c r="AK32" s="824">
        <v>15</v>
      </c>
      <c r="AL32" s="836">
        <v>7980</v>
      </c>
      <c r="AM32" s="830">
        <v>3.52</v>
      </c>
      <c r="AN32" s="824">
        <v>0</v>
      </c>
      <c r="AO32" s="705">
        <f t="shared" si="7"/>
        <v>-29.896577920535218</v>
      </c>
      <c r="AP32" s="706">
        <f t="shared" si="8"/>
        <v>11.243917947233381</v>
      </c>
      <c r="AQ32" s="846">
        <f t="shared" si="9"/>
        <v>229.8389845655154</v>
      </c>
      <c r="AR32" s="618">
        <f>INDEX(Historical!$C$7:$C$1227,MATCH(B32,Historical!$B$7:$B$1249,0))*IF(AH32="n/a",1.03,IF(AH32&lt;0,1.01,IF(AH32&gt;10,1.1,(1+AH32/100))))</f>
        <v>0.26950000000000002</v>
      </c>
      <c r="AS32" s="844">
        <f t="shared" si="10"/>
        <v>0.29248835000000001</v>
      </c>
      <c r="AT32" s="844">
        <f t="shared" si="15"/>
        <v>0.32173718500000004</v>
      </c>
      <c r="AU32" s="844">
        <f t="shared" si="15"/>
        <v>0.3539109035000001</v>
      </c>
      <c r="AV32" s="844">
        <f t="shared" si="15"/>
        <v>0.38930199385000014</v>
      </c>
      <c r="AW32" s="618">
        <f t="shared" si="12"/>
        <v>1.6269384323500002</v>
      </c>
      <c r="AX32" s="713">
        <f t="shared" si="13"/>
        <v>3.2682571963640021</v>
      </c>
      <c r="AY32" s="891">
        <v>1.58</v>
      </c>
      <c r="AZ32" s="830">
        <v>23.82</v>
      </c>
      <c r="BA32" s="830">
        <v>-38.01</v>
      </c>
      <c r="BB32" s="830">
        <v>9.81</v>
      </c>
      <c r="BC32" s="830">
        <v>-5.36</v>
      </c>
      <c r="BD32" s="865"/>
      <c r="BE32" s="594">
        <v>2015</v>
      </c>
      <c r="BF32" s="856">
        <f t="shared" si="14"/>
        <v>1</v>
      </c>
      <c r="BG32" s="840">
        <v>11</v>
      </c>
      <c r="BH32" s="823" t="s">
        <v>4455</v>
      </c>
      <c r="BI32" s="823" t="s">
        <v>4456</v>
      </c>
    </row>
    <row r="33" spans="1:61" s="822" customFormat="1" ht="12.75" customHeight="1" x14ac:dyDescent="0.2">
      <c r="A33" s="148" t="s">
        <v>4739</v>
      </c>
      <c r="B33" s="567" t="s">
        <v>3929</v>
      </c>
      <c r="C33" s="889" t="s">
        <v>4186</v>
      </c>
      <c r="D33" s="889" t="s">
        <v>4187</v>
      </c>
      <c r="E33" s="699">
        <v>8</v>
      </c>
      <c r="F33" s="1155">
        <v>595</v>
      </c>
      <c r="G33" s="1155" t="s">
        <v>105</v>
      </c>
      <c r="H33" s="1155" t="s">
        <v>105</v>
      </c>
      <c r="I33" s="832">
        <v>35.26</v>
      </c>
      <c r="J33" s="618">
        <f t="shared" si="0"/>
        <v>5.0482132728304032</v>
      </c>
      <c r="K33" s="835">
        <v>0.44500000000000001</v>
      </c>
      <c r="L33" s="845">
        <v>4</v>
      </c>
      <c r="M33" s="609">
        <f t="shared" si="1"/>
        <v>1.78</v>
      </c>
      <c r="N33" s="828" t="s">
        <v>4172</v>
      </c>
      <c r="O33" s="700">
        <v>0.4425</v>
      </c>
      <c r="P33" s="603">
        <v>44874</v>
      </c>
      <c r="Q33" s="603">
        <v>44890</v>
      </c>
      <c r="R33" s="609">
        <f t="shared" si="2"/>
        <v>0.56497175141242995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2.3738872403560762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2.4325586145465206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2.4952764470199895</v>
      </c>
      <c r="V33" s="667" t="str">
        <f>IF(INDEX(Historical!$N$7:$N$1218,MATCH(B33,Historical!$B$7:$B$1249,0))=0,"n/a",((INDEX(Historical!$C$7:$C$1227,MATCH(B33,Historical!$B$7:$B$1249,0))/INDEX(Historical!$N$7:$N$1218,MATCH(B33,Historical!$B$7:$B$1249,0)))^(1/10)-1)*100)</f>
        <v>n/a</v>
      </c>
      <c r="W33" s="668" t="str">
        <f t="shared" si="3"/>
        <v>n/a</v>
      </c>
      <c r="X33" s="669">
        <f t="shared" si="4"/>
        <v>8.5163018669624224E-2</v>
      </c>
      <c r="Y33" s="834"/>
      <c r="Z33" s="618">
        <f t="shared" si="5"/>
        <v>206.97674418604652</v>
      </c>
      <c r="AA33" s="844">
        <f t="shared" si="6"/>
        <v>41</v>
      </c>
      <c r="AB33" s="845">
        <v>12</v>
      </c>
      <c r="AC33" s="824">
        <v>0.86</v>
      </c>
      <c r="AD33" s="824" t="s">
        <v>135</v>
      </c>
      <c r="AE33" s="824">
        <v>9.18</v>
      </c>
      <c r="AF33" s="824">
        <v>1.7</v>
      </c>
      <c r="AG33" s="824">
        <v>4.3</v>
      </c>
      <c r="AH33" s="824">
        <v>8.6</v>
      </c>
      <c r="AI33" s="824">
        <v>17.02</v>
      </c>
      <c r="AJ33" s="824">
        <v>29.299999999999997</v>
      </c>
      <c r="AK33" s="824" t="s">
        <v>135</v>
      </c>
      <c r="AL33" s="836">
        <v>877.34</v>
      </c>
      <c r="AM33" s="830">
        <v>6.4</v>
      </c>
      <c r="AN33" s="824">
        <v>0.66</v>
      </c>
      <c r="AO33" s="705">
        <f t="shared" si="7"/>
        <v>-33.456510280149608</v>
      </c>
      <c r="AP33" s="706">
        <f t="shared" si="8"/>
        <v>7.5434897198503927</v>
      </c>
      <c r="AQ33" s="846">
        <f t="shared" si="9"/>
        <v>76.005050432587808</v>
      </c>
      <c r="AR33" s="618">
        <f>INDEX(Historical!$C$7:$C$1227,MATCH(B33,Historical!$B$7:$B$1249,0))*IF(AH33="n/a",1.03,IF(AH33&lt;0,1.01,IF(AH33&gt;10,1.1,(1+AH33/100))))</f>
        <v>1.8733500000000003</v>
      </c>
      <c r="AS33" s="844">
        <f t="shared" si="10"/>
        <v>2.0606850000000003</v>
      </c>
      <c r="AT33" s="844">
        <f t="shared" si="15"/>
        <v>2.1225055500000005</v>
      </c>
      <c r="AU33" s="844">
        <f t="shared" si="15"/>
        <v>2.1861807165000005</v>
      </c>
      <c r="AV33" s="844">
        <f t="shared" si="15"/>
        <v>2.2517661379950007</v>
      </c>
      <c r="AW33" s="618">
        <f t="shared" si="12"/>
        <v>10.494487404495002</v>
      </c>
      <c r="AX33" s="713">
        <f t="shared" si="13"/>
        <v>29.763152026361322</v>
      </c>
      <c r="AY33" s="891">
        <v>0.68</v>
      </c>
      <c r="AZ33" s="830">
        <v>16.059999999999999</v>
      </c>
      <c r="BA33" s="830">
        <v>-26.51</v>
      </c>
      <c r="BB33" s="830">
        <v>5.92</v>
      </c>
      <c r="BC33" s="830">
        <v>-5.2299999999999995</v>
      </c>
      <c r="BD33" s="865"/>
      <c r="BE33" s="594">
        <v>2015</v>
      </c>
      <c r="BF33" s="856">
        <f t="shared" si="14"/>
        <v>1</v>
      </c>
      <c r="BG33" s="840">
        <v>2.6</v>
      </c>
      <c r="BH33" s="823" t="s">
        <v>4455</v>
      </c>
      <c r="BI33" s="823" t="s">
        <v>4457</v>
      </c>
    </row>
    <row r="34" spans="1:61" s="822" customFormat="1" x14ac:dyDescent="0.2">
      <c r="A34" s="839" t="s">
        <v>5299</v>
      </c>
      <c r="B34" s="833" t="s">
        <v>5292</v>
      </c>
      <c r="C34" s="889" t="s">
        <v>107</v>
      </c>
      <c r="D34" s="889" t="s">
        <v>4205</v>
      </c>
      <c r="E34" s="699">
        <v>7</v>
      </c>
      <c r="F34" s="1155">
        <v>624</v>
      </c>
      <c r="G34" s="1155" t="s">
        <v>105</v>
      </c>
      <c r="H34" s="1155" t="s">
        <v>105</v>
      </c>
      <c r="I34" s="832">
        <v>48.17</v>
      </c>
      <c r="J34" s="618">
        <f t="shared" si="0"/>
        <v>5.3884160265725551</v>
      </c>
      <c r="K34" s="835">
        <v>0.64890000000000003</v>
      </c>
      <c r="L34" s="845">
        <v>4</v>
      </c>
      <c r="M34" s="609">
        <f t="shared" si="1"/>
        <v>2.5956000000000001</v>
      </c>
      <c r="N34" s="828" t="s">
        <v>277</v>
      </c>
      <c r="O34" s="700">
        <v>0.62839999999999996</v>
      </c>
      <c r="P34" s="603">
        <v>44739</v>
      </c>
      <c r="Q34" s="603">
        <v>44770</v>
      </c>
      <c r="R34" s="609">
        <f t="shared" si="2"/>
        <v>3.2622533418205082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8.0599310280548018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4.1511975331302908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5.3653196116097313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2.8417359427913125</v>
      </c>
      <c r="W34" s="668">
        <f t="shared" si="3"/>
        <v>1.8880429848593228</v>
      </c>
      <c r="X34" s="669">
        <f t="shared" si="4"/>
        <v>0.9935777058536539</v>
      </c>
      <c r="Y34" s="640" t="s">
        <v>5302</v>
      </c>
      <c r="Z34" s="618">
        <f t="shared" si="5"/>
        <v>49.819577735124767</v>
      </c>
      <c r="AA34" s="844">
        <f t="shared" si="6"/>
        <v>9.2456813819577732</v>
      </c>
      <c r="AB34" s="845">
        <v>10</v>
      </c>
      <c r="AC34" s="824">
        <v>5.21</v>
      </c>
      <c r="AD34" s="824">
        <v>2.16</v>
      </c>
      <c r="AE34" s="824">
        <v>3.18</v>
      </c>
      <c r="AF34" s="824">
        <v>1.29</v>
      </c>
      <c r="AG34" s="824">
        <v>14.7</v>
      </c>
      <c r="AH34" s="824">
        <v>69.399999999999991</v>
      </c>
      <c r="AI34" s="824">
        <v>-0.5</v>
      </c>
      <c r="AJ34" s="824">
        <v>5.4</v>
      </c>
      <c r="AK34" s="824">
        <v>4.2</v>
      </c>
      <c r="AL34" s="836">
        <v>42160</v>
      </c>
      <c r="AM34" s="830">
        <v>0.05</v>
      </c>
      <c r="AN34" s="824">
        <v>0.14000000000000001</v>
      </c>
      <c r="AO34" s="705">
        <f t="shared" si="7"/>
        <v>1.5080542562245132</v>
      </c>
      <c r="AP34" s="706">
        <f t="shared" si="8"/>
        <v>10.753735638182286</v>
      </c>
      <c r="AQ34" s="846">
        <f t="shared" si="9"/>
        <v>-27.193013208512806</v>
      </c>
      <c r="AR34" s="618">
        <f>INDEX(Historical!$C$7:$C$1227,MATCH(B34,Historical!$B$7:$B$1249,0))*IF(AH34="n/a",1.03,IF(AH34&lt;0,1.01,IF(AH34&gt;10,1.1,(1+AH34/100))))</f>
        <v>5.1012500000000003</v>
      </c>
      <c r="AS34" s="844">
        <f t="shared" si="10"/>
        <v>5.1522625</v>
      </c>
      <c r="AT34" s="844">
        <f t="shared" si="15"/>
        <v>5.3686575250000006</v>
      </c>
      <c r="AU34" s="844">
        <f t="shared" si="15"/>
        <v>5.5941411410500006</v>
      </c>
      <c r="AV34" s="844">
        <f t="shared" si="15"/>
        <v>5.8290950689741008</v>
      </c>
      <c r="AW34" s="618">
        <f t="shared" si="12"/>
        <v>27.0454062350241</v>
      </c>
      <c r="AX34" s="713">
        <f t="shared" si="13"/>
        <v>56.145746803039444</v>
      </c>
      <c r="AY34" s="891">
        <v>1</v>
      </c>
      <c r="AZ34" s="830">
        <v>21.27</v>
      </c>
      <c r="BA34" s="830">
        <v>-27.279999999999998</v>
      </c>
      <c r="BB34" s="830">
        <v>6.52</v>
      </c>
      <c r="BC34" s="830">
        <v>-7.61</v>
      </c>
      <c r="BD34" s="865"/>
      <c r="BE34" s="594">
        <v>2016</v>
      </c>
      <c r="BF34" s="856">
        <f t="shared" si="14"/>
        <v>1</v>
      </c>
      <c r="BG34" s="840">
        <v>0.70000000000000007</v>
      </c>
      <c r="BH34" s="823" t="s">
        <v>4459</v>
      </c>
      <c r="BI34" s="823" t="s">
        <v>4456</v>
      </c>
    </row>
    <row r="35" spans="1:61" s="822" customFormat="1" ht="12.75" customHeight="1" x14ac:dyDescent="0.2">
      <c r="A35" s="839" t="s">
        <v>4563</v>
      </c>
      <c r="B35" s="833" t="s">
        <v>4553</v>
      </c>
      <c r="C35" s="889" t="s">
        <v>107</v>
      </c>
      <c r="D35" s="889" t="s">
        <v>117</v>
      </c>
      <c r="E35" s="699">
        <v>6</v>
      </c>
      <c r="F35" s="1155">
        <v>651</v>
      </c>
      <c r="G35" s="1155" t="s">
        <v>105</v>
      </c>
      <c r="H35" s="1155" t="s">
        <v>105</v>
      </c>
      <c r="I35" s="832">
        <v>42.58</v>
      </c>
      <c r="J35" s="618">
        <f t="shared" si="0"/>
        <v>3.7576326914044151</v>
      </c>
      <c r="K35" s="835">
        <v>0.4</v>
      </c>
      <c r="L35" s="845">
        <v>4</v>
      </c>
      <c r="M35" s="609">
        <f t="shared" si="1"/>
        <v>1.6</v>
      </c>
      <c r="N35" s="828" t="s">
        <v>292</v>
      </c>
      <c r="O35" s="700">
        <v>0.38</v>
      </c>
      <c r="P35" s="603">
        <v>44610</v>
      </c>
      <c r="Q35" s="603">
        <v>44630</v>
      </c>
      <c r="R35" s="609">
        <f t="shared" si="2"/>
        <v>5.2631578947368469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2.7027027027026973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5.3497263573956566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8.7348394571074905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14.282138804355625</v>
      </c>
      <c r="W35" s="668">
        <f t="shared" si="3"/>
        <v>0.61159183346149992</v>
      </c>
      <c r="X35" s="669">
        <f t="shared" si="4"/>
        <v>1.2845352142805131</v>
      </c>
      <c r="Y35" s="640"/>
      <c r="Z35" s="618">
        <f t="shared" si="5"/>
        <v>47.904191616766475</v>
      </c>
      <c r="AA35" s="844">
        <f t="shared" si="6"/>
        <v>12.748502994011977</v>
      </c>
      <c r="AB35" s="845">
        <v>12</v>
      </c>
      <c r="AC35" s="824">
        <v>3.34</v>
      </c>
      <c r="AD35" s="824">
        <v>2.54</v>
      </c>
      <c r="AE35" s="824">
        <v>0.98</v>
      </c>
      <c r="AF35" s="824">
        <v>1.42</v>
      </c>
      <c r="AG35" s="824">
        <v>8.7999999999999989</v>
      </c>
      <c r="AH35" s="824">
        <v>73.900000000000006</v>
      </c>
      <c r="AI35" s="824">
        <v>19.45</v>
      </c>
      <c r="AJ35" s="824">
        <v>6.8000000000000007</v>
      </c>
      <c r="AK35" s="824">
        <v>5</v>
      </c>
      <c r="AL35" s="836">
        <v>11570</v>
      </c>
      <c r="AM35" s="830">
        <v>0.3</v>
      </c>
      <c r="AN35" s="824">
        <v>0.34</v>
      </c>
      <c r="AO35" s="705">
        <f t="shared" si="7"/>
        <v>-0.25603084550007082</v>
      </c>
      <c r="AP35" s="706">
        <f t="shared" si="8"/>
        <v>12.492472148511906</v>
      </c>
      <c r="AQ35" s="846">
        <f t="shared" si="9"/>
        <v>-10.302051921160293</v>
      </c>
      <c r="AR35" s="618">
        <f>INDEX(Historical!$C$7:$C$1227,MATCH(B35,Historical!$B$7:$B$1249,0))*IF(AH35="n/a",1.03,IF(AH35&lt;0,1.01,IF(AH35&gt;10,1.1,(1+AH35/100))))</f>
        <v>1.6720000000000002</v>
      </c>
      <c r="AS35" s="844">
        <f t="shared" si="10"/>
        <v>1.8392000000000004</v>
      </c>
      <c r="AT35" s="844">
        <f t="shared" si="15"/>
        <v>1.9311600000000004</v>
      </c>
      <c r="AU35" s="844">
        <f t="shared" si="15"/>
        <v>2.0277180000000006</v>
      </c>
      <c r="AV35" s="844">
        <f t="shared" si="15"/>
        <v>2.1291039000000005</v>
      </c>
      <c r="AW35" s="618">
        <f t="shared" si="12"/>
        <v>9.5991819000000014</v>
      </c>
      <c r="AX35" s="713">
        <f t="shared" si="13"/>
        <v>22.543874823860971</v>
      </c>
      <c r="AY35" s="891">
        <v>0.69</v>
      </c>
      <c r="AZ35" s="830">
        <v>18.61</v>
      </c>
      <c r="BA35" s="830">
        <v>-15.4</v>
      </c>
      <c r="BB35" s="830">
        <v>6.1899999999999995</v>
      </c>
      <c r="BC35" s="830">
        <v>-1.6099999999999999</v>
      </c>
      <c r="BD35" s="865"/>
      <c r="BE35" s="594">
        <v>2017</v>
      </c>
      <c r="BF35" s="856">
        <f t="shared" si="14"/>
        <v>1</v>
      </c>
      <c r="BG35" s="840">
        <v>1.4000000000000001</v>
      </c>
      <c r="BH35" s="823" t="s">
        <v>4455</v>
      </c>
      <c r="BI35" s="823" t="s">
        <v>4456</v>
      </c>
    </row>
    <row r="36" spans="1:61" s="822" customFormat="1" ht="12.75" customHeight="1" x14ac:dyDescent="0.2">
      <c r="A36" s="839" t="s">
        <v>2057</v>
      </c>
      <c r="B36" s="833" t="s">
        <v>2058</v>
      </c>
      <c r="C36" s="889" t="s">
        <v>177</v>
      </c>
      <c r="D36" s="889" t="s">
        <v>4203</v>
      </c>
      <c r="E36" s="699">
        <v>6</v>
      </c>
      <c r="F36" s="1155">
        <v>680</v>
      </c>
      <c r="G36" s="1155" t="s">
        <v>105</v>
      </c>
      <c r="H36" s="1155" t="s">
        <v>105</v>
      </c>
      <c r="I36" s="832">
        <v>123.51</v>
      </c>
      <c r="J36" s="618">
        <f t="shared" si="0"/>
        <v>1.6516881224192375</v>
      </c>
      <c r="K36" s="835">
        <v>0.51</v>
      </c>
      <c r="L36" s="845">
        <v>4</v>
      </c>
      <c r="M36" s="609">
        <f t="shared" si="1"/>
        <v>2.04</v>
      </c>
      <c r="N36" s="828" t="s">
        <v>4172</v>
      </c>
      <c r="O36" s="700">
        <v>0.46</v>
      </c>
      <c r="P36" s="895">
        <v>44879</v>
      </c>
      <c r="Q36" s="895">
        <v>44896</v>
      </c>
      <c r="R36" s="609">
        <f t="shared" si="2"/>
        <v>10.869565217391301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3.5502958579881616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14.690299404451746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11.842691472014465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-4.0282504090828564</v>
      </c>
      <c r="W36" s="668" t="str">
        <f t="shared" si="3"/>
        <v>n/a</v>
      </c>
      <c r="X36" s="669">
        <f t="shared" si="4"/>
        <v>0.36327274454032099</v>
      </c>
      <c r="Y36" s="640"/>
      <c r="Z36" s="618">
        <f t="shared" si="5"/>
        <v>14.644651830581479</v>
      </c>
      <c r="AA36" s="844">
        <f t="shared" si="6"/>
        <v>8.866475233309405</v>
      </c>
      <c r="AB36" s="845">
        <v>12</v>
      </c>
      <c r="AC36" s="824">
        <v>13.93</v>
      </c>
      <c r="AD36" s="824">
        <v>0.33</v>
      </c>
      <c r="AE36" s="824">
        <v>2.12</v>
      </c>
      <c r="AF36" s="824">
        <v>3.2</v>
      </c>
      <c r="AG36" s="824">
        <v>37.299999999999997</v>
      </c>
      <c r="AH36" s="824">
        <v>342.8</v>
      </c>
      <c r="AI36" s="824">
        <v>-7.7200000000000006</v>
      </c>
      <c r="AJ36" s="824">
        <v>32.6</v>
      </c>
      <c r="AK36" s="824">
        <v>27</v>
      </c>
      <c r="AL36" s="836">
        <v>158780</v>
      </c>
      <c r="AM36" s="830">
        <v>0.13999999999999999</v>
      </c>
      <c r="AN36" s="824">
        <v>0.35</v>
      </c>
      <c r="AO36" s="705">
        <f t="shared" si="7"/>
        <v>4.6279043611242976</v>
      </c>
      <c r="AP36" s="706">
        <f t="shared" si="8"/>
        <v>13.494379594433703</v>
      </c>
      <c r="AQ36" s="846">
        <f t="shared" si="9"/>
        <v>12.294693149745939</v>
      </c>
      <c r="AR36" s="618">
        <f>INDEX(Historical!$C$7:$C$1227,MATCH(B36,Historical!$B$7:$B$1249,0))*IF(AH36="n/a",1.03,IF(AH36&lt;0,1.01,IF(AH36&gt;10,1.1,(1+AH36/100))))</f>
        <v>1.9250000000000003</v>
      </c>
      <c r="AS36" s="844">
        <f t="shared" si="10"/>
        <v>1.9442500000000003</v>
      </c>
      <c r="AT36" s="844">
        <f t="shared" si="15"/>
        <v>2.1386750000000005</v>
      </c>
      <c r="AU36" s="844">
        <f t="shared" si="15"/>
        <v>2.3525425000000006</v>
      </c>
      <c r="AV36" s="844">
        <f t="shared" si="15"/>
        <v>2.5877967500000008</v>
      </c>
      <c r="AW36" s="618">
        <f t="shared" si="12"/>
        <v>10.948264250000003</v>
      </c>
      <c r="AX36" s="713">
        <f t="shared" si="13"/>
        <v>8.8642735406040014</v>
      </c>
      <c r="AY36" s="891">
        <v>1.34</v>
      </c>
      <c r="AZ36" s="830">
        <v>92.23</v>
      </c>
      <c r="BA36" s="830">
        <v>-10.82</v>
      </c>
      <c r="BB36" s="830">
        <v>2.08</v>
      </c>
      <c r="BC36" s="830">
        <v>18.82</v>
      </c>
      <c r="BD36" s="865"/>
      <c r="BE36" s="594">
        <v>2017</v>
      </c>
      <c r="BF36" s="856">
        <f t="shared" si="14"/>
        <v>1</v>
      </c>
      <c r="BG36" s="840">
        <v>19.400000000000002</v>
      </c>
      <c r="BH36" s="823" t="s">
        <v>4455</v>
      </c>
      <c r="BI36" s="823" t="s">
        <v>4456</v>
      </c>
    </row>
    <row r="37" spans="1:61" s="822" customFormat="1" ht="12.75" customHeight="1" x14ac:dyDescent="0.2">
      <c r="A37" s="839" t="s">
        <v>4561</v>
      </c>
      <c r="B37" s="833" t="s">
        <v>4551</v>
      </c>
      <c r="C37" s="889" t="s">
        <v>177</v>
      </c>
      <c r="D37" s="889" t="s">
        <v>4203</v>
      </c>
      <c r="E37" s="699">
        <v>6</v>
      </c>
      <c r="F37" s="1155">
        <v>665</v>
      </c>
      <c r="G37" s="1155" t="s">
        <v>105</v>
      </c>
      <c r="H37" s="1155" t="s">
        <v>105</v>
      </c>
      <c r="I37" s="832">
        <v>62.08</v>
      </c>
      <c r="J37" s="618">
        <f t="shared" si="0"/>
        <v>4.9935567010309283</v>
      </c>
      <c r="K37" s="835">
        <v>0.77500000000000002</v>
      </c>
      <c r="L37" s="845">
        <v>4</v>
      </c>
      <c r="M37" s="609">
        <f t="shared" si="1"/>
        <v>3.1</v>
      </c>
      <c r="N37" s="828" t="s">
        <v>106</v>
      </c>
      <c r="O37" s="700">
        <v>0.7</v>
      </c>
      <c r="P37" s="603">
        <v>44685</v>
      </c>
      <c r="Q37" s="603">
        <v>44694</v>
      </c>
      <c r="R37" s="609">
        <f t="shared" si="2"/>
        <v>10.714285714285724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3.7037037037037202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6.6954355429920565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9.3670613755540764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4.5787078594653918</v>
      </c>
      <c r="W37" s="668">
        <f t="shared" si="3"/>
        <v>2.0457870785946519</v>
      </c>
      <c r="X37" s="669" t="str">
        <f t="shared" si="4"/>
        <v>n/a</v>
      </c>
      <c r="Y37" s="640"/>
      <c r="Z37" s="618">
        <f t="shared" si="5"/>
        <v>177.14285714285717</v>
      </c>
      <c r="AA37" s="844">
        <f t="shared" si="6"/>
        <v>35.474285714285713</v>
      </c>
      <c r="AB37" s="845">
        <v>12</v>
      </c>
      <c r="AC37" s="824">
        <v>1.75</v>
      </c>
      <c r="AD37" s="824">
        <v>7.99</v>
      </c>
      <c r="AE37" s="824">
        <v>1.89</v>
      </c>
      <c r="AF37" s="824" t="s">
        <v>135</v>
      </c>
      <c r="AG37" s="824" t="s">
        <v>135</v>
      </c>
      <c r="AH37" s="824">
        <v>59</v>
      </c>
      <c r="AI37" s="824">
        <v>-11.700000000000001</v>
      </c>
      <c r="AJ37" s="824">
        <v>-2.39</v>
      </c>
      <c r="AK37" s="824">
        <v>4.3999999999999995</v>
      </c>
      <c r="AL37" s="836">
        <v>29790</v>
      </c>
      <c r="AM37" s="830">
        <v>49.57</v>
      </c>
      <c r="AN37" s="824" t="s">
        <v>135</v>
      </c>
      <c r="AO37" s="705">
        <f t="shared" si="7"/>
        <v>-21.113667637700708</v>
      </c>
      <c r="AP37" s="706">
        <f t="shared" si="8"/>
        <v>14.360618076585006</v>
      </c>
      <c r="AQ37" s="846" t="str">
        <f t="shared" si="9"/>
        <v>n/a</v>
      </c>
      <c r="AR37" s="618">
        <f>INDEX(Historical!$C$7:$C$1227,MATCH(B37,Historical!$B$7:$B$1249,0))*IF(AH37="n/a",1.03,IF(AH37&lt;0,1.01,IF(AH37&gt;10,1.1,(1+AH37/100))))</f>
        <v>2.9260000000000006</v>
      </c>
      <c r="AS37" s="844">
        <f t="shared" si="10"/>
        <v>2.9552600000000004</v>
      </c>
      <c r="AT37" s="844">
        <f t="shared" si="15"/>
        <v>3.0852914400000007</v>
      </c>
      <c r="AU37" s="844">
        <f t="shared" si="15"/>
        <v>3.2210442633600009</v>
      </c>
      <c r="AV37" s="844">
        <f t="shared" si="15"/>
        <v>3.3627702109478412</v>
      </c>
      <c r="AW37" s="618">
        <f t="shared" si="12"/>
        <v>15.550365914307845</v>
      </c>
      <c r="AX37" s="713">
        <f t="shared" si="13"/>
        <v>25.048914166088672</v>
      </c>
      <c r="AY37" s="891" t="s">
        <v>135</v>
      </c>
      <c r="AZ37" s="830">
        <v>65.13</v>
      </c>
      <c r="BA37" s="830">
        <v>0.53</v>
      </c>
      <c r="BB37" s="830">
        <v>10.69</v>
      </c>
      <c r="BC37" s="830">
        <v>19.16</v>
      </c>
      <c r="BD37" s="865"/>
      <c r="BE37" s="594">
        <v>2017</v>
      </c>
      <c r="BF37" s="856">
        <f t="shared" si="14"/>
        <v>1</v>
      </c>
      <c r="BG37" s="840" t="s">
        <v>135</v>
      </c>
      <c r="BH37" s="823" t="s">
        <v>4455</v>
      </c>
      <c r="BI37" s="823" t="s">
        <v>4458</v>
      </c>
    </row>
    <row r="38" spans="1:61" s="822" customFormat="1" ht="12.75" customHeight="1" x14ac:dyDescent="0.2">
      <c r="A38" s="839" t="s">
        <v>4487</v>
      </c>
      <c r="B38" s="575" t="s">
        <v>4485</v>
      </c>
      <c r="C38" s="889" t="s">
        <v>111</v>
      </c>
      <c r="D38" s="889" t="s">
        <v>4228</v>
      </c>
      <c r="E38" s="699">
        <v>7</v>
      </c>
      <c r="F38" s="1155">
        <v>635</v>
      </c>
      <c r="G38" s="1155" t="s">
        <v>105</v>
      </c>
      <c r="H38" s="1155" t="s">
        <v>105</v>
      </c>
      <c r="I38" s="832">
        <v>123.26</v>
      </c>
      <c r="J38" s="618">
        <f t="shared" si="0"/>
        <v>1.1682622099626803</v>
      </c>
      <c r="K38" s="835">
        <v>0.36</v>
      </c>
      <c r="L38" s="845">
        <v>4</v>
      </c>
      <c r="M38" s="609">
        <f t="shared" si="1"/>
        <v>1.44</v>
      </c>
      <c r="N38" s="828" t="s">
        <v>147</v>
      </c>
      <c r="O38" s="700">
        <v>0.31</v>
      </c>
      <c r="P38" s="1006">
        <v>44893</v>
      </c>
      <c r="Q38" s="1006">
        <v>44904</v>
      </c>
      <c r="R38" s="609">
        <f t="shared" si="2"/>
        <v>16.129032258064512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14.736842105263182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15.360213129419066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50.750823233461517</v>
      </c>
      <c r="V38" s="667" t="str">
        <f>IF(INDEX(Historical!$N$7:$N$1218,MATCH(B38,Historical!$B$7:$B$1249,0))=0,"n/a",((INDEX(Historical!$C$7:$C$1227,MATCH(B38,Historical!$B$7:$B$1249,0))/INDEX(Historical!$N$7:$N$1218,MATCH(B38,Historical!$B$7:$B$1249,0)))^(1/10)-1)*100)</f>
        <v>n/a</v>
      </c>
      <c r="W38" s="668" t="str">
        <f t="shared" si="3"/>
        <v>n/a</v>
      </c>
      <c r="X38" s="669">
        <f t="shared" si="4"/>
        <v>1.7145548389682945</v>
      </c>
      <c r="Y38" s="834"/>
      <c r="Z38" s="618">
        <f t="shared" si="5"/>
        <v>24.324324324324323</v>
      </c>
      <c r="AA38" s="844">
        <f t="shared" si="6"/>
        <v>20.820945945945947</v>
      </c>
      <c r="AB38" s="845">
        <v>12</v>
      </c>
      <c r="AC38" s="824">
        <v>5.92</v>
      </c>
      <c r="AD38" s="824">
        <v>1.36</v>
      </c>
      <c r="AE38" s="824">
        <v>1.47</v>
      </c>
      <c r="AF38" s="824">
        <v>4.29</v>
      </c>
      <c r="AG38" s="824">
        <v>22.7</v>
      </c>
      <c r="AH38" s="824">
        <v>77.3</v>
      </c>
      <c r="AI38" s="824">
        <v>-1.3599999999999999</v>
      </c>
      <c r="AJ38" s="824">
        <v>29.599999999999998</v>
      </c>
      <c r="AK38" s="824">
        <v>15</v>
      </c>
      <c r="AL38" s="836">
        <v>852.05</v>
      </c>
      <c r="AM38" s="830">
        <v>4</v>
      </c>
      <c r="AN38" s="824">
        <v>0.22</v>
      </c>
      <c r="AO38" s="705">
        <f t="shared" si="7"/>
        <v>31.098139497478247</v>
      </c>
      <c r="AP38" s="706">
        <f t="shared" si="8"/>
        <v>51.919085443424194</v>
      </c>
      <c r="AQ38" s="846">
        <f t="shared" si="9"/>
        <v>99.245084264590105</v>
      </c>
      <c r="AR38" s="618">
        <f>INDEX(Historical!$C$7:$C$1227,MATCH(B38,Historical!$B$7:$B$1249,0))*IF(AH38="n/a",1.03,IF(AH38&lt;0,1.01,IF(AH38&gt;10,1.1,(1+AH38/100))))</f>
        <v>1.1990000000000003</v>
      </c>
      <c r="AS38" s="844">
        <f t="shared" si="10"/>
        <v>1.2109900000000002</v>
      </c>
      <c r="AT38" s="844">
        <f t="shared" si="15"/>
        <v>1.3320890000000003</v>
      </c>
      <c r="AU38" s="844">
        <f t="shared" si="15"/>
        <v>1.4652979000000004</v>
      </c>
      <c r="AV38" s="844">
        <f t="shared" si="15"/>
        <v>1.6118276900000006</v>
      </c>
      <c r="AW38" s="618">
        <f t="shared" si="12"/>
        <v>6.8192045900000018</v>
      </c>
      <c r="AX38" s="713">
        <f t="shared" si="13"/>
        <v>5.5323743225701776</v>
      </c>
      <c r="AY38" s="891">
        <v>1.29</v>
      </c>
      <c r="AZ38" s="830">
        <v>57.320000000000007</v>
      </c>
      <c r="BA38" s="830">
        <v>-2.02</v>
      </c>
      <c r="BB38" s="830">
        <v>20.32</v>
      </c>
      <c r="BC38" s="830">
        <v>34.69</v>
      </c>
      <c r="BD38" s="865"/>
      <c r="BE38" s="594">
        <v>2016</v>
      </c>
      <c r="BF38" s="856">
        <f t="shared" si="14"/>
        <v>1</v>
      </c>
      <c r="BG38" s="840">
        <v>8.4</v>
      </c>
      <c r="BH38" s="823" t="s">
        <v>4455</v>
      </c>
      <c r="BI38" s="823" t="s">
        <v>4456</v>
      </c>
    </row>
    <row r="39" spans="1:61" s="822" customFormat="1" ht="12.75" customHeight="1" x14ac:dyDescent="0.2">
      <c r="A39" s="839" t="s">
        <v>4764</v>
      </c>
      <c r="B39" s="575" t="s">
        <v>4504</v>
      </c>
      <c r="C39" s="889" t="s">
        <v>107</v>
      </c>
      <c r="D39" s="889" t="s">
        <v>4201</v>
      </c>
      <c r="E39" s="699">
        <v>7</v>
      </c>
      <c r="F39" s="1155">
        <v>638</v>
      </c>
      <c r="G39" s="1155" t="s">
        <v>105</v>
      </c>
      <c r="H39" s="1155" t="s">
        <v>105</v>
      </c>
      <c r="I39" s="832">
        <v>18.14</v>
      </c>
      <c r="J39" s="618">
        <f t="shared" si="0"/>
        <v>11.466372657111357</v>
      </c>
      <c r="K39" s="835">
        <v>0.52</v>
      </c>
      <c r="L39" s="845">
        <v>4</v>
      </c>
      <c r="M39" s="609">
        <f t="shared" si="1"/>
        <v>2.08</v>
      </c>
      <c r="N39" s="828" t="s">
        <v>316</v>
      </c>
      <c r="O39" s="700">
        <v>0.5</v>
      </c>
      <c r="P39" s="603">
        <v>44909</v>
      </c>
      <c r="Q39" s="603">
        <v>44925</v>
      </c>
      <c r="R39" s="609">
        <f t="shared" si="2"/>
        <v>4.0000000000000036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7.3170731707317138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11.490102727133799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35.876957647985023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24.293456972961593</v>
      </c>
      <c r="W39" s="668">
        <f t="shared" si="3"/>
        <v>1.4768156581385583</v>
      </c>
      <c r="X39" s="669">
        <f t="shared" si="4"/>
        <v>2.9407342334413955</v>
      </c>
      <c r="Y39" s="640"/>
      <c r="Z39" s="618">
        <f t="shared" si="5"/>
        <v>116.20111731843576</v>
      </c>
      <c r="AA39" s="844">
        <f t="shared" si="6"/>
        <v>10.134078212290502</v>
      </c>
      <c r="AB39" s="845">
        <v>3</v>
      </c>
      <c r="AC39" s="824">
        <v>1.79</v>
      </c>
      <c r="AD39" s="824">
        <v>10.17</v>
      </c>
      <c r="AE39" s="824">
        <v>5.76</v>
      </c>
      <c r="AF39" s="824">
        <v>1.07</v>
      </c>
      <c r="AG39" s="824">
        <v>10.199999999999999</v>
      </c>
      <c r="AH39" s="824">
        <v>-3.5000000000000004</v>
      </c>
      <c r="AI39" s="824">
        <v>10.029999999999999</v>
      </c>
      <c r="AJ39" s="824">
        <v>12.2</v>
      </c>
      <c r="AK39" s="824">
        <v>1</v>
      </c>
      <c r="AL39" s="836">
        <v>534.24</v>
      </c>
      <c r="AM39" s="830">
        <v>2.6</v>
      </c>
      <c r="AN39" s="824">
        <v>1.27</v>
      </c>
      <c r="AO39" s="705">
        <f t="shared" si="7"/>
        <v>37.209252092805876</v>
      </c>
      <c r="AP39" s="706">
        <f t="shared" si="8"/>
        <v>47.34333030509638</v>
      </c>
      <c r="AQ39" s="846">
        <f t="shared" si="9"/>
        <v>-30.578697834963776</v>
      </c>
      <c r="AR39" s="618">
        <f>INDEX(Historical!$C$7:$C$1227,MATCH(B39,Historical!$B$7:$B$1249,0))*IF(AH39="n/a",1.03,IF(AH39&lt;0,1.01,IF(AH39&gt;10,1.1,(1+AH39/100))))</f>
        <v>1.7776000000000001</v>
      </c>
      <c r="AS39" s="844">
        <f t="shared" si="10"/>
        <v>1.9553600000000002</v>
      </c>
      <c r="AT39" s="844">
        <f t="shared" si="15"/>
        <v>1.9749136000000003</v>
      </c>
      <c r="AU39" s="844">
        <f t="shared" si="15"/>
        <v>1.9946627360000002</v>
      </c>
      <c r="AV39" s="844">
        <f t="shared" si="15"/>
        <v>2.0146093633600004</v>
      </c>
      <c r="AW39" s="618">
        <f t="shared" si="12"/>
        <v>9.7171456993600014</v>
      </c>
      <c r="AX39" s="713">
        <f t="shared" si="13"/>
        <v>53.567506611686888</v>
      </c>
      <c r="AY39" s="891">
        <v>1.19</v>
      </c>
      <c r="AZ39" s="830">
        <v>11.43</v>
      </c>
      <c r="BA39" s="830">
        <v>-32.43</v>
      </c>
      <c r="BB39" s="830">
        <v>1.17</v>
      </c>
      <c r="BC39" s="830">
        <v>-11.85</v>
      </c>
      <c r="BD39" s="865"/>
      <c r="BE39" s="594">
        <v>2016</v>
      </c>
      <c r="BF39" s="856">
        <f t="shared" si="14"/>
        <v>1</v>
      </c>
      <c r="BG39" s="840">
        <v>4.3999999999999995</v>
      </c>
      <c r="BH39" s="823" t="s">
        <v>4455</v>
      </c>
      <c r="BI39" s="823" t="s">
        <v>4520</v>
      </c>
    </row>
    <row r="40" spans="1:61" s="822" customFormat="1" x14ac:dyDescent="0.2">
      <c r="A40" s="839" t="s">
        <v>5218</v>
      </c>
      <c r="B40" s="575" t="s">
        <v>5213</v>
      </c>
      <c r="C40" s="889" t="s">
        <v>177</v>
      </c>
      <c r="D40" s="889" t="s">
        <v>4203</v>
      </c>
      <c r="E40" s="699">
        <v>6</v>
      </c>
      <c r="F40" s="1155">
        <v>655</v>
      </c>
      <c r="G40" s="1155" t="s">
        <v>105</v>
      </c>
      <c r="H40" s="1155" t="s">
        <v>105</v>
      </c>
      <c r="I40" s="832">
        <v>27.91</v>
      </c>
      <c r="J40" s="618">
        <f t="shared" si="0"/>
        <v>2.149767108563239</v>
      </c>
      <c r="K40" s="835">
        <v>0.15</v>
      </c>
      <c r="L40" s="845">
        <v>4</v>
      </c>
      <c r="M40" s="609">
        <f t="shared" si="1"/>
        <v>0.6</v>
      </c>
      <c r="N40" s="828" t="s">
        <v>965</v>
      </c>
      <c r="O40" s="700">
        <v>0.125</v>
      </c>
      <c r="P40" s="603">
        <v>44624</v>
      </c>
      <c r="Q40" s="603">
        <v>44637</v>
      </c>
      <c r="R40" s="609">
        <f t="shared" si="2"/>
        <v>19.999999999999996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11.250000000000004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21.191827410603793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40.946405528565364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30.955539968035396</v>
      </c>
      <c r="W40" s="668">
        <f t="shared" si="3"/>
        <v>1.3227488705041652</v>
      </c>
      <c r="X40" s="669">
        <f t="shared" si="4"/>
        <v>1.1632501570615161</v>
      </c>
      <c r="Y40" s="640"/>
      <c r="Z40" s="618">
        <f t="shared" si="5"/>
        <v>12.195121951219512</v>
      </c>
      <c r="AA40" s="844">
        <f t="shared" si="6"/>
        <v>5.6727642276422765</v>
      </c>
      <c r="AB40" s="845">
        <v>12</v>
      </c>
      <c r="AC40" s="824">
        <v>4.92</v>
      </c>
      <c r="AD40" s="824">
        <v>0.67</v>
      </c>
      <c r="AE40" s="824">
        <v>2.46</v>
      </c>
      <c r="AF40" s="824">
        <v>1.76</v>
      </c>
      <c r="AG40" s="824">
        <v>32.800000000000004</v>
      </c>
      <c r="AH40" s="824">
        <v>358.9</v>
      </c>
      <c r="AI40" s="824">
        <v>-16.350000000000001</v>
      </c>
      <c r="AJ40" s="824">
        <v>35.199999999999996</v>
      </c>
      <c r="AK40" s="824">
        <v>8.4699999999999989</v>
      </c>
      <c r="AL40" s="836">
        <v>22100</v>
      </c>
      <c r="AM40" s="830">
        <v>0.1</v>
      </c>
      <c r="AN40" s="824">
        <v>0.18</v>
      </c>
      <c r="AO40" s="705">
        <f t="shared" si="7"/>
        <v>37.423408409486328</v>
      </c>
      <c r="AP40" s="706">
        <f t="shared" si="8"/>
        <v>43.096172637128603</v>
      </c>
      <c r="AQ40" s="846">
        <f t="shared" si="9"/>
        <v>-33.386471041618947</v>
      </c>
      <c r="AR40" s="618">
        <f>INDEX(Historical!$C$7:$C$1227,MATCH(B40,Historical!$B$7:$B$1249,0))*IF(AH40="n/a",1.03,IF(AH40&lt;0,1.01,IF(AH40&gt;10,1.1,(1+AH40/100))))</f>
        <v>0.48950000000000005</v>
      </c>
      <c r="AS40" s="844">
        <f t="shared" si="10"/>
        <v>0.49439500000000003</v>
      </c>
      <c r="AT40" s="844">
        <f t="shared" si="15"/>
        <v>0.53627025650000004</v>
      </c>
      <c r="AU40" s="844">
        <f t="shared" si="15"/>
        <v>0.58169234722555008</v>
      </c>
      <c r="AV40" s="844">
        <f t="shared" si="15"/>
        <v>0.63096168903555416</v>
      </c>
      <c r="AW40" s="618">
        <f t="shared" si="12"/>
        <v>2.7328192927611044</v>
      </c>
      <c r="AX40" s="713">
        <f t="shared" si="13"/>
        <v>9.7915417153747928</v>
      </c>
      <c r="AY40" s="891">
        <v>0.21</v>
      </c>
      <c r="AZ40" s="830">
        <v>62.41</v>
      </c>
      <c r="BA40" s="830">
        <v>-20.82</v>
      </c>
      <c r="BB40" s="830">
        <v>-0.38</v>
      </c>
      <c r="BC40" s="830">
        <v>1</v>
      </c>
      <c r="BD40" s="865"/>
      <c r="BE40" s="594">
        <v>2017</v>
      </c>
      <c r="BF40" s="856">
        <f t="shared" si="14"/>
        <v>1</v>
      </c>
      <c r="BG40" s="840">
        <v>19.5</v>
      </c>
      <c r="BH40" s="823" t="s">
        <v>4455</v>
      </c>
      <c r="BI40" s="823" t="s">
        <v>4456</v>
      </c>
    </row>
    <row r="41" spans="1:61" s="822" customFormat="1" ht="12.75" customHeight="1" x14ac:dyDescent="0.2">
      <c r="A41" s="670" t="s">
        <v>4768</v>
      </c>
      <c r="B41" s="956" t="s">
        <v>3984</v>
      </c>
      <c r="C41" s="889" t="s">
        <v>4186</v>
      </c>
      <c r="D41" s="889" t="s">
        <v>4187</v>
      </c>
      <c r="E41" s="699">
        <v>9</v>
      </c>
      <c r="F41" s="1155">
        <v>534</v>
      </c>
      <c r="G41" s="1155" t="s">
        <v>105</v>
      </c>
      <c r="H41" s="1155" t="s">
        <v>105</v>
      </c>
      <c r="I41" s="841">
        <v>19.8</v>
      </c>
      <c r="J41" s="618">
        <f t="shared" si="0"/>
        <v>5.5555555555555562</v>
      </c>
      <c r="K41" s="822">
        <v>0.27500000000000002</v>
      </c>
      <c r="L41" s="1155">
        <v>4</v>
      </c>
      <c r="M41" s="609">
        <f t="shared" si="1"/>
        <v>1.1000000000000001</v>
      </c>
      <c r="N41" s="1155" t="s">
        <v>316</v>
      </c>
      <c r="O41" s="575">
        <v>0.26500000000000001</v>
      </c>
      <c r="P41" s="603">
        <v>44650</v>
      </c>
      <c r="Q41" s="603">
        <v>44666</v>
      </c>
      <c r="R41" s="609">
        <f t="shared" si="2"/>
        <v>3.7735849056603805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7.1794871794871762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9.3139114651860986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8.9736444803260262</v>
      </c>
      <c r="V41" s="667" t="str">
        <f>IF(INDEX(Historical!$N$7:$N$1218,MATCH(B41,Historical!$B$7:$B$1249,0))=0,"n/a",((INDEX(Historical!$C$7:$C$1227,MATCH(B41,Historical!$B$7:$B$1249,0))/INDEX(Historical!$N$7:$N$1218,MATCH(B41,Historical!$B$7:$B$1249,0)))^(1/10)-1)*100)</f>
        <v>n/a</v>
      </c>
      <c r="W41" s="668" t="str">
        <f t="shared" si="3"/>
        <v>n/a</v>
      </c>
      <c r="X41" s="669">
        <f t="shared" si="4"/>
        <v>1.1964859307101368</v>
      </c>
      <c r="Y41" s="1072"/>
      <c r="Z41" s="618" t="str">
        <f t="shared" si="5"/>
        <v>n/a</v>
      </c>
      <c r="AA41" s="844" t="str">
        <f t="shared" si="6"/>
        <v>n/a</v>
      </c>
      <c r="AB41" s="845">
        <v>12</v>
      </c>
      <c r="AC41" s="840">
        <v>-0.04</v>
      </c>
      <c r="AD41" s="840" t="s">
        <v>135</v>
      </c>
      <c r="AE41" s="824">
        <v>9.8699999999999992</v>
      </c>
      <c r="AF41" s="824">
        <v>2.33</v>
      </c>
      <c r="AG41" s="824">
        <v>-0.5</v>
      </c>
      <c r="AH41" s="824">
        <v>-12.1</v>
      </c>
      <c r="AI41" s="824">
        <v>671.43</v>
      </c>
      <c r="AJ41" s="647">
        <v>7.5</v>
      </c>
      <c r="AK41" s="647">
        <v>10.8</v>
      </c>
      <c r="AL41" s="840">
        <v>1920</v>
      </c>
      <c r="AM41" s="840">
        <v>1.78</v>
      </c>
      <c r="AN41" s="840">
        <v>0.95</v>
      </c>
      <c r="AO41" s="705" t="str">
        <f t="shared" si="7"/>
        <v>n/a</v>
      </c>
      <c r="AP41" s="706">
        <f t="shared" si="8"/>
        <v>14.529200035881583</v>
      </c>
      <c r="AQ41" s="846" t="str">
        <f t="shared" si="9"/>
        <v>n/a</v>
      </c>
      <c r="AR41" s="618">
        <f>INDEX(Historical!$C$7:$C$1227,MATCH(B41,Historical!$B$7:$B$1249,0))*IF(AH41="n/a",1.03,IF(AH41&lt;0,1.01,IF(AH41&gt;10,1.1,(1+AH41/100))))</f>
        <v>1.05545</v>
      </c>
      <c r="AS41" s="844">
        <f t="shared" si="10"/>
        <v>1.160995</v>
      </c>
      <c r="AT41" s="844">
        <f t="shared" si="15"/>
        <v>1.2770945</v>
      </c>
      <c r="AU41" s="844">
        <f t="shared" si="15"/>
        <v>1.4048039500000002</v>
      </c>
      <c r="AV41" s="844">
        <f t="shared" si="15"/>
        <v>1.5452843450000004</v>
      </c>
      <c r="AW41" s="618">
        <f t="shared" si="12"/>
        <v>6.4436277950000012</v>
      </c>
      <c r="AX41" s="713">
        <f t="shared" si="13"/>
        <v>32.543574722222232</v>
      </c>
      <c r="AY41" s="695">
        <v>1.1399999999999999</v>
      </c>
      <c r="AZ41" s="824">
        <v>24.529999999999998</v>
      </c>
      <c r="BA41" s="824">
        <v>-16.07</v>
      </c>
      <c r="BB41" s="824">
        <v>8.1100000000000012</v>
      </c>
      <c r="BC41" s="824">
        <v>5.5100000000000007</v>
      </c>
      <c r="BD41" s="865"/>
      <c r="BE41" s="594">
        <v>2014</v>
      </c>
      <c r="BF41" s="856">
        <f t="shared" si="14"/>
        <v>1</v>
      </c>
      <c r="BG41" s="840">
        <v>-0.2</v>
      </c>
      <c r="BH41" s="823" t="s">
        <v>4455</v>
      </c>
      <c r="BI41" s="823" t="s">
        <v>4457</v>
      </c>
    </row>
    <row r="42" spans="1:61" s="822" customFormat="1" ht="12.75" customHeight="1" x14ac:dyDescent="0.2">
      <c r="A42" s="839" t="s">
        <v>4609</v>
      </c>
      <c r="B42" s="575" t="s">
        <v>4605</v>
      </c>
      <c r="C42" s="889" t="s">
        <v>111</v>
      </c>
      <c r="D42" s="889" t="s">
        <v>4211</v>
      </c>
      <c r="E42" s="699">
        <v>6</v>
      </c>
      <c r="F42" s="1155">
        <v>670</v>
      </c>
      <c r="G42" s="1155" t="s">
        <v>105</v>
      </c>
      <c r="H42" s="1155" t="s">
        <v>105</v>
      </c>
      <c r="I42" s="832">
        <v>176.65</v>
      </c>
      <c r="J42" s="618">
        <f t="shared" si="0"/>
        <v>0.43022926691197283</v>
      </c>
      <c r="K42" s="835">
        <v>0.19</v>
      </c>
      <c r="L42" s="845">
        <v>4</v>
      </c>
      <c r="M42" s="609">
        <f t="shared" si="1"/>
        <v>0.76</v>
      </c>
      <c r="N42" s="828" t="s">
        <v>681</v>
      </c>
      <c r="O42" s="700">
        <v>0.18</v>
      </c>
      <c r="P42" s="603">
        <v>44728</v>
      </c>
      <c r="Q42" s="603">
        <v>44743</v>
      </c>
      <c r="R42" s="609">
        <f t="shared" si="2"/>
        <v>5.5555555555555607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4.4117647058823373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5.7715899735125475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6.4267992326247247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8.2956062937228126</v>
      </c>
      <c r="W42" s="668">
        <f t="shared" si="3"/>
        <v>0.77472326977327843</v>
      </c>
      <c r="X42" s="669">
        <f t="shared" si="4"/>
        <v>0.68370204602390683</v>
      </c>
      <c r="Y42" s="640"/>
      <c r="Z42" s="618">
        <f t="shared" si="5"/>
        <v>11.275964391691394</v>
      </c>
      <c r="AA42" s="844">
        <f t="shared" si="6"/>
        <v>26.209198813056378</v>
      </c>
      <c r="AB42" s="845">
        <v>12</v>
      </c>
      <c r="AC42" s="824">
        <v>6.74</v>
      </c>
      <c r="AD42" s="824" t="s">
        <v>135</v>
      </c>
      <c r="AE42" s="824">
        <v>2.72</v>
      </c>
      <c r="AF42" s="824">
        <v>3.57</v>
      </c>
      <c r="AG42" s="824">
        <v>14.099999999999998</v>
      </c>
      <c r="AH42" s="824">
        <v>37.200000000000003</v>
      </c>
      <c r="AI42" s="824">
        <v>7.76</v>
      </c>
      <c r="AJ42" s="824">
        <v>9.4</v>
      </c>
      <c r="AK42" s="824" t="s">
        <v>135</v>
      </c>
      <c r="AL42" s="836">
        <v>6710</v>
      </c>
      <c r="AM42" s="830">
        <v>0.2</v>
      </c>
      <c r="AN42" s="824">
        <v>0.71</v>
      </c>
      <c r="AO42" s="705">
        <f t="shared" si="7"/>
        <v>-19.352170313519679</v>
      </c>
      <c r="AP42" s="706">
        <f t="shared" si="8"/>
        <v>6.8570284995366979</v>
      </c>
      <c r="AQ42" s="846">
        <f t="shared" si="9"/>
        <v>103.92464813434428</v>
      </c>
      <c r="AR42" s="618">
        <f>INDEX(Historical!$C$7:$C$1227,MATCH(B42,Historical!$B$7:$B$1249,0))*IF(AH42="n/a",1.03,IF(AH42&lt;0,1.01,IF(AH42&gt;10,1.1,(1+AH42/100))))</f>
        <v>0.78100000000000003</v>
      </c>
      <c r="AS42" s="844">
        <f t="shared" si="10"/>
        <v>0.84160559999999995</v>
      </c>
      <c r="AT42" s="844">
        <f t="shared" si="15"/>
        <v>0.86685376800000002</v>
      </c>
      <c r="AU42" s="844">
        <f t="shared" si="15"/>
        <v>0.89285938104000007</v>
      </c>
      <c r="AV42" s="844">
        <f t="shared" si="15"/>
        <v>0.91964516247120009</v>
      </c>
      <c r="AW42" s="618">
        <f t="shared" si="12"/>
        <v>4.3019639115111996</v>
      </c>
      <c r="AX42" s="713">
        <f t="shared" si="13"/>
        <v>2.4353036578042451</v>
      </c>
      <c r="AY42" s="891">
        <v>1.28</v>
      </c>
      <c r="AZ42" s="830">
        <v>42.64</v>
      </c>
      <c r="BA42" s="830">
        <v>-2.0099999999999998</v>
      </c>
      <c r="BB42" s="830">
        <v>10.040000000000001</v>
      </c>
      <c r="BC42" s="830">
        <v>19.689999999999998</v>
      </c>
      <c r="BD42" s="865"/>
      <c r="BE42" s="594">
        <v>2017</v>
      </c>
      <c r="BF42" s="856">
        <f t="shared" si="14"/>
        <v>1</v>
      </c>
      <c r="BG42" s="840">
        <v>6.2</v>
      </c>
      <c r="BH42" s="823" t="s">
        <v>4455</v>
      </c>
      <c r="BI42" s="823" t="s">
        <v>4456</v>
      </c>
    </row>
    <row r="43" spans="1:61" s="822" customFormat="1" ht="12.75" customHeight="1" x14ac:dyDescent="0.2">
      <c r="A43" s="148" t="s">
        <v>4777</v>
      </c>
      <c r="B43" s="795" t="s">
        <v>3980</v>
      </c>
      <c r="C43" s="889" t="s">
        <v>244</v>
      </c>
      <c r="D43" s="889" t="s">
        <v>4214</v>
      </c>
      <c r="E43" s="699">
        <v>8</v>
      </c>
      <c r="F43" s="1155">
        <v>583</v>
      </c>
      <c r="G43" s="1155" t="s">
        <v>105</v>
      </c>
      <c r="H43" s="1155" t="s">
        <v>105</v>
      </c>
      <c r="I43" s="832">
        <v>255.68</v>
      </c>
      <c r="J43" s="618">
        <f t="shared" si="0"/>
        <v>0.86045056320400504</v>
      </c>
      <c r="K43" s="835">
        <v>0.55000000000000004</v>
      </c>
      <c r="L43" s="845">
        <v>4</v>
      </c>
      <c r="M43" s="609">
        <f t="shared" si="1"/>
        <v>2.2000000000000002</v>
      </c>
      <c r="N43" s="828" t="s">
        <v>222</v>
      </c>
      <c r="O43" s="700">
        <v>0.42</v>
      </c>
      <c r="P43" s="603">
        <v>44655</v>
      </c>
      <c r="Q43" s="603">
        <v>44670</v>
      </c>
      <c r="R43" s="609">
        <f t="shared" si="2"/>
        <v>30.95238095238097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15.714285714285726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12.757522154286672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10.802269541937925</v>
      </c>
      <c r="V43" s="667" t="str">
        <f>IF(INDEX(Historical!$N$7:$N$1218,MATCH(B43,Historical!$B$7:$B$1249,0))=0,"n/a",((INDEX(Historical!$C$7:$C$1227,MATCH(B43,Historical!$B$7:$B$1249,0))/INDEX(Historical!$N$7:$N$1218,MATCH(B43,Historical!$B$7:$B$1249,0)))^(1/10)-1)*100)</f>
        <v>n/a</v>
      </c>
      <c r="W43" s="668" t="str">
        <f t="shared" si="3"/>
        <v>n/a</v>
      </c>
      <c r="X43" s="669">
        <f t="shared" si="4"/>
        <v>0.59681047193027215</v>
      </c>
      <c r="Y43" s="834"/>
      <c r="Z43" s="618">
        <f t="shared" si="5"/>
        <v>21.912350597609564</v>
      </c>
      <c r="AA43" s="844">
        <f t="shared" si="6"/>
        <v>25.466135458167333</v>
      </c>
      <c r="AB43" s="845">
        <v>1</v>
      </c>
      <c r="AC43" s="824">
        <v>10.039999999999999</v>
      </c>
      <c r="AD43" s="824">
        <v>2.21</v>
      </c>
      <c r="AE43" s="824">
        <v>1.62</v>
      </c>
      <c r="AF43" s="824">
        <v>9.24</v>
      </c>
      <c r="AG43" s="824">
        <v>37.6</v>
      </c>
      <c r="AH43" s="824">
        <v>-4.2</v>
      </c>
      <c r="AI43" s="824">
        <v>9.7199999999999989</v>
      </c>
      <c r="AJ43" s="824">
        <v>18.099999999999998</v>
      </c>
      <c r="AK43" s="824">
        <v>11.42</v>
      </c>
      <c r="AL43" s="836">
        <v>57290</v>
      </c>
      <c r="AM43" s="830">
        <v>0.2</v>
      </c>
      <c r="AN43" s="824">
        <v>0.84</v>
      </c>
      <c r="AO43" s="705">
        <f t="shared" si="7"/>
        <v>-13.803415353025404</v>
      </c>
      <c r="AP43" s="706">
        <f t="shared" si="8"/>
        <v>11.662720105141929</v>
      </c>
      <c r="AQ43" s="846">
        <f t="shared" si="9"/>
        <v>223.38974877827198</v>
      </c>
      <c r="AR43" s="618">
        <f>INDEX(Historical!$C$7:$C$1227,MATCH(B43,Historical!$B$7:$B$1249,0))*IF(AH43="n/a",1.03,IF(AH43&lt;0,1.01,IF(AH43&gt;10,1.1,(1+AH43/100))))</f>
        <v>1.6362000000000001</v>
      </c>
      <c r="AS43" s="844">
        <f t="shared" si="10"/>
        <v>1.79523864</v>
      </c>
      <c r="AT43" s="844">
        <f t="shared" si="15"/>
        <v>1.9747625040000001</v>
      </c>
      <c r="AU43" s="844">
        <f t="shared" si="15"/>
        <v>2.1722387544000004</v>
      </c>
      <c r="AV43" s="844">
        <f t="shared" si="15"/>
        <v>2.3894626298400006</v>
      </c>
      <c r="AW43" s="618">
        <f t="shared" si="12"/>
        <v>9.9679025282400016</v>
      </c>
      <c r="AX43" s="713">
        <f t="shared" si="13"/>
        <v>3.8985851565394247</v>
      </c>
      <c r="AY43" s="891">
        <v>0.38</v>
      </c>
      <c r="AZ43" s="830">
        <v>39.53</v>
      </c>
      <c r="BA43" s="830">
        <v>-2.4899999999999998</v>
      </c>
      <c r="BB43" s="830">
        <v>3.64</v>
      </c>
      <c r="BC43" s="830">
        <v>7.99</v>
      </c>
      <c r="BD43" s="865"/>
      <c r="BE43" s="594">
        <v>2015</v>
      </c>
      <c r="BF43" s="856">
        <f t="shared" si="14"/>
        <v>1</v>
      </c>
      <c r="BG43" s="840">
        <v>8.6</v>
      </c>
      <c r="BH43" s="823" t="s">
        <v>4455</v>
      </c>
      <c r="BI43" s="823" t="s">
        <v>4456</v>
      </c>
    </row>
    <row r="44" spans="1:61" s="822" customFormat="1" ht="12.75" customHeight="1" x14ac:dyDescent="0.2">
      <c r="A44" s="839" t="s">
        <v>4779</v>
      </c>
      <c r="B44" s="575" t="s">
        <v>3745</v>
      </c>
      <c r="C44" s="889" t="s">
        <v>244</v>
      </c>
      <c r="D44" s="889" t="s">
        <v>4217</v>
      </c>
      <c r="E44" s="699">
        <v>9</v>
      </c>
      <c r="F44" s="1155">
        <v>562</v>
      </c>
      <c r="G44" s="1155" t="s">
        <v>105</v>
      </c>
      <c r="H44" s="1155" t="s">
        <v>105</v>
      </c>
      <c r="I44" s="832">
        <v>86</v>
      </c>
      <c r="J44" s="618">
        <f t="shared" si="0"/>
        <v>1.1627906976744187</v>
      </c>
      <c r="K44" s="835">
        <v>0.25</v>
      </c>
      <c r="L44" s="845">
        <v>4</v>
      </c>
      <c r="M44" s="609">
        <f t="shared" si="1"/>
        <v>1</v>
      </c>
      <c r="N44" s="828" t="s">
        <v>147</v>
      </c>
      <c r="O44" s="700">
        <v>0.22500000000000001</v>
      </c>
      <c r="P44" s="603">
        <v>44896</v>
      </c>
      <c r="Q44" s="603">
        <v>44907</v>
      </c>
      <c r="R44" s="609">
        <f t="shared" si="2"/>
        <v>11.111111111111107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13.793103448275868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16.260329205681433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19.397437557170115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18.586777862780089</v>
      </c>
      <c r="W44" s="668">
        <f t="shared" si="3"/>
        <v>1.0436148589268592</v>
      </c>
      <c r="X44" s="669">
        <f t="shared" si="4"/>
        <v>0.44901475826782672</v>
      </c>
      <c r="Y44" s="834"/>
      <c r="Z44" s="618">
        <f t="shared" si="5"/>
        <v>6.0496067755595888</v>
      </c>
      <c r="AA44" s="844">
        <f t="shared" si="6"/>
        <v>5.2026618269812461</v>
      </c>
      <c r="AB44" s="845">
        <v>9</v>
      </c>
      <c r="AC44" s="824">
        <v>16.53</v>
      </c>
      <c r="AD44" s="824" t="s">
        <v>135</v>
      </c>
      <c r="AE44" s="824">
        <v>0.85</v>
      </c>
      <c r="AF44" s="824">
        <v>1.51</v>
      </c>
      <c r="AG44" s="824">
        <v>33.5</v>
      </c>
      <c r="AH44" s="824">
        <v>44.6</v>
      </c>
      <c r="AI44" s="824">
        <v>1.49</v>
      </c>
      <c r="AJ44" s="824">
        <v>43.2</v>
      </c>
      <c r="AK44" s="824">
        <v>-10.299999999999999</v>
      </c>
      <c r="AL44" s="836">
        <v>28370</v>
      </c>
      <c r="AM44" s="830">
        <v>0.5</v>
      </c>
      <c r="AN44" s="824">
        <v>0.31</v>
      </c>
      <c r="AO44" s="705">
        <f t="shared" si="7"/>
        <v>15.357566427863286</v>
      </c>
      <c r="AP44" s="706">
        <f t="shared" si="8"/>
        <v>20.560228254844532</v>
      </c>
      <c r="AQ44" s="846">
        <f t="shared" si="9"/>
        <v>-40.910541046302114</v>
      </c>
      <c r="AR44" s="618">
        <f>INDEX(Historical!$C$7:$C$1227,MATCH(B44,Historical!$B$7:$B$1249,0))*IF(AH44="n/a",1.03,IF(AH44&lt;0,1.01,IF(AH44&gt;10,1.1,(1+AH44/100))))</f>
        <v>0.90749999999999997</v>
      </c>
      <c r="AS44" s="844">
        <f t="shared" si="10"/>
        <v>0.92102174999999986</v>
      </c>
      <c r="AT44" s="844">
        <f t="shared" si="15"/>
        <v>0.93023196749999992</v>
      </c>
      <c r="AU44" s="844">
        <f t="shared" si="15"/>
        <v>0.93953428717499998</v>
      </c>
      <c r="AV44" s="844">
        <f t="shared" si="15"/>
        <v>0.94892963004675002</v>
      </c>
      <c r="AW44" s="618">
        <f t="shared" si="12"/>
        <v>4.6472176347217493</v>
      </c>
      <c r="AX44" s="713">
        <f t="shared" si="13"/>
        <v>5.4037414357229636</v>
      </c>
      <c r="AY44" s="891">
        <v>1.53</v>
      </c>
      <c r="AZ44" s="830">
        <v>45.15</v>
      </c>
      <c r="BA44" s="830">
        <v>-22.14</v>
      </c>
      <c r="BB44" s="830">
        <v>14.62</v>
      </c>
      <c r="BC44" s="830">
        <v>15.479999999999999</v>
      </c>
      <c r="BD44" s="865"/>
      <c r="BE44" s="594">
        <v>2014</v>
      </c>
      <c r="BF44" s="856">
        <f t="shared" si="14"/>
        <v>1</v>
      </c>
      <c r="BG44" s="840">
        <v>21.099999999999998</v>
      </c>
      <c r="BH44" s="823" t="s">
        <v>4455</v>
      </c>
      <c r="BI44" s="823" t="s">
        <v>4456</v>
      </c>
    </row>
    <row r="45" spans="1:61" s="822" customFormat="1" ht="12.75" customHeight="1" x14ac:dyDescent="0.2">
      <c r="A45" s="829" t="s">
        <v>4781</v>
      </c>
      <c r="B45" s="575" t="s">
        <v>2100</v>
      </c>
      <c r="C45" s="889" t="s">
        <v>152</v>
      </c>
      <c r="D45" s="889" t="s">
        <v>4191</v>
      </c>
      <c r="E45" s="699">
        <v>9</v>
      </c>
      <c r="F45" s="1155">
        <v>532</v>
      </c>
      <c r="G45" s="1155" t="s">
        <v>105</v>
      </c>
      <c r="H45" s="1155" t="s">
        <v>105</v>
      </c>
      <c r="I45" s="832">
        <v>273.41000000000003</v>
      </c>
      <c r="J45" s="618">
        <f t="shared" si="0"/>
        <v>0.36575106982187922</v>
      </c>
      <c r="K45" s="835">
        <v>0.25</v>
      </c>
      <c r="L45" s="845">
        <v>4</v>
      </c>
      <c r="M45" s="609">
        <f t="shared" si="1"/>
        <v>1</v>
      </c>
      <c r="N45" s="828" t="s">
        <v>3941</v>
      </c>
      <c r="O45" s="700">
        <v>0.21</v>
      </c>
      <c r="P45" s="603">
        <v>44644</v>
      </c>
      <c r="Q45" s="603">
        <v>44680</v>
      </c>
      <c r="R45" s="609">
        <f t="shared" si="2"/>
        <v>19.047619047619051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14.084507042253524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9.319535187362149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10.624381279132766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32.423227421480959</v>
      </c>
      <c r="W45" s="668">
        <f t="shared" si="3"/>
        <v>0.32767809141954596</v>
      </c>
      <c r="X45" s="669">
        <f t="shared" si="4"/>
        <v>0.47219472351701186</v>
      </c>
      <c r="Y45" s="639"/>
      <c r="Z45" s="618">
        <f t="shared" si="5"/>
        <v>11.037527593818984</v>
      </c>
      <c r="AA45" s="844">
        <f t="shared" si="6"/>
        <v>30.177704194260485</v>
      </c>
      <c r="AB45" s="845">
        <v>12</v>
      </c>
      <c r="AC45" s="824">
        <v>9.06</v>
      </c>
      <c r="AD45" s="824">
        <v>4.8499999999999996</v>
      </c>
      <c r="AE45" s="824">
        <v>6</v>
      </c>
      <c r="AF45" s="824">
        <v>4.16</v>
      </c>
      <c r="AG45" s="824">
        <v>15.2</v>
      </c>
      <c r="AH45" s="824">
        <v>73.900000000000006</v>
      </c>
      <c r="AI45" s="824">
        <v>-0.89999999999999991</v>
      </c>
      <c r="AJ45" s="824">
        <v>22.5</v>
      </c>
      <c r="AK45" s="824">
        <v>5.8999999999999995</v>
      </c>
      <c r="AL45" s="836">
        <v>187620</v>
      </c>
      <c r="AM45" s="830">
        <v>0.2</v>
      </c>
      <c r="AN45" s="824">
        <v>0.42</v>
      </c>
      <c r="AO45" s="705">
        <f t="shared" si="7"/>
        <v>-19.18757184530584</v>
      </c>
      <c r="AP45" s="706">
        <f t="shared" si="8"/>
        <v>10.990132348954646</v>
      </c>
      <c r="AQ45" s="846">
        <f t="shared" si="9"/>
        <v>136.21012251159738</v>
      </c>
      <c r="AR45" s="618">
        <f>INDEX(Historical!$C$7:$C$1227,MATCH(B45,Historical!$B$7:$B$1249,0))*IF(AH45="n/a",1.03,IF(AH45&lt;0,1.01,IF(AH45&gt;10,1.1,(1+AH45/100))))</f>
        <v>0.89100000000000013</v>
      </c>
      <c r="AS45" s="844">
        <f t="shared" si="10"/>
        <v>0.8999100000000001</v>
      </c>
      <c r="AT45" s="844">
        <f t="shared" si="15"/>
        <v>0.9530046900000001</v>
      </c>
      <c r="AU45" s="844">
        <f t="shared" si="15"/>
        <v>1.00923196671</v>
      </c>
      <c r="AV45" s="844">
        <f t="shared" si="15"/>
        <v>1.06877665274589</v>
      </c>
      <c r="AW45" s="618">
        <f t="shared" si="12"/>
        <v>4.8219233094558902</v>
      </c>
      <c r="AX45" s="713">
        <f t="shared" si="13"/>
        <v>1.7636236090325479</v>
      </c>
      <c r="AY45" s="891">
        <v>0.82</v>
      </c>
      <c r="AZ45" s="830">
        <v>16.989999999999998</v>
      </c>
      <c r="BA45" s="830">
        <v>-17.57</v>
      </c>
      <c r="BB45" s="830">
        <v>5.24</v>
      </c>
      <c r="BC45" s="830">
        <v>2.21</v>
      </c>
      <c r="BD45" s="865"/>
      <c r="BE45" s="594">
        <v>2014</v>
      </c>
      <c r="BF45" s="856">
        <f t="shared" si="14"/>
        <v>1</v>
      </c>
      <c r="BG45" s="840">
        <v>8.1</v>
      </c>
      <c r="BH45" s="823" t="s">
        <v>4455</v>
      </c>
      <c r="BI45" s="823" t="s">
        <v>4456</v>
      </c>
    </row>
    <row r="46" spans="1:61" s="822" customFormat="1" ht="12.75" customHeight="1" x14ac:dyDescent="0.2">
      <c r="A46" s="839" t="s">
        <v>4783</v>
      </c>
      <c r="B46" s="575" t="s">
        <v>3948</v>
      </c>
      <c r="C46" s="889" t="s">
        <v>244</v>
      </c>
      <c r="D46" s="889" t="s">
        <v>4184</v>
      </c>
      <c r="E46" s="699">
        <v>8</v>
      </c>
      <c r="F46" s="1155">
        <v>579</v>
      </c>
      <c r="G46" s="1155" t="s">
        <v>105</v>
      </c>
      <c r="H46" s="1155" t="s">
        <v>105</v>
      </c>
      <c r="I46" s="832">
        <v>119.58</v>
      </c>
      <c r="J46" s="618">
        <f t="shared" si="0"/>
        <v>1.630707476166583</v>
      </c>
      <c r="K46" s="835">
        <v>0.48749999999999999</v>
      </c>
      <c r="L46" s="845">
        <v>4</v>
      </c>
      <c r="M46" s="609">
        <f t="shared" si="1"/>
        <v>1.95</v>
      </c>
      <c r="N46" s="828" t="s">
        <v>316</v>
      </c>
      <c r="O46" s="700">
        <v>0.4375</v>
      </c>
      <c r="P46" s="603">
        <v>44637</v>
      </c>
      <c r="Q46" s="603">
        <v>44645</v>
      </c>
      <c r="R46" s="609">
        <f t="shared" si="2"/>
        <v>11.428571428571425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28.000000000000004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21.141372855475971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21.471088049964692</v>
      </c>
      <c r="V46" s="667" t="str">
        <f>IF(INDEX(Historical!$N$7:$N$1218,MATCH(B46,Historical!$B$7:$B$1249,0))=0,"n/a",((INDEX(Historical!$C$7:$C$1227,MATCH(B46,Historical!$B$7:$B$1249,0))/INDEX(Historical!$N$7:$N$1218,MATCH(B46,Historical!$B$7:$B$1249,0)))^(1/10)-1)*100)</f>
        <v>n/a</v>
      </c>
      <c r="W46" s="668" t="str">
        <f t="shared" si="3"/>
        <v>n/a</v>
      </c>
      <c r="X46" s="669">
        <f t="shared" si="4"/>
        <v>0.5341066679095694</v>
      </c>
      <c r="Y46" s="834"/>
      <c r="Z46" s="618">
        <f t="shared" si="5"/>
        <v>17.567567567567568</v>
      </c>
      <c r="AA46" s="844">
        <f t="shared" si="6"/>
        <v>10.772972972972973</v>
      </c>
      <c r="AB46" s="845">
        <v>1</v>
      </c>
      <c r="AC46" s="824">
        <v>11.1</v>
      </c>
      <c r="AD46" s="824" t="s">
        <v>135</v>
      </c>
      <c r="AE46" s="824">
        <v>0.76</v>
      </c>
      <c r="AF46" s="824">
        <v>4.1100000000000003</v>
      </c>
      <c r="AG46" s="824">
        <v>63</v>
      </c>
      <c r="AH46" s="824">
        <v>142.30000000000001</v>
      </c>
      <c r="AI46" s="824">
        <v>1.31</v>
      </c>
      <c r="AJ46" s="824">
        <v>40.200000000000003</v>
      </c>
      <c r="AK46" s="824">
        <v>-2.7</v>
      </c>
      <c r="AL46" s="836">
        <v>9260</v>
      </c>
      <c r="AM46" s="830">
        <v>1.4000000000000001</v>
      </c>
      <c r="AN46" s="824">
        <v>0.85</v>
      </c>
      <c r="AO46" s="705">
        <f t="shared" si="7"/>
        <v>12.328822553158304</v>
      </c>
      <c r="AP46" s="706">
        <f t="shared" si="8"/>
        <v>23.101795526131276</v>
      </c>
      <c r="AQ46" s="846">
        <f t="shared" si="9"/>
        <v>40.280542594583046</v>
      </c>
      <c r="AR46" s="618">
        <f>INDEX(Historical!$C$7:$C$1227,MATCH(B46,Historical!$B$7:$B$1249,0))*IF(AH46="n/a",1.03,IF(AH46&lt;0,1.01,IF(AH46&gt;10,1.1,(1+AH46/100))))</f>
        <v>1.7600000000000002</v>
      </c>
      <c r="AS46" s="844">
        <f t="shared" si="10"/>
        <v>1.7830560000000004</v>
      </c>
      <c r="AT46" s="844">
        <f t="shared" si="15"/>
        <v>1.8008865600000004</v>
      </c>
      <c r="AU46" s="844">
        <f t="shared" si="15"/>
        <v>1.8188954256000003</v>
      </c>
      <c r="AV46" s="844">
        <f t="shared" si="15"/>
        <v>1.8370843798560004</v>
      </c>
      <c r="AW46" s="618">
        <f t="shared" si="12"/>
        <v>8.9999223654560012</v>
      </c>
      <c r="AX46" s="713">
        <f t="shared" si="13"/>
        <v>7.5262772750091997</v>
      </c>
      <c r="AY46" s="891">
        <v>1.45</v>
      </c>
      <c r="AZ46" s="830">
        <v>88.460000000000008</v>
      </c>
      <c r="BA46" s="830">
        <v>-3.1</v>
      </c>
      <c r="BB46" s="830">
        <v>8.2100000000000009</v>
      </c>
      <c r="BC46" s="830">
        <v>18.96</v>
      </c>
      <c r="BD46" s="865"/>
      <c r="BE46" s="594">
        <v>2015</v>
      </c>
      <c r="BF46" s="856">
        <f t="shared" si="14"/>
        <v>1</v>
      </c>
      <c r="BG46" s="840">
        <v>16.100000000000001</v>
      </c>
      <c r="BH46" s="823" t="s">
        <v>4455</v>
      </c>
      <c r="BI46" s="823" t="s">
        <v>4456</v>
      </c>
    </row>
    <row r="47" spans="1:61" s="822" customFormat="1" ht="12.75" customHeight="1" x14ac:dyDescent="0.2">
      <c r="A47" s="838" t="s">
        <v>4784</v>
      </c>
      <c r="B47" s="795" t="s">
        <v>3747</v>
      </c>
      <c r="C47" s="889" t="s">
        <v>4061</v>
      </c>
      <c r="D47" s="889" t="s">
        <v>4204</v>
      </c>
      <c r="E47" s="699">
        <v>9</v>
      </c>
      <c r="F47" s="1155">
        <v>561</v>
      </c>
      <c r="G47" s="1155" t="s">
        <v>105</v>
      </c>
      <c r="H47" s="1155" t="s">
        <v>105</v>
      </c>
      <c r="I47" s="832">
        <v>74.87</v>
      </c>
      <c r="J47" s="618">
        <f t="shared" si="0"/>
        <v>1.4425003339121143</v>
      </c>
      <c r="K47" s="835">
        <v>0.27</v>
      </c>
      <c r="L47" s="845">
        <v>4</v>
      </c>
      <c r="M47" s="609">
        <f t="shared" si="1"/>
        <v>1.08</v>
      </c>
      <c r="N47" s="828" t="s">
        <v>106</v>
      </c>
      <c r="O47" s="700">
        <v>0.25</v>
      </c>
      <c r="P47" s="1006">
        <v>44894</v>
      </c>
      <c r="Q47" s="1006">
        <v>44903</v>
      </c>
      <c r="R47" s="609">
        <f t="shared" si="2"/>
        <v>8.0000000000000071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3.4090909090909172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10.744507612303034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12.723451383166729</v>
      </c>
      <c r="V47" s="667" t="str">
        <f>IF(INDEX(Historical!$N$7:$N$1218,MATCH(B47,Historical!$B$7:$B$1249,0))=0,"n/a",((INDEX(Historical!$C$7:$C$1227,MATCH(B47,Historical!$B$7:$B$1249,0))/INDEX(Historical!$N$7:$N$1218,MATCH(B47,Historical!$B$7:$B$1249,0)))^(1/10)-1)*100)</f>
        <v>n/a</v>
      </c>
      <c r="W47" s="668" t="str">
        <f t="shared" si="3"/>
        <v>n/a</v>
      </c>
      <c r="X47" s="669" t="str">
        <f t="shared" si="4"/>
        <v>n/a</v>
      </c>
      <c r="Y47" s="640"/>
      <c r="Z47" s="618">
        <f t="shared" si="5"/>
        <v>60</v>
      </c>
      <c r="AA47" s="844">
        <f t="shared" si="6"/>
        <v>41.594444444444449</v>
      </c>
      <c r="AB47" s="845">
        <v>12</v>
      </c>
      <c r="AC47" s="824">
        <v>1.8</v>
      </c>
      <c r="AD47" s="824">
        <v>2.5099999999999998</v>
      </c>
      <c r="AE47" s="824">
        <v>5.39</v>
      </c>
      <c r="AF47" s="824">
        <v>3.12</v>
      </c>
      <c r="AG47" s="824">
        <v>7.3999999999999995</v>
      </c>
      <c r="AH47" s="824">
        <v>-39.1</v>
      </c>
      <c r="AI47" s="824">
        <v>12.139999999999999</v>
      </c>
      <c r="AJ47" s="824">
        <v>-2</v>
      </c>
      <c r="AK47" s="824">
        <v>16</v>
      </c>
      <c r="AL47" s="836">
        <v>6760</v>
      </c>
      <c r="AM47" s="830">
        <v>0.4</v>
      </c>
      <c r="AN47" s="824">
        <v>0</v>
      </c>
      <c r="AO47" s="705">
        <f t="shared" si="7"/>
        <v>-27.428492727365605</v>
      </c>
      <c r="AP47" s="706">
        <f t="shared" si="8"/>
        <v>14.165951717078844</v>
      </c>
      <c r="AQ47" s="846">
        <f t="shared" si="9"/>
        <v>140.16167393993078</v>
      </c>
      <c r="AR47" s="618">
        <f>INDEX(Historical!$C$7:$C$1227,MATCH(B47,Historical!$B$7:$B$1249,0))*IF(AH47="n/a",1.03,IF(AH47&lt;0,1.01,IF(AH47&gt;10,1.1,(1+AH47/100))))</f>
        <v>0.91910000000000003</v>
      </c>
      <c r="AS47" s="844">
        <f t="shared" si="10"/>
        <v>1.0110100000000002</v>
      </c>
      <c r="AT47" s="844">
        <f t="shared" ref="AT47:AV66" si="16">IF($AK47="n/a",1.03*AS47,IF($AK47&lt;0,1.01*AS47,IF($AK47&gt;10,1.1*AS47,(1+$AK47/100)*AS47)))</f>
        <v>1.1121110000000003</v>
      </c>
      <c r="AU47" s="844">
        <f t="shared" si="16"/>
        <v>1.2233221000000005</v>
      </c>
      <c r="AV47" s="844">
        <f t="shared" si="16"/>
        <v>1.3456543100000007</v>
      </c>
      <c r="AW47" s="618">
        <f t="shared" si="12"/>
        <v>5.6111974100000017</v>
      </c>
      <c r="AX47" s="713">
        <f t="shared" si="13"/>
        <v>7.4945871644183271</v>
      </c>
      <c r="AY47" s="891">
        <v>0.96</v>
      </c>
      <c r="AZ47" s="830">
        <v>21.64</v>
      </c>
      <c r="BA47" s="830">
        <v>-22.689999999999998</v>
      </c>
      <c r="BB47" s="830">
        <v>10.96</v>
      </c>
      <c r="BC47" s="830">
        <v>2.09</v>
      </c>
      <c r="BD47" s="865"/>
      <c r="BE47" s="594">
        <v>2014</v>
      </c>
      <c r="BF47" s="856">
        <f t="shared" si="14"/>
        <v>1</v>
      </c>
      <c r="BG47" s="840">
        <v>6.3</v>
      </c>
      <c r="BH47" s="823" t="s">
        <v>4455</v>
      </c>
      <c r="BI47" s="823" t="s">
        <v>4456</v>
      </c>
    </row>
    <row r="48" spans="1:61" s="822" customFormat="1" ht="12.75" customHeight="1" x14ac:dyDescent="0.2">
      <c r="A48" s="839" t="s">
        <v>4303</v>
      </c>
      <c r="B48" s="575" t="s">
        <v>4300</v>
      </c>
      <c r="C48" s="889" t="s">
        <v>107</v>
      </c>
      <c r="D48" s="889" t="s">
        <v>4205</v>
      </c>
      <c r="E48" s="699">
        <v>8</v>
      </c>
      <c r="F48" s="1155">
        <v>602</v>
      </c>
      <c r="G48" s="1155" t="s">
        <v>105</v>
      </c>
      <c r="H48" s="1155" t="s">
        <v>105</v>
      </c>
      <c r="I48" s="832">
        <v>52.34</v>
      </c>
      <c r="J48" s="618">
        <f t="shared" si="0"/>
        <v>1.834161253343523</v>
      </c>
      <c r="K48" s="835">
        <v>0.24</v>
      </c>
      <c r="L48" s="845">
        <v>4</v>
      </c>
      <c r="M48" s="609">
        <f t="shared" si="1"/>
        <v>0.96</v>
      </c>
      <c r="N48" s="828" t="s">
        <v>316</v>
      </c>
      <c r="O48" s="700">
        <v>0.23</v>
      </c>
      <c r="P48" s="603">
        <v>44909</v>
      </c>
      <c r="Q48" s="603">
        <v>44925</v>
      </c>
      <c r="R48" s="609">
        <f t="shared" si="2"/>
        <v>4.3478260869565135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4.1666666666666741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16.856928897683865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12.838026357723686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13.575379559642652</v>
      </c>
      <c r="W48" s="668">
        <f t="shared" si="3"/>
        <v>0.94568452405478265</v>
      </c>
      <c r="X48" s="669">
        <f t="shared" si="4"/>
        <v>1.2967703391640086</v>
      </c>
      <c r="Y48" s="834"/>
      <c r="Z48" s="618">
        <f t="shared" si="5"/>
        <v>18.972332015810277</v>
      </c>
      <c r="AA48" s="844">
        <f t="shared" si="6"/>
        <v>10.343873517786562</v>
      </c>
      <c r="AB48" s="845">
        <v>12</v>
      </c>
      <c r="AC48" s="824">
        <v>5.0599999999999996</v>
      </c>
      <c r="AD48" s="824">
        <v>1.1299999999999999</v>
      </c>
      <c r="AE48" s="824">
        <v>4.13</v>
      </c>
      <c r="AF48" s="824">
        <v>1.4</v>
      </c>
      <c r="AG48" s="824">
        <v>13.600000000000001</v>
      </c>
      <c r="AH48" s="824">
        <v>39.900000000000006</v>
      </c>
      <c r="AI48" s="824">
        <v>9.1999999999999993</v>
      </c>
      <c r="AJ48" s="824">
        <v>9.9</v>
      </c>
      <c r="AK48" s="824">
        <v>9</v>
      </c>
      <c r="AL48" s="836">
        <v>1930</v>
      </c>
      <c r="AM48" s="830">
        <v>2.2999999999999998</v>
      </c>
      <c r="AN48" s="824">
        <v>0.11</v>
      </c>
      <c r="AO48" s="705">
        <f t="shared" si="7"/>
        <v>4.3283140932806461</v>
      </c>
      <c r="AP48" s="706">
        <f t="shared" si="8"/>
        <v>14.672187611067208</v>
      </c>
      <c r="AQ48" s="846">
        <f t="shared" si="9"/>
        <v>-19.774144026861585</v>
      </c>
      <c r="AR48" s="618">
        <f>INDEX(Historical!$C$7:$C$1227,MATCH(B48,Historical!$B$7:$B$1249,0))*IF(AH48="n/a",1.03,IF(AH48&lt;0,1.01,IF(AH48&gt;10,1.1,(1+AH48/100))))</f>
        <v>0.82500000000000007</v>
      </c>
      <c r="AS48" s="844">
        <f t="shared" si="10"/>
        <v>0.90090000000000015</v>
      </c>
      <c r="AT48" s="844">
        <f t="shared" si="16"/>
        <v>0.98198100000000021</v>
      </c>
      <c r="AU48" s="844">
        <f t="shared" si="16"/>
        <v>1.0703592900000003</v>
      </c>
      <c r="AV48" s="844">
        <f t="shared" si="16"/>
        <v>1.1666916261000004</v>
      </c>
      <c r="AW48" s="618">
        <f t="shared" si="12"/>
        <v>4.9449319161000016</v>
      </c>
      <c r="AX48" s="713">
        <f t="shared" si="13"/>
        <v>9.4477109593045494</v>
      </c>
      <c r="AY48" s="891">
        <v>1.18</v>
      </c>
      <c r="AZ48" s="830">
        <v>32.06</v>
      </c>
      <c r="BA48" s="830">
        <v>-3.63</v>
      </c>
      <c r="BB48" s="830">
        <v>6.23</v>
      </c>
      <c r="BC48" s="830">
        <v>12.120000000000001</v>
      </c>
      <c r="BD48" s="865"/>
      <c r="BE48" s="594">
        <v>2015</v>
      </c>
      <c r="BF48" s="856">
        <f t="shared" si="14"/>
        <v>1</v>
      </c>
      <c r="BG48" s="840">
        <v>1.4000000000000001</v>
      </c>
      <c r="BH48" s="823" t="s">
        <v>4455</v>
      </c>
      <c r="BI48" s="823" t="s">
        <v>4456</v>
      </c>
    </row>
    <row r="49" spans="1:61" s="822" customFormat="1" ht="12.75" customHeight="1" x14ac:dyDescent="0.2">
      <c r="A49" s="839" t="s">
        <v>5252</v>
      </c>
      <c r="B49" s="575" t="s">
        <v>2185</v>
      </c>
      <c r="C49" s="889" t="s">
        <v>177</v>
      </c>
      <c r="D49" s="889" t="s">
        <v>4203</v>
      </c>
      <c r="E49" s="699">
        <v>6</v>
      </c>
      <c r="F49" s="1155">
        <v>681</v>
      </c>
      <c r="G49" s="1155" t="s">
        <v>105</v>
      </c>
      <c r="H49" s="1155" t="s">
        <v>105</v>
      </c>
      <c r="I49" s="832">
        <v>141.93</v>
      </c>
      <c r="J49" s="618">
        <f t="shared" si="0"/>
        <v>2.3250898330162753</v>
      </c>
      <c r="K49" s="835">
        <v>0.82499999999999996</v>
      </c>
      <c r="L49" s="845">
        <v>4</v>
      </c>
      <c r="M49" s="609">
        <f t="shared" si="1"/>
        <v>3.3</v>
      </c>
      <c r="N49" s="828" t="s">
        <v>484</v>
      </c>
      <c r="O49" s="700">
        <v>0.75</v>
      </c>
      <c r="P49" s="603">
        <v>44939</v>
      </c>
      <c r="Q49" s="603">
        <v>44957</v>
      </c>
      <c r="R49" s="609">
        <f t="shared" si="2"/>
        <v>9.9999999999999929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14.159292035398208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28.638913123460942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19.202395778843794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17.645575719459327</v>
      </c>
      <c r="W49" s="668">
        <f t="shared" si="3"/>
        <v>1.0882272182067501</v>
      </c>
      <c r="X49" s="669">
        <f t="shared" si="4"/>
        <v>0.44449990228805075</v>
      </c>
      <c r="Y49" s="640"/>
      <c r="Z49" s="618">
        <f t="shared" si="5"/>
        <v>25.923016496465038</v>
      </c>
      <c r="AA49" s="844">
        <f t="shared" si="6"/>
        <v>11.149253731343284</v>
      </c>
      <c r="AB49" s="845">
        <v>12</v>
      </c>
      <c r="AC49" s="824">
        <v>12.73</v>
      </c>
      <c r="AD49" s="824">
        <v>1.05</v>
      </c>
      <c r="AE49" s="824">
        <v>3.36</v>
      </c>
      <c r="AF49" s="824">
        <v>3.45</v>
      </c>
      <c r="AG49" s="824">
        <v>33.200000000000003</v>
      </c>
      <c r="AH49" s="824">
        <v>864.8</v>
      </c>
      <c r="AI49" s="824">
        <v>8.02</v>
      </c>
      <c r="AJ49" s="824">
        <v>43.2</v>
      </c>
      <c r="AK49" s="824">
        <v>10.549999999999999</v>
      </c>
      <c r="AL49" s="836">
        <v>83960</v>
      </c>
      <c r="AM49" s="830">
        <v>0.3</v>
      </c>
      <c r="AN49" s="824">
        <v>0.21</v>
      </c>
      <c r="AO49" s="705">
        <f t="shared" si="7"/>
        <v>10.378231880516784</v>
      </c>
      <c r="AP49" s="706">
        <f t="shared" si="8"/>
        <v>21.527485611860069</v>
      </c>
      <c r="AQ49" s="846">
        <f t="shared" si="9"/>
        <v>30.74984660816893</v>
      </c>
      <c r="AR49" s="618">
        <f>INDEX(Historical!$C$7:$C$1227,MATCH(B49,Historical!$B$7:$B$1249,0))*IF(AH49="n/a",1.03,IF(AH49&lt;0,1.01,IF(AH49&gt;10,1.1,(1+AH49/100))))</f>
        <v>1.7737499999999999</v>
      </c>
      <c r="AS49" s="844">
        <f t="shared" si="10"/>
        <v>1.9160047499999999</v>
      </c>
      <c r="AT49" s="844">
        <f t="shared" si="16"/>
        <v>2.1076052249999999</v>
      </c>
      <c r="AU49" s="844">
        <f t="shared" si="16"/>
        <v>2.3183657475000001</v>
      </c>
      <c r="AV49" s="844">
        <f t="shared" si="16"/>
        <v>2.5502023222500005</v>
      </c>
      <c r="AW49" s="618">
        <f t="shared" si="12"/>
        <v>10.66592804475</v>
      </c>
      <c r="AX49" s="713">
        <f t="shared" si="13"/>
        <v>7.5149214716761783</v>
      </c>
      <c r="AY49" s="891">
        <v>1.54</v>
      </c>
      <c r="AZ49" s="830">
        <v>82.12</v>
      </c>
      <c r="BA49" s="830">
        <v>-5.93</v>
      </c>
      <c r="BB49" s="830">
        <v>8.36</v>
      </c>
      <c r="BC49" s="830">
        <v>18.82</v>
      </c>
      <c r="BD49" s="865"/>
      <c r="BE49" s="594">
        <v>2018</v>
      </c>
      <c r="BF49" s="856">
        <f t="shared" si="14"/>
        <v>1</v>
      </c>
      <c r="BG49" s="840">
        <v>19.3</v>
      </c>
      <c r="BH49" s="823" t="s">
        <v>4455</v>
      </c>
      <c r="BI49" s="823" t="s">
        <v>4456</v>
      </c>
    </row>
    <row r="50" spans="1:61" s="822" customFormat="1" x14ac:dyDescent="0.2">
      <c r="A50" s="839" t="s">
        <v>5341</v>
      </c>
      <c r="B50" s="575" t="s">
        <v>5339</v>
      </c>
      <c r="C50" s="889" t="s">
        <v>107</v>
      </c>
      <c r="D50" s="889" t="s">
        <v>4509</v>
      </c>
      <c r="E50" s="699">
        <v>5</v>
      </c>
      <c r="F50" s="1155">
        <v>702</v>
      </c>
      <c r="G50" s="1155" t="s">
        <v>105</v>
      </c>
      <c r="H50" s="1155" t="s">
        <v>105</v>
      </c>
      <c r="I50" s="832">
        <v>31.74</v>
      </c>
      <c r="J50" s="618">
        <f t="shared" si="0"/>
        <v>2.5204788909892883</v>
      </c>
      <c r="K50" s="835">
        <v>0.2</v>
      </c>
      <c r="L50" s="845">
        <v>4</v>
      </c>
      <c r="M50" s="609">
        <f t="shared" si="1"/>
        <v>0.8</v>
      </c>
      <c r="N50" s="828" t="s">
        <v>292</v>
      </c>
      <c r="O50" s="700">
        <v>0.18</v>
      </c>
      <c r="P50" s="603">
        <v>44707</v>
      </c>
      <c r="Q50" s="603">
        <v>44718</v>
      </c>
      <c r="R50" s="609">
        <f t="shared" si="2"/>
        <v>11.111111111111121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7.5757575757575912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39.774624296765573</v>
      </c>
      <c r="U50" s="667" t="str">
        <f>IF(INDEX(Historical!$H$7:$H$1218,MATCH(B50,Historical!$B$7:$B$1249,0))=0,"n/a",((INDEX(Historical!$C$7:$C$1227,MATCH(B50,Historical!$B$7:$B$1249,0))/INDEX(Historical!$H$7:$H$1218,MATCH(B50,Historical!$B$7:$B$1249,0)))^(1/5)-1)*100)</f>
        <v>n/a</v>
      </c>
      <c r="V50" s="667" t="str">
        <f>IF(INDEX(Historical!$N$7:$N$1218,MATCH(B50,Historical!$B$7:$B$1249,0))=0,"n/a",((INDEX(Historical!$C$7:$C$1227,MATCH(B50,Historical!$B$7:$B$1249,0))/INDEX(Historical!$N$7:$N$1218,MATCH(B50,Historical!$B$7:$B$1249,0)))^(1/10)-1)*100)</f>
        <v>n/a</v>
      </c>
      <c r="W50" s="668" t="str">
        <f t="shared" si="3"/>
        <v>n/a</v>
      </c>
      <c r="X50" s="669" t="str">
        <f t="shared" si="4"/>
        <v>n/a</v>
      </c>
      <c r="Y50" s="640"/>
      <c r="Z50" s="618">
        <f t="shared" si="5"/>
        <v>11.173184357541901</v>
      </c>
      <c r="AA50" s="844">
        <f t="shared" si="6"/>
        <v>4.432960893854748</v>
      </c>
      <c r="AB50" s="845">
        <v>12</v>
      </c>
      <c r="AC50" s="824">
        <v>7.16</v>
      </c>
      <c r="AD50" s="824">
        <v>1.83</v>
      </c>
      <c r="AE50" s="824">
        <v>0.88</v>
      </c>
      <c r="AF50" s="824">
        <v>6.44</v>
      </c>
      <c r="AG50" s="824">
        <v>49.6</v>
      </c>
      <c r="AH50" s="824">
        <v>20.3</v>
      </c>
      <c r="AI50" s="824">
        <v>13.84</v>
      </c>
      <c r="AJ50" s="824">
        <v>-20.599999999999998</v>
      </c>
      <c r="AK50" s="824">
        <v>2.36</v>
      </c>
      <c r="AL50" s="836">
        <v>11530</v>
      </c>
      <c r="AM50" s="830">
        <v>0.2</v>
      </c>
      <c r="AN50" s="824">
        <v>6.3</v>
      </c>
      <c r="AO50" s="705" t="str">
        <f t="shared" si="7"/>
        <v>n/a</v>
      </c>
      <c r="AP50" s="706" t="str">
        <f t="shared" si="8"/>
        <v>n/a</v>
      </c>
      <c r="AQ50" s="846">
        <f t="shared" si="9"/>
        <v>12.641551749934399</v>
      </c>
      <c r="AR50" s="618">
        <f>INDEX(Historical!$C$7:$C$1227,MATCH(B50,Historical!$B$7:$B$1249,0))*IF(AH50="n/a",1.03,IF(AH50&lt;0,1.01,IF(AH50&gt;10,1.1,(1+AH50/100))))</f>
        <v>0.78100000000000014</v>
      </c>
      <c r="AS50" s="844">
        <f t="shared" si="10"/>
        <v>0.8591000000000002</v>
      </c>
      <c r="AT50" s="844">
        <f t="shared" si="16"/>
        <v>0.87937476000000026</v>
      </c>
      <c r="AU50" s="844">
        <f t="shared" si="16"/>
        <v>0.90012800433600026</v>
      </c>
      <c r="AV50" s="844">
        <f t="shared" si="16"/>
        <v>0.92137102523832992</v>
      </c>
      <c r="AW50" s="618">
        <f t="shared" si="12"/>
        <v>4.3409737895743312</v>
      </c>
      <c r="AX50" s="713">
        <f t="shared" si="13"/>
        <v>13.676666003699847</v>
      </c>
      <c r="AY50" s="891">
        <v>1.44</v>
      </c>
      <c r="AZ50" s="830">
        <v>28.970000000000002</v>
      </c>
      <c r="BA50" s="830">
        <v>-14.52</v>
      </c>
      <c r="BB50" s="830">
        <v>8.86</v>
      </c>
      <c r="BC50" s="830">
        <v>8.14</v>
      </c>
      <c r="BD50" s="865"/>
      <c r="BE50" s="594">
        <v>2018</v>
      </c>
      <c r="BF50" s="856">
        <f t="shared" si="14"/>
        <v>1</v>
      </c>
      <c r="BG50" s="840">
        <v>1</v>
      </c>
      <c r="BH50" s="823" t="s">
        <v>4455</v>
      </c>
      <c r="BI50" s="823" t="s">
        <v>4456</v>
      </c>
    </row>
    <row r="51" spans="1:61" s="822" customFormat="1" ht="12.75" customHeight="1" x14ac:dyDescent="0.2">
      <c r="A51" s="10" t="s">
        <v>4801</v>
      </c>
      <c r="B51" s="795" t="s">
        <v>3946</v>
      </c>
      <c r="C51" s="889" t="s">
        <v>4186</v>
      </c>
      <c r="D51" s="889" t="s">
        <v>4187</v>
      </c>
      <c r="E51" s="699">
        <v>8</v>
      </c>
      <c r="F51" s="1155">
        <v>576</v>
      </c>
      <c r="G51" s="1155" t="s">
        <v>105</v>
      </c>
      <c r="H51" s="1155" t="s">
        <v>105</v>
      </c>
      <c r="I51" s="832">
        <v>690.65</v>
      </c>
      <c r="J51" s="618">
        <f t="shared" si="0"/>
        <v>1.795410120900601</v>
      </c>
      <c r="K51" s="835">
        <v>3.1</v>
      </c>
      <c r="L51" s="845">
        <v>4</v>
      </c>
      <c r="M51" s="609">
        <f t="shared" si="1"/>
        <v>12.4</v>
      </c>
      <c r="N51" s="828" t="s">
        <v>323</v>
      </c>
      <c r="O51" s="700">
        <v>2.87</v>
      </c>
      <c r="P51" s="603">
        <v>44624</v>
      </c>
      <c r="Q51" s="603">
        <v>44643</v>
      </c>
      <c r="R51" s="609">
        <f t="shared" si="2"/>
        <v>8.0139372822299642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7.8947368421052655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7.9731280259086823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10.399922776586902</v>
      </c>
      <c r="V51" s="667" t="str">
        <f>IF(INDEX(Historical!$N$7:$N$1218,MATCH(B51,Historical!$B$7:$B$1249,0))=0,"n/a",((INDEX(Historical!$C$7:$C$1227,MATCH(B51,Historical!$B$7:$B$1249,0))/INDEX(Historical!$N$7:$N$1218,MATCH(B51,Historical!$B$7:$B$1249,0)))^(1/10)-1)*100)</f>
        <v>n/a</v>
      </c>
      <c r="W51" s="668" t="str">
        <f t="shared" si="3"/>
        <v>n/a</v>
      </c>
      <c r="X51" s="669">
        <f t="shared" si="4"/>
        <v>0.37275708876655556</v>
      </c>
      <c r="Y51" s="834"/>
      <c r="Z51" s="618">
        <f t="shared" si="5"/>
        <v>162.30366492146598</v>
      </c>
      <c r="AA51" s="844">
        <f t="shared" si="6"/>
        <v>90.399214659685867</v>
      </c>
      <c r="AB51" s="845">
        <v>12</v>
      </c>
      <c r="AC51" s="824">
        <v>7.64</v>
      </c>
      <c r="AD51" s="824">
        <v>3.38</v>
      </c>
      <c r="AE51" s="824">
        <v>8.5399999999999991</v>
      </c>
      <c r="AF51" s="824">
        <v>5.53</v>
      </c>
      <c r="AG51" s="824">
        <v>6.4</v>
      </c>
      <c r="AH51" s="824">
        <v>32.300000000000004</v>
      </c>
      <c r="AI51" s="824">
        <v>12.5</v>
      </c>
      <c r="AJ51" s="824">
        <v>27.900000000000002</v>
      </c>
      <c r="AK51" s="824">
        <v>26</v>
      </c>
      <c r="AL51" s="836">
        <v>60640</v>
      </c>
      <c r="AM51" s="830">
        <v>0.3</v>
      </c>
      <c r="AN51" s="824">
        <v>1.31</v>
      </c>
      <c r="AO51" s="705">
        <f t="shared" si="7"/>
        <v>-78.203881762198364</v>
      </c>
      <c r="AP51" s="706">
        <f t="shared" si="8"/>
        <v>12.195332897487503</v>
      </c>
      <c r="AQ51" s="846">
        <f t="shared" si="9"/>
        <v>371.36098790538341</v>
      </c>
      <c r="AR51" s="618">
        <f>INDEX(Historical!$C$7:$C$1227,MATCH(B51,Historical!$B$7:$B$1249,0))*IF(AH51="n/a",1.03,IF(AH51&lt;0,1.01,IF(AH51&gt;10,1.1,(1+AH51/100))))</f>
        <v>12.628000000000002</v>
      </c>
      <c r="AS51" s="844">
        <f t="shared" si="10"/>
        <v>13.890800000000004</v>
      </c>
      <c r="AT51" s="844">
        <f t="shared" si="16"/>
        <v>15.279880000000006</v>
      </c>
      <c r="AU51" s="844">
        <f t="shared" si="16"/>
        <v>16.807868000000006</v>
      </c>
      <c r="AV51" s="844">
        <f t="shared" si="16"/>
        <v>18.48865480000001</v>
      </c>
      <c r="AW51" s="618">
        <f t="shared" si="12"/>
        <v>77.095202800000024</v>
      </c>
      <c r="AX51" s="713">
        <f t="shared" si="13"/>
        <v>11.16270220806487</v>
      </c>
      <c r="AY51" s="891">
        <v>0.55000000000000004</v>
      </c>
      <c r="AZ51" s="830">
        <v>39.56</v>
      </c>
      <c r="BA51" s="830">
        <v>-19.07</v>
      </c>
      <c r="BB51" s="830">
        <v>17.669999999999998</v>
      </c>
      <c r="BC51" s="830">
        <v>4.53</v>
      </c>
      <c r="BD51" s="865"/>
      <c r="BE51" s="594">
        <v>2015</v>
      </c>
      <c r="BF51" s="856">
        <f t="shared" si="14"/>
        <v>1</v>
      </c>
      <c r="BG51" s="840">
        <v>2.4</v>
      </c>
      <c r="BH51" s="823" t="s">
        <v>4455</v>
      </c>
      <c r="BI51" s="823" t="s">
        <v>4457</v>
      </c>
    </row>
    <row r="52" spans="1:61" s="822" customFormat="1" ht="12.75" customHeight="1" x14ac:dyDescent="0.2">
      <c r="A52" s="839" t="s">
        <v>4334</v>
      </c>
      <c r="B52" s="575" t="s">
        <v>4332</v>
      </c>
      <c r="C52" s="889" t="s">
        <v>130</v>
      </c>
      <c r="D52" s="889" t="s">
        <v>4196</v>
      </c>
      <c r="E52" s="699">
        <v>8</v>
      </c>
      <c r="F52" s="1155">
        <v>597</v>
      </c>
      <c r="G52" s="1155" t="s">
        <v>105</v>
      </c>
      <c r="H52" s="1155" t="s">
        <v>105</v>
      </c>
      <c r="I52" s="832">
        <v>116.27</v>
      </c>
      <c r="J52" s="618">
        <f t="shared" si="0"/>
        <v>3.6810871247957344</v>
      </c>
      <c r="K52" s="835">
        <v>1.07</v>
      </c>
      <c r="L52" s="845">
        <v>4</v>
      </c>
      <c r="M52" s="609">
        <f t="shared" si="1"/>
        <v>4.28</v>
      </c>
      <c r="N52" s="828" t="s">
        <v>4172</v>
      </c>
      <c r="O52" s="700">
        <v>1.01</v>
      </c>
      <c r="P52" s="603">
        <v>44875</v>
      </c>
      <c r="Q52" s="603">
        <v>44896</v>
      </c>
      <c r="R52" s="609">
        <f t="shared" si="2"/>
        <v>5.9405940594059459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3.2085561497326109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2.5419155321439568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2.4500653409534889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1.5184368717213292</v>
      </c>
      <c r="W52" s="668">
        <f t="shared" si="3"/>
        <v>1.6135444196478499</v>
      </c>
      <c r="X52" s="669">
        <f t="shared" si="4"/>
        <v>8.1941984647273883E-2</v>
      </c>
      <c r="Y52" s="834"/>
      <c r="Z52" s="618">
        <f t="shared" si="5"/>
        <v>69.59349593495935</v>
      </c>
      <c r="AA52" s="844">
        <f t="shared" si="6"/>
        <v>18.905691056910566</v>
      </c>
      <c r="AB52" s="845">
        <v>12</v>
      </c>
      <c r="AC52" s="824">
        <v>6.15</v>
      </c>
      <c r="AD52" s="824">
        <v>2.96</v>
      </c>
      <c r="AE52" s="824">
        <v>1.73</v>
      </c>
      <c r="AF52" s="824">
        <v>1.9</v>
      </c>
      <c r="AG52" s="824">
        <v>10.7</v>
      </c>
      <c r="AH52" s="824">
        <v>-19.7</v>
      </c>
      <c r="AI52" s="824">
        <v>6.0600000000000005</v>
      </c>
      <c r="AJ52" s="824">
        <v>29.9</v>
      </c>
      <c r="AK52" s="824">
        <v>6.1899999999999995</v>
      </c>
      <c r="AL52" s="836">
        <v>22900</v>
      </c>
      <c r="AM52" s="830">
        <v>0.1</v>
      </c>
      <c r="AN52" s="824">
        <v>2.2799999999999998</v>
      </c>
      <c r="AO52" s="705">
        <f t="shared" si="7"/>
        <v>-12.774538591161342</v>
      </c>
      <c r="AP52" s="706">
        <f t="shared" si="8"/>
        <v>6.1311524657492233</v>
      </c>
      <c r="AQ52" s="846">
        <f t="shared" si="9"/>
        <v>26.351912456405447</v>
      </c>
      <c r="AR52" s="618">
        <f>INDEX(Historical!$C$7:$C$1227,MATCH(B52,Historical!$B$7:$B$1249,0))*IF(AH52="n/a",1.03,IF(AH52&lt;0,1.01,IF(AH52&gt;10,1.1,(1+AH52/100))))</f>
        <v>3.8986000000000001</v>
      </c>
      <c r="AS52" s="844">
        <f t="shared" si="10"/>
        <v>4.1348551599999999</v>
      </c>
      <c r="AT52" s="844">
        <f t="shared" si="16"/>
        <v>4.390802694404</v>
      </c>
      <c r="AU52" s="844">
        <f t="shared" si="16"/>
        <v>4.6625933811876079</v>
      </c>
      <c r="AV52" s="844">
        <f t="shared" si="16"/>
        <v>4.9512079114831211</v>
      </c>
      <c r="AW52" s="618">
        <f t="shared" si="12"/>
        <v>22.038059147074726</v>
      </c>
      <c r="AX52" s="713">
        <f t="shared" si="13"/>
        <v>18.95420929480926</v>
      </c>
      <c r="AY52" s="891">
        <v>0.62</v>
      </c>
      <c r="AZ52" s="830">
        <v>22.470000000000002</v>
      </c>
      <c r="BA52" s="830">
        <v>-8.32</v>
      </c>
      <c r="BB52" s="830">
        <v>8.6900000000000013</v>
      </c>
      <c r="BC52" s="830">
        <v>2.87</v>
      </c>
      <c r="BD52" s="865"/>
      <c r="BE52" s="594">
        <v>2015</v>
      </c>
      <c r="BF52" s="856">
        <f t="shared" si="14"/>
        <v>1</v>
      </c>
      <c r="BG52" s="840">
        <v>2.1</v>
      </c>
      <c r="BH52" s="823" t="s">
        <v>4455</v>
      </c>
      <c r="BI52" s="823" t="s">
        <v>4456</v>
      </c>
    </row>
    <row r="53" spans="1:61" s="822" customFormat="1" x14ac:dyDescent="0.2">
      <c r="A53" s="10" t="s">
        <v>4804</v>
      </c>
      <c r="B53" s="795" t="s">
        <v>3920</v>
      </c>
      <c r="C53" s="889" t="s">
        <v>177</v>
      </c>
      <c r="D53" s="889" t="s">
        <v>4203</v>
      </c>
      <c r="E53" s="699">
        <v>8</v>
      </c>
      <c r="F53" s="1155">
        <v>586</v>
      </c>
      <c r="G53" s="1155" t="s">
        <v>105</v>
      </c>
      <c r="H53" s="1155" t="s">
        <v>105</v>
      </c>
      <c r="I53" s="832">
        <v>56.75</v>
      </c>
      <c r="J53" s="618">
        <f t="shared" si="0"/>
        <v>6.3788546255506606</v>
      </c>
      <c r="K53" s="835">
        <v>0.90500000000000003</v>
      </c>
      <c r="L53" s="845">
        <v>4</v>
      </c>
      <c r="M53" s="609">
        <f t="shared" si="1"/>
        <v>3.62</v>
      </c>
      <c r="N53" s="828" t="s">
        <v>508</v>
      </c>
      <c r="O53" s="700">
        <v>0.86</v>
      </c>
      <c r="P53" s="603">
        <v>44694</v>
      </c>
      <c r="Q53" s="603">
        <v>44708</v>
      </c>
      <c r="R53" s="609">
        <f t="shared" si="2"/>
        <v>5.2325581395348886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11.226252158894656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8.6577522465140824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9.7200934505663916</v>
      </c>
      <c r="V53" s="667" t="str">
        <f>IF(INDEX(Historical!$N$7:$N$1218,MATCH(B53,Historical!$B$7:$B$1249,0))=0,"n/a",((INDEX(Historical!$C$7:$C$1227,MATCH(B53,Historical!$B$7:$B$1249,0))/INDEX(Historical!$N$7:$N$1218,MATCH(B53,Historical!$B$7:$B$1249,0)))^(1/10)-1)*100)</f>
        <v>n/a</v>
      </c>
      <c r="W53" s="668" t="str">
        <f t="shared" si="3"/>
        <v>n/a</v>
      </c>
      <c r="X53" s="669" t="str">
        <f t="shared" si="4"/>
        <v>n/a</v>
      </c>
      <c r="Y53" s="834"/>
      <c r="Z53" s="618" t="str">
        <f t="shared" si="5"/>
        <v>n/a</v>
      </c>
      <c r="AA53" s="844" t="str">
        <f t="shared" si="6"/>
        <v>n/a</v>
      </c>
      <c r="AB53" s="845">
        <v>12</v>
      </c>
      <c r="AC53" s="824">
        <v>-6.18</v>
      </c>
      <c r="AD53" s="824" t="s">
        <v>135</v>
      </c>
      <c r="AE53" s="824">
        <v>3.24</v>
      </c>
      <c r="AF53" s="824">
        <v>8.5399999999999991</v>
      </c>
      <c r="AG53" s="824">
        <v>-48.1</v>
      </c>
      <c r="AH53" s="824">
        <v>104.60000000000001</v>
      </c>
      <c r="AI53" s="824">
        <v>327.27</v>
      </c>
      <c r="AJ53" s="824">
        <v>-47.3</v>
      </c>
      <c r="AK53" s="824">
        <v>34.5</v>
      </c>
      <c r="AL53" s="836">
        <v>3680</v>
      </c>
      <c r="AM53" s="830">
        <v>3.9</v>
      </c>
      <c r="AN53" s="824">
        <v>3.58</v>
      </c>
      <c r="AO53" s="705" t="str">
        <f t="shared" si="7"/>
        <v>n/a</v>
      </c>
      <c r="AP53" s="706">
        <f t="shared" si="8"/>
        <v>16.098948076117054</v>
      </c>
      <c r="AQ53" s="846" t="str">
        <f t="shared" si="9"/>
        <v>n/a</v>
      </c>
      <c r="AR53" s="618">
        <f>INDEX(Historical!$C$7:$C$1227,MATCH(B53,Historical!$B$7:$B$1249,0))*IF(AH53="n/a",1.03,IF(AH53&lt;0,1.01,IF(AH53&gt;10,1.1,(1+AH53/100))))</f>
        <v>3.5420000000000007</v>
      </c>
      <c r="AS53" s="844">
        <f t="shared" si="10"/>
        <v>3.8962000000000012</v>
      </c>
      <c r="AT53" s="844">
        <f t="shared" si="16"/>
        <v>4.285820000000002</v>
      </c>
      <c r="AU53" s="844">
        <f t="shared" si="16"/>
        <v>4.7144020000000024</v>
      </c>
      <c r="AV53" s="844">
        <f t="shared" si="16"/>
        <v>5.1858422000000033</v>
      </c>
      <c r="AW53" s="618">
        <f t="shared" si="12"/>
        <v>21.62426420000001</v>
      </c>
      <c r="AX53" s="713">
        <f t="shared" si="13"/>
        <v>38.104430308370063</v>
      </c>
      <c r="AY53" s="891">
        <v>1.1200000000000001</v>
      </c>
      <c r="AZ53" s="830">
        <v>23.69</v>
      </c>
      <c r="BA53" s="830">
        <v>-37.68</v>
      </c>
      <c r="BB53" s="830">
        <v>-4.51</v>
      </c>
      <c r="BC53" s="830">
        <v>-17.8</v>
      </c>
      <c r="BD53" s="865"/>
      <c r="BE53" s="594">
        <v>2015</v>
      </c>
      <c r="BF53" s="856">
        <f t="shared" si="14"/>
        <v>1</v>
      </c>
      <c r="BG53" s="840">
        <v>-10.5</v>
      </c>
      <c r="BH53" s="823" t="s">
        <v>4455</v>
      </c>
      <c r="BI53" s="823" t="s">
        <v>4458</v>
      </c>
    </row>
    <row r="54" spans="1:61" s="822" customFormat="1" ht="12.75" customHeight="1" x14ac:dyDescent="0.2">
      <c r="A54" s="839" t="s">
        <v>5279</v>
      </c>
      <c r="B54" s="575" t="s">
        <v>2144</v>
      </c>
      <c r="C54" s="889" t="s">
        <v>107</v>
      </c>
      <c r="D54" s="889" t="s">
        <v>4205</v>
      </c>
      <c r="E54" s="699">
        <v>5</v>
      </c>
      <c r="F54" s="1155">
        <v>686</v>
      </c>
      <c r="G54" s="1155" t="s">
        <v>105</v>
      </c>
      <c r="H54" s="1155" t="s">
        <v>105</v>
      </c>
      <c r="I54" s="832">
        <v>70.209999999999994</v>
      </c>
      <c r="J54" s="618">
        <f t="shared" si="0"/>
        <v>2.2788776527560182</v>
      </c>
      <c r="K54" s="835">
        <v>0.4</v>
      </c>
      <c r="L54" s="845">
        <v>4</v>
      </c>
      <c r="M54" s="609">
        <f t="shared" si="1"/>
        <v>1.6</v>
      </c>
      <c r="N54" s="828" t="s">
        <v>106</v>
      </c>
      <c r="O54" s="700">
        <v>0.33</v>
      </c>
      <c r="P54" s="603">
        <v>44596</v>
      </c>
      <c r="Q54" s="603">
        <v>44614</v>
      </c>
      <c r="R54" s="609">
        <f t="shared" si="2"/>
        <v>21.212121212121211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19.999999999999996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15.352008277817442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10.534229649286942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23.493868371626792</v>
      </c>
      <c r="W54" s="668">
        <f t="shared" si="3"/>
        <v>0.44838208347199987</v>
      </c>
      <c r="X54" s="669">
        <f t="shared" si="4"/>
        <v>0.68404088631733395</v>
      </c>
      <c r="Y54" s="640"/>
      <c r="Z54" s="618">
        <f t="shared" si="5"/>
        <v>22.630834512022631</v>
      </c>
      <c r="AA54" s="844">
        <f t="shared" si="6"/>
        <v>9.9306930693069297</v>
      </c>
      <c r="AB54" s="845">
        <v>12</v>
      </c>
      <c r="AC54" s="824">
        <v>7.07</v>
      </c>
      <c r="AD54" s="824">
        <v>1.2</v>
      </c>
      <c r="AE54" s="824">
        <v>4.87</v>
      </c>
      <c r="AF54" s="824">
        <v>1.7</v>
      </c>
      <c r="AG54" s="824">
        <v>17.7</v>
      </c>
      <c r="AH54" s="824">
        <v>53.6</v>
      </c>
      <c r="AI54" s="824">
        <v>13.020000000000001</v>
      </c>
      <c r="AJ54" s="824">
        <v>15.4</v>
      </c>
      <c r="AK54" s="824">
        <v>8</v>
      </c>
      <c r="AL54" s="836">
        <v>9660</v>
      </c>
      <c r="AM54" s="830">
        <v>0.1</v>
      </c>
      <c r="AN54" s="824">
        <v>0.03</v>
      </c>
      <c r="AO54" s="705">
        <f t="shared" si="7"/>
        <v>2.8824142327360303</v>
      </c>
      <c r="AP54" s="706">
        <f t="shared" si="8"/>
        <v>12.81310730204296</v>
      </c>
      <c r="AQ54" s="846">
        <f t="shared" si="9"/>
        <v>-13.37904226440404</v>
      </c>
      <c r="AR54" s="618">
        <f>INDEX(Historical!$C$7:$C$1227,MATCH(B54,Historical!$B$7:$B$1249,0))*IF(AH54="n/a",1.03,IF(AH54&lt;0,1.01,IF(AH54&gt;10,1.1,(1+AH54/100))))</f>
        <v>1.4520000000000002</v>
      </c>
      <c r="AS54" s="844">
        <f t="shared" si="10"/>
        <v>1.5972000000000004</v>
      </c>
      <c r="AT54" s="844">
        <f t="shared" si="16"/>
        <v>1.7249760000000005</v>
      </c>
      <c r="AU54" s="844">
        <f t="shared" si="16"/>
        <v>1.8629740800000008</v>
      </c>
      <c r="AV54" s="844">
        <f t="shared" si="16"/>
        <v>2.0120120064000009</v>
      </c>
      <c r="AW54" s="618">
        <f t="shared" si="12"/>
        <v>8.6491620864000041</v>
      </c>
      <c r="AX54" s="713">
        <f t="shared" si="13"/>
        <v>12.31898887110099</v>
      </c>
      <c r="AY54" s="891">
        <v>1.43</v>
      </c>
      <c r="AZ54" s="830">
        <v>13.88</v>
      </c>
      <c r="BA54" s="830">
        <v>-24.92</v>
      </c>
      <c r="BB54" s="830">
        <v>0.54999999999999993</v>
      </c>
      <c r="BC54" s="830">
        <v>-3.81</v>
      </c>
      <c r="BD54" s="865"/>
      <c r="BE54" s="594">
        <v>2018</v>
      </c>
      <c r="BF54" s="856">
        <f t="shared" si="14"/>
        <v>1</v>
      </c>
      <c r="BG54" s="840">
        <v>1.6</v>
      </c>
      <c r="BH54" s="823" t="s">
        <v>4455</v>
      </c>
      <c r="BI54" s="823" t="s">
        <v>4456</v>
      </c>
    </row>
    <row r="55" spans="1:61" s="822" customFormat="1" ht="12.75" customHeight="1" x14ac:dyDescent="0.2">
      <c r="A55" s="839" t="s">
        <v>5273</v>
      </c>
      <c r="B55" s="575" t="s">
        <v>5264</v>
      </c>
      <c r="C55" s="889" t="s">
        <v>177</v>
      </c>
      <c r="D55" s="889" t="s">
        <v>4203</v>
      </c>
      <c r="E55" s="699">
        <v>5</v>
      </c>
      <c r="F55" s="1155">
        <v>705</v>
      </c>
      <c r="G55" s="1155" t="s">
        <v>105</v>
      </c>
      <c r="H55" s="1155" t="s">
        <v>105</v>
      </c>
      <c r="I55" s="832">
        <v>148.02000000000001</v>
      </c>
      <c r="J55" s="618">
        <f t="shared" si="0"/>
        <v>2.0267531414673692</v>
      </c>
      <c r="K55" s="835">
        <v>0.75</v>
      </c>
      <c r="L55" s="845">
        <v>4</v>
      </c>
      <c r="M55" s="609">
        <f t="shared" si="1"/>
        <v>3</v>
      </c>
      <c r="N55" s="828" t="s">
        <v>323</v>
      </c>
      <c r="O55" s="700">
        <v>0.7</v>
      </c>
      <c r="P55" s="603">
        <v>44788</v>
      </c>
      <c r="Q55" s="603">
        <v>44796</v>
      </c>
      <c r="R55" s="609">
        <f t="shared" si="2"/>
        <v>7.1428571428571495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16.666666666666675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67.109931165486159</v>
      </c>
      <c r="U55" s="667" t="str">
        <f>IF(INDEX(Historical!$H$7:$H$1218,MATCH(B55,Historical!$B$7:$B$1249,0))=0,"n/a",((INDEX(Historical!$C$7:$C$1227,MATCH(B55,Historical!$B$7:$B$1249,0))/INDEX(Historical!$H$7:$H$1218,MATCH(B55,Historical!$B$7:$B$1249,0)))^(1/5)-1)*100)</f>
        <v>n/a</v>
      </c>
      <c r="V55" s="667" t="str">
        <f>IF(INDEX(Historical!$N$7:$N$1218,MATCH(B55,Historical!$B$7:$B$1249,0))=0,"n/a",((INDEX(Historical!$C$7:$C$1227,MATCH(B55,Historical!$B$7:$B$1249,0))/INDEX(Historical!$N$7:$N$1218,MATCH(B55,Historical!$B$7:$B$1249,0)))^(1/10)-1)*100)</f>
        <v>n/a</v>
      </c>
      <c r="W55" s="668" t="str">
        <f t="shared" si="3"/>
        <v>n/a</v>
      </c>
      <c r="X55" s="669" t="str">
        <f t="shared" si="4"/>
        <v>n/a</v>
      </c>
      <c r="Y55" s="640"/>
      <c r="Z55" s="618">
        <f t="shared" si="5"/>
        <v>12.155591572123177</v>
      </c>
      <c r="AA55" s="844">
        <f t="shared" si="6"/>
        <v>5.9975688816855754</v>
      </c>
      <c r="AB55" s="845">
        <v>12</v>
      </c>
      <c r="AC55" s="824">
        <v>24.68</v>
      </c>
      <c r="AD55" s="824">
        <v>0.21</v>
      </c>
      <c r="AE55" s="824">
        <v>2.71</v>
      </c>
      <c r="AF55" s="824">
        <v>1.85</v>
      </c>
      <c r="AG55" s="824">
        <v>31.7</v>
      </c>
      <c r="AH55" s="824">
        <v>141.4</v>
      </c>
      <c r="AI55" s="824">
        <v>-1.39</v>
      </c>
      <c r="AJ55" s="824">
        <v>50</v>
      </c>
      <c r="AK55" s="824">
        <v>28.660000000000004</v>
      </c>
      <c r="AL55" s="836">
        <v>26080</v>
      </c>
      <c r="AM55" s="830">
        <v>0.2</v>
      </c>
      <c r="AN55" s="824">
        <v>0.39</v>
      </c>
      <c r="AO55" s="705" t="str">
        <f t="shared" si="7"/>
        <v>n/a</v>
      </c>
      <c r="AP55" s="706" t="str">
        <f t="shared" si="8"/>
        <v>n/a</v>
      </c>
      <c r="AQ55" s="846">
        <f t="shared" si="9"/>
        <v>-29.776539434243475</v>
      </c>
      <c r="AR55" s="618">
        <f>INDEX(Historical!$C$7:$C$1227,MATCH(B55,Historical!$B$7:$B$1249,0))*IF(AH55="n/a",1.03,IF(AH55&lt;0,1.01,IF(AH55&gt;10,1.1,(1+AH55/100))))</f>
        <v>1.9250000000000003</v>
      </c>
      <c r="AS55" s="844">
        <f t="shared" si="10"/>
        <v>1.9442500000000003</v>
      </c>
      <c r="AT55" s="844">
        <f t="shared" si="16"/>
        <v>2.1386750000000005</v>
      </c>
      <c r="AU55" s="844">
        <f t="shared" si="16"/>
        <v>2.3525425000000006</v>
      </c>
      <c r="AV55" s="844">
        <f t="shared" si="16"/>
        <v>2.5877967500000008</v>
      </c>
      <c r="AW55" s="618">
        <f t="shared" si="12"/>
        <v>10.948264250000003</v>
      </c>
      <c r="AX55" s="713">
        <f t="shared" si="13"/>
        <v>7.3964763207674658</v>
      </c>
      <c r="AY55" s="891">
        <v>2.04</v>
      </c>
      <c r="AZ55" s="830">
        <v>62.91</v>
      </c>
      <c r="BA55" s="830">
        <v>-11.59</v>
      </c>
      <c r="BB55" s="830">
        <v>2.4699999999999998</v>
      </c>
      <c r="BC55" s="830">
        <v>11.98</v>
      </c>
      <c r="BD55" s="865"/>
      <c r="BE55" s="594">
        <v>2018</v>
      </c>
      <c r="BF55" s="856">
        <f t="shared" si="14"/>
        <v>1</v>
      </c>
      <c r="BG55" s="840">
        <v>17.599999999999998</v>
      </c>
      <c r="BH55" s="823" t="s">
        <v>4455</v>
      </c>
      <c r="BI55" s="823" t="s">
        <v>4456</v>
      </c>
    </row>
    <row r="56" spans="1:61" s="822" customFormat="1" ht="12.75" customHeight="1" x14ac:dyDescent="0.2">
      <c r="A56" s="839" t="s">
        <v>5295</v>
      </c>
      <c r="B56" s="575" t="s">
        <v>5288</v>
      </c>
      <c r="C56" s="889" t="s">
        <v>107</v>
      </c>
      <c r="D56" s="889" t="s">
        <v>4205</v>
      </c>
      <c r="E56" s="699">
        <v>5</v>
      </c>
      <c r="F56" s="1155">
        <v>709</v>
      </c>
      <c r="G56" s="1155" t="s">
        <v>105</v>
      </c>
      <c r="H56" s="1155" t="s">
        <v>105</v>
      </c>
      <c r="I56" s="832">
        <v>34.19</v>
      </c>
      <c r="J56" s="618">
        <f t="shared" si="0"/>
        <v>2.3398654577361806</v>
      </c>
      <c r="K56" s="835">
        <v>0.2</v>
      </c>
      <c r="L56" s="845">
        <v>4</v>
      </c>
      <c r="M56" s="609">
        <f t="shared" si="1"/>
        <v>0.8</v>
      </c>
      <c r="N56" s="828" t="s">
        <v>965</v>
      </c>
      <c r="O56" s="700">
        <v>0.19</v>
      </c>
      <c r="P56" s="603">
        <v>44872</v>
      </c>
      <c r="Q56" s="603">
        <v>44890</v>
      </c>
      <c r="R56" s="609">
        <f t="shared" si="2"/>
        <v>5.2631578947368469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38.095238095238095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42.604314714240886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31.059149982403731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14.481068296205081</v>
      </c>
      <c r="W56" s="668">
        <f t="shared" si="3"/>
        <v>2.1448106829620515</v>
      </c>
      <c r="X56" s="669">
        <f t="shared" si="4"/>
        <v>2.202776594496719</v>
      </c>
      <c r="Y56" s="640"/>
      <c r="Z56" s="618">
        <f t="shared" si="5"/>
        <v>27.303754266211605</v>
      </c>
      <c r="AA56" s="844">
        <f t="shared" si="6"/>
        <v>11.668941979522183</v>
      </c>
      <c r="AB56" s="845">
        <v>12</v>
      </c>
      <c r="AC56" s="824">
        <v>2.93</v>
      </c>
      <c r="AD56" s="824" t="s">
        <v>135</v>
      </c>
      <c r="AE56" s="824">
        <v>4.3600000000000003</v>
      </c>
      <c r="AF56" s="824">
        <v>1.25</v>
      </c>
      <c r="AG56" s="824">
        <v>10.199999999999999</v>
      </c>
      <c r="AH56" s="824">
        <v>20.200000000000003</v>
      </c>
      <c r="AI56" s="824">
        <v>16.84</v>
      </c>
      <c r="AJ56" s="824">
        <v>14.099999999999998</v>
      </c>
      <c r="AK56" s="824" t="s">
        <v>135</v>
      </c>
      <c r="AL56" s="836">
        <v>812.88</v>
      </c>
      <c r="AM56" s="830">
        <v>0.70000000000000007</v>
      </c>
      <c r="AN56" s="824">
        <v>0.24</v>
      </c>
      <c r="AO56" s="705">
        <f t="shared" si="7"/>
        <v>21.730073460617731</v>
      </c>
      <c r="AP56" s="706">
        <f t="shared" si="8"/>
        <v>33.399015440139912</v>
      </c>
      <c r="AQ56" s="846">
        <f t="shared" si="9"/>
        <v>-19.484501217597916</v>
      </c>
      <c r="AR56" s="618">
        <f>INDEX(Historical!$C$7:$C$1227,MATCH(B56,Historical!$B$7:$B$1249,0))*IF(AH56="n/a",1.03,IF(AH56&lt;0,1.01,IF(AH56&gt;10,1.1,(1+AH56/100))))</f>
        <v>0.63800000000000012</v>
      </c>
      <c r="AS56" s="844">
        <f t="shared" si="10"/>
        <v>0.7018000000000002</v>
      </c>
      <c r="AT56" s="844">
        <f t="shared" si="16"/>
        <v>0.72285400000000022</v>
      </c>
      <c r="AU56" s="844">
        <f t="shared" si="16"/>
        <v>0.74453962000000029</v>
      </c>
      <c r="AV56" s="844">
        <f t="shared" si="16"/>
        <v>0.76687580860000026</v>
      </c>
      <c r="AW56" s="618">
        <f t="shared" si="12"/>
        <v>3.5740694286000014</v>
      </c>
      <c r="AX56" s="713">
        <f t="shared" si="13"/>
        <v>10.453551999415039</v>
      </c>
      <c r="AY56" s="891">
        <v>0.92</v>
      </c>
      <c r="AZ56" s="830">
        <v>26.86</v>
      </c>
      <c r="BA56" s="830">
        <v>-16.220000000000002</v>
      </c>
      <c r="BB56" s="830">
        <v>6.72</v>
      </c>
      <c r="BC56" s="830">
        <v>8.2199999999999989</v>
      </c>
      <c r="BD56" s="865"/>
      <c r="BE56" s="594">
        <v>2018</v>
      </c>
      <c r="BF56" s="856">
        <f t="shared" si="14"/>
        <v>1</v>
      </c>
      <c r="BG56" s="840">
        <v>1</v>
      </c>
      <c r="BH56" s="823" t="s">
        <v>4455</v>
      </c>
      <c r="BI56" s="823" t="s">
        <v>4456</v>
      </c>
    </row>
    <row r="57" spans="1:61" s="822" customFormat="1" ht="12.75" customHeight="1" x14ac:dyDescent="0.2">
      <c r="A57" s="839" t="s">
        <v>5281</v>
      </c>
      <c r="B57" s="575" t="s">
        <v>5282</v>
      </c>
      <c r="C57" s="889" t="s">
        <v>107</v>
      </c>
      <c r="D57" s="889" t="s">
        <v>4205</v>
      </c>
      <c r="E57" s="699">
        <v>5</v>
      </c>
      <c r="F57" s="1155">
        <v>696</v>
      </c>
      <c r="G57" s="1155" t="s">
        <v>105</v>
      </c>
      <c r="H57" s="1155" t="s">
        <v>105</v>
      </c>
      <c r="I57" s="832">
        <v>48.63</v>
      </c>
      <c r="J57" s="618">
        <f t="shared" si="0"/>
        <v>1.8095825622044006</v>
      </c>
      <c r="K57" s="835">
        <v>0.22</v>
      </c>
      <c r="L57" s="845">
        <v>4</v>
      </c>
      <c r="M57" s="609">
        <f t="shared" si="1"/>
        <v>0.88</v>
      </c>
      <c r="N57" s="828" t="s">
        <v>406</v>
      </c>
      <c r="O57" s="700">
        <v>0.2</v>
      </c>
      <c r="P57" s="603">
        <v>44650</v>
      </c>
      <c r="Q57" s="603">
        <v>44676</v>
      </c>
      <c r="R57" s="609">
        <f t="shared" si="2"/>
        <v>9.9999999999999947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8.3333333333333481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27.087743505121043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19.505783867609349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9.3187009928353159</v>
      </c>
      <c r="W57" s="668">
        <f t="shared" si="3"/>
        <v>2.0931870099283549</v>
      </c>
      <c r="X57" s="669">
        <f t="shared" si="4"/>
        <v>1.0159262431046536</v>
      </c>
      <c r="Y57" s="640"/>
      <c r="Z57" s="618">
        <f t="shared" si="5"/>
        <v>26.426426426426424</v>
      </c>
      <c r="AA57" s="844">
        <f t="shared" si="6"/>
        <v>14.603603603603604</v>
      </c>
      <c r="AB57" s="845">
        <v>12</v>
      </c>
      <c r="AC57" s="824">
        <v>3.33</v>
      </c>
      <c r="AD57" s="824">
        <v>1.77</v>
      </c>
      <c r="AE57" s="824">
        <v>5.27</v>
      </c>
      <c r="AF57" s="824">
        <v>1.72</v>
      </c>
      <c r="AG57" s="824">
        <v>10.8</v>
      </c>
      <c r="AH57" s="824">
        <v>13.3</v>
      </c>
      <c r="AI57" s="824">
        <v>4.3999999999999995</v>
      </c>
      <c r="AJ57" s="824">
        <v>19.2</v>
      </c>
      <c r="AK57" s="824">
        <v>8.1</v>
      </c>
      <c r="AL57" s="836">
        <v>1710</v>
      </c>
      <c r="AM57" s="830">
        <v>1.7000000000000002</v>
      </c>
      <c r="AN57" s="824">
        <v>0.23</v>
      </c>
      <c r="AO57" s="705">
        <f t="shared" si="7"/>
        <v>6.7117628262101459</v>
      </c>
      <c r="AP57" s="706">
        <f t="shared" si="8"/>
        <v>21.31536642981375</v>
      </c>
      <c r="AQ57" s="846">
        <f t="shared" si="9"/>
        <v>5.6581451836234198</v>
      </c>
      <c r="AR57" s="618">
        <f>INDEX(Historical!$C$7:$C$1227,MATCH(B57,Historical!$B$7:$B$1249,0))*IF(AH57="n/a",1.03,IF(AH57&lt;0,1.01,IF(AH57&gt;10,1.1,(1+AH57/100))))</f>
        <v>0.8580000000000001</v>
      </c>
      <c r="AS57" s="844">
        <f t="shared" si="10"/>
        <v>0.8957520000000001</v>
      </c>
      <c r="AT57" s="844">
        <f t="shared" si="16"/>
        <v>0.9683079120000001</v>
      </c>
      <c r="AU57" s="844">
        <f t="shared" si="16"/>
        <v>1.0467408528720001</v>
      </c>
      <c r="AV57" s="844">
        <f t="shared" si="16"/>
        <v>1.1315268619546321</v>
      </c>
      <c r="AW57" s="618">
        <f t="shared" si="12"/>
        <v>4.9003276268266323</v>
      </c>
      <c r="AX57" s="713">
        <f t="shared" si="13"/>
        <v>10.076758434765848</v>
      </c>
      <c r="AY57" s="891">
        <v>1.1299999999999999</v>
      </c>
      <c r="AZ57" s="830">
        <v>47.81</v>
      </c>
      <c r="BA57" s="830">
        <v>-0.76</v>
      </c>
      <c r="BB57" s="830">
        <v>14.75</v>
      </c>
      <c r="BC57" s="830">
        <v>23.330000000000002</v>
      </c>
      <c r="BD57" s="865"/>
      <c r="BE57" s="594">
        <v>2018</v>
      </c>
      <c r="BF57" s="856">
        <f t="shared" si="14"/>
        <v>1</v>
      </c>
      <c r="BG57" s="840">
        <v>1.0999999999999999</v>
      </c>
      <c r="BH57" s="823" t="s">
        <v>4455</v>
      </c>
      <c r="BI57" s="823" t="s">
        <v>4456</v>
      </c>
    </row>
    <row r="58" spans="1:61" s="822" customFormat="1" ht="12.75" customHeight="1" x14ac:dyDescent="0.2">
      <c r="A58" s="839" t="s">
        <v>5313</v>
      </c>
      <c r="B58" s="575" t="s">
        <v>5306</v>
      </c>
      <c r="C58" s="889" t="s">
        <v>107</v>
      </c>
      <c r="D58" s="889" t="s">
        <v>4205</v>
      </c>
      <c r="E58" s="699">
        <v>5</v>
      </c>
      <c r="F58" s="1155">
        <v>700</v>
      </c>
      <c r="G58" s="1155" t="s">
        <v>105</v>
      </c>
      <c r="H58" s="1155" t="s">
        <v>105</v>
      </c>
      <c r="I58" s="832">
        <v>15.38</v>
      </c>
      <c r="J58" s="618">
        <f t="shared" si="0"/>
        <v>3.1209362808842651</v>
      </c>
      <c r="K58" s="835">
        <v>0.12</v>
      </c>
      <c r="L58" s="845">
        <v>4</v>
      </c>
      <c r="M58" s="609">
        <f t="shared" si="1"/>
        <v>0.48</v>
      </c>
      <c r="N58" s="828" t="s">
        <v>292</v>
      </c>
      <c r="O58" s="700">
        <v>0.1</v>
      </c>
      <c r="P58" s="603">
        <v>44705</v>
      </c>
      <c r="Q58" s="603">
        <v>44722</v>
      </c>
      <c r="R58" s="609">
        <f t="shared" si="2"/>
        <v>19.999999999999989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55.000000000000028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117.81116923625245</v>
      </c>
      <c r="U58" s="667" t="str">
        <f>IF(INDEX(Historical!$H$7:$H$1218,MATCH(B58,Historical!$B$7:$B$1249,0))=0,"n/a",((INDEX(Historical!$C$7:$C$1227,MATCH(B58,Historical!$B$7:$B$1249,0))/INDEX(Historical!$H$7:$H$1218,MATCH(B58,Historical!$B$7:$B$1249,0)))^(1/5)-1)*100)</f>
        <v>n/a</v>
      </c>
      <c r="V58" s="667" t="str">
        <f>IF(INDEX(Historical!$N$7:$N$1218,MATCH(B58,Historical!$B$7:$B$1249,0))=0,"n/a",((INDEX(Historical!$C$7:$C$1227,MATCH(B58,Historical!$B$7:$B$1249,0))/INDEX(Historical!$N$7:$N$1218,MATCH(B58,Historical!$B$7:$B$1249,0)))^(1/10)-1)*100)</f>
        <v>n/a</v>
      </c>
      <c r="W58" s="668" t="str">
        <f t="shared" si="3"/>
        <v>n/a</v>
      </c>
      <c r="X58" s="669" t="str">
        <f t="shared" si="4"/>
        <v>n/a</v>
      </c>
      <c r="Y58" s="640"/>
      <c r="Z58" s="618">
        <f t="shared" si="5"/>
        <v>31.168831168831169</v>
      </c>
      <c r="AA58" s="844">
        <f t="shared" si="6"/>
        <v>9.9870129870129869</v>
      </c>
      <c r="AB58" s="845">
        <v>12</v>
      </c>
      <c r="AC58" s="824">
        <v>1.54</v>
      </c>
      <c r="AD58" s="824">
        <v>0.69</v>
      </c>
      <c r="AE58" s="824">
        <v>3.42</v>
      </c>
      <c r="AF58" s="824">
        <v>2.2599999999999998</v>
      </c>
      <c r="AG58" s="824">
        <v>18.099999999999998</v>
      </c>
      <c r="AH58" s="824">
        <v>186.9</v>
      </c>
      <c r="AI58" s="824">
        <v>7.3400000000000007</v>
      </c>
      <c r="AJ58" s="824">
        <v>24.9</v>
      </c>
      <c r="AK58" s="824">
        <v>14.399999999999999</v>
      </c>
      <c r="AL58" s="836">
        <v>2830</v>
      </c>
      <c r="AM58" s="830">
        <v>1.4000000000000001</v>
      </c>
      <c r="AN58" s="824">
        <v>0.15</v>
      </c>
      <c r="AO58" s="705" t="str">
        <f t="shared" si="7"/>
        <v>n/a</v>
      </c>
      <c r="AP58" s="706" t="str">
        <f t="shared" si="8"/>
        <v>n/a</v>
      </c>
      <c r="AQ58" s="846">
        <f t="shared" si="9"/>
        <v>0.15687550737448763</v>
      </c>
      <c r="AR58" s="618">
        <f>INDEX(Historical!$C$7:$C$1227,MATCH(B58,Historical!$B$7:$B$1249,0))*IF(AH58="n/a",1.03,IF(AH58&lt;0,1.01,IF(AH58&gt;10,1.1,(1+AH58/100))))</f>
        <v>0.34100000000000008</v>
      </c>
      <c r="AS58" s="844">
        <f t="shared" si="10"/>
        <v>0.36602940000000006</v>
      </c>
      <c r="AT58" s="844">
        <f t="shared" si="16"/>
        <v>0.40263234000000009</v>
      </c>
      <c r="AU58" s="844">
        <f t="shared" si="16"/>
        <v>0.44289557400000013</v>
      </c>
      <c r="AV58" s="844">
        <f t="shared" si="16"/>
        <v>0.48718513140000019</v>
      </c>
      <c r="AW58" s="618">
        <f t="shared" si="12"/>
        <v>2.0397424454000008</v>
      </c>
      <c r="AX58" s="713">
        <f t="shared" si="13"/>
        <v>13.262304586475949</v>
      </c>
      <c r="AY58" s="891">
        <v>1.1599999999999999</v>
      </c>
      <c r="AZ58" s="830">
        <v>28.810000000000002</v>
      </c>
      <c r="BA58" s="830">
        <v>-7.46</v>
      </c>
      <c r="BB58" s="830">
        <v>2.71</v>
      </c>
      <c r="BC58" s="830">
        <v>8.15</v>
      </c>
      <c r="BD58" s="865"/>
      <c r="BE58" s="594">
        <v>2018</v>
      </c>
      <c r="BF58" s="856">
        <f t="shared" si="14"/>
        <v>1</v>
      </c>
      <c r="BG58" s="840">
        <v>1.5</v>
      </c>
      <c r="BH58" s="823" t="s">
        <v>4455</v>
      </c>
      <c r="BI58" s="823" t="s">
        <v>4456</v>
      </c>
    </row>
    <row r="59" spans="1:61" s="822" customFormat="1" ht="12.75" customHeight="1" x14ac:dyDescent="0.2">
      <c r="A59" s="1167" t="s">
        <v>4596</v>
      </c>
      <c r="B59" s="822" t="s">
        <v>4589</v>
      </c>
      <c r="C59" s="889" t="s">
        <v>107</v>
      </c>
      <c r="D59" s="889" t="s">
        <v>4205</v>
      </c>
      <c r="E59" s="699">
        <v>6</v>
      </c>
      <c r="F59" s="1155">
        <v>666</v>
      </c>
      <c r="G59" s="1155" t="s">
        <v>105</v>
      </c>
      <c r="H59" s="1155" t="s">
        <v>105</v>
      </c>
      <c r="I59" s="832">
        <v>14.72</v>
      </c>
      <c r="J59" s="618">
        <f t="shared" si="0"/>
        <v>3.2608695652173911</v>
      </c>
      <c r="K59" s="835">
        <v>0.12</v>
      </c>
      <c r="L59" s="845">
        <v>4</v>
      </c>
      <c r="M59" s="609">
        <f t="shared" si="1"/>
        <v>0.48</v>
      </c>
      <c r="N59" s="828" t="s">
        <v>1204</v>
      </c>
      <c r="O59" s="700">
        <v>0.115</v>
      </c>
      <c r="P59" s="603">
        <v>44686</v>
      </c>
      <c r="Q59" s="603">
        <v>44701</v>
      </c>
      <c r="R59" s="609">
        <f t="shared" si="2"/>
        <v>4.3478260869565135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3.4090909090909172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9.1392883061105721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10.197228772148016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14.257052165294869</v>
      </c>
      <c r="W59" s="668">
        <f t="shared" si="3"/>
        <v>0.71524103678112017</v>
      </c>
      <c r="X59" s="669">
        <f t="shared" si="4"/>
        <v>0.61429088988843461</v>
      </c>
      <c r="Y59" s="640"/>
      <c r="Z59" s="618">
        <f t="shared" si="5"/>
        <v>35.55555555555555</v>
      </c>
      <c r="AA59" s="844">
        <f t="shared" si="6"/>
        <v>10.903703703703703</v>
      </c>
      <c r="AB59" s="845">
        <v>12</v>
      </c>
      <c r="AC59" s="824">
        <v>1.35</v>
      </c>
      <c r="AD59" s="824">
        <v>1.35</v>
      </c>
      <c r="AE59" s="824">
        <v>4.4400000000000004</v>
      </c>
      <c r="AF59" s="824">
        <v>1.32</v>
      </c>
      <c r="AG59" s="824">
        <v>12</v>
      </c>
      <c r="AH59" s="824">
        <v>92</v>
      </c>
      <c r="AI59" s="824">
        <v>19.8</v>
      </c>
      <c r="AJ59" s="824">
        <v>16.600000000000001</v>
      </c>
      <c r="AK59" s="824">
        <v>8</v>
      </c>
      <c r="AL59" s="836">
        <v>1360</v>
      </c>
      <c r="AM59" s="830">
        <v>1.7000000000000002</v>
      </c>
      <c r="AN59" s="824">
        <v>0.27</v>
      </c>
      <c r="AO59" s="705">
        <f t="shared" si="7"/>
        <v>2.5543946336617029</v>
      </c>
      <c r="AP59" s="706">
        <f t="shared" si="8"/>
        <v>13.458098337365406</v>
      </c>
      <c r="AQ59" s="846">
        <f t="shared" si="9"/>
        <v>-20.019755525674732</v>
      </c>
      <c r="AR59" s="618">
        <f>INDEX(Historical!$C$7:$C$1227,MATCH(B59,Historical!$B$7:$B$1249,0))*IF(AH59="n/a",1.03,IF(AH59&lt;0,1.01,IF(AH59&gt;10,1.1,(1+AH59/100))))</f>
        <v>0.50050000000000006</v>
      </c>
      <c r="AS59" s="844">
        <f t="shared" si="10"/>
        <v>0.55055000000000009</v>
      </c>
      <c r="AT59" s="844">
        <f t="shared" si="16"/>
        <v>0.59459400000000018</v>
      </c>
      <c r="AU59" s="844">
        <f t="shared" si="16"/>
        <v>0.64216152000000026</v>
      </c>
      <c r="AV59" s="844">
        <f t="shared" si="16"/>
        <v>0.69353444160000033</v>
      </c>
      <c r="AW59" s="618">
        <f t="shared" si="12"/>
        <v>2.9813399616000007</v>
      </c>
      <c r="AX59" s="713">
        <f t="shared" si="13"/>
        <v>20.253668217391308</v>
      </c>
      <c r="AY59" s="891">
        <v>0.99</v>
      </c>
      <c r="AZ59" s="830">
        <v>15.36</v>
      </c>
      <c r="BA59" s="830">
        <v>-16.509999999999998</v>
      </c>
      <c r="BB59" s="830">
        <v>5.6899999999999995</v>
      </c>
      <c r="BC59" s="830">
        <v>3.1399999999999997</v>
      </c>
      <c r="BD59" s="865"/>
      <c r="BE59" s="594">
        <v>2017</v>
      </c>
      <c r="BF59" s="856">
        <f t="shared" si="14"/>
        <v>1</v>
      </c>
      <c r="BG59" s="840">
        <v>1.3</v>
      </c>
      <c r="BH59" s="823" t="s">
        <v>4455</v>
      </c>
      <c r="BI59" s="823" t="s">
        <v>4456</v>
      </c>
    </row>
    <row r="60" spans="1:61" s="822" customFormat="1" ht="12.75" customHeight="1" x14ac:dyDescent="0.2">
      <c r="A60" s="839" t="s">
        <v>4816</v>
      </c>
      <c r="B60" s="575" t="s">
        <v>4585</v>
      </c>
      <c r="C60" s="889" t="s">
        <v>107</v>
      </c>
      <c r="D60" s="889" t="s">
        <v>4210</v>
      </c>
      <c r="E60" s="699">
        <v>7</v>
      </c>
      <c r="F60" s="1155">
        <v>626</v>
      </c>
      <c r="G60" s="1155" t="s">
        <v>105</v>
      </c>
      <c r="H60" s="1155" t="s">
        <v>105</v>
      </c>
      <c r="I60" s="832">
        <v>93.86</v>
      </c>
      <c r="J60" s="618">
        <f t="shared" si="0"/>
        <v>1.4063498828041765</v>
      </c>
      <c r="K60" s="835">
        <v>0.33</v>
      </c>
      <c r="L60" s="845">
        <v>4</v>
      </c>
      <c r="M60" s="609">
        <f t="shared" si="1"/>
        <v>1.32</v>
      </c>
      <c r="N60" s="828" t="s">
        <v>511</v>
      </c>
      <c r="O60" s="700">
        <v>0.3</v>
      </c>
      <c r="P60" s="603">
        <v>44784</v>
      </c>
      <c r="Q60" s="603">
        <v>44799</v>
      </c>
      <c r="R60" s="609">
        <f t="shared" si="2"/>
        <v>10.000000000000009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8.333333333333325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8.7380373002892142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15.671797064219305</v>
      </c>
      <c r="V60" s="667" t="str">
        <f>IF(INDEX(Historical!$N$7:$N$1218,MATCH(B60,Historical!$B$7:$B$1249,0))=0,"n/a",((INDEX(Historical!$C$7:$C$1227,MATCH(B60,Historical!$B$7:$B$1249,0))/INDEX(Historical!$N$7:$N$1218,MATCH(B60,Historical!$B$7:$B$1249,0)))^(1/10)-1)*100)</f>
        <v>n/a</v>
      </c>
      <c r="W60" s="668" t="str">
        <f t="shared" si="3"/>
        <v>n/a</v>
      </c>
      <c r="X60" s="669">
        <f t="shared" si="4"/>
        <v>1.2951898400181245</v>
      </c>
      <c r="Y60" s="640"/>
      <c r="Z60" s="618">
        <f t="shared" si="5"/>
        <v>30.275229357798167</v>
      </c>
      <c r="AA60" s="844">
        <f t="shared" si="6"/>
        <v>21.527522935779814</v>
      </c>
      <c r="AB60" s="845">
        <v>12</v>
      </c>
      <c r="AC60" s="824">
        <v>4.3600000000000003</v>
      </c>
      <c r="AD60" s="824">
        <v>1.33</v>
      </c>
      <c r="AE60" s="824">
        <v>1.76</v>
      </c>
      <c r="AF60" s="824">
        <v>2.41</v>
      </c>
      <c r="AG60" s="824">
        <v>7.1</v>
      </c>
      <c r="AH60" s="824">
        <v>18.8</v>
      </c>
      <c r="AI60" s="824">
        <v>21.9</v>
      </c>
      <c r="AJ60" s="824">
        <v>12.1</v>
      </c>
      <c r="AK60" s="824">
        <v>15.920000000000002</v>
      </c>
      <c r="AL60" s="836">
        <v>4370</v>
      </c>
      <c r="AM60" s="830">
        <v>19.600000000000001</v>
      </c>
      <c r="AN60" s="824">
        <v>0.72</v>
      </c>
      <c r="AO60" s="705">
        <f t="shared" si="7"/>
        <v>-4.4493759887563336</v>
      </c>
      <c r="AP60" s="706">
        <f t="shared" si="8"/>
        <v>17.07814694702348</v>
      </c>
      <c r="AQ60" s="846">
        <f t="shared" si="9"/>
        <v>51.849823876134437</v>
      </c>
      <c r="AR60" s="618">
        <f>INDEX(Historical!$C$7:$C$1227,MATCH(B60,Historical!$B$7:$B$1249,0))*IF(AH60="n/a",1.03,IF(AH60&lt;0,1.01,IF(AH60&gt;10,1.1,(1+AH60/100))))</f>
        <v>1.2869999999999999</v>
      </c>
      <c r="AS60" s="844">
        <f t="shared" si="10"/>
        <v>1.4157</v>
      </c>
      <c r="AT60" s="844">
        <f t="shared" si="16"/>
        <v>1.5572700000000002</v>
      </c>
      <c r="AU60" s="844">
        <f t="shared" si="16"/>
        <v>1.7129970000000003</v>
      </c>
      <c r="AV60" s="844">
        <f t="shared" si="16"/>
        <v>1.8842967000000006</v>
      </c>
      <c r="AW60" s="618">
        <f t="shared" si="12"/>
        <v>7.8572637000000007</v>
      </c>
      <c r="AX60" s="713">
        <f t="shared" si="13"/>
        <v>8.3712590027700848</v>
      </c>
      <c r="AY60" s="891">
        <v>0.79</v>
      </c>
      <c r="AZ60" s="830">
        <v>60.99</v>
      </c>
      <c r="BA60" s="830">
        <v>-6.1400000000000006</v>
      </c>
      <c r="BB60" s="830">
        <v>9.1800000000000015</v>
      </c>
      <c r="BC60" s="830">
        <v>23.97</v>
      </c>
      <c r="BD60" s="865"/>
      <c r="BE60" s="594">
        <v>2016</v>
      </c>
      <c r="BF60" s="856">
        <f t="shared" si="14"/>
        <v>1</v>
      </c>
      <c r="BG60" s="840">
        <v>3.4000000000000004</v>
      </c>
      <c r="BH60" s="823" t="s">
        <v>4455</v>
      </c>
      <c r="BI60" s="823" t="s">
        <v>4456</v>
      </c>
    </row>
    <row r="61" spans="1:61" s="822" customFormat="1" ht="12.75" customHeight="1" x14ac:dyDescent="0.2">
      <c r="A61" s="839" t="s">
        <v>4515</v>
      </c>
      <c r="B61" s="575" t="s">
        <v>4505</v>
      </c>
      <c r="C61" s="889" t="s">
        <v>4186</v>
      </c>
      <c r="D61" s="889" t="s">
        <v>4187</v>
      </c>
      <c r="E61" s="699">
        <v>8</v>
      </c>
      <c r="F61" s="1155">
        <v>605</v>
      </c>
      <c r="G61" s="1155" t="s">
        <v>105</v>
      </c>
      <c r="H61" s="1155" t="s">
        <v>105</v>
      </c>
      <c r="I61" s="832">
        <v>27.14</v>
      </c>
      <c r="J61" s="618">
        <f t="shared" si="0"/>
        <v>5.0110537951363305</v>
      </c>
      <c r="K61" s="835">
        <v>0.34</v>
      </c>
      <c r="L61" s="845">
        <v>4</v>
      </c>
      <c r="M61" s="609">
        <f t="shared" si="1"/>
        <v>1.36</v>
      </c>
      <c r="N61" s="828" t="s">
        <v>316</v>
      </c>
      <c r="O61" s="700">
        <v>0.33250000000000002</v>
      </c>
      <c r="P61" s="603">
        <v>44924</v>
      </c>
      <c r="Q61" s="603">
        <v>44939</v>
      </c>
      <c r="R61" s="609">
        <f t="shared" si="2"/>
        <v>2.2556390977443628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4.0983606557376984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4.9068093647468114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6.4873355422527368</v>
      </c>
      <c r="V61" s="667" t="str">
        <f>IF(INDEX(Historical!$N$7:$N$1218,MATCH(B61,Historical!$B$7:$B$1249,0))=0,"n/a",((INDEX(Historical!$C$7:$C$1227,MATCH(B61,Historical!$B$7:$B$1249,0))/INDEX(Historical!$N$7:$N$1218,MATCH(B61,Historical!$B$7:$B$1249,0)))^(1/10)-1)*100)</f>
        <v>n/a</v>
      </c>
      <c r="W61" s="668" t="str">
        <f t="shared" si="3"/>
        <v>n/a</v>
      </c>
      <c r="X61" s="669" t="str">
        <f t="shared" si="4"/>
        <v>n/a</v>
      </c>
      <c r="Y61" s="640"/>
      <c r="Z61" s="618">
        <f t="shared" si="5"/>
        <v>110.56910569105692</v>
      </c>
      <c r="AA61" s="844">
        <f t="shared" si="6"/>
        <v>22.065040650406505</v>
      </c>
      <c r="AB61" s="845">
        <v>12</v>
      </c>
      <c r="AC61" s="824">
        <v>1.23</v>
      </c>
      <c r="AD61" s="824" t="s">
        <v>135</v>
      </c>
      <c r="AE61" s="824">
        <v>10.32</v>
      </c>
      <c r="AF61" s="824">
        <v>2.0499999999999998</v>
      </c>
      <c r="AG61" s="824">
        <v>9.9</v>
      </c>
      <c r="AH61" s="824">
        <v>3.1</v>
      </c>
      <c r="AI61" s="824">
        <v>-5.83</v>
      </c>
      <c r="AJ61" s="824">
        <v>-15.8</v>
      </c>
      <c r="AK61" s="824" t="s">
        <v>135</v>
      </c>
      <c r="AL61" s="836">
        <v>2260</v>
      </c>
      <c r="AM61" s="830">
        <v>1.2</v>
      </c>
      <c r="AN61" s="824">
        <v>0.91</v>
      </c>
      <c r="AO61" s="705">
        <f t="shared" si="7"/>
        <v>-10.566651313017438</v>
      </c>
      <c r="AP61" s="706">
        <f t="shared" si="8"/>
        <v>11.498389337389067</v>
      </c>
      <c r="AQ61" s="846">
        <f t="shared" si="9"/>
        <v>41.787530141771299</v>
      </c>
      <c r="AR61" s="618">
        <f>INDEX(Historical!$C$7:$C$1227,MATCH(B61,Historical!$B$7:$B$1249,0))*IF(AH61="n/a",1.03,IF(AH61&lt;0,1.01,IF(AH61&gt;10,1.1,(1+AH61/100))))</f>
        <v>1.3093699999999999</v>
      </c>
      <c r="AS61" s="844">
        <f t="shared" si="10"/>
        <v>1.3224636999999999</v>
      </c>
      <c r="AT61" s="844">
        <f t="shared" si="16"/>
        <v>1.3621376109999999</v>
      </c>
      <c r="AU61" s="844">
        <f t="shared" si="16"/>
        <v>1.4030017393299998</v>
      </c>
      <c r="AV61" s="844">
        <f t="shared" si="16"/>
        <v>1.4450917915099</v>
      </c>
      <c r="AW61" s="618">
        <f t="shared" si="12"/>
        <v>6.8420648418398988</v>
      </c>
      <c r="AX61" s="713">
        <f t="shared" si="13"/>
        <v>25.210261023728442</v>
      </c>
      <c r="AY61" s="891">
        <v>0.88</v>
      </c>
      <c r="AZ61" s="830">
        <v>19.689999999999998</v>
      </c>
      <c r="BA61" s="830">
        <v>-9.92</v>
      </c>
      <c r="BB61" s="830">
        <v>7.26</v>
      </c>
      <c r="BC61" s="830">
        <v>1.32</v>
      </c>
      <c r="BD61" s="865"/>
      <c r="BE61" s="594">
        <v>2016</v>
      </c>
      <c r="BF61" s="856">
        <f t="shared" si="14"/>
        <v>1</v>
      </c>
      <c r="BG61" s="840">
        <v>4.9000000000000004</v>
      </c>
      <c r="BH61" s="823" t="s">
        <v>4455</v>
      </c>
      <c r="BI61" s="823" t="s">
        <v>4457</v>
      </c>
    </row>
    <row r="62" spans="1:61" s="822" customFormat="1" ht="12.75" customHeight="1" x14ac:dyDescent="0.2">
      <c r="A62" s="839" t="s">
        <v>4391</v>
      </c>
      <c r="B62" s="575" t="s">
        <v>4363</v>
      </c>
      <c r="C62" s="889" t="s">
        <v>107</v>
      </c>
      <c r="D62" s="889" t="s">
        <v>4205</v>
      </c>
      <c r="E62" s="699">
        <v>8</v>
      </c>
      <c r="F62" s="1155">
        <v>599</v>
      </c>
      <c r="G62" s="1155" t="s">
        <v>105</v>
      </c>
      <c r="H62" s="1155" t="s">
        <v>105</v>
      </c>
      <c r="I62" s="832">
        <v>48.6</v>
      </c>
      <c r="J62" s="618">
        <f t="shared" si="0"/>
        <v>2.9629629629629628</v>
      </c>
      <c r="K62" s="835">
        <v>0.36</v>
      </c>
      <c r="L62" s="845">
        <v>4</v>
      </c>
      <c r="M62" s="609">
        <f t="shared" si="1"/>
        <v>1.44</v>
      </c>
      <c r="N62" s="828" t="s">
        <v>292</v>
      </c>
      <c r="O62" s="700">
        <v>0.33</v>
      </c>
      <c r="P62" s="603">
        <v>44882</v>
      </c>
      <c r="Q62" s="603">
        <v>44904</v>
      </c>
      <c r="R62" s="609">
        <f t="shared" si="2"/>
        <v>9.0909090909090811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7.8947368421052655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7.8680957339111846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10.107855395181197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6.3162468992593812</v>
      </c>
      <c r="W62" s="668">
        <f t="shared" si="3"/>
        <v>1.6002945350927313</v>
      </c>
      <c r="X62" s="669" t="str">
        <f t="shared" si="4"/>
        <v>n/a</v>
      </c>
      <c r="Y62" s="834"/>
      <c r="Z62" s="618">
        <f t="shared" si="5"/>
        <v>26.568265682656829</v>
      </c>
      <c r="AA62" s="844">
        <f t="shared" si="6"/>
        <v>8.9667896678966788</v>
      </c>
      <c r="AB62" s="845">
        <v>12</v>
      </c>
      <c r="AC62" s="824">
        <v>5.42</v>
      </c>
      <c r="AD62" s="824" t="s">
        <v>135</v>
      </c>
      <c r="AE62" s="824">
        <v>3.14</v>
      </c>
      <c r="AF62" s="824">
        <v>1.86</v>
      </c>
      <c r="AG62" s="824">
        <v>17.419999999999998</v>
      </c>
      <c r="AH62" s="824" t="s">
        <v>135</v>
      </c>
      <c r="AI62" s="824" t="s">
        <v>135</v>
      </c>
      <c r="AJ62" s="824" t="s">
        <v>135</v>
      </c>
      <c r="AK62" s="824" t="s">
        <v>135</v>
      </c>
      <c r="AL62" s="836">
        <v>272.52999999999997</v>
      </c>
      <c r="AM62" s="830">
        <v>17.71</v>
      </c>
      <c r="AN62" s="824" t="s">
        <v>135</v>
      </c>
      <c r="AO62" s="705">
        <f t="shared" si="7"/>
        <v>4.1040286902474801</v>
      </c>
      <c r="AP62" s="706">
        <f t="shared" si="8"/>
        <v>13.070818358144159</v>
      </c>
      <c r="AQ62" s="846">
        <f t="shared" si="9"/>
        <v>-13.903855339154381</v>
      </c>
      <c r="AR62" s="618">
        <f>INDEX(Historical!$C$7:$C$1227,MATCH(B62,Historical!$B$7:$B$1249,0))*IF(AH62="n/a",1.03,IF(AH62&lt;0,1.01,IF(AH62&gt;10,1.1,(1+AH62/100))))</f>
        <v>1.2668999999999999</v>
      </c>
      <c r="AS62" s="844">
        <f t="shared" si="10"/>
        <v>1.304907</v>
      </c>
      <c r="AT62" s="844">
        <f t="shared" si="16"/>
        <v>1.3440542100000001</v>
      </c>
      <c r="AU62" s="844">
        <f t="shared" si="16"/>
        <v>1.3843758363000003</v>
      </c>
      <c r="AV62" s="844">
        <f t="shared" si="16"/>
        <v>1.4259071113890003</v>
      </c>
      <c r="AW62" s="618">
        <f t="shared" si="12"/>
        <v>6.7261441576890011</v>
      </c>
      <c r="AX62" s="713">
        <f t="shared" si="13"/>
        <v>13.839802793598768</v>
      </c>
      <c r="AY62" s="891">
        <v>0.41</v>
      </c>
      <c r="AZ62" s="830">
        <v>42.105263157894733</v>
      </c>
      <c r="BA62" s="830">
        <v>-18.524727577535614</v>
      </c>
      <c r="BB62" s="830">
        <v>9.5581605049594351</v>
      </c>
      <c r="BC62" s="830">
        <v>15.002366303833426</v>
      </c>
      <c r="BD62" s="865"/>
      <c r="BE62" s="594">
        <v>2015</v>
      </c>
      <c r="BF62" s="856">
        <f t="shared" si="14"/>
        <v>1</v>
      </c>
      <c r="BG62" s="840">
        <v>1.26</v>
      </c>
      <c r="BH62" s="823" t="s">
        <v>4455</v>
      </c>
      <c r="BI62" s="823" t="s">
        <v>4456</v>
      </c>
    </row>
    <row r="63" spans="1:61" s="822" customFormat="1" ht="12.75" customHeight="1" x14ac:dyDescent="0.2">
      <c r="A63" s="839" t="s">
        <v>4569</v>
      </c>
      <c r="B63" s="575" t="s">
        <v>4559</v>
      </c>
      <c r="C63" s="889" t="s">
        <v>107</v>
      </c>
      <c r="D63" s="889" t="s">
        <v>4205</v>
      </c>
      <c r="E63" s="699">
        <v>6</v>
      </c>
      <c r="F63" s="1155">
        <v>657</v>
      </c>
      <c r="G63" s="1155" t="s">
        <v>105</v>
      </c>
      <c r="H63" s="1155" t="s">
        <v>105</v>
      </c>
      <c r="I63" s="832">
        <v>15.18</v>
      </c>
      <c r="J63" s="618">
        <f t="shared" si="0"/>
        <v>3.1620553359683794</v>
      </c>
      <c r="K63" s="835">
        <v>0.12</v>
      </c>
      <c r="L63" s="845">
        <v>4</v>
      </c>
      <c r="M63" s="609">
        <f t="shared" si="1"/>
        <v>0.48</v>
      </c>
      <c r="N63" s="828" t="s">
        <v>323</v>
      </c>
      <c r="O63" s="700">
        <v>0.11</v>
      </c>
      <c r="P63" s="603">
        <v>44630</v>
      </c>
      <c r="Q63" s="603">
        <v>44645</v>
      </c>
      <c r="R63" s="609">
        <f t="shared" si="2"/>
        <v>9.0909090909090864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9.9999999999999858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12.382061455639448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12.888132073019754</v>
      </c>
      <c r="V63" s="667" t="str">
        <f>IF(INDEX(Historical!$N$7:$N$1218,MATCH(B63,Historical!$B$7:$B$1249,0))=0,"n/a",((INDEX(Historical!$C$7:$C$1227,MATCH(B63,Historical!$B$7:$B$1249,0))/INDEX(Historical!$N$7:$N$1218,MATCH(B63,Historical!$B$7:$B$1249,0)))^(1/10)-1)*100)</f>
        <v>n/a</v>
      </c>
      <c r="W63" s="668" t="str">
        <f t="shared" si="3"/>
        <v>n/a</v>
      </c>
      <c r="X63" s="669">
        <f t="shared" si="4"/>
        <v>1.0922145824593013</v>
      </c>
      <c r="Y63" s="640"/>
      <c r="Z63" s="618">
        <f t="shared" si="5"/>
        <v>34.532374100719423</v>
      </c>
      <c r="AA63" s="844">
        <f t="shared" si="6"/>
        <v>10.920863309352519</v>
      </c>
      <c r="AB63" s="845">
        <v>12</v>
      </c>
      <c r="AC63" s="824">
        <v>1.39</v>
      </c>
      <c r="AD63" s="824">
        <v>1.56</v>
      </c>
      <c r="AE63" s="824">
        <v>2.4900000000000002</v>
      </c>
      <c r="AF63" s="824">
        <v>0.87</v>
      </c>
      <c r="AG63" s="824">
        <v>8.1</v>
      </c>
      <c r="AH63" s="824">
        <v>47.3</v>
      </c>
      <c r="AI63" s="824">
        <v>-9.8699999999999992</v>
      </c>
      <c r="AJ63" s="824">
        <v>11.799999999999999</v>
      </c>
      <c r="AK63" s="824">
        <v>7.0000000000000009</v>
      </c>
      <c r="AL63" s="836">
        <v>137.69999999999999</v>
      </c>
      <c r="AM63" s="830">
        <v>2.5</v>
      </c>
      <c r="AN63" s="824">
        <v>0</v>
      </c>
      <c r="AO63" s="705">
        <f t="shared" si="7"/>
        <v>5.129324099635614</v>
      </c>
      <c r="AP63" s="706">
        <f t="shared" si="8"/>
        <v>16.050187408988133</v>
      </c>
      <c r="AQ63" s="846">
        <f t="shared" si="9"/>
        <v>-35.017434546259722</v>
      </c>
      <c r="AR63" s="618">
        <f>INDEX(Historical!$C$7:$C$1227,MATCH(B63,Historical!$B$7:$B$1249,0))*IF(AH63="n/a",1.03,IF(AH63&lt;0,1.01,IF(AH63&gt;10,1.1,(1+AH63/100))))</f>
        <v>0.48400000000000004</v>
      </c>
      <c r="AS63" s="844">
        <f t="shared" si="10"/>
        <v>0.48884000000000005</v>
      </c>
      <c r="AT63" s="844">
        <f t="shared" si="16"/>
        <v>0.52305880000000005</v>
      </c>
      <c r="AU63" s="844">
        <f t="shared" si="16"/>
        <v>0.55967291600000013</v>
      </c>
      <c r="AV63" s="844">
        <f t="shared" si="16"/>
        <v>0.59885002012000021</v>
      </c>
      <c r="AW63" s="618">
        <f t="shared" si="12"/>
        <v>2.6544217361200007</v>
      </c>
      <c r="AX63" s="713">
        <f t="shared" si="13"/>
        <v>17.486309197101455</v>
      </c>
      <c r="AY63" s="891">
        <v>0.42</v>
      </c>
      <c r="AZ63" s="830">
        <v>3.83</v>
      </c>
      <c r="BA63" s="830">
        <v>-15.43</v>
      </c>
      <c r="BB63" s="830">
        <v>0.77999999999999992</v>
      </c>
      <c r="BC63" s="830">
        <v>-4.68</v>
      </c>
      <c r="BD63" s="865"/>
      <c r="BE63" s="594">
        <v>2017</v>
      </c>
      <c r="BF63" s="856">
        <f t="shared" si="14"/>
        <v>1</v>
      </c>
      <c r="BG63" s="840">
        <v>0.89999999999999991</v>
      </c>
      <c r="BH63" s="823" t="s">
        <v>4455</v>
      </c>
      <c r="BI63" s="823" t="s">
        <v>4456</v>
      </c>
    </row>
    <row r="64" spans="1:61" s="822" customFormat="1" ht="12.75" customHeight="1" x14ac:dyDescent="0.2">
      <c r="A64" s="839" t="s">
        <v>5255</v>
      </c>
      <c r="B64" s="575" t="s">
        <v>5250</v>
      </c>
      <c r="C64" s="889" t="s">
        <v>107</v>
      </c>
      <c r="D64" s="889" t="s">
        <v>4205</v>
      </c>
      <c r="E64" s="699">
        <v>7</v>
      </c>
      <c r="F64" s="1155">
        <v>611</v>
      </c>
      <c r="G64" s="1155" t="s">
        <v>105</v>
      </c>
      <c r="H64" s="1155" t="s">
        <v>105</v>
      </c>
      <c r="I64" s="832">
        <v>24.99</v>
      </c>
      <c r="J64" s="618">
        <f t="shared" si="0"/>
        <v>2.5610244097639057</v>
      </c>
      <c r="K64" s="835">
        <v>0.16</v>
      </c>
      <c r="L64" s="845">
        <v>4</v>
      </c>
      <c r="M64" s="609">
        <f t="shared" si="1"/>
        <v>0.64</v>
      </c>
      <c r="N64" s="828" t="s">
        <v>316</v>
      </c>
      <c r="O64" s="700">
        <v>0.14549999999999999</v>
      </c>
      <c r="P64" s="603">
        <v>44552</v>
      </c>
      <c r="Q64" s="603">
        <v>44561</v>
      </c>
      <c r="R64" s="609">
        <f t="shared" si="2"/>
        <v>9.9656357388316241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2.5000000000000133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4.0811742977667542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4.4003241603481458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3.1549783115105257</v>
      </c>
      <c r="W64" s="668">
        <f t="shared" si="3"/>
        <v>1.3947240601604578</v>
      </c>
      <c r="X64" s="669">
        <f t="shared" si="4"/>
        <v>0.37609608208103806</v>
      </c>
      <c r="Y64" s="640"/>
      <c r="Z64" s="618">
        <f t="shared" si="5"/>
        <v>23.272727272727273</v>
      </c>
      <c r="AA64" s="844">
        <f t="shared" si="6"/>
        <v>9.0872727272727261</v>
      </c>
      <c r="AB64" s="845">
        <v>12</v>
      </c>
      <c r="AC64" s="824">
        <v>2.75</v>
      </c>
      <c r="AD64" s="824" t="s">
        <v>135</v>
      </c>
      <c r="AE64" s="824">
        <v>2.0499999999999998</v>
      </c>
      <c r="AF64" s="824">
        <v>1.3</v>
      </c>
      <c r="AG64" s="824">
        <v>15.299999999999999</v>
      </c>
      <c r="AH64" s="824">
        <v>27.500000000000004</v>
      </c>
      <c r="AI64" s="824">
        <v>-10.92</v>
      </c>
      <c r="AJ64" s="824">
        <v>11.700000000000001</v>
      </c>
      <c r="AK64" s="824" t="s">
        <v>135</v>
      </c>
      <c r="AL64" s="836">
        <v>263.52</v>
      </c>
      <c r="AM64" s="830">
        <v>20.100000000000001</v>
      </c>
      <c r="AN64" s="824">
        <v>0.19</v>
      </c>
      <c r="AO64" s="705">
        <f t="shared" si="7"/>
        <v>-2.1259241571606751</v>
      </c>
      <c r="AP64" s="706">
        <f t="shared" si="8"/>
        <v>6.961348570112051</v>
      </c>
      <c r="AQ64" s="846">
        <f t="shared" si="9"/>
        <v>-27.54018877733505</v>
      </c>
      <c r="AR64" s="618">
        <f>INDEX(Historical!$C$7:$C$1227,MATCH(B64,Historical!$B$7:$B$1249,0))*IF(AH64="n/a",1.03,IF(AH64&lt;0,1.01,IF(AH64&gt;10,1.1,(1+AH64/100))))</f>
        <v>0.65599999999999992</v>
      </c>
      <c r="AS64" s="844">
        <f t="shared" si="10"/>
        <v>0.66255999999999993</v>
      </c>
      <c r="AT64" s="844">
        <f t="shared" si="16"/>
        <v>0.68243679999999995</v>
      </c>
      <c r="AU64" s="844">
        <f t="shared" si="16"/>
        <v>0.70290990399999997</v>
      </c>
      <c r="AV64" s="844">
        <f t="shared" si="16"/>
        <v>0.72399720111999999</v>
      </c>
      <c r="AW64" s="618">
        <f t="shared" si="12"/>
        <v>3.4279039051199995</v>
      </c>
      <c r="AX64" s="713">
        <f t="shared" si="13"/>
        <v>13.717102461464584</v>
      </c>
      <c r="AY64" s="891">
        <v>0.48</v>
      </c>
      <c r="AZ64" s="830">
        <v>30.630000000000003</v>
      </c>
      <c r="BA64" s="830">
        <v>-15.72</v>
      </c>
      <c r="BB64" s="830">
        <v>10.290000000000001</v>
      </c>
      <c r="BC64" s="830">
        <v>4.2700000000000005</v>
      </c>
      <c r="BD64" s="865"/>
      <c r="BE64" s="594">
        <v>2015</v>
      </c>
      <c r="BF64" s="856">
        <f t="shared" si="14"/>
        <v>1</v>
      </c>
      <c r="BG64" s="840">
        <v>1</v>
      </c>
      <c r="BH64" s="823" t="s">
        <v>4455</v>
      </c>
      <c r="BI64" s="823" t="s">
        <v>4456</v>
      </c>
    </row>
    <row r="65" spans="1:61" s="822" customFormat="1" ht="12.75" customHeight="1" x14ac:dyDescent="0.2">
      <c r="A65" s="839" t="s">
        <v>4483</v>
      </c>
      <c r="B65" s="575" t="s">
        <v>4481</v>
      </c>
      <c r="C65" s="889" t="s">
        <v>107</v>
      </c>
      <c r="D65" s="889" t="s">
        <v>4205</v>
      </c>
      <c r="E65" s="699">
        <v>7</v>
      </c>
      <c r="F65" s="1155">
        <v>637</v>
      </c>
      <c r="G65" s="1155" t="s">
        <v>105</v>
      </c>
      <c r="H65" s="1155" t="s">
        <v>105</v>
      </c>
      <c r="I65" s="832">
        <v>15.21</v>
      </c>
      <c r="J65" s="618">
        <f t="shared" si="0"/>
        <v>4.4707429322813939</v>
      </c>
      <c r="K65" s="835">
        <v>0.17</v>
      </c>
      <c r="L65" s="845">
        <v>4</v>
      </c>
      <c r="M65" s="609">
        <f t="shared" si="1"/>
        <v>0.68</v>
      </c>
      <c r="N65" s="828" t="s">
        <v>316</v>
      </c>
      <c r="O65" s="700">
        <v>0.16</v>
      </c>
      <c r="P65" s="603">
        <v>44903</v>
      </c>
      <c r="Q65" s="603">
        <v>44925</v>
      </c>
      <c r="R65" s="609">
        <f t="shared" si="2"/>
        <v>6.2500000000000053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6.8181818181818121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16.142775708728507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24.049659079353457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14.628249734011224</v>
      </c>
      <c r="W65" s="668">
        <f t="shared" si="3"/>
        <v>1.6440558177945996</v>
      </c>
      <c r="X65" s="669">
        <f t="shared" si="4"/>
        <v>1.2929924236211534</v>
      </c>
      <c r="Y65" s="834"/>
      <c r="Z65" s="618">
        <f t="shared" si="5"/>
        <v>43.312101910828027</v>
      </c>
      <c r="AA65" s="844">
        <f t="shared" si="6"/>
        <v>9.6878980891719753</v>
      </c>
      <c r="AB65" s="845">
        <v>12</v>
      </c>
      <c r="AC65" s="824">
        <v>1.57</v>
      </c>
      <c r="AD65" s="824">
        <v>0.53</v>
      </c>
      <c r="AE65" s="824">
        <v>3.8</v>
      </c>
      <c r="AF65" s="824">
        <v>1.91</v>
      </c>
      <c r="AG65" s="824">
        <v>14.6</v>
      </c>
      <c r="AH65" s="824">
        <v>20.100000000000001</v>
      </c>
      <c r="AI65" s="824">
        <v>6.7299999999999995</v>
      </c>
      <c r="AJ65" s="824">
        <v>18.600000000000001</v>
      </c>
      <c r="AK65" s="824">
        <v>18</v>
      </c>
      <c r="AL65" s="836">
        <v>515.29</v>
      </c>
      <c r="AM65" s="830">
        <v>1.3</v>
      </c>
      <c r="AN65" s="824">
        <v>0.33</v>
      </c>
      <c r="AO65" s="705">
        <f t="shared" si="7"/>
        <v>18.832503922462877</v>
      </c>
      <c r="AP65" s="706">
        <f t="shared" si="8"/>
        <v>28.52040201163485</v>
      </c>
      <c r="AQ65" s="846">
        <f t="shared" si="9"/>
        <v>-9.3140085537684278</v>
      </c>
      <c r="AR65" s="618">
        <f>INDEX(Historical!$C$7:$C$1227,MATCH(B65,Historical!$B$7:$B$1249,0))*IF(AH65="n/a",1.03,IF(AH65&lt;0,1.01,IF(AH65&gt;10,1.1,(1+AH65/100))))</f>
        <v>0.51700000000000002</v>
      </c>
      <c r="AS65" s="844">
        <f t="shared" si="10"/>
        <v>0.55179409999999995</v>
      </c>
      <c r="AT65" s="844">
        <f t="shared" si="16"/>
        <v>0.60697350999999999</v>
      </c>
      <c r="AU65" s="844">
        <f t="shared" si="16"/>
        <v>0.66767086100000006</v>
      </c>
      <c r="AV65" s="844">
        <f t="shared" si="16"/>
        <v>0.7344379471000001</v>
      </c>
      <c r="AW65" s="618">
        <f t="shared" si="12"/>
        <v>3.0778764180999998</v>
      </c>
      <c r="AX65" s="713">
        <f t="shared" si="13"/>
        <v>20.235873886259036</v>
      </c>
      <c r="AY65" s="891">
        <v>0.84</v>
      </c>
      <c r="AZ65" s="830">
        <v>22.56</v>
      </c>
      <c r="BA65" s="830">
        <v>-23.95</v>
      </c>
      <c r="BB65" s="830">
        <v>9.83</v>
      </c>
      <c r="BC65" s="830">
        <v>0.62</v>
      </c>
      <c r="BD65" s="865"/>
      <c r="BE65" s="594">
        <v>2016</v>
      </c>
      <c r="BF65" s="856">
        <f t="shared" si="14"/>
        <v>1</v>
      </c>
      <c r="BG65" s="840">
        <v>1.3</v>
      </c>
      <c r="BH65" s="823" t="s">
        <v>4455</v>
      </c>
      <c r="BI65" s="823" t="s">
        <v>4456</v>
      </c>
    </row>
    <row r="66" spans="1:61" s="822" customFormat="1" ht="12.75" customHeight="1" x14ac:dyDescent="0.2">
      <c r="A66" s="839" t="s">
        <v>4831</v>
      </c>
      <c r="B66" s="575" t="s">
        <v>4613</v>
      </c>
      <c r="C66" s="889" t="s">
        <v>152</v>
      </c>
      <c r="D66" s="889" t="s">
        <v>4188</v>
      </c>
      <c r="E66" s="699">
        <v>6</v>
      </c>
      <c r="F66" s="1155">
        <v>640</v>
      </c>
      <c r="G66" s="1155" t="s">
        <v>105</v>
      </c>
      <c r="H66" s="1155" t="s">
        <v>105</v>
      </c>
      <c r="I66" s="832">
        <v>15.62</v>
      </c>
      <c r="J66" s="618">
        <f t="shared" si="0"/>
        <v>5.2451984635083226</v>
      </c>
      <c r="K66" s="835">
        <v>0.81930000000000003</v>
      </c>
      <c r="L66" s="845">
        <v>1</v>
      </c>
      <c r="M66" s="609">
        <f t="shared" si="1"/>
        <v>0.81930000000000003</v>
      </c>
      <c r="N66" s="828" t="s">
        <v>4519</v>
      </c>
      <c r="O66" s="700">
        <v>0.71689999999999998</v>
      </c>
      <c r="P66" s="895">
        <v>44340</v>
      </c>
      <c r="Q66" s="895">
        <v>44354</v>
      </c>
      <c r="R66" s="609">
        <f t="shared" si="2"/>
        <v>14.283721579020792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14.286909943086723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9.7273022960561164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12.635756075595129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5.8553729445805613</v>
      </c>
      <c r="W66" s="668">
        <f t="shared" si="3"/>
        <v>2.1579763057262049</v>
      </c>
      <c r="X66" s="669" t="str">
        <f t="shared" si="4"/>
        <v>n/a</v>
      </c>
      <c r="Y66" s="640"/>
      <c r="Z66" s="618">
        <f t="shared" si="5"/>
        <v>34.280334728033473</v>
      </c>
      <c r="AA66" s="844">
        <f t="shared" si="6"/>
        <v>6.535564853556485</v>
      </c>
      <c r="AB66" s="845">
        <v>12</v>
      </c>
      <c r="AC66" s="824">
        <v>2.39</v>
      </c>
      <c r="AD66" s="824">
        <v>6.16</v>
      </c>
      <c r="AE66" s="824">
        <v>0.49</v>
      </c>
      <c r="AF66" s="824">
        <v>0.81</v>
      </c>
      <c r="AG66" s="824" t="s">
        <v>135</v>
      </c>
      <c r="AH66" s="824">
        <v>8.2000000000000011</v>
      </c>
      <c r="AI66" s="824">
        <v>25.4</v>
      </c>
      <c r="AJ66" s="824">
        <v>-6.21</v>
      </c>
      <c r="AK66" s="824">
        <v>1.05</v>
      </c>
      <c r="AL66" s="836">
        <v>9040</v>
      </c>
      <c r="AM66" s="830" t="s">
        <v>135</v>
      </c>
      <c r="AN66" s="824" t="s">
        <v>135</v>
      </c>
      <c r="AO66" s="705">
        <f t="shared" si="7"/>
        <v>11.345389685546968</v>
      </c>
      <c r="AP66" s="706">
        <f t="shared" si="8"/>
        <v>17.880954539103453</v>
      </c>
      <c r="AQ66" s="846">
        <f t="shared" si="9"/>
        <v>-51.494295724313673</v>
      </c>
      <c r="AR66" s="618">
        <f>INDEX(Historical!$C$7:$C$1227,MATCH(B66,Historical!$B$7:$B$1249,0))*IF(AH66="n/a",1.03,IF(AH66&lt;0,1.01,IF(AH66&gt;10,1.1,(1+AH66/100))))</f>
        <v>0.88648260000000012</v>
      </c>
      <c r="AS66" s="844">
        <f t="shared" si="10"/>
        <v>0.97513086000000027</v>
      </c>
      <c r="AT66" s="844">
        <f t="shared" si="16"/>
        <v>0.98536973403000028</v>
      </c>
      <c r="AU66" s="844">
        <f t="shared" si="16"/>
        <v>0.99571611623731526</v>
      </c>
      <c r="AV66" s="844">
        <f t="shared" si="16"/>
        <v>1.0061711354578071</v>
      </c>
      <c r="AW66" s="618">
        <f t="shared" si="12"/>
        <v>4.8488704457251233</v>
      </c>
      <c r="AX66" s="713">
        <f t="shared" si="13"/>
        <v>31.042704518086577</v>
      </c>
      <c r="AY66" s="891" t="s">
        <v>135</v>
      </c>
      <c r="AZ66" s="830">
        <v>22.17</v>
      </c>
      <c r="BA66" s="830">
        <v>-55.42</v>
      </c>
      <c r="BB66" s="830">
        <v>9.17</v>
      </c>
      <c r="BC66" s="830">
        <v>-33.770000000000003</v>
      </c>
      <c r="BD66" s="865"/>
      <c r="BE66" s="594">
        <v>2016</v>
      </c>
      <c r="BF66" s="856">
        <f t="shared" si="14"/>
        <v>1</v>
      </c>
      <c r="BG66" s="840" t="s">
        <v>135</v>
      </c>
      <c r="BH66" s="823" t="s">
        <v>4522</v>
      </c>
      <c r="BI66" s="823" t="s">
        <v>4456</v>
      </c>
    </row>
    <row r="67" spans="1:61" s="822" customFormat="1" ht="12.75" customHeight="1" x14ac:dyDescent="0.2">
      <c r="A67" s="839" t="s">
        <v>4516</v>
      </c>
      <c r="B67" s="575" t="s">
        <v>4506</v>
      </c>
      <c r="C67" s="889" t="s">
        <v>107</v>
      </c>
      <c r="D67" s="889" t="s">
        <v>4205</v>
      </c>
      <c r="E67" s="699">
        <v>7</v>
      </c>
      <c r="F67" s="1155">
        <v>627</v>
      </c>
      <c r="G67" s="1155" t="s">
        <v>105</v>
      </c>
      <c r="H67" s="1155" t="s">
        <v>105</v>
      </c>
      <c r="I67" s="832">
        <v>7.96</v>
      </c>
      <c r="J67" s="618">
        <f t="shared" si="0"/>
        <v>4.5226130653266337</v>
      </c>
      <c r="K67" s="835">
        <v>0.09</v>
      </c>
      <c r="L67" s="845">
        <v>4</v>
      </c>
      <c r="M67" s="609">
        <f t="shared" si="1"/>
        <v>0.36</v>
      </c>
      <c r="N67" s="828" t="s">
        <v>147</v>
      </c>
      <c r="O67" s="700">
        <v>7.4999999999999997E-2</v>
      </c>
      <c r="P67" s="603">
        <v>44804</v>
      </c>
      <c r="Q67" s="603">
        <v>44819</v>
      </c>
      <c r="R67" s="609">
        <f t="shared" si="2"/>
        <v>20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22.72727272727273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16.673335619846096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24.573093961551741</v>
      </c>
      <c r="V67" s="667" t="str">
        <f>IF(INDEX(Historical!$N$7:$N$1218,MATCH(B67,Historical!$B$7:$B$1249,0))=0,"n/a",((INDEX(Historical!$C$7:$C$1227,MATCH(B67,Historical!$B$7:$B$1249,0))/INDEX(Historical!$N$7:$N$1218,MATCH(B67,Historical!$B$7:$B$1249,0)))^(1/10)-1)*100)</f>
        <v>n/a</v>
      </c>
      <c r="W67" s="668" t="str">
        <f t="shared" si="3"/>
        <v>n/a</v>
      </c>
      <c r="X67" s="669">
        <f t="shared" si="4"/>
        <v>1.0777672790154271</v>
      </c>
      <c r="Y67" s="640"/>
      <c r="Z67" s="618">
        <f t="shared" si="5"/>
        <v>36.734693877551024</v>
      </c>
      <c r="AA67" s="844">
        <f t="shared" si="6"/>
        <v>8.1224489795918373</v>
      </c>
      <c r="AB67" s="845">
        <v>12</v>
      </c>
      <c r="AC67" s="824">
        <v>0.98</v>
      </c>
      <c r="AD67" s="824" t="s">
        <v>135</v>
      </c>
      <c r="AE67" s="824">
        <v>2.78</v>
      </c>
      <c r="AF67" s="824">
        <v>1.42</v>
      </c>
      <c r="AG67" s="824">
        <v>14.499999999999998</v>
      </c>
      <c r="AH67" s="824">
        <v>39.800000000000004</v>
      </c>
      <c r="AI67" s="824" t="s">
        <v>135</v>
      </c>
      <c r="AJ67" s="824">
        <v>22.8</v>
      </c>
      <c r="AK67" s="824" t="s">
        <v>135</v>
      </c>
      <c r="AL67" s="836">
        <v>157.26</v>
      </c>
      <c r="AM67" s="830">
        <v>16.400000000000002</v>
      </c>
      <c r="AN67" s="824">
        <v>0.09</v>
      </c>
      <c r="AO67" s="705">
        <f t="shared" si="7"/>
        <v>20.973258047286539</v>
      </c>
      <c r="AP67" s="706">
        <f t="shared" si="8"/>
        <v>29.095707026878376</v>
      </c>
      <c r="AQ67" s="846">
        <f t="shared" si="9"/>
        <v>-28.40273887603302</v>
      </c>
      <c r="AR67" s="618">
        <f>INDEX(Historical!$C$7:$C$1227,MATCH(B67,Historical!$B$7:$B$1249,0))*IF(AH67="n/a",1.03,IF(AH67&lt;0,1.01,IF(AH67&gt;10,1.1,(1+AH67/100))))</f>
        <v>0.29700000000000004</v>
      </c>
      <c r="AS67" s="844">
        <f t="shared" si="10"/>
        <v>0.30591000000000007</v>
      </c>
      <c r="AT67" s="844">
        <f t="shared" ref="AT67:AV86" si="17">IF($AK67="n/a",1.03*AS67,IF($AK67&lt;0,1.01*AS67,IF($AK67&gt;10,1.1*AS67,(1+$AK67/100)*AS67)))</f>
        <v>0.31508730000000007</v>
      </c>
      <c r="AU67" s="844">
        <f t="shared" si="17"/>
        <v>0.32453991900000007</v>
      </c>
      <c r="AV67" s="844">
        <f t="shared" si="17"/>
        <v>0.33427611657000006</v>
      </c>
      <c r="AW67" s="618">
        <f t="shared" si="12"/>
        <v>1.5768133355700003</v>
      </c>
      <c r="AX67" s="713">
        <f t="shared" si="13"/>
        <v>19.80921275841709</v>
      </c>
      <c r="AY67" s="891">
        <v>0.34</v>
      </c>
      <c r="AZ67" s="830">
        <v>8.42</v>
      </c>
      <c r="BA67" s="830">
        <v>-21.58</v>
      </c>
      <c r="BB67" s="830">
        <v>2.5</v>
      </c>
      <c r="BC67" s="830">
        <v>-3.95</v>
      </c>
      <c r="BD67" s="865"/>
      <c r="BE67" s="594">
        <v>2016</v>
      </c>
      <c r="BF67" s="856">
        <f t="shared" si="14"/>
        <v>1</v>
      </c>
      <c r="BG67" s="840">
        <v>1.2</v>
      </c>
      <c r="BH67" s="823" t="s">
        <v>4455</v>
      </c>
      <c r="BI67" s="823" t="s">
        <v>4456</v>
      </c>
    </row>
    <row r="68" spans="1:61" s="822" customFormat="1" x14ac:dyDescent="0.2">
      <c r="A68" s="822" t="s">
        <v>4833</v>
      </c>
      <c r="B68" s="575" t="s">
        <v>3751</v>
      </c>
      <c r="C68" s="889" t="s">
        <v>107</v>
      </c>
      <c r="D68" s="889" t="s">
        <v>4205</v>
      </c>
      <c r="E68" s="699">
        <v>9</v>
      </c>
      <c r="F68" s="1155">
        <v>543</v>
      </c>
      <c r="G68" s="1155" t="s">
        <v>105</v>
      </c>
      <c r="H68" s="1155" t="s">
        <v>105</v>
      </c>
      <c r="I68" s="837">
        <v>31.44</v>
      </c>
      <c r="J68" s="618">
        <f t="shared" si="0"/>
        <v>4.3256997455470731</v>
      </c>
      <c r="K68" s="842">
        <v>0.34</v>
      </c>
      <c r="L68" s="594">
        <v>4</v>
      </c>
      <c r="M68" s="609">
        <f t="shared" si="1"/>
        <v>1.36</v>
      </c>
      <c r="N68" s="594" t="s">
        <v>708</v>
      </c>
      <c r="O68" s="701">
        <v>0.32</v>
      </c>
      <c r="P68" s="603">
        <v>44750</v>
      </c>
      <c r="Q68" s="603">
        <v>44764</v>
      </c>
      <c r="R68" s="609">
        <f t="shared" si="2"/>
        <v>6.2500000000000053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3.2786885245901676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5.9306311673701595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7.0420362683703441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4.9503219834913237</v>
      </c>
      <c r="W68" s="668">
        <f t="shared" si="3"/>
        <v>1.4225410572998309</v>
      </c>
      <c r="X68" s="669">
        <f t="shared" si="4"/>
        <v>0.47905008628369689</v>
      </c>
      <c r="Y68" s="833"/>
      <c r="Z68" s="618">
        <f t="shared" si="5"/>
        <v>38.095238095238102</v>
      </c>
      <c r="AA68" s="844">
        <f t="shared" si="6"/>
        <v>8.8067226890756309</v>
      </c>
      <c r="AB68" s="1155">
        <v>12</v>
      </c>
      <c r="AC68" s="837">
        <v>3.57</v>
      </c>
      <c r="AD68" s="837" t="s">
        <v>135</v>
      </c>
      <c r="AE68" s="837">
        <v>4</v>
      </c>
      <c r="AF68" s="837">
        <v>1.54</v>
      </c>
      <c r="AG68" s="837">
        <v>17</v>
      </c>
      <c r="AH68" s="837">
        <v>33</v>
      </c>
      <c r="AI68" s="837" t="s">
        <v>135</v>
      </c>
      <c r="AJ68" s="837">
        <v>14.7</v>
      </c>
      <c r="AK68" s="837" t="s">
        <v>135</v>
      </c>
      <c r="AL68" s="837">
        <v>343.69</v>
      </c>
      <c r="AM68" s="837">
        <v>0.3</v>
      </c>
      <c r="AN68" s="837">
        <v>0</v>
      </c>
      <c r="AO68" s="705">
        <f t="shared" si="7"/>
        <v>2.5610133248417863</v>
      </c>
      <c r="AP68" s="706">
        <f t="shared" si="8"/>
        <v>11.367736013917417</v>
      </c>
      <c r="AQ68" s="846">
        <f t="shared" si="9"/>
        <v>-22.361656262509999</v>
      </c>
      <c r="AR68" s="618">
        <f>INDEX(Historical!$C$7:$C$1227,MATCH(B68,Historical!$B$7:$B$1249,0))*IF(AH68="n/a",1.03,IF(AH68&lt;0,1.01,IF(AH68&gt;10,1.1,(1+AH68/100))))</f>
        <v>1.3860000000000001</v>
      </c>
      <c r="AS68" s="844">
        <f t="shared" si="10"/>
        <v>1.4275800000000001</v>
      </c>
      <c r="AT68" s="844">
        <f t="shared" si="17"/>
        <v>1.4704074</v>
      </c>
      <c r="AU68" s="844">
        <f t="shared" si="17"/>
        <v>1.5145196220000001</v>
      </c>
      <c r="AV68" s="844">
        <f t="shared" si="17"/>
        <v>1.5599552106600001</v>
      </c>
      <c r="AW68" s="618">
        <f t="shared" si="12"/>
        <v>7.35846223266</v>
      </c>
      <c r="AX68" s="713">
        <f t="shared" si="13"/>
        <v>23.404778093702287</v>
      </c>
      <c r="AY68" s="695">
        <v>0.51</v>
      </c>
      <c r="AZ68" s="840">
        <v>14.66</v>
      </c>
      <c r="BA68" s="840">
        <v>-14.57</v>
      </c>
      <c r="BB68" s="840">
        <v>6.2600000000000007</v>
      </c>
      <c r="BC68" s="840">
        <v>6</v>
      </c>
      <c r="BD68" s="865"/>
      <c r="BE68" s="594">
        <v>2014</v>
      </c>
      <c r="BF68" s="856">
        <f t="shared" si="14"/>
        <v>1</v>
      </c>
      <c r="BG68" s="840">
        <v>1.5</v>
      </c>
      <c r="BH68" s="823" t="s">
        <v>4455</v>
      </c>
      <c r="BI68" s="823" t="s">
        <v>4456</v>
      </c>
    </row>
    <row r="69" spans="1:61" s="822" customFormat="1" ht="12.75" customHeight="1" x14ac:dyDescent="0.2">
      <c r="A69" s="839" t="s">
        <v>4836</v>
      </c>
      <c r="B69" s="795" t="s">
        <v>4014</v>
      </c>
      <c r="C69" s="889" t="s">
        <v>107</v>
      </c>
      <c r="D69" s="889" t="s">
        <v>4205</v>
      </c>
      <c r="E69" s="699">
        <v>7</v>
      </c>
      <c r="F69" s="1155">
        <v>609</v>
      </c>
      <c r="G69" s="1155" t="s">
        <v>105</v>
      </c>
      <c r="H69" s="1155" t="s">
        <v>105</v>
      </c>
      <c r="I69" s="832">
        <v>30.8</v>
      </c>
      <c r="J69" s="618">
        <f t="shared" si="0"/>
        <v>4.1558441558441555</v>
      </c>
      <c r="K69" s="835">
        <v>0.32</v>
      </c>
      <c r="L69" s="845">
        <v>4</v>
      </c>
      <c r="M69" s="609">
        <f t="shared" si="1"/>
        <v>1.28</v>
      </c>
      <c r="N69" s="828" t="s">
        <v>435</v>
      </c>
      <c r="O69" s="700">
        <v>0.31</v>
      </c>
      <c r="P69" s="895">
        <v>44413</v>
      </c>
      <c r="Q69" s="895">
        <v>44433</v>
      </c>
      <c r="R69" s="609">
        <f t="shared" si="2"/>
        <v>3.2258064516129057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4.1666666666666741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5.983983294832651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8.7975791805680501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1.4725620194454336</v>
      </c>
      <c r="W69" s="668">
        <f t="shared" si="3"/>
        <v>5.9743352499891413</v>
      </c>
      <c r="X69" s="669" t="str">
        <f t="shared" si="4"/>
        <v>n/a</v>
      </c>
      <c r="Y69" s="640"/>
      <c r="Z69" s="618">
        <f t="shared" si="5"/>
        <v>38.323353293413177</v>
      </c>
      <c r="AA69" s="844">
        <f t="shared" si="6"/>
        <v>9.2215568862275461</v>
      </c>
      <c r="AB69" s="845">
        <v>12</v>
      </c>
      <c r="AC69" s="824">
        <v>3.34</v>
      </c>
      <c r="AD69" s="824" t="s">
        <v>135</v>
      </c>
      <c r="AE69" s="824">
        <v>2.21</v>
      </c>
      <c r="AF69" s="824">
        <v>1.27</v>
      </c>
      <c r="AG69" s="824" t="s">
        <v>135</v>
      </c>
      <c r="AH69" s="824" t="s">
        <v>135</v>
      </c>
      <c r="AI69" s="824" t="s">
        <v>135</v>
      </c>
      <c r="AJ69" s="824" t="s">
        <v>135</v>
      </c>
      <c r="AK69" s="824" t="s">
        <v>135</v>
      </c>
      <c r="AL69" s="836">
        <v>137.49</v>
      </c>
      <c r="AM69" s="830">
        <v>4.45</v>
      </c>
      <c r="AN69" s="824" t="s">
        <v>135</v>
      </c>
      <c r="AO69" s="705">
        <f t="shared" si="7"/>
        <v>3.7318664501846595</v>
      </c>
      <c r="AP69" s="706">
        <f t="shared" si="8"/>
        <v>12.953423336412206</v>
      </c>
      <c r="AQ69" s="846">
        <f t="shared" si="9"/>
        <v>-27.853922119358778</v>
      </c>
      <c r="AR69" s="618">
        <f>INDEX(Historical!$C$7:$C$1227,MATCH(B69,Historical!$B$7:$B$1249,0))*IF(AH69="n/a",1.03,IF(AH69&lt;0,1.01,IF(AH69&gt;10,1.1,(1+AH69/100))))</f>
        <v>1.2875000000000001</v>
      </c>
      <c r="AS69" s="844">
        <f t="shared" si="10"/>
        <v>1.3261250000000002</v>
      </c>
      <c r="AT69" s="844">
        <f t="shared" si="17"/>
        <v>1.3659087500000002</v>
      </c>
      <c r="AU69" s="844">
        <f t="shared" si="17"/>
        <v>1.4068860125000002</v>
      </c>
      <c r="AV69" s="844">
        <f t="shared" si="17"/>
        <v>1.4490925928750003</v>
      </c>
      <c r="AW69" s="618">
        <f t="shared" si="12"/>
        <v>6.835512355375001</v>
      </c>
      <c r="AX69" s="713">
        <f t="shared" si="13"/>
        <v>22.193221933035716</v>
      </c>
      <c r="AY69" s="891">
        <v>0.66</v>
      </c>
      <c r="AZ69" s="830">
        <v>9.8039215686274606</v>
      </c>
      <c r="BA69" s="830">
        <v>-12</v>
      </c>
      <c r="BB69" s="830">
        <v>-3.2359409362236802</v>
      </c>
      <c r="BC69" s="830">
        <v>-3.6295369211514439</v>
      </c>
      <c r="BD69" s="865"/>
      <c r="BE69" s="594">
        <v>2015</v>
      </c>
      <c r="BF69" s="856">
        <f t="shared" si="14"/>
        <v>1</v>
      </c>
      <c r="BG69" s="840" t="s">
        <v>135</v>
      </c>
      <c r="BH69" s="823" t="s">
        <v>4455</v>
      </c>
      <c r="BI69" s="823" t="s">
        <v>4456</v>
      </c>
    </row>
    <row r="70" spans="1:61" s="822" customFormat="1" ht="12.75" customHeight="1" x14ac:dyDescent="0.2">
      <c r="A70" s="829" t="s">
        <v>4840</v>
      </c>
      <c r="B70" s="575" t="s">
        <v>3758</v>
      </c>
      <c r="C70" s="889" t="s">
        <v>107</v>
      </c>
      <c r="D70" s="889" t="s">
        <v>4205</v>
      </c>
      <c r="E70" s="699">
        <v>9</v>
      </c>
      <c r="F70" s="1155">
        <v>527</v>
      </c>
      <c r="G70" s="1155" t="s">
        <v>105</v>
      </c>
      <c r="H70" s="1155" t="s">
        <v>105</v>
      </c>
      <c r="I70" s="832">
        <v>22.45</v>
      </c>
      <c r="J70" s="618">
        <f t="shared" si="0"/>
        <v>2.3162583518930959</v>
      </c>
      <c r="K70" s="835">
        <v>0.13</v>
      </c>
      <c r="L70" s="845">
        <v>4</v>
      </c>
      <c r="M70" s="609">
        <f t="shared" si="1"/>
        <v>0.52</v>
      </c>
      <c r="N70" s="828" t="s">
        <v>316</v>
      </c>
      <c r="O70" s="700">
        <v>0.12</v>
      </c>
      <c r="P70" s="603">
        <v>44636</v>
      </c>
      <c r="Q70" s="603">
        <v>44651</v>
      </c>
      <c r="R70" s="609">
        <f t="shared" si="2"/>
        <v>8.333333333333341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85.294117647058812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28.057916498749425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19.364020972713124</v>
      </c>
      <c r="V70" s="667" t="str">
        <f>IF(INDEX(Historical!$N$7:$N$1218,MATCH(B70,Historical!$B$7:$B$1249,0))=0,"n/a",((INDEX(Historical!$C$7:$C$1227,MATCH(B70,Historical!$B$7:$B$1249,0))/INDEX(Historical!$N$7:$N$1218,MATCH(B70,Historical!$B$7:$B$1249,0)))^(1/10)-1)*100)</f>
        <v>n/a</v>
      </c>
      <c r="W70" s="668" t="str">
        <f t="shared" si="3"/>
        <v>n/a</v>
      </c>
      <c r="X70" s="669">
        <f t="shared" si="4"/>
        <v>0.6586401691399022</v>
      </c>
      <c r="Y70" s="631"/>
      <c r="Z70" s="618">
        <f t="shared" si="5"/>
        <v>22.608695652173914</v>
      </c>
      <c r="AA70" s="844">
        <f t="shared" si="6"/>
        <v>9.7608695652173925</v>
      </c>
      <c r="AB70" s="845">
        <v>12</v>
      </c>
      <c r="AC70" s="824">
        <v>2.2999999999999998</v>
      </c>
      <c r="AD70" s="824" t="s">
        <v>135</v>
      </c>
      <c r="AE70" s="824">
        <v>2.2400000000000002</v>
      </c>
      <c r="AF70" s="824">
        <v>0.94</v>
      </c>
      <c r="AG70" s="824">
        <v>11.5</v>
      </c>
      <c r="AH70" s="824">
        <v>-11.899999999999999</v>
      </c>
      <c r="AI70" s="824">
        <v>16.61</v>
      </c>
      <c r="AJ70" s="824">
        <v>29.4</v>
      </c>
      <c r="AK70" s="824" t="s">
        <v>135</v>
      </c>
      <c r="AL70" s="836">
        <v>158.85</v>
      </c>
      <c r="AM70" s="830">
        <v>3.5000000000000004</v>
      </c>
      <c r="AN70" s="824">
        <v>0.3</v>
      </c>
      <c r="AO70" s="705">
        <f t="shared" si="7"/>
        <v>11.919409759388829</v>
      </c>
      <c r="AP70" s="706">
        <f t="shared" si="8"/>
        <v>21.680279324606222</v>
      </c>
      <c r="AQ70" s="846">
        <f t="shared" si="9"/>
        <v>-36.14176328667331</v>
      </c>
      <c r="AR70" s="618">
        <f>INDEX(Historical!$C$7:$C$1227,MATCH(B70,Historical!$B$7:$B$1249,0))*IF(AH70="n/a",1.03,IF(AH70&lt;0,1.01,IF(AH70&gt;10,1.1,(1+AH70/100))))</f>
        <v>0.42419999999999997</v>
      </c>
      <c r="AS70" s="844">
        <f t="shared" si="10"/>
        <v>0.46661999999999998</v>
      </c>
      <c r="AT70" s="844">
        <f t="shared" si="17"/>
        <v>0.48061860000000001</v>
      </c>
      <c r="AU70" s="844">
        <f t="shared" si="17"/>
        <v>0.49503715800000003</v>
      </c>
      <c r="AV70" s="844">
        <f t="shared" si="17"/>
        <v>0.50988827274000004</v>
      </c>
      <c r="AW70" s="618">
        <f t="shared" si="12"/>
        <v>2.37636403074</v>
      </c>
      <c r="AX70" s="713">
        <f t="shared" si="13"/>
        <v>10.585140448730513</v>
      </c>
      <c r="AY70" s="891">
        <v>0.65</v>
      </c>
      <c r="AZ70" s="830">
        <v>1.2</v>
      </c>
      <c r="BA70" s="830">
        <v>-21.37</v>
      </c>
      <c r="BB70" s="830">
        <v>-1.54</v>
      </c>
      <c r="BC70" s="830">
        <v>-6.32</v>
      </c>
      <c r="BD70" s="865"/>
      <c r="BE70" s="594">
        <v>2014</v>
      </c>
      <c r="BF70" s="856">
        <f t="shared" si="14"/>
        <v>1</v>
      </c>
      <c r="BG70" s="840">
        <v>1.0999999999999999</v>
      </c>
      <c r="BH70" s="823" t="s">
        <v>4455</v>
      </c>
      <c r="BI70" s="823" t="s">
        <v>4456</v>
      </c>
    </row>
    <row r="71" spans="1:61" s="822" customFormat="1" ht="12.75" customHeight="1" x14ac:dyDescent="0.2">
      <c r="A71" s="839" t="s">
        <v>4841</v>
      </c>
      <c r="B71" s="575" t="s">
        <v>3933</v>
      </c>
      <c r="C71" s="889" t="s">
        <v>4186</v>
      </c>
      <c r="D71" s="889" t="s">
        <v>4216</v>
      </c>
      <c r="E71" s="699">
        <v>8</v>
      </c>
      <c r="F71" s="1155">
        <v>581</v>
      </c>
      <c r="G71" s="1155" t="s">
        <v>105</v>
      </c>
      <c r="H71" s="1155" t="s">
        <v>105</v>
      </c>
      <c r="I71" s="832">
        <v>129.37</v>
      </c>
      <c r="J71" s="618">
        <f t="shared" ref="J71:J134" si="18">(M71/I71)*100</f>
        <v>0.62611115405426299</v>
      </c>
      <c r="K71" s="835">
        <v>0.20250000000000001</v>
      </c>
      <c r="L71" s="845">
        <v>4</v>
      </c>
      <c r="M71" s="609">
        <f t="shared" ref="M71:M134" si="19">K71*L71</f>
        <v>0.81</v>
      </c>
      <c r="N71" s="828" t="s">
        <v>4285</v>
      </c>
      <c r="O71" s="700">
        <v>0.1825</v>
      </c>
      <c r="P71" s="603">
        <v>44650</v>
      </c>
      <c r="Q71" s="603">
        <v>44658</v>
      </c>
      <c r="R71" s="609">
        <f t="shared" ref="R71:R134" si="20">(K71-O71)/O71*100</f>
        <v>10.958904109589051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10.465116279069765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10.540341404846632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10.627546987528479</v>
      </c>
      <c r="V71" s="667" t="str">
        <f>IF(INDEX(Historical!$N$7:$N$1218,MATCH(B71,Historical!$B$7:$B$1249,0))=0,"n/a",((INDEX(Historical!$C$7:$C$1227,MATCH(B71,Historical!$B$7:$B$1249,0))/INDEX(Historical!$N$7:$N$1218,MATCH(B71,Historical!$B$7:$B$1249,0)))^(1/10)-1)*100)</f>
        <v>n/a</v>
      </c>
      <c r="W71" s="668" t="str">
        <f t="shared" ref="W71:W134" si="21">IF(OR(U71&lt;=0,U71="n/a",V71&lt;=0,V71="n/a"),"n/a",U71/V71)</f>
        <v>n/a</v>
      </c>
      <c r="X71" s="669">
        <f t="shared" ref="X71:X134" si="22">IF(OR(AJ71&lt;=0,AJ71="n/a",U71&lt;=0,U71="n/a"),"n/a",U71/AJ71)</f>
        <v>0.39507609619064976</v>
      </c>
      <c r="Y71" s="833" t="s">
        <v>1189</v>
      </c>
      <c r="Z71" s="618">
        <f t="shared" ref="Z71:Z134" si="23">IF(OR(AC71&lt;0.01,AC71="n/a"),"n/a",M71/AC71*100)</f>
        <v>23.684210526315791</v>
      </c>
      <c r="AA71" s="844">
        <f t="shared" ref="AA71:AA134" si="24">IF(OR(AC71&lt;0.01,AC71="n/a"),"n/a",I71/AC71)</f>
        <v>37.827485380116961</v>
      </c>
      <c r="AB71" s="845">
        <v>12</v>
      </c>
      <c r="AC71" s="824">
        <v>3.42</v>
      </c>
      <c r="AD71" s="824">
        <v>2.44</v>
      </c>
      <c r="AE71" s="824">
        <v>1.53</v>
      </c>
      <c r="AF71" s="824">
        <v>4.74</v>
      </c>
      <c r="AG71" s="824">
        <v>13.600000000000001</v>
      </c>
      <c r="AH71" s="824">
        <v>50.7</v>
      </c>
      <c r="AI71" s="824">
        <v>12.889999999999999</v>
      </c>
      <c r="AJ71" s="824">
        <v>26.900000000000002</v>
      </c>
      <c r="AK71" s="824">
        <v>15</v>
      </c>
      <c r="AL71" s="836">
        <v>7330</v>
      </c>
      <c r="AM71" s="830">
        <v>12.13</v>
      </c>
      <c r="AN71" s="824">
        <v>0.82</v>
      </c>
      <c r="AO71" s="705">
        <f t="shared" ref="AO71:AO134" si="25">IF(U71="n/a","n/a",IF(AA71&lt;0,"n/a",IF(AA71="n/a","n/a",J71+U71-AA71)))</f>
        <v>-26.573827238534221</v>
      </c>
      <c r="AP71" s="706">
        <f t="shared" ref="AP71:AP134" si="26">IF(U71="n/a","n/a",J71+U71)</f>
        <v>11.253658141582742</v>
      </c>
      <c r="AQ71" s="846">
        <f t="shared" ref="AQ71:AQ134" si="27">IF(OR(AC71&lt;0.01,AC71="n/a",AF71="n/a"),"n/a",(I71/SQRT(22.5*AC71*(I71/AF71))-1)*100)</f>
        <v>182.29400017377819</v>
      </c>
      <c r="AR71" s="618">
        <f>INDEX(Historical!$C$7:$C$1227,MATCH(B71,Historical!$B$7:$B$1249,0))*IF(AH71="n/a",1.03,IF(AH71&lt;0,1.01,IF(AH71&gt;10,1.1,(1+AH71/100))))</f>
        <v>0.78375000000000006</v>
      </c>
      <c r="AS71" s="844">
        <f t="shared" ref="AS71:AS134" si="28">IF($AI71="n/a",1.03*AR71,IF($AI71&lt;0,1.01*AR71,IF($AI71&gt;10,1.1*AR71,(1+$AI71/100)*AR71)))</f>
        <v>0.86212500000000014</v>
      </c>
      <c r="AT71" s="844">
        <f t="shared" si="17"/>
        <v>0.94833750000000028</v>
      </c>
      <c r="AU71" s="844">
        <f t="shared" si="17"/>
        <v>1.0431712500000003</v>
      </c>
      <c r="AV71" s="844">
        <f t="shared" si="17"/>
        <v>1.1474883750000004</v>
      </c>
      <c r="AW71" s="618">
        <f t="shared" ref="AW71:AW134" si="29">SUM(AR71:AV71)</f>
        <v>4.7848721250000015</v>
      </c>
      <c r="AX71" s="713">
        <f t="shared" ref="AX71:AX134" si="30">AW71/I71*100</f>
        <v>3.6985948249207707</v>
      </c>
      <c r="AY71" s="891">
        <v>0.93</v>
      </c>
      <c r="AZ71" s="830">
        <v>15.06</v>
      </c>
      <c r="BA71" s="830">
        <v>-35.020000000000003</v>
      </c>
      <c r="BB71" s="830">
        <v>5.42</v>
      </c>
      <c r="BC71" s="830">
        <v>0.57000000000000006</v>
      </c>
      <c r="BD71" s="865"/>
      <c r="BE71" s="594">
        <v>2015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840">
        <v>4.5</v>
      </c>
      <c r="BH71" s="823" t="s">
        <v>4455</v>
      </c>
      <c r="BI71" s="823" t="s">
        <v>4456</v>
      </c>
    </row>
    <row r="72" spans="1:61" s="822" customFormat="1" x14ac:dyDescent="0.2">
      <c r="A72" s="839" t="s">
        <v>4842</v>
      </c>
      <c r="B72" s="575" t="s">
        <v>2229</v>
      </c>
      <c r="C72" s="889" t="s">
        <v>107</v>
      </c>
      <c r="D72" s="889" t="s">
        <v>4205</v>
      </c>
      <c r="E72" s="699">
        <v>8</v>
      </c>
      <c r="F72" s="1155">
        <v>582</v>
      </c>
      <c r="G72" s="1155" t="s">
        <v>105</v>
      </c>
      <c r="H72" s="1155" t="s">
        <v>105</v>
      </c>
      <c r="I72" s="832">
        <v>18.59</v>
      </c>
      <c r="J72" s="618">
        <f t="shared" si="18"/>
        <v>3.2275416890801503</v>
      </c>
      <c r="K72" s="835">
        <v>0.15</v>
      </c>
      <c r="L72" s="845">
        <v>4</v>
      </c>
      <c r="M72" s="609">
        <f t="shared" si="19"/>
        <v>0.6</v>
      </c>
      <c r="N72" s="828" t="s">
        <v>484</v>
      </c>
      <c r="O72" s="700">
        <v>0.14000000000000001</v>
      </c>
      <c r="P72" s="603">
        <v>44651</v>
      </c>
      <c r="Q72" s="603">
        <v>44669</v>
      </c>
      <c r="R72" s="609">
        <f t="shared" si="20"/>
        <v>7.1428571428571281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5.7692307692307709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5.3792113089372373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7.1172997986781006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12.458264445389444</v>
      </c>
      <c r="W72" s="668">
        <f t="shared" si="21"/>
        <v>0.57129143709195152</v>
      </c>
      <c r="X72" s="669">
        <f t="shared" si="22"/>
        <v>0.59809242005698326</v>
      </c>
      <c r="Y72" s="640"/>
      <c r="Z72" s="618">
        <f t="shared" si="23"/>
        <v>38.216560509554135</v>
      </c>
      <c r="AA72" s="844">
        <f t="shared" si="24"/>
        <v>11.84076433121019</v>
      </c>
      <c r="AB72" s="845">
        <v>12</v>
      </c>
      <c r="AC72" s="824">
        <v>1.57</v>
      </c>
      <c r="AD72" s="824">
        <v>1.47</v>
      </c>
      <c r="AE72" s="824">
        <v>4</v>
      </c>
      <c r="AF72" s="824">
        <v>1.35</v>
      </c>
      <c r="AG72" s="824">
        <v>10.9</v>
      </c>
      <c r="AH72" s="824">
        <v>50.6</v>
      </c>
      <c r="AI72" s="824">
        <v>15.52</v>
      </c>
      <c r="AJ72" s="824">
        <v>11.899999999999999</v>
      </c>
      <c r="AK72" s="824">
        <v>8</v>
      </c>
      <c r="AL72" s="836">
        <v>3100</v>
      </c>
      <c r="AM72" s="830">
        <v>0.6</v>
      </c>
      <c r="AN72" s="824">
        <v>0.24</v>
      </c>
      <c r="AO72" s="705">
        <f t="shared" si="25"/>
        <v>-1.4959228434519396</v>
      </c>
      <c r="AP72" s="706">
        <f t="shared" si="26"/>
        <v>10.34484148775825</v>
      </c>
      <c r="AQ72" s="846">
        <f t="shared" si="27"/>
        <v>-15.712049504534075</v>
      </c>
      <c r="AR72" s="618">
        <f>INDEX(Historical!$C$7:$C$1227,MATCH(B72,Historical!$B$7:$B$1249,0))*IF(AH72="n/a",1.03,IF(AH72&lt;0,1.01,IF(AH72&gt;10,1.1,(1+AH72/100))))</f>
        <v>0.60500000000000009</v>
      </c>
      <c r="AS72" s="844">
        <f t="shared" si="28"/>
        <v>0.6655000000000002</v>
      </c>
      <c r="AT72" s="844">
        <f t="shared" si="17"/>
        <v>0.71874000000000027</v>
      </c>
      <c r="AU72" s="844">
        <f t="shared" si="17"/>
        <v>0.77623920000000035</v>
      </c>
      <c r="AV72" s="844">
        <f t="shared" si="17"/>
        <v>0.83833833600000041</v>
      </c>
      <c r="AW72" s="618">
        <f t="shared" si="29"/>
        <v>3.6038175360000015</v>
      </c>
      <c r="AX72" s="713">
        <f t="shared" si="30"/>
        <v>19.385785562130188</v>
      </c>
      <c r="AY72" s="891">
        <v>0.81</v>
      </c>
      <c r="AZ72" s="830">
        <v>35.99</v>
      </c>
      <c r="BA72" s="830">
        <v>-2.71</v>
      </c>
      <c r="BB72" s="830">
        <v>6.8599999999999994</v>
      </c>
      <c r="BC72" s="830">
        <v>13.11</v>
      </c>
      <c r="BD72" s="865"/>
      <c r="BE72" s="594">
        <v>2015</v>
      </c>
      <c r="BF72" s="856">
        <f t="shared" si="31"/>
        <v>1</v>
      </c>
      <c r="BG72" s="840">
        <v>1</v>
      </c>
      <c r="BH72" s="823" t="s">
        <v>4455</v>
      </c>
      <c r="BI72" s="823" t="s">
        <v>4456</v>
      </c>
    </row>
    <row r="73" spans="1:61" s="822" customFormat="1" ht="12.75" customHeight="1" x14ac:dyDescent="0.2">
      <c r="A73" s="839" t="s">
        <v>4843</v>
      </c>
      <c r="B73" s="575" t="s">
        <v>4507</v>
      </c>
      <c r="C73" s="889" t="s">
        <v>111</v>
      </c>
      <c r="D73" s="889" t="s">
        <v>4221</v>
      </c>
      <c r="E73" s="699">
        <v>7</v>
      </c>
      <c r="F73" s="1155">
        <v>617</v>
      </c>
      <c r="G73" s="1155" t="s">
        <v>105</v>
      </c>
      <c r="H73" s="1155" t="s">
        <v>105</v>
      </c>
      <c r="I73" s="832">
        <v>112.37</v>
      </c>
      <c r="J73" s="618">
        <f t="shared" si="18"/>
        <v>0.85432054818901837</v>
      </c>
      <c r="K73" s="835">
        <v>0.24</v>
      </c>
      <c r="L73" s="845">
        <v>4</v>
      </c>
      <c r="M73" s="609">
        <f t="shared" si="19"/>
        <v>0.96</v>
      </c>
      <c r="N73" s="828" t="s">
        <v>292</v>
      </c>
      <c r="O73" s="700">
        <v>0.21</v>
      </c>
      <c r="P73" s="603">
        <v>44622</v>
      </c>
      <c r="Q73" s="603">
        <v>44638</v>
      </c>
      <c r="R73" s="609">
        <f t="shared" si="20"/>
        <v>14.285714285714285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11.999999999999989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10.064241629820891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10.494795379650302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11.612317403390438</v>
      </c>
      <c r="W73" s="668">
        <f t="shared" si="21"/>
        <v>0.9037640821448909</v>
      </c>
      <c r="X73" s="669">
        <f t="shared" si="22"/>
        <v>0.28991147457597521</v>
      </c>
      <c r="Y73" s="640" t="s">
        <v>5244</v>
      </c>
      <c r="Z73" s="618">
        <f t="shared" si="23"/>
        <v>13.812949640287769</v>
      </c>
      <c r="AA73" s="844">
        <f t="shared" si="24"/>
        <v>16.168345323741008</v>
      </c>
      <c r="AB73" s="845">
        <v>12</v>
      </c>
      <c r="AC73" s="824">
        <v>6.95</v>
      </c>
      <c r="AD73" s="824">
        <v>1.2</v>
      </c>
      <c r="AE73" s="824">
        <v>1.47</v>
      </c>
      <c r="AF73" s="824">
        <v>4.3099999999999996</v>
      </c>
      <c r="AG73" s="824">
        <v>30.099999999999998</v>
      </c>
      <c r="AH73" s="824">
        <v>123.50000000000001</v>
      </c>
      <c r="AI73" s="824">
        <v>-6.29</v>
      </c>
      <c r="AJ73" s="824">
        <v>36.199999999999996</v>
      </c>
      <c r="AK73" s="824">
        <v>13.16</v>
      </c>
      <c r="AL73" s="836">
        <v>2870</v>
      </c>
      <c r="AM73" s="830">
        <v>0.77999999999999992</v>
      </c>
      <c r="AN73" s="824">
        <v>0.18</v>
      </c>
      <c r="AO73" s="705">
        <f t="shared" si="25"/>
        <v>-4.8192293959016865</v>
      </c>
      <c r="AP73" s="706">
        <f t="shared" si="26"/>
        <v>11.349115927839321</v>
      </c>
      <c r="AQ73" s="846">
        <f t="shared" si="27"/>
        <v>75.986828225957794</v>
      </c>
      <c r="AR73" s="618">
        <f>INDEX(Historical!$C$7:$C$1227,MATCH(B73,Historical!$B$7:$B$1249,0))*IF(AH73="n/a",1.03,IF(AH73&lt;0,1.01,IF(AH73&gt;10,1.1,(1+AH73/100))))</f>
        <v>0.92400000000000004</v>
      </c>
      <c r="AS73" s="844">
        <f t="shared" si="28"/>
        <v>0.93324000000000007</v>
      </c>
      <c r="AT73" s="844">
        <f t="shared" si="17"/>
        <v>1.0265640000000003</v>
      </c>
      <c r="AU73" s="844">
        <f t="shared" si="17"/>
        <v>1.1292204000000003</v>
      </c>
      <c r="AV73" s="844">
        <f t="shared" si="17"/>
        <v>1.2421424400000005</v>
      </c>
      <c r="AW73" s="618">
        <f t="shared" si="29"/>
        <v>5.2551668400000011</v>
      </c>
      <c r="AX73" s="713">
        <f t="shared" si="30"/>
        <v>4.6766635578891176</v>
      </c>
      <c r="AY73" s="891">
        <v>1.1599999999999999</v>
      </c>
      <c r="AZ73" s="830">
        <v>33.71</v>
      </c>
      <c r="BA73" s="830">
        <v>-10.61</v>
      </c>
      <c r="BB73" s="830">
        <v>10.52</v>
      </c>
      <c r="BC73" s="830">
        <v>14.499999999999998</v>
      </c>
      <c r="BD73" s="865"/>
      <c r="BE73" s="594">
        <v>2016</v>
      </c>
      <c r="BF73" s="856">
        <f t="shared" si="31"/>
        <v>1</v>
      </c>
      <c r="BG73" s="840">
        <v>16.400000000000002</v>
      </c>
      <c r="BH73" s="823" t="s">
        <v>4455</v>
      </c>
      <c r="BI73" s="823" t="s">
        <v>4456</v>
      </c>
    </row>
    <row r="74" spans="1:61" s="822" customFormat="1" ht="12.75" customHeight="1" x14ac:dyDescent="0.2">
      <c r="A74" s="829" t="s">
        <v>4844</v>
      </c>
      <c r="B74" s="575" t="s">
        <v>3756</v>
      </c>
      <c r="C74" s="889" t="s">
        <v>107</v>
      </c>
      <c r="D74" s="889" t="s">
        <v>4205</v>
      </c>
      <c r="E74" s="699">
        <v>9</v>
      </c>
      <c r="F74" s="1155">
        <v>520</v>
      </c>
      <c r="G74" s="1155" t="s">
        <v>105</v>
      </c>
      <c r="H74" s="1155" t="s">
        <v>105</v>
      </c>
      <c r="I74" s="832">
        <v>18.739999999999998</v>
      </c>
      <c r="J74" s="618">
        <f t="shared" si="18"/>
        <v>2.9882604055496271</v>
      </c>
      <c r="K74" s="835">
        <v>0.14000000000000001</v>
      </c>
      <c r="L74" s="845">
        <v>4</v>
      </c>
      <c r="M74" s="609">
        <f t="shared" si="19"/>
        <v>0.56000000000000005</v>
      </c>
      <c r="N74" s="828" t="s">
        <v>585</v>
      </c>
      <c r="O74" s="700">
        <v>0.12</v>
      </c>
      <c r="P74" s="603">
        <v>44616</v>
      </c>
      <c r="Q74" s="603">
        <v>44631</v>
      </c>
      <c r="R74" s="609">
        <f t="shared" si="20"/>
        <v>16.666666666666682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9.0909090909090828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33.886590016433907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31.95079107728942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9.1493425617896982</v>
      </c>
      <c r="W74" s="668">
        <f t="shared" si="21"/>
        <v>3.4921406496161995</v>
      </c>
      <c r="X74" s="669" t="str">
        <f t="shared" si="22"/>
        <v>n/a</v>
      </c>
      <c r="Y74" s="834"/>
      <c r="Z74" s="618" t="str">
        <f t="shared" si="23"/>
        <v>n/a</v>
      </c>
      <c r="AA74" s="844" t="str">
        <f t="shared" si="24"/>
        <v>n/a</v>
      </c>
      <c r="AB74" s="845">
        <v>12</v>
      </c>
      <c r="AC74" s="824" t="s">
        <v>135</v>
      </c>
      <c r="AD74" s="824" t="s">
        <v>135</v>
      </c>
      <c r="AE74" s="824" t="s">
        <v>135</v>
      </c>
      <c r="AF74" s="824" t="s">
        <v>135</v>
      </c>
      <c r="AG74" s="824" t="s">
        <v>135</v>
      </c>
      <c r="AH74" s="824" t="s">
        <v>135</v>
      </c>
      <c r="AI74" s="824" t="s">
        <v>135</v>
      </c>
      <c r="AJ74" s="824" t="s">
        <v>135</v>
      </c>
      <c r="AK74" s="824" t="s">
        <v>135</v>
      </c>
      <c r="AL74" s="836" t="s">
        <v>135</v>
      </c>
      <c r="AM74" s="830" t="s">
        <v>135</v>
      </c>
      <c r="AN74" s="824" t="s">
        <v>135</v>
      </c>
      <c r="AO74" s="705" t="str">
        <f t="shared" si="25"/>
        <v>n/a</v>
      </c>
      <c r="AP74" s="706">
        <f t="shared" si="26"/>
        <v>34.939051482839048</v>
      </c>
      <c r="AQ74" s="846" t="str">
        <f t="shared" si="27"/>
        <v>n/a</v>
      </c>
      <c r="AR74" s="618">
        <f>INDEX(Historical!$C$7:$C$1227,MATCH(B74,Historical!$B$7:$B$1249,0))*IF(AH74="n/a",1.03,IF(AH74&lt;0,1.01,IF(AH74&gt;10,1.1,(1+AH74/100))))</f>
        <v>0.49440000000000001</v>
      </c>
      <c r="AS74" s="844">
        <f t="shared" si="28"/>
        <v>0.50923200000000002</v>
      </c>
      <c r="AT74" s="844">
        <f t="shared" si="17"/>
        <v>0.52450896000000002</v>
      </c>
      <c r="AU74" s="844">
        <f t="shared" si="17"/>
        <v>0.5402442288</v>
      </c>
      <c r="AV74" s="844">
        <f t="shared" si="17"/>
        <v>0.55645155566400006</v>
      </c>
      <c r="AW74" s="618">
        <f t="shared" si="29"/>
        <v>2.6248367444639999</v>
      </c>
      <c r="AX74" s="713">
        <f t="shared" si="30"/>
        <v>14.006599490202776</v>
      </c>
      <c r="AY74" s="891" t="s">
        <v>135</v>
      </c>
      <c r="AZ74" s="830" t="s">
        <v>135</v>
      </c>
      <c r="BA74" s="830" t="s">
        <v>135</v>
      </c>
      <c r="BB74" s="830" t="s">
        <v>135</v>
      </c>
      <c r="BC74" s="830" t="s">
        <v>135</v>
      </c>
      <c r="BD74" s="865" t="s">
        <v>4133</v>
      </c>
      <c r="BE74" s="594">
        <v>2014</v>
      </c>
      <c r="BF74" s="856">
        <f t="shared" si="31"/>
        <v>1</v>
      </c>
      <c r="BG74" s="840" t="s">
        <v>135</v>
      </c>
      <c r="BH74" s="823" t="s">
        <v>4455</v>
      </c>
      <c r="BI74" s="823" t="s">
        <v>4456</v>
      </c>
    </row>
    <row r="75" spans="1:61" s="822" customFormat="1" ht="12.75" customHeight="1" x14ac:dyDescent="0.2">
      <c r="A75" s="839" t="s">
        <v>4565</v>
      </c>
      <c r="B75" s="575" t="s">
        <v>4555</v>
      </c>
      <c r="C75" s="889" t="s">
        <v>4061</v>
      </c>
      <c r="D75" s="889" t="s">
        <v>4192</v>
      </c>
      <c r="E75" s="699">
        <v>6</v>
      </c>
      <c r="F75" s="1155">
        <v>656</v>
      </c>
      <c r="G75" s="1155" t="s">
        <v>105</v>
      </c>
      <c r="H75" s="1155" t="s">
        <v>105</v>
      </c>
      <c r="I75" s="832">
        <v>46.11</v>
      </c>
      <c r="J75" s="618">
        <f t="shared" si="18"/>
        <v>1.0843634786380394</v>
      </c>
      <c r="K75" s="835">
        <v>0.125</v>
      </c>
      <c r="L75" s="845">
        <v>4</v>
      </c>
      <c r="M75" s="609">
        <f t="shared" si="19"/>
        <v>0.5</v>
      </c>
      <c r="N75" s="828" t="s">
        <v>323</v>
      </c>
      <c r="O75" s="700">
        <v>0.1075</v>
      </c>
      <c r="P75" s="603">
        <v>44629</v>
      </c>
      <c r="Q75" s="603">
        <v>44643</v>
      </c>
      <c r="R75" s="609">
        <f t="shared" si="20"/>
        <v>16.279069767441861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10.256410256410241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12.749787911711174</v>
      </c>
      <c r="U75" s="667" t="str">
        <f>IF(INDEX(Historical!$H$7:$H$1218,MATCH(B75,Historical!$B$7:$B$1249,0))=0,"n/a",((INDEX(Historical!$C$7:$C$1227,MATCH(B75,Historical!$B$7:$B$1249,0))/INDEX(Historical!$H$7:$H$1218,MATCH(B75,Historical!$B$7:$B$1249,0)))^(1/5)-1)*100)</f>
        <v>n/a</v>
      </c>
      <c r="V75" s="667" t="str">
        <f>IF(INDEX(Historical!$N$7:$N$1218,MATCH(B75,Historical!$B$7:$B$1249,0))=0,"n/a",((INDEX(Historical!$C$7:$C$1227,MATCH(B75,Historical!$B$7:$B$1249,0))/INDEX(Historical!$N$7:$N$1218,MATCH(B75,Historical!$B$7:$B$1249,0)))^(1/10)-1)*100)</f>
        <v>n/a</v>
      </c>
      <c r="W75" s="668" t="str">
        <f t="shared" si="21"/>
        <v>n/a</v>
      </c>
      <c r="X75" s="669" t="str">
        <f t="shared" si="22"/>
        <v>n/a</v>
      </c>
      <c r="Y75" s="640"/>
      <c r="Z75" s="618">
        <f t="shared" si="23"/>
        <v>28.40909090909091</v>
      </c>
      <c r="AA75" s="844">
        <f t="shared" si="24"/>
        <v>26.198863636363637</v>
      </c>
      <c r="AB75" s="845">
        <v>12</v>
      </c>
      <c r="AC75" s="824">
        <v>1.76</v>
      </c>
      <c r="AD75" s="824">
        <v>2.2799999999999998</v>
      </c>
      <c r="AE75" s="824">
        <v>1.88</v>
      </c>
      <c r="AF75" s="824">
        <v>4.87</v>
      </c>
      <c r="AG75" s="824">
        <v>18.600000000000001</v>
      </c>
      <c r="AH75" s="824">
        <v>21.6</v>
      </c>
      <c r="AI75" s="824">
        <v>9.84</v>
      </c>
      <c r="AJ75" s="824">
        <v>8.3000000000000007</v>
      </c>
      <c r="AK75" s="824">
        <v>11.17</v>
      </c>
      <c r="AL75" s="836">
        <v>8160</v>
      </c>
      <c r="AM75" s="830">
        <v>0.6</v>
      </c>
      <c r="AN75" s="824">
        <v>0.87</v>
      </c>
      <c r="AO75" s="705" t="str">
        <f t="shared" si="25"/>
        <v>n/a</v>
      </c>
      <c r="AP75" s="706" t="str">
        <f t="shared" si="26"/>
        <v>n/a</v>
      </c>
      <c r="AQ75" s="846">
        <f t="shared" si="27"/>
        <v>138.1301846647855</v>
      </c>
      <c r="AR75" s="618">
        <f>INDEX(Historical!$C$7:$C$1227,MATCH(B75,Historical!$B$7:$B$1249,0))*IF(AH75="n/a",1.03,IF(AH75&lt;0,1.01,IF(AH75&gt;10,1.1,(1+AH75/100))))</f>
        <v>0.47300000000000003</v>
      </c>
      <c r="AS75" s="844">
        <f t="shared" si="28"/>
        <v>0.51954320000000009</v>
      </c>
      <c r="AT75" s="844">
        <f t="shared" si="17"/>
        <v>0.5714975200000002</v>
      </c>
      <c r="AU75" s="844">
        <f t="shared" si="17"/>
        <v>0.62864727200000026</v>
      </c>
      <c r="AV75" s="844">
        <f t="shared" si="17"/>
        <v>0.69151199920000039</v>
      </c>
      <c r="AW75" s="618">
        <f t="shared" si="29"/>
        <v>2.8841999912000009</v>
      </c>
      <c r="AX75" s="713">
        <f t="shared" si="30"/>
        <v>6.255042271090872</v>
      </c>
      <c r="AY75" s="891">
        <v>1.29</v>
      </c>
      <c r="AZ75" s="830">
        <v>22.37</v>
      </c>
      <c r="BA75" s="830">
        <v>-14.66</v>
      </c>
      <c r="BB75" s="830">
        <v>1.91</v>
      </c>
      <c r="BC75" s="830">
        <v>4.17</v>
      </c>
      <c r="BD75" s="865"/>
      <c r="BE75" s="594">
        <v>2017</v>
      </c>
      <c r="BF75" s="856">
        <f t="shared" si="31"/>
        <v>1</v>
      </c>
      <c r="BG75" s="840">
        <v>7.1</v>
      </c>
      <c r="BH75" s="823" t="s">
        <v>4455</v>
      </c>
      <c r="BI75" s="823" t="s">
        <v>4456</v>
      </c>
    </row>
    <row r="76" spans="1:61" s="822" customFormat="1" ht="12.75" customHeight="1" x14ac:dyDescent="0.2">
      <c r="A76" s="839" t="s">
        <v>4368</v>
      </c>
      <c r="B76" s="575" t="s">
        <v>4348</v>
      </c>
      <c r="C76" s="889" t="s">
        <v>107</v>
      </c>
      <c r="D76" s="889" t="s">
        <v>4198</v>
      </c>
      <c r="E76" s="699">
        <v>9</v>
      </c>
      <c r="F76" s="1155">
        <v>549</v>
      </c>
      <c r="G76" s="1155" t="s">
        <v>105</v>
      </c>
      <c r="H76" s="1155" t="s">
        <v>105</v>
      </c>
      <c r="I76" s="832">
        <v>76.27</v>
      </c>
      <c r="J76" s="618">
        <f t="shared" si="18"/>
        <v>0.73423364363445665</v>
      </c>
      <c r="K76" s="835">
        <v>0.14000000000000001</v>
      </c>
      <c r="L76" s="845">
        <v>4</v>
      </c>
      <c r="M76" s="609">
        <f t="shared" si="19"/>
        <v>0.56000000000000005</v>
      </c>
      <c r="N76" s="828" t="s">
        <v>511</v>
      </c>
      <c r="O76" s="700">
        <v>0.13</v>
      </c>
      <c r="P76" s="603">
        <v>44785</v>
      </c>
      <c r="Q76" s="603">
        <v>44804</v>
      </c>
      <c r="R76" s="609">
        <f t="shared" si="20"/>
        <v>7.6923076923076987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8.6956521739130377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8.1743521473638161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5.9223841048812176</v>
      </c>
      <c r="V76" s="667">
        <f>IF(INDEX(Historical!$N$7:$N$1218,MATCH(B76,Historical!$B$7:$B$1249,0))=0,"n/a",((INDEX(Historical!$C$7:$C$1227,MATCH(B76,Historical!$B$7:$B$1249,0))/INDEX(Historical!$N$7:$N$1218,MATCH(B76,Historical!$B$7:$B$1249,0)))^(1/10)-1)*100)</f>
        <v>3.6311209910314224</v>
      </c>
      <c r="W76" s="668">
        <f t="shared" si="21"/>
        <v>1.631007096571288</v>
      </c>
      <c r="X76" s="669">
        <f t="shared" si="22"/>
        <v>0.29464597536722476</v>
      </c>
      <c r="Y76" s="834"/>
      <c r="Z76" s="618">
        <f t="shared" si="23"/>
        <v>15.954415954415957</v>
      </c>
      <c r="AA76" s="844">
        <f t="shared" si="24"/>
        <v>21.729344729344728</v>
      </c>
      <c r="AB76" s="845">
        <v>6</v>
      </c>
      <c r="AC76" s="824">
        <v>3.51</v>
      </c>
      <c r="AD76" s="824" t="s">
        <v>135</v>
      </c>
      <c r="AE76" s="824">
        <v>9.7200000000000006</v>
      </c>
      <c r="AF76" s="824">
        <v>3.97</v>
      </c>
      <c r="AG76" s="824">
        <v>18.899999999999999</v>
      </c>
      <c r="AH76" s="824">
        <v>16.900000000000002</v>
      </c>
      <c r="AI76" s="824" t="s">
        <v>135</v>
      </c>
      <c r="AJ76" s="824">
        <v>20.100000000000001</v>
      </c>
      <c r="AK76" s="824" t="s">
        <v>135</v>
      </c>
      <c r="AL76" s="836">
        <v>646.1</v>
      </c>
      <c r="AM76" s="830">
        <v>0.8</v>
      </c>
      <c r="AN76" s="824">
        <v>0.31</v>
      </c>
      <c r="AO76" s="705">
        <f t="shared" si="25"/>
        <v>-15.072726980829053</v>
      </c>
      <c r="AP76" s="706">
        <f t="shared" si="26"/>
        <v>6.6566177485156741</v>
      </c>
      <c r="AQ76" s="846">
        <f t="shared" si="27"/>
        <v>95.806592302482201</v>
      </c>
      <c r="AR76" s="618">
        <f>INDEX(Historical!$C$7:$C$1227,MATCH(B76,Historical!$B$7:$B$1249,0))*IF(AH76="n/a",1.03,IF(AH76&lt;0,1.01,IF(AH76&gt;10,1.1,(1+AH76/100))))</f>
        <v>0.55000000000000004</v>
      </c>
      <c r="AS76" s="844">
        <f t="shared" si="28"/>
        <v>0.56650000000000011</v>
      </c>
      <c r="AT76" s="844">
        <f t="shared" si="17"/>
        <v>0.5834950000000001</v>
      </c>
      <c r="AU76" s="844">
        <f t="shared" si="17"/>
        <v>0.60099985000000011</v>
      </c>
      <c r="AV76" s="844">
        <f t="shared" si="17"/>
        <v>0.61902984550000018</v>
      </c>
      <c r="AW76" s="618">
        <f t="shared" si="29"/>
        <v>2.9200246955000004</v>
      </c>
      <c r="AX76" s="713">
        <f t="shared" si="30"/>
        <v>3.8285363779992143</v>
      </c>
      <c r="AY76" s="891">
        <v>0.26</v>
      </c>
      <c r="AZ76" s="830">
        <v>131.05000000000001</v>
      </c>
      <c r="BA76" s="830">
        <v>-15.06</v>
      </c>
      <c r="BB76" s="830">
        <v>18.279999999999998</v>
      </c>
      <c r="BC76" s="830">
        <v>44.230000000000004</v>
      </c>
      <c r="BD76" s="865"/>
      <c r="BE76" s="594">
        <v>2014</v>
      </c>
      <c r="BF76" s="856">
        <f t="shared" si="31"/>
        <v>1</v>
      </c>
      <c r="BG76" s="840">
        <v>1.2</v>
      </c>
      <c r="BH76" s="823" t="s">
        <v>4455</v>
      </c>
      <c r="BI76" s="823" t="s">
        <v>4456</v>
      </c>
    </row>
    <row r="77" spans="1:61" s="822" customFormat="1" ht="12.75" customHeight="1" x14ac:dyDescent="0.2">
      <c r="A77" s="839" t="s">
        <v>4541</v>
      </c>
      <c r="B77" s="575" t="s">
        <v>4534</v>
      </c>
      <c r="C77" s="889" t="s">
        <v>244</v>
      </c>
      <c r="D77" s="889" t="s">
        <v>4236</v>
      </c>
      <c r="E77" s="699">
        <v>6</v>
      </c>
      <c r="F77" s="1155">
        <v>646</v>
      </c>
      <c r="G77" s="1155" t="s">
        <v>105</v>
      </c>
      <c r="H77" s="1155" t="s">
        <v>105</v>
      </c>
      <c r="I77" s="832">
        <v>643.67999999999995</v>
      </c>
      <c r="J77" s="618">
        <f t="shared" si="18"/>
        <v>0.98185433755903562</v>
      </c>
      <c r="K77" s="835">
        <v>1.58</v>
      </c>
      <c r="L77" s="845">
        <v>4</v>
      </c>
      <c r="M77" s="609">
        <f t="shared" si="19"/>
        <v>6.32</v>
      </c>
      <c r="N77" s="828" t="s">
        <v>106</v>
      </c>
      <c r="O77" s="700">
        <v>1.51</v>
      </c>
      <c r="P77" s="603">
        <v>44594</v>
      </c>
      <c r="Q77" s="603">
        <v>44609</v>
      </c>
      <c r="R77" s="609">
        <f t="shared" si="20"/>
        <v>4.6357615894039776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4.1379310344827669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4.3218072561138854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4.5293657857078395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-4.3266659796850737</v>
      </c>
      <c r="W77" s="668" t="str">
        <f t="shared" si="21"/>
        <v>n/a</v>
      </c>
      <c r="X77" s="669">
        <f t="shared" si="22"/>
        <v>0.24092371200573615</v>
      </c>
      <c r="Y77" s="640"/>
      <c r="Z77" s="618">
        <f t="shared" si="23"/>
        <v>21.351351351351351</v>
      </c>
      <c r="AA77" s="844">
        <f t="shared" si="24"/>
        <v>21.745945945945945</v>
      </c>
      <c r="AB77" s="845">
        <v>12</v>
      </c>
      <c r="AC77" s="824">
        <v>29.6</v>
      </c>
      <c r="AD77" s="824">
        <v>1.21</v>
      </c>
      <c r="AE77" s="824">
        <v>0.84</v>
      </c>
      <c r="AF77" s="824">
        <v>0.73</v>
      </c>
      <c r="AG77" s="824">
        <v>3.3000000000000003</v>
      </c>
      <c r="AH77" s="824">
        <v>21.2</v>
      </c>
      <c r="AI77" s="824">
        <v>-13.889999999999999</v>
      </c>
      <c r="AJ77" s="824">
        <v>18.8</v>
      </c>
      <c r="AK77" s="824">
        <v>18.099999999999998</v>
      </c>
      <c r="AL77" s="836">
        <v>3130</v>
      </c>
      <c r="AM77" s="830">
        <v>0.3</v>
      </c>
      <c r="AN77" s="824">
        <v>0.18</v>
      </c>
      <c r="AO77" s="705">
        <f t="shared" si="25"/>
        <v>-16.234725822679067</v>
      </c>
      <c r="AP77" s="706">
        <f t="shared" si="26"/>
        <v>5.5112201232668756</v>
      </c>
      <c r="AQ77" s="846">
        <f t="shared" si="27"/>
        <v>-16.003861092599326</v>
      </c>
      <c r="AR77" s="618">
        <f>INDEX(Historical!$C$7:$C$1227,MATCH(B77,Historical!$B$7:$B$1249,0))*IF(AH77="n/a",1.03,IF(AH77&lt;0,1.01,IF(AH77&gt;10,1.1,(1+AH77/100))))</f>
        <v>6.644000000000001</v>
      </c>
      <c r="AS77" s="844">
        <f t="shared" si="28"/>
        <v>6.7104400000000011</v>
      </c>
      <c r="AT77" s="844">
        <f t="shared" si="17"/>
        <v>7.3814840000000022</v>
      </c>
      <c r="AU77" s="844">
        <f t="shared" si="17"/>
        <v>8.1196324000000022</v>
      </c>
      <c r="AV77" s="844">
        <f t="shared" si="17"/>
        <v>8.9315956400000029</v>
      </c>
      <c r="AW77" s="618">
        <f t="shared" si="29"/>
        <v>37.787152040000009</v>
      </c>
      <c r="AX77" s="713">
        <f t="shared" si="30"/>
        <v>5.8704872048222736</v>
      </c>
      <c r="AY77" s="891">
        <v>1.02</v>
      </c>
      <c r="AZ77" s="830">
        <v>22.470000000000002</v>
      </c>
      <c r="BA77" s="830">
        <v>-4.6399999999999997</v>
      </c>
      <c r="BB77" s="830">
        <v>7.5200000000000005</v>
      </c>
      <c r="BC77" s="830">
        <v>8.9599999999999991</v>
      </c>
      <c r="BD77" s="865"/>
      <c r="BE77" s="594">
        <v>2017</v>
      </c>
      <c r="BF77" s="856">
        <f t="shared" si="31"/>
        <v>1</v>
      </c>
      <c r="BG77" s="840">
        <v>2</v>
      </c>
      <c r="BH77" s="823" t="s">
        <v>4455</v>
      </c>
      <c r="BI77" s="823" t="s">
        <v>4456</v>
      </c>
    </row>
    <row r="78" spans="1:61" s="822" customFormat="1" ht="12.75" customHeight="1" x14ac:dyDescent="0.2">
      <c r="A78" s="839" t="s">
        <v>4620</v>
      </c>
      <c r="B78" s="575" t="s">
        <v>4619</v>
      </c>
      <c r="C78" s="889" t="s">
        <v>111</v>
      </c>
      <c r="D78" s="889" t="s">
        <v>4199</v>
      </c>
      <c r="E78" s="699">
        <v>7</v>
      </c>
      <c r="F78" s="1155">
        <v>615</v>
      </c>
      <c r="G78" s="1155" t="s">
        <v>105</v>
      </c>
      <c r="H78" s="1155" t="s">
        <v>105</v>
      </c>
      <c r="I78" s="832">
        <v>24.61</v>
      </c>
      <c r="J78" s="618">
        <f t="shared" si="18"/>
        <v>2.9256399837464442</v>
      </c>
      <c r="K78" s="835">
        <v>0.18</v>
      </c>
      <c r="L78" s="845">
        <v>4</v>
      </c>
      <c r="M78" s="609">
        <f t="shared" si="19"/>
        <v>0.72</v>
      </c>
      <c r="N78" s="828" t="s">
        <v>1204</v>
      </c>
      <c r="O78" s="700">
        <v>0.16</v>
      </c>
      <c r="P78" s="603">
        <v>44617</v>
      </c>
      <c r="Q78" s="603">
        <v>44627</v>
      </c>
      <c r="R78" s="609">
        <f t="shared" si="20"/>
        <v>12.499999999999993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14.285714285714279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13.30326698854094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44.955932735539108</v>
      </c>
      <c r="V78" s="667" t="str">
        <f>IF(INDEX(Historical!$N$7:$N$1218,MATCH(B78,Historical!$B$7:$B$1249,0))=0,"n/a",((INDEX(Historical!$C$7:$C$1227,MATCH(B78,Historical!$B$7:$B$1249,0))/INDEX(Historical!$N$7:$N$1218,MATCH(B78,Historical!$B$7:$B$1249,0)))^(1/10)-1)*100)</f>
        <v>n/a</v>
      </c>
      <c r="W78" s="668" t="str">
        <f t="shared" si="21"/>
        <v>n/a</v>
      </c>
      <c r="X78" s="669">
        <f t="shared" si="22"/>
        <v>0.58007655142631109</v>
      </c>
      <c r="Y78" s="834"/>
      <c r="Z78" s="618">
        <f t="shared" si="23"/>
        <v>32.286995515695068</v>
      </c>
      <c r="AA78" s="844">
        <f t="shared" si="24"/>
        <v>11.035874439461884</v>
      </c>
      <c r="AB78" s="845">
        <v>12</v>
      </c>
      <c r="AC78" s="824">
        <v>2.23</v>
      </c>
      <c r="AD78" s="824">
        <v>0.61</v>
      </c>
      <c r="AE78" s="824">
        <v>0.79</v>
      </c>
      <c r="AF78" s="824">
        <v>4.57</v>
      </c>
      <c r="AG78" s="824">
        <v>60.5</v>
      </c>
      <c r="AH78" s="824">
        <v>8.5</v>
      </c>
      <c r="AI78" s="824">
        <v>-1.9300000000000002</v>
      </c>
      <c r="AJ78" s="824">
        <v>77.5</v>
      </c>
      <c r="AK78" s="824">
        <v>18</v>
      </c>
      <c r="AL78" s="836">
        <v>922.46</v>
      </c>
      <c r="AM78" s="830">
        <v>0.8</v>
      </c>
      <c r="AN78" s="824">
        <v>0.05</v>
      </c>
      <c r="AO78" s="705">
        <f t="shared" si="25"/>
        <v>36.845698279823665</v>
      </c>
      <c r="AP78" s="706">
        <f t="shared" si="26"/>
        <v>47.88157271928555</v>
      </c>
      <c r="AQ78" s="846">
        <f t="shared" si="27"/>
        <v>49.71668976710022</v>
      </c>
      <c r="AR78" s="618">
        <f>INDEX(Historical!$C$7:$C$1227,MATCH(B78,Historical!$B$7:$B$1249,0))*IF(AH78="n/a",1.03,IF(AH78&lt;0,1.01,IF(AH78&gt;10,1.1,(1+AH78/100))))</f>
        <v>0.69440000000000002</v>
      </c>
      <c r="AS78" s="844">
        <f t="shared" si="28"/>
        <v>0.70134400000000008</v>
      </c>
      <c r="AT78" s="844">
        <f t="shared" si="17"/>
        <v>0.77147840000000012</v>
      </c>
      <c r="AU78" s="844">
        <f t="shared" si="17"/>
        <v>0.8486262400000002</v>
      </c>
      <c r="AV78" s="844">
        <f t="shared" si="17"/>
        <v>0.93348886400000031</v>
      </c>
      <c r="AW78" s="618">
        <f t="shared" si="29"/>
        <v>3.9493375040000007</v>
      </c>
      <c r="AX78" s="713">
        <f t="shared" si="30"/>
        <v>16.047694043071925</v>
      </c>
      <c r="AY78" s="891">
        <v>0.76</v>
      </c>
      <c r="AZ78" s="830">
        <v>10.51</v>
      </c>
      <c r="BA78" s="830">
        <v>-41.760000000000005</v>
      </c>
      <c r="BB78" s="830">
        <v>-8.57</v>
      </c>
      <c r="BC78" s="830">
        <v>-20.74</v>
      </c>
      <c r="BD78" s="865"/>
      <c r="BE78" s="594">
        <v>2016</v>
      </c>
      <c r="BF78" s="856">
        <f t="shared" si="31"/>
        <v>1</v>
      </c>
      <c r="BG78" s="840">
        <v>23.599999999999998</v>
      </c>
      <c r="BH78" s="823" t="s">
        <v>4455</v>
      </c>
      <c r="BI78" s="823" t="s">
        <v>4456</v>
      </c>
    </row>
    <row r="79" spans="1:61" s="822" customFormat="1" ht="12.75" customHeight="1" x14ac:dyDescent="0.2">
      <c r="A79" s="839" t="s">
        <v>4853</v>
      </c>
      <c r="B79" s="575" t="s">
        <v>3935</v>
      </c>
      <c r="C79" s="889" t="s">
        <v>152</v>
      </c>
      <c r="D79" s="889" t="s">
        <v>897</v>
      </c>
      <c r="E79" s="699">
        <v>8</v>
      </c>
      <c r="F79" s="1155">
        <v>578</v>
      </c>
      <c r="G79" s="1155" t="s">
        <v>105</v>
      </c>
      <c r="H79" s="1155" t="s">
        <v>105</v>
      </c>
      <c r="I79" s="832">
        <v>87.83</v>
      </c>
      <c r="J79" s="618">
        <f t="shared" si="18"/>
        <v>3.3246043493111692</v>
      </c>
      <c r="K79" s="835">
        <v>0.73</v>
      </c>
      <c r="L79" s="845">
        <v>4</v>
      </c>
      <c r="M79" s="609">
        <f t="shared" si="19"/>
        <v>2.92</v>
      </c>
      <c r="N79" s="828" t="s">
        <v>285</v>
      </c>
      <c r="O79" s="700">
        <v>0.71</v>
      </c>
      <c r="P79" s="603">
        <v>44634</v>
      </c>
      <c r="Q79" s="603">
        <v>44650</v>
      </c>
      <c r="R79" s="609">
        <f t="shared" si="20"/>
        <v>2.8169014084507067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4.4117647058823373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7.5955965238099665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9.0686916213479574</v>
      </c>
      <c r="V79" s="667" t="str">
        <f>IF(INDEX(Historical!$N$7:$N$1218,MATCH(B79,Historical!$B$7:$B$1249,0))=0,"n/a",((INDEX(Historical!$C$7:$C$1227,MATCH(B79,Historical!$B$7:$B$1249,0))/INDEX(Historical!$N$7:$N$1218,MATCH(B79,Historical!$B$7:$B$1249,0)))^(1/10)-1)*100)</f>
        <v>n/a</v>
      </c>
      <c r="W79" s="668" t="str">
        <f t="shared" si="21"/>
        <v>n/a</v>
      </c>
      <c r="X79" s="669" t="str">
        <f t="shared" si="22"/>
        <v>n/a</v>
      </c>
      <c r="Y79" s="834"/>
      <c r="Z79" s="618">
        <f t="shared" si="23"/>
        <v>110.60606060606059</v>
      </c>
      <c r="AA79" s="844">
        <f t="shared" si="24"/>
        <v>33.268939393939391</v>
      </c>
      <c r="AB79" s="845">
        <v>12</v>
      </c>
      <c r="AC79" s="824">
        <v>2.64</v>
      </c>
      <c r="AD79" s="824">
        <v>18.72</v>
      </c>
      <c r="AE79" s="824">
        <v>3.96</v>
      </c>
      <c r="AF79" s="824">
        <v>5.0999999999999996</v>
      </c>
      <c r="AG79" s="824">
        <v>16.2</v>
      </c>
      <c r="AH79" s="824">
        <v>-2.5</v>
      </c>
      <c r="AI79" s="824">
        <v>-4.79</v>
      </c>
      <c r="AJ79" s="824">
        <v>-13.100000000000001</v>
      </c>
      <c r="AK79" s="824">
        <v>1.73</v>
      </c>
      <c r="AL79" s="836">
        <v>107320</v>
      </c>
      <c r="AM79" s="830">
        <v>0.09</v>
      </c>
      <c r="AN79" s="824">
        <v>1.2</v>
      </c>
      <c r="AO79" s="705">
        <f t="shared" si="25"/>
        <v>-20.875643423280266</v>
      </c>
      <c r="AP79" s="706">
        <f t="shared" si="26"/>
        <v>12.393295970659127</v>
      </c>
      <c r="AQ79" s="846">
        <f t="shared" si="27"/>
        <v>174.60807701084823</v>
      </c>
      <c r="AR79" s="618">
        <f>INDEX(Historical!$C$7:$C$1227,MATCH(B79,Historical!$B$7:$B$1249,0))*IF(AH79="n/a",1.03,IF(AH79&lt;0,1.01,IF(AH79&gt;10,1.1,(1+AH79/100))))</f>
        <v>2.8683999999999998</v>
      </c>
      <c r="AS79" s="844">
        <f t="shared" si="28"/>
        <v>2.897084</v>
      </c>
      <c r="AT79" s="844">
        <f t="shared" si="17"/>
        <v>2.9472035532</v>
      </c>
      <c r="AU79" s="844">
        <f t="shared" si="17"/>
        <v>2.9981901746703605</v>
      </c>
      <c r="AV79" s="844">
        <f t="shared" si="17"/>
        <v>3.0500588646921583</v>
      </c>
      <c r="AW79" s="618">
        <f t="shared" si="29"/>
        <v>14.760936592562519</v>
      </c>
      <c r="AX79" s="713">
        <f t="shared" si="30"/>
        <v>16.806258217650598</v>
      </c>
      <c r="AY79" s="891">
        <v>0.45</v>
      </c>
      <c r="AZ79" s="830">
        <v>53.64</v>
      </c>
      <c r="BA79" s="830">
        <v>-0.42</v>
      </c>
      <c r="BB79" s="830">
        <v>20.47</v>
      </c>
      <c r="BC79" s="830">
        <v>35.85</v>
      </c>
      <c r="BD79" s="865"/>
      <c r="BE79" s="594">
        <v>2015</v>
      </c>
      <c r="BF79" s="856">
        <f t="shared" si="31"/>
        <v>1</v>
      </c>
      <c r="BG79" s="840">
        <v>5.2</v>
      </c>
      <c r="BH79" s="823" t="s">
        <v>4455</v>
      </c>
      <c r="BI79" s="823" t="s">
        <v>4456</v>
      </c>
    </row>
    <row r="80" spans="1:61" s="822" customFormat="1" ht="12.75" customHeight="1" x14ac:dyDescent="0.2">
      <c r="A80" s="839" t="s">
        <v>5294</v>
      </c>
      <c r="B80" s="575" t="s">
        <v>5287</v>
      </c>
      <c r="C80" s="889" t="s">
        <v>107</v>
      </c>
      <c r="D80" s="889" t="s">
        <v>4205</v>
      </c>
      <c r="E80" s="699">
        <v>6</v>
      </c>
      <c r="F80" s="1155">
        <v>662</v>
      </c>
      <c r="G80" s="1155" t="s">
        <v>105</v>
      </c>
      <c r="H80" s="1155" t="s">
        <v>105</v>
      </c>
      <c r="I80" s="832">
        <v>35.6</v>
      </c>
      <c r="J80" s="618">
        <f t="shared" si="18"/>
        <v>2.4719101123595504</v>
      </c>
      <c r="K80" s="835">
        <v>0.22</v>
      </c>
      <c r="L80" s="845">
        <v>4</v>
      </c>
      <c r="M80" s="609">
        <f t="shared" si="19"/>
        <v>0.88</v>
      </c>
      <c r="N80" s="828" t="s">
        <v>126</v>
      </c>
      <c r="O80" s="700">
        <v>0.2</v>
      </c>
      <c r="P80" s="603">
        <v>44645</v>
      </c>
      <c r="Q80" s="603">
        <v>44664</v>
      </c>
      <c r="R80" s="609">
        <f t="shared" si="20"/>
        <v>9.9999999999999947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13.157894736842124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14.69413186784443</v>
      </c>
      <c r="U80" s="667" t="str">
        <f>IF(INDEX(Historical!$H$7:$H$1218,MATCH(B80,Historical!$B$7:$B$1249,0))=0,"n/a",((INDEX(Historical!$C$7:$C$1227,MATCH(B80,Historical!$B$7:$B$1249,0))/INDEX(Historical!$H$7:$H$1218,MATCH(B80,Historical!$B$7:$B$1249,0)))^(1/5)-1)*100)</f>
        <v>n/a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-4.0476733652367702</v>
      </c>
      <c r="W80" s="668" t="str">
        <f t="shared" si="21"/>
        <v>n/a</v>
      </c>
      <c r="X80" s="669" t="str">
        <f t="shared" si="22"/>
        <v>n/a</v>
      </c>
      <c r="Y80" s="640"/>
      <c r="Z80" s="618">
        <f t="shared" si="23"/>
        <v>25.730994152046783</v>
      </c>
      <c r="AA80" s="844">
        <f t="shared" si="24"/>
        <v>10.4093567251462</v>
      </c>
      <c r="AB80" s="845">
        <v>12</v>
      </c>
      <c r="AC80" s="824">
        <v>3.42</v>
      </c>
      <c r="AD80" s="824" t="s">
        <v>135</v>
      </c>
      <c r="AE80" s="824">
        <v>3.67</v>
      </c>
      <c r="AF80" s="824">
        <v>1.43</v>
      </c>
      <c r="AG80" s="824">
        <v>14.299999999999999</v>
      </c>
      <c r="AH80" s="824">
        <v>45.800000000000004</v>
      </c>
      <c r="AI80" s="824">
        <v>-6.69</v>
      </c>
      <c r="AJ80" s="824">
        <v>26</v>
      </c>
      <c r="AK80" s="824" t="s">
        <v>135</v>
      </c>
      <c r="AL80" s="836">
        <v>414.97</v>
      </c>
      <c r="AM80" s="830">
        <v>7.8</v>
      </c>
      <c r="AN80" s="824">
        <v>0.2</v>
      </c>
      <c r="AO80" s="705" t="str">
        <f t="shared" si="25"/>
        <v>n/a</v>
      </c>
      <c r="AP80" s="706" t="str">
        <f t="shared" si="26"/>
        <v>n/a</v>
      </c>
      <c r="AQ80" s="846">
        <f t="shared" si="27"/>
        <v>-18.662895942711046</v>
      </c>
      <c r="AR80" s="618">
        <f>INDEX(Historical!$C$7:$C$1227,MATCH(B80,Historical!$B$7:$B$1249,0))*IF(AH80="n/a",1.03,IF(AH80&lt;0,1.01,IF(AH80&gt;10,1.1,(1+AH80/100))))</f>
        <v>0.8600000000000001</v>
      </c>
      <c r="AS80" s="844">
        <f t="shared" si="28"/>
        <v>0.86860000000000015</v>
      </c>
      <c r="AT80" s="844">
        <f t="shared" si="17"/>
        <v>0.89465800000000018</v>
      </c>
      <c r="AU80" s="844">
        <f t="shared" si="17"/>
        <v>0.92149774000000018</v>
      </c>
      <c r="AV80" s="844">
        <f t="shared" si="17"/>
        <v>0.94914267220000026</v>
      </c>
      <c r="AW80" s="618">
        <f t="shared" si="29"/>
        <v>4.4938984122000001</v>
      </c>
      <c r="AX80" s="713">
        <f t="shared" si="30"/>
        <v>12.623310146629214</v>
      </c>
      <c r="AY80" s="891">
        <v>0.45</v>
      </c>
      <c r="AZ80" s="830">
        <v>5.3900000000000006</v>
      </c>
      <c r="BA80" s="830">
        <v>-20.18</v>
      </c>
      <c r="BB80" s="830">
        <v>6.9999999999999993E-2</v>
      </c>
      <c r="BC80" s="830">
        <v>-0.2</v>
      </c>
      <c r="BD80" s="865"/>
      <c r="BE80" s="594">
        <v>2017</v>
      </c>
      <c r="BF80" s="856">
        <f t="shared" si="31"/>
        <v>1</v>
      </c>
      <c r="BG80" s="840">
        <v>1.3</v>
      </c>
      <c r="BH80" s="823" t="s">
        <v>4455</v>
      </c>
      <c r="BI80" s="823" t="s">
        <v>4456</v>
      </c>
    </row>
    <row r="81" spans="1:61" s="822" customFormat="1" ht="12.75" customHeight="1" x14ac:dyDescent="0.2">
      <c r="A81" s="839" t="s">
        <v>4578</v>
      </c>
      <c r="B81" s="575" t="s">
        <v>4575</v>
      </c>
      <c r="C81" s="889" t="s">
        <v>244</v>
      </c>
      <c r="D81" s="889" t="s">
        <v>4212</v>
      </c>
      <c r="E81" s="699">
        <v>6</v>
      </c>
      <c r="F81" s="1155">
        <v>658</v>
      </c>
      <c r="G81" s="1155" t="s">
        <v>105</v>
      </c>
      <c r="H81" s="1155" t="s">
        <v>105</v>
      </c>
      <c r="I81" s="832">
        <v>45.45</v>
      </c>
      <c r="J81" s="618">
        <f t="shared" si="18"/>
        <v>1.5841584158415838</v>
      </c>
      <c r="K81" s="835">
        <v>0.18</v>
      </c>
      <c r="L81" s="845">
        <v>4</v>
      </c>
      <c r="M81" s="609">
        <f t="shared" si="19"/>
        <v>0.72</v>
      </c>
      <c r="N81" s="828" t="s">
        <v>484</v>
      </c>
      <c r="O81" s="700">
        <v>0.16500000000000001</v>
      </c>
      <c r="P81" s="603">
        <v>44630</v>
      </c>
      <c r="Q81" s="603">
        <v>44645</v>
      </c>
      <c r="R81" s="609">
        <f t="shared" si="20"/>
        <v>9.0909090909090811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6.4516129032258229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8.2713447015707828</v>
      </c>
      <c r="U81" s="667" t="str">
        <f>IF(INDEX(Historical!$H$7:$H$1218,MATCH(B81,Historical!$B$7:$B$1249,0))=0,"n/a",((INDEX(Historical!$C$7:$C$1227,MATCH(B81,Historical!$B$7:$B$1249,0))/INDEX(Historical!$H$7:$H$1218,MATCH(B81,Historical!$B$7:$B$1249,0)))^(1/5)-1)*100)</f>
        <v>n/a</v>
      </c>
      <c r="V81" s="667" t="str">
        <f>IF(INDEX(Historical!$N$7:$N$1218,MATCH(B81,Historical!$B$7:$B$1249,0))=0,"n/a",((INDEX(Historical!$C$7:$C$1227,MATCH(B81,Historical!$B$7:$B$1249,0))/INDEX(Historical!$N$7:$N$1218,MATCH(B81,Historical!$B$7:$B$1249,0)))^(1/10)-1)*100)</f>
        <v>n/a</v>
      </c>
      <c r="W81" s="668" t="str">
        <f t="shared" si="21"/>
        <v>n/a</v>
      </c>
      <c r="X81" s="669" t="str">
        <f t="shared" si="22"/>
        <v>n/a</v>
      </c>
      <c r="Y81" s="640"/>
      <c r="Z81" s="618">
        <f t="shared" si="23"/>
        <v>30.508474576271187</v>
      </c>
      <c r="AA81" s="844">
        <f t="shared" si="24"/>
        <v>19.25847457627119</v>
      </c>
      <c r="AB81" s="845">
        <v>12</v>
      </c>
      <c r="AC81" s="824">
        <v>2.36</v>
      </c>
      <c r="AD81" s="824">
        <v>3.77</v>
      </c>
      <c r="AE81" s="824">
        <v>1.39</v>
      </c>
      <c r="AF81" s="824">
        <v>3.16</v>
      </c>
      <c r="AG81" s="824">
        <v>16.5</v>
      </c>
      <c r="AH81" s="824">
        <v>85.8</v>
      </c>
      <c r="AI81" s="824">
        <v>-1.63</v>
      </c>
      <c r="AJ81" s="824">
        <v>31</v>
      </c>
      <c r="AK81" s="824">
        <v>5</v>
      </c>
      <c r="AL81" s="836">
        <v>3120</v>
      </c>
      <c r="AM81" s="830">
        <v>1.7000000000000002</v>
      </c>
      <c r="AN81" s="824">
        <v>0.43</v>
      </c>
      <c r="AO81" s="705" t="str">
        <f t="shared" si="25"/>
        <v>n/a</v>
      </c>
      <c r="AP81" s="706" t="str">
        <f t="shared" si="26"/>
        <v>n/a</v>
      </c>
      <c r="AQ81" s="846">
        <f t="shared" si="27"/>
        <v>64.461112811262012</v>
      </c>
      <c r="AR81" s="618">
        <f>INDEX(Historical!$C$7:$C$1227,MATCH(B81,Historical!$B$7:$B$1249,0))*IF(AH81="n/a",1.03,IF(AH81&lt;0,1.01,IF(AH81&gt;10,1.1,(1+AH81/100))))</f>
        <v>0.72600000000000009</v>
      </c>
      <c r="AS81" s="844">
        <f t="shared" si="28"/>
        <v>0.73326000000000013</v>
      </c>
      <c r="AT81" s="844">
        <f t="shared" si="17"/>
        <v>0.76992300000000014</v>
      </c>
      <c r="AU81" s="844">
        <f t="shared" si="17"/>
        <v>0.8084191500000002</v>
      </c>
      <c r="AV81" s="844">
        <f t="shared" si="17"/>
        <v>0.84884010750000027</v>
      </c>
      <c r="AW81" s="618">
        <f t="shared" si="29"/>
        <v>3.8864422575000006</v>
      </c>
      <c r="AX81" s="713">
        <f t="shared" si="30"/>
        <v>8.5510280693069323</v>
      </c>
      <c r="AY81" s="891">
        <v>0.76</v>
      </c>
      <c r="AZ81" s="830">
        <v>21.33</v>
      </c>
      <c r="BA81" s="830">
        <v>-19.53</v>
      </c>
      <c r="BB81" s="830">
        <v>0.70000000000000007</v>
      </c>
      <c r="BC81" s="830">
        <v>2.2999999999999998</v>
      </c>
      <c r="BD81" s="865"/>
      <c r="BE81" s="594">
        <v>2017</v>
      </c>
      <c r="BF81" s="856">
        <f t="shared" si="31"/>
        <v>1</v>
      </c>
      <c r="BG81" s="840">
        <v>8.3000000000000007</v>
      </c>
      <c r="BH81" s="823" t="s">
        <v>4455</v>
      </c>
      <c r="BI81" s="823" t="s">
        <v>4456</v>
      </c>
    </row>
    <row r="82" spans="1:61" s="822" customFormat="1" ht="12.75" customHeight="1" x14ac:dyDescent="0.2">
      <c r="A82" s="839" t="s">
        <v>2238</v>
      </c>
      <c r="B82" s="575" t="s">
        <v>2239</v>
      </c>
      <c r="C82" s="889" t="s">
        <v>244</v>
      </c>
      <c r="D82" s="889" t="s">
        <v>4217</v>
      </c>
      <c r="E82" s="699">
        <v>5</v>
      </c>
      <c r="F82" s="1155">
        <v>703</v>
      </c>
      <c r="G82" s="1155" t="s">
        <v>105</v>
      </c>
      <c r="H82" s="1155" t="s">
        <v>105</v>
      </c>
      <c r="I82" s="832">
        <v>92.99</v>
      </c>
      <c r="J82" s="618">
        <f t="shared" si="18"/>
        <v>3.1401225938272939</v>
      </c>
      <c r="K82" s="835">
        <v>0.73</v>
      </c>
      <c r="L82" s="845">
        <v>4</v>
      </c>
      <c r="M82" s="609">
        <f t="shared" si="19"/>
        <v>2.92</v>
      </c>
      <c r="N82" s="828" t="s">
        <v>316</v>
      </c>
      <c r="O82" s="700">
        <v>0.67</v>
      </c>
      <c r="P82" s="603">
        <v>44728</v>
      </c>
      <c r="Q82" s="603">
        <v>44742</v>
      </c>
      <c r="R82" s="609">
        <f t="shared" si="20"/>
        <v>8.9552238805970052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9.1666666666666785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7.653296278279198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5.1318301593113347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5.0553395698049064</v>
      </c>
      <c r="W82" s="668">
        <f t="shared" si="21"/>
        <v>1.0151306531342226</v>
      </c>
      <c r="X82" s="669">
        <f t="shared" si="22"/>
        <v>0.33323572463060613</v>
      </c>
      <c r="Y82" s="640" t="s">
        <v>5346</v>
      </c>
      <c r="Z82" s="618">
        <f t="shared" si="23"/>
        <v>58.4</v>
      </c>
      <c r="AA82" s="844">
        <f t="shared" si="24"/>
        <v>18.597999999999999</v>
      </c>
      <c r="AB82" s="845">
        <v>12</v>
      </c>
      <c r="AC82" s="824">
        <v>5</v>
      </c>
      <c r="AD82" s="824">
        <v>6.53</v>
      </c>
      <c r="AE82" s="824">
        <v>3.47</v>
      </c>
      <c r="AF82" s="824">
        <v>2.94</v>
      </c>
      <c r="AG82" s="824">
        <v>16</v>
      </c>
      <c r="AH82" s="824">
        <v>8.4</v>
      </c>
      <c r="AI82" s="824">
        <v>8.1</v>
      </c>
      <c r="AJ82" s="824">
        <v>15.4</v>
      </c>
      <c r="AK82" s="824">
        <v>2.75</v>
      </c>
      <c r="AL82" s="836">
        <v>17180</v>
      </c>
      <c r="AM82" s="830">
        <v>0.1</v>
      </c>
      <c r="AN82" s="824">
        <v>0</v>
      </c>
      <c r="AO82" s="705">
        <f t="shared" si="25"/>
        <v>-10.326047246861371</v>
      </c>
      <c r="AP82" s="706">
        <f t="shared" si="26"/>
        <v>8.2719527531386277</v>
      </c>
      <c r="AQ82" s="846">
        <f t="shared" si="27"/>
        <v>55.889020353155928</v>
      </c>
      <c r="AR82" s="618">
        <f>INDEX(Historical!$C$7:$C$1227,MATCH(B82,Historical!$B$7:$B$1249,0))*IF(AH82="n/a",1.03,IF(AH82&lt;0,1.01,IF(AH82&gt;10,1.1,(1+AH82/100))))</f>
        <v>2.8400800000000004</v>
      </c>
      <c r="AS82" s="844">
        <f t="shared" si="28"/>
        <v>3.0701264800000003</v>
      </c>
      <c r="AT82" s="844">
        <f t="shared" si="17"/>
        <v>3.1545549582000008</v>
      </c>
      <c r="AU82" s="844">
        <f t="shared" si="17"/>
        <v>3.241305219550501</v>
      </c>
      <c r="AV82" s="844">
        <f t="shared" si="17"/>
        <v>3.3304411130881402</v>
      </c>
      <c r="AW82" s="618">
        <f t="shared" si="29"/>
        <v>15.636507770838643</v>
      </c>
      <c r="AX82" s="713">
        <f t="shared" si="30"/>
        <v>16.815257308139202</v>
      </c>
      <c r="AY82" s="891">
        <v>0.98</v>
      </c>
      <c r="AZ82" s="830">
        <v>21.759999999999998</v>
      </c>
      <c r="BA82" s="830">
        <v>-33.339999999999996</v>
      </c>
      <c r="BB82" s="830">
        <v>9.08</v>
      </c>
      <c r="BC82" s="830">
        <v>-6.38</v>
      </c>
      <c r="BD82" s="865"/>
      <c r="BE82" s="594">
        <v>2018</v>
      </c>
      <c r="BF82" s="856">
        <f t="shared" si="31"/>
        <v>1</v>
      </c>
      <c r="BG82" s="840">
        <v>12.5</v>
      </c>
      <c r="BH82" s="823" t="s">
        <v>4455</v>
      </c>
      <c r="BI82" s="823" t="s">
        <v>4456</v>
      </c>
    </row>
    <row r="83" spans="1:61" s="822" customFormat="1" ht="12.75" customHeight="1" x14ac:dyDescent="0.2">
      <c r="A83" s="829" t="s">
        <v>4861</v>
      </c>
      <c r="B83" s="822" t="s">
        <v>3765</v>
      </c>
      <c r="C83" s="889" t="s">
        <v>107</v>
      </c>
      <c r="D83" s="889" t="s">
        <v>4205</v>
      </c>
      <c r="E83" s="699">
        <v>9</v>
      </c>
      <c r="F83" s="1155">
        <v>541</v>
      </c>
      <c r="G83" s="1155" t="s">
        <v>105</v>
      </c>
      <c r="H83" s="1155" t="s">
        <v>105</v>
      </c>
      <c r="I83" s="832">
        <v>62.65</v>
      </c>
      <c r="J83" s="618">
        <f t="shared" si="18"/>
        <v>2.5538707102952913</v>
      </c>
      <c r="K83" s="835">
        <v>0.4</v>
      </c>
      <c r="L83" s="845">
        <v>4</v>
      </c>
      <c r="M83" s="609">
        <f t="shared" si="19"/>
        <v>1.6</v>
      </c>
      <c r="N83" s="828" t="s">
        <v>217</v>
      </c>
      <c r="O83" s="700">
        <v>0.36</v>
      </c>
      <c r="P83" s="603">
        <v>44736</v>
      </c>
      <c r="Q83" s="603">
        <v>44754</v>
      </c>
      <c r="R83" s="609">
        <f t="shared" si="20"/>
        <v>11.111111111111121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1.4705882352941124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7.2063116185391296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9.4156092263382618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6.7221728877321363</v>
      </c>
      <c r="W83" s="668">
        <f t="shared" si="21"/>
        <v>1.4006794207155258</v>
      </c>
      <c r="X83" s="669">
        <f t="shared" si="22"/>
        <v>0.84067939520877333</v>
      </c>
      <c r="Y83" s="640"/>
      <c r="Z83" s="618">
        <f t="shared" si="23"/>
        <v>29.962546816479403</v>
      </c>
      <c r="AA83" s="844">
        <f t="shared" si="24"/>
        <v>11.732209737827715</v>
      </c>
      <c r="AB83" s="845">
        <v>12</v>
      </c>
      <c r="AC83" s="824">
        <v>5.34</v>
      </c>
      <c r="AD83" s="824">
        <v>1.91</v>
      </c>
      <c r="AE83" s="824">
        <v>3.63</v>
      </c>
      <c r="AF83" s="824">
        <v>1.48</v>
      </c>
      <c r="AG83" s="824">
        <v>12.1</v>
      </c>
      <c r="AH83" s="824">
        <v>29.799999999999997</v>
      </c>
      <c r="AI83" s="824">
        <v>10.31</v>
      </c>
      <c r="AJ83" s="824">
        <v>11.200000000000001</v>
      </c>
      <c r="AK83" s="824">
        <v>6</v>
      </c>
      <c r="AL83" s="836">
        <v>751.17</v>
      </c>
      <c r="AM83" s="830">
        <v>12.1</v>
      </c>
      <c r="AN83" s="824">
        <v>0.2</v>
      </c>
      <c r="AO83" s="705">
        <f t="shared" si="25"/>
        <v>0.23727019880583811</v>
      </c>
      <c r="AP83" s="706">
        <f t="shared" si="26"/>
        <v>11.969479936633553</v>
      </c>
      <c r="AQ83" s="846">
        <f t="shared" si="27"/>
        <v>-12.152479546824324</v>
      </c>
      <c r="AR83" s="618">
        <f>INDEX(Historical!$C$7:$C$1227,MATCH(B83,Historical!$B$7:$B$1249,0))*IF(AH83="n/a",1.03,IF(AH83&lt;0,1.01,IF(AH83&gt;10,1.1,(1+AH83/100))))</f>
        <v>1.518</v>
      </c>
      <c r="AS83" s="844">
        <f t="shared" si="28"/>
        <v>1.6698000000000002</v>
      </c>
      <c r="AT83" s="844">
        <f t="shared" si="17"/>
        <v>1.7699880000000003</v>
      </c>
      <c r="AU83" s="844">
        <f t="shared" si="17"/>
        <v>1.8761872800000003</v>
      </c>
      <c r="AV83" s="844">
        <f t="shared" si="17"/>
        <v>1.9887585168000004</v>
      </c>
      <c r="AW83" s="618">
        <f t="shared" si="29"/>
        <v>8.8227337968000015</v>
      </c>
      <c r="AX83" s="713">
        <f t="shared" si="30"/>
        <v>14.082575892737434</v>
      </c>
      <c r="AY83" s="891">
        <v>0.77</v>
      </c>
      <c r="AZ83" s="830">
        <v>24.55</v>
      </c>
      <c r="BA83" s="830">
        <v>-2.35</v>
      </c>
      <c r="BB83" s="830">
        <v>3.51</v>
      </c>
      <c r="BC83" s="830">
        <v>4.6399999999999997</v>
      </c>
      <c r="BD83" s="865"/>
      <c r="BE83" s="594">
        <v>2014</v>
      </c>
      <c r="BF83" s="856">
        <f t="shared" si="31"/>
        <v>1</v>
      </c>
      <c r="BG83" s="840">
        <v>1.2</v>
      </c>
      <c r="BH83" s="823" t="s">
        <v>4455</v>
      </c>
      <c r="BI83" s="823" t="s">
        <v>4456</v>
      </c>
    </row>
    <row r="84" spans="1:61" s="822" customFormat="1" x14ac:dyDescent="0.2">
      <c r="A84" s="839" t="s">
        <v>4862</v>
      </c>
      <c r="B84" s="575" t="s">
        <v>4588</v>
      </c>
      <c r="C84" s="889" t="s">
        <v>130</v>
      </c>
      <c r="D84" s="889" t="s">
        <v>4207</v>
      </c>
      <c r="E84" s="699">
        <v>9</v>
      </c>
      <c r="F84" s="1155">
        <v>565</v>
      </c>
      <c r="G84" s="1155" t="s">
        <v>105</v>
      </c>
      <c r="H84" s="1155" t="s">
        <v>105</v>
      </c>
      <c r="I84" s="832">
        <v>12.78</v>
      </c>
      <c r="J84" s="618">
        <f t="shared" si="18"/>
        <v>2.3314553990610332</v>
      </c>
      <c r="K84" s="835">
        <v>2.4830000000000001E-2</v>
      </c>
      <c r="L84" s="845">
        <v>12</v>
      </c>
      <c r="M84" s="609">
        <f t="shared" si="19"/>
        <v>0.29796</v>
      </c>
      <c r="N84" s="828" t="s">
        <v>1025</v>
      </c>
      <c r="O84" s="700">
        <v>2.4580000000000001E-2</v>
      </c>
      <c r="P84" s="603">
        <v>44909</v>
      </c>
      <c r="Q84" s="603">
        <v>44924</v>
      </c>
      <c r="R84" s="609">
        <f t="shared" si="20"/>
        <v>1.0170870626525639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0.99502487562188602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0.99844702580056399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2.6969743943611402</v>
      </c>
      <c r="V84" s="667" t="str">
        <f>IF(INDEX(Historical!$N$7:$N$1218,MATCH(B84,Historical!$B$7:$B$1249,0))=0,"n/a",((INDEX(Historical!$C$7:$C$1227,MATCH(B84,Historical!$B$7:$B$1249,0))/INDEX(Historical!$N$7:$N$1218,MATCH(B84,Historical!$B$7:$B$1249,0)))^(1/10)-1)*100)</f>
        <v>n/a</v>
      </c>
      <c r="W84" s="668" t="str">
        <f t="shared" si="21"/>
        <v>n/a</v>
      </c>
      <c r="X84" s="669">
        <f t="shared" si="22"/>
        <v>0.10293795398324962</v>
      </c>
      <c r="Y84" s="640"/>
      <c r="Z84" s="618">
        <f t="shared" si="23"/>
        <v>135.43636363636364</v>
      </c>
      <c r="AA84" s="844">
        <f t="shared" si="24"/>
        <v>58.090909090909086</v>
      </c>
      <c r="AB84" s="845">
        <v>12</v>
      </c>
      <c r="AC84" s="824">
        <v>0.22</v>
      </c>
      <c r="AD84" s="824">
        <v>3.75</v>
      </c>
      <c r="AE84" s="824">
        <v>6.7</v>
      </c>
      <c r="AF84" s="824">
        <v>6.39</v>
      </c>
      <c r="AG84" s="824">
        <v>14.899999999999999</v>
      </c>
      <c r="AH84" s="824">
        <v>221.89999999999998</v>
      </c>
      <c r="AI84" s="824">
        <v>8.6999999999999993</v>
      </c>
      <c r="AJ84" s="824">
        <v>26.200000000000003</v>
      </c>
      <c r="AK84" s="824">
        <v>15</v>
      </c>
      <c r="AL84" s="836">
        <v>294.24</v>
      </c>
      <c r="AM84" s="830">
        <v>10.100000000000001</v>
      </c>
      <c r="AN84" s="824">
        <v>2.46</v>
      </c>
      <c r="AO84" s="705">
        <f t="shared" si="25"/>
        <v>-53.062479297486917</v>
      </c>
      <c r="AP84" s="706">
        <f t="shared" si="26"/>
        <v>5.0284297934221733</v>
      </c>
      <c r="AQ84" s="846">
        <f t="shared" si="27"/>
        <v>306.17506301862232</v>
      </c>
      <c r="AR84" s="618">
        <f>INDEX(Historical!$C$7:$C$1227,MATCH(B84,Historical!$B$7:$B$1249,0))*IF(AH84="n/a",1.03,IF(AH84&lt;0,1.01,IF(AH84&gt;10,1.1,(1+AH84/100))))</f>
        <v>0.32155200000000006</v>
      </c>
      <c r="AS84" s="844">
        <f t="shared" si="28"/>
        <v>0.34952702400000007</v>
      </c>
      <c r="AT84" s="844">
        <f t="shared" si="17"/>
        <v>0.38447972640000011</v>
      </c>
      <c r="AU84" s="844">
        <f t="shared" si="17"/>
        <v>0.42292769904000016</v>
      </c>
      <c r="AV84" s="844">
        <f t="shared" si="17"/>
        <v>0.46522046894400021</v>
      </c>
      <c r="AW84" s="618">
        <f t="shared" si="29"/>
        <v>1.9437069183840008</v>
      </c>
      <c r="AX84" s="713">
        <f t="shared" si="30"/>
        <v>15.208974322253527</v>
      </c>
      <c r="AY84" s="891">
        <v>0.73</v>
      </c>
      <c r="AZ84" s="830">
        <v>20.45</v>
      </c>
      <c r="BA84" s="830">
        <v>-30.14</v>
      </c>
      <c r="BB84" s="830">
        <v>4.3499999999999996</v>
      </c>
      <c r="BC84" s="830">
        <v>-8.3000000000000007</v>
      </c>
      <c r="BD84" s="865"/>
      <c r="BE84" s="594">
        <v>2014</v>
      </c>
      <c r="BF84" s="856">
        <f t="shared" si="31"/>
        <v>1</v>
      </c>
      <c r="BG84" s="840">
        <v>1.6</v>
      </c>
      <c r="BH84" s="823" t="s">
        <v>4455</v>
      </c>
      <c r="BI84" s="823" t="s">
        <v>4456</v>
      </c>
    </row>
    <row r="85" spans="1:61" s="822" customFormat="1" ht="12.75" customHeight="1" x14ac:dyDescent="0.2">
      <c r="A85" s="839" t="s">
        <v>5340</v>
      </c>
      <c r="B85" s="575" t="s">
        <v>5338</v>
      </c>
      <c r="C85" s="889" t="s">
        <v>244</v>
      </c>
      <c r="D85" s="889" t="s">
        <v>4217</v>
      </c>
      <c r="E85" s="699">
        <v>6</v>
      </c>
      <c r="F85" s="1155">
        <v>667</v>
      </c>
      <c r="G85" s="1155" t="s">
        <v>105</v>
      </c>
      <c r="H85" s="1155" t="s">
        <v>105</v>
      </c>
      <c r="I85" s="832">
        <v>14.2</v>
      </c>
      <c r="J85" s="618">
        <f t="shared" si="18"/>
        <v>2.9577464788732395</v>
      </c>
      <c r="K85" s="835">
        <v>0.105</v>
      </c>
      <c r="L85" s="845">
        <v>4</v>
      </c>
      <c r="M85" s="609">
        <f t="shared" si="19"/>
        <v>0.42</v>
      </c>
      <c r="N85" s="828" t="s">
        <v>147</v>
      </c>
      <c r="O85" s="700">
        <v>0.1</v>
      </c>
      <c r="P85" s="603">
        <v>44712</v>
      </c>
      <c r="Q85" s="603">
        <v>44727</v>
      </c>
      <c r="R85" s="609">
        <f t="shared" si="20"/>
        <v>4.9999999999999902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6.7567567567567544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5.1250122777545482</v>
      </c>
      <c r="U85" s="667" t="str">
        <f>IF(INDEX(Historical!$H$7:$H$1218,MATCH(B85,Historical!$B$7:$B$1249,0))=0,"n/a",((INDEX(Historical!$C$7:$C$1227,MATCH(B85,Historical!$B$7:$B$1249,0))/INDEX(Historical!$H$7:$H$1218,MATCH(B85,Historical!$B$7:$B$1249,0)))^(1/5)-1)*100)</f>
        <v>n/a</v>
      </c>
      <c r="V85" s="667" t="str">
        <f>IF(INDEX(Historical!$N$7:$N$1218,MATCH(B85,Historical!$B$7:$B$1249,0))=0,"n/a",((INDEX(Historical!$C$7:$C$1227,MATCH(B85,Historical!$B$7:$B$1249,0))/INDEX(Historical!$N$7:$N$1218,MATCH(B85,Historical!$B$7:$B$1249,0)))^(1/10)-1)*100)</f>
        <v>n/a</v>
      </c>
      <c r="W85" s="668" t="str">
        <f t="shared" si="21"/>
        <v>n/a</v>
      </c>
      <c r="X85" s="669" t="str">
        <f t="shared" si="22"/>
        <v>n/a</v>
      </c>
      <c r="Y85" s="640"/>
      <c r="Z85" s="618">
        <f t="shared" si="23"/>
        <v>19.17808219178082</v>
      </c>
      <c r="AA85" s="844">
        <f t="shared" si="24"/>
        <v>6.4840182648401825</v>
      </c>
      <c r="AB85" s="845">
        <v>12</v>
      </c>
      <c r="AC85" s="824">
        <v>2.19</v>
      </c>
      <c r="AD85" s="824" t="s">
        <v>135</v>
      </c>
      <c r="AE85" s="824">
        <v>0.3</v>
      </c>
      <c r="AF85" s="824">
        <v>1.66</v>
      </c>
      <c r="AG85" s="824">
        <v>27.400000000000002</v>
      </c>
      <c r="AH85" s="824">
        <v>-12.9</v>
      </c>
      <c r="AI85" s="824">
        <v>-14.099999999999998</v>
      </c>
      <c r="AJ85" s="824">
        <v>-4.3999999999999995</v>
      </c>
      <c r="AK85" s="824" t="s">
        <v>135</v>
      </c>
      <c r="AL85" s="836">
        <v>193.58</v>
      </c>
      <c r="AM85" s="830">
        <v>4.1000000000000005</v>
      </c>
      <c r="AN85" s="824">
        <v>1.24</v>
      </c>
      <c r="AO85" s="705" t="str">
        <f t="shared" si="25"/>
        <v>n/a</v>
      </c>
      <c r="AP85" s="706" t="str">
        <f t="shared" si="26"/>
        <v>n/a</v>
      </c>
      <c r="AQ85" s="846">
        <f t="shared" si="27"/>
        <v>-30.835235947020589</v>
      </c>
      <c r="AR85" s="618">
        <f>INDEX(Historical!$C$7:$C$1227,MATCH(B85,Historical!$B$7:$B$1249,0))*IF(AH85="n/a",1.03,IF(AH85&lt;0,1.01,IF(AH85&gt;10,1.1,(1+AH85/100))))</f>
        <v>0.39895000000000003</v>
      </c>
      <c r="AS85" s="844">
        <f t="shared" si="28"/>
        <v>0.40293950000000001</v>
      </c>
      <c r="AT85" s="844">
        <f t="shared" si="17"/>
        <v>0.41502768500000004</v>
      </c>
      <c r="AU85" s="844">
        <f t="shared" si="17"/>
        <v>0.42747851555000005</v>
      </c>
      <c r="AV85" s="844">
        <f t="shared" si="17"/>
        <v>0.44030287101650006</v>
      </c>
      <c r="AW85" s="618">
        <f t="shared" si="29"/>
        <v>2.0846985715665003</v>
      </c>
      <c r="AX85" s="713">
        <f t="shared" si="30"/>
        <v>14.680975856102116</v>
      </c>
      <c r="AY85" s="891">
        <v>0.69</v>
      </c>
      <c r="AZ85" s="830">
        <v>54.769999999999996</v>
      </c>
      <c r="BA85" s="830">
        <v>-12.78</v>
      </c>
      <c r="BB85" s="830">
        <v>16.28</v>
      </c>
      <c r="BC85" s="830">
        <v>21.44</v>
      </c>
      <c r="BD85" s="865"/>
      <c r="BE85" s="594">
        <v>2017</v>
      </c>
      <c r="BF85" s="856">
        <f t="shared" si="31"/>
        <v>1</v>
      </c>
      <c r="BG85" s="840">
        <v>7.7</v>
      </c>
      <c r="BH85" s="823" t="s">
        <v>4455</v>
      </c>
      <c r="BI85" s="823" t="s">
        <v>4456</v>
      </c>
    </row>
    <row r="86" spans="1:61" s="822" customFormat="1" ht="12.75" customHeight="1" x14ac:dyDescent="0.2">
      <c r="A86" s="829" t="s">
        <v>4865</v>
      </c>
      <c r="B86" s="575" t="s">
        <v>3769</v>
      </c>
      <c r="C86" s="889" t="s">
        <v>107</v>
      </c>
      <c r="D86" s="889" t="s">
        <v>4198</v>
      </c>
      <c r="E86" s="699">
        <v>9</v>
      </c>
      <c r="F86" s="1155">
        <v>557</v>
      </c>
      <c r="G86" s="1155" t="s">
        <v>105</v>
      </c>
      <c r="H86" s="1155" t="s">
        <v>105</v>
      </c>
      <c r="I86" s="832">
        <v>42.98</v>
      </c>
      <c r="J86" s="618">
        <f t="shared" si="18"/>
        <v>2.2335970218706378</v>
      </c>
      <c r="K86" s="835">
        <v>0.24</v>
      </c>
      <c r="L86" s="845">
        <v>4</v>
      </c>
      <c r="M86" s="609">
        <f t="shared" si="19"/>
        <v>0.96</v>
      </c>
      <c r="N86" s="828" t="s">
        <v>235</v>
      </c>
      <c r="O86" s="700">
        <v>0.23</v>
      </c>
      <c r="P86" s="603">
        <v>44862</v>
      </c>
      <c r="Q86" s="603">
        <v>44875</v>
      </c>
      <c r="R86" s="609">
        <f t="shared" si="20"/>
        <v>4.3478260869565135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3.4090909090909172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8.6244726878486055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17.287439988040031</v>
      </c>
      <c r="V86" s="667" t="str">
        <f>IF(INDEX(Historical!$N$7:$N$1218,MATCH(B86,Historical!$B$7:$B$1249,0))=0,"n/a",((INDEX(Historical!$C$7:$C$1227,MATCH(B86,Historical!$B$7:$B$1249,0))/INDEX(Historical!$N$7:$N$1218,MATCH(B86,Historical!$B$7:$B$1249,0)))^(1/10)-1)*100)</f>
        <v>n/a</v>
      </c>
      <c r="W86" s="668" t="str">
        <f t="shared" si="21"/>
        <v>n/a</v>
      </c>
      <c r="X86" s="669">
        <f t="shared" si="22"/>
        <v>0.835142028407731</v>
      </c>
      <c r="Y86" s="640"/>
      <c r="Z86" s="618">
        <f t="shared" si="23"/>
        <v>23.587223587223587</v>
      </c>
      <c r="AA86" s="844">
        <f t="shared" si="24"/>
        <v>10.560196560196559</v>
      </c>
      <c r="AB86" s="845">
        <v>12</v>
      </c>
      <c r="AC86" s="824">
        <v>4.07</v>
      </c>
      <c r="AD86" s="824" t="s">
        <v>135</v>
      </c>
      <c r="AE86" s="824">
        <v>3.03</v>
      </c>
      <c r="AF86" s="824">
        <v>1.08</v>
      </c>
      <c r="AG86" s="824">
        <v>10</v>
      </c>
      <c r="AH86" s="824">
        <v>102.8</v>
      </c>
      <c r="AI86" s="824">
        <v>25.740000000000002</v>
      </c>
      <c r="AJ86" s="824">
        <v>20.7</v>
      </c>
      <c r="AK86" s="824" t="s">
        <v>135</v>
      </c>
      <c r="AL86" s="836">
        <v>348.33</v>
      </c>
      <c r="AM86" s="830">
        <v>0.3</v>
      </c>
      <c r="AN86" s="824">
        <v>0.19</v>
      </c>
      <c r="AO86" s="705">
        <f t="shared" si="25"/>
        <v>8.9608404497141088</v>
      </c>
      <c r="AP86" s="706">
        <f t="shared" si="26"/>
        <v>19.521037009910668</v>
      </c>
      <c r="AQ86" s="846">
        <f t="shared" si="27"/>
        <v>-28.803831922677546</v>
      </c>
      <c r="AR86" s="618">
        <f>INDEX(Historical!$C$7:$C$1227,MATCH(B86,Historical!$B$7:$B$1249,0))*IF(AH86="n/a",1.03,IF(AH86&lt;0,1.01,IF(AH86&gt;10,1.1,(1+AH86/100))))</f>
        <v>1.0010000000000001</v>
      </c>
      <c r="AS86" s="844">
        <f t="shared" si="28"/>
        <v>1.1011000000000002</v>
      </c>
      <c r="AT86" s="844">
        <f t="shared" si="17"/>
        <v>1.1341330000000003</v>
      </c>
      <c r="AU86" s="844">
        <f t="shared" si="17"/>
        <v>1.1681569900000004</v>
      </c>
      <c r="AV86" s="844">
        <f t="shared" si="17"/>
        <v>1.2032016997000003</v>
      </c>
      <c r="AW86" s="618">
        <f t="shared" si="29"/>
        <v>5.6075916897000004</v>
      </c>
      <c r="AX86" s="713">
        <f t="shared" si="30"/>
        <v>13.046979268729645</v>
      </c>
      <c r="AY86" s="891">
        <v>0.68</v>
      </c>
      <c r="AZ86" s="830">
        <v>29.609999999999996</v>
      </c>
      <c r="BA86" s="830">
        <v>-6.01</v>
      </c>
      <c r="BB86" s="830">
        <v>4.82</v>
      </c>
      <c r="BC86" s="830">
        <v>11.05</v>
      </c>
      <c r="BD86" s="865"/>
      <c r="BE86" s="594">
        <v>2014</v>
      </c>
      <c r="BF86" s="856">
        <f t="shared" si="31"/>
        <v>1</v>
      </c>
      <c r="BG86" s="840">
        <v>1</v>
      </c>
      <c r="BH86" s="823" t="s">
        <v>4455</v>
      </c>
      <c r="BI86" s="823" t="s">
        <v>4456</v>
      </c>
    </row>
    <row r="87" spans="1:61" s="822" customFormat="1" ht="12.75" customHeight="1" x14ac:dyDescent="0.2">
      <c r="A87" s="822" t="s">
        <v>4867</v>
      </c>
      <c r="B87" s="575" t="s">
        <v>4057</v>
      </c>
      <c r="C87" s="889" t="s">
        <v>4061</v>
      </c>
      <c r="D87" s="889" t="s">
        <v>4192</v>
      </c>
      <c r="E87" s="699">
        <v>9</v>
      </c>
      <c r="F87" s="1155">
        <v>533</v>
      </c>
      <c r="G87" s="1155" t="s">
        <v>105</v>
      </c>
      <c r="H87" s="1155" t="s">
        <v>105</v>
      </c>
      <c r="I87" s="837">
        <v>23.1</v>
      </c>
      <c r="J87" s="618">
        <f t="shared" si="18"/>
        <v>1.9047619047619047</v>
      </c>
      <c r="K87" s="842">
        <v>0.11</v>
      </c>
      <c r="L87" s="594">
        <v>4</v>
      </c>
      <c r="M87" s="609">
        <f t="shared" si="19"/>
        <v>0.44</v>
      </c>
      <c r="N87" s="594" t="s">
        <v>126</v>
      </c>
      <c r="O87" s="701">
        <v>0.1</v>
      </c>
      <c r="P87" s="603">
        <v>44644</v>
      </c>
      <c r="Q87" s="603">
        <v>44659</v>
      </c>
      <c r="R87" s="609">
        <f t="shared" si="20"/>
        <v>9.9999999999999947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8.1081081081081141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7.7217345015941907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8.9976987048345336</v>
      </c>
      <c r="V87" s="667" t="str">
        <f>IF(INDEX(Historical!$N$7:$N$1218,MATCH(B87,Historical!$B$7:$B$1249,0))=0,"n/a",((INDEX(Historical!$C$7:$C$1227,MATCH(B87,Historical!$B$7:$B$1249,0))/INDEX(Historical!$N$7:$N$1218,MATCH(B87,Historical!$B$7:$B$1249,0)))^(1/10)-1)*100)</f>
        <v>n/a</v>
      </c>
      <c r="W87" s="668" t="str">
        <f t="shared" si="21"/>
        <v>n/a</v>
      </c>
      <c r="X87" s="669">
        <f t="shared" si="22"/>
        <v>0.60795261519152255</v>
      </c>
      <c r="Y87" s="833"/>
      <c r="Z87" s="618">
        <f t="shared" si="23"/>
        <v>29.931972789115648</v>
      </c>
      <c r="AA87" s="844">
        <f t="shared" si="24"/>
        <v>15.714285714285715</v>
      </c>
      <c r="AB87" s="1155">
        <v>12</v>
      </c>
      <c r="AC87" s="837">
        <v>1.47</v>
      </c>
      <c r="AD87" s="837">
        <v>1.03</v>
      </c>
      <c r="AE87" s="837">
        <v>2.44</v>
      </c>
      <c r="AF87" s="837">
        <v>4.4000000000000004</v>
      </c>
      <c r="AG87" s="837">
        <v>31</v>
      </c>
      <c r="AH87" s="837">
        <v>625.4</v>
      </c>
      <c r="AI87" s="837">
        <v>9.43</v>
      </c>
      <c r="AJ87" s="837">
        <v>14.799999999999999</v>
      </c>
      <c r="AK87" s="837">
        <v>15</v>
      </c>
      <c r="AL87" s="837">
        <v>717.83</v>
      </c>
      <c r="AM87" s="837">
        <v>15.329999999999998</v>
      </c>
      <c r="AN87" s="837">
        <v>0</v>
      </c>
      <c r="AO87" s="705">
        <f t="shared" si="25"/>
        <v>-4.8118251046892766</v>
      </c>
      <c r="AP87" s="706">
        <f t="shared" si="26"/>
        <v>10.902460609596439</v>
      </c>
      <c r="AQ87" s="846">
        <f t="shared" si="27"/>
        <v>75.300196035711082</v>
      </c>
      <c r="AR87" s="618">
        <f>INDEX(Historical!$C$7:$C$1227,MATCH(B87,Historical!$B$7:$B$1249,0))*IF(AH87="n/a",1.03,IF(AH87&lt;0,1.01,IF(AH87&gt;10,1.1,(1+AH87/100))))</f>
        <v>0.44000000000000006</v>
      </c>
      <c r="AS87" s="844">
        <f t="shared" si="28"/>
        <v>0.48149200000000009</v>
      </c>
      <c r="AT87" s="844">
        <f t="shared" ref="AT87:AV106" si="32">IF($AK87="n/a",1.03*AS87,IF($AK87&lt;0,1.01*AS87,IF($AK87&gt;10,1.1*AS87,(1+$AK87/100)*AS87)))</f>
        <v>0.52964120000000015</v>
      </c>
      <c r="AU87" s="844">
        <f t="shared" si="32"/>
        <v>0.5826053200000002</v>
      </c>
      <c r="AV87" s="844">
        <f t="shared" si="32"/>
        <v>0.64086585200000024</v>
      </c>
      <c r="AW87" s="618">
        <f t="shared" si="29"/>
        <v>2.6746043720000006</v>
      </c>
      <c r="AX87" s="713">
        <f t="shared" si="30"/>
        <v>11.578373904761905</v>
      </c>
      <c r="AY87" s="695">
        <v>0.76</v>
      </c>
      <c r="AZ87" s="840">
        <v>36.520000000000003</v>
      </c>
      <c r="BA87" s="840">
        <v>-6.78</v>
      </c>
      <c r="BB87" s="840">
        <v>12.479999999999999</v>
      </c>
      <c r="BC87" s="840">
        <v>10.26</v>
      </c>
      <c r="BD87" s="865"/>
      <c r="BE87" s="594">
        <v>2014</v>
      </c>
      <c r="BF87" s="856">
        <f t="shared" si="31"/>
        <v>1</v>
      </c>
      <c r="BG87" s="840">
        <v>22.2</v>
      </c>
      <c r="BH87" s="823" t="s">
        <v>4455</v>
      </c>
      <c r="BI87" s="823" t="s">
        <v>4456</v>
      </c>
    </row>
    <row r="88" spans="1:61" s="822" customFormat="1" ht="12.75" customHeight="1" x14ac:dyDescent="0.2">
      <c r="A88" s="839" t="s">
        <v>4540</v>
      </c>
      <c r="B88" s="575" t="s">
        <v>4533</v>
      </c>
      <c r="C88" s="889" t="s">
        <v>177</v>
      </c>
      <c r="D88" s="889" t="s">
        <v>4203</v>
      </c>
      <c r="E88" s="699">
        <v>6</v>
      </c>
      <c r="F88" s="1155">
        <v>678</v>
      </c>
      <c r="G88" s="1155" t="s">
        <v>105</v>
      </c>
      <c r="H88" s="1155" t="s">
        <v>105</v>
      </c>
      <c r="I88" s="832">
        <v>31.23</v>
      </c>
      <c r="J88" s="618">
        <f t="shared" si="18"/>
        <v>7.2071725904578932</v>
      </c>
      <c r="K88" s="835">
        <v>0.56269999999999998</v>
      </c>
      <c r="L88" s="845">
        <v>4</v>
      </c>
      <c r="M88" s="609">
        <f t="shared" si="19"/>
        <v>2.2507999999999999</v>
      </c>
      <c r="N88" s="828" t="s">
        <v>106</v>
      </c>
      <c r="O88" s="700">
        <v>0.55589999999999995</v>
      </c>
      <c r="P88" s="603">
        <v>44867</v>
      </c>
      <c r="Q88" s="603">
        <v>44879</v>
      </c>
      <c r="R88" s="609">
        <f t="shared" si="20"/>
        <v>1.2232415902140725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10.347014065021899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12.130751207014633</v>
      </c>
      <c r="U88" s="667" t="str">
        <f>IF(INDEX(Historical!$H$7:$H$1218,MATCH(B88,Historical!$B$7:$B$1249,0))=0,"n/a",((INDEX(Historical!$C$7:$C$1227,MATCH(B88,Historical!$B$7:$B$1249,0))/INDEX(Historical!$H$7:$H$1218,MATCH(B88,Historical!$B$7:$B$1249,0)))^(1/5)-1)*100)</f>
        <v>n/a</v>
      </c>
      <c r="V88" s="667" t="str">
        <f>IF(INDEX(Historical!$N$7:$N$1218,MATCH(B88,Historical!$B$7:$B$1249,0))=0,"n/a",((INDEX(Historical!$C$7:$C$1227,MATCH(B88,Historical!$B$7:$B$1249,0))/INDEX(Historical!$N$7:$N$1218,MATCH(B88,Historical!$B$7:$B$1249,0)))^(1/10)-1)*100)</f>
        <v>n/a</v>
      </c>
      <c r="W88" s="668" t="str">
        <f t="shared" si="21"/>
        <v>n/a</v>
      </c>
      <c r="X88" s="669" t="str">
        <f t="shared" si="22"/>
        <v>n/a</v>
      </c>
      <c r="Y88" s="640"/>
      <c r="Z88" s="618">
        <f t="shared" si="23"/>
        <v>110.33333333333333</v>
      </c>
      <c r="AA88" s="844">
        <f t="shared" si="24"/>
        <v>15.308823529411764</v>
      </c>
      <c r="AB88" s="845">
        <v>12</v>
      </c>
      <c r="AC88" s="824">
        <v>2.04</v>
      </c>
      <c r="AD88" s="824">
        <v>1.34</v>
      </c>
      <c r="AE88" s="824">
        <v>6.24</v>
      </c>
      <c r="AF88" s="824">
        <v>5.41</v>
      </c>
      <c r="AG88" s="824">
        <v>34.9</v>
      </c>
      <c r="AH88" s="824">
        <v>36.199999999999996</v>
      </c>
      <c r="AI88" s="824">
        <v>15.42</v>
      </c>
      <c r="AJ88" s="824">
        <v>-13.700000000000001</v>
      </c>
      <c r="AK88" s="824">
        <v>11.14</v>
      </c>
      <c r="AL88" s="836">
        <v>7970</v>
      </c>
      <c r="AM88" s="830">
        <v>2.58</v>
      </c>
      <c r="AN88" s="824">
        <v>11.74</v>
      </c>
      <c r="AO88" s="705" t="str">
        <f t="shared" si="25"/>
        <v>n/a</v>
      </c>
      <c r="AP88" s="706" t="str">
        <f t="shared" si="26"/>
        <v>n/a</v>
      </c>
      <c r="AQ88" s="846">
        <f t="shared" si="27"/>
        <v>91.857279471680499</v>
      </c>
      <c r="AR88" s="618">
        <f>INDEX(Historical!$C$7:$C$1227,MATCH(B88,Historical!$B$7:$B$1249,0))*IF(AH88="n/a",1.03,IF(AH88&lt;0,1.01,IF(AH88&gt;10,1.1,(1+AH88/100))))</f>
        <v>2.1057299999999999</v>
      </c>
      <c r="AS88" s="844">
        <f t="shared" si="28"/>
        <v>2.316303</v>
      </c>
      <c r="AT88" s="844">
        <f t="shared" si="32"/>
        <v>2.5479333000000004</v>
      </c>
      <c r="AU88" s="844">
        <f t="shared" si="32"/>
        <v>2.8027266300000009</v>
      </c>
      <c r="AV88" s="844">
        <f t="shared" si="32"/>
        <v>3.0829992930000012</v>
      </c>
      <c r="AW88" s="618">
        <f t="shared" si="29"/>
        <v>12.855692223000002</v>
      </c>
      <c r="AX88" s="713">
        <f t="shared" si="30"/>
        <v>41.164560432276666</v>
      </c>
      <c r="AY88" s="891">
        <v>1.63</v>
      </c>
      <c r="AZ88" s="830">
        <v>31.16</v>
      </c>
      <c r="BA88" s="830">
        <v>-12.55</v>
      </c>
      <c r="BB88" s="830">
        <v>12.9</v>
      </c>
      <c r="BC88" s="830">
        <v>5.5100000000000007</v>
      </c>
      <c r="BD88" s="865"/>
      <c r="BE88" s="594">
        <v>2017</v>
      </c>
      <c r="BF88" s="856">
        <f t="shared" si="31"/>
        <v>1</v>
      </c>
      <c r="BG88" s="840">
        <v>2.1999999999999997</v>
      </c>
      <c r="BH88" s="823" t="s">
        <v>4455</v>
      </c>
      <c r="BI88" s="823" t="s">
        <v>4456</v>
      </c>
    </row>
    <row r="89" spans="1:61" s="822" customFormat="1" ht="12.75" customHeight="1" x14ac:dyDescent="0.2">
      <c r="A89" s="822" t="s">
        <v>4871</v>
      </c>
      <c r="B89" s="575" t="s">
        <v>3770</v>
      </c>
      <c r="C89" s="889" t="s">
        <v>107</v>
      </c>
      <c r="D89" s="889" t="s">
        <v>4198</v>
      </c>
      <c r="E89" s="699">
        <v>9</v>
      </c>
      <c r="F89" s="1155">
        <v>545</v>
      </c>
      <c r="G89" s="1155" t="s">
        <v>105</v>
      </c>
      <c r="H89" s="1155" t="s">
        <v>105</v>
      </c>
      <c r="I89" s="837">
        <v>18.329999999999998</v>
      </c>
      <c r="J89" s="618">
        <f t="shared" si="18"/>
        <v>2.6186579378068742</v>
      </c>
      <c r="K89" s="842">
        <v>0.12</v>
      </c>
      <c r="L89" s="594">
        <v>4</v>
      </c>
      <c r="M89" s="609">
        <f t="shared" si="19"/>
        <v>0.48</v>
      </c>
      <c r="N89" s="594" t="s">
        <v>4065</v>
      </c>
      <c r="O89" s="701">
        <v>0.1</v>
      </c>
      <c r="P89" s="603">
        <v>44771</v>
      </c>
      <c r="Q89" s="603">
        <v>44788</v>
      </c>
      <c r="R89" s="609">
        <f t="shared" si="20"/>
        <v>19.999999999999989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12.307692307692308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11.971244580150131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16.511498685072556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11.766374091429688</v>
      </c>
      <c r="W89" s="668">
        <f t="shared" si="21"/>
        <v>1.4032784064803014</v>
      </c>
      <c r="X89" s="669">
        <f t="shared" si="22"/>
        <v>2.0639373356340696</v>
      </c>
      <c r="Y89" s="833"/>
      <c r="Z89" s="618">
        <f t="shared" si="23"/>
        <v>31.372549019607842</v>
      </c>
      <c r="AA89" s="844">
        <f t="shared" si="24"/>
        <v>11.980392156862743</v>
      </c>
      <c r="AB89" s="1155">
        <v>12</v>
      </c>
      <c r="AC89" s="837">
        <v>1.53</v>
      </c>
      <c r="AD89" s="837" t="s">
        <v>135</v>
      </c>
      <c r="AE89" s="837">
        <v>2.71</v>
      </c>
      <c r="AF89" s="837">
        <v>1.1599999999999999</v>
      </c>
      <c r="AG89" s="837">
        <v>10.100000000000001</v>
      </c>
      <c r="AH89" s="837">
        <v>-10.199999999999999</v>
      </c>
      <c r="AI89" s="837" t="s">
        <v>135</v>
      </c>
      <c r="AJ89" s="837">
        <v>8</v>
      </c>
      <c r="AK89" s="837" t="s">
        <v>135</v>
      </c>
      <c r="AL89" s="837">
        <v>54.65</v>
      </c>
      <c r="AM89" s="837">
        <v>9.6</v>
      </c>
      <c r="AN89" s="837">
        <v>0</v>
      </c>
      <c r="AO89" s="705">
        <f t="shared" si="25"/>
        <v>7.1497644660166859</v>
      </c>
      <c r="AP89" s="706">
        <f t="shared" si="26"/>
        <v>19.130156622879429</v>
      </c>
      <c r="AQ89" s="846">
        <f t="shared" si="27"/>
        <v>-21.408920772108033</v>
      </c>
      <c r="AR89" s="618">
        <f>INDEX(Historical!$C$7:$C$1227,MATCH(B89,Historical!$B$7:$B$1249,0))*IF(AH89="n/a",1.03,IF(AH89&lt;0,1.01,IF(AH89&gt;10,1.1,(1+AH89/100))))</f>
        <v>0.36864999999999998</v>
      </c>
      <c r="AS89" s="844">
        <f t="shared" si="28"/>
        <v>0.37970949999999998</v>
      </c>
      <c r="AT89" s="844">
        <f t="shared" si="32"/>
        <v>0.39110078500000001</v>
      </c>
      <c r="AU89" s="844">
        <f t="shared" si="32"/>
        <v>0.40283380855000001</v>
      </c>
      <c r="AV89" s="844">
        <f t="shared" si="32"/>
        <v>0.4149188228065</v>
      </c>
      <c r="AW89" s="618">
        <f t="shared" si="29"/>
        <v>1.9572129163565</v>
      </c>
      <c r="AX89" s="713">
        <f t="shared" si="30"/>
        <v>10.677648207073105</v>
      </c>
      <c r="AY89" s="695">
        <v>0.41</v>
      </c>
      <c r="AZ89" s="840">
        <v>11.16</v>
      </c>
      <c r="BA89" s="840">
        <v>-22.17</v>
      </c>
      <c r="BB89" s="840">
        <v>-3.7900000000000005</v>
      </c>
      <c r="BC89" s="840">
        <v>-6.81</v>
      </c>
      <c r="BD89" s="865"/>
      <c r="BE89" s="594">
        <v>2014</v>
      </c>
      <c r="BF89" s="856">
        <f t="shared" si="31"/>
        <v>1</v>
      </c>
      <c r="BG89" s="840">
        <v>0.89999999999999991</v>
      </c>
      <c r="BH89" s="823" t="s">
        <v>4455</v>
      </c>
      <c r="BI89" s="823" t="s">
        <v>4456</v>
      </c>
    </row>
    <row r="90" spans="1:61" s="822" customFormat="1" ht="12.75" customHeight="1" x14ac:dyDescent="0.2">
      <c r="A90" s="839" t="s">
        <v>4627</v>
      </c>
      <c r="B90" s="575" t="s">
        <v>4626</v>
      </c>
      <c r="C90" s="889" t="s">
        <v>4186</v>
      </c>
      <c r="D90" s="889" t="s">
        <v>4187</v>
      </c>
      <c r="E90" s="699">
        <v>5</v>
      </c>
      <c r="F90" s="1155">
        <v>682</v>
      </c>
      <c r="G90" s="1155" t="s">
        <v>105</v>
      </c>
      <c r="H90" s="1155" t="s">
        <v>105</v>
      </c>
      <c r="I90" s="832">
        <v>29.8</v>
      </c>
      <c r="J90" s="618">
        <f t="shared" si="18"/>
        <v>6.7114093959731544</v>
      </c>
      <c r="K90" s="835">
        <v>0.5</v>
      </c>
      <c r="L90" s="845">
        <v>4</v>
      </c>
      <c r="M90" s="609">
        <f t="shared" si="19"/>
        <v>2</v>
      </c>
      <c r="N90" s="828" t="s">
        <v>292</v>
      </c>
      <c r="O90" s="700">
        <v>0.48</v>
      </c>
      <c r="P90" s="895">
        <v>44421</v>
      </c>
      <c r="Q90" s="895">
        <v>44447</v>
      </c>
      <c r="R90" s="609">
        <f t="shared" si="20"/>
        <v>4.1666666666666705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2.0833333333333259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1.9439477838389285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2.8872193361828558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1.4333373877557287</v>
      </c>
      <c r="W90" s="668">
        <f t="shared" si="21"/>
        <v>2.0143333738775673</v>
      </c>
      <c r="X90" s="669">
        <f t="shared" si="22"/>
        <v>0.13618959132937999</v>
      </c>
      <c r="Y90" s="640"/>
      <c r="Z90" s="618">
        <f t="shared" si="23"/>
        <v>82.644628099173559</v>
      </c>
      <c r="AA90" s="844">
        <f t="shared" si="24"/>
        <v>12.314049586776861</v>
      </c>
      <c r="AB90" s="845">
        <v>12</v>
      </c>
      <c r="AC90" s="824">
        <v>2.42</v>
      </c>
      <c r="AD90" s="824">
        <v>1.51</v>
      </c>
      <c r="AE90" s="824">
        <v>3.8</v>
      </c>
      <c r="AF90" s="824">
        <v>1.24</v>
      </c>
      <c r="AG90" s="824">
        <v>10.299999999999999</v>
      </c>
      <c r="AH90" s="824">
        <v>-7.8</v>
      </c>
      <c r="AI90" s="824">
        <v>-26.69</v>
      </c>
      <c r="AJ90" s="824">
        <v>21.2</v>
      </c>
      <c r="AK90" s="824">
        <v>8</v>
      </c>
      <c r="AL90" s="836">
        <v>3110</v>
      </c>
      <c r="AM90" s="830">
        <v>0.4</v>
      </c>
      <c r="AN90" s="824">
        <v>1.2</v>
      </c>
      <c r="AO90" s="705">
        <f t="shared" si="25"/>
        <v>-2.7154208546208505</v>
      </c>
      <c r="AP90" s="706">
        <f t="shared" si="26"/>
        <v>9.5986287321560102</v>
      </c>
      <c r="AQ90" s="846">
        <f t="shared" si="27"/>
        <v>-17.620332908866921</v>
      </c>
      <c r="AR90" s="618">
        <f>INDEX(Historical!$C$7:$C$1227,MATCH(B90,Historical!$B$7:$B$1249,0))*IF(AH90="n/a",1.03,IF(AH90&lt;0,1.01,IF(AH90&gt;10,1.1,(1+AH90/100))))</f>
        <v>1.9796</v>
      </c>
      <c r="AS90" s="844">
        <f t="shared" si="28"/>
        <v>1.999396</v>
      </c>
      <c r="AT90" s="844">
        <f t="shared" si="32"/>
        <v>2.1593476800000002</v>
      </c>
      <c r="AU90" s="844">
        <f t="shared" si="32"/>
        <v>2.3320954944000003</v>
      </c>
      <c r="AV90" s="844">
        <f t="shared" si="32"/>
        <v>2.5186631339520007</v>
      </c>
      <c r="AW90" s="618">
        <f t="shared" si="29"/>
        <v>10.989102308352003</v>
      </c>
      <c r="AX90" s="713">
        <f t="shared" si="30"/>
        <v>36.876182242791955</v>
      </c>
      <c r="AY90" s="891">
        <v>1.0900000000000001</v>
      </c>
      <c r="AZ90" s="830">
        <v>21.58</v>
      </c>
      <c r="BA90" s="830">
        <v>-37.18</v>
      </c>
      <c r="BB90" s="830">
        <v>8.129999999999999</v>
      </c>
      <c r="BC90" s="830">
        <v>-16.03</v>
      </c>
      <c r="BD90" s="865"/>
      <c r="BE90" s="594">
        <v>2017</v>
      </c>
      <c r="BF90" s="856">
        <f t="shared" si="31"/>
        <v>1</v>
      </c>
      <c r="BG90" s="840">
        <v>4.3999999999999995</v>
      </c>
      <c r="BH90" s="823" t="s">
        <v>4455</v>
      </c>
      <c r="BI90" s="823" t="s">
        <v>4457</v>
      </c>
    </row>
    <row r="91" spans="1:61" s="822" customFormat="1" ht="12.75" customHeight="1" x14ac:dyDescent="0.2">
      <c r="A91" s="839" t="s">
        <v>4302</v>
      </c>
      <c r="B91" s="575" t="s">
        <v>4301</v>
      </c>
      <c r="C91" s="889" t="s">
        <v>107</v>
      </c>
      <c r="D91" s="889" t="s">
        <v>4201</v>
      </c>
      <c r="E91" s="699">
        <v>8</v>
      </c>
      <c r="F91" s="1155">
        <v>587</v>
      </c>
      <c r="G91" s="1155" t="s">
        <v>105</v>
      </c>
      <c r="H91" s="1155" t="s">
        <v>105</v>
      </c>
      <c r="I91" s="832">
        <v>98.35</v>
      </c>
      <c r="J91" s="618">
        <f t="shared" si="18"/>
        <v>2.1555668530757499</v>
      </c>
      <c r="K91" s="835">
        <v>0.53</v>
      </c>
      <c r="L91" s="845">
        <v>4</v>
      </c>
      <c r="M91" s="609">
        <f t="shared" si="19"/>
        <v>2.12</v>
      </c>
      <c r="N91" s="828" t="s">
        <v>147</v>
      </c>
      <c r="O91" s="700">
        <v>0.43</v>
      </c>
      <c r="P91" s="603">
        <v>44713</v>
      </c>
      <c r="Q91" s="603">
        <v>44727</v>
      </c>
      <c r="R91" s="609">
        <f t="shared" si="20"/>
        <v>23.255813953488381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26.5625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17.057132251103901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19.672459249017258</v>
      </c>
      <c r="V91" s="667" t="str">
        <f>IF(INDEX(Historical!$N$7:$N$1218,MATCH(B91,Historical!$B$7:$B$1249,0))=0,"n/a",((INDEX(Historical!$C$7:$C$1227,MATCH(B91,Historical!$B$7:$B$1249,0))/INDEX(Historical!$N$7:$N$1218,MATCH(B91,Historical!$B$7:$B$1249,0)))^(1/10)-1)*100)</f>
        <v>n/a</v>
      </c>
      <c r="W91" s="668" t="str">
        <f t="shared" si="21"/>
        <v>n/a</v>
      </c>
      <c r="X91" s="669">
        <f t="shared" si="22"/>
        <v>0.62254617876636886</v>
      </c>
      <c r="Y91" s="834"/>
      <c r="Z91" s="618">
        <f t="shared" si="23"/>
        <v>39.186691312384475</v>
      </c>
      <c r="AA91" s="844">
        <f t="shared" si="24"/>
        <v>18.179297597042513</v>
      </c>
      <c r="AB91" s="845">
        <v>3</v>
      </c>
      <c r="AC91" s="824">
        <v>5.41</v>
      </c>
      <c r="AD91" s="824">
        <v>2.0499999999999998</v>
      </c>
      <c r="AE91" s="824">
        <v>2.89</v>
      </c>
      <c r="AF91" s="824">
        <v>4.22</v>
      </c>
      <c r="AG91" s="824">
        <v>25.4</v>
      </c>
      <c r="AH91" s="824">
        <v>40.799999999999997</v>
      </c>
      <c r="AI91" s="824">
        <v>14.729999999999999</v>
      </c>
      <c r="AJ91" s="824">
        <v>31.6</v>
      </c>
      <c r="AK91" s="824">
        <v>8.6999999999999993</v>
      </c>
      <c r="AL91" s="836">
        <v>6560</v>
      </c>
      <c r="AM91" s="830">
        <v>0.1</v>
      </c>
      <c r="AN91" s="824">
        <v>0</v>
      </c>
      <c r="AO91" s="705">
        <f t="shared" si="25"/>
        <v>3.6487285050504958</v>
      </c>
      <c r="AP91" s="706">
        <f t="shared" si="26"/>
        <v>21.828026102093009</v>
      </c>
      <c r="AQ91" s="846">
        <f t="shared" si="27"/>
        <v>84.651787438494225</v>
      </c>
      <c r="AR91" s="618">
        <f>INDEX(Historical!$C$7:$C$1227,MATCH(B91,Historical!$B$7:$B$1249,0))*IF(AH91="n/a",1.03,IF(AH91&lt;0,1.01,IF(AH91&gt;10,1.1,(1+AH91/100))))</f>
        <v>1.7820000000000003</v>
      </c>
      <c r="AS91" s="844">
        <f t="shared" si="28"/>
        <v>1.9602000000000004</v>
      </c>
      <c r="AT91" s="844">
        <f t="shared" si="32"/>
        <v>2.1307374000000006</v>
      </c>
      <c r="AU91" s="844">
        <f t="shared" si="32"/>
        <v>2.3161115538000003</v>
      </c>
      <c r="AV91" s="844">
        <f t="shared" si="32"/>
        <v>2.5176132589806004</v>
      </c>
      <c r="AW91" s="618">
        <f t="shared" si="29"/>
        <v>10.706662212780603</v>
      </c>
      <c r="AX91" s="713">
        <f t="shared" si="30"/>
        <v>10.886285930636101</v>
      </c>
      <c r="AY91" s="891">
        <v>0.74</v>
      </c>
      <c r="AZ91" s="830">
        <v>32.58</v>
      </c>
      <c r="BA91" s="830">
        <v>-19.79</v>
      </c>
      <c r="BB91" s="830">
        <v>13.87</v>
      </c>
      <c r="BC91" s="830">
        <v>14.02</v>
      </c>
      <c r="BD91" s="865"/>
      <c r="BE91" s="594">
        <v>2015</v>
      </c>
      <c r="BF91" s="856">
        <f t="shared" si="31"/>
        <v>1</v>
      </c>
      <c r="BG91" s="840">
        <v>13.600000000000001</v>
      </c>
      <c r="BH91" s="823" t="s">
        <v>4455</v>
      </c>
      <c r="BI91" s="823" t="s">
        <v>4456</v>
      </c>
    </row>
    <row r="92" spans="1:61" s="822" customFormat="1" x14ac:dyDescent="0.2">
      <c r="A92" s="839" t="s">
        <v>4616</v>
      </c>
      <c r="B92" s="575" t="s">
        <v>4612</v>
      </c>
      <c r="C92" s="889" t="s">
        <v>107</v>
      </c>
      <c r="D92" s="889" t="s">
        <v>4201</v>
      </c>
      <c r="E92" s="699">
        <v>6</v>
      </c>
      <c r="F92" s="1155">
        <v>669</v>
      </c>
      <c r="G92" s="1155" t="s">
        <v>105</v>
      </c>
      <c r="H92" s="1155" t="s">
        <v>105</v>
      </c>
      <c r="I92" s="832">
        <v>73.88</v>
      </c>
      <c r="J92" s="618">
        <f t="shared" si="18"/>
        <v>2.1656740660530591</v>
      </c>
      <c r="K92" s="835">
        <v>0.4</v>
      </c>
      <c r="L92" s="845">
        <v>4</v>
      </c>
      <c r="M92" s="609">
        <f t="shared" si="19"/>
        <v>1.6</v>
      </c>
      <c r="N92" s="828" t="s">
        <v>4429</v>
      </c>
      <c r="O92" s="700">
        <v>0.35</v>
      </c>
      <c r="P92" s="603">
        <v>44726</v>
      </c>
      <c r="Q92" s="603">
        <v>44749</v>
      </c>
      <c r="R92" s="609">
        <f t="shared" si="20"/>
        <v>14.285714285714299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12.765957446808507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19.574358216078625</v>
      </c>
      <c r="U92" s="667" t="str">
        <f>IF(INDEX(Historical!$H$7:$H$1218,MATCH(B92,Historical!$B$7:$B$1249,0))=0,"n/a",((INDEX(Historical!$C$7:$C$1227,MATCH(B92,Historical!$B$7:$B$1249,0))/INDEX(Historical!$H$7:$H$1218,MATCH(B92,Historical!$B$7:$B$1249,0)))^(1/5)-1)*100)</f>
        <v>n/a</v>
      </c>
      <c r="V92" s="667" t="str">
        <f>IF(INDEX(Historical!$N$7:$N$1218,MATCH(B92,Historical!$B$7:$B$1249,0))=0,"n/a",((INDEX(Historical!$C$7:$C$1227,MATCH(B92,Historical!$B$7:$B$1249,0))/INDEX(Historical!$N$7:$N$1218,MATCH(B92,Historical!$B$7:$B$1249,0)))^(1/10)-1)*100)</f>
        <v>n/a</v>
      </c>
      <c r="W92" s="668" t="str">
        <f t="shared" si="21"/>
        <v>n/a</v>
      </c>
      <c r="X92" s="669" t="str">
        <f t="shared" si="22"/>
        <v>n/a</v>
      </c>
      <c r="Y92" s="640"/>
      <c r="Z92" s="618">
        <f t="shared" si="23"/>
        <v>43.596730245231612</v>
      </c>
      <c r="AA92" s="844">
        <f t="shared" si="24"/>
        <v>20.130790190735695</v>
      </c>
      <c r="AB92" s="845">
        <v>3</v>
      </c>
      <c r="AC92" s="824">
        <v>3.67</v>
      </c>
      <c r="AD92" s="824">
        <v>1.32</v>
      </c>
      <c r="AE92" s="824">
        <v>8.18</v>
      </c>
      <c r="AF92" s="824">
        <v>6.89</v>
      </c>
      <c r="AG92" s="824">
        <v>38</v>
      </c>
      <c r="AH92" s="824">
        <v>41.9</v>
      </c>
      <c r="AI92" s="824">
        <v>0.49</v>
      </c>
      <c r="AJ92" s="824">
        <v>162.5</v>
      </c>
      <c r="AK92" s="824">
        <v>15</v>
      </c>
      <c r="AL92" s="836">
        <v>3940</v>
      </c>
      <c r="AM92" s="830">
        <v>3.5000000000000004</v>
      </c>
      <c r="AN92" s="824">
        <v>0.5</v>
      </c>
      <c r="AO92" s="705" t="str">
        <f t="shared" si="25"/>
        <v>n/a</v>
      </c>
      <c r="AP92" s="706" t="str">
        <f t="shared" si="26"/>
        <v>n/a</v>
      </c>
      <c r="AQ92" s="846">
        <f t="shared" si="27"/>
        <v>148.28401695027401</v>
      </c>
      <c r="AR92" s="618">
        <f>INDEX(Historical!$C$7:$C$1227,MATCH(B92,Historical!$B$7:$B$1249,0))*IF(AH92="n/a",1.03,IF(AH92&lt;0,1.01,IF(AH92&gt;10,1.1,(1+AH92/100))))</f>
        <v>1.4575</v>
      </c>
      <c r="AS92" s="844">
        <f t="shared" si="28"/>
        <v>1.46464175</v>
      </c>
      <c r="AT92" s="844">
        <f t="shared" si="32"/>
        <v>1.6111059250000002</v>
      </c>
      <c r="AU92" s="844">
        <f t="shared" si="32"/>
        <v>1.7722165175000004</v>
      </c>
      <c r="AV92" s="844">
        <f t="shared" si="32"/>
        <v>1.9494381692500007</v>
      </c>
      <c r="AW92" s="618">
        <f t="shared" si="29"/>
        <v>8.2549023617500019</v>
      </c>
      <c r="AX92" s="713">
        <f t="shared" si="30"/>
        <v>11.17339247665133</v>
      </c>
      <c r="AY92" s="891">
        <v>0.98</v>
      </c>
      <c r="AZ92" s="830">
        <v>32.379999999999995</v>
      </c>
      <c r="BA92" s="830">
        <v>-33.47</v>
      </c>
      <c r="BB92" s="830">
        <v>13.36</v>
      </c>
      <c r="BC92" s="830">
        <v>5.36</v>
      </c>
      <c r="BD92" s="865"/>
      <c r="BE92" s="594">
        <v>2017</v>
      </c>
      <c r="BF92" s="856">
        <f t="shared" si="31"/>
        <v>1</v>
      </c>
      <c r="BG92" s="840">
        <v>10.4</v>
      </c>
      <c r="BH92" s="823" t="s">
        <v>4455</v>
      </c>
      <c r="BI92" s="823" t="s">
        <v>4456</v>
      </c>
    </row>
    <row r="93" spans="1:61" s="822" customFormat="1" ht="12.75" customHeight="1" x14ac:dyDescent="0.2">
      <c r="A93" s="839" t="s">
        <v>4880</v>
      </c>
      <c r="B93" s="575" t="s">
        <v>4500</v>
      </c>
      <c r="C93" s="889" t="s">
        <v>244</v>
      </c>
      <c r="D93" s="889" t="s">
        <v>4217</v>
      </c>
      <c r="E93" s="699">
        <v>6</v>
      </c>
      <c r="F93" s="1155">
        <v>644</v>
      </c>
      <c r="G93" s="1155" t="s">
        <v>105</v>
      </c>
      <c r="H93" s="1155" t="s">
        <v>105</v>
      </c>
      <c r="I93" s="832">
        <v>17.010000000000002</v>
      </c>
      <c r="J93" s="618">
        <f t="shared" si="18"/>
        <v>4.7031158142269245</v>
      </c>
      <c r="K93" s="835">
        <v>0.2</v>
      </c>
      <c r="L93" s="845">
        <v>4</v>
      </c>
      <c r="M93" s="609">
        <f t="shared" si="19"/>
        <v>0.8</v>
      </c>
      <c r="N93" s="828" t="s">
        <v>147</v>
      </c>
      <c r="O93" s="700">
        <v>0.18</v>
      </c>
      <c r="P93" s="603">
        <v>44546</v>
      </c>
      <c r="Q93" s="603">
        <v>44561</v>
      </c>
      <c r="R93" s="609">
        <f t="shared" si="20"/>
        <v>11.111111111111121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12.12121212121211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9.0901707079799934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11.994446021554527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6.3450238139030057</v>
      </c>
      <c r="W93" s="668">
        <f t="shared" si="21"/>
        <v>1.8903705286767711</v>
      </c>
      <c r="X93" s="669" t="str">
        <f t="shared" si="22"/>
        <v>n/a</v>
      </c>
      <c r="Y93" s="640"/>
      <c r="Z93" s="618">
        <f t="shared" si="23"/>
        <v>285.71428571428572</v>
      </c>
      <c r="AA93" s="844">
        <f t="shared" si="24"/>
        <v>60.75</v>
      </c>
      <c r="AB93" s="845">
        <v>1</v>
      </c>
      <c r="AC93" s="824">
        <v>0.28000000000000003</v>
      </c>
      <c r="AD93" s="824">
        <v>3.55</v>
      </c>
      <c r="AE93" s="824">
        <v>0.35</v>
      </c>
      <c r="AF93" s="824">
        <v>0.76</v>
      </c>
      <c r="AG93" s="824">
        <v>1.3</v>
      </c>
      <c r="AH93" s="824">
        <v>209.60000000000002</v>
      </c>
      <c r="AI93" s="824">
        <v>25</v>
      </c>
      <c r="AJ93" s="824">
        <v>-15</v>
      </c>
      <c r="AK93" s="824">
        <v>17</v>
      </c>
      <c r="AL93" s="836">
        <v>198.28</v>
      </c>
      <c r="AM93" s="830">
        <v>1.7000000000000002</v>
      </c>
      <c r="AN93" s="824">
        <v>0.09</v>
      </c>
      <c r="AO93" s="705">
        <f t="shared" si="25"/>
        <v>-44.05243816421855</v>
      </c>
      <c r="AP93" s="706">
        <f t="shared" si="26"/>
        <v>16.69756183578145</v>
      </c>
      <c r="AQ93" s="846">
        <f t="shared" si="27"/>
        <v>43.248036635759867</v>
      </c>
      <c r="AR93" s="618">
        <f>INDEX(Historical!$C$7:$C$1227,MATCH(B93,Historical!$B$7:$B$1249,0))*IF(AH93="n/a",1.03,IF(AH93&lt;0,1.01,IF(AH93&gt;10,1.1,(1+AH93/100))))</f>
        <v>0.81400000000000006</v>
      </c>
      <c r="AS93" s="844">
        <f t="shared" si="28"/>
        <v>0.89540000000000008</v>
      </c>
      <c r="AT93" s="844">
        <f t="shared" si="32"/>
        <v>0.98494000000000015</v>
      </c>
      <c r="AU93" s="844">
        <f t="shared" si="32"/>
        <v>1.0834340000000002</v>
      </c>
      <c r="AV93" s="844">
        <f t="shared" si="32"/>
        <v>1.1917774000000003</v>
      </c>
      <c r="AW93" s="618">
        <f t="shared" si="29"/>
        <v>4.9695514000000012</v>
      </c>
      <c r="AX93" s="713">
        <f t="shared" si="30"/>
        <v>29.21546972369195</v>
      </c>
      <c r="AY93" s="891">
        <v>0.94</v>
      </c>
      <c r="AZ93" s="830">
        <v>31.86</v>
      </c>
      <c r="BA93" s="830">
        <v>-33.68</v>
      </c>
      <c r="BB93" s="830">
        <v>12.61</v>
      </c>
      <c r="BC93" s="830">
        <v>1.05</v>
      </c>
      <c r="BD93" s="865"/>
      <c r="BE93" s="594">
        <v>2016</v>
      </c>
      <c r="BF93" s="856">
        <f t="shared" si="31"/>
        <v>1</v>
      </c>
      <c r="BG93" s="840">
        <v>0.89999999999999991</v>
      </c>
      <c r="BH93" s="823" t="s">
        <v>4455</v>
      </c>
      <c r="BI93" s="823" t="s">
        <v>4456</v>
      </c>
    </row>
    <row r="94" spans="1:61" s="822" customFormat="1" ht="12.75" customHeight="1" x14ac:dyDescent="0.2">
      <c r="A94" s="839" t="s">
        <v>4614</v>
      </c>
      <c r="B94" s="575" t="s">
        <v>1933</v>
      </c>
      <c r="C94" s="889" t="s">
        <v>244</v>
      </c>
      <c r="D94" s="889" t="s">
        <v>4236</v>
      </c>
      <c r="E94" s="699">
        <v>7</v>
      </c>
      <c r="F94" s="1155">
        <v>629</v>
      </c>
      <c r="G94" s="1155" t="s">
        <v>105</v>
      </c>
      <c r="H94" s="1155" t="s">
        <v>105</v>
      </c>
      <c r="I94" s="832">
        <v>43.71</v>
      </c>
      <c r="J94" s="618">
        <f t="shared" si="18"/>
        <v>2.6538549530999771</v>
      </c>
      <c r="K94" s="835">
        <v>0.28999999999999998</v>
      </c>
      <c r="L94" s="845">
        <v>4</v>
      </c>
      <c r="M94" s="609">
        <f t="shared" si="19"/>
        <v>1.1599999999999999</v>
      </c>
      <c r="N94" s="828" t="s">
        <v>4372</v>
      </c>
      <c r="O94" s="700">
        <v>0.27</v>
      </c>
      <c r="P94" s="603">
        <v>44811</v>
      </c>
      <c r="Q94" s="603">
        <v>44837</v>
      </c>
      <c r="R94" s="609">
        <f t="shared" si="20"/>
        <v>7.4074074074073932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1.9230769230769162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2.6502307236170086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4.762370263962179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5.8559956827601622</v>
      </c>
      <c r="W94" s="668">
        <f t="shared" si="21"/>
        <v>0.81324688779782117</v>
      </c>
      <c r="X94" s="669">
        <f t="shared" si="22"/>
        <v>2.2677953637915138</v>
      </c>
      <c r="Y94" s="640"/>
      <c r="Z94" s="618">
        <f t="shared" si="23"/>
        <v>35.802469135802461</v>
      </c>
      <c r="AA94" s="844">
        <f t="shared" si="24"/>
        <v>13.49074074074074</v>
      </c>
      <c r="AB94" s="845">
        <v>4</v>
      </c>
      <c r="AC94" s="824">
        <v>3.24</v>
      </c>
      <c r="AD94" s="824">
        <v>0.88</v>
      </c>
      <c r="AE94" s="824">
        <v>1.96</v>
      </c>
      <c r="AF94" s="824" t="s">
        <v>135</v>
      </c>
      <c r="AG94" s="824" t="s">
        <v>135</v>
      </c>
      <c r="AH94" s="824">
        <v>571.79999999999995</v>
      </c>
      <c r="AI94" s="824">
        <v>20.25</v>
      </c>
      <c r="AJ94" s="824">
        <v>2.1</v>
      </c>
      <c r="AK94" s="824">
        <v>15</v>
      </c>
      <c r="AL94" s="836">
        <v>6770</v>
      </c>
      <c r="AM94" s="830">
        <v>1</v>
      </c>
      <c r="AN94" s="824" t="s">
        <v>135</v>
      </c>
      <c r="AO94" s="705">
        <f t="shared" si="25"/>
        <v>-6.0745155236785848</v>
      </c>
      <c r="AP94" s="706">
        <f t="shared" si="26"/>
        <v>7.4162252170621557</v>
      </c>
      <c r="AQ94" s="846" t="str">
        <f t="shared" si="27"/>
        <v>n/a</v>
      </c>
      <c r="AR94" s="618">
        <f>INDEX(Historical!$C$7:$C$1227,MATCH(B94,Historical!$B$7:$B$1249,0))*IF(AH94="n/a",1.03,IF(AH94&lt;0,1.01,IF(AH94&gt;10,1.1,(1+AH94/100))))</f>
        <v>1.1660000000000001</v>
      </c>
      <c r="AS94" s="844">
        <f t="shared" si="28"/>
        <v>1.2826000000000002</v>
      </c>
      <c r="AT94" s="844">
        <f t="shared" si="32"/>
        <v>1.4108600000000002</v>
      </c>
      <c r="AU94" s="844">
        <f t="shared" si="32"/>
        <v>1.5519460000000003</v>
      </c>
      <c r="AV94" s="844">
        <f t="shared" si="32"/>
        <v>1.7071406000000005</v>
      </c>
      <c r="AW94" s="618">
        <f t="shared" si="29"/>
        <v>7.1185466000000011</v>
      </c>
      <c r="AX94" s="713">
        <f t="shared" si="30"/>
        <v>16.285853580416383</v>
      </c>
      <c r="AY94" s="891">
        <v>0.61</v>
      </c>
      <c r="AZ94" s="830">
        <v>107.35</v>
      </c>
      <c r="BA94" s="830">
        <v>-10.36</v>
      </c>
      <c r="BB94" s="830">
        <v>5.79</v>
      </c>
      <c r="BC94" s="830">
        <v>22.64</v>
      </c>
      <c r="BD94" s="865"/>
      <c r="BE94" s="594">
        <v>2016</v>
      </c>
      <c r="BF94" s="856">
        <f t="shared" si="31"/>
        <v>1</v>
      </c>
      <c r="BG94" s="840" t="s">
        <v>135</v>
      </c>
      <c r="BH94" s="823" t="s">
        <v>4455</v>
      </c>
      <c r="BI94" s="823" t="s">
        <v>4456</v>
      </c>
    </row>
    <row r="95" spans="1:61" s="822" customFormat="1" ht="12.75" customHeight="1" x14ac:dyDescent="0.2">
      <c r="A95" s="839" t="s">
        <v>5368</v>
      </c>
      <c r="B95" s="575" t="s">
        <v>5366</v>
      </c>
      <c r="C95" s="889" t="s">
        <v>107</v>
      </c>
      <c r="D95" s="889" t="s">
        <v>4205</v>
      </c>
      <c r="E95" s="699">
        <v>5</v>
      </c>
      <c r="F95" s="1155">
        <v>711</v>
      </c>
      <c r="G95" s="1155" t="s">
        <v>105</v>
      </c>
      <c r="H95" s="1155" t="s">
        <v>105</v>
      </c>
      <c r="I95" s="832">
        <v>25.6</v>
      </c>
      <c r="J95" s="618">
        <f t="shared" si="18"/>
        <v>1.5625</v>
      </c>
      <c r="K95" s="835">
        <v>0.1</v>
      </c>
      <c r="L95" s="845">
        <v>4</v>
      </c>
      <c r="M95" s="609">
        <f t="shared" si="19"/>
        <v>0.4</v>
      </c>
      <c r="N95" s="828" t="s">
        <v>4172</v>
      </c>
      <c r="O95" s="700">
        <v>0.09</v>
      </c>
      <c r="P95" s="603">
        <v>44881</v>
      </c>
      <c r="Q95" s="603">
        <v>44896</v>
      </c>
      <c r="R95" s="609">
        <f t="shared" si="20"/>
        <v>11.111111111111121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13.793103448275845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76.517416766303143</v>
      </c>
      <c r="U95" s="667" t="str">
        <f>IF(INDEX(Historical!$H$7:$H$1218,MATCH(B95,Historical!$B$7:$B$1249,0))=0,"n/a",((INDEX(Historical!$C$7:$C$1227,MATCH(B95,Historical!$B$7:$B$1249,0))/INDEX(Historical!$H$7:$H$1218,MATCH(B95,Historical!$B$7:$B$1249,0)))^(1/5)-1)*100)</f>
        <v>n/a</v>
      </c>
      <c r="V95" s="667" t="str">
        <f>IF(INDEX(Historical!$N$7:$N$1218,MATCH(B95,Historical!$B$7:$B$1249,0))=0,"n/a",((INDEX(Historical!$C$7:$C$1227,MATCH(B95,Historical!$B$7:$B$1249,0))/INDEX(Historical!$N$7:$N$1218,MATCH(B95,Historical!$B$7:$B$1249,0)))^(1/10)-1)*100)</f>
        <v>n/a</v>
      </c>
      <c r="W95" s="668" t="str">
        <f t="shared" si="21"/>
        <v>n/a</v>
      </c>
      <c r="X95" s="669" t="str">
        <f t="shared" si="22"/>
        <v>n/a</v>
      </c>
      <c r="Y95" s="640"/>
      <c r="Z95" s="618">
        <f t="shared" si="23"/>
        <v>18.264840182648403</v>
      </c>
      <c r="AA95" s="844">
        <f t="shared" si="24"/>
        <v>11.689497716894978</v>
      </c>
      <c r="AB95" s="845">
        <v>12</v>
      </c>
      <c r="AC95" s="824">
        <v>2.19</v>
      </c>
      <c r="AD95" s="824">
        <v>1.44</v>
      </c>
      <c r="AE95" s="824">
        <v>3.22</v>
      </c>
      <c r="AF95" s="824">
        <v>0.95</v>
      </c>
      <c r="AG95" s="824" t="s">
        <v>135</v>
      </c>
      <c r="AH95" s="824">
        <v>137.4</v>
      </c>
      <c r="AI95" s="824">
        <v>9.5399999999999991</v>
      </c>
      <c r="AJ95" s="824">
        <v>27.900000000000002</v>
      </c>
      <c r="AK95" s="824">
        <v>8</v>
      </c>
      <c r="AL95" s="836">
        <v>395.23</v>
      </c>
      <c r="AM95" s="830">
        <v>2.8000000000000003</v>
      </c>
      <c r="AN95" s="824">
        <v>0</v>
      </c>
      <c r="AO95" s="705" t="str">
        <f t="shared" si="25"/>
        <v>n/a</v>
      </c>
      <c r="AP95" s="706" t="str">
        <f t="shared" si="26"/>
        <v>n/a</v>
      </c>
      <c r="AQ95" s="846">
        <f t="shared" si="27"/>
        <v>-29.746418577491795</v>
      </c>
      <c r="AR95" s="618">
        <f>INDEX(Historical!$C$7:$C$1227,MATCH(B95,Historical!$B$7:$B$1249,0))*IF(AH95="n/a",1.03,IF(AH95&lt;0,1.01,IF(AH95&gt;10,1.1,(1+AH95/100))))</f>
        <v>0.36300000000000004</v>
      </c>
      <c r="AS95" s="844">
        <f t="shared" si="28"/>
        <v>0.39763020000000004</v>
      </c>
      <c r="AT95" s="844">
        <f t="shared" si="32"/>
        <v>0.42944061600000005</v>
      </c>
      <c r="AU95" s="844">
        <f t="shared" si="32"/>
        <v>0.46379586528000011</v>
      </c>
      <c r="AV95" s="844">
        <f t="shared" si="32"/>
        <v>0.5008995345024001</v>
      </c>
      <c r="AW95" s="618">
        <f t="shared" si="29"/>
        <v>2.1547662157824004</v>
      </c>
      <c r="AX95" s="713">
        <f t="shared" si="30"/>
        <v>8.4170555304000008</v>
      </c>
      <c r="AY95" s="891">
        <v>0.6</v>
      </c>
      <c r="AZ95" s="830">
        <v>18.790000000000003</v>
      </c>
      <c r="BA95" s="830">
        <v>-21.47</v>
      </c>
      <c r="BB95" s="830">
        <v>8.81</v>
      </c>
      <c r="BC95" s="830">
        <v>-1.3</v>
      </c>
      <c r="BD95" s="865"/>
      <c r="BE95" s="594">
        <v>2018</v>
      </c>
      <c r="BF95" s="856">
        <f t="shared" si="31"/>
        <v>1</v>
      </c>
      <c r="BG95" s="840" t="s">
        <v>135</v>
      </c>
      <c r="BH95" s="823" t="s">
        <v>4455</v>
      </c>
      <c r="BI95" s="823" t="s">
        <v>4456</v>
      </c>
    </row>
    <row r="96" spans="1:61" s="822" customFormat="1" ht="12.75" customHeight="1" x14ac:dyDescent="0.2">
      <c r="A96" s="839" t="s">
        <v>4421</v>
      </c>
      <c r="B96" s="575" t="s">
        <v>4416</v>
      </c>
      <c r="C96" s="889" t="s">
        <v>107</v>
      </c>
      <c r="D96" s="889" t="s">
        <v>4205</v>
      </c>
      <c r="E96" s="699">
        <v>7</v>
      </c>
      <c r="F96" s="1155">
        <v>614</v>
      </c>
      <c r="G96" s="1155" t="s">
        <v>105</v>
      </c>
      <c r="H96" s="1155" t="s">
        <v>105</v>
      </c>
      <c r="I96" s="832">
        <v>29.8</v>
      </c>
      <c r="J96" s="618">
        <f t="shared" si="18"/>
        <v>2.0134228187919461</v>
      </c>
      <c r="K96" s="835">
        <v>0.15</v>
      </c>
      <c r="L96" s="845">
        <v>4</v>
      </c>
      <c r="M96" s="609">
        <f t="shared" si="19"/>
        <v>0.6</v>
      </c>
      <c r="N96" s="828" t="s">
        <v>511</v>
      </c>
      <c r="O96" s="700">
        <v>0.12</v>
      </c>
      <c r="P96" s="603">
        <v>44606</v>
      </c>
      <c r="Q96" s="603">
        <v>44620</v>
      </c>
      <c r="R96" s="609">
        <f t="shared" si="20"/>
        <v>25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33.333333333333329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19.681696117715084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51.571656651039802</v>
      </c>
      <c r="V96" s="667" t="str">
        <f>IF(INDEX(Historical!$N$7:$N$1218,MATCH(B96,Historical!$B$7:$B$1249,0))=0,"n/a",((INDEX(Historical!$C$7:$C$1227,MATCH(B96,Historical!$B$7:$B$1249,0))/INDEX(Historical!$N$7:$N$1218,MATCH(B96,Historical!$B$7:$B$1249,0)))^(1/10)-1)*100)</f>
        <v>n/a</v>
      </c>
      <c r="W96" s="668" t="str">
        <f t="shared" si="21"/>
        <v>n/a</v>
      </c>
      <c r="X96" s="669">
        <f t="shared" si="22"/>
        <v>2.0224179078839137</v>
      </c>
      <c r="Y96" s="834"/>
      <c r="Z96" s="618">
        <f t="shared" si="23"/>
        <v>29.850746268656721</v>
      </c>
      <c r="AA96" s="844">
        <f t="shared" si="24"/>
        <v>14.825870646766171</v>
      </c>
      <c r="AB96" s="845">
        <v>12</v>
      </c>
      <c r="AC96" s="824">
        <v>2.0099999999999998</v>
      </c>
      <c r="AD96" s="824">
        <v>0.96</v>
      </c>
      <c r="AE96" s="824">
        <v>3.51</v>
      </c>
      <c r="AF96" s="824">
        <v>0.92</v>
      </c>
      <c r="AG96" s="824">
        <v>6.6000000000000005</v>
      </c>
      <c r="AH96" s="824">
        <v>0.6</v>
      </c>
      <c r="AI96" s="824">
        <v>4.25</v>
      </c>
      <c r="AJ96" s="824">
        <v>25.5</v>
      </c>
      <c r="AK96" s="824">
        <v>15</v>
      </c>
      <c r="AL96" s="836">
        <v>1870</v>
      </c>
      <c r="AM96" s="830">
        <v>2.1</v>
      </c>
      <c r="AN96" s="824">
        <v>0.71</v>
      </c>
      <c r="AO96" s="705">
        <f t="shared" si="25"/>
        <v>38.759208823065578</v>
      </c>
      <c r="AP96" s="706">
        <f t="shared" si="26"/>
        <v>53.585079469831747</v>
      </c>
      <c r="AQ96" s="846">
        <f t="shared" si="27"/>
        <v>-22.140294275109074</v>
      </c>
      <c r="AR96" s="618">
        <f>INDEX(Historical!$C$7:$C$1227,MATCH(B96,Historical!$B$7:$B$1249,0))*IF(AH96="n/a",1.03,IF(AH96&lt;0,1.01,IF(AH96&gt;10,1.1,(1+AH96/100))))</f>
        <v>0.48287999999999998</v>
      </c>
      <c r="AS96" s="844">
        <f t="shared" si="28"/>
        <v>0.50340239999999992</v>
      </c>
      <c r="AT96" s="844">
        <f t="shared" si="32"/>
        <v>0.55374263999999995</v>
      </c>
      <c r="AU96" s="844">
        <f t="shared" si="32"/>
        <v>0.60911690399999996</v>
      </c>
      <c r="AV96" s="844">
        <f t="shared" si="32"/>
        <v>0.67002859439999995</v>
      </c>
      <c r="AW96" s="618">
        <f t="shared" si="29"/>
        <v>2.8191705383999999</v>
      </c>
      <c r="AX96" s="713">
        <f t="shared" si="30"/>
        <v>9.4603038201342269</v>
      </c>
      <c r="AY96" s="891">
        <v>1.1100000000000001</v>
      </c>
      <c r="AZ96" s="830">
        <v>23.24</v>
      </c>
      <c r="BA96" s="830">
        <v>-22.05</v>
      </c>
      <c r="BB96" s="830">
        <v>8.16</v>
      </c>
      <c r="BC96" s="830">
        <v>5.13</v>
      </c>
      <c r="BD96" s="865"/>
      <c r="BE96" s="594">
        <v>2016</v>
      </c>
      <c r="BF96" s="856">
        <f t="shared" si="31"/>
        <v>1</v>
      </c>
      <c r="BG96" s="840">
        <v>0.89999999999999991</v>
      </c>
      <c r="BH96" s="823" t="s">
        <v>4455</v>
      </c>
      <c r="BI96" s="823" t="s">
        <v>4456</v>
      </c>
    </row>
    <row r="97" spans="1:61" s="822" customFormat="1" ht="12.75" customHeight="1" x14ac:dyDescent="0.2">
      <c r="A97" s="839" t="s">
        <v>4542</v>
      </c>
      <c r="B97" s="575" t="s">
        <v>4535</v>
      </c>
      <c r="C97" s="889" t="s">
        <v>107</v>
      </c>
      <c r="D97" s="889" t="s">
        <v>4205</v>
      </c>
      <c r="E97" s="699">
        <v>6</v>
      </c>
      <c r="F97" s="1155">
        <v>679</v>
      </c>
      <c r="G97" s="1155" t="s">
        <v>105</v>
      </c>
      <c r="H97" s="1155" t="s">
        <v>105</v>
      </c>
      <c r="I97" s="832">
        <v>48.79</v>
      </c>
      <c r="J97" s="618">
        <f t="shared" si="18"/>
        <v>2.2955523672883791</v>
      </c>
      <c r="K97" s="835">
        <v>0.28000000000000003</v>
      </c>
      <c r="L97" s="845">
        <v>4</v>
      </c>
      <c r="M97" s="609">
        <f t="shared" si="19"/>
        <v>1.1200000000000001</v>
      </c>
      <c r="N97" s="828" t="s">
        <v>511</v>
      </c>
      <c r="O97" s="700">
        <v>0.27</v>
      </c>
      <c r="P97" s="603">
        <v>44875</v>
      </c>
      <c r="Q97" s="603">
        <v>44894</v>
      </c>
      <c r="R97" s="609">
        <f t="shared" si="20"/>
        <v>3.7037037037037068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19.999999999999996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21.141372855475971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19.13578981670916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9.1493425617896982</v>
      </c>
      <c r="W97" s="668">
        <f t="shared" si="21"/>
        <v>2.0914934256178968</v>
      </c>
      <c r="X97" s="669">
        <f t="shared" si="22"/>
        <v>2.0799771539901264</v>
      </c>
      <c r="Y97" s="640"/>
      <c r="Z97" s="618">
        <f t="shared" si="23"/>
        <v>24.669603524229078</v>
      </c>
      <c r="AA97" s="844">
        <f t="shared" si="24"/>
        <v>10.746696035242291</v>
      </c>
      <c r="AB97" s="845">
        <v>12</v>
      </c>
      <c r="AC97" s="824">
        <v>4.54</v>
      </c>
      <c r="AD97" s="824">
        <v>1.06</v>
      </c>
      <c r="AE97" s="824">
        <v>3.37</v>
      </c>
      <c r="AF97" s="824">
        <v>1.33</v>
      </c>
      <c r="AG97" s="824">
        <v>10.9</v>
      </c>
      <c r="AH97" s="824">
        <v>39.800000000000004</v>
      </c>
      <c r="AI97" s="824">
        <v>12.47</v>
      </c>
      <c r="AJ97" s="824">
        <v>9.1999999999999993</v>
      </c>
      <c r="AK97" s="824">
        <v>10</v>
      </c>
      <c r="AL97" s="836">
        <v>2070</v>
      </c>
      <c r="AM97" s="830">
        <v>1.6</v>
      </c>
      <c r="AN97" s="824">
        <v>0.24</v>
      </c>
      <c r="AO97" s="705">
        <f t="shared" si="25"/>
        <v>10.684646148755249</v>
      </c>
      <c r="AP97" s="706">
        <f t="shared" si="26"/>
        <v>21.43134218399754</v>
      </c>
      <c r="AQ97" s="846">
        <f t="shared" si="27"/>
        <v>-20.297481632225434</v>
      </c>
      <c r="AR97" s="618">
        <f>INDEX(Historical!$C$7:$C$1227,MATCH(B97,Historical!$B$7:$B$1249,0))*IF(AH97="n/a",1.03,IF(AH97&lt;0,1.01,IF(AH97&gt;10,1.1,(1+AH97/100))))</f>
        <v>1.056</v>
      </c>
      <c r="AS97" s="844">
        <f t="shared" si="28"/>
        <v>1.1616000000000002</v>
      </c>
      <c r="AT97" s="844">
        <f t="shared" si="32"/>
        <v>1.2777600000000002</v>
      </c>
      <c r="AU97" s="844">
        <f t="shared" si="32"/>
        <v>1.4055360000000003</v>
      </c>
      <c r="AV97" s="844">
        <f t="shared" si="32"/>
        <v>1.5460896000000004</v>
      </c>
      <c r="AW97" s="618">
        <f t="shared" si="29"/>
        <v>6.4469856000000005</v>
      </c>
      <c r="AX97" s="713">
        <f t="shared" si="30"/>
        <v>13.21374379995901</v>
      </c>
      <c r="AY97" s="891">
        <v>1.08</v>
      </c>
      <c r="AZ97" s="830">
        <v>24.240000000000002</v>
      </c>
      <c r="BA97" s="830">
        <v>-9.6100000000000012</v>
      </c>
      <c r="BB97" s="830">
        <v>3.63</v>
      </c>
      <c r="BC97" s="830">
        <v>6.61</v>
      </c>
      <c r="BD97" s="865"/>
      <c r="BE97" s="594">
        <v>2017</v>
      </c>
      <c r="BF97" s="856">
        <f t="shared" si="31"/>
        <v>1</v>
      </c>
      <c r="BG97" s="840">
        <v>1</v>
      </c>
      <c r="BH97" s="823" t="s">
        <v>4455</v>
      </c>
      <c r="BI97" s="823" t="s">
        <v>4456</v>
      </c>
    </row>
    <row r="98" spans="1:61" s="822" customFormat="1" ht="12.75" customHeight="1" x14ac:dyDescent="0.2">
      <c r="A98" s="829" t="s">
        <v>4892</v>
      </c>
      <c r="B98" s="575" t="s">
        <v>3774</v>
      </c>
      <c r="C98" s="889" t="s">
        <v>107</v>
      </c>
      <c r="D98" s="889" t="s">
        <v>4205</v>
      </c>
      <c r="E98" s="699">
        <v>9</v>
      </c>
      <c r="F98" s="1155">
        <v>514</v>
      </c>
      <c r="G98" s="1155" t="s">
        <v>114</v>
      </c>
      <c r="H98" s="1155" t="s">
        <v>114</v>
      </c>
      <c r="I98" s="832">
        <v>24.54</v>
      </c>
      <c r="J98" s="618">
        <f t="shared" si="18"/>
        <v>3.5859820700896492</v>
      </c>
      <c r="K98" s="835">
        <v>0.22</v>
      </c>
      <c r="L98" s="845">
        <v>4</v>
      </c>
      <c r="M98" s="609">
        <f t="shared" si="19"/>
        <v>0.88</v>
      </c>
      <c r="N98" s="828" t="s">
        <v>106</v>
      </c>
      <c r="O98" s="700">
        <v>0.21</v>
      </c>
      <c r="P98" s="603">
        <v>44595</v>
      </c>
      <c r="Q98" s="603">
        <v>44607</v>
      </c>
      <c r="R98" s="609">
        <f t="shared" si="20"/>
        <v>4.7619047619047663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4.9999999999999822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11.868894208139679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19.828486453496662</v>
      </c>
      <c r="V98" s="667" t="str">
        <f>IF(INDEX(Historical!$N$7:$N$1218,MATCH(B98,Historical!$B$7:$B$1249,0))=0,"n/a",((INDEX(Historical!$C$7:$C$1227,MATCH(B98,Historical!$B$7:$B$1249,0))/INDEX(Historical!$N$7:$N$1218,MATCH(B98,Historical!$B$7:$B$1249,0)))^(1/10)-1)*100)</f>
        <v>n/a</v>
      </c>
      <c r="W98" s="668" t="str">
        <f t="shared" si="21"/>
        <v>n/a</v>
      </c>
      <c r="X98" s="669">
        <f t="shared" si="22"/>
        <v>0.88520028810252949</v>
      </c>
      <c r="Y98" s="834"/>
      <c r="Z98" s="618">
        <f t="shared" si="23"/>
        <v>30.87719298245614</v>
      </c>
      <c r="AA98" s="844">
        <f t="shared" si="24"/>
        <v>8.6105263157894729</v>
      </c>
      <c r="AB98" s="845">
        <v>12</v>
      </c>
      <c r="AC98" s="824">
        <v>2.85</v>
      </c>
      <c r="AD98" s="824">
        <v>1.06</v>
      </c>
      <c r="AE98" s="824">
        <v>3.3</v>
      </c>
      <c r="AF98" s="824">
        <v>1.53</v>
      </c>
      <c r="AG98" s="824">
        <v>17.2</v>
      </c>
      <c r="AH98" s="824">
        <v>14.099999999999998</v>
      </c>
      <c r="AI98" s="824">
        <v>-7.0000000000000009</v>
      </c>
      <c r="AJ98" s="824">
        <v>22.400000000000002</v>
      </c>
      <c r="AK98" s="824">
        <v>8</v>
      </c>
      <c r="AL98" s="836">
        <v>508.99</v>
      </c>
      <c r="AM98" s="830">
        <v>0.2</v>
      </c>
      <c r="AN98" s="824">
        <v>0.24</v>
      </c>
      <c r="AO98" s="705">
        <f t="shared" si="25"/>
        <v>14.803942207796839</v>
      </c>
      <c r="AP98" s="706">
        <f t="shared" si="26"/>
        <v>23.414468523586311</v>
      </c>
      <c r="AQ98" s="846">
        <f t="shared" si="27"/>
        <v>-23.480996512390195</v>
      </c>
      <c r="AR98" s="618">
        <f>INDEX(Historical!$C$7:$C$1227,MATCH(B98,Historical!$B$7:$B$1249,0))*IF(AH98="n/a",1.03,IF(AH98&lt;0,1.01,IF(AH98&gt;10,1.1,(1+AH98/100))))</f>
        <v>0.92400000000000004</v>
      </c>
      <c r="AS98" s="844">
        <f t="shared" si="28"/>
        <v>0.93324000000000007</v>
      </c>
      <c r="AT98" s="844">
        <f t="shared" si="32"/>
        <v>1.0078992000000002</v>
      </c>
      <c r="AU98" s="844">
        <f t="shared" si="32"/>
        <v>1.0885311360000003</v>
      </c>
      <c r="AV98" s="844">
        <f t="shared" si="32"/>
        <v>1.1756136268800004</v>
      </c>
      <c r="AW98" s="618">
        <f t="shared" si="29"/>
        <v>5.1292839628800007</v>
      </c>
      <c r="AX98" s="713">
        <f t="shared" si="30"/>
        <v>20.901727640097803</v>
      </c>
      <c r="AY98" s="891">
        <v>1</v>
      </c>
      <c r="AZ98" s="830">
        <v>37.330000000000005</v>
      </c>
      <c r="BA98" s="830">
        <v>-5.62</v>
      </c>
      <c r="BB98" s="830">
        <v>12.6</v>
      </c>
      <c r="BC98" s="830">
        <v>16.5</v>
      </c>
      <c r="BD98" s="865"/>
      <c r="BE98" s="594">
        <v>2014</v>
      </c>
      <c r="BF98" s="856">
        <f t="shared" si="31"/>
        <v>1</v>
      </c>
      <c r="BG98" s="840">
        <v>1.3</v>
      </c>
      <c r="BH98" s="823" t="s">
        <v>4455</v>
      </c>
      <c r="BI98" s="823" t="s">
        <v>4456</v>
      </c>
    </row>
    <row r="99" spans="1:61" s="822" customFormat="1" ht="12.75" customHeight="1" x14ac:dyDescent="0.2">
      <c r="A99" s="838" t="s">
        <v>4895</v>
      </c>
      <c r="B99" s="575" t="s">
        <v>3922</v>
      </c>
      <c r="C99" s="889" t="s">
        <v>107</v>
      </c>
      <c r="D99" s="889" t="s">
        <v>4205</v>
      </c>
      <c r="E99" s="699">
        <v>9</v>
      </c>
      <c r="F99" s="1155">
        <v>516</v>
      </c>
      <c r="G99" s="1155" t="s">
        <v>105</v>
      </c>
      <c r="H99" s="1155" t="s">
        <v>105</v>
      </c>
      <c r="I99" s="832">
        <v>65.94</v>
      </c>
      <c r="J99" s="618">
        <f t="shared" si="18"/>
        <v>2.3051258720048531</v>
      </c>
      <c r="K99" s="835">
        <v>0.38</v>
      </c>
      <c r="L99" s="845">
        <v>4</v>
      </c>
      <c r="M99" s="609">
        <f t="shared" si="19"/>
        <v>1.52</v>
      </c>
      <c r="N99" s="828" t="s">
        <v>167</v>
      </c>
      <c r="O99" s="700">
        <v>0.36</v>
      </c>
      <c r="P99" s="603">
        <v>44601</v>
      </c>
      <c r="Q99" s="603">
        <v>44609</v>
      </c>
      <c r="R99" s="609">
        <f t="shared" si="20"/>
        <v>5.5555555555555607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25.714285714285712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34.70800068740634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31.165313872163082</v>
      </c>
      <c r="V99" s="667" t="str">
        <f>IF(INDEX(Historical!$N$7:$N$1218,MATCH(B99,Historical!$B$7:$B$1249,0))=0,"n/a",((INDEX(Historical!$C$7:$C$1227,MATCH(B99,Historical!$B$7:$B$1249,0))/INDEX(Historical!$N$7:$N$1218,MATCH(B99,Historical!$B$7:$B$1249,0)))^(1/10)-1)*100)</f>
        <v>n/a</v>
      </c>
      <c r="W99" s="668" t="str">
        <f t="shared" si="21"/>
        <v>n/a</v>
      </c>
      <c r="X99" s="669">
        <f t="shared" si="22"/>
        <v>2.4734376089018322</v>
      </c>
      <c r="Y99" s="834"/>
      <c r="Z99" s="618">
        <f t="shared" si="23"/>
        <v>30.583501006036219</v>
      </c>
      <c r="AA99" s="844">
        <f t="shared" si="24"/>
        <v>13.267605633802818</v>
      </c>
      <c r="AB99" s="845">
        <v>12</v>
      </c>
      <c r="AC99" s="824">
        <v>4.97</v>
      </c>
      <c r="AD99" s="824">
        <v>1.31</v>
      </c>
      <c r="AE99" s="824">
        <v>4.3899999999999997</v>
      </c>
      <c r="AF99" s="824">
        <v>1.1299999999999999</v>
      </c>
      <c r="AG99" s="824">
        <v>8.5</v>
      </c>
      <c r="AH99" s="824">
        <v>11.700000000000001</v>
      </c>
      <c r="AI99" s="824">
        <v>2.9899999999999998</v>
      </c>
      <c r="AJ99" s="824">
        <v>12.6</v>
      </c>
      <c r="AK99" s="824">
        <v>10</v>
      </c>
      <c r="AL99" s="836">
        <v>2680</v>
      </c>
      <c r="AM99" s="830">
        <v>1.6</v>
      </c>
      <c r="AN99" s="824">
        <v>0.14000000000000001</v>
      </c>
      <c r="AO99" s="705">
        <f t="shared" si="25"/>
        <v>20.202834110365117</v>
      </c>
      <c r="AP99" s="706">
        <f t="shared" si="26"/>
        <v>33.470439744167933</v>
      </c>
      <c r="AQ99" s="846">
        <f t="shared" si="27"/>
        <v>-18.371044445144811</v>
      </c>
      <c r="AR99" s="618">
        <f>INDEX(Historical!$C$7:$C$1227,MATCH(B99,Historical!$B$7:$B$1249,0))*IF(AH99="n/a",1.03,IF(AH99&lt;0,1.01,IF(AH99&gt;10,1.1,(1+AH99/100))))</f>
        <v>1.4520000000000002</v>
      </c>
      <c r="AS99" s="844">
        <f t="shared" si="28"/>
        <v>1.4954148000000003</v>
      </c>
      <c r="AT99" s="844">
        <f t="shared" si="32"/>
        <v>1.6449562800000004</v>
      </c>
      <c r="AU99" s="844">
        <f t="shared" si="32"/>
        <v>1.8094519080000007</v>
      </c>
      <c r="AV99" s="844">
        <f t="shared" si="32"/>
        <v>1.9903970988000008</v>
      </c>
      <c r="AW99" s="618">
        <f t="shared" si="29"/>
        <v>8.3922200868000019</v>
      </c>
      <c r="AX99" s="713">
        <f t="shared" si="30"/>
        <v>12.727055030027302</v>
      </c>
      <c r="AY99" s="891">
        <v>1.41</v>
      </c>
      <c r="AZ99" s="830">
        <v>9.6</v>
      </c>
      <c r="BA99" s="830">
        <v>-17.22</v>
      </c>
      <c r="BB99" s="830">
        <v>1.96</v>
      </c>
      <c r="BC99" s="830">
        <v>-5.01</v>
      </c>
      <c r="BD99" s="865"/>
      <c r="BE99" s="594">
        <v>2014</v>
      </c>
      <c r="BF99" s="856">
        <f t="shared" si="31"/>
        <v>1</v>
      </c>
      <c r="BG99" s="840">
        <v>1.0999999999999999</v>
      </c>
      <c r="BH99" s="823" t="s">
        <v>4455</v>
      </c>
      <c r="BI99" s="823" t="s">
        <v>4456</v>
      </c>
    </row>
    <row r="100" spans="1:61" s="822" customFormat="1" ht="12.75" customHeight="1" x14ac:dyDescent="0.2">
      <c r="A100" s="839" t="s">
        <v>4543</v>
      </c>
      <c r="B100" s="575" t="s">
        <v>4536</v>
      </c>
      <c r="C100" s="889" t="s">
        <v>4186</v>
      </c>
      <c r="D100" s="889" t="s">
        <v>4187</v>
      </c>
      <c r="E100" s="699">
        <v>6</v>
      </c>
      <c r="F100" s="1155">
        <v>677</v>
      </c>
      <c r="G100" s="1155" t="s">
        <v>105</v>
      </c>
      <c r="H100" s="1155" t="s">
        <v>105</v>
      </c>
      <c r="I100" s="832">
        <v>121.21</v>
      </c>
      <c r="J100" s="618">
        <f t="shared" si="18"/>
        <v>5.9401039518191574</v>
      </c>
      <c r="K100" s="835">
        <v>1.8</v>
      </c>
      <c r="L100" s="845">
        <v>4</v>
      </c>
      <c r="M100" s="609">
        <f t="shared" si="19"/>
        <v>7.2</v>
      </c>
      <c r="N100" s="828" t="s">
        <v>147</v>
      </c>
      <c r="O100" s="700">
        <v>1.75</v>
      </c>
      <c r="P100" s="603">
        <v>44833</v>
      </c>
      <c r="Q100" s="603">
        <v>44848</v>
      </c>
      <c r="R100" s="609">
        <f t="shared" si="20"/>
        <v>2.8571428571428599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29.078014184397148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70.582046019516966</v>
      </c>
      <c r="U100" s="667" t="str">
        <f>IF(INDEX(Historical!$H$7:$H$1218,MATCH(B100,Historical!$B$7:$B$1249,0))=0,"n/a",((INDEX(Historical!$C$7:$C$1227,MATCH(B100,Historical!$B$7:$B$1249,0))/INDEX(Historical!$H$7:$H$1218,MATCH(B100,Historical!$B$7:$B$1249,0)))^(1/5)-1)*100)</f>
        <v>n/a</v>
      </c>
      <c r="V100" s="667" t="str">
        <f>IF(INDEX(Historical!$N$7:$N$1218,MATCH(B100,Historical!$B$7:$B$1249,0))=0,"n/a",((INDEX(Historical!$C$7:$C$1227,MATCH(B100,Historical!$B$7:$B$1249,0))/INDEX(Historical!$N$7:$N$1218,MATCH(B100,Historical!$B$7:$B$1249,0)))^(1/10)-1)*100)</f>
        <v>n/a</v>
      </c>
      <c r="W100" s="668" t="str">
        <f t="shared" si="21"/>
        <v>n/a</v>
      </c>
      <c r="X100" s="669" t="str">
        <f t="shared" si="22"/>
        <v>n/a</v>
      </c>
      <c r="Y100" s="640"/>
      <c r="Z100" s="618">
        <f t="shared" si="23"/>
        <v>138.46153846153845</v>
      </c>
      <c r="AA100" s="844">
        <f t="shared" si="24"/>
        <v>23.309615384615384</v>
      </c>
      <c r="AB100" s="845">
        <v>12</v>
      </c>
      <c r="AC100" s="824">
        <v>5.2</v>
      </c>
      <c r="AD100" s="824" t="s">
        <v>135</v>
      </c>
      <c r="AE100" s="824">
        <v>12.52</v>
      </c>
      <c r="AF100" s="824">
        <v>1.69</v>
      </c>
      <c r="AG100" s="824">
        <v>7.8</v>
      </c>
      <c r="AH100" s="824">
        <v>39.5</v>
      </c>
      <c r="AI100" s="824">
        <v>5.9799999999999995</v>
      </c>
      <c r="AJ100" s="824">
        <v>65.5</v>
      </c>
      <c r="AK100" s="824" t="s">
        <v>135</v>
      </c>
      <c r="AL100" s="836">
        <v>3320</v>
      </c>
      <c r="AM100" s="830">
        <v>0.8</v>
      </c>
      <c r="AN100" s="824">
        <v>0.15</v>
      </c>
      <c r="AO100" s="705" t="str">
        <f t="shared" si="25"/>
        <v>n/a</v>
      </c>
      <c r="AP100" s="706" t="str">
        <f t="shared" si="26"/>
        <v>n/a</v>
      </c>
      <c r="AQ100" s="846">
        <f t="shared" si="27"/>
        <v>32.318219120086056</v>
      </c>
      <c r="AR100" s="618">
        <f>INDEX(Historical!$C$7:$C$1227,MATCH(B100,Historical!$B$7:$B$1249,0))*IF(AH100="n/a",1.03,IF(AH100&lt;0,1.01,IF(AH100&gt;10,1.1,(1+AH100/100))))</f>
        <v>6.0060000000000002</v>
      </c>
      <c r="AS100" s="844">
        <f t="shared" si="28"/>
        <v>6.3651588000000006</v>
      </c>
      <c r="AT100" s="844">
        <f t="shared" si="32"/>
        <v>6.5561135640000003</v>
      </c>
      <c r="AU100" s="844">
        <f t="shared" si="32"/>
        <v>6.7527969709200004</v>
      </c>
      <c r="AV100" s="844">
        <f t="shared" si="32"/>
        <v>6.9553808800476009</v>
      </c>
      <c r="AW100" s="618">
        <f t="shared" si="29"/>
        <v>32.635450214967598</v>
      </c>
      <c r="AX100" s="713">
        <f t="shared" si="30"/>
        <v>26.924717609906445</v>
      </c>
      <c r="AY100" s="891">
        <v>1.63</v>
      </c>
      <c r="AZ100" s="830">
        <v>38.57</v>
      </c>
      <c r="BA100" s="830">
        <v>-55.08</v>
      </c>
      <c r="BB100" s="830">
        <v>18.86</v>
      </c>
      <c r="BC100" s="830">
        <v>-5.3</v>
      </c>
      <c r="BD100" s="865"/>
      <c r="BE100" s="594">
        <v>2017</v>
      </c>
      <c r="BF100" s="856">
        <f t="shared" si="31"/>
        <v>1</v>
      </c>
      <c r="BG100" s="840">
        <v>6.2</v>
      </c>
      <c r="BH100" s="823" t="s">
        <v>4455</v>
      </c>
      <c r="BI100" s="823" t="s">
        <v>4457</v>
      </c>
    </row>
    <row r="101" spans="1:61" s="822" customFormat="1" ht="12.75" customHeight="1" x14ac:dyDescent="0.2">
      <c r="A101" s="148" t="s">
        <v>4902</v>
      </c>
      <c r="B101" s="795" t="s">
        <v>2338</v>
      </c>
      <c r="C101" s="889" t="s">
        <v>4061</v>
      </c>
      <c r="D101" s="889" t="s">
        <v>4193</v>
      </c>
      <c r="E101" s="699">
        <v>8</v>
      </c>
      <c r="F101" s="1155">
        <v>571</v>
      </c>
      <c r="G101" s="1155" t="s">
        <v>105</v>
      </c>
      <c r="H101" s="1155" t="s">
        <v>105</v>
      </c>
      <c r="I101" s="832">
        <v>30.07</v>
      </c>
      <c r="J101" s="618">
        <f t="shared" si="18"/>
        <v>4.8553375457266377</v>
      </c>
      <c r="K101" s="835">
        <v>0.36499999999999999</v>
      </c>
      <c r="L101" s="845">
        <v>4</v>
      </c>
      <c r="M101" s="609">
        <f t="shared" si="19"/>
        <v>1.46</v>
      </c>
      <c r="N101" s="828" t="s">
        <v>4274</v>
      </c>
      <c r="O101" s="700">
        <v>0.34749999999999998</v>
      </c>
      <c r="P101" s="603">
        <v>44596</v>
      </c>
      <c r="Q101" s="603">
        <v>44621</v>
      </c>
      <c r="R101" s="609">
        <f t="shared" si="20"/>
        <v>5.0359712230215878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5.3030303030302983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5.0214116072436976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5.9732594329142463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5.913920808194395</v>
      </c>
      <c r="W101" s="668">
        <f t="shared" si="21"/>
        <v>1.0100337198695037</v>
      </c>
      <c r="X101" s="669">
        <f t="shared" si="22"/>
        <v>0.33001433331017938</v>
      </c>
      <c r="Y101" s="834"/>
      <c r="Z101" s="618">
        <f t="shared" si="23"/>
        <v>45.061728395061721</v>
      </c>
      <c r="AA101" s="844">
        <f t="shared" si="24"/>
        <v>9.2808641975308639</v>
      </c>
      <c r="AB101" s="845">
        <v>12</v>
      </c>
      <c r="AC101" s="824">
        <v>3.24</v>
      </c>
      <c r="AD101" s="824" t="s">
        <v>135</v>
      </c>
      <c r="AE101" s="824">
        <v>1.72</v>
      </c>
      <c r="AF101" s="824">
        <v>1.19</v>
      </c>
      <c r="AG101" s="824">
        <v>13.3</v>
      </c>
      <c r="AH101" s="824">
        <v>-1.6</v>
      </c>
      <c r="AI101" s="824">
        <v>-4.04</v>
      </c>
      <c r="AJ101" s="824">
        <v>18.099999999999998</v>
      </c>
      <c r="AK101" s="824" t="s">
        <v>135</v>
      </c>
      <c r="AL101" s="836">
        <v>119870</v>
      </c>
      <c r="AM101" s="830">
        <v>0.06</v>
      </c>
      <c r="AN101" s="824">
        <v>0.4</v>
      </c>
      <c r="AO101" s="705">
        <f t="shared" si="25"/>
        <v>1.547732781110021</v>
      </c>
      <c r="AP101" s="706">
        <f t="shared" si="26"/>
        <v>10.828596978640885</v>
      </c>
      <c r="AQ101" s="846">
        <f t="shared" si="27"/>
        <v>-29.938984068450971</v>
      </c>
      <c r="AR101" s="618">
        <f>INDEX(Historical!$C$7:$C$1227,MATCH(B101,Historical!$B$7:$B$1249,0))*IF(AH101="n/a",1.03,IF(AH101&lt;0,1.01,IF(AH101&gt;10,1.1,(1+AH101/100))))</f>
        <v>1.4038999999999999</v>
      </c>
      <c r="AS101" s="844">
        <f t="shared" si="28"/>
        <v>1.4179389999999998</v>
      </c>
      <c r="AT101" s="844">
        <f t="shared" si="32"/>
        <v>1.4604771699999999</v>
      </c>
      <c r="AU101" s="844">
        <f t="shared" si="32"/>
        <v>1.5042914851</v>
      </c>
      <c r="AV101" s="844">
        <f t="shared" si="32"/>
        <v>1.549420229653</v>
      </c>
      <c r="AW101" s="618">
        <f t="shared" si="29"/>
        <v>7.3360278847529994</v>
      </c>
      <c r="AX101" s="713">
        <f t="shared" si="30"/>
        <v>24.396501113245758</v>
      </c>
      <c r="AY101" s="891">
        <v>0.74</v>
      </c>
      <c r="AZ101" s="830">
        <v>22.29</v>
      </c>
      <c r="BA101" s="830">
        <v>-46.57</v>
      </c>
      <c r="BB101" s="830">
        <v>8.33</v>
      </c>
      <c r="BC101" s="830">
        <v>-20.7</v>
      </c>
      <c r="BD101" s="865"/>
      <c r="BE101" s="594">
        <v>2015</v>
      </c>
      <c r="BF101" s="856">
        <f t="shared" si="31"/>
        <v>1</v>
      </c>
      <c r="BG101" s="840">
        <v>7.7</v>
      </c>
      <c r="BH101" s="823" t="s">
        <v>4455</v>
      </c>
      <c r="BI101" s="823" t="s">
        <v>4456</v>
      </c>
    </row>
    <row r="102" spans="1:61" s="822" customFormat="1" ht="12.75" customHeight="1" x14ac:dyDescent="0.2">
      <c r="A102" s="670" t="s">
        <v>3775</v>
      </c>
      <c r="B102" s="956" t="s">
        <v>3776</v>
      </c>
      <c r="C102" s="889" t="s">
        <v>122</v>
      </c>
      <c r="D102" s="889" t="s">
        <v>4043</v>
      </c>
      <c r="E102" s="699">
        <v>9</v>
      </c>
      <c r="F102" s="1155">
        <v>560</v>
      </c>
      <c r="G102" s="1155" t="s">
        <v>105</v>
      </c>
      <c r="H102" s="1155" t="s">
        <v>105</v>
      </c>
      <c r="I102" s="841">
        <v>110.89</v>
      </c>
      <c r="J102" s="618">
        <f t="shared" si="18"/>
        <v>1.1723329425556859</v>
      </c>
      <c r="K102" s="822">
        <v>0.65</v>
      </c>
      <c r="L102" s="1155">
        <v>2</v>
      </c>
      <c r="M102" s="609">
        <f t="shared" si="19"/>
        <v>1.3</v>
      </c>
      <c r="N102" s="1155" t="s">
        <v>395</v>
      </c>
      <c r="O102" s="575">
        <v>0.63</v>
      </c>
      <c r="P102" s="603">
        <v>44883</v>
      </c>
      <c r="Q102" s="603">
        <v>44893</v>
      </c>
      <c r="R102" s="609">
        <f t="shared" si="20"/>
        <v>3.1746031746031771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11.538461538461519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9.2335364430206504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11.603197428653544</v>
      </c>
      <c r="V102" s="667" t="str">
        <f>IF(INDEX(Historical!$N$7:$N$1218,MATCH(B102,Historical!$B$7:$B$1249,0))=0,"n/a",((INDEX(Historical!$C$7:$C$1227,MATCH(B102,Historical!$B$7:$B$1249,0))/INDEX(Historical!$N$7:$N$1218,MATCH(B102,Historical!$B$7:$B$1249,0)))^(1/10)-1)*100)</f>
        <v>n/a</v>
      </c>
      <c r="W102" s="668" t="str">
        <f t="shared" si="21"/>
        <v>n/a</v>
      </c>
      <c r="X102" s="669">
        <f t="shared" si="22"/>
        <v>4.8346655952723108</v>
      </c>
      <c r="Y102" s="638"/>
      <c r="Z102" s="618">
        <f t="shared" si="23"/>
        <v>24.667931688804558</v>
      </c>
      <c r="AA102" s="844">
        <f t="shared" si="24"/>
        <v>21.041745730550286</v>
      </c>
      <c r="AB102" s="845">
        <v>12</v>
      </c>
      <c r="AC102" s="840">
        <v>5.27</v>
      </c>
      <c r="AD102" s="840">
        <v>2.76</v>
      </c>
      <c r="AE102" s="824">
        <v>1.46</v>
      </c>
      <c r="AF102" s="824">
        <v>2.48</v>
      </c>
      <c r="AG102" s="824">
        <v>12.3</v>
      </c>
      <c r="AH102" s="824">
        <v>223.4</v>
      </c>
      <c r="AI102" s="824">
        <v>8.33</v>
      </c>
      <c r="AJ102" s="647">
        <v>2.4</v>
      </c>
      <c r="AK102" s="647">
        <v>7.5</v>
      </c>
      <c r="AL102" s="840">
        <v>2720</v>
      </c>
      <c r="AM102" s="840">
        <v>1.21</v>
      </c>
      <c r="AN102" s="840">
        <v>0</v>
      </c>
      <c r="AO102" s="705">
        <f t="shared" si="25"/>
        <v>-8.2662153593410554</v>
      </c>
      <c r="AP102" s="706">
        <f t="shared" si="26"/>
        <v>12.77553037120923</v>
      </c>
      <c r="AQ102" s="846">
        <f t="shared" si="27"/>
        <v>52.291430286021324</v>
      </c>
      <c r="AR102" s="618">
        <f>INDEX(Historical!$C$7:$C$1227,MATCH(B102,Historical!$B$7:$B$1249,0))*IF(AH102="n/a",1.03,IF(AH102&lt;0,1.01,IF(AH102&gt;10,1.1,(1+AH102/100))))</f>
        <v>1.276</v>
      </c>
      <c r="AS102" s="844">
        <f t="shared" si="28"/>
        <v>1.3822908</v>
      </c>
      <c r="AT102" s="844">
        <f t="shared" si="32"/>
        <v>1.4859626100000001</v>
      </c>
      <c r="AU102" s="844">
        <f t="shared" si="32"/>
        <v>1.5974098057499999</v>
      </c>
      <c r="AV102" s="844">
        <f t="shared" si="32"/>
        <v>1.7172155411812497</v>
      </c>
      <c r="AW102" s="618">
        <f t="shared" si="29"/>
        <v>7.4588787569312496</v>
      </c>
      <c r="AX102" s="713">
        <f t="shared" si="30"/>
        <v>6.7263763702148527</v>
      </c>
      <c r="AY102" s="695">
        <v>1.1499999999999999</v>
      </c>
      <c r="AZ102" s="824">
        <v>36.9</v>
      </c>
      <c r="BA102" s="824">
        <v>-4.12</v>
      </c>
      <c r="BB102" s="824">
        <v>14.32</v>
      </c>
      <c r="BC102" s="824">
        <v>15.190000000000001</v>
      </c>
      <c r="BD102" s="865"/>
      <c r="BE102" s="594">
        <v>2014</v>
      </c>
      <c r="BF102" s="856">
        <f t="shared" si="31"/>
        <v>1</v>
      </c>
      <c r="BG102" s="840">
        <v>8.1</v>
      </c>
      <c r="BH102" s="823" t="s">
        <v>4455</v>
      </c>
      <c r="BI102" s="823" t="s">
        <v>4456</v>
      </c>
    </row>
    <row r="103" spans="1:61" s="822" customFormat="1" ht="12.75" customHeight="1" x14ac:dyDescent="0.2">
      <c r="A103" s="839" t="s">
        <v>4906</v>
      </c>
      <c r="B103" s="575" t="s">
        <v>4633</v>
      </c>
      <c r="C103" s="889" t="s">
        <v>107</v>
      </c>
      <c r="D103" s="889" t="s">
        <v>4198</v>
      </c>
      <c r="E103" s="699">
        <v>7</v>
      </c>
      <c r="F103" s="1155">
        <v>630</v>
      </c>
      <c r="G103" s="1155" t="s">
        <v>105</v>
      </c>
      <c r="H103" s="1155" t="s">
        <v>105</v>
      </c>
      <c r="I103" s="832">
        <v>18.579999999999998</v>
      </c>
      <c r="J103" s="618">
        <f t="shared" si="18"/>
        <v>2.1528525296017222</v>
      </c>
      <c r="K103" s="835">
        <v>0.2</v>
      </c>
      <c r="L103" s="845">
        <v>2</v>
      </c>
      <c r="M103" s="609">
        <f t="shared" si="19"/>
        <v>0.4</v>
      </c>
      <c r="N103" s="828" t="s">
        <v>4635</v>
      </c>
      <c r="O103" s="700">
        <v>0.17499999999999999</v>
      </c>
      <c r="P103" s="603">
        <v>44826</v>
      </c>
      <c r="Q103" s="603">
        <v>44848</v>
      </c>
      <c r="R103" s="609">
        <f t="shared" si="20"/>
        <v>14.285714285714299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8.3333333333333481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13.040381433805548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15.226580990107031</v>
      </c>
      <c r="V103" s="667" t="str">
        <f>IF(INDEX(Historical!$N$7:$N$1218,MATCH(B103,Historical!$B$7:$B$1249,0))=0,"n/a",((INDEX(Historical!$C$7:$C$1227,MATCH(B103,Historical!$B$7:$B$1249,0))/INDEX(Historical!$N$7:$N$1218,MATCH(B103,Historical!$B$7:$B$1249,0)))^(1/10)-1)*100)</f>
        <v>n/a</v>
      </c>
      <c r="W103" s="668" t="str">
        <f t="shared" si="21"/>
        <v>n/a</v>
      </c>
      <c r="X103" s="669">
        <f t="shared" si="22"/>
        <v>1.290388219500596</v>
      </c>
      <c r="Y103" s="890"/>
      <c r="Z103" s="618">
        <f t="shared" si="23"/>
        <v>21.50537634408602</v>
      </c>
      <c r="AA103" s="844">
        <f t="shared" si="24"/>
        <v>9.9892473118279561</v>
      </c>
      <c r="AB103" s="845">
        <v>6</v>
      </c>
      <c r="AC103" s="824">
        <v>1.86</v>
      </c>
      <c r="AD103" s="824" t="s">
        <v>135</v>
      </c>
      <c r="AE103" s="824">
        <v>2.42</v>
      </c>
      <c r="AF103" s="824">
        <v>0.86</v>
      </c>
      <c r="AG103" s="824">
        <v>7.7</v>
      </c>
      <c r="AH103" s="824">
        <v>6.2</v>
      </c>
      <c r="AI103" s="824" t="s">
        <v>135</v>
      </c>
      <c r="AJ103" s="824">
        <v>11.799999999999999</v>
      </c>
      <c r="AK103" s="824" t="s">
        <v>135</v>
      </c>
      <c r="AL103" s="836">
        <v>61.87</v>
      </c>
      <c r="AM103" s="830">
        <v>4.7</v>
      </c>
      <c r="AN103" s="824">
        <v>0</v>
      </c>
      <c r="AO103" s="705">
        <f t="shared" si="25"/>
        <v>7.3901862078807987</v>
      </c>
      <c r="AP103" s="706">
        <f t="shared" si="26"/>
        <v>17.379433519708755</v>
      </c>
      <c r="AQ103" s="846">
        <f t="shared" si="27"/>
        <v>-38.209124412626736</v>
      </c>
      <c r="AR103" s="618">
        <f>INDEX(Historical!$C$7:$C$1227,MATCH(B103,Historical!$B$7:$B$1249,0))*IF(AH103="n/a",1.03,IF(AH103&lt;0,1.01,IF(AH103&gt;10,1.1,(1+AH103/100))))</f>
        <v>0.34515000000000001</v>
      </c>
      <c r="AS103" s="844">
        <f t="shared" si="28"/>
        <v>0.3555045</v>
      </c>
      <c r="AT103" s="844">
        <f t="shared" si="32"/>
        <v>0.36616963499999999</v>
      </c>
      <c r="AU103" s="844">
        <f t="shared" si="32"/>
        <v>0.37715472405</v>
      </c>
      <c r="AV103" s="844">
        <f t="shared" si="32"/>
        <v>0.38846936577149999</v>
      </c>
      <c r="AW103" s="618">
        <f t="shared" si="29"/>
        <v>1.8324482248214999</v>
      </c>
      <c r="AX103" s="713">
        <f t="shared" si="30"/>
        <v>9.8624769904278811</v>
      </c>
      <c r="AY103" s="891">
        <v>0.56000000000000005</v>
      </c>
      <c r="AZ103" s="830">
        <v>8.6499999999999986</v>
      </c>
      <c r="BA103" s="830">
        <v>-31.240000000000002</v>
      </c>
      <c r="BB103" s="830">
        <v>-2.2399999999999998</v>
      </c>
      <c r="BC103" s="830">
        <v>-13.33</v>
      </c>
      <c r="BD103" s="865"/>
      <c r="BE103" s="594">
        <v>2016</v>
      </c>
      <c r="BF103" s="856">
        <f t="shared" si="31"/>
        <v>1</v>
      </c>
      <c r="BG103" s="840">
        <v>0.70000000000000007</v>
      </c>
      <c r="BH103" s="823" t="s">
        <v>4455</v>
      </c>
      <c r="BI103" s="823" t="s">
        <v>4456</v>
      </c>
    </row>
    <row r="104" spans="1:61" s="822" customFormat="1" ht="12.75" customHeight="1" x14ac:dyDescent="0.2">
      <c r="A104" s="838" t="s">
        <v>4909</v>
      </c>
      <c r="B104" s="575" t="s">
        <v>3859</v>
      </c>
      <c r="C104" s="889" t="s">
        <v>107</v>
      </c>
      <c r="D104" s="889" t="s">
        <v>4205</v>
      </c>
      <c r="E104" s="699">
        <v>9</v>
      </c>
      <c r="F104" s="1155">
        <v>556</v>
      </c>
      <c r="G104" s="1155" t="s">
        <v>105</v>
      </c>
      <c r="H104" s="1155" t="s">
        <v>105</v>
      </c>
      <c r="I104" s="832">
        <v>22.14</v>
      </c>
      <c r="J104" s="618">
        <f t="shared" si="18"/>
        <v>1.7163504968383017</v>
      </c>
      <c r="K104" s="835">
        <v>9.5000000000000001E-2</v>
      </c>
      <c r="L104" s="845">
        <v>4</v>
      </c>
      <c r="M104" s="609">
        <f t="shared" si="19"/>
        <v>0.38</v>
      </c>
      <c r="N104" s="828" t="s">
        <v>708</v>
      </c>
      <c r="O104" s="700">
        <v>0.09</v>
      </c>
      <c r="P104" s="603">
        <v>44833</v>
      </c>
      <c r="Q104" s="603">
        <v>44865</v>
      </c>
      <c r="R104" s="609">
        <f t="shared" si="20"/>
        <v>5.5555555555555607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20.408163265306122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24.873359088700763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50.192049017759864</v>
      </c>
      <c r="V104" s="667" t="str">
        <f>IF(INDEX(Historical!$N$7:$N$1218,MATCH(B104,Historical!$B$7:$B$1249,0))=0,"n/a",((INDEX(Historical!$C$7:$C$1227,MATCH(B104,Historical!$B$7:$B$1249,0))/INDEX(Historical!$N$7:$N$1218,MATCH(B104,Historical!$B$7:$B$1249,0)))^(1/10)-1)*100)</f>
        <v>n/a</v>
      </c>
      <c r="W104" s="668" t="str">
        <f t="shared" si="21"/>
        <v>n/a</v>
      </c>
      <c r="X104" s="669" t="str">
        <f t="shared" si="22"/>
        <v>n/a</v>
      </c>
      <c r="Y104" s="834"/>
      <c r="Z104" s="618">
        <f t="shared" si="23"/>
        <v>11.62079510703364</v>
      </c>
      <c r="AA104" s="844">
        <f t="shared" si="24"/>
        <v>6.7706422018348622</v>
      </c>
      <c r="AB104" s="845">
        <v>12</v>
      </c>
      <c r="AC104" s="824">
        <v>3.27</v>
      </c>
      <c r="AD104" s="824" t="s">
        <v>135</v>
      </c>
      <c r="AE104" s="824">
        <v>2.2000000000000002</v>
      </c>
      <c r="AF104" s="824">
        <v>1.06</v>
      </c>
      <c r="AG104" s="824">
        <v>15</v>
      </c>
      <c r="AH104" s="824">
        <v>-40.200000000000003</v>
      </c>
      <c r="AI104" s="824">
        <v>2.68</v>
      </c>
      <c r="AJ104" s="824">
        <v>-7.1999999999999993</v>
      </c>
      <c r="AK104" s="824" t="s">
        <v>135</v>
      </c>
      <c r="AL104" s="836">
        <v>217.52</v>
      </c>
      <c r="AM104" s="830">
        <v>2.5</v>
      </c>
      <c r="AN104" s="824">
        <v>0.26</v>
      </c>
      <c r="AO104" s="705">
        <f t="shared" si="25"/>
        <v>45.137757312763306</v>
      </c>
      <c r="AP104" s="706">
        <f t="shared" si="26"/>
        <v>51.908399514598166</v>
      </c>
      <c r="AQ104" s="846">
        <f t="shared" si="27"/>
        <v>-43.522351583637963</v>
      </c>
      <c r="AR104" s="618">
        <f>INDEX(Historical!$C$7:$C$1227,MATCH(B104,Historical!$B$7:$B$1249,0))*IF(AH104="n/a",1.03,IF(AH104&lt;0,1.01,IF(AH104&gt;10,1.1,(1+AH104/100))))</f>
        <v>0.29794999999999999</v>
      </c>
      <c r="AS104" s="844">
        <f t="shared" si="28"/>
        <v>0.30593505999999998</v>
      </c>
      <c r="AT104" s="844">
        <f t="shared" si="32"/>
        <v>0.31511311180000001</v>
      </c>
      <c r="AU104" s="844">
        <f t="shared" si="32"/>
        <v>0.32456650515400004</v>
      </c>
      <c r="AV104" s="844">
        <f t="shared" si="32"/>
        <v>0.33430350030862005</v>
      </c>
      <c r="AW104" s="618">
        <f t="shared" si="29"/>
        <v>1.5778681772626202</v>
      </c>
      <c r="AX104" s="713">
        <f t="shared" si="30"/>
        <v>7.1267758683948506</v>
      </c>
      <c r="AY104" s="891">
        <v>0.5</v>
      </c>
      <c r="AZ104" s="830">
        <v>29.659999999999997</v>
      </c>
      <c r="BA104" s="830">
        <v>-6.660000000000001</v>
      </c>
      <c r="BB104" s="830">
        <v>4.71</v>
      </c>
      <c r="BC104" s="830">
        <v>5.65</v>
      </c>
      <c r="BD104" s="865"/>
      <c r="BE104" s="594">
        <v>2014</v>
      </c>
      <c r="BF104" s="856">
        <f t="shared" si="31"/>
        <v>1</v>
      </c>
      <c r="BG104" s="840">
        <v>1.3</v>
      </c>
      <c r="BH104" s="823" t="s">
        <v>4455</v>
      </c>
      <c r="BI104" s="823" t="s">
        <v>4456</v>
      </c>
    </row>
    <row r="105" spans="1:61" s="822" customFormat="1" ht="12.75" customHeight="1" x14ac:dyDescent="0.2">
      <c r="A105" s="839" t="s">
        <v>5253</v>
      </c>
      <c r="B105" s="575" t="s">
        <v>5248</v>
      </c>
      <c r="C105" s="889" t="s">
        <v>127</v>
      </c>
      <c r="D105" s="889" t="s">
        <v>4194</v>
      </c>
      <c r="E105" s="699">
        <v>6</v>
      </c>
      <c r="F105" s="1155">
        <v>673</v>
      </c>
      <c r="G105" s="1155" t="s">
        <v>105</v>
      </c>
      <c r="H105" s="1155" t="s">
        <v>105</v>
      </c>
      <c r="I105" s="832">
        <v>84.69</v>
      </c>
      <c r="J105" s="618">
        <f t="shared" si="18"/>
        <v>0.88558271342543404</v>
      </c>
      <c r="K105" s="835">
        <v>0.75</v>
      </c>
      <c r="L105" s="845">
        <v>1</v>
      </c>
      <c r="M105" s="609">
        <f t="shared" si="19"/>
        <v>0.75</v>
      </c>
      <c r="N105" s="828" t="s">
        <v>1748</v>
      </c>
      <c r="O105" s="700">
        <v>0.7</v>
      </c>
      <c r="P105" s="603">
        <v>44784</v>
      </c>
      <c r="Q105" s="603">
        <v>44804</v>
      </c>
      <c r="R105" s="609">
        <f t="shared" si="20"/>
        <v>7.1428571428571495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7.6923076923076872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8.3706762661827092</v>
      </c>
      <c r="U105" s="667" t="str">
        <f>IF(INDEX(Historical!$H$7:$H$1218,MATCH(B105,Historical!$B$7:$B$1249,0))=0,"n/a",((INDEX(Historical!$C$7:$C$1227,MATCH(B105,Historical!$B$7:$B$1249,0))/INDEX(Historical!$H$7:$H$1218,MATCH(B105,Historical!$B$7:$B$1249,0)))^(1/5)-1)*100)</f>
        <v>n/a</v>
      </c>
      <c r="V105" s="667" t="str">
        <f>IF(INDEX(Historical!$N$7:$N$1218,MATCH(B105,Historical!$B$7:$B$1249,0))=0,"n/a",((INDEX(Historical!$C$7:$C$1227,MATCH(B105,Historical!$B$7:$B$1249,0))/INDEX(Historical!$N$7:$N$1218,MATCH(B105,Historical!$B$7:$B$1249,0)))^(1/10)-1)*100)</f>
        <v>n/a</v>
      </c>
      <c r="W105" s="668" t="str">
        <f t="shared" si="21"/>
        <v>n/a</v>
      </c>
      <c r="X105" s="669" t="str">
        <f t="shared" si="22"/>
        <v>n/a</v>
      </c>
      <c r="Y105" s="640"/>
      <c r="Z105" s="618">
        <f t="shared" si="23"/>
        <v>14.970059880239523</v>
      </c>
      <c r="AA105" s="844">
        <f t="shared" si="24"/>
        <v>16.904191616766468</v>
      </c>
      <c r="AB105" s="845">
        <v>5</v>
      </c>
      <c r="AC105" s="824">
        <v>5.01</v>
      </c>
      <c r="AD105" s="824" t="s">
        <v>135</v>
      </c>
      <c r="AE105" s="824">
        <v>0.98</v>
      </c>
      <c r="AF105" s="824">
        <v>3.55</v>
      </c>
      <c r="AG105" s="824">
        <v>22.2</v>
      </c>
      <c r="AH105" s="824">
        <v>3.1</v>
      </c>
      <c r="AI105" s="824" t="s">
        <v>135</v>
      </c>
      <c r="AJ105" s="824">
        <v>11</v>
      </c>
      <c r="AK105" s="824" t="s">
        <v>135</v>
      </c>
      <c r="AL105" s="836">
        <v>965.58</v>
      </c>
      <c r="AM105" s="830">
        <v>2</v>
      </c>
      <c r="AN105" s="824">
        <v>0.2</v>
      </c>
      <c r="AO105" s="705" t="str">
        <f t="shared" si="25"/>
        <v>n/a</v>
      </c>
      <c r="AP105" s="706" t="str">
        <f t="shared" si="26"/>
        <v>n/a</v>
      </c>
      <c r="AQ105" s="846">
        <f t="shared" si="27"/>
        <v>63.3127609350584</v>
      </c>
      <c r="AR105" s="618">
        <f>INDEX(Historical!$C$7:$C$1227,MATCH(B105,Historical!$B$7:$B$1249,0))*IF(AH105="n/a",1.03,IF(AH105&lt;0,1.01,IF(AH105&gt;10,1.1,(1+AH105/100))))</f>
        <v>0.7216999999999999</v>
      </c>
      <c r="AS105" s="844">
        <f t="shared" si="28"/>
        <v>0.74335099999999987</v>
      </c>
      <c r="AT105" s="844">
        <f t="shared" si="32"/>
        <v>0.76565152999999986</v>
      </c>
      <c r="AU105" s="844">
        <f t="shared" si="32"/>
        <v>0.78862107589999986</v>
      </c>
      <c r="AV105" s="844">
        <f t="shared" si="32"/>
        <v>0.8122797081769999</v>
      </c>
      <c r="AW105" s="618">
        <f t="shared" si="29"/>
        <v>3.8316033140769994</v>
      </c>
      <c r="AX105" s="713">
        <f t="shared" si="30"/>
        <v>4.5242688795335928</v>
      </c>
      <c r="AY105" s="891">
        <v>0.33</v>
      </c>
      <c r="AZ105" s="830">
        <v>28.98</v>
      </c>
      <c r="BA105" s="830">
        <v>-6.1400000000000006</v>
      </c>
      <c r="BB105" s="830">
        <v>5.54</v>
      </c>
      <c r="BC105" s="830">
        <v>10.100000000000001</v>
      </c>
      <c r="BD105" s="865"/>
      <c r="BE105" s="594">
        <v>2017</v>
      </c>
      <c r="BF105" s="856">
        <f t="shared" si="31"/>
        <v>1</v>
      </c>
      <c r="BG105" s="840">
        <v>13.100000000000001</v>
      </c>
      <c r="BH105" s="823" t="s">
        <v>4455</v>
      </c>
      <c r="BI105" s="823" t="s">
        <v>4456</v>
      </c>
    </row>
    <row r="106" spans="1:61" s="822" customFormat="1" ht="12.75" customHeight="1" x14ac:dyDescent="0.2">
      <c r="A106" s="839" t="s">
        <v>4560</v>
      </c>
      <c r="B106" s="575" t="s">
        <v>4550</v>
      </c>
      <c r="C106" s="889" t="s">
        <v>107</v>
      </c>
      <c r="D106" s="889" t="s">
        <v>4509</v>
      </c>
      <c r="E106" s="699">
        <v>6</v>
      </c>
      <c r="F106" s="1155">
        <v>650</v>
      </c>
      <c r="G106" s="1155" t="s">
        <v>105</v>
      </c>
      <c r="H106" s="1155" t="s">
        <v>105</v>
      </c>
      <c r="I106" s="832">
        <v>37.99</v>
      </c>
      <c r="J106" s="618">
        <f t="shared" si="18"/>
        <v>3.1587259805211896</v>
      </c>
      <c r="K106" s="835">
        <v>0.3</v>
      </c>
      <c r="L106" s="845">
        <v>4</v>
      </c>
      <c r="M106" s="609">
        <f t="shared" si="19"/>
        <v>1.2</v>
      </c>
      <c r="N106" s="828" t="s">
        <v>508</v>
      </c>
      <c r="O106" s="700">
        <v>0.25</v>
      </c>
      <c r="P106" s="603">
        <v>44603</v>
      </c>
      <c r="Q106" s="603">
        <v>44617</v>
      </c>
      <c r="R106" s="609">
        <f t="shared" si="20"/>
        <v>19.999999999999996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50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25.99210498948732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29.19940099556333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13.665914413936475</v>
      </c>
      <c r="W106" s="668">
        <f t="shared" si="21"/>
        <v>2.1366591441393656</v>
      </c>
      <c r="X106" s="669">
        <f t="shared" si="22"/>
        <v>0.33408925624214336</v>
      </c>
      <c r="Y106" s="640"/>
      <c r="Z106" s="618">
        <f t="shared" si="23"/>
        <v>32.520325203252028</v>
      </c>
      <c r="AA106" s="844">
        <f t="shared" si="24"/>
        <v>10.295392953929539</v>
      </c>
      <c r="AB106" s="845">
        <v>11</v>
      </c>
      <c r="AC106" s="824">
        <v>3.69</v>
      </c>
      <c r="AD106" s="824">
        <v>0.56000000000000005</v>
      </c>
      <c r="AE106" s="824">
        <v>1.1499999999999999</v>
      </c>
      <c r="AF106" s="824">
        <v>0.88</v>
      </c>
      <c r="AG106" s="824">
        <v>9.1999999999999993</v>
      </c>
      <c r="AH106" s="824">
        <v>131.9</v>
      </c>
      <c r="AI106" s="824">
        <v>16.07</v>
      </c>
      <c r="AJ106" s="824">
        <v>87.4</v>
      </c>
      <c r="AK106" s="824">
        <v>18</v>
      </c>
      <c r="AL106" s="836">
        <v>8540</v>
      </c>
      <c r="AM106" s="830">
        <v>11.5</v>
      </c>
      <c r="AN106" s="824">
        <v>3.11</v>
      </c>
      <c r="AO106" s="705">
        <f t="shared" si="25"/>
        <v>22.062734022154981</v>
      </c>
      <c r="AP106" s="706">
        <f t="shared" si="26"/>
        <v>32.35812697608452</v>
      </c>
      <c r="AQ106" s="846">
        <f t="shared" si="27"/>
        <v>-36.544168293710889</v>
      </c>
      <c r="AR106" s="618">
        <f>INDEX(Historical!$C$7:$C$1227,MATCH(B106,Historical!$B$7:$B$1249,0))*IF(AH106="n/a",1.03,IF(AH106&lt;0,1.01,IF(AH106&gt;10,1.1,(1+AH106/100))))</f>
        <v>0.9900000000000001</v>
      </c>
      <c r="AS106" s="844">
        <f t="shared" si="28"/>
        <v>1.0890000000000002</v>
      </c>
      <c r="AT106" s="844">
        <f t="shared" si="32"/>
        <v>1.1979000000000004</v>
      </c>
      <c r="AU106" s="844">
        <f t="shared" si="32"/>
        <v>1.3176900000000005</v>
      </c>
      <c r="AV106" s="844">
        <f t="shared" si="32"/>
        <v>1.4494590000000007</v>
      </c>
      <c r="AW106" s="618">
        <f t="shared" si="29"/>
        <v>6.044049000000002</v>
      </c>
      <c r="AX106" s="713">
        <f t="shared" si="30"/>
        <v>15.909578836535934</v>
      </c>
      <c r="AY106" s="891">
        <v>1.39</v>
      </c>
      <c r="AZ106" s="830">
        <v>46.82</v>
      </c>
      <c r="BA106" s="830">
        <v>-8.44</v>
      </c>
      <c r="BB106" s="830">
        <v>13.25</v>
      </c>
      <c r="BC106" s="830">
        <v>17.690000000000001</v>
      </c>
      <c r="BD106" s="865"/>
      <c r="BE106" s="594">
        <v>2017</v>
      </c>
      <c r="BF106" s="856">
        <f t="shared" si="31"/>
        <v>1</v>
      </c>
      <c r="BG106" s="840">
        <v>1.6</v>
      </c>
      <c r="BH106" s="823" t="s">
        <v>4455</v>
      </c>
      <c r="BI106" s="823" t="s">
        <v>4456</v>
      </c>
    </row>
    <row r="107" spans="1:61" s="822" customFormat="1" ht="12.75" customHeight="1" x14ac:dyDescent="0.2">
      <c r="A107" s="839" t="s">
        <v>5283</v>
      </c>
      <c r="B107" s="575" t="s">
        <v>5269</v>
      </c>
      <c r="C107" s="889" t="s">
        <v>111</v>
      </c>
      <c r="D107" s="889" t="s">
        <v>4228</v>
      </c>
      <c r="E107" s="699">
        <v>5</v>
      </c>
      <c r="F107" s="1155">
        <v>691</v>
      </c>
      <c r="G107" s="1155" t="s">
        <v>105</v>
      </c>
      <c r="H107" s="1155" t="s">
        <v>105</v>
      </c>
      <c r="I107" s="832">
        <v>59.07</v>
      </c>
      <c r="J107" s="618">
        <f t="shared" si="18"/>
        <v>2.0314880650076179</v>
      </c>
      <c r="K107" s="835">
        <v>0.3</v>
      </c>
      <c r="L107" s="845">
        <v>4</v>
      </c>
      <c r="M107" s="609">
        <f t="shared" si="19"/>
        <v>1.2</v>
      </c>
      <c r="N107" s="828" t="s">
        <v>200</v>
      </c>
      <c r="O107" s="700">
        <v>0.26</v>
      </c>
      <c r="P107" s="603">
        <v>44630</v>
      </c>
      <c r="Q107" s="603">
        <v>44645</v>
      </c>
      <c r="R107" s="609">
        <f t="shared" si="20"/>
        <v>15.384615384615378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22.499999999999986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17.767360601798199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15.344520419276764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0.6614017422102052</v>
      </c>
      <c r="Y107" s="640"/>
      <c r="Z107" s="618">
        <f t="shared" si="23"/>
        <v>27.97202797202797</v>
      </c>
      <c r="AA107" s="844">
        <f t="shared" si="24"/>
        <v>13.76923076923077</v>
      </c>
      <c r="AB107" s="845">
        <v>12</v>
      </c>
      <c r="AC107" s="824">
        <v>4.29</v>
      </c>
      <c r="AD107" s="824">
        <v>0.88</v>
      </c>
      <c r="AE107" s="824">
        <v>0.69</v>
      </c>
      <c r="AF107" s="824">
        <v>5.41</v>
      </c>
      <c r="AG107" s="824">
        <v>44.1</v>
      </c>
      <c r="AH107" s="824">
        <v>35.299999999999997</v>
      </c>
      <c r="AI107" s="824">
        <v>-7.5</v>
      </c>
      <c r="AJ107" s="824">
        <v>23.200000000000003</v>
      </c>
      <c r="AK107" s="824">
        <v>15</v>
      </c>
      <c r="AL107" s="836">
        <v>1180</v>
      </c>
      <c r="AM107" s="830">
        <v>3.6999999999999997</v>
      </c>
      <c r="AN107" s="824">
        <v>0</v>
      </c>
      <c r="AO107" s="705">
        <f t="shared" si="25"/>
        <v>3.6067777150536102</v>
      </c>
      <c r="AP107" s="706">
        <f t="shared" si="26"/>
        <v>17.37600848428438</v>
      </c>
      <c r="AQ107" s="846">
        <f t="shared" si="27"/>
        <v>81.954253666547785</v>
      </c>
      <c r="AR107" s="618">
        <f>INDEX(Historical!$C$7:$C$1227,MATCH(B107,Historical!$B$7:$B$1249,0))*IF(AH107="n/a",1.03,IF(AH107&lt;0,1.01,IF(AH107&gt;10,1.1,(1+AH107/100))))</f>
        <v>1.0780000000000001</v>
      </c>
      <c r="AS107" s="844">
        <f t="shared" si="28"/>
        <v>1.0887800000000001</v>
      </c>
      <c r="AT107" s="844">
        <f t="shared" ref="AT107:AV126" si="33">IF($AK107="n/a",1.03*AS107,IF($AK107&lt;0,1.01*AS107,IF($AK107&gt;10,1.1*AS107,(1+$AK107/100)*AS107)))</f>
        <v>1.1976580000000001</v>
      </c>
      <c r="AU107" s="844">
        <f t="shared" si="33"/>
        <v>1.3174238000000003</v>
      </c>
      <c r="AV107" s="844">
        <f t="shared" si="33"/>
        <v>1.4491661800000004</v>
      </c>
      <c r="AW107" s="618">
        <f t="shared" si="29"/>
        <v>6.1310279800000007</v>
      </c>
      <c r="AX107" s="713">
        <f t="shared" si="30"/>
        <v>10.379258472998139</v>
      </c>
      <c r="AY107" s="891">
        <v>0.96</v>
      </c>
      <c r="AZ107" s="830">
        <v>8.6999999999999993</v>
      </c>
      <c r="BA107" s="830">
        <v>-24.89</v>
      </c>
      <c r="BB107" s="830">
        <v>-0.57999999999999996</v>
      </c>
      <c r="BC107" s="830">
        <v>-8.18</v>
      </c>
      <c r="BD107" s="865"/>
      <c r="BE107" s="594">
        <v>2018</v>
      </c>
      <c r="BF107" s="856">
        <f t="shared" si="31"/>
        <v>1</v>
      </c>
      <c r="BG107" s="840">
        <v>18.8</v>
      </c>
      <c r="BH107" s="823" t="s">
        <v>4455</v>
      </c>
      <c r="BI107" s="823" t="s">
        <v>4456</v>
      </c>
    </row>
    <row r="108" spans="1:61" s="822" customFormat="1" ht="12.75" customHeight="1" x14ac:dyDescent="0.2">
      <c r="A108" s="839" t="s">
        <v>5309</v>
      </c>
      <c r="B108" s="575" t="s">
        <v>2367</v>
      </c>
      <c r="C108" s="889" t="s">
        <v>177</v>
      </c>
      <c r="D108" s="889" t="s">
        <v>4203</v>
      </c>
      <c r="E108" s="699">
        <v>5</v>
      </c>
      <c r="F108" s="1155">
        <v>698</v>
      </c>
      <c r="G108" s="1155" t="s">
        <v>105</v>
      </c>
      <c r="H108" s="1155" t="s">
        <v>105</v>
      </c>
      <c r="I108" s="832">
        <v>19.12</v>
      </c>
      <c r="J108" s="618">
        <f t="shared" si="18"/>
        <v>5.8054393305439334</v>
      </c>
      <c r="K108" s="835">
        <v>0.27750000000000002</v>
      </c>
      <c r="L108" s="845">
        <v>4</v>
      </c>
      <c r="M108" s="609">
        <f t="shared" si="19"/>
        <v>1.1100000000000001</v>
      </c>
      <c r="N108" s="828" t="s">
        <v>106</v>
      </c>
      <c r="O108" s="700">
        <v>0.27</v>
      </c>
      <c r="P108" s="603">
        <v>44680</v>
      </c>
      <c r="Q108" s="603">
        <v>44697</v>
      </c>
      <c r="R108" s="609">
        <f t="shared" si="20"/>
        <v>2.7777777777777799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3.3734939759036076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13.942680346781767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16.489145438598808</v>
      </c>
      <c r="V108" s="667">
        <f>IF(INDEX(Historical!$N$7:$N$1218,MATCH(B108,Historical!$B$7:$B$1249,0))=0,"n/a",((INDEX(Historical!$C$7:$C$1227,MATCH(B108,Historical!$B$7:$B$1249,0))/INDEX(Historical!$N$7:$N$1218,MATCH(B108,Historical!$B$7:$B$1249,0)))^(1/10)-1)*100)</f>
        <v>3.7806910223535439</v>
      </c>
      <c r="W108" s="668">
        <f t="shared" si="21"/>
        <v>4.3614104779009519</v>
      </c>
      <c r="X108" s="669">
        <f t="shared" si="22"/>
        <v>0.63911416428677548</v>
      </c>
      <c r="Y108" s="640"/>
      <c r="Z108" s="618">
        <f t="shared" si="23"/>
        <v>100.90909090909091</v>
      </c>
      <c r="AA108" s="844">
        <f t="shared" si="24"/>
        <v>17.381818181818183</v>
      </c>
      <c r="AB108" s="845">
        <v>12</v>
      </c>
      <c r="AC108" s="824">
        <v>1.1000000000000001</v>
      </c>
      <c r="AD108" s="824" t="s">
        <v>135</v>
      </c>
      <c r="AE108" s="824">
        <v>2.2400000000000002</v>
      </c>
      <c r="AF108" s="824">
        <v>1.38</v>
      </c>
      <c r="AG108" s="824">
        <v>8.2000000000000011</v>
      </c>
      <c r="AH108" s="824">
        <v>-12.1</v>
      </c>
      <c r="AI108" s="824">
        <v>-1.73</v>
      </c>
      <c r="AJ108" s="824">
        <v>25.8</v>
      </c>
      <c r="AK108" s="824">
        <v>-3.2199999999999998</v>
      </c>
      <c r="AL108" s="836">
        <v>42600</v>
      </c>
      <c r="AM108" s="830">
        <v>0.1</v>
      </c>
      <c r="AN108" s="824">
        <v>1.03</v>
      </c>
      <c r="AO108" s="705">
        <f t="shared" si="25"/>
        <v>4.9127665873245583</v>
      </c>
      <c r="AP108" s="706">
        <f t="shared" si="26"/>
        <v>22.294584769142741</v>
      </c>
      <c r="AQ108" s="846">
        <f t="shared" si="27"/>
        <v>3.2513849052325572</v>
      </c>
      <c r="AR108" s="618">
        <f>INDEX(Historical!$C$7:$C$1227,MATCH(B108,Historical!$B$7:$B$1249,0))*IF(AH108="n/a",1.03,IF(AH108&lt;0,1.01,IF(AH108&gt;10,1.1,(1+AH108/100))))</f>
        <v>1.0832250000000001</v>
      </c>
      <c r="AS108" s="844">
        <f t="shared" si="28"/>
        <v>1.0940572500000001</v>
      </c>
      <c r="AT108" s="844">
        <f t="shared" si="33"/>
        <v>1.1049978225000001</v>
      </c>
      <c r="AU108" s="844">
        <f t="shared" si="33"/>
        <v>1.1160478007250001</v>
      </c>
      <c r="AV108" s="844">
        <f t="shared" si="33"/>
        <v>1.1272082787322502</v>
      </c>
      <c r="AW108" s="618">
        <f t="shared" si="29"/>
        <v>5.5255361519572501</v>
      </c>
      <c r="AX108" s="713">
        <f t="shared" si="30"/>
        <v>28.899247656680178</v>
      </c>
      <c r="AY108" s="891">
        <v>0.93</v>
      </c>
      <c r="AZ108" s="830">
        <v>27.36</v>
      </c>
      <c r="BA108" s="830">
        <v>-5.35</v>
      </c>
      <c r="BB108" s="830">
        <v>7.8100000000000005</v>
      </c>
      <c r="BC108" s="830">
        <v>5.58</v>
      </c>
      <c r="BD108" s="865"/>
      <c r="BE108" s="594">
        <v>2018</v>
      </c>
      <c r="BF108" s="856">
        <f t="shared" si="31"/>
        <v>1</v>
      </c>
      <c r="BG108" s="840">
        <v>3.5999999999999996</v>
      </c>
      <c r="BH108" s="823" t="s">
        <v>4455</v>
      </c>
      <c r="BI108" s="823" t="s">
        <v>4456</v>
      </c>
    </row>
    <row r="109" spans="1:61" s="822" customFormat="1" ht="12.75" customHeight="1" x14ac:dyDescent="0.2">
      <c r="A109" s="839" t="s">
        <v>4418</v>
      </c>
      <c r="B109" s="575" t="s">
        <v>4413</v>
      </c>
      <c r="C109" s="889" t="s">
        <v>107</v>
      </c>
      <c r="D109" s="889" t="s">
        <v>117</v>
      </c>
      <c r="E109" s="699">
        <v>7</v>
      </c>
      <c r="F109" s="1155">
        <v>616</v>
      </c>
      <c r="G109" s="1155" t="s">
        <v>105</v>
      </c>
      <c r="H109" s="1155" t="s">
        <v>105</v>
      </c>
      <c r="I109" s="832">
        <v>308.20999999999998</v>
      </c>
      <c r="J109" s="618">
        <f t="shared" si="18"/>
        <v>0.16871613510268973</v>
      </c>
      <c r="K109" s="835">
        <v>0.13</v>
      </c>
      <c r="L109" s="845">
        <v>4</v>
      </c>
      <c r="M109" s="609">
        <f t="shared" si="19"/>
        <v>0.52</v>
      </c>
      <c r="N109" s="828" t="s">
        <v>147</v>
      </c>
      <c r="O109" s="700">
        <v>0.11</v>
      </c>
      <c r="P109" s="603">
        <v>44621</v>
      </c>
      <c r="Q109" s="603">
        <v>44634</v>
      </c>
      <c r="R109" s="609">
        <f t="shared" si="20"/>
        <v>18.181818181818183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22.222222222222232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16.260329205681458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34.490167754521849</v>
      </c>
      <c r="V109" s="667" t="str">
        <f>IF(INDEX(Historical!$N$7:$N$1218,MATCH(B109,Historical!$B$7:$B$1249,0))=0,"n/a",((INDEX(Historical!$C$7:$C$1227,MATCH(B109,Historical!$B$7:$B$1249,0))/INDEX(Historical!$N$7:$N$1218,MATCH(B109,Historical!$B$7:$B$1249,0)))^(1/10)-1)*100)</f>
        <v>n/a</v>
      </c>
      <c r="W109" s="668" t="str">
        <f t="shared" si="21"/>
        <v>n/a</v>
      </c>
      <c r="X109" s="669">
        <f t="shared" si="22"/>
        <v>0.87096383218489515</v>
      </c>
      <c r="Y109" s="834"/>
      <c r="Z109" s="618">
        <f t="shared" si="23"/>
        <v>8.5667215815485989</v>
      </c>
      <c r="AA109" s="844">
        <f t="shared" si="24"/>
        <v>50.775947281713336</v>
      </c>
      <c r="AB109" s="845">
        <v>12</v>
      </c>
      <c r="AC109" s="824">
        <v>6.07</v>
      </c>
      <c r="AD109" s="824">
        <v>3.31</v>
      </c>
      <c r="AE109" s="824">
        <v>9.35</v>
      </c>
      <c r="AF109" s="824">
        <v>11.11</v>
      </c>
      <c r="AG109" s="824">
        <v>21.4</v>
      </c>
      <c r="AH109" s="824">
        <v>71.099999999999994</v>
      </c>
      <c r="AI109" s="824">
        <v>20.599999999999998</v>
      </c>
      <c r="AJ109" s="824">
        <v>39.6</v>
      </c>
      <c r="AK109" s="824">
        <v>15</v>
      </c>
      <c r="AL109" s="836">
        <v>7100</v>
      </c>
      <c r="AM109" s="830">
        <v>2.1</v>
      </c>
      <c r="AN109" s="824">
        <v>0.2</v>
      </c>
      <c r="AO109" s="705">
        <f t="shared" si="25"/>
        <v>-16.117063392088795</v>
      </c>
      <c r="AP109" s="706">
        <f t="shared" si="26"/>
        <v>34.658883889624541</v>
      </c>
      <c r="AQ109" s="846">
        <f t="shared" si="27"/>
        <v>400.71982598381305</v>
      </c>
      <c r="AR109" s="618">
        <f>INDEX(Historical!$C$7:$C$1227,MATCH(B109,Historical!$B$7:$B$1249,0))*IF(AH109="n/a",1.03,IF(AH109&lt;0,1.01,IF(AH109&gt;10,1.1,(1+AH109/100))))</f>
        <v>0.48400000000000004</v>
      </c>
      <c r="AS109" s="844">
        <f t="shared" si="28"/>
        <v>0.5324000000000001</v>
      </c>
      <c r="AT109" s="844">
        <f t="shared" si="33"/>
        <v>0.58564000000000016</v>
      </c>
      <c r="AU109" s="844">
        <f t="shared" si="33"/>
        <v>0.64420400000000022</v>
      </c>
      <c r="AV109" s="844">
        <f t="shared" si="33"/>
        <v>0.70862440000000027</v>
      </c>
      <c r="AW109" s="618">
        <f t="shared" si="29"/>
        <v>2.9548684000000009</v>
      </c>
      <c r="AX109" s="713">
        <f t="shared" si="30"/>
        <v>0.95871918497128628</v>
      </c>
      <c r="AY109" s="891">
        <v>0.85</v>
      </c>
      <c r="AZ109" s="830">
        <v>71.179999999999993</v>
      </c>
      <c r="BA109" s="830">
        <v>-7.99</v>
      </c>
      <c r="BB109" s="830">
        <v>8.06</v>
      </c>
      <c r="BC109" s="830">
        <v>26.55</v>
      </c>
      <c r="BD109" s="865"/>
      <c r="BE109" s="594">
        <v>2016</v>
      </c>
      <c r="BF109" s="856">
        <f t="shared" si="31"/>
        <v>1</v>
      </c>
      <c r="BG109" s="840">
        <v>6.4</v>
      </c>
      <c r="BH109" s="823" t="s">
        <v>4455</v>
      </c>
      <c r="BI109" s="823" t="s">
        <v>4456</v>
      </c>
    </row>
    <row r="110" spans="1:61" s="822" customFormat="1" ht="12.75" customHeight="1" x14ac:dyDescent="0.2">
      <c r="A110" s="839" t="s">
        <v>4477</v>
      </c>
      <c r="B110" s="575" t="s">
        <v>4478</v>
      </c>
      <c r="C110" s="889" t="s">
        <v>4186</v>
      </c>
      <c r="D110" s="889" t="s">
        <v>4187</v>
      </c>
      <c r="E110" s="699">
        <v>7</v>
      </c>
      <c r="F110" s="1155">
        <v>631</v>
      </c>
      <c r="G110" s="1155" t="s">
        <v>105</v>
      </c>
      <c r="H110" s="1155" t="s">
        <v>105</v>
      </c>
      <c r="I110" s="832">
        <v>43.22</v>
      </c>
      <c r="J110" s="618">
        <f t="shared" si="18"/>
        <v>4.9976862563627957</v>
      </c>
      <c r="K110" s="10">
        <v>0.54</v>
      </c>
      <c r="L110" s="845">
        <v>4</v>
      </c>
      <c r="M110" s="609">
        <f t="shared" si="19"/>
        <v>2.16</v>
      </c>
      <c r="N110" s="828" t="s">
        <v>484</v>
      </c>
      <c r="O110" s="700">
        <v>0.52</v>
      </c>
      <c r="P110" s="603">
        <v>44833</v>
      </c>
      <c r="Q110" s="603">
        <v>44846</v>
      </c>
      <c r="R110" s="609">
        <f t="shared" si="20"/>
        <v>3.8461538461538494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3.3248081841432242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4.6998920438107383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6.855448978091383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3.7342887042178363</v>
      </c>
      <c r="W110" s="668">
        <f t="shared" si="21"/>
        <v>1.8358111868394729</v>
      </c>
      <c r="X110" s="669">
        <f t="shared" si="22"/>
        <v>0.54843591824731064</v>
      </c>
      <c r="Y110" s="834"/>
      <c r="Z110" s="618">
        <f t="shared" si="23"/>
        <v>111.91709844559587</v>
      </c>
      <c r="AA110" s="844">
        <f t="shared" si="24"/>
        <v>22.393782383419691</v>
      </c>
      <c r="AB110" s="845">
        <v>12</v>
      </c>
      <c r="AC110" s="824">
        <v>1.93</v>
      </c>
      <c r="AD110" s="824" t="s">
        <v>135</v>
      </c>
      <c r="AE110" s="824">
        <v>4.5999999999999996</v>
      </c>
      <c r="AF110" s="824">
        <v>0.9</v>
      </c>
      <c r="AG110" s="824">
        <v>4.2</v>
      </c>
      <c r="AH110" s="824">
        <v>229.6</v>
      </c>
      <c r="AI110" s="824">
        <v>-1.77</v>
      </c>
      <c r="AJ110" s="824">
        <v>12.5</v>
      </c>
      <c r="AK110" s="824" t="s">
        <v>135</v>
      </c>
      <c r="AL110" s="836">
        <v>4940</v>
      </c>
      <c r="AM110" s="830">
        <v>1.3</v>
      </c>
      <c r="AN110" s="824">
        <v>0.75</v>
      </c>
      <c r="AO110" s="705">
        <f t="shared" si="25"/>
        <v>-10.540647148965512</v>
      </c>
      <c r="AP110" s="706">
        <f t="shared" si="26"/>
        <v>11.853135234454179</v>
      </c>
      <c r="AQ110" s="846">
        <f t="shared" si="27"/>
        <v>-5.3558614949246959</v>
      </c>
      <c r="AR110" s="618">
        <f>INDEX(Historical!$C$7:$C$1227,MATCH(B110,Historical!$B$7:$B$1249,0))*IF(AH110="n/a",1.03,IF(AH110&lt;0,1.01,IF(AH110&gt;10,1.1,(1+AH110/100))))</f>
        <v>2.2220000000000004</v>
      </c>
      <c r="AS110" s="844">
        <f t="shared" si="28"/>
        <v>2.2442200000000003</v>
      </c>
      <c r="AT110" s="844">
        <f t="shared" si="33"/>
        <v>2.3115466000000002</v>
      </c>
      <c r="AU110" s="844">
        <f t="shared" si="33"/>
        <v>2.3808929980000002</v>
      </c>
      <c r="AV110" s="844">
        <f t="shared" si="33"/>
        <v>2.4523197879400005</v>
      </c>
      <c r="AW110" s="618">
        <f t="shared" si="29"/>
        <v>11.610979385940002</v>
      </c>
      <c r="AX110" s="713">
        <f t="shared" si="30"/>
        <v>26.864829675937074</v>
      </c>
      <c r="AY110" s="891">
        <v>0.82</v>
      </c>
      <c r="AZ110" s="830">
        <v>11.08</v>
      </c>
      <c r="BA110" s="830">
        <v>-45.33</v>
      </c>
      <c r="BB110" s="830">
        <v>2.41</v>
      </c>
      <c r="BC110" s="830">
        <v>-23.44</v>
      </c>
      <c r="BD110" s="612"/>
      <c r="BE110" s="1155">
        <v>2016</v>
      </c>
      <c r="BF110" s="856">
        <f t="shared" si="31"/>
        <v>1</v>
      </c>
      <c r="BG110" s="840">
        <v>2.1</v>
      </c>
      <c r="BH110" s="823" t="s">
        <v>4455</v>
      </c>
      <c r="BI110" s="823" t="s">
        <v>4457</v>
      </c>
    </row>
    <row r="111" spans="1:61" s="822" customFormat="1" ht="12.75" customHeight="1" x14ac:dyDescent="0.2">
      <c r="A111" s="839" t="s">
        <v>4385</v>
      </c>
      <c r="B111" s="575" t="s">
        <v>4359</v>
      </c>
      <c r="C111" s="889" t="s">
        <v>107</v>
      </c>
      <c r="D111" s="889" t="s">
        <v>4198</v>
      </c>
      <c r="E111" s="699">
        <v>7</v>
      </c>
      <c r="F111" s="1155">
        <v>610</v>
      </c>
      <c r="G111" s="1155" t="s">
        <v>105</v>
      </c>
      <c r="H111" s="1155" t="s">
        <v>105</v>
      </c>
      <c r="I111" s="832">
        <v>9.67</v>
      </c>
      <c r="J111" s="618">
        <f t="shared" si="18"/>
        <v>4.5501551189245086</v>
      </c>
      <c r="K111" s="835">
        <v>0.11</v>
      </c>
      <c r="L111" s="845">
        <v>4</v>
      </c>
      <c r="M111" s="609">
        <f t="shared" si="19"/>
        <v>0.44</v>
      </c>
      <c r="N111" s="828" t="s">
        <v>323</v>
      </c>
      <c r="O111" s="700">
        <v>0.1</v>
      </c>
      <c r="P111" s="1006">
        <v>44509</v>
      </c>
      <c r="Q111" s="1006">
        <v>44524</v>
      </c>
      <c r="R111" s="609">
        <f t="shared" si="20"/>
        <v>9.9999999999999947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25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35.72088082974534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37.972966146121493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7.1773462536293131</v>
      </c>
      <c r="W111" s="668">
        <f t="shared" si="21"/>
        <v>5.2906693928720516</v>
      </c>
      <c r="X111" s="669">
        <f t="shared" si="22"/>
        <v>1.1135767198276096</v>
      </c>
      <c r="Y111" s="834"/>
      <c r="Z111" s="618">
        <f t="shared" si="23"/>
        <v>47.311827956989241</v>
      </c>
      <c r="AA111" s="844">
        <f t="shared" si="24"/>
        <v>10.39784946236559</v>
      </c>
      <c r="AB111" s="845">
        <v>6</v>
      </c>
      <c r="AC111" s="824">
        <v>0.93</v>
      </c>
      <c r="AD111" s="824">
        <v>2.52</v>
      </c>
      <c r="AE111" s="824">
        <v>2.7</v>
      </c>
      <c r="AF111" s="824">
        <v>0.71</v>
      </c>
      <c r="AG111" s="824">
        <v>6.9</v>
      </c>
      <c r="AH111" s="824">
        <v>24.099999999999998</v>
      </c>
      <c r="AI111" s="824">
        <v>8.86</v>
      </c>
      <c r="AJ111" s="824">
        <v>34.1</v>
      </c>
      <c r="AK111" s="824">
        <v>4</v>
      </c>
      <c r="AL111" s="836">
        <v>631.14</v>
      </c>
      <c r="AM111" s="830">
        <v>1</v>
      </c>
      <c r="AN111" s="824">
        <v>0.06</v>
      </c>
      <c r="AO111" s="705">
        <f t="shared" si="25"/>
        <v>32.125271802680409</v>
      </c>
      <c r="AP111" s="706">
        <f t="shared" si="26"/>
        <v>42.523121265046001</v>
      </c>
      <c r="AQ111" s="846">
        <f t="shared" si="27"/>
        <v>-42.719120435525703</v>
      </c>
      <c r="AR111" s="618">
        <f>INDEX(Historical!$C$7:$C$1227,MATCH(B111,Historical!$B$7:$B$1249,0))*IF(AH111="n/a",1.03,IF(AH111&lt;0,1.01,IF(AH111&gt;10,1.1,(1+AH111/100))))</f>
        <v>0.44000000000000006</v>
      </c>
      <c r="AS111" s="844">
        <f t="shared" si="28"/>
        <v>0.47898400000000008</v>
      </c>
      <c r="AT111" s="844">
        <f t="shared" si="33"/>
        <v>0.49814336000000009</v>
      </c>
      <c r="AU111" s="844">
        <f t="shared" si="33"/>
        <v>0.51806909440000015</v>
      </c>
      <c r="AV111" s="844">
        <f t="shared" si="33"/>
        <v>0.53879185817600017</v>
      </c>
      <c r="AW111" s="618">
        <f t="shared" si="29"/>
        <v>2.4739883125760005</v>
      </c>
      <c r="AX111" s="713">
        <f t="shared" si="30"/>
        <v>25.584160419607038</v>
      </c>
      <c r="AY111" s="891">
        <v>0.72</v>
      </c>
      <c r="AZ111" s="830">
        <v>7.21</v>
      </c>
      <c r="BA111" s="830">
        <v>-30.380000000000003</v>
      </c>
      <c r="BB111" s="830">
        <v>-5.93</v>
      </c>
      <c r="BC111" s="830">
        <v>-16.89</v>
      </c>
      <c r="BD111" s="865"/>
      <c r="BE111" s="594">
        <v>2015</v>
      </c>
      <c r="BF111" s="856">
        <f t="shared" si="31"/>
        <v>1</v>
      </c>
      <c r="BG111" s="840">
        <v>0.89999999999999991</v>
      </c>
      <c r="BH111" s="823" t="s">
        <v>4455</v>
      </c>
      <c r="BI111" s="823" t="s">
        <v>4456</v>
      </c>
    </row>
    <row r="112" spans="1:61" s="822" customFormat="1" ht="12.75" customHeight="1" x14ac:dyDescent="0.2">
      <c r="A112" s="148" t="s">
        <v>4926</v>
      </c>
      <c r="B112" s="795" t="s">
        <v>3885</v>
      </c>
      <c r="C112" s="889" t="s">
        <v>4186</v>
      </c>
      <c r="D112" s="889" t="s">
        <v>4187</v>
      </c>
      <c r="E112" s="699">
        <v>8</v>
      </c>
      <c r="F112" s="1155">
        <v>594</v>
      </c>
      <c r="G112" s="1155" t="s">
        <v>105</v>
      </c>
      <c r="H112" s="1155" t="s">
        <v>105</v>
      </c>
      <c r="I112" s="832">
        <v>20.54</v>
      </c>
      <c r="J112" s="618">
        <f t="shared" si="18"/>
        <v>2.6757546251217139</v>
      </c>
      <c r="K112" s="835">
        <v>4.58E-2</v>
      </c>
      <c r="L112" s="845">
        <v>12</v>
      </c>
      <c r="M112" s="609">
        <f t="shared" si="19"/>
        <v>0.54959999999999998</v>
      </c>
      <c r="N112" s="828" t="s">
        <v>708</v>
      </c>
      <c r="O112" s="700">
        <v>4.5600000000000002E-2</v>
      </c>
      <c r="P112" s="603">
        <v>44854</v>
      </c>
      <c r="Q112" s="603">
        <v>44865</v>
      </c>
      <c r="R112" s="609">
        <f t="shared" si="20"/>
        <v>0.43859649122806754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0.61418202121719112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0.54226938986172701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1.7657277478161815</v>
      </c>
      <c r="V112" s="667" t="str">
        <f>IF(INDEX(Historical!$N$7:$N$1218,MATCH(B112,Historical!$B$7:$B$1249,0))=0,"n/a",((INDEX(Historical!$C$7:$C$1227,MATCH(B112,Historical!$B$7:$B$1249,0))/INDEX(Historical!$N$7:$N$1218,MATCH(B112,Historical!$B$7:$B$1249,0)))^(1/10)-1)*100)</f>
        <v>n/a</v>
      </c>
      <c r="W112" s="668" t="str">
        <f t="shared" si="21"/>
        <v>n/a</v>
      </c>
      <c r="X112" s="669" t="str">
        <f t="shared" si="22"/>
        <v>n/a</v>
      </c>
      <c r="Y112" s="834"/>
      <c r="Z112" s="618" t="str">
        <f t="shared" si="23"/>
        <v>n/a</v>
      </c>
      <c r="AA112" s="844" t="str">
        <f t="shared" si="24"/>
        <v>n/a</v>
      </c>
      <c r="AB112" s="845">
        <v>12</v>
      </c>
      <c r="AC112" s="824">
        <v>-0.34</v>
      </c>
      <c r="AD112" s="824" t="s">
        <v>135</v>
      </c>
      <c r="AE112" s="824">
        <v>8</v>
      </c>
      <c r="AF112" s="824">
        <v>0.99</v>
      </c>
      <c r="AG112" s="824">
        <v>-1.7999999999999998</v>
      </c>
      <c r="AH112" s="824">
        <v>-46.2</v>
      </c>
      <c r="AI112" s="824">
        <v>6.5</v>
      </c>
      <c r="AJ112" s="824">
        <v>-53.2</v>
      </c>
      <c r="AK112" s="824">
        <v>-0.06</v>
      </c>
      <c r="AL112" s="836">
        <v>697.62</v>
      </c>
      <c r="AM112" s="830">
        <v>7.4700000000000006</v>
      </c>
      <c r="AN112" s="824">
        <v>0.99</v>
      </c>
      <c r="AO112" s="705" t="str">
        <f t="shared" si="25"/>
        <v>n/a</v>
      </c>
      <c r="AP112" s="706">
        <f t="shared" si="26"/>
        <v>4.4414823729378954</v>
      </c>
      <c r="AQ112" s="846" t="str">
        <f t="shared" si="27"/>
        <v>n/a</v>
      </c>
      <c r="AR112" s="618">
        <f>INDEX(Historical!$C$7:$C$1227,MATCH(B112,Historical!$B$7:$B$1249,0))*IF(AH112="n/a",1.03,IF(AH112&lt;0,1.01,IF(AH112&gt;10,1.1,(1+AH112/100))))</f>
        <v>0.54600599999999999</v>
      </c>
      <c r="AS112" s="844">
        <f t="shared" si="28"/>
        <v>0.58149638999999997</v>
      </c>
      <c r="AT112" s="844">
        <f t="shared" si="33"/>
        <v>0.5873113539</v>
      </c>
      <c r="AU112" s="844">
        <f t="shared" si="33"/>
        <v>0.593184467439</v>
      </c>
      <c r="AV112" s="844">
        <f t="shared" si="33"/>
        <v>0.59911631211339</v>
      </c>
      <c r="AW112" s="618">
        <f t="shared" si="29"/>
        <v>2.9071145234523899</v>
      </c>
      <c r="AX112" s="713">
        <f t="shared" si="30"/>
        <v>14.153430007071034</v>
      </c>
      <c r="AY112" s="891">
        <v>0.97</v>
      </c>
      <c r="AZ112" s="830">
        <v>18.850000000000001</v>
      </c>
      <c r="BA112" s="830">
        <v>-51.21</v>
      </c>
      <c r="BB112" s="830">
        <v>5.1400000000000006</v>
      </c>
      <c r="BC112" s="830">
        <v>-22.1</v>
      </c>
      <c r="BD112" s="865"/>
      <c r="BE112" s="594">
        <v>2015</v>
      </c>
      <c r="BF112" s="856">
        <f t="shared" si="31"/>
        <v>1</v>
      </c>
      <c r="BG112" s="840">
        <v>-0.8</v>
      </c>
      <c r="BH112" s="823" t="s">
        <v>4455</v>
      </c>
      <c r="BI112" s="823" t="s">
        <v>4457</v>
      </c>
    </row>
    <row r="113" spans="1:61" s="822" customFormat="1" ht="12.75" customHeight="1" x14ac:dyDescent="0.2">
      <c r="A113" s="839" t="s">
        <v>4475</v>
      </c>
      <c r="B113" s="575" t="s">
        <v>4476</v>
      </c>
      <c r="C113" s="889" t="s">
        <v>244</v>
      </c>
      <c r="D113" s="889" t="s">
        <v>4200</v>
      </c>
      <c r="E113" s="699">
        <v>7</v>
      </c>
      <c r="F113" s="1155">
        <v>623</v>
      </c>
      <c r="G113" s="1155" t="s">
        <v>105</v>
      </c>
      <c r="H113" s="1155" t="s">
        <v>105</v>
      </c>
      <c r="I113" s="832">
        <v>98.86</v>
      </c>
      <c r="J113" s="618">
        <f t="shared" si="18"/>
        <v>4.248432126239126</v>
      </c>
      <c r="K113" s="10">
        <v>1.05</v>
      </c>
      <c r="L113" s="845">
        <v>4</v>
      </c>
      <c r="M113" s="609">
        <f t="shared" si="19"/>
        <v>4.2</v>
      </c>
      <c r="N113" s="828" t="s">
        <v>323</v>
      </c>
      <c r="O113" s="700">
        <v>0.9</v>
      </c>
      <c r="P113" s="603">
        <v>44714</v>
      </c>
      <c r="Q113" s="603">
        <v>44729</v>
      </c>
      <c r="R113" s="609">
        <f t="shared" si="20"/>
        <v>16.666666666666668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23.214285714285722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13.653743312138666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25.685530329293172</v>
      </c>
      <c r="V113" s="667" t="str">
        <f>IF(INDEX(Historical!$N$7:$N$1218,MATCH(B113,Historical!$B$7:$B$1249,0))=0,"n/a",((INDEX(Historical!$C$7:$C$1227,MATCH(B113,Historical!$B$7:$B$1249,0))/INDEX(Historical!$N$7:$N$1218,MATCH(B113,Historical!$B$7:$B$1249,0)))^(1/10)-1)*100)</f>
        <v>n/a</v>
      </c>
      <c r="W113" s="668" t="str">
        <f t="shared" si="21"/>
        <v>n/a</v>
      </c>
      <c r="X113" s="669">
        <f t="shared" si="22"/>
        <v>1.5289006148388793</v>
      </c>
      <c r="Y113" s="834"/>
      <c r="Z113" s="618">
        <f t="shared" si="23"/>
        <v>21.671826625386998</v>
      </c>
      <c r="AA113" s="844">
        <f t="shared" si="24"/>
        <v>5.1011351909184732</v>
      </c>
      <c r="AB113" s="845">
        <v>12</v>
      </c>
      <c r="AC113" s="824">
        <v>19.38</v>
      </c>
      <c r="AD113" s="824">
        <v>0.26</v>
      </c>
      <c r="AE113" s="824">
        <v>0.46</v>
      </c>
      <c r="AF113" s="824">
        <v>1.77</v>
      </c>
      <c r="AG113" s="824">
        <v>38.299999999999997</v>
      </c>
      <c r="AH113" s="824">
        <v>80.400000000000006</v>
      </c>
      <c r="AI113" s="824">
        <v>-34.74</v>
      </c>
      <c r="AJ113" s="824">
        <v>16.8</v>
      </c>
      <c r="AK113" s="824">
        <v>20</v>
      </c>
      <c r="AL113" s="836">
        <v>2550</v>
      </c>
      <c r="AM113" s="830">
        <v>1.3</v>
      </c>
      <c r="AN113" s="824">
        <v>0.75</v>
      </c>
      <c r="AO113" s="705">
        <f t="shared" si="25"/>
        <v>24.832827264613826</v>
      </c>
      <c r="AP113" s="706">
        <f t="shared" si="26"/>
        <v>29.933962455532299</v>
      </c>
      <c r="AQ113" s="846">
        <f t="shared" si="27"/>
        <v>-36.652600551752201</v>
      </c>
      <c r="AR113" s="618">
        <f>INDEX(Historical!$C$7:$C$1227,MATCH(B113,Historical!$B$7:$B$1249,0))*IF(AH113="n/a",1.03,IF(AH113&lt;0,1.01,IF(AH113&gt;10,1.1,(1+AH113/100))))</f>
        <v>3.7950000000000004</v>
      </c>
      <c r="AS113" s="844">
        <f t="shared" si="28"/>
        <v>3.8329500000000003</v>
      </c>
      <c r="AT113" s="844">
        <f t="shared" si="33"/>
        <v>4.2162450000000007</v>
      </c>
      <c r="AU113" s="844">
        <f t="shared" si="33"/>
        <v>4.6378695000000008</v>
      </c>
      <c r="AV113" s="844">
        <f t="shared" si="33"/>
        <v>5.101656450000001</v>
      </c>
      <c r="AW113" s="618">
        <f t="shared" si="29"/>
        <v>21.58372095</v>
      </c>
      <c r="AX113" s="713">
        <f t="shared" si="30"/>
        <v>21.832612735181065</v>
      </c>
      <c r="AY113" s="891">
        <v>1.4</v>
      </c>
      <c r="AZ113" s="830">
        <v>10.73</v>
      </c>
      <c r="BA113" s="830">
        <v>-39.200000000000003</v>
      </c>
      <c r="BB113" s="830">
        <v>-1.5699999999999998</v>
      </c>
      <c r="BC113" s="830">
        <v>-12.280000000000001</v>
      </c>
      <c r="BD113" s="612"/>
      <c r="BE113" s="1155">
        <v>2016</v>
      </c>
      <c r="BF113" s="856">
        <f t="shared" si="31"/>
        <v>1</v>
      </c>
      <c r="BG113" s="840">
        <v>14.499999999999998</v>
      </c>
      <c r="BH113" s="823" t="s">
        <v>4455</v>
      </c>
      <c r="BI113" s="823" t="s">
        <v>4456</v>
      </c>
    </row>
    <row r="114" spans="1:61" s="822" customFormat="1" ht="12.75" customHeight="1" x14ac:dyDescent="0.2">
      <c r="A114" s="839" t="s">
        <v>2391</v>
      </c>
      <c r="B114" s="575" t="s">
        <v>2392</v>
      </c>
      <c r="C114" s="889" t="s">
        <v>107</v>
      </c>
      <c r="D114" s="889" t="s">
        <v>4205</v>
      </c>
      <c r="E114" s="699">
        <v>5</v>
      </c>
      <c r="F114" s="1155">
        <v>712</v>
      </c>
      <c r="G114" s="1155" t="s">
        <v>105</v>
      </c>
      <c r="H114" s="1155" t="s">
        <v>105</v>
      </c>
      <c r="I114" s="832">
        <v>18.239999999999998</v>
      </c>
      <c r="J114" s="618">
        <f t="shared" si="18"/>
        <v>4.6052631578947372</v>
      </c>
      <c r="K114" s="835">
        <v>0.21</v>
      </c>
      <c r="L114" s="845">
        <v>4</v>
      </c>
      <c r="M114" s="609">
        <f t="shared" si="19"/>
        <v>0.84</v>
      </c>
      <c r="N114" s="828" t="s">
        <v>147</v>
      </c>
      <c r="O114" s="700">
        <v>0.2</v>
      </c>
      <c r="P114" s="603">
        <v>44895</v>
      </c>
      <c r="Q114" s="603">
        <v>44910</v>
      </c>
      <c r="R114" s="609">
        <f t="shared" si="20"/>
        <v>4.9999999999999902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5.4794520547945202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5.8097746663507976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3.7676903202779055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1.8664274038693751</v>
      </c>
      <c r="W114" s="668">
        <f t="shared" si="21"/>
        <v>2.0186642740386991</v>
      </c>
      <c r="X114" s="669">
        <f t="shared" si="22"/>
        <v>0.64960177935825947</v>
      </c>
      <c r="Y114" s="640"/>
      <c r="Z114" s="618">
        <f t="shared" si="23"/>
        <v>46.153846153846153</v>
      </c>
      <c r="AA114" s="844">
        <f t="shared" si="24"/>
        <v>10.02197802197802</v>
      </c>
      <c r="AB114" s="845">
        <v>12</v>
      </c>
      <c r="AC114" s="824">
        <v>1.82</v>
      </c>
      <c r="AD114" s="824">
        <v>7.23</v>
      </c>
      <c r="AE114" s="824">
        <v>3.31</v>
      </c>
      <c r="AF114" s="824">
        <v>1.06</v>
      </c>
      <c r="AG114" s="824">
        <v>10.100000000000001</v>
      </c>
      <c r="AH114" s="824">
        <v>7.0000000000000009</v>
      </c>
      <c r="AI114" s="824" t="s">
        <v>135</v>
      </c>
      <c r="AJ114" s="824">
        <v>5.8000000000000007</v>
      </c>
      <c r="AK114" s="824">
        <v>1.4000000000000001</v>
      </c>
      <c r="AL114" s="836">
        <v>209.44</v>
      </c>
      <c r="AM114" s="830">
        <v>13.68</v>
      </c>
      <c r="AN114" s="824">
        <v>0</v>
      </c>
      <c r="AO114" s="705">
        <f t="shared" si="25"/>
        <v>-1.6490245438053766</v>
      </c>
      <c r="AP114" s="706">
        <f t="shared" si="26"/>
        <v>8.3729534781726436</v>
      </c>
      <c r="AQ114" s="846">
        <f t="shared" si="27"/>
        <v>-31.287081262216777</v>
      </c>
      <c r="AR114" s="618">
        <f>INDEX(Historical!$C$7:$C$1227,MATCH(B114,Historical!$B$7:$B$1249,0))*IF(AH114="n/a",1.03,IF(AH114&lt;0,1.01,IF(AH114&gt;10,1.1,(1+AH114/100))))</f>
        <v>0.82390000000000008</v>
      </c>
      <c r="AS114" s="844">
        <f t="shared" si="28"/>
        <v>0.84861700000000007</v>
      </c>
      <c r="AT114" s="844">
        <f t="shared" si="33"/>
        <v>0.86049763800000012</v>
      </c>
      <c r="AU114" s="844">
        <f t="shared" si="33"/>
        <v>0.87254460493200015</v>
      </c>
      <c r="AV114" s="844">
        <f t="shared" si="33"/>
        <v>0.88476022940104815</v>
      </c>
      <c r="AW114" s="618">
        <f t="shared" si="29"/>
        <v>4.2903194723330484</v>
      </c>
      <c r="AX114" s="713">
        <f t="shared" si="30"/>
        <v>23.521488335159262</v>
      </c>
      <c r="AY114" s="891">
        <v>0.7</v>
      </c>
      <c r="AZ114" s="830">
        <v>23.830000000000002</v>
      </c>
      <c r="BA114" s="830">
        <v>-10.54</v>
      </c>
      <c r="BB114" s="830">
        <v>7.7799999999999994</v>
      </c>
      <c r="BC114" s="830">
        <v>10.15</v>
      </c>
      <c r="BD114" s="865"/>
      <c r="BE114" s="594">
        <v>2018</v>
      </c>
      <c r="BF114" s="856">
        <f t="shared" si="31"/>
        <v>1</v>
      </c>
      <c r="BG114" s="840">
        <v>1.0999999999999999</v>
      </c>
      <c r="BH114" s="823" t="s">
        <v>4455</v>
      </c>
      <c r="BI114" s="823" t="s">
        <v>4456</v>
      </c>
    </row>
    <row r="115" spans="1:61" s="822" customFormat="1" ht="12.75" customHeight="1" x14ac:dyDescent="0.2">
      <c r="A115" s="10" t="s">
        <v>4936</v>
      </c>
      <c r="B115" s="795" t="s">
        <v>2155</v>
      </c>
      <c r="C115" s="889" t="s">
        <v>152</v>
      </c>
      <c r="D115" s="889" t="s">
        <v>4215</v>
      </c>
      <c r="E115" s="699">
        <v>8</v>
      </c>
      <c r="F115" s="1155">
        <v>574</v>
      </c>
      <c r="G115" s="1155" t="s">
        <v>105</v>
      </c>
      <c r="H115" s="1155" t="s">
        <v>105</v>
      </c>
      <c r="I115" s="832">
        <v>371.08</v>
      </c>
      <c r="J115" s="618">
        <f t="shared" si="18"/>
        <v>1.056375983615393</v>
      </c>
      <c r="K115" s="835">
        <v>0.98</v>
      </c>
      <c r="L115" s="845">
        <v>4</v>
      </c>
      <c r="M115" s="609">
        <f t="shared" si="19"/>
        <v>3.92</v>
      </c>
      <c r="N115" s="828" t="s">
        <v>4275</v>
      </c>
      <c r="O115" s="700">
        <v>0.85</v>
      </c>
      <c r="P115" s="603">
        <v>44606</v>
      </c>
      <c r="Q115" s="603">
        <v>44630</v>
      </c>
      <c r="R115" s="609">
        <f t="shared" si="20"/>
        <v>15.294117647058824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14.864864864864868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14.75337471508773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10.756634324828983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5.6628412450983268</v>
      </c>
      <c r="W115" s="668">
        <f t="shared" si="21"/>
        <v>1.8995118985791399</v>
      </c>
      <c r="X115" s="669">
        <f t="shared" si="22"/>
        <v>0.56913409126079284</v>
      </c>
      <c r="Y115" s="834"/>
      <c r="Z115" s="618">
        <f t="shared" si="23"/>
        <v>58.947368421052623</v>
      </c>
      <c r="AA115" s="844">
        <f t="shared" si="24"/>
        <v>55.801503759398493</v>
      </c>
      <c r="AB115" s="845">
        <v>12</v>
      </c>
      <c r="AC115" s="824">
        <v>6.65</v>
      </c>
      <c r="AD115" s="824">
        <v>2.86</v>
      </c>
      <c r="AE115" s="824">
        <v>11.8</v>
      </c>
      <c r="AF115" s="824">
        <v>32.549999999999997</v>
      </c>
      <c r="AG115" s="824">
        <v>65.400000000000006</v>
      </c>
      <c r="AH115" s="824">
        <v>-9.8000000000000007</v>
      </c>
      <c r="AI115" s="824">
        <v>17.84</v>
      </c>
      <c r="AJ115" s="824">
        <v>18.899999999999999</v>
      </c>
      <c r="AK115" s="824">
        <v>19.139999999999997</v>
      </c>
      <c r="AL115" s="836">
        <v>345010</v>
      </c>
      <c r="AM115" s="830">
        <v>10.9</v>
      </c>
      <c r="AN115" s="824">
        <v>1.58</v>
      </c>
      <c r="AO115" s="705">
        <f t="shared" si="25"/>
        <v>-43.988493450954117</v>
      </c>
      <c r="AP115" s="706">
        <f t="shared" si="26"/>
        <v>11.813010308444376</v>
      </c>
      <c r="AQ115" s="846">
        <f t="shared" si="27"/>
        <v>798.47746459550387</v>
      </c>
      <c r="AR115" s="618">
        <f>INDEX(Historical!$C$7:$C$1227,MATCH(B115,Historical!$B$7:$B$1249,0))*IF(AH115="n/a",1.03,IF(AH115&lt;0,1.01,IF(AH115&gt;10,1.1,(1+AH115/100))))</f>
        <v>3.4339999999999997</v>
      </c>
      <c r="AS115" s="844">
        <f t="shared" si="28"/>
        <v>3.7774000000000001</v>
      </c>
      <c r="AT115" s="844">
        <f t="shared" si="33"/>
        <v>4.1551400000000003</v>
      </c>
      <c r="AU115" s="844">
        <f t="shared" si="33"/>
        <v>4.5706540000000011</v>
      </c>
      <c r="AV115" s="844">
        <f t="shared" si="33"/>
        <v>5.0277194000000014</v>
      </c>
      <c r="AW115" s="618">
        <f t="shared" si="29"/>
        <v>20.964913400000004</v>
      </c>
      <c r="AX115" s="713">
        <f t="shared" si="30"/>
        <v>5.6497017893715658</v>
      </c>
      <c r="AY115" s="891">
        <v>0.35</v>
      </c>
      <c r="AZ115" s="830">
        <v>60.040000000000006</v>
      </c>
      <c r="BA115" s="830">
        <v>0.35000000000000003</v>
      </c>
      <c r="BB115" s="830">
        <v>8.41</v>
      </c>
      <c r="BC115" s="830">
        <v>19.84</v>
      </c>
      <c r="BD115" s="865"/>
      <c r="BE115" s="594">
        <v>2015</v>
      </c>
      <c r="BF115" s="856">
        <f t="shared" si="31"/>
        <v>1</v>
      </c>
      <c r="BG115" s="840">
        <v>12.7</v>
      </c>
      <c r="BH115" s="823" t="s">
        <v>4455</v>
      </c>
      <c r="BI115" s="823" t="s">
        <v>4456</v>
      </c>
    </row>
    <row r="116" spans="1:61" s="822" customFormat="1" ht="12.75" customHeight="1" x14ac:dyDescent="0.2">
      <c r="A116" s="838" t="s">
        <v>4942</v>
      </c>
      <c r="B116" s="795" t="s">
        <v>3781</v>
      </c>
      <c r="C116" s="889" t="s">
        <v>4061</v>
      </c>
      <c r="D116" s="889" t="s">
        <v>4185</v>
      </c>
      <c r="E116" s="699">
        <v>9</v>
      </c>
      <c r="F116" s="1155">
        <v>555</v>
      </c>
      <c r="G116" s="1155" t="s">
        <v>105</v>
      </c>
      <c r="H116" s="1155" t="s">
        <v>105</v>
      </c>
      <c r="I116" s="832">
        <v>60.54</v>
      </c>
      <c r="J116" s="618">
        <f t="shared" si="18"/>
        <v>1.6010901883052528</v>
      </c>
      <c r="K116" s="835">
        <v>0.96930000000000005</v>
      </c>
      <c r="L116" s="845">
        <v>1</v>
      </c>
      <c r="M116" s="609">
        <f t="shared" si="19"/>
        <v>0.96930000000000005</v>
      </c>
      <c r="N116" s="828" t="s">
        <v>4125</v>
      </c>
      <c r="O116" s="700">
        <v>0.94259999999999999</v>
      </c>
      <c r="P116" s="603">
        <v>44830</v>
      </c>
      <c r="Q116" s="603">
        <v>44832</v>
      </c>
      <c r="R116" s="609">
        <f t="shared" si="20"/>
        <v>2.8325907065563394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8.1955922865013733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11.087157915880685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10.665210221130362</v>
      </c>
      <c r="V116" s="667" t="str">
        <f>IF(INDEX(Historical!$N$7:$N$1218,MATCH(B116,Historical!$B$7:$B$1249,0))=0,"n/a",((INDEX(Historical!$C$7:$C$1227,MATCH(B116,Historical!$B$7:$B$1249,0))/INDEX(Historical!$N$7:$N$1218,MATCH(B116,Historical!$B$7:$B$1249,0)))^(1/10)-1)*100)</f>
        <v>n/a</v>
      </c>
      <c r="W116" s="668" t="str">
        <f t="shared" si="21"/>
        <v>n/a</v>
      </c>
      <c r="X116" s="669">
        <f t="shared" si="22"/>
        <v>0.42832169562772543</v>
      </c>
      <c r="Y116" s="834" t="s">
        <v>4128</v>
      </c>
      <c r="Z116" s="618">
        <f t="shared" si="23"/>
        <v>32.526845637583897</v>
      </c>
      <c r="AA116" s="844">
        <f t="shared" si="24"/>
        <v>20.315436241610737</v>
      </c>
      <c r="AB116" s="845">
        <v>12</v>
      </c>
      <c r="AC116" s="824">
        <v>2.98</v>
      </c>
      <c r="AD116" s="824">
        <v>72.27</v>
      </c>
      <c r="AE116" s="824">
        <v>1.9</v>
      </c>
      <c r="AF116" s="824">
        <v>4.38</v>
      </c>
      <c r="AG116" s="824">
        <v>21.6</v>
      </c>
      <c r="AH116" s="824">
        <v>-31.4</v>
      </c>
      <c r="AI116" s="824">
        <v>13.5</v>
      </c>
      <c r="AJ116" s="824">
        <v>24.9</v>
      </c>
      <c r="AK116" s="824">
        <v>0.27</v>
      </c>
      <c r="AL116" s="836">
        <v>9830</v>
      </c>
      <c r="AM116" s="830">
        <v>6.7</v>
      </c>
      <c r="AN116" s="824">
        <v>0</v>
      </c>
      <c r="AO116" s="705">
        <f t="shared" si="25"/>
        <v>-8.0491358321751214</v>
      </c>
      <c r="AP116" s="706">
        <f t="shared" si="26"/>
        <v>12.266300409435615</v>
      </c>
      <c r="AQ116" s="846">
        <f t="shared" si="27"/>
        <v>98.865237159076074</v>
      </c>
      <c r="AR116" s="618">
        <f>INDEX(Historical!$C$7:$C$1227,MATCH(B116,Historical!$B$7:$B$1249,0))*IF(AH116="n/a",1.03,IF(AH116&lt;0,1.01,IF(AH116&gt;10,1.1,(1+AH116/100))))</f>
        <v>0.95202600000000004</v>
      </c>
      <c r="AS116" s="844">
        <f t="shared" si="28"/>
        <v>1.0472286000000002</v>
      </c>
      <c r="AT116" s="844">
        <f t="shared" si="33"/>
        <v>1.05005611722</v>
      </c>
      <c r="AU116" s="844">
        <f t="shared" si="33"/>
        <v>1.052891268736494</v>
      </c>
      <c r="AV116" s="844">
        <f t="shared" si="33"/>
        <v>1.0557340751620825</v>
      </c>
      <c r="AW116" s="618">
        <f t="shared" si="29"/>
        <v>5.1579360611185763</v>
      </c>
      <c r="AX116" s="713">
        <f t="shared" si="30"/>
        <v>8.5198811713223925</v>
      </c>
      <c r="AY116" s="891">
        <v>1.01</v>
      </c>
      <c r="AZ116" s="830">
        <v>44.800000000000004</v>
      </c>
      <c r="BA116" s="830">
        <v>-30.869999999999997</v>
      </c>
      <c r="BB116" s="830">
        <v>19.919999999999998</v>
      </c>
      <c r="BC116" s="830">
        <v>3.0700000000000003</v>
      </c>
      <c r="BD116" s="865"/>
      <c r="BE116" s="594">
        <v>2014</v>
      </c>
      <c r="BF116" s="856">
        <f t="shared" si="31"/>
        <v>1</v>
      </c>
      <c r="BG116" s="840">
        <v>12.8</v>
      </c>
      <c r="BH116" s="823" t="s">
        <v>4460</v>
      </c>
      <c r="BI116" s="823" t="s">
        <v>4456</v>
      </c>
    </row>
    <row r="117" spans="1:61" s="822" customFormat="1" ht="12.75" customHeight="1" x14ac:dyDescent="0.2">
      <c r="A117" s="839" t="s">
        <v>5274</v>
      </c>
      <c r="B117" s="575" t="s">
        <v>5265</v>
      </c>
      <c r="C117" s="889" t="s">
        <v>122</v>
      </c>
      <c r="D117" s="889" t="s">
        <v>4232</v>
      </c>
      <c r="E117" s="699">
        <v>5</v>
      </c>
      <c r="F117" s="1155">
        <v>690</v>
      </c>
      <c r="G117" s="1155" t="s">
        <v>105</v>
      </c>
      <c r="H117" s="1155" t="s">
        <v>105</v>
      </c>
      <c r="I117" s="832">
        <v>63.8</v>
      </c>
      <c r="J117" s="618">
        <f t="shared" si="18"/>
        <v>1.3793103448275863</v>
      </c>
      <c r="K117" s="835">
        <v>0.22</v>
      </c>
      <c r="L117" s="845">
        <v>4</v>
      </c>
      <c r="M117" s="609">
        <f t="shared" si="19"/>
        <v>0.88</v>
      </c>
      <c r="N117" s="828" t="s">
        <v>4172</v>
      </c>
      <c r="O117" s="700">
        <v>0.18</v>
      </c>
      <c r="P117" s="603">
        <v>44617</v>
      </c>
      <c r="Q117" s="603">
        <v>44634</v>
      </c>
      <c r="R117" s="609">
        <f t="shared" si="20"/>
        <v>22.222222222222225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17.24137931034484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9.3541299792876842</v>
      </c>
      <c r="U117" s="667" t="str">
        <f>IF(INDEX(Historical!$H$7:$H$1218,MATCH(B117,Historical!$B$7:$B$1249,0))=0,"n/a",((INDEX(Historical!$C$7:$C$1227,MATCH(B117,Historical!$B$7:$B$1249,0))/INDEX(Historical!$H$7:$H$1218,MATCH(B117,Historical!$B$7:$B$1249,0)))^(1/5)-1)*100)</f>
        <v>n/a</v>
      </c>
      <c r="V117" s="667" t="str">
        <f>IF(INDEX(Historical!$N$7:$N$1218,MATCH(B117,Historical!$B$7:$B$1249,0))=0,"n/a",((INDEX(Historical!$C$7:$C$1227,MATCH(B117,Historical!$B$7:$B$1249,0))/INDEX(Historical!$N$7:$N$1218,MATCH(B117,Historical!$B$7:$B$1249,0)))^(1/10)-1)*100)</f>
        <v>n/a</v>
      </c>
      <c r="W117" s="668" t="str">
        <f t="shared" si="21"/>
        <v>n/a</v>
      </c>
      <c r="X117" s="669" t="str">
        <f t="shared" si="22"/>
        <v>n/a</v>
      </c>
      <c r="Y117" s="640"/>
      <c r="Z117" s="618">
        <f t="shared" si="23"/>
        <v>6.606606606606606</v>
      </c>
      <c r="AA117" s="844">
        <f t="shared" si="24"/>
        <v>4.7897897897897899</v>
      </c>
      <c r="AB117" s="845">
        <v>12</v>
      </c>
      <c r="AC117" s="824">
        <v>13.32</v>
      </c>
      <c r="AD117" s="824">
        <v>0.93</v>
      </c>
      <c r="AE117" s="824">
        <v>1.1000000000000001</v>
      </c>
      <c r="AF117" s="824">
        <v>3.36</v>
      </c>
      <c r="AG117" s="824">
        <v>90.5</v>
      </c>
      <c r="AH117" s="824">
        <v>215.39999999999998</v>
      </c>
      <c r="AI117" s="824">
        <v>-59.419999999999995</v>
      </c>
      <c r="AJ117" s="824">
        <v>68.5</v>
      </c>
      <c r="AK117" s="824">
        <v>5</v>
      </c>
      <c r="AL117" s="836">
        <v>4540</v>
      </c>
      <c r="AM117" s="830">
        <v>0.2</v>
      </c>
      <c r="AN117" s="824">
        <v>0.25</v>
      </c>
      <c r="AO117" s="705" t="str">
        <f t="shared" si="25"/>
        <v>n/a</v>
      </c>
      <c r="AP117" s="706" t="str">
        <f t="shared" si="26"/>
        <v>n/a</v>
      </c>
      <c r="AQ117" s="846">
        <f t="shared" si="27"/>
        <v>-15.426051571699972</v>
      </c>
      <c r="AR117" s="618">
        <f>INDEX(Historical!$C$7:$C$1227,MATCH(B117,Historical!$B$7:$B$1249,0))*IF(AH117="n/a",1.03,IF(AH117&lt;0,1.01,IF(AH117&gt;10,1.1,(1+AH117/100))))</f>
        <v>0.74800000000000011</v>
      </c>
      <c r="AS117" s="844">
        <f t="shared" si="28"/>
        <v>0.75548000000000015</v>
      </c>
      <c r="AT117" s="844">
        <f t="shared" si="33"/>
        <v>0.79325400000000024</v>
      </c>
      <c r="AU117" s="844">
        <f t="shared" si="33"/>
        <v>0.83291670000000029</v>
      </c>
      <c r="AV117" s="844">
        <f t="shared" si="33"/>
        <v>0.87456253500000036</v>
      </c>
      <c r="AW117" s="618">
        <f t="shared" si="29"/>
        <v>4.0042132350000008</v>
      </c>
      <c r="AX117" s="713">
        <f t="shared" si="30"/>
        <v>6.2761962931034505</v>
      </c>
      <c r="AY117" s="891">
        <v>1.62</v>
      </c>
      <c r="AZ117" s="830">
        <v>32.369999999999997</v>
      </c>
      <c r="BA117" s="830">
        <v>-20.02</v>
      </c>
      <c r="BB117" s="830">
        <v>14.01</v>
      </c>
      <c r="BC117" s="830">
        <v>4.67</v>
      </c>
      <c r="BD117" s="865"/>
      <c r="BE117" s="594">
        <v>2018</v>
      </c>
      <c r="BF117" s="856">
        <f t="shared" si="31"/>
        <v>1</v>
      </c>
      <c r="BG117" s="840">
        <v>52.6</v>
      </c>
      <c r="BH117" s="823" t="s">
        <v>4455</v>
      </c>
      <c r="BI117" s="823" t="s">
        <v>4456</v>
      </c>
    </row>
    <row r="118" spans="1:61" s="822" customFormat="1" ht="12.75" customHeight="1" x14ac:dyDescent="0.2">
      <c r="A118" s="829" t="s">
        <v>4944</v>
      </c>
      <c r="B118" s="575" t="s">
        <v>1347</v>
      </c>
      <c r="C118" s="889" t="s">
        <v>4061</v>
      </c>
      <c r="D118" s="889" t="s">
        <v>4193</v>
      </c>
      <c r="E118" s="699">
        <v>9</v>
      </c>
      <c r="F118" s="1155">
        <v>553</v>
      </c>
      <c r="G118" s="1155" t="s">
        <v>105</v>
      </c>
      <c r="H118" s="1155" t="s">
        <v>105</v>
      </c>
      <c r="I118" s="832">
        <v>472.38</v>
      </c>
      <c r="J118" s="618">
        <f t="shared" si="18"/>
        <v>1.4606884288073163</v>
      </c>
      <c r="K118" s="835">
        <v>1.7250000000000001</v>
      </c>
      <c r="L118" s="845">
        <v>4</v>
      </c>
      <c r="M118" s="609">
        <f t="shared" si="19"/>
        <v>6.9</v>
      </c>
      <c r="N118" s="828" t="s">
        <v>126</v>
      </c>
      <c r="O118" s="700">
        <v>1.5</v>
      </c>
      <c r="P118" s="603">
        <v>44817</v>
      </c>
      <c r="Q118" s="603">
        <v>44839</v>
      </c>
      <c r="R118" s="609">
        <f t="shared" si="20"/>
        <v>15.000000000000005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13.684210526315788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19.055078897614951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35.096003852061351</v>
      </c>
      <c r="V118" s="667" t="str">
        <f>IF(INDEX(Historical!$N$7:$N$1218,MATCH(B118,Historical!$B$7:$B$1249,0))=0,"n/a",((INDEX(Historical!$C$7:$C$1227,MATCH(B118,Historical!$B$7:$B$1249,0))/INDEX(Historical!$N$7:$N$1218,MATCH(B118,Historical!$B$7:$B$1249,0)))^(1/10)-1)*100)</f>
        <v>n/a</v>
      </c>
      <c r="W118" s="668" t="str">
        <f t="shared" si="21"/>
        <v>n/a</v>
      </c>
      <c r="X118" s="669">
        <f t="shared" si="22"/>
        <v>1.2186112448632416</v>
      </c>
      <c r="Y118" s="628"/>
      <c r="Z118" s="618">
        <f t="shared" si="23"/>
        <v>19.787783194723261</v>
      </c>
      <c r="AA118" s="844">
        <f t="shared" si="24"/>
        <v>13.546888442787496</v>
      </c>
      <c r="AB118" s="845">
        <v>6</v>
      </c>
      <c r="AC118" s="824">
        <v>34.869999999999997</v>
      </c>
      <c r="AD118" s="824">
        <v>1.65</v>
      </c>
      <c r="AE118" s="824">
        <v>3.31</v>
      </c>
      <c r="AF118" s="824">
        <v>8.16</v>
      </c>
      <c r="AG118" s="824">
        <v>74.099999999999994</v>
      </c>
      <c r="AH118" s="824">
        <v>21.8</v>
      </c>
      <c r="AI118" s="824">
        <v>-18.509999999999998</v>
      </c>
      <c r="AJ118" s="824">
        <v>28.799999999999997</v>
      </c>
      <c r="AK118" s="824">
        <v>7.66</v>
      </c>
      <c r="AL118" s="836">
        <v>59530</v>
      </c>
      <c r="AM118" s="830">
        <v>0.2</v>
      </c>
      <c r="AN118" s="824">
        <v>0.67</v>
      </c>
      <c r="AO118" s="705">
        <f t="shared" si="25"/>
        <v>23.009803838081169</v>
      </c>
      <c r="AP118" s="706">
        <f t="shared" si="26"/>
        <v>36.556692280868667</v>
      </c>
      <c r="AQ118" s="846">
        <f t="shared" si="27"/>
        <v>121.65299175176796</v>
      </c>
      <c r="AR118" s="618">
        <f>INDEX(Historical!$C$7:$C$1227,MATCH(B118,Historical!$B$7:$B$1249,0))*IF(AH118="n/a",1.03,IF(AH118&lt;0,1.01,IF(AH118&gt;10,1.1,(1+AH118/100))))</f>
        <v>5.9400000000000013</v>
      </c>
      <c r="AS118" s="844">
        <f t="shared" si="28"/>
        <v>5.9994000000000014</v>
      </c>
      <c r="AT118" s="844">
        <f t="shared" si="33"/>
        <v>6.4589540400000018</v>
      </c>
      <c r="AU118" s="844">
        <f t="shared" si="33"/>
        <v>6.9537099194640017</v>
      </c>
      <c r="AV118" s="844">
        <f t="shared" si="33"/>
        <v>7.4863640992949447</v>
      </c>
      <c r="AW118" s="618">
        <f t="shared" si="29"/>
        <v>32.83842805875895</v>
      </c>
      <c r="AX118" s="713">
        <f t="shared" si="30"/>
        <v>6.9516973747319852</v>
      </c>
      <c r="AY118" s="891">
        <v>1.4</v>
      </c>
      <c r="AZ118" s="830">
        <v>57.67</v>
      </c>
      <c r="BA118" s="830">
        <v>-35.449999999999996</v>
      </c>
      <c r="BB118" s="830">
        <v>17.760000000000002</v>
      </c>
      <c r="BC118" s="830">
        <v>2.1999999999999997</v>
      </c>
      <c r="BD118" s="865"/>
      <c r="BE118" s="594">
        <v>2014</v>
      </c>
      <c r="BF118" s="856">
        <f t="shared" si="31"/>
        <v>1</v>
      </c>
      <c r="BG118" s="840">
        <v>28.000000000000004</v>
      </c>
      <c r="BH118" s="823" t="s">
        <v>4455</v>
      </c>
      <c r="BI118" s="823" t="s">
        <v>4456</v>
      </c>
    </row>
    <row r="119" spans="1:61" s="822" customFormat="1" ht="12.75" customHeight="1" x14ac:dyDescent="0.2">
      <c r="A119" s="839" t="s">
        <v>4628</v>
      </c>
      <c r="B119" s="575" t="s">
        <v>2384</v>
      </c>
      <c r="C119" s="889" t="s">
        <v>107</v>
      </c>
      <c r="D119" s="889" t="s">
        <v>4198</v>
      </c>
      <c r="E119" s="699">
        <v>6</v>
      </c>
      <c r="F119" s="1155">
        <v>672</v>
      </c>
      <c r="G119" s="1155" t="s">
        <v>105</v>
      </c>
      <c r="H119" s="1155" t="s">
        <v>105</v>
      </c>
      <c r="I119" s="832">
        <v>12.5</v>
      </c>
      <c r="J119" s="618">
        <f t="shared" si="18"/>
        <v>5.76</v>
      </c>
      <c r="K119" s="835">
        <v>0.18</v>
      </c>
      <c r="L119" s="845">
        <v>4</v>
      </c>
      <c r="M119" s="609">
        <f t="shared" si="19"/>
        <v>0.72</v>
      </c>
      <c r="N119" s="828" t="s">
        <v>147</v>
      </c>
      <c r="O119" s="700">
        <v>0.16</v>
      </c>
      <c r="P119" s="603">
        <v>44774</v>
      </c>
      <c r="Q119" s="603">
        <v>44792</v>
      </c>
      <c r="R119" s="609">
        <f t="shared" si="20"/>
        <v>12.499999999999993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10.204081632653072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10.520944959211608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14.037357635025295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6.788275402791899</v>
      </c>
      <c r="W119" s="668">
        <f t="shared" si="21"/>
        <v>2.0678827540279192</v>
      </c>
      <c r="X119" s="669">
        <f t="shared" si="22"/>
        <v>1.1229886108020235</v>
      </c>
      <c r="Y119" s="640"/>
      <c r="Z119" s="618">
        <f t="shared" si="23"/>
        <v>66.055045871559628</v>
      </c>
      <c r="AA119" s="844">
        <f t="shared" si="24"/>
        <v>11.467889908256879</v>
      </c>
      <c r="AB119" s="845">
        <v>12</v>
      </c>
      <c r="AC119" s="824">
        <v>1.0900000000000001</v>
      </c>
      <c r="AD119" s="824" t="s">
        <v>135</v>
      </c>
      <c r="AE119" s="824">
        <v>2.91</v>
      </c>
      <c r="AF119" s="824">
        <v>0.97</v>
      </c>
      <c r="AG119" s="824">
        <v>7.7</v>
      </c>
      <c r="AH119" s="824">
        <v>37.299999999999997</v>
      </c>
      <c r="AI119" s="824" t="s">
        <v>135</v>
      </c>
      <c r="AJ119" s="824">
        <v>12.5</v>
      </c>
      <c r="AK119" s="824" t="s">
        <v>135</v>
      </c>
      <c r="AL119" s="836">
        <v>73.66</v>
      </c>
      <c r="AM119" s="830">
        <v>0.89999999999999991</v>
      </c>
      <c r="AN119" s="824">
        <v>0</v>
      </c>
      <c r="AO119" s="705">
        <f t="shared" si="25"/>
        <v>8.3294677267684136</v>
      </c>
      <c r="AP119" s="706">
        <f t="shared" si="26"/>
        <v>19.797357635025293</v>
      </c>
      <c r="AQ119" s="846">
        <f t="shared" si="27"/>
        <v>-29.686880595094333</v>
      </c>
      <c r="AR119" s="618">
        <f>INDEX(Historical!$C$7:$C$1227,MATCH(B119,Historical!$B$7:$B$1249,0))*IF(AH119="n/a",1.03,IF(AH119&lt;0,1.01,IF(AH119&gt;10,1.1,(1+AH119/100))))</f>
        <v>0.59400000000000008</v>
      </c>
      <c r="AS119" s="844">
        <f t="shared" si="28"/>
        <v>0.61182000000000014</v>
      </c>
      <c r="AT119" s="844">
        <f t="shared" si="33"/>
        <v>0.63017460000000014</v>
      </c>
      <c r="AU119" s="844">
        <f t="shared" si="33"/>
        <v>0.64907983800000013</v>
      </c>
      <c r="AV119" s="844">
        <f t="shared" si="33"/>
        <v>0.66855223314000012</v>
      </c>
      <c r="AW119" s="618">
        <f t="shared" si="29"/>
        <v>3.1536266711400005</v>
      </c>
      <c r="AX119" s="713">
        <f t="shared" si="30"/>
        <v>25.22901336912</v>
      </c>
      <c r="AY119" s="891">
        <v>0.44</v>
      </c>
      <c r="AZ119" s="830">
        <v>-1.81</v>
      </c>
      <c r="BA119" s="830">
        <v>-18.029999999999998</v>
      </c>
      <c r="BB119" s="830">
        <v>-4.78</v>
      </c>
      <c r="BC119" s="830">
        <v>-12.280000000000001</v>
      </c>
      <c r="BD119" s="865"/>
      <c r="BE119" s="594">
        <v>2017</v>
      </c>
      <c r="BF119" s="856">
        <f t="shared" si="31"/>
        <v>1</v>
      </c>
      <c r="BG119" s="840">
        <v>0.89999999999999991</v>
      </c>
      <c r="BH119" s="823" t="s">
        <v>4455</v>
      </c>
      <c r="BI119" s="823" t="s">
        <v>4456</v>
      </c>
    </row>
    <row r="120" spans="1:61" s="822" customFormat="1" ht="12.75" customHeight="1" x14ac:dyDescent="0.2">
      <c r="A120" s="839" t="s">
        <v>4539</v>
      </c>
      <c r="B120" s="575" t="s">
        <v>4532</v>
      </c>
      <c r="C120" s="889" t="s">
        <v>127</v>
      </c>
      <c r="D120" s="889" t="s">
        <v>4194</v>
      </c>
      <c r="E120" s="699">
        <v>6</v>
      </c>
      <c r="F120" s="1155">
        <v>648</v>
      </c>
      <c r="G120" s="1155" t="s">
        <v>105</v>
      </c>
      <c r="H120" s="1155" t="s">
        <v>105</v>
      </c>
      <c r="I120" s="832">
        <v>86.9</v>
      </c>
      <c r="J120" s="618">
        <f t="shared" si="18"/>
        <v>1.1277330264672036</v>
      </c>
      <c r="K120" s="835">
        <v>0.245</v>
      </c>
      <c r="L120" s="845">
        <v>4</v>
      </c>
      <c r="M120" s="609">
        <f t="shared" si="19"/>
        <v>0.98</v>
      </c>
      <c r="N120" s="828" t="s">
        <v>4371</v>
      </c>
      <c r="O120" s="700">
        <v>0.23499999999999999</v>
      </c>
      <c r="P120" s="603">
        <v>44595</v>
      </c>
      <c r="Q120" s="603">
        <v>44624</v>
      </c>
      <c r="R120" s="609">
        <f t="shared" si="20"/>
        <v>4.2553191489361746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2.1739130434782483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7.0987242074486367</v>
      </c>
      <c r="U120" s="667" t="str">
        <f>IF(INDEX(Historical!$H$7:$H$1218,MATCH(B120,Historical!$B$7:$B$1249,0))=0,"n/a",((INDEX(Historical!$C$7:$C$1227,MATCH(B120,Historical!$B$7:$B$1249,0))/INDEX(Historical!$H$7:$H$1218,MATCH(B120,Historical!$B$7:$B$1249,0)))^(1/5)-1)*100)</f>
        <v>n/a</v>
      </c>
      <c r="V120" s="667" t="str">
        <f>IF(INDEX(Historical!$N$7:$N$1218,MATCH(B120,Historical!$B$7:$B$1249,0))=0,"n/a",((INDEX(Historical!$C$7:$C$1227,MATCH(B120,Historical!$B$7:$B$1249,0))/INDEX(Historical!$N$7:$N$1218,MATCH(B120,Historical!$B$7:$B$1249,0)))^(1/10)-1)*100)</f>
        <v>n/a</v>
      </c>
      <c r="W120" s="668" t="str">
        <f t="shared" si="21"/>
        <v>n/a</v>
      </c>
      <c r="X120" s="669" t="str">
        <f t="shared" si="22"/>
        <v>n/a</v>
      </c>
      <c r="Y120" s="640"/>
      <c r="Z120" s="618">
        <f t="shared" si="23"/>
        <v>35.251798561151084</v>
      </c>
      <c r="AA120" s="844">
        <f t="shared" si="24"/>
        <v>31.258992805755401</v>
      </c>
      <c r="AB120" s="845">
        <v>5</v>
      </c>
      <c r="AC120" s="824">
        <v>2.78</v>
      </c>
      <c r="AD120" s="824">
        <v>0.9</v>
      </c>
      <c r="AE120" s="824">
        <v>2.88</v>
      </c>
      <c r="AF120" s="824">
        <v>24.03</v>
      </c>
      <c r="AG120" s="824">
        <v>99</v>
      </c>
      <c r="AH120" s="824">
        <v>-36.299999999999997</v>
      </c>
      <c r="AI120" s="824">
        <v>32.729999999999997</v>
      </c>
      <c r="AJ120" s="824">
        <v>-9.1</v>
      </c>
      <c r="AK120" s="824">
        <v>33.900000000000006</v>
      </c>
      <c r="AL120" s="836">
        <v>12200</v>
      </c>
      <c r="AM120" s="830">
        <v>0.5</v>
      </c>
      <c r="AN120" s="824">
        <v>5.38</v>
      </c>
      <c r="AO120" s="705" t="str">
        <f t="shared" si="25"/>
        <v>n/a</v>
      </c>
      <c r="AP120" s="706" t="str">
        <f t="shared" si="26"/>
        <v>n/a</v>
      </c>
      <c r="AQ120" s="846">
        <f t="shared" si="27"/>
        <v>477.79411832024357</v>
      </c>
      <c r="AR120" s="618">
        <f>INDEX(Historical!$C$7:$C$1227,MATCH(B120,Historical!$B$7:$B$1249,0))*IF(AH120="n/a",1.03,IF(AH120&lt;0,1.01,IF(AH120&gt;10,1.1,(1+AH120/100))))</f>
        <v>0.94939999999999991</v>
      </c>
      <c r="AS120" s="844">
        <f t="shared" si="28"/>
        <v>1.04434</v>
      </c>
      <c r="AT120" s="844">
        <f t="shared" si="33"/>
        <v>1.1487740000000002</v>
      </c>
      <c r="AU120" s="844">
        <f t="shared" si="33"/>
        <v>1.2636514000000003</v>
      </c>
      <c r="AV120" s="844">
        <f t="shared" si="33"/>
        <v>1.3900165400000004</v>
      </c>
      <c r="AW120" s="618">
        <f t="shared" si="29"/>
        <v>5.7961819400000012</v>
      </c>
      <c r="AX120" s="713">
        <f t="shared" si="30"/>
        <v>6.6699446950517842</v>
      </c>
      <c r="AY120" s="891">
        <v>0.53</v>
      </c>
      <c r="AZ120" s="830">
        <v>74.81</v>
      </c>
      <c r="BA120" s="830">
        <v>-1.29</v>
      </c>
      <c r="BB120" s="830">
        <v>5.09</v>
      </c>
      <c r="BC120" s="830">
        <v>20.02</v>
      </c>
      <c r="BD120" s="865"/>
      <c r="BE120" s="594">
        <v>2017</v>
      </c>
      <c r="BF120" s="856">
        <f t="shared" si="31"/>
        <v>1</v>
      </c>
      <c r="BG120" s="840">
        <v>9.6</v>
      </c>
      <c r="BH120" s="823" t="s">
        <v>4455</v>
      </c>
      <c r="BI120" s="823" t="s">
        <v>4456</v>
      </c>
    </row>
    <row r="121" spans="1:61" s="822" customFormat="1" ht="12.75" customHeight="1" x14ac:dyDescent="0.2">
      <c r="A121" s="839" t="s">
        <v>4951</v>
      </c>
      <c r="B121" s="795" t="s">
        <v>2428</v>
      </c>
      <c r="C121" s="889" t="s">
        <v>111</v>
      </c>
      <c r="D121" s="889" t="s">
        <v>1186</v>
      </c>
      <c r="E121" s="699">
        <v>9</v>
      </c>
      <c r="F121" s="1155">
        <v>521</v>
      </c>
      <c r="G121" s="1155" t="s">
        <v>105</v>
      </c>
      <c r="H121" s="1155" t="s">
        <v>105</v>
      </c>
      <c r="I121" s="832">
        <v>50.78</v>
      </c>
      <c r="J121" s="618">
        <f t="shared" si="18"/>
        <v>2.2055927530523829</v>
      </c>
      <c r="K121" s="835">
        <v>0.28000000000000003</v>
      </c>
      <c r="L121" s="845">
        <v>4</v>
      </c>
      <c r="M121" s="609">
        <f t="shared" si="19"/>
        <v>1.1200000000000001</v>
      </c>
      <c r="N121" s="604" t="s">
        <v>900</v>
      </c>
      <c r="O121" s="700">
        <v>0.23499999999999999</v>
      </c>
      <c r="P121" s="603">
        <v>44616</v>
      </c>
      <c r="Q121" s="603">
        <v>44634</v>
      </c>
      <c r="R121" s="609">
        <f t="shared" si="20"/>
        <v>19.148936170212785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55.045871559633007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24.773536321545219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17.025147149180597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10.91072531401467</v>
      </c>
      <c r="W121" s="668">
        <f t="shared" si="21"/>
        <v>1.5604047081372345</v>
      </c>
      <c r="X121" s="669">
        <f t="shared" si="22"/>
        <v>8.9606037627266311</v>
      </c>
      <c r="Y121" s="834"/>
      <c r="Z121" s="618">
        <f t="shared" si="23"/>
        <v>30.684931506849317</v>
      </c>
      <c r="AA121" s="844">
        <f t="shared" si="24"/>
        <v>13.912328767123288</v>
      </c>
      <c r="AB121" s="845">
        <v>12</v>
      </c>
      <c r="AC121" s="824">
        <v>3.65</v>
      </c>
      <c r="AD121" s="824">
        <v>2.1800000000000002</v>
      </c>
      <c r="AE121" s="824">
        <v>1.27</v>
      </c>
      <c r="AF121" s="824" t="s">
        <v>135</v>
      </c>
      <c r="AG121" s="824">
        <v>-180</v>
      </c>
      <c r="AH121" s="824">
        <v>-46.9</v>
      </c>
      <c r="AI121" s="824">
        <v>-1.95</v>
      </c>
      <c r="AJ121" s="824">
        <v>1.9</v>
      </c>
      <c r="AK121" s="824">
        <v>6.2600000000000007</v>
      </c>
      <c r="AL121" s="836">
        <v>11150</v>
      </c>
      <c r="AM121" s="830">
        <v>0.1</v>
      </c>
      <c r="AN121" s="824" t="s">
        <v>135</v>
      </c>
      <c r="AO121" s="705">
        <f t="shared" si="25"/>
        <v>5.3184111351096917</v>
      </c>
      <c r="AP121" s="706">
        <f t="shared" si="26"/>
        <v>19.23073990223298</v>
      </c>
      <c r="AQ121" s="846" t="str">
        <f t="shared" si="27"/>
        <v>n/a</v>
      </c>
      <c r="AR121" s="618">
        <f>INDEX(Historical!$C$7:$C$1227,MATCH(B121,Historical!$B$7:$B$1249,0))*IF(AH121="n/a",1.03,IF(AH121&lt;0,1.01,IF(AH121&gt;10,1.1,(1+AH121/100))))</f>
        <v>0.85344999999999993</v>
      </c>
      <c r="AS121" s="844">
        <f t="shared" si="28"/>
        <v>0.86198449999999993</v>
      </c>
      <c r="AT121" s="844">
        <f t="shared" si="33"/>
        <v>0.91594472969999996</v>
      </c>
      <c r="AU121" s="844">
        <f t="shared" si="33"/>
        <v>0.97328286977921996</v>
      </c>
      <c r="AV121" s="844">
        <f t="shared" si="33"/>
        <v>1.0342103774273992</v>
      </c>
      <c r="AW121" s="618">
        <f t="shared" si="29"/>
        <v>4.6388724769066192</v>
      </c>
      <c r="AX121" s="713">
        <f t="shared" si="30"/>
        <v>9.1352352833923174</v>
      </c>
      <c r="AY121" s="891">
        <v>1.17</v>
      </c>
      <c r="AZ121" s="830">
        <v>19.96</v>
      </c>
      <c r="BA121" s="830">
        <v>-28.53</v>
      </c>
      <c r="BB121" s="830">
        <v>6.18</v>
      </c>
      <c r="BC121" s="830">
        <v>-2.31</v>
      </c>
      <c r="BD121" s="865"/>
      <c r="BE121" s="594">
        <v>2014</v>
      </c>
      <c r="BF121" s="856">
        <f t="shared" si="31"/>
        <v>1</v>
      </c>
      <c r="BG121" s="840">
        <v>15.6</v>
      </c>
      <c r="BH121" s="823" t="s">
        <v>4455</v>
      </c>
      <c r="BI121" s="823" t="s">
        <v>4456</v>
      </c>
    </row>
    <row r="122" spans="1:61" s="822" customFormat="1" ht="12.75" customHeight="1" x14ac:dyDescent="0.2">
      <c r="A122" s="839" t="s">
        <v>5372</v>
      </c>
      <c r="B122" s="575" t="s">
        <v>5371</v>
      </c>
      <c r="C122" s="889" t="s">
        <v>107</v>
      </c>
      <c r="D122" s="889" t="s">
        <v>4205</v>
      </c>
      <c r="E122" s="699">
        <v>5</v>
      </c>
      <c r="F122" s="1155">
        <v>713</v>
      </c>
      <c r="G122" s="1155" t="s">
        <v>105</v>
      </c>
      <c r="H122" s="1155" t="s">
        <v>105</v>
      </c>
      <c r="I122" s="832">
        <v>28.6</v>
      </c>
      <c r="J122" s="618">
        <f t="shared" si="18"/>
        <v>2.7972027972027971</v>
      </c>
      <c r="K122" s="835">
        <v>0.2</v>
      </c>
      <c r="L122" s="845">
        <v>4</v>
      </c>
      <c r="M122" s="609">
        <f t="shared" si="19"/>
        <v>0.8</v>
      </c>
      <c r="N122" s="828" t="s">
        <v>147</v>
      </c>
      <c r="O122" s="700">
        <v>0.17</v>
      </c>
      <c r="P122" s="603">
        <v>44896</v>
      </c>
      <c r="Q122" s="603">
        <v>44910</v>
      </c>
      <c r="R122" s="609">
        <f t="shared" si="20"/>
        <v>17.647058823529409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8.3333333333333481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32.409285412951583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19.209239804598212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9.5958226385217227</v>
      </c>
      <c r="W122" s="668">
        <f t="shared" si="21"/>
        <v>2.0018335611460905</v>
      </c>
      <c r="X122" s="669" t="str">
        <f t="shared" si="22"/>
        <v>n/a</v>
      </c>
      <c r="Y122" s="640"/>
      <c r="Z122" s="618">
        <f t="shared" si="23"/>
        <v>27.681660899653981</v>
      </c>
      <c r="AA122" s="844">
        <f t="shared" si="24"/>
        <v>9.8961937716262973</v>
      </c>
      <c r="AB122" s="845">
        <v>12</v>
      </c>
      <c r="AC122" s="824">
        <v>2.89</v>
      </c>
      <c r="AD122" s="824" t="s">
        <v>135</v>
      </c>
      <c r="AE122" s="824">
        <v>3.17</v>
      </c>
      <c r="AF122" s="824">
        <v>1.37</v>
      </c>
      <c r="AG122" s="824">
        <v>12.65</v>
      </c>
      <c r="AH122" s="824" t="s">
        <v>135</v>
      </c>
      <c r="AI122" s="824" t="s">
        <v>135</v>
      </c>
      <c r="AJ122" s="824" t="s">
        <v>135</v>
      </c>
      <c r="AK122" s="824" t="s">
        <v>135</v>
      </c>
      <c r="AL122" s="836">
        <v>168.1</v>
      </c>
      <c r="AM122" s="830">
        <v>5.5</v>
      </c>
      <c r="AN122" s="824" t="s">
        <v>135</v>
      </c>
      <c r="AO122" s="705">
        <f t="shared" si="25"/>
        <v>12.110248830174712</v>
      </c>
      <c r="AP122" s="706">
        <f t="shared" si="26"/>
        <v>22.006442601801009</v>
      </c>
      <c r="AQ122" s="846">
        <f t="shared" si="27"/>
        <v>-22.374730726169602</v>
      </c>
      <c r="AR122" s="618">
        <f>INDEX(Historical!$C$7:$C$1227,MATCH(B122,Historical!$B$7:$B$1249,0))*IF(AH122="n/a",1.03,IF(AH122&lt;0,1.01,IF(AH122&gt;10,1.1,(1+AH122/100))))</f>
        <v>0.6695000000000001</v>
      </c>
      <c r="AS122" s="844">
        <f t="shared" si="28"/>
        <v>0.68958500000000011</v>
      </c>
      <c r="AT122" s="844">
        <f t="shared" si="33"/>
        <v>0.71027255000000011</v>
      </c>
      <c r="AU122" s="844">
        <f t="shared" si="33"/>
        <v>0.73158072650000017</v>
      </c>
      <c r="AV122" s="844">
        <f t="shared" si="33"/>
        <v>0.75352814829500014</v>
      </c>
      <c r="AW122" s="618">
        <f t="shared" si="29"/>
        <v>3.5544664247950006</v>
      </c>
      <c r="AX122" s="713">
        <f t="shared" si="30"/>
        <v>12.428204282500003</v>
      </c>
      <c r="AY122" s="891">
        <v>0.57999999999999996</v>
      </c>
      <c r="AZ122" s="830">
        <v>20.930232558139551</v>
      </c>
      <c r="BA122" s="830">
        <v>-6.5969954278249476</v>
      </c>
      <c r="BB122" s="830">
        <v>0.21023125437982237</v>
      </c>
      <c r="BC122" s="830">
        <v>8.251324753974254</v>
      </c>
      <c r="BD122" s="865"/>
      <c r="BE122" s="594">
        <v>2018</v>
      </c>
      <c r="BF122" s="856">
        <f t="shared" si="31"/>
        <v>1</v>
      </c>
      <c r="BG122" s="840">
        <v>1.25</v>
      </c>
      <c r="BH122" s="823" t="s">
        <v>4455</v>
      </c>
      <c r="BI122" s="823" t="s">
        <v>4456</v>
      </c>
    </row>
    <row r="123" spans="1:61" s="822" customFormat="1" ht="12.75" customHeight="1" x14ac:dyDescent="0.2">
      <c r="A123" s="839" t="s">
        <v>5296</v>
      </c>
      <c r="B123" s="575" t="s">
        <v>5289</v>
      </c>
      <c r="C123" s="889" t="s">
        <v>107</v>
      </c>
      <c r="D123" s="889" t="s">
        <v>4198</v>
      </c>
      <c r="E123" s="699">
        <v>5</v>
      </c>
      <c r="F123" s="1155">
        <v>693</v>
      </c>
      <c r="G123" s="1155" t="s">
        <v>105</v>
      </c>
      <c r="H123" s="1155" t="s">
        <v>105</v>
      </c>
      <c r="I123" s="832">
        <v>25.59</v>
      </c>
      <c r="J123" s="618">
        <f t="shared" si="18"/>
        <v>1.0941774130519735</v>
      </c>
      <c r="K123" s="835">
        <v>7.0000000000000007E-2</v>
      </c>
      <c r="L123" s="845">
        <v>4</v>
      </c>
      <c r="M123" s="609">
        <f t="shared" si="19"/>
        <v>0.28000000000000003</v>
      </c>
      <c r="N123" s="828" t="s">
        <v>4372</v>
      </c>
      <c r="O123" s="700">
        <v>0.06</v>
      </c>
      <c r="P123" s="603">
        <v>44634</v>
      </c>
      <c r="Q123" s="603">
        <v>44652</v>
      </c>
      <c r="R123" s="609">
        <f t="shared" si="20"/>
        <v>16.666666666666682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12.903225806451623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15.021776101472994</v>
      </c>
      <c r="U123" s="667" t="str">
        <f>IF(INDEX(Historical!$H$7:$H$1218,MATCH(B123,Historical!$B$7:$B$1249,0))=0,"n/a",((INDEX(Historical!$C$7:$C$1227,MATCH(B123,Historical!$B$7:$B$1249,0))/INDEX(Historical!$H$7:$H$1218,MATCH(B123,Historical!$B$7:$B$1249,0)))^(1/5)-1)*100)</f>
        <v>n/a</v>
      </c>
      <c r="V123" s="667" t="str">
        <f>IF(INDEX(Historical!$N$7:$N$1218,MATCH(B123,Historical!$B$7:$B$1249,0))=0,"n/a",((INDEX(Historical!$C$7:$C$1227,MATCH(B123,Historical!$B$7:$B$1249,0))/INDEX(Historical!$N$7:$N$1218,MATCH(B123,Historical!$B$7:$B$1249,0)))^(1/10)-1)*100)</f>
        <v>n/a</v>
      </c>
      <c r="W123" s="668" t="str">
        <f t="shared" si="21"/>
        <v>n/a</v>
      </c>
      <c r="X123" s="669" t="str">
        <f t="shared" si="22"/>
        <v>n/a</v>
      </c>
      <c r="Y123" s="640"/>
      <c r="Z123" s="618">
        <f t="shared" si="23"/>
        <v>6.2222222222222223</v>
      </c>
      <c r="AA123" s="844">
        <f t="shared" si="24"/>
        <v>5.6866666666666665</v>
      </c>
      <c r="AB123" s="845">
        <v>12</v>
      </c>
      <c r="AC123" s="824">
        <v>4.5</v>
      </c>
      <c r="AD123" s="824" t="s">
        <v>135</v>
      </c>
      <c r="AE123" s="824">
        <v>2.85</v>
      </c>
      <c r="AF123" s="824">
        <v>1.18</v>
      </c>
      <c r="AG123" s="824">
        <v>22.900000000000002</v>
      </c>
      <c r="AH123" s="824">
        <v>-17.5</v>
      </c>
      <c r="AI123" s="824">
        <v>-3.2800000000000002</v>
      </c>
      <c r="AJ123" s="824">
        <v>32.800000000000004</v>
      </c>
      <c r="AK123" s="824" t="s">
        <v>135</v>
      </c>
      <c r="AL123" s="836">
        <v>1090</v>
      </c>
      <c r="AM123" s="830">
        <v>7.0000000000000009</v>
      </c>
      <c r="AN123" s="824">
        <v>0</v>
      </c>
      <c r="AO123" s="705" t="str">
        <f t="shared" si="25"/>
        <v>n/a</v>
      </c>
      <c r="AP123" s="706" t="str">
        <f t="shared" si="26"/>
        <v>n/a</v>
      </c>
      <c r="AQ123" s="846">
        <f t="shared" si="27"/>
        <v>-45.389188426276426</v>
      </c>
      <c r="AR123" s="618">
        <f>INDEX(Historical!$C$7:$C$1227,MATCH(B123,Historical!$B$7:$B$1249,0))*IF(AH123="n/a",1.03,IF(AH123&lt;0,1.01,IF(AH123&gt;10,1.1,(1+AH123/100))))</f>
        <v>0.23566666666666666</v>
      </c>
      <c r="AS123" s="844">
        <f t="shared" si="28"/>
        <v>0.23802333333333334</v>
      </c>
      <c r="AT123" s="844">
        <f t="shared" si="33"/>
        <v>0.24516403333333334</v>
      </c>
      <c r="AU123" s="844">
        <f t="shared" si="33"/>
        <v>0.25251895433333332</v>
      </c>
      <c r="AV123" s="844">
        <f t="shared" si="33"/>
        <v>0.26009452296333335</v>
      </c>
      <c r="AW123" s="618">
        <f t="shared" si="29"/>
        <v>1.2314675106299999</v>
      </c>
      <c r="AX123" s="713">
        <f t="shared" si="30"/>
        <v>4.8122997679953103</v>
      </c>
      <c r="AY123" s="891">
        <v>1.1000000000000001</v>
      </c>
      <c r="AZ123" s="830">
        <v>18.91</v>
      </c>
      <c r="BA123" s="830">
        <v>-23.78</v>
      </c>
      <c r="BB123" s="830">
        <v>5.9700000000000006</v>
      </c>
      <c r="BC123" s="830">
        <v>0.63</v>
      </c>
      <c r="BD123" s="865"/>
      <c r="BE123" s="594">
        <v>2018</v>
      </c>
      <c r="BF123" s="856">
        <f t="shared" si="31"/>
        <v>1</v>
      </c>
      <c r="BG123" s="840">
        <v>1.7999999999999998</v>
      </c>
      <c r="BH123" s="823" t="s">
        <v>4455</v>
      </c>
      <c r="BI123" s="823" t="s">
        <v>4456</v>
      </c>
    </row>
    <row r="124" spans="1:61" s="822" customFormat="1" ht="12.75" customHeight="1" x14ac:dyDescent="0.2">
      <c r="A124" s="839" t="s">
        <v>4395</v>
      </c>
      <c r="B124" s="575" t="s">
        <v>4366</v>
      </c>
      <c r="C124" s="889" t="s">
        <v>127</v>
      </c>
      <c r="D124" s="889" t="s">
        <v>190</v>
      </c>
      <c r="E124" s="699">
        <v>7</v>
      </c>
      <c r="F124" s="1155">
        <v>620</v>
      </c>
      <c r="G124" s="1155" t="s">
        <v>105</v>
      </c>
      <c r="H124" s="1155" t="s">
        <v>105</v>
      </c>
      <c r="I124" s="832">
        <v>126.05</v>
      </c>
      <c r="J124" s="618">
        <f t="shared" si="18"/>
        <v>5.2042840142800468</v>
      </c>
      <c r="K124" s="835">
        <v>1.64</v>
      </c>
      <c r="L124" s="845">
        <v>4</v>
      </c>
      <c r="M124" s="609">
        <f t="shared" si="19"/>
        <v>6.56</v>
      </c>
      <c r="N124" s="828" t="s">
        <v>4373</v>
      </c>
      <c r="O124" s="700">
        <v>1.42</v>
      </c>
      <c r="P124" s="603">
        <v>44648</v>
      </c>
      <c r="Q124" s="603">
        <v>44690</v>
      </c>
      <c r="R124" s="609">
        <f t="shared" si="20"/>
        <v>15.492957746478872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19.247787610619472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41.068217525332294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40.061171010826072</v>
      </c>
      <c r="V124" s="667" t="str">
        <f>IF(INDEX(Historical!$N$7:$N$1218,MATCH(B124,Historical!$B$7:$B$1249,0))=0,"n/a",((INDEX(Historical!$C$7:$C$1227,MATCH(B124,Historical!$B$7:$B$1249,0))/INDEX(Historical!$N$7:$N$1218,MATCH(B124,Historical!$B$7:$B$1249,0)))^(1/10)-1)*100)</f>
        <v>n/a</v>
      </c>
      <c r="W124" s="668" t="str">
        <f t="shared" si="21"/>
        <v>n/a</v>
      </c>
      <c r="X124" s="669">
        <f t="shared" si="22"/>
        <v>0.71283222439192295</v>
      </c>
      <c r="Y124" s="834"/>
      <c r="Z124" s="618">
        <f t="shared" si="23"/>
        <v>49.734647460197117</v>
      </c>
      <c r="AA124" s="844">
        <f t="shared" si="24"/>
        <v>9.5564821834723279</v>
      </c>
      <c r="AB124" s="845">
        <v>12</v>
      </c>
      <c r="AC124" s="824">
        <v>13.19</v>
      </c>
      <c r="AD124" s="824">
        <v>0.46</v>
      </c>
      <c r="AE124" s="824">
        <v>0.81</v>
      </c>
      <c r="AF124" s="824">
        <v>8.85</v>
      </c>
      <c r="AG124" s="824">
        <v>86.5</v>
      </c>
      <c r="AH124" s="824">
        <v>60</v>
      </c>
      <c r="AI124" s="824">
        <v>5.74</v>
      </c>
      <c r="AJ124" s="824">
        <v>56.2</v>
      </c>
      <c r="AK124" s="824">
        <v>20</v>
      </c>
      <c r="AL124" s="836">
        <v>1320</v>
      </c>
      <c r="AM124" s="830">
        <v>0.3</v>
      </c>
      <c r="AN124" s="824">
        <v>0</v>
      </c>
      <c r="AO124" s="705">
        <f t="shared" si="25"/>
        <v>35.708972841633795</v>
      </c>
      <c r="AP124" s="706">
        <f t="shared" si="26"/>
        <v>45.265455025106121</v>
      </c>
      <c r="AQ124" s="846">
        <f t="shared" si="27"/>
        <v>93.878389516876837</v>
      </c>
      <c r="AR124" s="618">
        <f>INDEX(Historical!$C$7:$C$1227,MATCH(B124,Historical!$B$7:$B$1249,0))*IF(AH124="n/a",1.03,IF(AH124&lt;0,1.01,IF(AH124&gt;10,1.1,(1+AH124/100))))</f>
        <v>5.9290000000000003</v>
      </c>
      <c r="AS124" s="844">
        <f t="shared" si="28"/>
        <v>6.2693246</v>
      </c>
      <c r="AT124" s="844">
        <f t="shared" si="33"/>
        <v>6.8962570600000008</v>
      </c>
      <c r="AU124" s="844">
        <f t="shared" si="33"/>
        <v>7.5858827660000019</v>
      </c>
      <c r="AV124" s="844">
        <f t="shared" si="33"/>
        <v>8.3444710426000022</v>
      </c>
      <c r="AW124" s="618">
        <f t="shared" si="29"/>
        <v>35.024935468600006</v>
      </c>
      <c r="AX124" s="713">
        <f t="shared" si="30"/>
        <v>27.786541426894097</v>
      </c>
      <c r="AY124" s="891">
        <v>1.19</v>
      </c>
      <c r="AZ124" s="830">
        <v>31.3</v>
      </c>
      <c r="BA124" s="830">
        <v>-43.22</v>
      </c>
      <c r="BB124" s="830">
        <v>9.5699999999999985</v>
      </c>
      <c r="BC124" s="830">
        <v>-18.5</v>
      </c>
      <c r="BD124" s="865"/>
      <c r="BE124" s="594">
        <v>2016</v>
      </c>
      <c r="BF124" s="856">
        <f t="shared" si="31"/>
        <v>1</v>
      </c>
      <c r="BG124" s="840">
        <v>40.6</v>
      </c>
      <c r="BH124" s="823" t="s">
        <v>4455</v>
      </c>
      <c r="BI124" s="823" t="s">
        <v>4456</v>
      </c>
    </row>
    <row r="125" spans="1:61" s="822" customFormat="1" ht="12.75" customHeight="1" x14ac:dyDescent="0.2">
      <c r="A125" s="670" t="s">
        <v>4038</v>
      </c>
      <c r="B125" s="956" t="s">
        <v>4035</v>
      </c>
      <c r="C125" s="889" t="s">
        <v>107</v>
      </c>
      <c r="D125" s="889" t="s">
        <v>117</v>
      </c>
      <c r="E125" s="699">
        <v>9</v>
      </c>
      <c r="F125" s="1155">
        <v>519</v>
      </c>
      <c r="G125" s="1155" t="s">
        <v>105</v>
      </c>
      <c r="H125" s="1155" t="s">
        <v>105</v>
      </c>
      <c r="I125" s="841">
        <v>18.03</v>
      </c>
      <c r="J125" s="618">
        <f t="shared" si="18"/>
        <v>5.4176372712146419</v>
      </c>
      <c r="K125" s="822">
        <v>0.2442</v>
      </c>
      <c r="L125" s="1155">
        <v>4</v>
      </c>
      <c r="M125" s="609">
        <f t="shared" si="19"/>
        <v>0.9768</v>
      </c>
      <c r="N125" s="1155" t="s">
        <v>323</v>
      </c>
      <c r="O125" s="575">
        <v>0.20720000000000002</v>
      </c>
      <c r="P125" s="603">
        <v>44614</v>
      </c>
      <c r="Q125" s="603">
        <v>44641</v>
      </c>
      <c r="R125" s="609">
        <f t="shared" si="20"/>
        <v>17.857142857142843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4.4642857142856984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8.7380373002892142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9.5950220583515424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8.4471771197698544</v>
      </c>
      <c r="W125" s="668">
        <f t="shared" si="21"/>
        <v>1.1358850326335954</v>
      </c>
      <c r="X125" s="669">
        <f t="shared" si="22"/>
        <v>0.47736428151002697</v>
      </c>
      <c r="Y125" s="640" t="s">
        <v>5239</v>
      </c>
      <c r="Z125" s="618">
        <f t="shared" si="23"/>
        <v>34.885714285714286</v>
      </c>
      <c r="AA125" s="844">
        <f t="shared" si="24"/>
        <v>6.4392857142857149</v>
      </c>
      <c r="AB125" s="845">
        <v>12</v>
      </c>
      <c r="AC125" s="840">
        <v>2.8</v>
      </c>
      <c r="AD125" s="840">
        <v>0.85</v>
      </c>
      <c r="AE125" s="824">
        <v>2.04</v>
      </c>
      <c r="AF125" s="824">
        <v>0.93</v>
      </c>
      <c r="AG125" s="824">
        <v>14.799999999999999</v>
      </c>
      <c r="AH125" s="824">
        <v>20.7</v>
      </c>
      <c r="AI125" s="824">
        <v>7.7799999999999994</v>
      </c>
      <c r="AJ125" s="647">
        <v>20.100000000000001</v>
      </c>
      <c r="AK125" s="647">
        <v>7.3999999999999995</v>
      </c>
      <c r="AL125" s="840">
        <v>32770</v>
      </c>
      <c r="AM125" s="840">
        <v>0.01</v>
      </c>
      <c r="AN125" s="840">
        <v>0.28000000000000003</v>
      </c>
      <c r="AO125" s="705">
        <f t="shared" si="25"/>
        <v>8.5733736152804685</v>
      </c>
      <c r="AP125" s="706">
        <f t="shared" si="26"/>
        <v>15.012659329566183</v>
      </c>
      <c r="AQ125" s="846">
        <f t="shared" si="27"/>
        <v>-48.409580069828571</v>
      </c>
      <c r="AR125" s="618">
        <f>INDEX(Historical!$C$7:$C$1227,MATCH(B125,Historical!$B$7:$B$1249,0))*IF(AH125="n/a",1.03,IF(AH125&lt;0,1.01,IF(AH125&gt;10,1.1,(1+AH125/100))))</f>
        <v>1.2869999999999999</v>
      </c>
      <c r="AS125" s="844">
        <f t="shared" si="28"/>
        <v>1.3871286</v>
      </c>
      <c r="AT125" s="844">
        <f t="shared" si="33"/>
        <v>1.4897761164000001</v>
      </c>
      <c r="AU125" s="844">
        <f t="shared" si="33"/>
        <v>1.6000195490136002</v>
      </c>
      <c r="AV125" s="844">
        <f t="shared" si="33"/>
        <v>1.7184209956406067</v>
      </c>
      <c r="AW125" s="618">
        <f t="shared" si="29"/>
        <v>7.4823452610542072</v>
      </c>
      <c r="AX125" s="713">
        <f t="shared" si="30"/>
        <v>41.499419085159218</v>
      </c>
      <c r="AY125" s="695">
        <v>1.1399999999999999</v>
      </c>
      <c r="AZ125" s="824">
        <v>20.84</v>
      </c>
      <c r="BA125" s="824">
        <v>-18.75</v>
      </c>
      <c r="BB125" s="824">
        <v>8.98</v>
      </c>
      <c r="BC125" s="824">
        <v>-1.27</v>
      </c>
      <c r="BD125" s="865"/>
      <c r="BE125" s="594">
        <v>2014</v>
      </c>
      <c r="BF125" s="856">
        <f t="shared" si="31"/>
        <v>1</v>
      </c>
      <c r="BG125" s="840">
        <v>0.8</v>
      </c>
      <c r="BH125" s="823" t="s">
        <v>4459</v>
      </c>
      <c r="BI125" s="823" t="s">
        <v>4456</v>
      </c>
    </row>
    <row r="126" spans="1:61" s="822" customFormat="1" ht="12.75" customHeight="1" x14ac:dyDescent="0.2">
      <c r="A126" s="839" t="s">
        <v>4482</v>
      </c>
      <c r="B126" s="575" t="s">
        <v>2424</v>
      </c>
      <c r="C126" s="889" t="s">
        <v>122</v>
      </c>
      <c r="D126" s="889" t="s">
        <v>4238</v>
      </c>
      <c r="E126" s="699">
        <v>7</v>
      </c>
      <c r="F126" s="1155">
        <v>628</v>
      </c>
      <c r="G126" s="1155" t="s">
        <v>105</v>
      </c>
      <c r="H126" s="1155" t="s">
        <v>105</v>
      </c>
      <c r="I126" s="832">
        <v>366.48</v>
      </c>
      <c r="J126" s="618">
        <f t="shared" si="18"/>
        <v>0.72036673215455138</v>
      </c>
      <c r="K126" s="835">
        <v>0.66</v>
      </c>
      <c r="L126" s="845">
        <v>4</v>
      </c>
      <c r="M126" s="609">
        <f t="shared" si="19"/>
        <v>2.64</v>
      </c>
      <c r="N126" s="828" t="s">
        <v>316</v>
      </c>
      <c r="O126" s="700">
        <v>0.61</v>
      </c>
      <c r="P126" s="603">
        <v>44804</v>
      </c>
      <c r="Q126" s="603">
        <v>44834</v>
      </c>
      <c r="R126" s="609">
        <f t="shared" si="20"/>
        <v>8.196721311475418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5.3571428571428381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8.6504159591211494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7.5507964875582312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3.9630954752501335</v>
      </c>
      <c r="W126" s="668">
        <f t="shared" si="21"/>
        <v>1.9052774616997228</v>
      </c>
      <c r="X126" s="669">
        <f t="shared" si="22"/>
        <v>0.68025193581605692</v>
      </c>
      <c r="Y126" s="834"/>
      <c r="Z126" s="618">
        <f t="shared" si="23"/>
        <v>20</v>
      </c>
      <c r="AA126" s="844">
        <f t="shared" si="24"/>
        <v>27.763636363636365</v>
      </c>
      <c r="AB126" s="845">
        <v>12</v>
      </c>
      <c r="AC126" s="824">
        <v>13.2</v>
      </c>
      <c r="AD126" s="824">
        <v>1.75</v>
      </c>
      <c r="AE126" s="824">
        <v>3.59</v>
      </c>
      <c r="AF126" s="824">
        <v>3.21</v>
      </c>
      <c r="AG126" s="824">
        <v>12.6</v>
      </c>
      <c r="AH126" s="824">
        <v>-2.9000000000000004</v>
      </c>
      <c r="AI126" s="824">
        <v>20.919999999999998</v>
      </c>
      <c r="AJ126" s="824">
        <v>11.1</v>
      </c>
      <c r="AK126" s="824">
        <v>15.45</v>
      </c>
      <c r="AL126" s="836">
        <v>22160</v>
      </c>
      <c r="AM126" s="830">
        <v>0.2</v>
      </c>
      <c r="AN126" s="824">
        <v>0.73</v>
      </c>
      <c r="AO126" s="705">
        <f t="shared" si="25"/>
        <v>-19.492473143923583</v>
      </c>
      <c r="AP126" s="706">
        <f t="shared" si="26"/>
        <v>8.2711632197127827</v>
      </c>
      <c r="AQ126" s="846">
        <f t="shared" si="27"/>
        <v>99.02124144285338</v>
      </c>
      <c r="AR126" s="618">
        <f>INDEX(Historical!$C$7:$C$1227,MATCH(B126,Historical!$B$7:$B$1249,0))*IF(AH126="n/a",1.03,IF(AH126&lt;0,1.01,IF(AH126&gt;10,1.1,(1+AH126/100))))</f>
        <v>2.3835999999999999</v>
      </c>
      <c r="AS126" s="844">
        <f t="shared" si="28"/>
        <v>2.6219600000000001</v>
      </c>
      <c r="AT126" s="844">
        <f t="shared" si="33"/>
        <v>2.8841560000000004</v>
      </c>
      <c r="AU126" s="844">
        <f t="shared" si="33"/>
        <v>3.1725716000000008</v>
      </c>
      <c r="AV126" s="844">
        <f t="shared" si="33"/>
        <v>3.4898287600000013</v>
      </c>
      <c r="AW126" s="618">
        <f t="shared" si="29"/>
        <v>14.552116360000003</v>
      </c>
      <c r="AX126" s="713">
        <f t="shared" si="30"/>
        <v>3.9707804955249957</v>
      </c>
      <c r="AY126" s="891">
        <v>0.87</v>
      </c>
      <c r="AZ126" s="830">
        <v>28.59</v>
      </c>
      <c r="BA126" s="830">
        <v>-17.91</v>
      </c>
      <c r="BB126" s="830">
        <v>9.879999999999999</v>
      </c>
      <c r="BC126" s="830">
        <v>6.05</v>
      </c>
      <c r="BD126" s="865"/>
      <c r="BE126" s="594">
        <v>2016</v>
      </c>
      <c r="BF126" s="856">
        <f t="shared" si="31"/>
        <v>1</v>
      </c>
      <c r="BG126" s="840">
        <v>5.8000000000000007</v>
      </c>
      <c r="BH126" s="823" t="s">
        <v>4455</v>
      </c>
      <c r="BI126" s="823" t="s">
        <v>4456</v>
      </c>
    </row>
    <row r="127" spans="1:61" s="822" customFormat="1" ht="12.75" customHeight="1" x14ac:dyDescent="0.2">
      <c r="A127" s="838" t="s">
        <v>4970</v>
      </c>
      <c r="B127" s="575" t="s">
        <v>3897</v>
      </c>
      <c r="C127" s="889" t="s">
        <v>107</v>
      </c>
      <c r="D127" s="889" t="s">
        <v>4205</v>
      </c>
      <c r="E127" s="699">
        <v>9</v>
      </c>
      <c r="F127" s="1155">
        <v>530</v>
      </c>
      <c r="G127" s="1155" t="s">
        <v>105</v>
      </c>
      <c r="H127" s="1155" t="s">
        <v>105</v>
      </c>
      <c r="I127" s="832">
        <v>27.5</v>
      </c>
      <c r="J127" s="618">
        <f t="shared" si="18"/>
        <v>4.0727272727272732</v>
      </c>
      <c r="K127" s="835">
        <v>0.28000000000000003</v>
      </c>
      <c r="L127" s="845">
        <v>4</v>
      </c>
      <c r="M127" s="609">
        <f t="shared" si="19"/>
        <v>1.1200000000000001</v>
      </c>
      <c r="N127" s="828" t="s">
        <v>162</v>
      </c>
      <c r="O127" s="700">
        <v>0.27</v>
      </c>
      <c r="P127" s="603">
        <v>44637</v>
      </c>
      <c r="Q127" s="603">
        <v>44652</v>
      </c>
      <c r="R127" s="609">
        <f t="shared" si="20"/>
        <v>3.7037037037037068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3.8834951456310662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29.298313314831415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23.898888638377258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 t="str">
        <f t="shared" si="22"/>
        <v>n/a</v>
      </c>
      <c r="Y127" s="834"/>
      <c r="Z127" s="618" t="str">
        <f t="shared" si="23"/>
        <v>n/a</v>
      </c>
      <c r="AA127" s="844" t="str">
        <f t="shared" si="24"/>
        <v>n/a</v>
      </c>
      <c r="AB127" s="845">
        <v>12</v>
      </c>
      <c r="AC127" s="824" t="s">
        <v>135</v>
      </c>
      <c r="AD127" s="824" t="s">
        <v>135</v>
      </c>
      <c r="AE127" s="824" t="s">
        <v>135</v>
      </c>
      <c r="AF127" s="824" t="s">
        <v>135</v>
      </c>
      <c r="AG127" s="824" t="s">
        <v>135</v>
      </c>
      <c r="AH127" s="824" t="s">
        <v>135</v>
      </c>
      <c r="AI127" s="824" t="s">
        <v>135</v>
      </c>
      <c r="AJ127" s="824" t="s">
        <v>135</v>
      </c>
      <c r="AK127" s="824" t="s">
        <v>135</v>
      </c>
      <c r="AL127" s="836" t="s">
        <v>135</v>
      </c>
      <c r="AM127" s="830" t="s">
        <v>135</v>
      </c>
      <c r="AN127" s="824" t="s">
        <v>135</v>
      </c>
      <c r="AO127" s="705" t="str">
        <f t="shared" si="25"/>
        <v>n/a</v>
      </c>
      <c r="AP127" s="706">
        <f t="shared" si="26"/>
        <v>27.971615911104532</v>
      </c>
      <c r="AQ127" s="846" t="str">
        <f t="shared" si="27"/>
        <v>n/a</v>
      </c>
      <c r="AR127" s="618">
        <f>INDEX(Historical!$C$7:$C$1227,MATCH(B127,Historical!$B$7:$B$1249,0))*IF(AH127="n/a",1.03,IF(AH127&lt;0,1.01,IF(AH127&gt;10,1.1,(1+AH127/100))))</f>
        <v>1.1021000000000001</v>
      </c>
      <c r="AS127" s="844">
        <f t="shared" si="28"/>
        <v>1.1351630000000001</v>
      </c>
      <c r="AT127" s="844">
        <f t="shared" ref="AT127:AV146" si="34">IF($AK127="n/a",1.03*AS127,IF($AK127&lt;0,1.01*AS127,IF($AK127&gt;10,1.1*AS127,(1+$AK127/100)*AS127)))</f>
        <v>1.1692178900000001</v>
      </c>
      <c r="AU127" s="844">
        <f t="shared" si="34"/>
        <v>1.2042944267000002</v>
      </c>
      <c r="AV127" s="844">
        <f t="shared" si="34"/>
        <v>1.2404232595010003</v>
      </c>
      <c r="AW127" s="618">
        <f t="shared" si="29"/>
        <v>5.8511985762010008</v>
      </c>
      <c r="AX127" s="713">
        <f t="shared" si="30"/>
        <v>21.277085731640003</v>
      </c>
      <c r="AY127" s="891" t="s">
        <v>135</v>
      </c>
      <c r="AZ127" s="830" t="s">
        <v>135</v>
      </c>
      <c r="BA127" s="830" t="s">
        <v>135</v>
      </c>
      <c r="BB127" s="830" t="s">
        <v>135</v>
      </c>
      <c r="BC127" s="830" t="s">
        <v>135</v>
      </c>
      <c r="BD127" s="865" t="s">
        <v>4133</v>
      </c>
      <c r="BE127" s="594">
        <v>2014</v>
      </c>
      <c r="BF127" s="856">
        <f t="shared" si="31"/>
        <v>1</v>
      </c>
      <c r="BG127" s="840" t="s">
        <v>135</v>
      </c>
      <c r="BH127" s="823" t="s">
        <v>4455</v>
      </c>
      <c r="BI127" s="823" t="s">
        <v>4456</v>
      </c>
    </row>
    <row r="128" spans="1:61" s="822" customFormat="1" ht="12.75" customHeight="1" x14ac:dyDescent="0.2">
      <c r="A128" s="829" t="s">
        <v>4975</v>
      </c>
      <c r="B128" s="575" t="s">
        <v>1419</v>
      </c>
      <c r="C128" s="889" t="s">
        <v>107</v>
      </c>
      <c r="D128" s="889" t="s">
        <v>4205</v>
      </c>
      <c r="E128" s="699">
        <v>8</v>
      </c>
      <c r="F128" s="1155">
        <v>567</v>
      </c>
      <c r="G128" s="1155" t="s">
        <v>36</v>
      </c>
      <c r="H128" s="1155" t="s">
        <v>36</v>
      </c>
      <c r="I128" s="832">
        <v>33</v>
      </c>
      <c r="J128" s="618">
        <f t="shared" si="18"/>
        <v>2.4242424242424243</v>
      </c>
      <c r="K128" s="835">
        <v>0.2</v>
      </c>
      <c r="L128" s="845">
        <v>4</v>
      </c>
      <c r="M128" s="609">
        <f t="shared" si="19"/>
        <v>0.8</v>
      </c>
      <c r="N128" s="828" t="s">
        <v>458</v>
      </c>
      <c r="O128" s="700">
        <v>0.19</v>
      </c>
      <c r="P128" s="895">
        <v>44323</v>
      </c>
      <c r="Q128" s="895">
        <v>44340</v>
      </c>
      <c r="R128" s="609">
        <f t="shared" si="20"/>
        <v>5.2631578947368469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9.7222222222222321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9.6037164041921308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10.478347805926491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14.725434074158784</v>
      </c>
      <c r="W128" s="668">
        <f t="shared" si="21"/>
        <v>0.71158159095049189</v>
      </c>
      <c r="X128" s="669">
        <f t="shared" si="22"/>
        <v>1.3097934757408114</v>
      </c>
      <c r="Y128" s="1045"/>
      <c r="Z128" s="618">
        <f t="shared" si="23"/>
        <v>32</v>
      </c>
      <c r="AA128" s="844">
        <f t="shared" si="24"/>
        <v>13.2</v>
      </c>
      <c r="AB128" s="845">
        <v>12</v>
      </c>
      <c r="AC128" s="824">
        <v>2.5</v>
      </c>
      <c r="AD128" s="824" t="s">
        <v>135</v>
      </c>
      <c r="AE128" s="824">
        <v>3.45</v>
      </c>
      <c r="AF128" s="824">
        <v>1.05</v>
      </c>
      <c r="AG128" s="824">
        <v>8</v>
      </c>
      <c r="AH128" s="824">
        <v>-12.7</v>
      </c>
      <c r="AI128" s="824">
        <v>14.030000000000001</v>
      </c>
      <c r="AJ128" s="824">
        <v>8</v>
      </c>
      <c r="AK128" s="824" t="s">
        <v>135</v>
      </c>
      <c r="AL128" s="836">
        <v>522.30999999999995</v>
      </c>
      <c r="AM128" s="830">
        <v>1.7000000000000002</v>
      </c>
      <c r="AN128" s="824">
        <v>0.14000000000000001</v>
      </c>
      <c r="AO128" s="705">
        <f t="shared" si="25"/>
        <v>-0.29740976983108425</v>
      </c>
      <c r="AP128" s="706">
        <f t="shared" si="26"/>
        <v>12.902590230168915</v>
      </c>
      <c r="AQ128" s="846">
        <f t="shared" si="27"/>
        <v>-21.514332518605663</v>
      </c>
      <c r="AR128" s="618">
        <f>INDEX(Historical!$C$7:$C$1227,MATCH(B128,Historical!$B$7:$B$1249,0))*IF(AH128="n/a",1.03,IF(AH128&lt;0,1.01,IF(AH128&gt;10,1.1,(1+AH128/100))))</f>
        <v>0.79790000000000005</v>
      </c>
      <c r="AS128" s="844">
        <f t="shared" si="28"/>
        <v>0.87769000000000008</v>
      </c>
      <c r="AT128" s="844">
        <f t="shared" si="34"/>
        <v>0.90402070000000012</v>
      </c>
      <c r="AU128" s="844">
        <f t="shared" si="34"/>
        <v>0.93114132100000013</v>
      </c>
      <c r="AV128" s="844">
        <f t="shared" si="34"/>
        <v>0.95907556063000021</v>
      </c>
      <c r="AW128" s="618">
        <f t="shared" si="29"/>
        <v>4.4698275816300006</v>
      </c>
      <c r="AX128" s="713">
        <f t="shared" si="30"/>
        <v>13.544932065545456</v>
      </c>
      <c r="AY128" s="891">
        <v>0.55000000000000004</v>
      </c>
      <c r="AZ128" s="830">
        <v>33.01</v>
      </c>
      <c r="BA128" s="830">
        <v>-5.6899999999999995</v>
      </c>
      <c r="BB128" s="830">
        <v>3.8899999999999997</v>
      </c>
      <c r="BC128" s="830">
        <v>15.32</v>
      </c>
      <c r="BD128" s="865"/>
      <c r="BE128" s="594">
        <v>2014</v>
      </c>
      <c r="BF128" s="856">
        <f t="shared" si="31"/>
        <v>1</v>
      </c>
      <c r="BG128" s="840">
        <v>0.89999999999999991</v>
      </c>
      <c r="BH128" s="823" t="s">
        <v>4455</v>
      </c>
      <c r="BI128" s="823" t="s">
        <v>4456</v>
      </c>
    </row>
    <row r="129" spans="1:61" s="822" customFormat="1" ht="12.75" customHeight="1" x14ac:dyDescent="0.2">
      <c r="A129" s="829" t="s">
        <v>4977</v>
      </c>
      <c r="B129" s="575" t="s">
        <v>3788</v>
      </c>
      <c r="C129" s="889" t="s">
        <v>4186</v>
      </c>
      <c r="D129" s="889" t="s">
        <v>4187</v>
      </c>
      <c r="E129" s="699">
        <v>9</v>
      </c>
      <c r="F129" s="1155">
        <v>528</v>
      </c>
      <c r="G129" s="1155" t="s">
        <v>105</v>
      </c>
      <c r="H129" s="1155" t="s">
        <v>105</v>
      </c>
      <c r="I129" s="832">
        <v>13.12</v>
      </c>
      <c r="J129" s="618">
        <f t="shared" si="18"/>
        <v>8.8414634146341466</v>
      </c>
      <c r="K129" s="835">
        <v>0.28999999999999998</v>
      </c>
      <c r="L129" s="845">
        <v>4</v>
      </c>
      <c r="M129" s="609">
        <f t="shared" si="19"/>
        <v>1.1599999999999999</v>
      </c>
      <c r="N129" s="828" t="s">
        <v>458</v>
      </c>
      <c r="O129" s="700">
        <v>0.28000000000000003</v>
      </c>
      <c r="P129" s="603">
        <v>44636</v>
      </c>
      <c r="Q129" s="603">
        <v>44665</v>
      </c>
      <c r="R129" s="609">
        <f t="shared" si="20"/>
        <v>3.5714285714285547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3.7383177570093462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3.8873324124418351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4.2836189040638795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3.3292552440287393</v>
      </c>
      <c r="W129" s="668">
        <f t="shared" si="21"/>
        <v>1.2866598052963529</v>
      </c>
      <c r="X129" s="669">
        <f t="shared" si="22"/>
        <v>0.82377286616613066</v>
      </c>
      <c r="Y129" s="834"/>
      <c r="Z129" s="618">
        <f t="shared" si="23"/>
        <v>55.769230769230759</v>
      </c>
      <c r="AA129" s="844">
        <f t="shared" si="24"/>
        <v>6.3076923076923075</v>
      </c>
      <c r="AB129" s="845">
        <v>12</v>
      </c>
      <c r="AC129" s="824">
        <v>2.08</v>
      </c>
      <c r="AD129" s="824">
        <v>0.68</v>
      </c>
      <c r="AE129" s="824">
        <v>4.93</v>
      </c>
      <c r="AF129" s="824">
        <v>0.88</v>
      </c>
      <c r="AG129" s="824">
        <v>14.2</v>
      </c>
      <c r="AH129" s="824">
        <v>36.9</v>
      </c>
      <c r="AI129" s="824">
        <v>-37.35</v>
      </c>
      <c r="AJ129" s="824">
        <v>5.2</v>
      </c>
      <c r="AK129" s="824">
        <v>9.1</v>
      </c>
      <c r="AL129" s="836">
        <v>7750</v>
      </c>
      <c r="AM129" s="830">
        <v>1.2</v>
      </c>
      <c r="AN129" s="824">
        <v>1.07</v>
      </c>
      <c r="AO129" s="705">
        <f t="shared" si="25"/>
        <v>6.8173900110057195</v>
      </c>
      <c r="AP129" s="706">
        <f t="shared" si="26"/>
        <v>13.125082318698027</v>
      </c>
      <c r="AQ129" s="846">
        <f t="shared" si="27"/>
        <v>-50.331010207489157</v>
      </c>
      <c r="AR129" s="618">
        <f>INDEX(Historical!$C$7:$C$1227,MATCH(B129,Historical!$B$7:$B$1249,0))*IF(AH129="n/a",1.03,IF(AH129&lt;0,1.01,IF(AH129&gt;10,1.1,(1+AH129/100))))</f>
        <v>1.2210000000000003</v>
      </c>
      <c r="AS129" s="844">
        <f t="shared" si="28"/>
        <v>1.2332100000000004</v>
      </c>
      <c r="AT129" s="844">
        <f t="shared" si="34"/>
        <v>1.3454321100000004</v>
      </c>
      <c r="AU129" s="844">
        <f t="shared" si="34"/>
        <v>1.4678664320100003</v>
      </c>
      <c r="AV129" s="844">
        <f t="shared" si="34"/>
        <v>1.6014422773229102</v>
      </c>
      <c r="AW129" s="618">
        <f t="shared" si="29"/>
        <v>6.8689508193329116</v>
      </c>
      <c r="AX129" s="713">
        <f t="shared" si="30"/>
        <v>52.354808074183779</v>
      </c>
      <c r="AY129" s="891">
        <v>0.86</v>
      </c>
      <c r="AZ129" s="830">
        <v>32.53</v>
      </c>
      <c r="BA129" s="830">
        <v>-45.629999999999995</v>
      </c>
      <c r="BB129" s="830">
        <v>12.23</v>
      </c>
      <c r="BC129" s="830">
        <v>-18.86</v>
      </c>
      <c r="BD129" s="865"/>
      <c r="BE129" s="594">
        <v>2014</v>
      </c>
      <c r="BF129" s="856">
        <f t="shared" si="31"/>
        <v>1</v>
      </c>
      <c r="BG129" s="840">
        <v>6.3</v>
      </c>
      <c r="BH129" s="823" t="s">
        <v>4455</v>
      </c>
      <c r="BI129" s="823" t="s">
        <v>4457</v>
      </c>
    </row>
    <row r="130" spans="1:61" s="822" customFormat="1" ht="12.75" customHeight="1" x14ac:dyDescent="0.2">
      <c r="A130" s="839" t="s">
        <v>5280</v>
      </c>
      <c r="B130" s="575" t="s">
        <v>5268</v>
      </c>
      <c r="C130" s="889" t="s">
        <v>4061</v>
      </c>
      <c r="D130" s="889" t="s">
        <v>4193</v>
      </c>
      <c r="E130" s="699">
        <v>5</v>
      </c>
      <c r="F130" s="1155">
        <v>697</v>
      </c>
      <c r="G130" s="1155" t="s">
        <v>105</v>
      </c>
      <c r="H130" s="1155" t="s">
        <v>105</v>
      </c>
      <c r="I130" s="832">
        <v>381.96</v>
      </c>
      <c r="J130" s="618">
        <f t="shared" si="18"/>
        <v>0.78542255733584676</v>
      </c>
      <c r="K130" s="835">
        <v>0.75</v>
      </c>
      <c r="L130" s="845">
        <v>4</v>
      </c>
      <c r="M130" s="609">
        <f t="shared" si="19"/>
        <v>3</v>
      </c>
      <c r="N130" s="828" t="s">
        <v>484</v>
      </c>
      <c r="O130" s="700">
        <v>0.6</v>
      </c>
      <c r="P130" s="603">
        <v>44650</v>
      </c>
      <c r="Q130" s="603">
        <v>44666</v>
      </c>
      <c r="R130" s="609">
        <f t="shared" si="20"/>
        <v>25.000000000000007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21.052631578947366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27.872861448303944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23.517237451927929</v>
      </c>
      <c r="V130" s="667" t="str">
        <f>IF(INDEX(Historical!$N$7:$N$1218,MATCH(B130,Historical!$B$7:$B$1249,0))=0,"n/a",((INDEX(Historical!$C$7:$C$1227,MATCH(B130,Historical!$B$7:$B$1249,0))/INDEX(Historical!$N$7:$N$1218,MATCH(B130,Historical!$B$7:$B$1249,0)))^(1/10)-1)*100)</f>
        <v>n/a</v>
      </c>
      <c r="W130" s="668" t="str">
        <f t="shared" si="21"/>
        <v>n/a</v>
      </c>
      <c r="X130" s="669">
        <f t="shared" si="22"/>
        <v>0.73262421968622826</v>
      </c>
      <c r="Y130" s="640"/>
      <c r="Z130" s="618">
        <f t="shared" si="23"/>
        <v>37.037037037037038</v>
      </c>
      <c r="AA130" s="844">
        <f t="shared" si="24"/>
        <v>47.155555555555559</v>
      </c>
      <c r="AB130" s="845">
        <v>12</v>
      </c>
      <c r="AC130" s="824">
        <v>8.1</v>
      </c>
      <c r="AD130" s="824">
        <v>1.78</v>
      </c>
      <c r="AE130" s="824">
        <v>9.93</v>
      </c>
      <c r="AF130" s="824">
        <v>10.86</v>
      </c>
      <c r="AG130" s="824">
        <v>28.299999999999997</v>
      </c>
      <c r="AH130" s="824">
        <v>44.5</v>
      </c>
      <c r="AI130" s="824">
        <v>4.5999999999999996</v>
      </c>
      <c r="AJ130" s="824">
        <v>32.1</v>
      </c>
      <c r="AK130" s="824">
        <v>24.54</v>
      </c>
      <c r="AL130" s="836">
        <v>16590</v>
      </c>
      <c r="AM130" s="830">
        <v>4</v>
      </c>
      <c r="AN130" s="824">
        <v>0</v>
      </c>
      <c r="AO130" s="705">
        <f t="shared" si="25"/>
        <v>-22.852895546291784</v>
      </c>
      <c r="AP130" s="706">
        <f t="shared" si="26"/>
        <v>24.302660009263775</v>
      </c>
      <c r="AQ130" s="846">
        <f t="shared" si="27"/>
        <v>377.07876514067163</v>
      </c>
      <c r="AR130" s="618">
        <f>INDEX(Historical!$C$7:$C$1227,MATCH(B130,Historical!$B$7:$B$1249,0))*IF(AH130="n/a",1.03,IF(AH130&lt;0,1.01,IF(AH130&gt;10,1.1,(1+AH130/100))))</f>
        <v>2.5299999999999998</v>
      </c>
      <c r="AS130" s="844">
        <f t="shared" si="28"/>
        <v>2.6463799999999997</v>
      </c>
      <c r="AT130" s="844">
        <f t="shared" si="34"/>
        <v>2.9110179999999999</v>
      </c>
      <c r="AU130" s="844">
        <f t="shared" si="34"/>
        <v>3.2021198000000002</v>
      </c>
      <c r="AV130" s="844">
        <f t="shared" si="34"/>
        <v>3.5223317800000005</v>
      </c>
      <c r="AW130" s="618">
        <f t="shared" si="29"/>
        <v>14.811849580000001</v>
      </c>
      <c r="AX130" s="713">
        <f t="shared" si="30"/>
        <v>3.8778535919991626</v>
      </c>
      <c r="AY130" s="891">
        <v>1.1100000000000001</v>
      </c>
      <c r="AZ130" s="830">
        <v>26.61</v>
      </c>
      <c r="BA130" s="830">
        <v>-33.410000000000004</v>
      </c>
      <c r="BB130" s="830">
        <v>6.5600000000000005</v>
      </c>
      <c r="BC130" s="830">
        <v>-9.07</v>
      </c>
      <c r="BD130" s="865"/>
      <c r="BE130" s="594">
        <v>2018</v>
      </c>
      <c r="BF130" s="856">
        <f t="shared" si="31"/>
        <v>1</v>
      </c>
      <c r="BG130" s="840">
        <v>22.3</v>
      </c>
      <c r="BH130" s="823" t="s">
        <v>4455</v>
      </c>
      <c r="BI130" s="823" t="s">
        <v>4456</v>
      </c>
    </row>
    <row r="131" spans="1:61" s="822" customFormat="1" ht="12.75" customHeight="1" x14ac:dyDescent="0.2">
      <c r="A131" s="839" t="s">
        <v>5311</v>
      </c>
      <c r="B131" s="575" t="s">
        <v>5308</v>
      </c>
      <c r="C131" s="889" t="s">
        <v>111</v>
      </c>
      <c r="D131" s="889" t="s">
        <v>4223</v>
      </c>
      <c r="E131" s="699">
        <v>6</v>
      </c>
      <c r="F131" s="1155">
        <v>660</v>
      </c>
      <c r="G131" s="1155" t="s">
        <v>105</v>
      </c>
      <c r="H131" s="1155" t="s">
        <v>105</v>
      </c>
      <c r="I131" s="832">
        <v>21.31</v>
      </c>
      <c r="J131" s="618">
        <f t="shared" si="18"/>
        <v>1.1262318160488034</v>
      </c>
      <c r="K131" s="835">
        <v>0.06</v>
      </c>
      <c r="L131" s="845">
        <v>4</v>
      </c>
      <c r="M131" s="609">
        <f t="shared" si="19"/>
        <v>0.24</v>
      </c>
      <c r="N131" s="828" t="s">
        <v>316</v>
      </c>
      <c r="O131" s="700">
        <v>0.04</v>
      </c>
      <c r="P131" s="603">
        <v>44636</v>
      </c>
      <c r="Q131" s="603">
        <v>44651</v>
      </c>
      <c r="R131" s="609">
        <f t="shared" si="20"/>
        <v>49.999999999999986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19.999999999999996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33.886590016433885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31.95079107728942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22.322439870612243</v>
      </c>
      <c r="W131" s="668">
        <f t="shared" si="21"/>
        <v>1.4313305921075865</v>
      </c>
      <c r="X131" s="669">
        <f t="shared" si="22"/>
        <v>1.5895915958850457</v>
      </c>
      <c r="Y131" s="640"/>
      <c r="Z131" s="618">
        <f t="shared" si="23"/>
        <v>18.045112781954884</v>
      </c>
      <c r="AA131" s="844">
        <f t="shared" si="24"/>
        <v>16.022556390977442</v>
      </c>
      <c r="AB131" s="845">
        <v>12</v>
      </c>
      <c r="AC131" s="824">
        <v>1.33</v>
      </c>
      <c r="AD131" s="824">
        <v>1.57</v>
      </c>
      <c r="AE131" s="824">
        <v>1.39</v>
      </c>
      <c r="AF131" s="824">
        <v>2.48</v>
      </c>
      <c r="AG131" s="824">
        <v>16.600000000000001</v>
      </c>
      <c r="AH131" s="824">
        <v>22.6</v>
      </c>
      <c r="AI131" s="824">
        <v>-0.74</v>
      </c>
      <c r="AJ131" s="824">
        <v>20.100000000000001</v>
      </c>
      <c r="AK131" s="824">
        <v>10</v>
      </c>
      <c r="AL131" s="836">
        <v>1670</v>
      </c>
      <c r="AM131" s="830">
        <v>0.2</v>
      </c>
      <c r="AN131" s="824">
        <v>0</v>
      </c>
      <c r="AO131" s="705">
        <f t="shared" si="25"/>
        <v>17.054466502360782</v>
      </c>
      <c r="AP131" s="706">
        <f t="shared" si="26"/>
        <v>33.077022893338224</v>
      </c>
      <c r="AQ131" s="846">
        <f t="shared" si="27"/>
        <v>32.892504344466424</v>
      </c>
      <c r="AR131" s="618">
        <f>INDEX(Historical!$C$7:$C$1227,MATCH(B131,Historical!$B$7:$B$1249,0))*IF(AH131="n/a",1.03,IF(AH131&lt;0,1.01,IF(AH131&gt;10,1.1,(1+AH131/100))))</f>
        <v>0.17600000000000002</v>
      </c>
      <c r="AS131" s="844">
        <f t="shared" si="28"/>
        <v>0.17776000000000003</v>
      </c>
      <c r="AT131" s="844">
        <f t="shared" si="34"/>
        <v>0.19553600000000004</v>
      </c>
      <c r="AU131" s="844">
        <f t="shared" si="34"/>
        <v>0.21508960000000008</v>
      </c>
      <c r="AV131" s="844">
        <f t="shared" si="34"/>
        <v>0.2365985600000001</v>
      </c>
      <c r="AW131" s="618">
        <f t="shared" si="29"/>
        <v>1.0009841600000002</v>
      </c>
      <c r="AX131" s="713">
        <f t="shared" si="30"/>
        <v>4.6972508681370257</v>
      </c>
      <c r="AY131" s="891">
        <v>0.88</v>
      </c>
      <c r="AZ131" s="830">
        <v>35.730000000000004</v>
      </c>
      <c r="BA131" s="830">
        <v>-9.0499999999999989</v>
      </c>
      <c r="BB131" s="830">
        <v>8.0500000000000007</v>
      </c>
      <c r="BC131" s="830">
        <v>13.48</v>
      </c>
      <c r="BD131" s="865"/>
      <c r="BE131" s="594">
        <v>2017</v>
      </c>
      <c r="BF131" s="856">
        <f t="shared" si="31"/>
        <v>1</v>
      </c>
      <c r="BG131" s="840">
        <v>12.1</v>
      </c>
      <c r="BH131" s="823" t="s">
        <v>4455</v>
      </c>
      <c r="BI131" s="823" t="s">
        <v>4456</v>
      </c>
    </row>
    <row r="132" spans="1:61" s="822" customFormat="1" ht="12.75" customHeight="1" x14ac:dyDescent="0.2">
      <c r="A132" s="822" t="s">
        <v>4059</v>
      </c>
      <c r="B132" s="575" t="s">
        <v>4055</v>
      </c>
      <c r="C132" s="889" t="s">
        <v>107</v>
      </c>
      <c r="D132" s="889" t="s">
        <v>4201</v>
      </c>
      <c r="E132" s="699">
        <v>9</v>
      </c>
      <c r="F132" s="1155">
        <v>544</v>
      </c>
      <c r="G132" s="1155" t="s">
        <v>105</v>
      </c>
      <c r="H132" s="1155" t="s">
        <v>105</v>
      </c>
      <c r="I132" s="837">
        <v>93.07</v>
      </c>
      <c r="J132" s="618">
        <f t="shared" si="18"/>
        <v>3.3308262598044487</v>
      </c>
      <c r="K132" s="842">
        <v>0.77500000000000002</v>
      </c>
      <c r="L132" s="594">
        <v>4</v>
      </c>
      <c r="M132" s="609">
        <f t="shared" si="19"/>
        <v>3.1</v>
      </c>
      <c r="N132" s="594" t="s">
        <v>550</v>
      </c>
      <c r="O132" s="701">
        <v>0.7</v>
      </c>
      <c r="P132" s="603">
        <v>44770</v>
      </c>
      <c r="Q132" s="603">
        <v>44788</v>
      </c>
      <c r="R132" s="609">
        <f t="shared" si="20"/>
        <v>10.714285714285724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50.000000000000021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24.053456597035684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24.573093961551741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26.508273817978846</v>
      </c>
      <c r="W132" s="668">
        <f t="shared" si="21"/>
        <v>0.92699713796095629</v>
      </c>
      <c r="X132" s="669">
        <f t="shared" si="22"/>
        <v>1.0970131232835598</v>
      </c>
      <c r="Y132" s="638"/>
      <c r="Z132" s="618">
        <f t="shared" si="23"/>
        <v>44.992743105950659</v>
      </c>
      <c r="AA132" s="844">
        <f t="shared" si="24"/>
        <v>13.507982583454281</v>
      </c>
      <c r="AB132" s="1155">
        <v>12</v>
      </c>
      <c r="AC132" s="837">
        <v>6.89</v>
      </c>
      <c r="AD132" s="837">
        <v>8.77</v>
      </c>
      <c r="AE132" s="837">
        <v>2.5099999999999998</v>
      </c>
      <c r="AF132" s="837">
        <v>1.65</v>
      </c>
      <c r="AG132" s="837">
        <v>12.7</v>
      </c>
      <c r="AH132" s="837">
        <v>24.2</v>
      </c>
      <c r="AI132" s="837">
        <v>16.600000000000001</v>
      </c>
      <c r="AJ132" s="837">
        <v>22.400000000000002</v>
      </c>
      <c r="AK132" s="837">
        <v>1.51</v>
      </c>
      <c r="AL132" s="837">
        <v>153490</v>
      </c>
      <c r="AM132" s="837">
        <v>0.2</v>
      </c>
      <c r="AN132" s="837">
        <v>6.85</v>
      </c>
      <c r="AO132" s="705">
        <f t="shared" si="25"/>
        <v>14.395937637901911</v>
      </c>
      <c r="AP132" s="706">
        <f t="shared" si="26"/>
        <v>27.903920221356191</v>
      </c>
      <c r="AQ132" s="846">
        <f t="shared" si="27"/>
        <v>-0.47184370976655066</v>
      </c>
      <c r="AR132" s="618">
        <f>INDEX(Historical!$C$7:$C$1227,MATCH(B132,Historical!$B$7:$B$1249,0))*IF(AH132="n/a",1.03,IF(AH132&lt;0,1.01,IF(AH132&gt;10,1.1,(1+AH132/100))))</f>
        <v>2.3100000000000005</v>
      </c>
      <c r="AS132" s="844">
        <f t="shared" si="28"/>
        <v>2.5410000000000008</v>
      </c>
      <c r="AT132" s="844">
        <f t="shared" si="34"/>
        <v>2.5793691000000005</v>
      </c>
      <c r="AU132" s="844">
        <f t="shared" si="34"/>
        <v>2.6183175734100002</v>
      </c>
      <c r="AV132" s="844">
        <f t="shared" si="34"/>
        <v>2.6578541687684907</v>
      </c>
      <c r="AW132" s="618">
        <f t="shared" si="29"/>
        <v>12.706540842178493</v>
      </c>
      <c r="AX132" s="713">
        <f t="shared" si="30"/>
        <v>13.652670938195438</v>
      </c>
      <c r="AY132" s="695">
        <v>1.31</v>
      </c>
      <c r="AZ132" s="840">
        <v>29.17</v>
      </c>
      <c r="BA132" s="840">
        <v>-15.18</v>
      </c>
      <c r="BB132" s="840">
        <v>11.62</v>
      </c>
      <c r="BC132" s="840">
        <v>10.029999999999999</v>
      </c>
      <c r="BD132" s="865"/>
      <c r="BE132" s="594">
        <v>2014</v>
      </c>
      <c r="BF132" s="856">
        <f t="shared" si="31"/>
        <v>1</v>
      </c>
      <c r="BG132" s="840">
        <v>1</v>
      </c>
      <c r="BH132" s="823" t="s">
        <v>4455</v>
      </c>
      <c r="BI132" s="823" t="s">
        <v>4456</v>
      </c>
    </row>
    <row r="133" spans="1:61" s="822" customFormat="1" ht="12.75" customHeight="1" x14ac:dyDescent="0.2">
      <c r="A133" s="839" t="s">
        <v>4419</v>
      </c>
      <c r="B133" s="575" t="s">
        <v>4414</v>
      </c>
      <c r="C133" s="889" t="s">
        <v>107</v>
      </c>
      <c r="D133" s="889" t="s">
        <v>4205</v>
      </c>
      <c r="E133" s="699">
        <v>7</v>
      </c>
      <c r="F133" s="1155">
        <v>613</v>
      </c>
      <c r="G133" s="1155" t="s">
        <v>105</v>
      </c>
      <c r="H133" s="1155" t="s">
        <v>105</v>
      </c>
      <c r="I133" s="832">
        <v>26.91</v>
      </c>
      <c r="J133" s="618">
        <f t="shared" si="18"/>
        <v>4.3106651802303979</v>
      </c>
      <c r="K133" s="835">
        <v>0.28999999999999998</v>
      </c>
      <c r="L133" s="845">
        <v>4</v>
      </c>
      <c r="M133" s="609">
        <f t="shared" si="19"/>
        <v>1.1599999999999999</v>
      </c>
      <c r="N133" s="828" t="s">
        <v>965</v>
      </c>
      <c r="O133" s="700">
        <v>0.28000000000000003</v>
      </c>
      <c r="P133" s="603">
        <v>44602</v>
      </c>
      <c r="Q133" s="603">
        <v>44610</v>
      </c>
      <c r="R133" s="609">
        <f t="shared" si="20"/>
        <v>3.5714285714285547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4.6728971962616939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8.3706762661827092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25.48248317757842</v>
      </c>
      <c r="V133" s="667" t="str">
        <f>IF(INDEX(Historical!$N$7:$N$1218,MATCH(B133,Historical!$B$7:$B$1249,0))=0,"n/a",((INDEX(Historical!$C$7:$C$1227,MATCH(B133,Historical!$B$7:$B$1249,0))/INDEX(Historical!$N$7:$N$1218,MATCH(B133,Historical!$B$7:$B$1249,0)))^(1/10)-1)*100)</f>
        <v>n/a</v>
      </c>
      <c r="W133" s="668" t="str">
        <f t="shared" si="21"/>
        <v>n/a</v>
      </c>
      <c r="X133" s="669">
        <f t="shared" si="22"/>
        <v>2.4502387670748478</v>
      </c>
      <c r="Y133" s="834"/>
      <c r="Z133" s="618">
        <f t="shared" si="23"/>
        <v>29.367088607594933</v>
      </c>
      <c r="AA133" s="844">
        <f t="shared" si="24"/>
        <v>6.8126582278481012</v>
      </c>
      <c r="AB133" s="845">
        <v>12</v>
      </c>
      <c r="AC133" s="824">
        <v>3.95</v>
      </c>
      <c r="AD133" s="824">
        <v>0.96</v>
      </c>
      <c r="AE133" s="824">
        <v>2.2000000000000002</v>
      </c>
      <c r="AF133" s="824">
        <v>0.94</v>
      </c>
      <c r="AG133" s="824">
        <v>13.700000000000001</v>
      </c>
      <c r="AH133" s="824">
        <v>274.10000000000002</v>
      </c>
      <c r="AI133" s="824">
        <v>-5.7799999999999994</v>
      </c>
      <c r="AJ133" s="824">
        <v>10.4</v>
      </c>
      <c r="AK133" s="824">
        <v>7.0000000000000009</v>
      </c>
      <c r="AL133" s="836">
        <v>597.74</v>
      </c>
      <c r="AM133" s="830">
        <v>2.8000000000000003</v>
      </c>
      <c r="AN133" s="824">
        <v>0.3</v>
      </c>
      <c r="AO133" s="705">
        <f t="shared" si="25"/>
        <v>22.980490129960717</v>
      </c>
      <c r="AP133" s="706">
        <f t="shared" si="26"/>
        <v>29.793148357808818</v>
      </c>
      <c r="AQ133" s="846">
        <f t="shared" si="27"/>
        <v>-46.650424414154216</v>
      </c>
      <c r="AR133" s="618">
        <f>INDEX(Historical!$C$7:$C$1227,MATCH(B133,Historical!$B$7:$B$1249,0))*IF(AH133="n/a",1.03,IF(AH133&lt;0,1.01,IF(AH133&gt;10,1.1,(1+AH133/100))))</f>
        <v>1.2320000000000002</v>
      </c>
      <c r="AS133" s="844">
        <f t="shared" si="28"/>
        <v>1.2443200000000003</v>
      </c>
      <c r="AT133" s="844">
        <f t="shared" si="34"/>
        <v>1.3314224000000003</v>
      </c>
      <c r="AU133" s="844">
        <f t="shared" si="34"/>
        <v>1.4246219680000005</v>
      </c>
      <c r="AV133" s="844">
        <f t="shared" si="34"/>
        <v>1.5243455057600006</v>
      </c>
      <c r="AW133" s="618">
        <f t="shared" si="29"/>
        <v>6.7567098737600011</v>
      </c>
      <c r="AX133" s="713">
        <f t="shared" si="30"/>
        <v>25.108546539427728</v>
      </c>
      <c r="AY133" s="891">
        <v>0.92</v>
      </c>
      <c r="AZ133" s="830">
        <v>14.610000000000001</v>
      </c>
      <c r="BA133" s="830">
        <v>-12.06</v>
      </c>
      <c r="BB133" s="830">
        <v>2.81</v>
      </c>
      <c r="BC133" s="830">
        <v>1.0699999999999998</v>
      </c>
      <c r="BD133" s="865"/>
      <c r="BE133" s="594">
        <v>2016</v>
      </c>
      <c r="BF133" s="856">
        <f t="shared" si="31"/>
        <v>1</v>
      </c>
      <c r="BG133" s="840">
        <v>1.2</v>
      </c>
      <c r="BH133" s="823" t="s">
        <v>4455</v>
      </c>
      <c r="BI133" s="823" t="s">
        <v>4456</v>
      </c>
    </row>
    <row r="134" spans="1:61" s="822" customFormat="1" ht="12.75" customHeight="1" x14ac:dyDescent="0.2">
      <c r="A134" s="838" t="s">
        <v>4078</v>
      </c>
      <c r="B134" s="575" t="s">
        <v>4076</v>
      </c>
      <c r="C134" s="889" t="s">
        <v>107</v>
      </c>
      <c r="D134" s="889" t="s">
        <v>4201</v>
      </c>
      <c r="E134" s="699">
        <v>9</v>
      </c>
      <c r="F134" s="1155">
        <v>547</v>
      </c>
      <c r="G134" s="1155" t="s">
        <v>105</v>
      </c>
      <c r="H134" s="1155" t="s">
        <v>105</v>
      </c>
      <c r="I134" s="832">
        <v>507.83</v>
      </c>
      <c r="J134" s="618">
        <f t="shared" si="18"/>
        <v>0.98458145442372447</v>
      </c>
      <c r="K134" s="835">
        <v>1.25</v>
      </c>
      <c r="L134" s="845">
        <v>4</v>
      </c>
      <c r="M134" s="609">
        <f t="shared" si="19"/>
        <v>5</v>
      </c>
      <c r="N134" s="828" t="s">
        <v>511</v>
      </c>
      <c r="O134" s="700">
        <v>1.04</v>
      </c>
      <c r="P134" s="603">
        <v>44784</v>
      </c>
      <c r="Q134" s="603">
        <v>44804</v>
      </c>
      <c r="R134" s="609">
        <f t="shared" si="20"/>
        <v>20.192307692307686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24.657534246575352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23.765628517394767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29.485243173431886</v>
      </c>
      <c r="V134" s="667" t="str">
        <f>IF(INDEX(Historical!$N$7:$N$1218,MATCH(B134,Historical!$B$7:$B$1249,0))=0,"n/a",((INDEX(Historical!$C$7:$C$1227,MATCH(B134,Historical!$B$7:$B$1249,0))/INDEX(Historical!$N$7:$N$1218,MATCH(B134,Historical!$B$7:$B$1249,0)))^(1/10)-1)*100)</f>
        <v>n/a</v>
      </c>
      <c r="W134" s="668" t="str">
        <f t="shared" si="21"/>
        <v>n/a</v>
      </c>
      <c r="X134" s="669">
        <f t="shared" si="22"/>
        <v>1.1211119077350526</v>
      </c>
      <c r="Y134" s="628"/>
      <c r="Z134" s="618">
        <f t="shared" si="23"/>
        <v>48.262548262548265</v>
      </c>
      <c r="AA134" s="844">
        <f t="shared" si="24"/>
        <v>49.018339768339771</v>
      </c>
      <c r="AB134" s="845">
        <v>12</v>
      </c>
      <c r="AC134" s="824">
        <v>10.36</v>
      </c>
      <c r="AD134" s="824">
        <v>3.59</v>
      </c>
      <c r="AE134" s="824">
        <v>17.29</v>
      </c>
      <c r="AF134" s="824" t="s">
        <v>135</v>
      </c>
      <c r="AG134" s="824">
        <v>-108</v>
      </c>
      <c r="AH134" s="824">
        <v>23.400000000000002</v>
      </c>
      <c r="AI134" s="824">
        <v>11.39</v>
      </c>
      <c r="AJ134" s="824">
        <v>26.3</v>
      </c>
      <c r="AK134" s="824">
        <v>13.089999999999998</v>
      </c>
      <c r="AL134" s="836">
        <v>38420</v>
      </c>
      <c r="AM134" s="830">
        <v>0.1</v>
      </c>
      <c r="AN134" s="824" t="s">
        <v>135</v>
      </c>
      <c r="AO134" s="705">
        <f t="shared" si="25"/>
        <v>-18.54851514048416</v>
      </c>
      <c r="AP134" s="706">
        <f t="shared" si="26"/>
        <v>30.469824627855612</v>
      </c>
      <c r="AQ134" s="846" t="str">
        <f t="shared" si="27"/>
        <v>n/a</v>
      </c>
      <c r="AR134" s="618">
        <f>INDEX(Historical!$C$7:$C$1227,MATCH(B134,Historical!$B$7:$B$1249,0))*IF(AH134="n/a",1.03,IF(AH134&lt;0,1.01,IF(AH134&gt;10,1.1,(1+AH134/100))))</f>
        <v>4.0040000000000004</v>
      </c>
      <c r="AS134" s="844">
        <f t="shared" si="28"/>
        <v>4.4044000000000008</v>
      </c>
      <c r="AT134" s="844">
        <f t="shared" si="34"/>
        <v>4.8448400000000014</v>
      </c>
      <c r="AU134" s="844">
        <f t="shared" si="34"/>
        <v>5.3293240000000015</v>
      </c>
      <c r="AV134" s="844">
        <f t="shared" si="34"/>
        <v>5.8622564000000024</v>
      </c>
      <c r="AW134" s="618">
        <f t="shared" si="29"/>
        <v>24.444820400000008</v>
      </c>
      <c r="AX134" s="713">
        <f t="shared" si="30"/>
        <v>4.8135833645117474</v>
      </c>
      <c r="AY134" s="891">
        <v>1.0900000000000001</v>
      </c>
      <c r="AZ134" s="830">
        <v>34.910000000000004</v>
      </c>
      <c r="BA134" s="830">
        <v>-21.86</v>
      </c>
      <c r="BB134" s="830">
        <v>12.9</v>
      </c>
      <c r="BC134" s="830">
        <v>11</v>
      </c>
      <c r="BD134" s="865"/>
      <c r="BE134" s="594">
        <v>2014</v>
      </c>
      <c r="BF134" s="856">
        <f t="shared" si="31"/>
        <v>1</v>
      </c>
      <c r="BG134" s="840">
        <v>17.2</v>
      </c>
      <c r="BH134" s="823" t="s">
        <v>4455</v>
      </c>
      <c r="BI134" s="823" t="s">
        <v>4456</v>
      </c>
    </row>
    <row r="135" spans="1:61" s="822" customFormat="1" ht="12.75" customHeight="1" x14ac:dyDescent="0.2">
      <c r="A135" s="839" t="s">
        <v>5228</v>
      </c>
      <c r="B135" s="575" t="s">
        <v>2408</v>
      </c>
      <c r="C135" s="889" t="s">
        <v>107</v>
      </c>
      <c r="D135" s="889" t="s">
        <v>4205</v>
      </c>
      <c r="E135" s="699">
        <v>5</v>
      </c>
      <c r="F135" s="1155">
        <v>684</v>
      </c>
      <c r="G135" s="1155" t="s">
        <v>105</v>
      </c>
      <c r="H135" s="1155" t="s">
        <v>105</v>
      </c>
      <c r="I135" s="832">
        <v>170.02</v>
      </c>
      <c r="J135" s="618">
        <f t="shared" ref="J135:J198" si="35">(M135/I135)*100</f>
        <v>2.8231972709093047</v>
      </c>
      <c r="K135" s="835">
        <v>1.2</v>
      </c>
      <c r="L135" s="845">
        <v>4</v>
      </c>
      <c r="M135" s="609">
        <f t="shared" ref="M135:M198" si="36">K135*L135</f>
        <v>4.8</v>
      </c>
      <c r="N135" s="828" t="s">
        <v>316</v>
      </c>
      <c r="O135" s="700">
        <v>1.1000000000000001</v>
      </c>
      <c r="P135" s="1006">
        <v>44529</v>
      </c>
      <c r="Q135" s="1006">
        <v>44561</v>
      </c>
      <c r="R135" s="609">
        <f t="shared" ref="R135:R198" si="37">(K135-O135)/O135*100</f>
        <v>9.0909090909090793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2.2727272727272707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8.2251144035929258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9.9539654079581652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4.8589363897794779</v>
      </c>
      <c r="W135" s="668">
        <f t="shared" ref="W135:W198" si="38">IF(OR(U135&lt;=0,U135="n/a",V135&lt;=0,V135="n/a"),"n/a",U135/V135)</f>
        <v>2.0485893638977899</v>
      </c>
      <c r="X135" s="669">
        <f t="shared" ref="X135:X198" si="39">IF(OR(AJ135&lt;=0,AJ135="n/a",U135&lt;=0,U135="n/a"),"n/a",U135/AJ135)</f>
        <v>0.82264176925274091</v>
      </c>
      <c r="Y135" s="640"/>
      <c r="Z135" s="618">
        <f t="shared" ref="Z135:Z198" si="40">IF(OR(AC135&lt;0.01,AC135="n/a"),"n/a",M135/AC135*100)</f>
        <v>47.713717693836976</v>
      </c>
      <c r="AA135" s="844">
        <f t="shared" ref="AA135:AA198" si="41">IF(OR(AC135&lt;0.01,AC135="n/a"),"n/a",I135/AC135)</f>
        <v>16.900596421471175</v>
      </c>
      <c r="AB135" s="845">
        <v>12</v>
      </c>
      <c r="AC135" s="824">
        <v>10.06</v>
      </c>
      <c r="AD135" s="824">
        <v>0.98</v>
      </c>
      <c r="AE135" s="824">
        <v>5.74</v>
      </c>
      <c r="AF135" s="824">
        <v>1.28</v>
      </c>
      <c r="AG135" s="824">
        <v>7.5</v>
      </c>
      <c r="AH135" s="824">
        <v>38.800000000000004</v>
      </c>
      <c r="AI135" s="824">
        <v>58.879999999999995</v>
      </c>
      <c r="AJ135" s="824">
        <v>12.1</v>
      </c>
      <c r="AK135" s="824">
        <v>17.380000000000003</v>
      </c>
      <c r="AL135" s="836">
        <v>29470</v>
      </c>
      <c r="AM135" s="830">
        <v>0.1</v>
      </c>
      <c r="AN135" s="824">
        <v>0.15</v>
      </c>
      <c r="AO135" s="705">
        <f t="shared" ref="AO135:AO198" si="42">IF(U135="n/a","n/a",IF(AA135&lt;0,"n/a",IF(AA135="n/a","n/a",J135+U135-AA135)))</f>
        <v>-4.1234337426037051</v>
      </c>
      <c r="AP135" s="706">
        <f t="shared" ref="AP135:AP198" si="43">IF(U135="n/a","n/a",J135+U135)</f>
        <v>12.777162678867469</v>
      </c>
      <c r="AQ135" s="846">
        <f t="shared" ref="AQ135:AQ198" si="44">IF(OR(AC135&lt;0.01,AC135="n/a",AF135="n/a"),"n/a",(I135/SQRT(22.5*AC135*(I135/AF135))-1)*100)</f>
        <v>-1.9461295013283531</v>
      </c>
      <c r="AR135" s="618">
        <f>INDEX(Historical!$C$7:$C$1227,MATCH(B135,Historical!$B$7:$B$1249,0))*IF(AH135="n/a",1.03,IF(AH135&lt;0,1.01,IF(AH135&gt;10,1.1,(1+AH135/100))))</f>
        <v>4.95</v>
      </c>
      <c r="AS135" s="844">
        <f t="shared" ref="AS135:AS198" si="45">IF($AI135="n/a",1.03*AR135,IF($AI135&lt;0,1.01*AR135,IF($AI135&gt;10,1.1*AR135,(1+$AI135/100)*AR135)))</f>
        <v>5.4450000000000003</v>
      </c>
      <c r="AT135" s="844">
        <f t="shared" si="34"/>
        <v>5.9895000000000005</v>
      </c>
      <c r="AU135" s="844">
        <f t="shared" si="34"/>
        <v>6.5884500000000008</v>
      </c>
      <c r="AV135" s="844">
        <f t="shared" si="34"/>
        <v>7.2472950000000012</v>
      </c>
      <c r="AW135" s="618">
        <f t="shared" ref="AW135:AW198" si="46">SUM(AR135:AV135)</f>
        <v>30.220245000000002</v>
      </c>
      <c r="AX135" s="713">
        <f t="shared" ref="AX135:AX198" si="47">AW135/I135*100</f>
        <v>17.774523585460532</v>
      </c>
      <c r="AY135" s="891">
        <v>0.79</v>
      </c>
      <c r="AZ135" s="830">
        <v>20.16</v>
      </c>
      <c r="BA135" s="830">
        <v>-12.1</v>
      </c>
      <c r="BB135" s="830">
        <v>-2.11</v>
      </c>
      <c r="BC135" s="830">
        <v>-1.9800000000000002</v>
      </c>
      <c r="BD135" s="865"/>
      <c r="BE135" s="594">
        <v>2017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0.8</v>
      </c>
      <c r="BH135" s="823" t="s">
        <v>4455</v>
      </c>
      <c r="BI135" s="823" t="s">
        <v>4456</v>
      </c>
    </row>
    <row r="136" spans="1:61" s="822" customFormat="1" ht="12.75" customHeight="1" x14ac:dyDescent="0.2">
      <c r="A136" s="839" t="s">
        <v>4568</v>
      </c>
      <c r="B136" s="575" t="s">
        <v>4558</v>
      </c>
      <c r="C136" s="889" t="s">
        <v>107</v>
      </c>
      <c r="D136" s="889" t="s">
        <v>4205</v>
      </c>
      <c r="E136" s="699">
        <v>6</v>
      </c>
      <c r="F136" s="1155">
        <v>652</v>
      </c>
      <c r="G136" s="1155" t="s">
        <v>105</v>
      </c>
      <c r="H136" s="1155" t="s">
        <v>105</v>
      </c>
      <c r="I136" s="832">
        <v>23.88</v>
      </c>
      <c r="J136" s="618">
        <f t="shared" si="35"/>
        <v>2.8475711892797322</v>
      </c>
      <c r="K136" s="835">
        <v>0.17</v>
      </c>
      <c r="L136" s="845">
        <v>4</v>
      </c>
      <c r="M136" s="609">
        <f t="shared" si="36"/>
        <v>0.68</v>
      </c>
      <c r="N136" s="828" t="s">
        <v>147</v>
      </c>
      <c r="O136" s="700">
        <v>0.15</v>
      </c>
      <c r="P136" s="603">
        <v>44620</v>
      </c>
      <c r="Q136" s="603">
        <v>44635</v>
      </c>
      <c r="R136" s="609">
        <f t="shared" si="37"/>
        <v>13.333333333333346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41.666666666666671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66.747435599428883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44.842508549069748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26.142088489721417</v>
      </c>
      <c r="W136" s="668">
        <f t="shared" si="38"/>
        <v>1.7153376466727588</v>
      </c>
      <c r="X136" s="669">
        <f t="shared" si="39"/>
        <v>1.4101417782726335</v>
      </c>
      <c r="Y136" s="640"/>
      <c r="Z136" s="618">
        <f t="shared" si="40"/>
        <v>47.222222222222229</v>
      </c>
      <c r="AA136" s="844">
        <f t="shared" si="41"/>
        <v>16.583333333333332</v>
      </c>
      <c r="AB136" s="845">
        <v>12</v>
      </c>
      <c r="AC136" s="824">
        <v>1.44</v>
      </c>
      <c r="AD136" s="824" t="s">
        <v>135</v>
      </c>
      <c r="AE136" s="824">
        <v>2.82</v>
      </c>
      <c r="AF136" s="824">
        <v>1.19</v>
      </c>
      <c r="AG136" s="824">
        <v>7.1999999999999993</v>
      </c>
      <c r="AH136" s="824">
        <v>1.4000000000000001</v>
      </c>
      <c r="AI136" s="824">
        <v>175.21</v>
      </c>
      <c r="AJ136" s="824">
        <v>31.8</v>
      </c>
      <c r="AK136" s="824" t="s">
        <v>135</v>
      </c>
      <c r="AL136" s="836">
        <v>305.94</v>
      </c>
      <c r="AM136" s="830">
        <v>8.7999999999999989</v>
      </c>
      <c r="AN136" s="824">
        <v>0</v>
      </c>
      <c r="AO136" s="705">
        <f t="shared" si="42"/>
        <v>31.10674640501615</v>
      </c>
      <c r="AP136" s="706">
        <f t="shared" si="43"/>
        <v>47.690079738349482</v>
      </c>
      <c r="AQ136" s="846">
        <f t="shared" si="44"/>
        <v>-6.3477670274715736</v>
      </c>
      <c r="AR136" s="618">
        <f>INDEX(Historical!$C$7:$C$1227,MATCH(B136,Historical!$B$7:$B$1249,0))*IF(AH136="n/a",1.03,IF(AH136&lt;0,1.01,IF(AH136&gt;10,1.1,(1+AH136/100))))</f>
        <v>0.51714000000000004</v>
      </c>
      <c r="AS136" s="844">
        <f t="shared" si="45"/>
        <v>0.56885400000000008</v>
      </c>
      <c r="AT136" s="844">
        <f t="shared" si="34"/>
        <v>0.58591962000000009</v>
      </c>
      <c r="AU136" s="844">
        <f t="shared" si="34"/>
        <v>0.60349720860000011</v>
      </c>
      <c r="AV136" s="844">
        <f t="shared" si="34"/>
        <v>0.62160212485800015</v>
      </c>
      <c r="AW136" s="618">
        <f t="shared" si="46"/>
        <v>2.8970129534580003</v>
      </c>
      <c r="AX136" s="713">
        <f t="shared" si="47"/>
        <v>12.131545031231157</v>
      </c>
      <c r="AY136" s="891">
        <v>0.86</v>
      </c>
      <c r="AZ136" s="830">
        <v>0.92999999999999994</v>
      </c>
      <c r="BA136" s="830">
        <v>-45.989999999999995</v>
      </c>
      <c r="BB136" s="830">
        <v>-8.44</v>
      </c>
      <c r="BC136" s="830">
        <v>-29.270000000000003</v>
      </c>
      <c r="BD136" s="865"/>
      <c r="BE136" s="594">
        <v>2017</v>
      </c>
      <c r="BF136" s="856">
        <f t="shared" si="48"/>
        <v>1</v>
      </c>
      <c r="BG136" s="840">
        <v>0.6</v>
      </c>
      <c r="BH136" s="823" t="s">
        <v>4455</v>
      </c>
      <c r="BI136" s="823" t="s">
        <v>4456</v>
      </c>
    </row>
    <row r="137" spans="1:61" s="822" customFormat="1" ht="12.75" customHeight="1" x14ac:dyDescent="0.2">
      <c r="A137" s="839" t="s">
        <v>4985</v>
      </c>
      <c r="B137" s="575" t="s">
        <v>3900</v>
      </c>
      <c r="C137" s="889" t="s">
        <v>111</v>
      </c>
      <c r="D137" s="889" t="s">
        <v>210</v>
      </c>
      <c r="E137" s="699">
        <v>8</v>
      </c>
      <c r="F137" s="1155">
        <v>596</v>
      </c>
      <c r="G137" s="1155" t="s">
        <v>105</v>
      </c>
      <c r="H137" s="1155" t="s">
        <v>105</v>
      </c>
      <c r="I137" s="832">
        <v>11.66</v>
      </c>
      <c r="J137" s="618">
        <f t="shared" si="35"/>
        <v>2.0926243567753002</v>
      </c>
      <c r="K137" s="835">
        <v>6.0999999999999999E-2</v>
      </c>
      <c r="L137" s="845">
        <v>4</v>
      </c>
      <c r="M137" s="609">
        <f t="shared" si="36"/>
        <v>0.24399999999999999</v>
      </c>
      <c r="N137" s="828" t="s">
        <v>1204</v>
      </c>
      <c r="O137" s="700">
        <v>5.8000000000000003E-2</v>
      </c>
      <c r="P137" s="603">
        <v>44874</v>
      </c>
      <c r="Q137" s="603">
        <v>44886</v>
      </c>
      <c r="R137" s="609">
        <f t="shared" si="37"/>
        <v>5.1724137931034404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4.9411764705882488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3.6951129819975836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15.181421910841664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12.284725676701424</v>
      </c>
      <c r="W137" s="668">
        <f t="shared" si="38"/>
        <v>1.2357965745734123</v>
      </c>
      <c r="X137" s="669">
        <f t="shared" si="39"/>
        <v>1.9975555145844295</v>
      </c>
      <c r="Y137" s="834"/>
      <c r="Z137" s="618">
        <f t="shared" si="40"/>
        <v>50.833333333333329</v>
      </c>
      <c r="AA137" s="844">
        <f t="shared" si="41"/>
        <v>24.291666666666668</v>
      </c>
      <c r="AB137" s="845">
        <v>9</v>
      </c>
      <c r="AC137" s="824">
        <v>0.48</v>
      </c>
      <c r="AD137" s="824">
        <v>2.35</v>
      </c>
      <c r="AE137" s="824">
        <v>1.44</v>
      </c>
      <c r="AF137" s="824">
        <v>2.67</v>
      </c>
      <c r="AG137" s="824">
        <v>11.1</v>
      </c>
      <c r="AH137" s="824">
        <v>9.6</v>
      </c>
      <c r="AI137" s="824">
        <v>13.22</v>
      </c>
      <c r="AJ137" s="824">
        <v>7.6</v>
      </c>
      <c r="AK137" s="824">
        <v>10</v>
      </c>
      <c r="AL137" s="836">
        <v>1800</v>
      </c>
      <c r="AM137" s="830">
        <v>0.1</v>
      </c>
      <c r="AN137" s="824">
        <v>0.67</v>
      </c>
      <c r="AO137" s="705">
        <f t="shared" si="42"/>
        <v>-7.0176203990497044</v>
      </c>
      <c r="AP137" s="706">
        <f t="shared" si="43"/>
        <v>17.274046267616963</v>
      </c>
      <c r="AQ137" s="846">
        <f t="shared" si="44"/>
        <v>69.78254065454172</v>
      </c>
      <c r="AR137" s="618">
        <f>INDEX(Historical!$C$7:$C$1227,MATCH(B137,Historical!$B$7:$B$1249,0))*IF(AH137="n/a",1.03,IF(AH137&lt;0,1.01,IF(AH137&gt;10,1.1,(1+AH137/100))))</f>
        <v>0.24440800000000001</v>
      </c>
      <c r="AS137" s="844">
        <f t="shared" si="45"/>
        <v>0.26884880000000005</v>
      </c>
      <c r="AT137" s="844">
        <f t="shared" si="34"/>
        <v>0.29573368000000011</v>
      </c>
      <c r="AU137" s="844">
        <f t="shared" si="34"/>
        <v>0.32530704800000015</v>
      </c>
      <c r="AV137" s="844">
        <f t="shared" si="34"/>
        <v>0.35783775280000019</v>
      </c>
      <c r="AW137" s="618">
        <f t="shared" si="46"/>
        <v>1.4921352808000004</v>
      </c>
      <c r="AX137" s="713">
        <f t="shared" si="47"/>
        <v>12.797043574614067</v>
      </c>
      <c r="AY137" s="891">
        <v>1.28</v>
      </c>
      <c r="AZ137" s="830">
        <v>17.84</v>
      </c>
      <c r="BA137" s="830">
        <v>-20.25</v>
      </c>
      <c r="BB137" s="830">
        <v>6.21</v>
      </c>
      <c r="BC137" s="830">
        <v>-1.38</v>
      </c>
      <c r="BD137" s="865"/>
      <c r="BE137" s="594">
        <v>2015</v>
      </c>
      <c r="BF137" s="856">
        <f t="shared" si="48"/>
        <v>1</v>
      </c>
      <c r="BG137" s="840">
        <v>5.0999999999999996</v>
      </c>
      <c r="BH137" s="823" t="s">
        <v>4455</v>
      </c>
      <c r="BI137" s="823" t="s">
        <v>4456</v>
      </c>
    </row>
    <row r="138" spans="1:61" s="822" customFormat="1" ht="12.75" customHeight="1" x14ac:dyDescent="0.2">
      <c r="A138" s="829" t="s">
        <v>4987</v>
      </c>
      <c r="B138" s="575" t="s">
        <v>2482</v>
      </c>
      <c r="C138" s="889" t="s">
        <v>4061</v>
      </c>
      <c r="D138" s="889" t="s">
        <v>4204</v>
      </c>
      <c r="E138" s="699">
        <v>9</v>
      </c>
      <c r="F138" s="1155">
        <v>515</v>
      </c>
      <c r="G138" s="1155" t="s">
        <v>105</v>
      </c>
      <c r="H138" s="1155" t="s">
        <v>105</v>
      </c>
      <c r="I138" s="832">
        <v>41.02</v>
      </c>
      <c r="J138" s="618">
        <f t="shared" si="35"/>
        <v>2.7303754266211606</v>
      </c>
      <c r="K138" s="835">
        <v>0.28000000000000003</v>
      </c>
      <c r="L138" s="845">
        <v>4</v>
      </c>
      <c r="M138" s="609">
        <f t="shared" si="36"/>
        <v>1.1200000000000001</v>
      </c>
      <c r="N138" s="828" t="s">
        <v>301</v>
      </c>
      <c r="O138" s="700">
        <v>0.27</v>
      </c>
      <c r="P138" s="603">
        <v>44596</v>
      </c>
      <c r="Q138" s="603">
        <v>44620</v>
      </c>
      <c r="R138" s="609">
        <f t="shared" si="37"/>
        <v>3.7037037037037068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3.8461538461538547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5.4901660750877879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6.1858758794934632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10.442537523679473</v>
      </c>
      <c r="W138" s="668">
        <f t="shared" si="38"/>
        <v>0.59237286583518478</v>
      </c>
      <c r="X138" s="669">
        <f t="shared" si="39"/>
        <v>7.7323448493668288</v>
      </c>
      <c r="Y138" s="834"/>
      <c r="Z138" s="618">
        <f t="shared" si="40"/>
        <v>106.66666666666667</v>
      </c>
      <c r="AA138" s="844">
        <f t="shared" si="41"/>
        <v>39.06666666666667</v>
      </c>
      <c r="AB138" s="845">
        <v>12</v>
      </c>
      <c r="AC138" s="824">
        <v>1.05</v>
      </c>
      <c r="AD138" s="824">
        <v>6.46</v>
      </c>
      <c r="AE138" s="824">
        <v>3.15</v>
      </c>
      <c r="AF138" s="824">
        <v>4.6399999999999997</v>
      </c>
      <c r="AG138" s="824">
        <v>11.799999999999999</v>
      </c>
      <c r="AH138" s="824">
        <v>-38.6</v>
      </c>
      <c r="AI138" s="824">
        <v>25.05</v>
      </c>
      <c r="AJ138" s="824">
        <v>0.8</v>
      </c>
      <c r="AK138" s="824">
        <v>5.79</v>
      </c>
      <c r="AL138" s="836">
        <v>5130</v>
      </c>
      <c r="AM138" s="830">
        <v>0.4</v>
      </c>
      <c r="AN138" s="824">
        <v>0.51</v>
      </c>
      <c r="AO138" s="705">
        <f t="shared" si="42"/>
        <v>-30.150415360552046</v>
      </c>
      <c r="AP138" s="706">
        <f t="shared" si="43"/>
        <v>8.9162513061146242</v>
      </c>
      <c r="AQ138" s="846">
        <f t="shared" si="44"/>
        <v>183.83824292746061</v>
      </c>
      <c r="AR138" s="618">
        <f>INDEX(Historical!$C$7:$C$1227,MATCH(B138,Historical!$B$7:$B$1249,0))*IF(AH138="n/a",1.03,IF(AH138&lt;0,1.01,IF(AH138&gt;10,1.1,(1+AH138/100))))</f>
        <v>1.0908</v>
      </c>
      <c r="AS138" s="844">
        <f t="shared" si="45"/>
        <v>1.1998800000000001</v>
      </c>
      <c r="AT138" s="844">
        <f t="shared" si="34"/>
        <v>1.269353052</v>
      </c>
      <c r="AU138" s="844">
        <f t="shared" si="34"/>
        <v>1.3428485937108001</v>
      </c>
      <c r="AV138" s="844">
        <f t="shared" si="34"/>
        <v>1.4205995272866556</v>
      </c>
      <c r="AW138" s="618">
        <f t="shared" si="46"/>
        <v>6.3234811729974556</v>
      </c>
      <c r="AX138" s="713">
        <f t="shared" si="47"/>
        <v>15.415605004869468</v>
      </c>
      <c r="AY138" s="891">
        <v>1.07</v>
      </c>
      <c r="AZ138" s="830">
        <v>37.6</v>
      </c>
      <c r="BA138" s="830">
        <v>-7.7</v>
      </c>
      <c r="BB138" s="830">
        <v>4.6100000000000003</v>
      </c>
      <c r="BC138" s="830">
        <v>8.82</v>
      </c>
      <c r="BD138" s="865"/>
      <c r="BE138" s="594">
        <v>2014</v>
      </c>
      <c r="BF138" s="856">
        <f t="shared" si="48"/>
        <v>1</v>
      </c>
      <c r="BG138" s="840">
        <v>6.5</v>
      </c>
      <c r="BH138" s="823" t="s">
        <v>4455</v>
      </c>
      <c r="BI138" s="823" t="s">
        <v>4456</v>
      </c>
    </row>
    <row r="139" spans="1:61" s="822" customFormat="1" ht="12.75" customHeight="1" x14ac:dyDescent="0.2">
      <c r="A139" s="839" t="s">
        <v>4579</v>
      </c>
      <c r="B139" s="575" t="s">
        <v>4576</v>
      </c>
      <c r="C139" s="889" t="s">
        <v>107</v>
      </c>
      <c r="D139" s="889" t="s">
        <v>4205</v>
      </c>
      <c r="E139" s="699">
        <v>7</v>
      </c>
      <c r="F139" s="1155">
        <v>634</v>
      </c>
      <c r="G139" s="1155" t="s">
        <v>105</v>
      </c>
      <c r="H139" s="1155" t="s">
        <v>105</v>
      </c>
      <c r="I139" s="832">
        <v>46.51</v>
      </c>
      <c r="J139" s="618">
        <f t="shared" si="35"/>
        <v>2.150075252633842</v>
      </c>
      <c r="K139" s="835">
        <v>0.25</v>
      </c>
      <c r="L139" s="845">
        <v>4</v>
      </c>
      <c r="M139" s="609">
        <f t="shared" si="36"/>
        <v>1</v>
      </c>
      <c r="N139" s="828" t="s">
        <v>484</v>
      </c>
      <c r="O139" s="700">
        <v>0.23</v>
      </c>
      <c r="P139" s="603">
        <v>44888</v>
      </c>
      <c r="Q139" s="603">
        <v>44910</v>
      </c>
      <c r="R139" s="609">
        <f t="shared" si="37"/>
        <v>8.6956521739130395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8.7499999999999911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17.230827599961039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31.649530419114225</v>
      </c>
      <c r="V139" s="667" t="str">
        <f>IF(INDEX(Historical!$N$7:$N$1218,MATCH(B139,Historical!$B$7:$B$1249,0))=0,"n/a",((INDEX(Historical!$C$7:$C$1227,MATCH(B139,Historical!$B$7:$B$1249,0))/INDEX(Historical!$N$7:$N$1218,MATCH(B139,Historical!$B$7:$B$1249,0)))^(1/10)-1)*100)</f>
        <v>n/a</v>
      </c>
      <c r="W139" s="668" t="str">
        <f t="shared" si="38"/>
        <v>n/a</v>
      </c>
      <c r="X139" s="669">
        <f t="shared" si="39"/>
        <v>1.0342983797096152</v>
      </c>
      <c r="Y139" s="640"/>
      <c r="Z139" s="618">
        <f t="shared" si="40"/>
        <v>39.840637450199203</v>
      </c>
      <c r="AA139" s="844">
        <f t="shared" si="41"/>
        <v>18.529880478087652</v>
      </c>
      <c r="AB139" s="845">
        <v>12</v>
      </c>
      <c r="AC139" s="824">
        <v>2.5099999999999998</v>
      </c>
      <c r="AD139" s="824">
        <v>1.85</v>
      </c>
      <c r="AE139" s="824">
        <v>7.55</v>
      </c>
      <c r="AF139" s="824">
        <v>1.57</v>
      </c>
      <c r="AG139" s="824">
        <v>9.1</v>
      </c>
      <c r="AH139" s="824">
        <v>5.7</v>
      </c>
      <c r="AI139" s="824">
        <v>40.75</v>
      </c>
      <c r="AJ139" s="824">
        <v>30.599999999999998</v>
      </c>
      <c r="AK139" s="824">
        <v>10</v>
      </c>
      <c r="AL139" s="836">
        <v>1760</v>
      </c>
      <c r="AM139" s="830">
        <v>1.0999999999999999</v>
      </c>
      <c r="AN139" s="824">
        <v>0.04</v>
      </c>
      <c r="AO139" s="705">
        <f t="shared" si="42"/>
        <v>15.269725193660417</v>
      </c>
      <c r="AP139" s="706">
        <f t="shared" si="43"/>
        <v>33.799605671748068</v>
      </c>
      <c r="AQ139" s="846">
        <f t="shared" si="44"/>
        <v>13.709009416526996</v>
      </c>
      <c r="AR139" s="618">
        <f>INDEX(Historical!$C$7:$C$1227,MATCH(B139,Historical!$B$7:$B$1249,0))*IF(AH139="n/a",1.03,IF(AH139&lt;0,1.01,IF(AH139&gt;10,1.1,(1+AH139/100))))</f>
        <v>0.91958999999999991</v>
      </c>
      <c r="AS139" s="844">
        <f t="shared" si="45"/>
        <v>1.011549</v>
      </c>
      <c r="AT139" s="844">
        <f t="shared" si="34"/>
        <v>1.1127039000000001</v>
      </c>
      <c r="AU139" s="844">
        <f t="shared" si="34"/>
        <v>1.2239742900000001</v>
      </c>
      <c r="AV139" s="844">
        <f t="shared" si="34"/>
        <v>1.3463717190000002</v>
      </c>
      <c r="AW139" s="618">
        <f t="shared" si="46"/>
        <v>5.614188909000001</v>
      </c>
      <c r="AX139" s="713">
        <f t="shared" si="47"/>
        <v>12.070928636852292</v>
      </c>
      <c r="AY139" s="891">
        <v>0.94</v>
      </c>
      <c r="AZ139" s="830">
        <v>29.049999999999997</v>
      </c>
      <c r="BA139" s="830">
        <v>-6.98</v>
      </c>
      <c r="BB139" s="830">
        <v>9.5699999999999985</v>
      </c>
      <c r="BC139" s="830">
        <v>13.780000000000001</v>
      </c>
      <c r="BD139" s="865"/>
      <c r="BE139" s="594">
        <v>2016</v>
      </c>
      <c r="BF139" s="856">
        <f t="shared" si="48"/>
        <v>1</v>
      </c>
      <c r="BG139" s="840">
        <v>1</v>
      </c>
      <c r="BH139" s="823" t="s">
        <v>4455</v>
      </c>
      <c r="BI139" s="823" t="s">
        <v>4456</v>
      </c>
    </row>
    <row r="140" spans="1:61" s="822" customFormat="1" ht="12.75" customHeight="1" x14ac:dyDescent="0.2">
      <c r="A140" s="829" t="s">
        <v>4992</v>
      </c>
      <c r="B140" s="575" t="s">
        <v>3803</v>
      </c>
      <c r="C140" s="889" t="s">
        <v>130</v>
      </c>
      <c r="D140" s="889" t="s">
        <v>4197</v>
      </c>
      <c r="E140" s="699">
        <v>9</v>
      </c>
      <c r="F140" s="1155">
        <v>558</v>
      </c>
      <c r="G140" s="1155" t="s">
        <v>105</v>
      </c>
      <c r="H140" s="1155" t="s">
        <v>105</v>
      </c>
      <c r="I140" s="832">
        <v>80.489999999999995</v>
      </c>
      <c r="J140" s="618">
        <f t="shared" si="35"/>
        <v>3.9135296310100633</v>
      </c>
      <c r="K140" s="835">
        <v>0.78749999999999998</v>
      </c>
      <c r="L140" s="845">
        <v>4</v>
      </c>
      <c r="M140" s="609">
        <f t="shared" si="36"/>
        <v>3.15</v>
      </c>
      <c r="N140" s="828" t="s">
        <v>106</v>
      </c>
      <c r="O140" s="700">
        <v>0.76249999999999996</v>
      </c>
      <c r="P140" s="603">
        <v>44868</v>
      </c>
      <c r="Q140" s="603">
        <v>44879</v>
      </c>
      <c r="R140" s="609">
        <f t="shared" si="37"/>
        <v>3.2786885245901667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14.917127071823199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14.933753280317564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14.914067255405051</v>
      </c>
      <c r="V140" s="667" t="str">
        <f>IF(INDEX(Historical!$N$7:$N$1218,MATCH(B140,Historical!$B$7:$B$1249,0))=0,"n/a",((INDEX(Historical!$C$7:$C$1227,MATCH(B140,Historical!$B$7:$B$1249,0))/INDEX(Historical!$N$7:$N$1218,MATCH(B140,Historical!$B$7:$B$1249,0)))^(1/10)-1)*100)</f>
        <v>n/a</v>
      </c>
      <c r="W140" s="668" t="str">
        <f t="shared" si="38"/>
        <v>n/a</v>
      </c>
      <c r="X140" s="669" t="str">
        <f t="shared" si="39"/>
        <v>n/a</v>
      </c>
      <c r="Y140" s="834"/>
      <c r="Z140" s="618">
        <f t="shared" si="40"/>
        <v>61.403508771929829</v>
      </c>
      <c r="AA140" s="844">
        <f t="shared" si="41"/>
        <v>15.690058479532164</v>
      </c>
      <c r="AB140" s="845">
        <v>12</v>
      </c>
      <c r="AC140" s="824">
        <v>5.13</v>
      </c>
      <c r="AD140" s="824">
        <v>0.55000000000000004</v>
      </c>
      <c r="AE140" s="824">
        <v>5.8</v>
      </c>
      <c r="AF140" s="824">
        <v>1.97</v>
      </c>
      <c r="AG140" s="824">
        <v>13.700000000000001</v>
      </c>
      <c r="AH140" s="825">
        <v>320.10000000000002</v>
      </c>
      <c r="AI140" s="825">
        <v>-41.57</v>
      </c>
      <c r="AJ140" s="824">
        <v>-1.0999999999999999</v>
      </c>
      <c r="AK140" s="824">
        <v>27.71</v>
      </c>
      <c r="AL140" s="836">
        <v>6820</v>
      </c>
      <c r="AM140" s="830">
        <v>1.06</v>
      </c>
      <c r="AN140" s="824">
        <v>1.41</v>
      </c>
      <c r="AO140" s="705">
        <f t="shared" si="42"/>
        <v>3.1375384068829515</v>
      </c>
      <c r="AP140" s="706">
        <f t="shared" si="43"/>
        <v>18.827596886415115</v>
      </c>
      <c r="AQ140" s="846">
        <f t="shared" si="44"/>
        <v>17.207157924530936</v>
      </c>
      <c r="AR140" s="618">
        <f>INDEX(Historical!$C$7:$C$1227,MATCH(B140,Historical!$B$7:$B$1249,0))*IF(AH140="n/a",1.03,IF(AH140&lt;0,1.01,IF(AH140&gt;10,1.1,(1+AH140/100))))</f>
        <v>2.8600000000000003</v>
      </c>
      <c r="AS140" s="844">
        <f t="shared" si="45"/>
        <v>2.8886000000000003</v>
      </c>
      <c r="AT140" s="844">
        <f t="shared" si="34"/>
        <v>3.1774600000000004</v>
      </c>
      <c r="AU140" s="844">
        <f t="shared" si="34"/>
        <v>3.4952060000000009</v>
      </c>
      <c r="AV140" s="844">
        <f t="shared" si="34"/>
        <v>3.8447266000000013</v>
      </c>
      <c r="AW140" s="618">
        <f t="shared" si="46"/>
        <v>16.265992600000004</v>
      </c>
      <c r="AX140" s="713">
        <f t="shared" si="47"/>
        <v>20.208712386631884</v>
      </c>
      <c r="AY140" s="891">
        <v>0.88</v>
      </c>
      <c r="AZ140" s="830">
        <v>31.28</v>
      </c>
      <c r="BA140" s="830">
        <v>-8.24</v>
      </c>
      <c r="BB140" s="830">
        <v>7.0000000000000009</v>
      </c>
      <c r="BC140" s="830">
        <v>5.7</v>
      </c>
      <c r="BD140" s="865"/>
      <c r="BE140" s="594">
        <v>2014</v>
      </c>
      <c r="BF140" s="856">
        <f t="shared" si="48"/>
        <v>1</v>
      </c>
      <c r="BG140" s="840">
        <v>2.2999999999999998</v>
      </c>
      <c r="BH140" s="823" t="s">
        <v>4455</v>
      </c>
      <c r="BI140" s="823" t="s">
        <v>4456</v>
      </c>
    </row>
    <row r="141" spans="1:61" s="822" customFormat="1" ht="12.75" customHeight="1" x14ac:dyDescent="0.2">
      <c r="A141" s="829" t="s">
        <v>4994</v>
      </c>
      <c r="B141" s="575" t="s">
        <v>1455</v>
      </c>
      <c r="C141" s="889" t="s">
        <v>107</v>
      </c>
      <c r="D141" s="889" t="s">
        <v>4198</v>
      </c>
      <c r="E141" s="699">
        <v>9</v>
      </c>
      <c r="F141" s="1155">
        <v>507</v>
      </c>
      <c r="G141" s="1155" t="s">
        <v>105</v>
      </c>
      <c r="H141" s="1155" t="s">
        <v>105</v>
      </c>
      <c r="I141" s="832">
        <v>15.95</v>
      </c>
      <c r="J141" s="618">
        <f t="shared" si="35"/>
        <v>3.2601880877742948</v>
      </c>
      <c r="K141" s="835">
        <v>0.13</v>
      </c>
      <c r="L141" s="845">
        <v>4</v>
      </c>
      <c r="M141" s="609">
        <f t="shared" si="36"/>
        <v>0.52</v>
      </c>
      <c r="N141" s="828" t="s">
        <v>435</v>
      </c>
      <c r="O141" s="700">
        <v>0.11</v>
      </c>
      <c r="P141" s="895">
        <v>44327</v>
      </c>
      <c r="Q141" s="895">
        <v>44342</v>
      </c>
      <c r="R141" s="609">
        <f t="shared" si="37"/>
        <v>18.181818181818183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13.636363636363647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7.7217345015941907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10.032672693604683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11.792486434633975</v>
      </c>
      <c r="W141" s="668">
        <f t="shared" si="38"/>
        <v>0.85076822002009667</v>
      </c>
      <c r="X141" s="669">
        <f t="shared" si="39"/>
        <v>0.48939866798071624</v>
      </c>
      <c r="Y141" s="640"/>
      <c r="Z141" s="618">
        <f t="shared" si="40"/>
        <v>38.518518518518519</v>
      </c>
      <c r="AA141" s="844">
        <f t="shared" si="41"/>
        <v>11.814814814814813</v>
      </c>
      <c r="AB141" s="845">
        <v>12</v>
      </c>
      <c r="AC141" s="824">
        <v>1.35</v>
      </c>
      <c r="AD141" s="824">
        <v>1.45</v>
      </c>
      <c r="AE141" s="824">
        <v>4.29</v>
      </c>
      <c r="AF141" s="824">
        <v>1.03</v>
      </c>
      <c r="AG141" s="824">
        <v>8.7999999999999989</v>
      </c>
      <c r="AH141" s="824">
        <v>91.100000000000009</v>
      </c>
      <c r="AI141" s="824">
        <v>-3.82</v>
      </c>
      <c r="AJ141" s="824">
        <v>20.5</v>
      </c>
      <c r="AK141" s="824">
        <v>8</v>
      </c>
      <c r="AL141" s="836">
        <v>741.43</v>
      </c>
      <c r="AM141" s="830">
        <v>1.7000000000000002</v>
      </c>
      <c r="AN141" s="824">
        <v>0.64</v>
      </c>
      <c r="AO141" s="705">
        <f t="shared" si="42"/>
        <v>1.4780459665641636</v>
      </c>
      <c r="AP141" s="706">
        <f t="shared" si="43"/>
        <v>13.292860781378977</v>
      </c>
      <c r="AQ141" s="846">
        <f t="shared" si="44"/>
        <v>-26.457089595380488</v>
      </c>
      <c r="AR141" s="618">
        <f>INDEX(Historical!$C$7:$C$1227,MATCH(B141,Historical!$B$7:$B$1249,0))*IF(AH141="n/a",1.03,IF(AH141&lt;0,1.01,IF(AH141&gt;10,1.1,(1+AH141/100))))</f>
        <v>0.55000000000000004</v>
      </c>
      <c r="AS141" s="844">
        <f t="shared" si="45"/>
        <v>0.5555000000000001</v>
      </c>
      <c r="AT141" s="844">
        <f t="shared" si="34"/>
        <v>0.59994000000000014</v>
      </c>
      <c r="AU141" s="844">
        <f t="shared" si="34"/>
        <v>0.64793520000000016</v>
      </c>
      <c r="AV141" s="844">
        <f t="shared" si="34"/>
        <v>0.69977001600000022</v>
      </c>
      <c r="AW141" s="618">
        <f t="shared" si="46"/>
        <v>3.0531452160000008</v>
      </c>
      <c r="AX141" s="713">
        <f t="shared" si="47"/>
        <v>19.141976275862074</v>
      </c>
      <c r="AY141" s="891">
        <v>0.68</v>
      </c>
      <c r="AZ141" s="830">
        <v>34.369999999999997</v>
      </c>
      <c r="BA141" s="830">
        <v>-8.86</v>
      </c>
      <c r="BB141" s="830">
        <v>4.92</v>
      </c>
      <c r="BC141" s="830">
        <v>11.23</v>
      </c>
      <c r="BD141" s="865"/>
      <c r="BE141" s="594">
        <v>2014</v>
      </c>
      <c r="BF141" s="856">
        <f t="shared" si="48"/>
        <v>1</v>
      </c>
      <c r="BG141" s="840">
        <v>1.0999999999999999</v>
      </c>
      <c r="BH141" s="823" t="s">
        <v>4455</v>
      </c>
      <c r="BI141" s="823" t="s">
        <v>4456</v>
      </c>
    </row>
    <row r="142" spans="1:61" s="822" customFormat="1" ht="12.75" customHeight="1" x14ac:dyDescent="0.2">
      <c r="A142" s="839" t="s">
        <v>4381</v>
      </c>
      <c r="B142" s="575" t="s">
        <v>4357</v>
      </c>
      <c r="C142" s="889" t="s">
        <v>107</v>
      </c>
      <c r="D142" s="889" t="s">
        <v>4210</v>
      </c>
      <c r="E142" s="699">
        <v>8</v>
      </c>
      <c r="F142" s="1155">
        <v>600</v>
      </c>
      <c r="G142" s="1155" t="s">
        <v>105</v>
      </c>
      <c r="H142" s="1155" t="s">
        <v>105</v>
      </c>
      <c r="I142" s="832">
        <v>98.54</v>
      </c>
      <c r="J142" s="618">
        <f t="shared" si="35"/>
        <v>1.0554089709762533</v>
      </c>
      <c r="K142" s="835">
        <v>0.26</v>
      </c>
      <c r="L142" s="845">
        <v>4</v>
      </c>
      <c r="M142" s="609">
        <f t="shared" si="36"/>
        <v>1.04</v>
      </c>
      <c r="N142" s="828" t="s">
        <v>511</v>
      </c>
      <c r="O142" s="700">
        <v>0.24</v>
      </c>
      <c r="P142" s="1006">
        <v>44895</v>
      </c>
      <c r="Q142" s="1006">
        <v>44910</v>
      </c>
      <c r="R142" s="609">
        <f t="shared" si="37"/>
        <v>8.333333333333341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9.7560975609756184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10.891823393038823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12.474611314209483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9.2959523215105033</v>
      </c>
      <c r="W142" s="668">
        <f t="shared" si="38"/>
        <v>1.3419401135851003</v>
      </c>
      <c r="X142" s="669">
        <f t="shared" si="39"/>
        <v>1.1340555740190439</v>
      </c>
      <c r="Y142" s="834"/>
      <c r="Z142" s="618">
        <f t="shared" si="40"/>
        <v>7.8431372549019605</v>
      </c>
      <c r="AA142" s="844">
        <f t="shared" si="41"/>
        <v>7.4313725490196081</v>
      </c>
      <c r="AB142" s="845">
        <v>12</v>
      </c>
      <c r="AC142" s="824">
        <v>13.26</v>
      </c>
      <c r="AD142" s="824" t="s">
        <v>135</v>
      </c>
      <c r="AE142" s="824">
        <v>1.98</v>
      </c>
      <c r="AF142" s="824">
        <v>1.1499999999999999</v>
      </c>
      <c r="AG142" s="824">
        <v>17.899999999999999</v>
      </c>
      <c r="AH142" s="824">
        <v>12.7</v>
      </c>
      <c r="AI142" s="824">
        <v>0.4</v>
      </c>
      <c r="AJ142" s="824">
        <v>11</v>
      </c>
      <c r="AK142" s="824">
        <v>-6.9099999999999993</v>
      </c>
      <c r="AL142" s="836">
        <v>3640</v>
      </c>
      <c r="AM142" s="830">
        <v>0.4</v>
      </c>
      <c r="AN142" s="824">
        <v>4.91</v>
      </c>
      <c r="AO142" s="705">
        <f t="shared" si="42"/>
        <v>6.0986477361661287</v>
      </c>
      <c r="AP142" s="706">
        <f t="shared" si="43"/>
        <v>13.530020285185737</v>
      </c>
      <c r="AQ142" s="846">
        <f t="shared" si="44"/>
        <v>-38.369998534723194</v>
      </c>
      <c r="AR142" s="618">
        <f>INDEX(Historical!$C$7:$C$1227,MATCH(B142,Historical!$B$7:$B$1249,0))*IF(AH142="n/a",1.03,IF(AH142&lt;0,1.01,IF(AH142&gt;10,1.1,(1+AH142/100))))</f>
        <v>0.9900000000000001</v>
      </c>
      <c r="AS142" s="844">
        <f t="shared" si="45"/>
        <v>0.99396000000000007</v>
      </c>
      <c r="AT142" s="844">
        <f t="shared" si="34"/>
        <v>1.0038996</v>
      </c>
      <c r="AU142" s="844">
        <f t="shared" si="34"/>
        <v>1.013938596</v>
      </c>
      <c r="AV142" s="844">
        <f t="shared" si="34"/>
        <v>1.0240779819600001</v>
      </c>
      <c r="AW142" s="618">
        <f t="shared" si="46"/>
        <v>5.0258761779600007</v>
      </c>
      <c r="AX142" s="713">
        <f t="shared" si="47"/>
        <v>5.100341158879643</v>
      </c>
      <c r="AY142" s="891">
        <v>0.77</v>
      </c>
      <c r="AZ142" s="830">
        <v>35.099999999999994</v>
      </c>
      <c r="BA142" s="830">
        <v>-1.25</v>
      </c>
      <c r="BB142" s="830">
        <v>12.49</v>
      </c>
      <c r="BC142" s="830">
        <v>15.07</v>
      </c>
      <c r="BD142" s="865"/>
      <c r="BE142" s="594">
        <v>2015</v>
      </c>
      <c r="BF142" s="856">
        <f t="shared" si="48"/>
        <v>1</v>
      </c>
      <c r="BG142" s="840">
        <v>2.7</v>
      </c>
      <c r="BH142" s="823" t="s">
        <v>4455</v>
      </c>
      <c r="BI142" s="823" t="s">
        <v>4456</v>
      </c>
    </row>
    <row r="143" spans="1:61" s="822" customFormat="1" ht="12.75" customHeight="1" x14ac:dyDescent="0.2">
      <c r="A143" s="839" t="s">
        <v>5002</v>
      </c>
      <c r="B143" s="575" t="s">
        <v>3944</v>
      </c>
      <c r="C143" s="889" t="s">
        <v>111</v>
      </c>
      <c r="D143" s="889" t="s">
        <v>210</v>
      </c>
      <c r="E143" s="699">
        <v>8</v>
      </c>
      <c r="F143" s="1155">
        <v>575</v>
      </c>
      <c r="G143" s="1155" t="s">
        <v>105</v>
      </c>
      <c r="H143" s="1155" t="s">
        <v>105</v>
      </c>
      <c r="I143" s="832">
        <v>118.8</v>
      </c>
      <c r="J143" s="618">
        <f t="shared" si="35"/>
        <v>0.94276094276094291</v>
      </c>
      <c r="K143" s="835">
        <v>0.28000000000000003</v>
      </c>
      <c r="L143" s="845">
        <v>4</v>
      </c>
      <c r="M143" s="609">
        <f t="shared" si="36"/>
        <v>1.1200000000000001</v>
      </c>
      <c r="N143" s="828" t="s">
        <v>323</v>
      </c>
      <c r="O143" s="700">
        <v>0.27</v>
      </c>
      <c r="P143" s="603">
        <v>44621</v>
      </c>
      <c r="Q143" s="603">
        <v>44636</v>
      </c>
      <c r="R143" s="609">
        <f t="shared" si="37"/>
        <v>3.7037037037037068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3.8461538461538547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4.0041911525952045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5.1547496797280434</v>
      </c>
      <c r="V143" s="667" t="str">
        <f>IF(INDEX(Historical!$N$7:$N$1218,MATCH(B143,Historical!$B$7:$B$1249,0))=0,"n/a",((INDEX(Historical!$C$7:$C$1227,MATCH(B143,Historical!$B$7:$B$1249,0))/INDEX(Historical!$N$7:$N$1218,MATCH(B143,Historical!$B$7:$B$1249,0)))^(1/10)-1)*100)</f>
        <v>n/a</v>
      </c>
      <c r="W143" s="668" t="str">
        <f t="shared" si="38"/>
        <v>n/a</v>
      </c>
      <c r="X143" s="669">
        <f t="shared" si="39"/>
        <v>0.11254911964471709</v>
      </c>
      <c r="Y143" s="834"/>
      <c r="Z143" s="618">
        <f t="shared" si="40"/>
        <v>14.000000000000002</v>
      </c>
      <c r="AA143" s="844">
        <f t="shared" si="41"/>
        <v>14.85</v>
      </c>
      <c r="AB143" s="845">
        <v>12</v>
      </c>
      <c r="AC143" s="824">
        <v>8</v>
      </c>
      <c r="AD143" s="824">
        <v>2.82</v>
      </c>
      <c r="AE143" s="824">
        <v>2.16</v>
      </c>
      <c r="AF143" s="824">
        <v>1.89</v>
      </c>
      <c r="AG143" s="824">
        <v>7.3999999999999995</v>
      </c>
      <c r="AH143" s="824">
        <v>710.6</v>
      </c>
      <c r="AI143" s="824">
        <v>3.0700000000000003</v>
      </c>
      <c r="AJ143" s="824">
        <v>45.800000000000004</v>
      </c>
      <c r="AK143" s="824">
        <v>5.0999999999999996</v>
      </c>
      <c r="AL143" s="836">
        <v>2390</v>
      </c>
      <c r="AM143" s="830">
        <v>0.4</v>
      </c>
      <c r="AN143" s="824">
        <v>0.7</v>
      </c>
      <c r="AO143" s="705">
        <f t="shared" si="42"/>
        <v>-8.7524893775110133</v>
      </c>
      <c r="AP143" s="706">
        <f t="shared" si="43"/>
        <v>6.0975106224889863</v>
      </c>
      <c r="AQ143" s="846">
        <f t="shared" si="44"/>
        <v>11.687062813917692</v>
      </c>
      <c r="AR143" s="618">
        <f>INDEX(Historical!$C$7:$C$1227,MATCH(B143,Historical!$B$7:$B$1249,0))*IF(AH143="n/a",1.03,IF(AH143&lt;0,1.01,IF(AH143&gt;10,1.1,(1+AH143/100))))</f>
        <v>1.1880000000000002</v>
      </c>
      <c r="AS143" s="844">
        <f t="shared" si="45"/>
        <v>1.2244716000000002</v>
      </c>
      <c r="AT143" s="844">
        <f t="shared" si="34"/>
        <v>1.2869196516000001</v>
      </c>
      <c r="AU143" s="844">
        <f t="shared" si="34"/>
        <v>1.3525525538316001</v>
      </c>
      <c r="AV143" s="844">
        <f t="shared" si="34"/>
        <v>1.4215327340770116</v>
      </c>
      <c r="AW143" s="618">
        <f t="shared" si="46"/>
        <v>6.4734765395086127</v>
      </c>
      <c r="AX143" s="713">
        <f t="shared" si="47"/>
        <v>5.449054326185701</v>
      </c>
      <c r="AY143" s="891">
        <v>1.41</v>
      </c>
      <c r="AZ143" s="830">
        <v>56.03</v>
      </c>
      <c r="BA143" s="830">
        <v>-6.9500000000000011</v>
      </c>
      <c r="BB143" s="830">
        <v>15.53</v>
      </c>
      <c r="BC143" s="830">
        <v>22.41</v>
      </c>
      <c r="BD143" s="865"/>
      <c r="BE143" s="594">
        <v>2015</v>
      </c>
      <c r="BF143" s="856">
        <f t="shared" si="48"/>
        <v>1</v>
      </c>
      <c r="BG143" s="840">
        <v>3.3000000000000003</v>
      </c>
      <c r="BH143" s="823" t="s">
        <v>4455</v>
      </c>
      <c r="BI143" s="823" t="s">
        <v>4456</v>
      </c>
    </row>
    <row r="144" spans="1:61" s="822" customFormat="1" ht="12.75" customHeight="1" x14ac:dyDescent="0.2">
      <c r="A144" s="839" t="s">
        <v>4326</v>
      </c>
      <c r="B144" s="575" t="s">
        <v>4325</v>
      </c>
      <c r="C144" s="889" t="s">
        <v>4186</v>
      </c>
      <c r="D144" s="889" t="s">
        <v>4187</v>
      </c>
      <c r="E144" s="699">
        <v>8</v>
      </c>
      <c r="F144" s="1155">
        <v>588</v>
      </c>
      <c r="G144" s="1155" t="s">
        <v>105</v>
      </c>
      <c r="H144" s="1155" t="s">
        <v>105</v>
      </c>
      <c r="I144" s="832">
        <v>39.81</v>
      </c>
      <c r="J144" s="618">
        <f t="shared" si="35"/>
        <v>5.5262496860085406</v>
      </c>
      <c r="K144" s="835">
        <v>0.55000000000000004</v>
      </c>
      <c r="L144" s="845">
        <v>4</v>
      </c>
      <c r="M144" s="609">
        <f t="shared" si="36"/>
        <v>2.2000000000000002</v>
      </c>
      <c r="N144" s="828" t="s">
        <v>316</v>
      </c>
      <c r="O144" s="700">
        <v>0.5</v>
      </c>
      <c r="P144" s="603">
        <v>44726</v>
      </c>
      <c r="Q144" s="603">
        <v>44742</v>
      </c>
      <c r="R144" s="609">
        <f t="shared" si="37"/>
        <v>10.000000000000009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17.777777777777782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11.082687493230781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12.559690542635039</v>
      </c>
      <c r="V144" s="667" t="str">
        <f>IF(INDEX(Historical!$N$7:$N$1218,MATCH(B144,Historical!$B$7:$B$1249,0))=0,"n/a",((INDEX(Historical!$C$7:$C$1227,MATCH(B144,Historical!$B$7:$B$1249,0))/INDEX(Historical!$N$7:$N$1218,MATCH(B144,Historical!$B$7:$B$1249,0)))^(1/10)-1)*100)</f>
        <v>n/a</v>
      </c>
      <c r="W144" s="668" t="str">
        <f t="shared" si="38"/>
        <v>n/a</v>
      </c>
      <c r="X144" s="669">
        <f t="shared" si="39"/>
        <v>0.49061291182168121</v>
      </c>
      <c r="Y144" s="834"/>
      <c r="Z144" s="618">
        <f t="shared" si="40"/>
        <v>231.57894736842107</v>
      </c>
      <c r="AA144" s="844">
        <f t="shared" si="41"/>
        <v>41.905263157894744</v>
      </c>
      <c r="AB144" s="845">
        <v>12</v>
      </c>
      <c r="AC144" s="824">
        <v>0.95</v>
      </c>
      <c r="AD144" s="824">
        <v>3.68</v>
      </c>
      <c r="AE144" s="824">
        <v>4.63</v>
      </c>
      <c r="AF144" s="824">
        <v>2.39</v>
      </c>
      <c r="AG144" s="824">
        <v>5.6000000000000005</v>
      </c>
      <c r="AH144" s="824">
        <v>84.7</v>
      </c>
      <c r="AI144" s="824">
        <v>16.96</v>
      </c>
      <c r="AJ144" s="824">
        <v>25.6</v>
      </c>
      <c r="AK144" s="824">
        <v>11</v>
      </c>
      <c r="AL144" s="836">
        <v>3550</v>
      </c>
      <c r="AM144" s="830">
        <v>6.7</v>
      </c>
      <c r="AN144" s="824">
        <v>2.37</v>
      </c>
      <c r="AO144" s="705">
        <f t="shared" si="42"/>
        <v>-23.819322929251165</v>
      </c>
      <c r="AP144" s="706">
        <f t="shared" si="43"/>
        <v>18.08594022864358</v>
      </c>
      <c r="AQ144" s="846">
        <f t="shared" si="44"/>
        <v>110.98033499448702</v>
      </c>
      <c r="AR144" s="618">
        <f>INDEX(Historical!$C$7:$C$1227,MATCH(B144,Historical!$B$7:$B$1249,0))*IF(AH144="n/a",1.03,IF(AH144&lt;0,1.01,IF(AH144&gt;10,1.1,(1+AH144/100))))</f>
        <v>1.7490000000000003</v>
      </c>
      <c r="AS144" s="844">
        <f t="shared" si="45"/>
        <v>1.9239000000000006</v>
      </c>
      <c r="AT144" s="844">
        <f t="shared" si="34"/>
        <v>2.1162900000000007</v>
      </c>
      <c r="AU144" s="844">
        <f t="shared" si="34"/>
        <v>2.327919000000001</v>
      </c>
      <c r="AV144" s="844">
        <f t="shared" si="34"/>
        <v>2.5607109000000015</v>
      </c>
      <c r="AW144" s="618">
        <f t="shared" si="46"/>
        <v>10.677819900000005</v>
      </c>
      <c r="AX144" s="713">
        <f t="shared" si="47"/>
        <v>26.821954031650346</v>
      </c>
      <c r="AY144" s="891">
        <v>0.69</v>
      </c>
      <c r="AZ144" s="830">
        <v>8.33</v>
      </c>
      <c r="BA144" s="830">
        <v>-43.16</v>
      </c>
      <c r="BB144" s="830">
        <v>-1.27</v>
      </c>
      <c r="BC144" s="830">
        <v>-22.45</v>
      </c>
      <c r="BD144" s="865"/>
      <c r="BE144" s="594">
        <v>2015</v>
      </c>
      <c r="BF144" s="856">
        <f t="shared" si="48"/>
        <v>1</v>
      </c>
      <c r="BG144" s="840">
        <v>1.5</v>
      </c>
      <c r="BH144" s="823" t="s">
        <v>4455</v>
      </c>
      <c r="BI144" s="823" t="s">
        <v>4457</v>
      </c>
    </row>
    <row r="145" spans="1:61" s="822" customFormat="1" ht="12.75" customHeight="1" x14ac:dyDescent="0.2">
      <c r="A145" s="839" t="s">
        <v>4538</v>
      </c>
      <c r="B145" s="575" t="s">
        <v>2529</v>
      </c>
      <c r="C145" s="889" t="s">
        <v>111</v>
      </c>
      <c r="D145" s="889" t="s">
        <v>4223</v>
      </c>
      <c r="E145" s="699">
        <v>6</v>
      </c>
      <c r="F145" s="1155">
        <v>649</v>
      </c>
      <c r="G145" s="1155" t="s">
        <v>105</v>
      </c>
      <c r="H145" s="1155" t="s">
        <v>105</v>
      </c>
      <c r="I145" s="832">
        <v>256.5</v>
      </c>
      <c r="J145" s="618">
        <f t="shared" si="35"/>
        <v>1.9337231968810917</v>
      </c>
      <c r="K145" s="835">
        <v>1.24</v>
      </c>
      <c r="L145" s="845">
        <v>4</v>
      </c>
      <c r="M145" s="609">
        <f t="shared" si="36"/>
        <v>4.96</v>
      </c>
      <c r="N145" s="828" t="s">
        <v>292</v>
      </c>
      <c r="O145" s="700">
        <v>1.0900000000000001</v>
      </c>
      <c r="P145" s="603">
        <v>44595</v>
      </c>
      <c r="Q145" s="603">
        <v>44613</v>
      </c>
      <c r="R145" s="609">
        <f t="shared" si="37"/>
        <v>13.761467889908246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10.638297872340431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11.021370033491195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12.004704741706673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9.6222026782419654</v>
      </c>
      <c r="W145" s="668">
        <f t="shared" si="38"/>
        <v>1.2476046434619485</v>
      </c>
      <c r="X145" s="669">
        <f t="shared" si="39"/>
        <v>0.72317498444016093</v>
      </c>
      <c r="Y145" s="640"/>
      <c r="Z145" s="618">
        <f t="shared" si="40"/>
        <v>36.49742457689478</v>
      </c>
      <c r="AA145" s="844">
        <f t="shared" si="41"/>
        <v>18.874172185430464</v>
      </c>
      <c r="AB145" s="845">
        <v>12</v>
      </c>
      <c r="AC145" s="824">
        <v>13.59</v>
      </c>
      <c r="AD145" s="824">
        <v>2.0699999999999998</v>
      </c>
      <c r="AE145" s="824">
        <v>4.75</v>
      </c>
      <c r="AF145" s="824">
        <v>4.54</v>
      </c>
      <c r="AG145" s="824">
        <v>24.3</v>
      </c>
      <c r="AH145" s="824">
        <v>54.500000000000007</v>
      </c>
      <c r="AI145" s="824">
        <v>2.23</v>
      </c>
      <c r="AJ145" s="824">
        <v>16.600000000000001</v>
      </c>
      <c r="AK145" s="824">
        <v>8.99</v>
      </c>
      <c r="AL145" s="836">
        <v>58650</v>
      </c>
      <c r="AM145" s="830">
        <v>0.1</v>
      </c>
      <c r="AN145" s="824">
        <v>1.1599999999999999</v>
      </c>
      <c r="AO145" s="705">
        <f t="shared" si="42"/>
        <v>-4.9357442468426989</v>
      </c>
      <c r="AP145" s="706">
        <f t="shared" si="43"/>
        <v>13.938427938587765</v>
      </c>
      <c r="AQ145" s="846">
        <f t="shared" si="44"/>
        <v>95.150929307838624</v>
      </c>
      <c r="AR145" s="618">
        <f>INDEX(Historical!$C$7:$C$1227,MATCH(B145,Historical!$B$7:$B$1249,0))*IF(AH145="n/a",1.03,IF(AH145&lt;0,1.01,IF(AH145&gt;10,1.1,(1+AH145/100))))</f>
        <v>4.5760000000000005</v>
      </c>
      <c r="AS145" s="844">
        <f t="shared" si="45"/>
        <v>4.6780448000000003</v>
      </c>
      <c r="AT145" s="844">
        <f t="shared" si="34"/>
        <v>5.0986010275200009</v>
      </c>
      <c r="AU145" s="844">
        <f t="shared" si="34"/>
        <v>5.5569652598940493</v>
      </c>
      <c r="AV145" s="844">
        <f t="shared" si="34"/>
        <v>6.0565364367585248</v>
      </c>
      <c r="AW145" s="618">
        <f t="shared" si="46"/>
        <v>25.966147524172573</v>
      </c>
      <c r="AX145" s="713">
        <f t="shared" si="47"/>
        <v>10.123254395388917</v>
      </c>
      <c r="AY145" s="891">
        <v>1.33</v>
      </c>
      <c r="AZ145" s="830">
        <v>25.95</v>
      </c>
      <c r="BA145" s="830">
        <v>-14.27</v>
      </c>
      <c r="BB145" s="830">
        <v>12.559999999999999</v>
      </c>
      <c r="BC145" s="830">
        <v>4.66</v>
      </c>
      <c r="BD145" s="865"/>
      <c r="BE145" s="594">
        <v>2017</v>
      </c>
      <c r="BF145" s="856">
        <f t="shared" si="48"/>
        <v>1</v>
      </c>
      <c r="BG145" s="840">
        <v>8.3000000000000007</v>
      </c>
      <c r="BH145" s="823" t="s">
        <v>4455</v>
      </c>
      <c r="BI145" s="823" t="s">
        <v>4456</v>
      </c>
    </row>
    <row r="146" spans="1:61" s="822" customFormat="1" ht="12.75" customHeight="1" x14ac:dyDescent="0.2">
      <c r="A146" s="829" t="s">
        <v>5005</v>
      </c>
      <c r="B146" s="575" t="s">
        <v>1444</v>
      </c>
      <c r="C146" s="889" t="s">
        <v>4061</v>
      </c>
      <c r="D146" s="889" t="s">
        <v>4185</v>
      </c>
      <c r="E146" s="699">
        <v>9</v>
      </c>
      <c r="F146" s="1155">
        <v>508</v>
      </c>
      <c r="G146" s="1155" t="s">
        <v>105</v>
      </c>
      <c r="H146" s="1155" t="s">
        <v>105</v>
      </c>
      <c r="I146" s="832">
        <v>67.61</v>
      </c>
      <c r="J146" s="618">
        <f t="shared" si="35"/>
        <v>2.9581422866439873</v>
      </c>
      <c r="K146" s="835">
        <v>0.5</v>
      </c>
      <c r="L146" s="845">
        <v>4</v>
      </c>
      <c r="M146" s="609">
        <f t="shared" si="36"/>
        <v>2</v>
      </c>
      <c r="N146" s="828" t="s">
        <v>282</v>
      </c>
      <c r="O146" s="700">
        <v>0.48</v>
      </c>
      <c r="P146" s="895">
        <v>44385</v>
      </c>
      <c r="Q146" s="895">
        <v>44405</v>
      </c>
      <c r="R146" s="609">
        <f t="shared" si="37"/>
        <v>4.1666666666666705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2.0833333333333259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17.767360601798199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21.507999387472655</v>
      </c>
      <c r="V146" s="667" t="str">
        <f>IF(INDEX(Historical!$N$7:$N$1218,MATCH(B146,Historical!$B$7:$B$1249,0))=0,"n/a",((INDEX(Historical!$C$7:$C$1227,MATCH(B146,Historical!$B$7:$B$1249,0))/INDEX(Historical!$N$7:$N$1218,MATCH(B146,Historical!$B$7:$B$1249,0)))^(1/10)-1)*100)</f>
        <v>n/a</v>
      </c>
      <c r="W146" s="668" t="str">
        <f t="shared" si="38"/>
        <v>n/a</v>
      </c>
      <c r="X146" s="669">
        <f t="shared" si="39"/>
        <v>1.1319999677617187</v>
      </c>
      <c r="Y146" s="640"/>
      <c r="Z146" s="618">
        <f t="shared" si="40"/>
        <v>47.961630695443645</v>
      </c>
      <c r="AA146" s="844">
        <f t="shared" si="41"/>
        <v>16.213429256594726</v>
      </c>
      <c r="AB146" s="845">
        <v>4</v>
      </c>
      <c r="AC146" s="824">
        <v>4.17</v>
      </c>
      <c r="AD146" s="824">
        <v>1.86</v>
      </c>
      <c r="AE146" s="824">
        <v>2.39</v>
      </c>
      <c r="AF146" s="824">
        <v>24.01</v>
      </c>
      <c r="AG146" s="824">
        <v>121</v>
      </c>
      <c r="AH146" s="824">
        <v>26.700000000000003</v>
      </c>
      <c r="AI146" s="824">
        <v>8.74</v>
      </c>
      <c r="AJ146" s="824">
        <v>19</v>
      </c>
      <c r="AK146" s="824">
        <v>9.27</v>
      </c>
      <c r="AL146" s="836">
        <v>15440</v>
      </c>
      <c r="AM146" s="830">
        <v>0.2</v>
      </c>
      <c r="AN146" s="824">
        <v>4.01</v>
      </c>
      <c r="AO146" s="705">
        <f t="shared" si="42"/>
        <v>8.2527124175219164</v>
      </c>
      <c r="AP146" s="706">
        <f t="shared" si="43"/>
        <v>24.466141674116642</v>
      </c>
      <c r="AQ146" s="846">
        <f t="shared" si="44"/>
        <v>315.95108497185328</v>
      </c>
      <c r="AR146" s="618">
        <f>INDEX(Historical!$C$7:$C$1227,MATCH(B146,Historical!$B$7:$B$1249,0))*IF(AH146="n/a",1.03,IF(AH146&lt;0,1.01,IF(AH146&gt;10,1.1,(1+AH146/100))))</f>
        <v>2.1560000000000001</v>
      </c>
      <c r="AS146" s="844">
        <f t="shared" si="45"/>
        <v>2.3444343999999999</v>
      </c>
      <c r="AT146" s="844">
        <f t="shared" si="34"/>
        <v>2.5617634688799997</v>
      </c>
      <c r="AU146" s="844">
        <f t="shared" si="34"/>
        <v>2.7992389424451756</v>
      </c>
      <c r="AV146" s="844">
        <f t="shared" si="34"/>
        <v>3.0587283924098432</v>
      </c>
      <c r="AW146" s="618">
        <f t="shared" si="46"/>
        <v>12.920165203735019</v>
      </c>
      <c r="AX146" s="713">
        <f t="shared" si="47"/>
        <v>19.109843519797394</v>
      </c>
      <c r="AY146" s="891">
        <v>1.18</v>
      </c>
      <c r="AZ146" s="830">
        <v>11.64</v>
      </c>
      <c r="BA146" s="830">
        <v>-30.17</v>
      </c>
      <c r="BB146" s="830">
        <v>0.08</v>
      </c>
      <c r="BC146" s="830">
        <v>-6.75</v>
      </c>
      <c r="BD146" s="865"/>
      <c r="BE146" s="594">
        <v>2013</v>
      </c>
      <c r="BF146" s="856">
        <f t="shared" si="48"/>
        <v>1</v>
      </c>
      <c r="BG146" s="840">
        <v>9.9</v>
      </c>
      <c r="BH146" s="823" t="s">
        <v>4455</v>
      </c>
      <c r="BI146" s="823" t="s">
        <v>4456</v>
      </c>
    </row>
    <row r="147" spans="1:61" s="822" customFormat="1" ht="12.75" customHeight="1" x14ac:dyDescent="0.2">
      <c r="A147" s="839" t="s">
        <v>5271</v>
      </c>
      <c r="B147" s="575" t="s">
        <v>5263</v>
      </c>
      <c r="C147" s="889" t="s">
        <v>4061</v>
      </c>
      <c r="D147" s="889" t="s">
        <v>4193</v>
      </c>
      <c r="E147" s="699">
        <v>5</v>
      </c>
      <c r="F147" s="1155">
        <v>694</v>
      </c>
      <c r="G147" s="1155" t="s">
        <v>105</v>
      </c>
      <c r="H147" s="1155" t="s">
        <v>105</v>
      </c>
      <c r="I147" s="832">
        <v>175.84</v>
      </c>
      <c r="J147" s="618">
        <f t="shared" si="35"/>
        <v>1.9222020018198362</v>
      </c>
      <c r="K147" s="835">
        <v>0.84499999999999997</v>
      </c>
      <c r="L147" s="845">
        <v>4</v>
      </c>
      <c r="M147" s="609">
        <f t="shared" si="36"/>
        <v>3.38</v>
      </c>
      <c r="N147" s="828" t="s">
        <v>4429</v>
      </c>
      <c r="O147" s="700">
        <v>0.5625</v>
      </c>
      <c r="P147" s="603">
        <v>44634</v>
      </c>
      <c r="Q147" s="603">
        <v>44657</v>
      </c>
      <c r="R147" s="609">
        <f t="shared" si="37"/>
        <v>50.222222222222214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37.5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102.06200103110947</v>
      </c>
      <c r="U147" s="667" t="str">
        <f>IF(INDEX(Historical!$H$7:$H$1218,MATCH(B147,Historical!$B$7:$B$1249,0))=0,"n/a",((INDEX(Historical!$C$7:$C$1227,MATCH(B147,Historical!$B$7:$B$1249,0))/INDEX(Historical!$H$7:$H$1218,MATCH(B147,Historical!$B$7:$B$1249,0)))^(1/5)-1)*100)</f>
        <v>n/a</v>
      </c>
      <c r="V147" s="667" t="str">
        <f>IF(INDEX(Historical!$N$7:$N$1218,MATCH(B147,Historical!$B$7:$B$1249,0))=0,"n/a",((INDEX(Historical!$C$7:$C$1227,MATCH(B147,Historical!$B$7:$B$1249,0))/INDEX(Historical!$N$7:$N$1218,MATCH(B147,Historical!$B$7:$B$1249,0)))^(1/10)-1)*100)</f>
        <v>n/a</v>
      </c>
      <c r="W147" s="668" t="str">
        <f t="shared" si="38"/>
        <v>n/a</v>
      </c>
      <c r="X147" s="669" t="str">
        <f t="shared" si="39"/>
        <v>n/a</v>
      </c>
      <c r="Y147" s="834" t="s">
        <v>5272</v>
      </c>
      <c r="Z147" s="618">
        <f t="shared" si="40"/>
        <v>33.665338645418331</v>
      </c>
      <c r="AA147" s="844">
        <f t="shared" si="41"/>
        <v>17.513944223107572</v>
      </c>
      <c r="AB147" s="845">
        <v>12</v>
      </c>
      <c r="AC147" s="824">
        <v>10.039999999999999</v>
      </c>
      <c r="AD147" s="824">
        <v>1.65</v>
      </c>
      <c r="AE147" s="824">
        <v>3.27</v>
      </c>
      <c r="AF147" s="824">
        <v>6.08</v>
      </c>
      <c r="AG147" s="824">
        <v>39.4</v>
      </c>
      <c r="AH147" s="824">
        <v>32.1</v>
      </c>
      <c r="AI147" s="824">
        <v>-10.65</v>
      </c>
      <c r="AJ147" s="824">
        <v>63.800000000000004</v>
      </c>
      <c r="AK147" s="824">
        <v>9.93</v>
      </c>
      <c r="AL147" s="836">
        <v>42240</v>
      </c>
      <c r="AM147" s="830">
        <v>0.1</v>
      </c>
      <c r="AN147" s="824">
        <v>0</v>
      </c>
      <c r="AO147" s="705" t="str">
        <f t="shared" si="42"/>
        <v>n/a</v>
      </c>
      <c r="AP147" s="706" t="str">
        <f t="shared" si="43"/>
        <v>n/a</v>
      </c>
      <c r="AQ147" s="846">
        <f t="shared" si="44"/>
        <v>117.54670597010146</v>
      </c>
      <c r="AR147" s="618">
        <f>INDEX(Historical!$C$7:$C$1227,MATCH(B147,Historical!$B$7:$B$1249,0))*IF(AH147="n/a",1.03,IF(AH147&lt;0,1.01,IF(AH147&gt;10,1.1,(1+AH147/100))))</f>
        <v>2.2687500000000003</v>
      </c>
      <c r="AS147" s="844">
        <f t="shared" si="45"/>
        <v>2.2914375000000002</v>
      </c>
      <c r="AT147" s="844">
        <f t="shared" ref="AT147:AV166" si="49">IF($AK147="n/a",1.03*AS147,IF($AK147&lt;0,1.01*AS147,IF($AK147&gt;10,1.1*AS147,(1+$AK147/100)*AS147)))</f>
        <v>2.5189772437500002</v>
      </c>
      <c r="AU147" s="844">
        <f t="shared" si="49"/>
        <v>2.769111684054375</v>
      </c>
      <c r="AV147" s="844">
        <f t="shared" si="49"/>
        <v>3.0440844742809743</v>
      </c>
      <c r="AW147" s="618">
        <f t="shared" si="46"/>
        <v>12.89236090208535</v>
      </c>
      <c r="AX147" s="713">
        <f t="shared" si="47"/>
        <v>7.3318703947255175</v>
      </c>
      <c r="AY147" s="891">
        <v>1.45</v>
      </c>
      <c r="AZ147" s="830">
        <v>33.129999999999995</v>
      </c>
      <c r="BA147" s="830">
        <v>-26.71</v>
      </c>
      <c r="BB147" s="830">
        <v>13.36</v>
      </c>
      <c r="BC147" s="830">
        <v>3.4099999999999997</v>
      </c>
      <c r="BD147" s="865"/>
      <c r="BE147" s="594">
        <v>2018</v>
      </c>
      <c r="BF147" s="856">
        <f t="shared" si="48"/>
        <v>1</v>
      </c>
      <c r="BG147" s="840">
        <v>12.2</v>
      </c>
      <c r="BH147" s="823" t="s">
        <v>4455</v>
      </c>
      <c r="BI147" s="823" t="s">
        <v>4456</v>
      </c>
    </row>
    <row r="148" spans="1:61" s="822" customFormat="1" ht="12.75" customHeight="1" x14ac:dyDescent="0.2">
      <c r="A148" s="839" t="s">
        <v>5013</v>
      </c>
      <c r="B148" s="575" t="s">
        <v>4331</v>
      </c>
      <c r="C148" s="889" t="s">
        <v>4186</v>
      </c>
      <c r="D148" s="889" t="s">
        <v>4187</v>
      </c>
      <c r="E148" s="699">
        <v>8</v>
      </c>
      <c r="F148" s="1155">
        <v>603</v>
      </c>
      <c r="G148" s="1155" t="s">
        <v>105</v>
      </c>
      <c r="H148" s="1155" t="s">
        <v>105</v>
      </c>
      <c r="I148" s="832">
        <v>48.09</v>
      </c>
      <c r="J148" s="618">
        <f t="shared" si="35"/>
        <v>3.4934497816593884</v>
      </c>
      <c r="K148" s="835">
        <v>0.42</v>
      </c>
      <c r="L148" s="845">
        <v>4</v>
      </c>
      <c r="M148" s="609">
        <f t="shared" si="36"/>
        <v>1.68</v>
      </c>
      <c r="N148" s="828" t="s">
        <v>316</v>
      </c>
      <c r="O148" s="700">
        <v>0.38</v>
      </c>
      <c r="P148" s="603">
        <v>44909</v>
      </c>
      <c r="Q148" s="603">
        <v>44925</v>
      </c>
      <c r="R148" s="609">
        <f t="shared" si="37"/>
        <v>10.52631578947368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9.7751710654936375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11.050870688092051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10.868749761309848</v>
      </c>
      <c r="V148" s="667" t="str">
        <f>IF(INDEX(Historical!$N$7:$N$1218,MATCH(B148,Historical!$B$7:$B$1249,0))=0,"n/a",((INDEX(Historical!$C$7:$C$1227,MATCH(B148,Historical!$B$7:$B$1249,0))/INDEX(Historical!$N$7:$N$1218,MATCH(B148,Historical!$B$7:$B$1249,0)))^(1/10)-1)*100)</f>
        <v>n/a</v>
      </c>
      <c r="W148" s="668" t="str">
        <f t="shared" si="38"/>
        <v>n/a</v>
      </c>
      <c r="X148" s="669" t="str">
        <f t="shared" si="39"/>
        <v>n/a</v>
      </c>
      <c r="Y148" s="834"/>
      <c r="Z148" s="618">
        <f t="shared" si="40"/>
        <v>188.76404494382021</v>
      </c>
      <c r="AA148" s="844">
        <f t="shared" si="41"/>
        <v>54.033707865168545</v>
      </c>
      <c r="AB148" s="845">
        <v>12</v>
      </c>
      <c r="AC148" s="824">
        <v>0.89</v>
      </c>
      <c r="AD148" s="824">
        <v>10.49</v>
      </c>
      <c r="AE148" s="824">
        <v>4.8099999999999996</v>
      </c>
      <c r="AF148" s="824">
        <v>2.25</v>
      </c>
      <c r="AG148" s="824">
        <v>5.0999999999999996</v>
      </c>
      <c r="AH148" s="824">
        <v>-48.699999999999996</v>
      </c>
      <c r="AI148" s="824">
        <v>-117.39999999999999</v>
      </c>
      <c r="AJ148" s="824">
        <v>-2.7</v>
      </c>
      <c r="AK148" s="824">
        <v>5</v>
      </c>
      <c r="AL148" s="836">
        <v>1220</v>
      </c>
      <c r="AM148" s="830">
        <v>0.1</v>
      </c>
      <c r="AN148" s="824">
        <v>0</v>
      </c>
      <c r="AO148" s="705">
        <f t="shared" si="42"/>
        <v>-39.671508322199308</v>
      </c>
      <c r="AP148" s="706">
        <f t="shared" si="43"/>
        <v>14.362199542969236</v>
      </c>
      <c r="AQ148" s="846">
        <f t="shared" si="44"/>
        <v>132.45151723567767</v>
      </c>
      <c r="AR148" s="618">
        <f>INDEX(Historical!$C$7:$C$1227,MATCH(B148,Historical!$B$7:$B$1249,0))*IF(AH148="n/a",1.03,IF(AH148&lt;0,1.01,IF(AH148&gt;10,1.1,(1+AH148/100))))</f>
        <v>1.4177875</v>
      </c>
      <c r="AS148" s="844">
        <f t="shared" si="45"/>
        <v>1.4319653750000001</v>
      </c>
      <c r="AT148" s="844">
        <f t="shared" si="49"/>
        <v>1.5035636437500002</v>
      </c>
      <c r="AU148" s="844">
        <f t="shared" si="49"/>
        <v>1.5787418259375003</v>
      </c>
      <c r="AV148" s="844">
        <f t="shared" si="49"/>
        <v>1.6576789172343753</v>
      </c>
      <c r="AW148" s="618">
        <f t="shared" si="46"/>
        <v>7.5897372619218766</v>
      </c>
      <c r="AX148" s="713">
        <f t="shared" si="47"/>
        <v>15.782360702686372</v>
      </c>
      <c r="AY148" s="891">
        <v>1.04</v>
      </c>
      <c r="AZ148" s="830">
        <v>24.36</v>
      </c>
      <c r="BA148" s="830">
        <v>-49.4</v>
      </c>
      <c r="BB148" s="830">
        <v>6.92</v>
      </c>
      <c r="BC148" s="830">
        <v>-26.57</v>
      </c>
      <c r="BD148" s="865"/>
      <c r="BE148" s="594">
        <v>2015</v>
      </c>
      <c r="BF148" s="856">
        <f t="shared" si="48"/>
        <v>1</v>
      </c>
      <c r="BG148" s="840">
        <v>1.2</v>
      </c>
      <c r="BH148" s="823" t="s">
        <v>4455</v>
      </c>
      <c r="BI148" s="823" t="s">
        <v>4457</v>
      </c>
    </row>
    <row r="149" spans="1:61" s="822" customFormat="1" ht="12.75" customHeight="1" x14ac:dyDescent="0.2">
      <c r="A149" s="839" t="s">
        <v>5312</v>
      </c>
      <c r="B149" s="575" t="s">
        <v>5307</v>
      </c>
      <c r="C149" s="889" t="s">
        <v>107</v>
      </c>
      <c r="D149" s="889" t="s">
        <v>4205</v>
      </c>
      <c r="E149" s="699">
        <v>5</v>
      </c>
      <c r="F149" s="1155">
        <v>699</v>
      </c>
      <c r="G149" s="1155" t="s">
        <v>105</v>
      </c>
      <c r="H149" s="1155" t="s">
        <v>105</v>
      </c>
      <c r="I149" s="832">
        <v>40.92</v>
      </c>
      <c r="J149" s="618">
        <f t="shared" si="35"/>
        <v>1.4662756598240467</v>
      </c>
      <c r="K149" s="835">
        <v>0.15</v>
      </c>
      <c r="L149" s="845">
        <v>4</v>
      </c>
      <c r="M149" s="609">
        <f t="shared" si="36"/>
        <v>0.6</v>
      </c>
      <c r="N149" s="828" t="s">
        <v>511</v>
      </c>
      <c r="O149" s="700">
        <v>0.13</v>
      </c>
      <c r="P149" s="603">
        <v>44697</v>
      </c>
      <c r="Q149" s="603">
        <v>44712</v>
      </c>
      <c r="R149" s="609">
        <f t="shared" si="37"/>
        <v>15.384615384615378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29.801324503311232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71.289400002754036</v>
      </c>
      <c r="U149" s="667" t="str">
        <f>IF(INDEX(Historical!$H$7:$H$1218,MATCH(B149,Historical!$B$7:$B$1249,0))=0,"n/a",((INDEX(Historical!$C$7:$C$1227,MATCH(B149,Historical!$B$7:$B$1249,0))/INDEX(Historical!$H$7:$H$1218,MATCH(B149,Historical!$B$7:$B$1249,0)))^(1/5)-1)*100)</f>
        <v>n/a</v>
      </c>
      <c r="V149" s="667" t="str">
        <f>IF(INDEX(Historical!$N$7:$N$1218,MATCH(B149,Historical!$B$7:$B$1249,0))=0,"n/a",((INDEX(Historical!$C$7:$C$1227,MATCH(B149,Historical!$B$7:$B$1249,0))/INDEX(Historical!$N$7:$N$1218,MATCH(B149,Historical!$B$7:$B$1249,0)))^(1/10)-1)*100)</f>
        <v>n/a</v>
      </c>
      <c r="W149" s="668" t="str">
        <f t="shared" si="38"/>
        <v>n/a</v>
      </c>
      <c r="X149" s="669" t="str">
        <f t="shared" si="39"/>
        <v>n/a</v>
      </c>
      <c r="Y149" s="640"/>
      <c r="Z149" s="618">
        <f t="shared" si="40"/>
        <v>16.949152542372879</v>
      </c>
      <c r="AA149" s="844">
        <f t="shared" si="41"/>
        <v>11.559322033898306</v>
      </c>
      <c r="AB149" s="845">
        <v>12</v>
      </c>
      <c r="AC149" s="824">
        <v>3.54</v>
      </c>
      <c r="AD149" s="824" t="s">
        <v>135</v>
      </c>
      <c r="AE149" s="824">
        <v>4.5</v>
      </c>
      <c r="AF149" s="824">
        <v>1.26</v>
      </c>
      <c r="AG149" s="824">
        <v>11.700000000000001</v>
      </c>
      <c r="AH149" s="824">
        <v>197.3</v>
      </c>
      <c r="AI149" s="824">
        <v>38.190000000000005</v>
      </c>
      <c r="AJ149" s="824">
        <v>65.600000000000009</v>
      </c>
      <c r="AK149" s="824" t="s">
        <v>135</v>
      </c>
      <c r="AL149" s="836">
        <v>1240</v>
      </c>
      <c r="AM149" s="830">
        <v>3.2</v>
      </c>
      <c r="AN149" s="824">
        <v>0.22</v>
      </c>
      <c r="AO149" s="705" t="str">
        <f t="shared" si="42"/>
        <v>n/a</v>
      </c>
      <c r="AP149" s="706" t="str">
        <f t="shared" si="43"/>
        <v>n/a</v>
      </c>
      <c r="AQ149" s="846">
        <f t="shared" si="44"/>
        <v>-19.543674338290518</v>
      </c>
      <c r="AR149" s="618">
        <f>INDEX(Historical!$C$7:$C$1227,MATCH(B149,Historical!$B$7:$B$1249,0))*IF(AH149="n/a",1.03,IF(AH149&lt;0,1.01,IF(AH149&gt;10,1.1,(1+AH149/100))))</f>
        <v>0.53900000000000003</v>
      </c>
      <c r="AS149" s="844">
        <f t="shared" si="45"/>
        <v>0.59290000000000009</v>
      </c>
      <c r="AT149" s="844">
        <f t="shared" si="49"/>
        <v>0.61068700000000009</v>
      </c>
      <c r="AU149" s="844">
        <f t="shared" si="49"/>
        <v>0.62900761000000016</v>
      </c>
      <c r="AV149" s="844">
        <f t="shared" si="49"/>
        <v>0.64787783830000023</v>
      </c>
      <c r="AW149" s="618">
        <f t="shared" si="46"/>
        <v>3.0194724483000011</v>
      </c>
      <c r="AX149" s="713">
        <f t="shared" si="47"/>
        <v>7.3789649274193572</v>
      </c>
      <c r="AY149" s="891">
        <v>0.94</v>
      </c>
      <c r="AZ149" s="830">
        <v>11.200000000000001</v>
      </c>
      <c r="BA149" s="830">
        <v>-13.450000000000001</v>
      </c>
      <c r="BB149" s="830">
        <v>0.54999999999999993</v>
      </c>
      <c r="BC149" s="830">
        <v>-0.44999999999999996</v>
      </c>
      <c r="BD149" s="865"/>
      <c r="BE149" s="594">
        <v>2018</v>
      </c>
      <c r="BF149" s="856">
        <f t="shared" si="48"/>
        <v>1</v>
      </c>
      <c r="BG149" s="840">
        <v>1</v>
      </c>
      <c r="BH149" s="823" t="s">
        <v>4455</v>
      </c>
      <c r="BI149" s="823" t="s">
        <v>4456</v>
      </c>
    </row>
    <row r="150" spans="1:61" s="822" customFormat="1" ht="12.75" customHeight="1" x14ac:dyDescent="0.2">
      <c r="A150" s="822" t="s">
        <v>5016</v>
      </c>
      <c r="B150" s="575" t="s">
        <v>1767</v>
      </c>
      <c r="C150" s="889" t="s">
        <v>111</v>
      </c>
      <c r="D150" s="889" t="s">
        <v>1186</v>
      </c>
      <c r="E150" s="699">
        <v>9</v>
      </c>
      <c r="F150" s="1155">
        <v>511</v>
      </c>
      <c r="G150" s="1155" t="s">
        <v>105</v>
      </c>
      <c r="H150" s="1155" t="s">
        <v>105</v>
      </c>
      <c r="I150" s="832">
        <v>88.84</v>
      </c>
      <c r="J150" s="618">
        <f t="shared" si="35"/>
        <v>1.5758667266996844</v>
      </c>
      <c r="K150" s="835">
        <v>0.35</v>
      </c>
      <c r="L150" s="845">
        <v>4</v>
      </c>
      <c r="M150" s="609">
        <f t="shared" si="36"/>
        <v>1.4</v>
      </c>
      <c r="N150" s="828" t="s">
        <v>562</v>
      </c>
      <c r="O150" s="700">
        <v>0.26</v>
      </c>
      <c r="P150" s="603">
        <v>44567</v>
      </c>
      <c r="Q150" s="603">
        <v>44582</v>
      </c>
      <c r="R150" s="609">
        <f t="shared" si="37"/>
        <v>34.615384615384606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8.3333333333333481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7.3786693294802586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7.933186310173812</v>
      </c>
      <c r="V150" s="667" t="str">
        <f>IF(INDEX(Historical!$N$7:$N$1218,MATCH(B150,Historical!$B$7:$B$1249,0))=0,"n/a",((INDEX(Historical!$C$7:$C$1227,MATCH(B150,Historical!$B$7:$B$1249,0))/INDEX(Historical!$N$7:$N$1218,MATCH(B150,Historical!$B$7:$B$1249,0)))^(1/10)-1)*100)</f>
        <v>n/a</v>
      </c>
      <c r="W150" s="668" t="str">
        <f t="shared" si="38"/>
        <v>n/a</v>
      </c>
      <c r="X150" s="669">
        <f t="shared" si="39"/>
        <v>0.34642734978924938</v>
      </c>
      <c r="Y150" s="628"/>
      <c r="Z150" s="618">
        <f t="shared" si="40"/>
        <v>10.301692420897718</v>
      </c>
      <c r="AA150" s="844">
        <f t="shared" si="41"/>
        <v>6.5371596762325241</v>
      </c>
      <c r="AB150" s="845">
        <v>12</v>
      </c>
      <c r="AC150" s="824">
        <v>13.59</v>
      </c>
      <c r="AD150" s="824">
        <v>0.89</v>
      </c>
      <c r="AE150" s="824">
        <v>0.88</v>
      </c>
      <c r="AF150" s="824">
        <v>1.86</v>
      </c>
      <c r="AG150" s="824">
        <v>30.2</v>
      </c>
      <c r="AH150" s="824">
        <v>370.5</v>
      </c>
      <c r="AI150" s="824">
        <v>-15.229999999999999</v>
      </c>
      <c r="AJ150" s="824">
        <v>22.900000000000002</v>
      </c>
      <c r="AK150" s="824">
        <v>7.3999999999999995</v>
      </c>
      <c r="AL150" s="836">
        <v>8440</v>
      </c>
      <c r="AM150" s="830">
        <v>0.6</v>
      </c>
      <c r="AN150" s="824">
        <v>0.64</v>
      </c>
      <c r="AO150" s="705">
        <f t="shared" si="42"/>
        <v>2.9718933606409719</v>
      </c>
      <c r="AP150" s="706">
        <f t="shared" si="43"/>
        <v>9.509053036873496</v>
      </c>
      <c r="AQ150" s="846">
        <f t="shared" si="44"/>
        <v>-26.487742525352363</v>
      </c>
      <c r="AR150" s="618">
        <f>INDEX(Historical!$C$7:$C$1227,MATCH(B150,Historical!$B$7:$B$1249,0))*IF(AH150="n/a",1.03,IF(AH150&lt;0,1.01,IF(AH150&gt;10,1.1,(1+AH150/100))))</f>
        <v>1.1440000000000001</v>
      </c>
      <c r="AS150" s="844">
        <f t="shared" si="45"/>
        <v>1.1554400000000002</v>
      </c>
      <c r="AT150" s="844">
        <f t="shared" si="49"/>
        <v>1.2409425600000004</v>
      </c>
      <c r="AU150" s="844">
        <f t="shared" si="49"/>
        <v>1.3327723094400006</v>
      </c>
      <c r="AV150" s="844">
        <f t="shared" si="49"/>
        <v>1.4313974603385606</v>
      </c>
      <c r="AW150" s="618">
        <f t="shared" si="46"/>
        <v>6.3045523297785628</v>
      </c>
      <c r="AX150" s="713">
        <f t="shared" si="47"/>
        <v>7.0965244594535823</v>
      </c>
      <c r="AY150" s="891">
        <v>1.45</v>
      </c>
      <c r="AZ150" s="830">
        <v>21.75</v>
      </c>
      <c r="BA150" s="830">
        <v>-12.139999999999999</v>
      </c>
      <c r="BB150" s="830">
        <v>4.5</v>
      </c>
      <c r="BC150" s="830">
        <v>1.79</v>
      </c>
      <c r="BD150" s="865"/>
      <c r="BE150" s="594">
        <v>2014</v>
      </c>
      <c r="BF150" s="856">
        <f t="shared" si="48"/>
        <v>1</v>
      </c>
      <c r="BG150" s="840">
        <v>12.9</v>
      </c>
      <c r="BH150" s="823" t="s">
        <v>4455</v>
      </c>
      <c r="BI150" s="823" t="s">
        <v>4456</v>
      </c>
    </row>
    <row r="151" spans="1:61" s="822" customFormat="1" ht="12.75" customHeight="1" x14ac:dyDescent="0.2">
      <c r="A151" s="839" t="s">
        <v>4562</v>
      </c>
      <c r="B151" s="575" t="s">
        <v>4552</v>
      </c>
      <c r="C151" s="889" t="s">
        <v>111</v>
      </c>
      <c r="D151" s="889" t="s">
        <v>4223</v>
      </c>
      <c r="E151" s="699">
        <v>6</v>
      </c>
      <c r="F151" s="1155">
        <v>654</v>
      </c>
      <c r="G151" s="1155" t="s">
        <v>105</v>
      </c>
      <c r="H151" s="1155" t="s">
        <v>105</v>
      </c>
      <c r="I151" s="832">
        <v>302.61</v>
      </c>
      <c r="J151" s="618">
        <f t="shared" si="35"/>
        <v>0.39655001487062552</v>
      </c>
      <c r="K151" s="835">
        <v>0.3</v>
      </c>
      <c r="L151" s="845">
        <v>4</v>
      </c>
      <c r="M151" s="609">
        <f t="shared" si="36"/>
        <v>1.2</v>
      </c>
      <c r="N151" s="828" t="s">
        <v>323</v>
      </c>
      <c r="O151" s="700">
        <v>0.2</v>
      </c>
      <c r="P151" s="603">
        <v>44621</v>
      </c>
      <c r="Q151" s="603">
        <v>44636</v>
      </c>
      <c r="R151" s="609">
        <f t="shared" si="37"/>
        <v>49.999999999999986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32.60401127134098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32.130668643241833</v>
      </c>
      <c r="U151" s="667" t="str">
        <f>IF(INDEX(Historical!$H$7:$H$1218,MATCH(B151,Historical!$B$7:$B$1249,0))=0,"n/a",((INDEX(Historical!$C$7:$C$1227,MATCH(B151,Historical!$B$7:$B$1249,0))/INDEX(Historical!$H$7:$H$1218,MATCH(B151,Historical!$B$7:$B$1249,0)))^(1/5)-1)*100)</f>
        <v>n/a</v>
      </c>
      <c r="V151" s="667" t="str">
        <f>IF(INDEX(Historical!$N$7:$N$1218,MATCH(B151,Historical!$B$7:$B$1249,0))=0,"n/a",((INDEX(Historical!$C$7:$C$1227,MATCH(B151,Historical!$B$7:$B$1249,0))/INDEX(Historical!$N$7:$N$1218,MATCH(B151,Historical!$B$7:$B$1249,0)))^(1/10)-1)*100)</f>
        <v>n/a</v>
      </c>
      <c r="W151" s="668" t="str">
        <f t="shared" si="38"/>
        <v>n/a</v>
      </c>
      <c r="X151" s="669" t="str">
        <f t="shared" si="39"/>
        <v>n/a</v>
      </c>
      <c r="Y151" s="640"/>
      <c r="Z151" s="618">
        <f t="shared" si="40"/>
        <v>10.273972602739725</v>
      </c>
      <c r="AA151" s="844">
        <f t="shared" si="41"/>
        <v>25.908390410958905</v>
      </c>
      <c r="AB151" s="845">
        <v>12</v>
      </c>
      <c r="AC151" s="824">
        <v>11.68</v>
      </c>
      <c r="AD151" s="824">
        <v>1.67</v>
      </c>
      <c r="AE151" s="824">
        <v>5.2</v>
      </c>
      <c r="AF151" s="824">
        <v>9.16</v>
      </c>
      <c r="AG151" s="824">
        <v>37.299999999999997</v>
      </c>
      <c r="AH151" s="824">
        <v>56.499999999999993</v>
      </c>
      <c r="AI151" s="824">
        <v>-2.59</v>
      </c>
      <c r="AJ151" s="824">
        <v>30.2</v>
      </c>
      <c r="AK151" s="824">
        <v>14.95</v>
      </c>
      <c r="AL151" s="836">
        <v>32150</v>
      </c>
      <c r="AM151" s="830">
        <v>12.8</v>
      </c>
      <c r="AN151" s="824">
        <v>0.03</v>
      </c>
      <c r="AO151" s="705" t="str">
        <f t="shared" si="42"/>
        <v>n/a</v>
      </c>
      <c r="AP151" s="706" t="str">
        <f t="shared" si="43"/>
        <v>n/a</v>
      </c>
      <c r="AQ151" s="846">
        <f t="shared" si="44"/>
        <v>224.77058991395657</v>
      </c>
      <c r="AR151" s="618">
        <f>INDEX(Historical!$C$7:$C$1227,MATCH(B151,Historical!$B$7:$B$1249,0))*IF(AH151="n/a",1.03,IF(AH151&lt;0,1.01,IF(AH151&gt;10,1.1,(1+AH151/100))))</f>
        <v>0.88000000000000012</v>
      </c>
      <c r="AS151" s="844">
        <f t="shared" si="45"/>
        <v>0.88880000000000015</v>
      </c>
      <c r="AT151" s="844">
        <f t="shared" si="49"/>
        <v>0.97768000000000022</v>
      </c>
      <c r="AU151" s="844">
        <f t="shared" si="49"/>
        <v>1.0754480000000004</v>
      </c>
      <c r="AV151" s="844">
        <f t="shared" si="49"/>
        <v>1.1829928000000005</v>
      </c>
      <c r="AW151" s="618">
        <f t="shared" si="46"/>
        <v>5.0049208000000007</v>
      </c>
      <c r="AX151" s="713">
        <f t="shared" si="47"/>
        <v>1.6539178480552525</v>
      </c>
      <c r="AY151" s="891">
        <v>1.06</v>
      </c>
      <c r="AZ151" s="830">
        <v>30.819999999999997</v>
      </c>
      <c r="BA151" s="830">
        <v>-19</v>
      </c>
      <c r="BB151" s="830">
        <v>10.25</v>
      </c>
      <c r="BC151" s="830">
        <v>8.8800000000000008</v>
      </c>
      <c r="BD151" s="865"/>
      <c r="BE151" s="594">
        <v>2017</v>
      </c>
      <c r="BF151" s="856">
        <f t="shared" si="48"/>
        <v>1</v>
      </c>
      <c r="BG151" s="840">
        <v>27.800000000000004</v>
      </c>
      <c r="BH151" s="823" t="s">
        <v>4455</v>
      </c>
      <c r="BI151" s="823" t="s">
        <v>4456</v>
      </c>
    </row>
    <row r="152" spans="1:61" s="822" customFormat="1" ht="12.75" customHeight="1" x14ac:dyDescent="0.2">
      <c r="A152" s="829" t="s">
        <v>5018</v>
      </c>
      <c r="B152" s="575" t="s">
        <v>3809</v>
      </c>
      <c r="C152" s="889" t="s">
        <v>130</v>
      </c>
      <c r="D152" s="889" t="s">
        <v>4206</v>
      </c>
      <c r="E152" s="699">
        <v>9</v>
      </c>
      <c r="F152" s="1155">
        <v>522</v>
      </c>
      <c r="G152" s="1155" t="s">
        <v>114</v>
      </c>
      <c r="H152" s="1155" t="s">
        <v>114</v>
      </c>
      <c r="I152" s="832">
        <v>86.95</v>
      </c>
      <c r="J152" s="618">
        <f t="shared" si="35"/>
        <v>2.852213916043703</v>
      </c>
      <c r="K152" s="835">
        <v>0.62</v>
      </c>
      <c r="L152" s="845">
        <v>4</v>
      </c>
      <c r="M152" s="609">
        <f t="shared" si="36"/>
        <v>2.48</v>
      </c>
      <c r="N152" s="828" t="s">
        <v>225</v>
      </c>
      <c r="O152" s="700">
        <v>0.57999999999999996</v>
      </c>
      <c r="P152" s="603">
        <v>44616</v>
      </c>
      <c r="Q152" s="603">
        <v>44631</v>
      </c>
      <c r="R152" s="609">
        <f t="shared" si="37"/>
        <v>6.8965517241379377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7.4074074074073959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8.0330707256288658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10.629764994767822</v>
      </c>
      <c r="V152" s="667" t="str">
        <f>IF(INDEX(Historical!$N$7:$N$1218,MATCH(B152,Historical!$B$7:$B$1249,0))=0,"n/a",((INDEX(Historical!$C$7:$C$1227,MATCH(B152,Historical!$B$7:$B$1249,0))/INDEX(Historical!$N$7:$N$1218,MATCH(B152,Historical!$B$7:$B$1249,0)))^(1/10)-1)*100)</f>
        <v>n/a</v>
      </c>
      <c r="W152" s="668" t="str">
        <f t="shared" si="38"/>
        <v>n/a</v>
      </c>
      <c r="X152" s="669">
        <f t="shared" si="39"/>
        <v>1.3627903839445925</v>
      </c>
      <c r="Y152" s="621"/>
      <c r="Z152" s="618">
        <f t="shared" si="40"/>
        <v>62.311557788944725</v>
      </c>
      <c r="AA152" s="844">
        <f t="shared" si="41"/>
        <v>21.846733668341709</v>
      </c>
      <c r="AB152" s="845">
        <v>12</v>
      </c>
      <c r="AC152" s="824">
        <v>3.98</v>
      </c>
      <c r="AD152" s="824">
        <v>4.28</v>
      </c>
      <c r="AE152" s="824">
        <v>1.95</v>
      </c>
      <c r="AF152" s="824">
        <v>1.89</v>
      </c>
      <c r="AG152" s="824">
        <v>8.9</v>
      </c>
      <c r="AH152" s="824">
        <v>4.5</v>
      </c>
      <c r="AI152" s="824">
        <v>7.22</v>
      </c>
      <c r="AJ152" s="824">
        <v>7.8</v>
      </c>
      <c r="AK152" s="824">
        <v>5</v>
      </c>
      <c r="AL152" s="836">
        <v>4590</v>
      </c>
      <c r="AM152" s="830">
        <v>0.1</v>
      </c>
      <c r="AN152" s="824">
        <v>1.27</v>
      </c>
      <c r="AO152" s="705">
        <f t="shared" si="42"/>
        <v>-8.3647547575301857</v>
      </c>
      <c r="AP152" s="706">
        <f t="shared" si="43"/>
        <v>13.481978910811524</v>
      </c>
      <c r="AQ152" s="846">
        <f t="shared" si="44"/>
        <v>35.466808781365458</v>
      </c>
      <c r="AR152" s="618">
        <f>INDEX(Historical!$C$7:$C$1227,MATCH(B152,Historical!$B$7:$B$1249,0))*IF(AH152="n/a",1.03,IF(AH152&lt;0,1.01,IF(AH152&gt;10,1.1,(1+AH152/100))))</f>
        <v>2.4243999999999999</v>
      </c>
      <c r="AS152" s="844">
        <f t="shared" si="45"/>
        <v>2.59944168</v>
      </c>
      <c r="AT152" s="844">
        <f t="shared" si="49"/>
        <v>2.7294137640000002</v>
      </c>
      <c r="AU152" s="844">
        <f t="shared" si="49"/>
        <v>2.8658844522000004</v>
      </c>
      <c r="AV152" s="844">
        <f t="shared" si="49"/>
        <v>3.0091786748100007</v>
      </c>
      <c r="AW152" s="618">
        <f t="shared" si="46"/>
        <v>13.62831857101</v>
      </c>
      <c r="AX152" s="713">
        <f t="shared" si="47"/>
        <v>15.673741887303047</v>
      </c>
      <c r="AY152" s="891">
        <v>0.61</v>
      </c>
      <c r="AZ152" s="830">
        <v>35.08</v>
      </c>
      <c r="BA152" s="830">
        <v>-5.76</v>
      </c>
      <c r="BB152" s="830">
        <v>12.31</v>
      </c>
      <c r="BC152" s="830">
        <v>6.1</v>
      </c>
      <c r="BD152" s="865"/>
      <c r="BE152" s="594">
        <v>2014</v>
      </c>
      <c r="BF152" s="856">
        <f t="shared" si="48"/>
        <v>1</v>
      </c>
      <c r="BG152" s="840">
        <v>2.6</v>
      </c>
      <c r="BH152" s="823" t="s">
        <v>4455</v>
      </c>
      <c r="BI152" s="823" t="s">
        <v>4456</v>
      </c>
    </row>
    <row r="153" spans="1:61" s="822" customFormat="1" ht="12.75" customHeight="1" x14ac:dyDescent="0.2">
      <c r="A153" s="839" t="s">
        <v>4564</v>
      </c>
      <c r="B153" s="575" t="s">
        <v>4554</v>
      </c>
      <c r="C153" s="889" t="s">
        <v>4061</v>
      </c>
      <c r="D153" s="889" t="s">
        <v>4193</v>
      </c>
      <c r="E153" s="699">
        <v>6</v>
      </c>
      <c r="F153" s="1155">
        <v>661</v>
      </c>
      <c r="G153" s="1155" t="s">
        <v>105</v>
      </c>
      <c r="H153" s="1155" t="s">
        <v>105</v>
      </c>
      <c r="I153" s="832">
        <v>112.62</v>
      </c>
      <c r="J153" s="618">
        <f t="shared" si="35"/>
        <v>1.0655301012253595</v>
      </c>
      <c r="K153" s="835">
        <v>0.3</v>
      </c>
      <c r="L153" s="845">
        <v>4</v>
      </c>
      <c r="M153" s="609">
        <f t="shared" si="36"/>
        <v>1.2</v>
      </c>
      <c r="N153" s="828" t="s">
        <v>147</v>
      </c>
      <c r="O153" s="700">
        <v>0.2</v>
      </c>
      <c r="P153" s="603">
        <v>44636</v>
      </c>
      <c r="Q153" s="603">
        <v>44651</v>
      </c>
      <c r="R153" s="609">
        <f t="shared" si="37"/>
        <v>49.999999999999986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33.33333333333335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49.380158218572156</v>
      </c>
      <c r="U153" s="667" t="str">
        <f>IF(INDEX(Historical!$H$7:$H$1218,MATCH(B153,Historical!$B$7:$B$1249,0))=0,"n/a",((INDEX(Historical!$C$7:$C$1227,MATCH(B153,Historical!$B$7:$B$1249,0))/INDEX(Historical!$H$7:$H$1218,MATCH(B153,Historical!$B$7:$B$1249,0)))^(1/5)-1)*100)</f>
        <v>n/a</v>
      </c>
      <c r="V153" s="667" t="str">
        <f>IF(INDEX(Historical!$N$7:$N$1218,MATCH(B153,Historical!$B$7:$B$1249,0))=0,"n/a",((INDEX(Historical!$C$7:$C$1227,MATCH(B153,Historical!$B$7:$B$1249,0))/INDEX(Historical!$N$7:$N$1218,MATCH(B153,Historical!$B$7:$B$1249,0)))^(1/10)-1)*100)</f>
        <v>n/a</v>
      </c>
      <c r="W153" s="668" t="str">
        <f t="shared" si="38"/>
        <v>n/a</v>
      </c>
      <c r="X153" s="669" t="str">
        <f t="shared" si="39"/>
        <v>n/a</v>
      </c>
      <c r="Y153" s="640"/>
      <c r="Z153" s="618">
        <f t="shared" si="40"/>
        <v>30</v>
      </c>
      <c r="AA153" s="844">
        <f t="shared" si="41"/>
        <v>28.155000000000001</v>
      </c>
      <c r="AB153" s="845">
        <v>12</v>
      </c>
      <c r="AC153" s="824">
        <v>4</v>
      </c>
      <c r="AD153" s="824">
        <v>3</v>
      </c>
      <c r="AE153" s="824">
        <v>8.5</v>
      </c>
      <c r="AF153" s="824">
        <v>4.21</v>
      </c>
      <c r="AG153" s="824">
        <v>16.5</v>
      </c>
      <c r="AH153" s="824">
        <v>37.9</v>
      </c>
      <c r="AI153" s="824">
        <v>4.53</v>
      </c>
      <c r="AJ153" s="824">
        <v>30.2</v>
      </c>
      <c r="AK153" s="824">
        <v>8.9599999999999991</v>
      </c>
      <c r="AL153" s="836">
        <v>5050</v>
      </c>
      <c r="AM153" s="830">
        <v>1</v>
      </c>
      <c r="AN153" s="824">
        <v>0</v>
      </c>
      <c r="AO153" s="705" t="str">
        <f t="shared" si="42"/>
        <v>n/a</v>
      </c>
      <c r="AP153" s="706" t="str">
        <f t="shared" si="43"/>
        <v>n/a</v>
      </c>
      <c r="AQ153" s="846">
        <f t="shared" si="44"/>
        <v>129.52370974113617</v>
      </c>
      <c r="AR153" s="618">
        <f>INDEX(Historical!$C$7:$C$1227,MATCH(B153,Historical!$B$7:$B$1249,0))*IF(AH153="n/a",1.03,IF(AH153&lt;0,1.01,IF(AH153&gt;10,1.1,(1+AH153/100))))</f>
        <v>0.88000000000000012</v>
      </c>
      <c r="AS153" s="844">
        <f t="shared" si="45"/>
        <v>0.91986400000000001</v>
      </c>
      <c r="AT153" s="844">
        <f t="shared" si="49"/>
        <v>1.0022838143999999</v>
      </c>
      <c r="AU153" s="844">
        <f t="shared" si="49"/>
        <v>1.0920884441702399</v>
      </c>
      <c r="AV153" s="844">
        <f t="shared" si="49"/>
        <v>1.1899395687678933</v>
      </c>
      <c r="AW153" s="618">
        <f t="shared" si="46"/>
        <v>5.0841758273381332</v>
      </c>
      <c r="AX153" s="713">
        <f t="shared" si="47"/>
        <v>4.5144519866259394</v>
      </c>
      <c r="AY153" s="891">
        <v>1.4</v>
      </c>
      <c r="AZ153" s="830">
        <v>25.96</v>
      </c>
      <c r="BA153" s="830">
        <v>-37</v>
      </c>
      <c r="BB153" s="830">
        <v>11.74</v>
      </c>
      <c r="BC153" s="830">
        <v>-7.6899999999999995</v>
      </c>
      <c r="BD153" s="865"/>
      <c r="BE153" s="594">
        <v>2017</v>
      </c>
      <c r="BF153" s="856">
        <f t="shared" si="48"/>
        <v>1</v>
      </c>
      <c r="BG153" s="840">
        <v>12.7</v>
      </c>
      <c r="BH153" s="823" t="s">
        <v>4455</v>
      </c>
      <c r="BI153" s="823" t="s">
        <v>4456</v>
      </c>
    </row>
    <row r="154" spans="1:61" s="822" customFormat="1" ht="12.75" customHeight="1" x14ac:dyDescent="0.2">
      <c r="A154" s="148" t="s">
        <v>5023</v>
      </c>
      <c r="B154" s="795" t="s">
        <v>2566</v>
      </c>
      <c r="C154" s="889" t="s">
        <v>107</v>
      </c>
      <c r="D154" s="889" t="s">
        <v>4205</v>
      </c>
      <c r="E154" s="699">
        <v>7</v>
      </c>
      <c r="F154" s="1155">
        <v>608</v>
      </c>
      <c r="G154" s="1155" t="s">
        <v>105</v>
      </c>
      <c r="H154" s="1155" t="s">
        <v>105</v>
      </c>
      <c r="I154" s="832">
        <v>26.91</v>
      </c>
      <c r="J154" s="618">
        <f t="shared" si="35"/>
        <v>2.8242289111854326</v>
      </c>
      <c r="K154" s="835">
        <v>0.19</v>
      </c>
      <c r="L154" s="845">
        <v>4</v>
      </c>
      <c r="M154" s="609">
        <f t="shared" si="36"/>
        <v>0.76</v>
      </c>
      <c r="N154" s="828" t="s">
        <v>681</v>
      </c>
      <c r="O154" s="700">
        <v>0.18</v>
      </c>
      <c r="P154" s="895">
        <v>44407</v>
      </c>
      <c r="Q154" s="895">
        <v>44417</v>
      </c>
      <c r="R154" s="609">
        <f t="shared" si="37"/>
        <v>5.5555555555555607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8.8235294117646959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13.960384306101293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16.153616167554617</v>
      </c>
      <c r="V154" s="667">
        <f>IF(INDEX(Historical!$N$7:$N$1218,MATCH(B154,Historical!$B$7:$B$1249,0))=0,"n/a",((INDEX(Historical!$C$7:$C$1227,MATCH(B154,Historical!$B$7:$B$1249,0))/INDEX(Historical!$N$7:$N$1218,MATCH(B154,Historical!$B$7:$B$1249,0)))^(1/10)-1)*100)</f>
        <v>0.70203870465042062</v>
      </c>
      <c r="W154" s="668">
        <f t="shared" si="38"/>
        <v>23.009580612223214</v>
      </c>
      <c r="X154" s="669">
        <f t="shared" si="39"/>
        <v>0.54758020906964799</v>
      </c>
      <c r="Y154" s="834"/>
      <c r="Z154" s="618">
        <f t="shared" si="40"/>
        <v>44.186046511627907</v>
      </c>
      <c r="AA154" s="844">
        <f t="shared" si="41"/>
        <v>15.645348837209303</v>
      </c>
      <c r="AB154" s="845">
        <v>12</v>
      </c>
      <c r="AC154" s="824">
        <v>1.72</v>
      </c>
      <c r="AD154" s="824" t="s">
        <v>135</v>
      </c>
      <c r="AE154" s="824">
        <v>2.86</v>
      </c>
      <c r="AF154" s="824">
        <v>1.28</v>
      </c>
      <c r="AG154" s="824">
        <v>7.8</v>
      </c>
      <c r="AH154" s="824">
        <v>23.400000000000002</v>
      </c>
      <c r="AI154" s="824">
        <v>13.56</v>
      </c>
      <c r="AJ154" s="824">
        <v>29.5</v>
      </c>
      <c r="AK154" s="824" t="s">
        <v>135</v>
      </c>
      <c r="AL154" s="836">
        <v>286.97000000000003</v>
      </c>
      <c r="AM154" s="830">
        <v>1</v>
      </c>
      <c r="AN154" s="824">
        <v>0.15</v>
      </c>
      <c r="AO154" s="705">
        <f t="shared" si="42"/>
        <v>3.3324962415307464</v>
      </c>
      <c r="AP154" s="706">
        <f t="shared" si="43"/>
        <v>18.977845078740049</v>
      </c>
      <c r="AQ154" s="846">
        <f t="shared" si="44"/>
        <v>-5.6577236002911091</v>
      </c>
      <c r="AR154" s="618">
        <f>INDEX(Historical!$C$7:$C$1227,MATCH(B154,Historical!$B$7:$B$1249,0))*IF(AH154="n/a",1.03,IF(AH154&lt;0,1.01,IF(AH154&gt;10,1.1,(1+AH154/100))))</f>
        <v>0.81400000000000006</v>
      </c>
      <c r="AS154" s="844">
        <f t="shared" si="45"/>
        <v>0.89540000000000008</v>
      </c>
      <c r="AT154" s="844">
        <f t="shared" si="49"/>
        <v>0.92226200000000014</v>
      </c>
      <c r="AU154" s="844">
        <f t="shared" si="49"/>
        <v>0.94992986000000013</v>
      </c>
      <c r="AV154" s="844">
        <f t="shared" si="49"/>
        <v>0.97842775580000019</v>
      </c>
      <c r="AW154" s="618">
        <f t="shared" si="46"/>
        <v>4.5600196158000008</v>
      </c>
      <c r="AX154" s="713">
        <f t="shared" si="47"/>
        <v>16.945446361204016</v>
      </c>
      <c r="AY154" s="891">
        <v>0.82</v>
      </c>
      <c r="AZ154" s="830">
        <v>23.380000000000003</v>
      </c>
      <c r="BA154" s="830">
        <v>-2.64</v>
      </c>
      <c r="BB154" s="830">
        <v>5.82</v>
      </c>
      <c r="BC154" s="830">
        <v>8.7900000000000009</v>
      </c>
      <c r="BD154" s="865"/>
      <c r="BE154" s="594">
        <v>2015</v>
      </c>
      <c r="BF154" s="856">
        <f t="shared" si="48"/>
        <v>1</v>
      </c>
      <c r="BG154" s="840">
        <v>0.70000000000000007</v>
      </c>
      <c r="BH154" s="823" t="s">
        <v>4455</v>
      </c>
      <c r="BI154" s="823" t="s">
        <v>4456</v>
      </c>
    </row>
    <row r="155" spans="1:61" s="822" customFormat="1" ht="12.75" customHeight="1" x14ac:dyDescent="0.2">
      <c r="A155" s="829" t="s">
        <v>5024</v>
      </c>
      <c r="B155" s="575" t="s">
        <v>1474</v>
      </c>
      <c r="C155" s="889" t="s">
        <v>111</v>
      </c>
      <c r="D155" s="889" t="s">
        <v>210</v>
      </c>
      <c r="E155" s="699">
        <v>9</v>
      </c>
      <c r="F155" s="1155">
        <v>509</v>
      </c>
      <c r="G155" s="1155" t="s">
        <v>105</v>
      </c>
      <c r="H155" s="1155" t="s">
        <v>105</v>
      </c>
      <c r="I155" s="832">
        <v>92.07</v>
      </c>
      <c r="J155" s="618">
        <f t="shared" si="35"/>
        <v>1.6074725752145107</v>
      </c>
      <c r="K155" s="835">
        <v>0.37</v>
      </c>
      <c r="L155" s="845">
        <v>4</v>
      </c>
      <c r="M155" s="609">
        <f t="shared" si="36"/>
        <v>1.48</v>
      </c>
      <c r="N155" s="828" t="s">
        <v>511</v>
      </c>
      <c r="O155" s="700">
        <v>0.33</v>
      </c>
      <c r="P155" s="1006">
        <v>44512</v>
      </c>
      <c r="Q155" s="1006">
        <v>44529</v>
      </c>
      <c r="R155" s="609">
        <f t="shared" si="37"/>
        <v>12.121212121212114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10.569105691056912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11.164957066285929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11.760635116972784</v>
      </c>
      <c r="V155" s="667" t="str">
        <f>IF(INDEX(Historical!$N$7:$N$1218,MATCH(B155,Historical!$B$7:$B$1249,0))=0,"n/a",((INDEX(Historical!$C$7:$C$1227,MATCH(B155,Historical!$B$7:$B$1249,0))/INDEX(Historical!$N$7:$N$1218,MATCH(B155,Historical!$B$7:$B$1249,0)))^(1/10)-1)*100)</f>
        <v>n/a</v>
      </c>
      <c r="W155" s="668" t="str">
        <f t="shared" si="38"/>
        <v>n/a</v>
      </c>
      <c r="X155" s="669" t="str">
        <f t="shared" si="39"/>
        <v>n/a</v>
      </c>
      <c r="Y155" s="631"/>
      <c r="Z155" s="618">
        <f t="shared" si="40"/>
        <v>108.02919708029196</v>
      </c>
      <c r="AA155" s="844">
        <f t="shared" si="41"/>
        <v>67.204379562043783</v>
      </c>
      <c r="AB155" s="845">
        <v>9</v>
      </c>
      <c r="AC155" s="824">
        <v>1.37</v>
      </c>
      <c r="AD155" s="824">
        <v>3.88</v>
      </c>
      <c r="AE155" s="824">
        <v>0.76</v>
      </c>
      <c r="AF155" s="824">
        <v>2.0499999999999998</v>
      </c>
      <c r="AG155" s="824">
        <v>3.1</v>
      </c>
      <c r="AH155" s="824">
        <v>-98.7</v>
      </c>
      <c r="AI155" s="824">
        <v>164.92</v>
      </c>
      <c r="AJ155" s="824">
        <v>-52.5</v>
      </c>
      <c r="AK155" s="824">
        <v>17.080000000000002</v>
      </c>
      <c r="AL155" s="836">
        <v>5990</v>
      </c>
      <c r="AM155" s="830">
        <v>0.6</v>
      </c>
      <c r="AN155" s="824">
        <v>0.21</v>
      </c>
      <c r="AO155" s="705">
        <f t="shared" si="42"/>
        <v>-53.836271869856489</v>
      </c>
      <c r="AP155" s="706">
        <f t="shared" si="43"/>
        <v>13.368107692187294</v>
      </c>
      <c r="AQ155" s="846">
        <f t="shared" si="44"/>
        <v>147.44829143541597</v>
      </c>
      <c r="AR155" s="618">
        <f>INDEX(Historical!$C$7:$C$1227,MATCH(B155,Historical!$B$7:$B$1249,0))*IF(AH155="n/a",1.03,IF(AH155&lt;0,1.01,IF(AH155&gt;10,1.1,(1+AH155/100))))</f>
        <v>1.3736000000000002</v>
      </c>
      <c r="AS155" s="844">
        <f t="shared" si="45"/>
        <v>1.5109600000000003</v>
      </c>
      <c r="AT155" s="844">
        <f t="shared" si="49"/>
        <v>1.6620560000000004</v>
      </c>
      <c r="AU155" s="844">
        <f t="shared" si="49"/>
        <v>1.8282616000000007</v>
      </c>
      <c r="AV155" s="844">
        <f t="shared" si="49"/>
        <v>2.011087760000001</v>
      </c>
      <c r="AW155" s="618">
        <f t="shared" si="46"/>
        <v>8.3859653600000019</v>
      </c>
      <c r="AX155" s="713">
        <f t="shared" si="47"/>
        <v>9.1082495492560032</v>
      </c>
      <c r="AY155" s="891">
        <v>1.39</v>
      </c>
      <c r="AZ155" s="830">
        <v>32.86</v>
      </c>
      <c r="BA155" s="830">
        <v>-26.44</v>
      </c>
      <c r="BB155" s="830">
        <v>11.39</v>
      </c>
      <c r="BC155" s="830">
        <v>2.6</v>
      </c>
      <c r="BD155" s="865"/>
      <c r="BE155" s="594">
        <v>2014</v>
      </c>
      <c r="BF155" s="856">
        <f t="shared" si="48"/>
        <v>1</v>
      </c>
      <c r="BG155" s="840">
        <v>1.3</v>
      </c>
      <c r="BH155" s="823" t="s">
        <v>4455</v>
      </c>
      <c r="BI155" s="823" t="s">
        <v>4456</v>
      </c>
    </row>
    <row r="156" spans="1:61" s="822" customFormat="1" ht="12.75" customHeight="1" x14ac:dyDescent="0.2">
      <c r="A156" s="822" t="s">
        <v>5026</v>
      </c>
      <c r="B156" s="575" t="s">
        <v>2570</v>
      </c>
      <c r="C156" s="889" t="s">
        <v>130</v>
      </c>
      <c r="D156" s="889" t="s">
        <v>4196</v>
      </c>
      <c r="E156" s="699">
        <v>9</v>
      </c>
      <c r="F156" s="1155">
        <v>518</v>
      </c>
      <c r="G156" s="1155" t="s">
        <v>36</v>
      </c>
      <c r="H156" s="1155" t="s">
        <v>36</v>
      </c>
      <c r="I156" s="832">
        <v>59.63</v>
      </c>
      <c r="J156" s="618">
        <f t="shared" si="35"/>
        <v>2.7670635586114369</v>
      </c>
      <c r="K156" s="835">
        <v>0.41249999999999998</v>
      </c>
      <c r="L156" s="845">
        <v>4</v>
      </c>
      <c r="M156" s="609">
        <f t="shared" si="36"/>
        <v>1.65</v>
      </c>
      <c r="N156" s="828" t="s">
        <v>292</v>
      </c>
      <c r="O156" s="700">
        <v>0.39</v>
      </c>
      <c r="P156" s="603">
        <v>44606</v>
      </c>
      <c r="Q156" s="603">
        <v>44630</v>
      </c>
      <c r="R156" s="609">
        <f t="shared" si="37"/>
        <v>5.7692307692307594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5.4054054054054168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5.1977860665757269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4.5304733581652101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2.7443061663912083</v>
      </c>
      <c r="W156" s="668">
        <f t="shared" si="38"/>
        <v>1.6508629443932747</v>
      </c>
      <c r="X156" s="669">
        <f t="shared" si="39"/>
        <v>0.2117043625310846</v>
      </c>
      <c r="Y156" s="621"/>
      <c r="Z156" s="618">
        <f t="shared" si="40"/>
        <v>23.53780313837375</v>
      </c>
      <c r="AA156" s="844">
        <f t="shared" si="41"/>
        <v>8.5064194008559202</v>
      </c>
      <c r="AB156" s="845">
        <v>12</v>
      </c>
      <c r="AC156" s="824">
        <v>7.01</v>
      </c>
      <c r="AD156" s="824">
        <v>0.93</v>
      </c>
      <c r="AE156" s="824">
        <v>1.62</v>
      </c>
      <c r="AF156" s="824">
        <v>2.06</v>
      </c>
      <c r="AG156" s="824">
        <v>27.1</v>
      </c>
      <c r="AH156" s="824">
        <v>80.400000000000006</v>
      </c>
      <c r="AI156" s="824">
        <v>-40.89</v>
      </c>
      <c r="AJ156" s="824">
        <v>21.4</v>
      </c>
      <c r="AK156" s="824">
        <v>9</v>
      </c>
      <c r="AL156" s="836">
        <v>2420</v>
      </c>
      <c r="AM156" s="830">
        <v>1.9300000000000002</v>
      </c>
      <c r="AN156" s="824">
        <v>0.7</v>
      </c>
      <c r="AO156" s="705">
        <f t="shared" si="42"/>
        <v>-1.2088824840792736</v>
      </c>
      <c r="AP156" s="706">
        <f t="shared" si="43"/>
        <v>7.2975369167766466</v>
      </c>
      <c r="AQ156" s="846">
        <f t="shared" si="44"/>
        <v>-11.749790139970784</v>
      </c>
      <c r="AR156" s="618">
        <f>INDEX(Historical!$C$7:$C$1227,MATCH(B156,Historical!$B$7:$B$1249,0))*IF(AH156="n/a",1.03,IF(AH156&lt;0,1.01,IF(AH156&gt;10,1.1,(1+AH156/100))))</f>
        <v>1.7160000000000002</v>
      </c>
      <c r="AS156" s="844">
        <f t="shared" si="45"/>
        <v>1.7331600000000003</v>
      </c>
      <c r="AT156" s="844">
        <f t="shared" si="49"/>
        <v>1.8891444000000004</v>
      </c>
      <c r="AU156" s="844">
        <f t="shared" si="49"/>
        <v>2.0591673960000008</v>
      </c>
      <c r="AV156" s="844">
        <f t="shared" si="49"/>
        <v>2.244492461640001</v>
      </c>
      <c r="AW156" s="618">
        <f t="shared" si="46"/>
        <v>9.6419642576400015</v>
      </c>
      <c r="AX156" s="713">
        <f t="shared" si="47"/>
        <v>16.16965329136341</v>
      </c>
      <c r="AY156" s="891">
        <v>0.52</v>
      </c>
      <c r="AZ156" s="830">
        <v>13.370000000000001</v>
      </c>
      <c r="BA156" s="830">
        <v>-27.689999999999998</v>
      </c>
      <c r="BB156" s="830">
        <v>-2.81</v>
      </c>
      <c r="BC156" s="830">
        <v>-8.84</v>
      </c>
      <c r="BD156" s="865"/>
      <c r="BE156" s="594">
        <v>2014</v>
      </c>
      <c r="BF156" s="856">
        <f t="shared" si="48"/>
        <v>1</v>
      </c>
      <c r="BG156" s="840">
        <v>10.4</v>
      </c>
      <c r="BH156" s="823" t="s">
        <v>4455</v>
      </c>
      <c r="BI156" s="823" t="s">
        <v>4456</v>
      </c>
    </row>
    <row r="157" spans="1:61" s="822" customFormat="1" ht="12.75" customHeight="1" x14ac:dyDescent="0.2">
      <c r="A157" s="829" t="s">
        <v>3804</v>
      </c>
      <c r="B157" s="575" t="s">
        <v>3805</v>
      </c>
      <c r="C157" s="889" t="s">
        <v>107</v>
      </c>
      <c r="D157" s="889" t="s">
        <v>4205</v>
      </c>
      <c r="E157" s="699">
        <v>9</v>
      </c>
      <c r="F157" s="1155">
        <v>513</v>
      </c>
      <c r="G157" s="1155" t="s">
        <v>105</v>
      </c>
      <c r="H157" s="1155" t="s">
        <v>105</v>
      </c>
      <c r="I157" s="832">
        <v>19.510000000000002</v>
      </c>
      <c r="J157" s="618">
        <f t="shared" si="35"/>
        <v>1.5376729882111737</v>
      </c>
      <c r="K157" s="835">
        <v>0.15</v>
      </c>
      <c r="L157" s="845">
        <v>2</v>
      </c>
      <c r="M157" s="609">
        <f t="shared" si="36"/>
        <v>0.3</v>
      </c>
      <c r="N157" s="828" t="s">
        <v>270</v>
      </c>
      <c r="O157" s="700">
        <v>0.14499999999999999</v>
      </c>
      <c r="P157" s="603">
        <v>44589</v>
      </c>
      <c r="Q157" s="603">
        <v>44603</v>
      </c>
      <c r="R157" s="609">
        <f t="shared" si="37"/>
        <v>3.4482758620689689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3.5714285714285587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3.7070347012313709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3.8573773084258578</v>
      </c>
      <c r="V157" s="667" t="str">
        <f>IF(INDEX(Historical!$N$7:$N$1218,MATCH(B157,Historical!$B$7:$B$1249,0))=0,"n/a",((INDEX(Historical!$C$7:$C$1227,MATCH(B157,Historical!$B$7:$B$1249,0))/INDEX(Historical!$N$7:$N$1218,MATCH(B157,Historical!$B$7:$B$1249,0)))^(1/10)-1)*100)</f>
        <v>n/a</v>
      </c>
      <c r="W157" s="668" t="str">
        <f t="shared" si="38"/>
        <v>n/a</v>
      </c>
      <c r="X157" s="669">
        <f t="shared" si="39"/>
        <v>0.23958865269725824</v>
      </c>
      <c r="Y157" s="834"/>
      <c r="Z157" s="618">
        <f t="shared" si="40"/>
        <v>14.563106796116504</v>
      </c>
      <c r="AA157" s="844">
        <f t="shared" si="41"/>
        <v>9.4708737864077683</v>
      </c>
      <c r="AB157" s="845">
        <v>12</v>
      </c>
      <c r="AC157" s="824">
        <v>2.06</v>
      </c>
      <c r="AD157" s="824" t="s">
        <v>135</v>
      </c>
      <c r="AE157" s="824">
        <v>3</v>
      </c>
      <c r="AF157" s="824">
        <v>1.49</v>
      </c>
      <c r="AG157" s="824">
        <v>13.5</v>
      </c>
      <c r="AH157" s="824">
        <v>18.8</v>
      </c>
      <c r="AI157" s="824" t="s">
        <v>135</v>
      </c>
      <c r="AJ157" s="824">
        <v>16.100000000000001</v>
      </c>
      <c r="AK157" s="824" t="s">
        <v>135</v>
      </c>
      <c r="AL157" s="836">
        <v>160</v>
      </c>
      <c r="AM157" s="830">
        <v>1.7999999999999998</v>
      </c>
      <c r="AN157" s="824">
        <v>0</v>
      </c>
      <c r="AO157" s="705">
        <f t="shared" si="42"/>
        <v>-4.0758234897707366</v>
      </c>
      <c r="AP157" s="706">
        <f t="shared" si="43"/>
        <v>5.3950502966370317</v>
      </c>
      <c r="AQ157" s="846">
        <f t="shared" si="44"/>
        <v>-20.805157458195911</v>
      </c>
      <c r="AR157" s="618">
        <f>INDEX(Historical!$C$7:$C$1227,MATCH(B157,Historical!$B$7:$B$1249,0))*IF(AH157="n/a",1.03,IF(AH157&lt;0,1.01,IF(AH157&gt;10,1.1,(1+AH157/100))))</f>
        <v>0.31900000000000001</v>
      </c>
      <c r="AS157" s="844">
        <f t="shared" si="45"/>
        <v>0.32857000000000003</v>
      </c>
      <c r="AT157" s="844">
        <f t="shared" si="49"/>
        <v>0.33842710000000004</v>
      </c>
      <c r="AU157" s="844">
        <f t="shared" si="49"/>
        <v>0.34857991300000002</v>
      </c>
      <c r="AV157" s="844">
        <f t="shared" si="49"/>
        <v>0.35903731039000003</v>
      </c>
      <c r="AW157" s="618">
        <f t="shared" si="46"/>
        <v>1.6936143233900001</v>
      </c>
      <c r="AX157" s="713">
        <f t="shared" si="47"/>
        <v>8.6807499917478221</v>
      </c>
      <c r="AY157" s="891">
        <v>0.36</v>
      </c>
      <c r="AZ157" s="830">
        <v>18.099999999999998</v>
      </c>
      <c r="BA157" s="830">
        <v>-5.29</v>
      </c>
      <c r="BB157" s="830">
        <v>3.7800000000000002</v>
      </c>
      <c r="BC157" s="830">
        <v>7.1999999999999993</v>
      </c>
      <c r="BD157" s="865"/>
      <c r="BE157" s="594">
        <v>2014</v>
      </c>
      <c r="BF157" s="856">
        <f t="shared" si="48"/>
        <v>1</v>
      </c>
      <c r="BG157" s="840">
        <v>0.89999999999999991</v>
      </c>
      <c r="BH157" s="823" t="s">
        <v>4455</v>
      </c>
      <c r="BI157" s="823" t="s">
        <v>4456</v>
      </c>
    </row>
    <row r="158" spans="1:61" s="822" customFormat="1" ht="12.75" customHeight="1" x14ac:dyDescent="0.2">
      <c r="A158" s="839" t="s">
        <v>4489</v>
      </c>
      <c r="B158" s="575" t="s">
        <v>2599</v>
      </c>
      <c r="C158" s="889" t="s">
        <v>107</v>
      </c>
      <c r="D158" s="889" t="s">
        <v>4205</v>
      </c>
      <c r="E158" s="699">
        <v>7</v>
      </c>
      <c r="F158" s="1155">
        <v>621</v>
      </c>
      <c r="G158" s="1155" t="s">
        <v>105</v>
      </c>
      <c r="H158" s="1155" t="s">
        <v>105</v>
      </c>
      <c r="I158" s="832">
        <v>30</v>
      </c>
      <c r="J158" s="618">
        <f t="shared" si="35"/>
        <v>5.0666666666666664</v>
      </c>
      <c r="K158" s="835">
        <v>0.38</v>
      </c>
      <c r="L158" s="845">
        <v>4</v>
      </c>
      <c r="M158" s="609">
        <f t="shared" si="36"/>
        <v>1.52</v>
      </c>
      <c r="N158" s="828" t="s">
        <v>1204</v>
      </c>
      <c r="O158" s="700">
        <v>0.36</v>
      </c>
      <c r="P158" s="603">
        <v>44687</v>
      </c>
      <c r="Q158" s="603">
        <v>44704</v>
      </c>
      <c r="R158" s="609">
        <f t="shared" si="37"/>
        <v>5.5555555555555607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4.3795620437956151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8.485743963863035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17.444102309794474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13.586731989941093</v>
      </c>
      <c r="W158" s="668">
        <f t="shared" si="38"/>
        <v>1.2839071472602224</v>
      </c>
      <c r="X158" s="669">
        <f t="shared" si="39"/>
        <v>3.7921961543031468</v>
      </c>
      <c r="Y158" s="834"/>
      <c r="Z158" s="618">
        <f t="shared" si="40"/>
        <v>41.988950276243095</v>
      </c>
      <c r="AA158" s="844">
        <f t="shared" si="41"/>
        <v>8.2872928176795586</v>
      </c>
      <c r="AB158" s="845">
        <v>12</v>
      </c>
      <c r="AC158" s="824">
        <v>3.62</v>
      </c>
      <c r="AD158" s="824">
        <v>1.02</v>
      </c>
      <c r="AE158" s="824">
        <v>3.37</v>
      </c>
      <c r="AF158" s="824">
        <v>1.0900000000000001</v>
      </c>
      <c r="AG158" s="824">
        <v>12.7</v>
      </c>
      <c r="AH158" s="824">
        <v>24.099999999999998</v>
      </c>
      <c r="AI158" s="824">
        <v>-1.68</v>
      </c>
      <c r="AJ158" s="824">
        <v>4.5999999999999996</v>
      </c>
      <c r="AK158" s="824">
        <v>8</v>
      </c>
      <c r="AL158" s="836">
        <v>845.95</v>
      </c>
      <c r="AM158" s="830">
        <v>1.7999999999999998</v>
      </c>
      <c r="AN158" s="824">
        <v>0.09</v>
      </c>
      <c r="AO158" s="705">
        <f t="shared" si="42"/>
        <v>14.223476158781581</v>
      </c>
      <c r="AP158" s="706">
        <f t="shared" si="43"/>
        <v>22.51076897646114</v>
      </c>
      <c r="AQ158" s="846">
        <f t="shared" si="44"/>
        <v>-36.638079535029803</v>
      </c>
      <c r="AR158" s="618">
        <f>INDEX(Historical!$C$7:$C$1227,MATCH(B158,Historical!$B$7:$B$1249,0))*IF(AH158="n/a",1.03,IF(AH158&lt;0,1.01,IF(AH158&gt;10,1.1,(1+AH158/100))))</f>
        <v>1.573</v>
      </c>
      <c r="AS158" s="844">
        <f t="shared" si="45"/>
        <v>1.58873</v>
      </c>
      <c r="AT158" s="844">
        <f t="shared" si="49"/>
        <v>1.7158284000000001</v>
      </c>
      <c r="AU158" s="844">
        <f t="shared" si="49"/>
        <v>1.8530946720000003</v>
      </c>
      <c r="AV158" s="844">
        <f t="shared" si="49"/>
        <v>2.0013422457600005</v>
      </c>
      <c r="AW158" s="618">
        <f t="shared" si="46"/>
        <v>8.7319953177600009</v>
      </c>
      <c r="AX158" s="713">
        <f t="shared" si="47"/>
        <v>29.106651059200001</v>
      </c>
      <c r="AY158" s="891">
        <v>0.84</v>
      </c>
      <c r="AZ158" s="830">
        <v>17.05</v>
      </c>
      <c r="BA158" s="830">
        <v>-13.370000000000001</v>
      </c>
      <c r="BB158" s="830">
        <v>1.28</v>
      </c>
      <c r="BC158" s="830">
        <v>1.4200000000000002</v>
      </c>
      <c r="BD158" s="865"/>
      <c r="BE158" s="594">
        <v>2016</v>
      </c>
      <c r="BF158" s="856">
        <f t="shared" si="48"/>
        <v>1</v>
      </c>
      <c r="BG158" s="840">
        <v>1.4000000000000001</v>
      </c>
      <c r="BH158" s="823" t="s">
        <v>4455</v>
      </c>
      <c r="BI158" s="823" t="s">
        <v>4456</v>
      </c>
    </row>
    <row r="159" spans="1:61" s="822" customFormat="1" ht="12.75" customHeight="1" x14ac:dyDescent="0.2">
      <c r="A159" s="839" t="s">
        <v>4567</v>
      </c>
      <c r="B159" s="575" t="s">
        <v>4557</v>
      </c>
      <c r="C159" s="889" t="s">
        <v>107</v>
      </c>
      <c r="D159" s="889" t="s">
        <v>4205</v>
      </c>
      <c r="E159" s="699">
        <v>6</v>
      </c>
      <c r="F159" s="1155">
        <v>676</v>
      </c>
      <c r="G159" s="1155" t="s">
        <v>105</v>
      </c>
      <c r="H159" s="1155" t="s">
        <v>105</v>
      </c>
      <c r="I159" s="832">
        <v>56.94</v>
      </c>
      <c r="J159" s="618">
        <f t="shared" si="35"/>
        <v>2.8099754127151391</v>
      </c>
      <c r="K159" s="835">
        <v>0.4</v>
      </c>
      <c r="L159" s="845">
        <v>4</v>
      </c>
      <c r="M159" s="609">
        <f t="shared" si="36"/>
        <v>1.6</v>
      </c>
      <c r="N159" s="828" t="s">
        <v>147</v>
      </c>
      <c r="O159" s="700">
        <v>0.39</v>
      </c>
      <c r="P159" s="603">
        <v>44803</v>
      </c>
      <c r="Q159" s="603">
        <v>44819</v>
      </c>
      <c r="R159" s="609">
        <f t="shared" si="37"/>
        <v>2.5641025641025665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4.1666666666666741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4.6180580975712093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3.8804721244317664</v>
      </c>
      <c r="V159" s="667">
        <f>IF(INDEX(Historical!$N$7:$N$1218,MATCH(B159,Historical!$B$7:$B$1249,0))=0,"n/a",((INDEX(Historical!$C$7:$C$1227,MATCH(B159,Historical!$B$7:$B$1249,0))/INDEX(Historical!$N$7:$N$1218,MATCH(B159,Historical!$B$7:$B$1249,0)))^(1/10)-1)*100)</f>
        <v>6.4878668033606202</v>
      </c>
      <c r="W159" s="668">
        <f t="shared" si="38"/>
        <v>0.59811217493271263</v>
      </c>
      <c r="X159" s="669">
        <f t="shared" si="39"/>
        <v>0.21800405193436889</v>
      </c>
      <c r="Y159" s="640"/>
      <c r="Z159" s="618">
        <f t="shared" si="40"/>
        <v>25.437201907790147</v>
      </c>
      <c r="AA159" s="844">
        <f t="shared" si="41"/>
        <v>9.0524642289348165</v>
      </c>
      <c r="AB159" s="845">
        <v>12</v>
      </c>
      <c r="AC159" s="824">
        <v>6.29</v>
      </c>
      <c r="AD159" s="824" t="s">
        <v>135</v>
      </c>
      <c r="AE159" s="824">
        <v>3.71</v>
      </c>
      <c r="AF159" s="824">
        <v>1.29</v>
      </c>
      <c r="AG159" s="824">
        <v>14.2</v>
      </c>
      <c r="AH159" s="824">
        <v>50.4</v>
      </c>
      <c r="AI159" s="824">
        <v>-1.26</v>
      </c>
      <c r="AJ159" s="824">
        <v>17.8</v>
      </c>
      <c r="AK159" s="824" t="s">
        <v>135</v>
      </c>
      <c r="AL159" s="836">
        <v>383.41</v>
      </c>
      <c r="AM159" s="830">
        <v>1</v>
      </c>
      <c r="AN159" s="824">
        <v>0.11</v>
      </c>
      <c r="AO159" s="705">
        <f t="shared" si="42"/>
        <v>-2.3620166917879111</v>
      </c>
      <c r="AP159" s="706">
        <f t="shared" si="43"/>
        <v>6.6904475371469054</v>
      </c>
      <c r="AQ159" s="846">
        <f t="shared" si="44"/>
        <v>-27.957793681370624</v>
      </c>
      <c r="AR159" s="618">
        <f>INDEX(Historical!$C$7:$C$1227,MATCH(B159,Historical!$B$7:$B$1249,0))*IF(AH159="n/a",1.03,IF(AH159&lt;0,1.01,IF(AH159&gt;10,1.1,(1+AH159/100))))</f>
        <v>1.6500000000000001</v>
      </c>
      <c r="AS159" s="844">
        <f t="shared" si="45"/>
        <v>1.6665000000000001</v>
      </c>
      <c r="AT159" s="844">
        <f t="shared" si="49"/>
        <v>1.7164950000000001</v>
      </c>
      <c r="AU159" s="844">
        <f t="shared" si="49"/>
        <v>1.7679898500000002</v>
      </c>
      <c r="AV159" s="844">
        <f t="shared" si="49"/>
        <v>1.8210295455000003</v>
      </c>
      <c r="AW159" s="618">
        <f t="shared" si="46"/>
        <v>8.6220143955000008</v>
      </c>
      <c r="AX159" s="713">
        <f t="shared" si="47"/>
        <v>15.142280287144363</v>
      </c>
      <c r="AY159" s="891">
        <v>0.23</v>
      </c>
      <c r="AZ159" s="830">
        <v>23.72</v>
      </c>
      <c r="BA159" s="830">
        <v>-5.08</v>
      </c>
      <c r="BB159" s="830">
        <v>8.3699999999999992</v>
      </c>
      <c r="BC159" s="830">
        <v>10.879999999999999</v>
      </c>
      <c r="BD159" s="865"/>
      <c r="BE159" s="594">
        <v>2017</v>
      </c>
      <c r="BF159" s="856">
        <f t="shared" si="48"/>
        <v>1</v>
      </c>
      <c r="BG159" s="840">
        <v>1.3</v>
      </c>
      <c r="BH159" s="823" t="s">
        <v>4455</v>
      </c>
      <c r="BI159" s="823" t="s">
        <v>4456</v>
      </c>
    </row>
    <row r="160" spans="1:61" s="822" customFormat="1" ht="12.75" customHeight="1" x14ac:dyDescent="0.2">
      <c r="A160" s="822" t="s">
        <v>5040</v>
      </c>
      <c r="B160" s="575" t="s">
        <v>3816</v>
      </c>
      <c r="C160" s="889" t="s">
        <v>4186</v>
      </c>
      <c r="D160" s="889" t="s">
        <v>4187</v>
      </c>
      <c r="E160" s="699">
        <v>9</v>
      </c>
      <c r="F160" s="1155">
        <v>531</v>
      </c>
      <c r="G160" s="1155" t="s">
        <v>105</v>
      </c>
      <c r="H160" s="1155" t="s">
        <v>105</v>
      </c>
      <c r="I160" s="832">
        <v>117.79</v>
      </c>
      <c r="J160" s="618">
        <f t="shared" si="35"/>
        <v>2.6827404703285507</v>
      </c>
      <c r="K160" s="835">
        <v>0.79</v>
      </c>
      <c r="L160" s="845">
        <v>4</v>
      </c>
      <c r="M160" s="609">
        <f t="shared" si="36"/>
        <v>3.16</v>
      </c>
      <c r="N160" s="828" t="s">
        <v>150</v>
      </c>
      <c r="O160" s="700">
        <v>0.63</v>
      </c>
      <c r="P160" s="603">
        <v>44637</v>
      </c>
      <c r="Q160" s="603">
        <v>44651</v>
      </c>
      <c r="R160" s="609">
        <f t="shared" si="37"/>
        <v>25.396825396825403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8.6206896551724199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9.4879784971972256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8.4471771197698544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8.4471771197698544</v>
      </c>
      <c r="W160" s="668">
        <f t="shared" si="38"/>
        <v>1</v>
      </c>
      <c r="X160" s="669">
        <f t="shared" si="39"/>
        <v>0.72198095040767984</v>
      </c>
      <c r="Y160" s="640"/>
      <c r="Z160" s="618">
        <f t="shared" si="40"/>
        <v>58.518518518518512</v>
      </c>
      <c r="AA160" s="844">
        <f t="shared" si="41"/>
        <v>21.812962962962963</v>
      </c>
      <c r="AB160" s="845">
        <v>12</v>
      </c>
      <c r="AC160" s="824">
        <v>5.4</v>
      </c>
      <c r="AD160" s="824" t="s">
        <v>135</v>
      </c>
      <c r="AE160" s="824">
        <v>19.14</v>
      </c>
      <c r="AF160" s="824">
        <v>2.39</v>
      </c>
      <c r="AG160" s="824">
        <v>11.700000000000001</v>
      </c>
      <c r="AH160" s="824">
        <v>96.399999999999991</v>
      </c>
      <c r="AI160" s="824">
        <v>-16.170000000000002</v>
      </c>
      <c r="AJ160" s="824">
        <v>11.700000000000001</v>
      </c>
      <c r="AK160" s="824">
        <v>-6.05</v>
      </c>
      <c r="AL160" s="836">
        <v>105280</v>
      </c>
      <c r="AM160" s="830">
        <v>0.3</v>
      </c>
      <c r="AN160" s="824">
        <v>0.51</v>
      </c>
      <c r="AO160" s="705">
        <f t="shared" si="42"/>
        <v>-10.683045372864559</v>
      </c>
      <c r="AP160" s="706">
        <f t="shared" si="43"/>
        <v>11.129917590098405</v>
      </c>
      <c r="AQ160" s="846">
        <f t="shared" si="44"/>
        <v>52.217653351277058</v>
      </c>
      <c r="AR160" s="618">
        <f>INDEX(Historical!$C$7:$C$1227,MATCH(B160,Historical!$B$7:$B$1249,0))*IF(AH160="n/a",1.03,IF(AH160&lt;0,1.01,IF(AH160&gt;10,1.1,(1+AH160/100))))</f>
        <v>2.7720000000000002</v>
      </c>
      <c r="AS160" s="844">
        <f t="shared" si="45"/>
        <v>2.7997200000000002</v>
      </c>
      <c r="AT160" s="844">
        <f t="shared" si="49"/>
        <v>2.8277172000000004</v>
      </c>
      <c r="AU160" s="844">
        <f t="shared" si="49"/>
        <v>2.8559943720000005</v>
      </c>
      <c r="AV160" s="844">
        <f t="shared" si="49"/>
        <v>2.8845543157200004</v>
      </c>
      <c r="AW160" s="618">
        <f t="shared" si="46"/>
        <v>14.139985887720004</v>
      </c>
      <c r="AX160" s="713">
        <f t="shared" si="47"/>
        <v>12.004402655335769</v>
      </c>
      <c r="AY160" s="891">
        <v>0.97</v>
      </c>
      <c r="AZ160" s="830">
        <v>20.16</v>
      </c>
      <c r="BA160" s="830">
        <v>-32.51</v>
      </c>
      <c r="BB160" s="830">
        <v>9.24</v>
      </c>
      <c r="BC160" s="830">
        <v>-9.19</v>
      </c>
      <c r="BD160" s="865"/>
      <c r="BE160" s="594">
        <v>2014</v>
      </c>
      <c r="BF160" s="856">
        <f t="shared" si="48"/>
        <v>1</v>
      </c>
      <c r="BG160" s="840">
        <v>6.7</v>
      </c>
      <c r="BH160" s="823" t="s">
        <v>4455</v>
      </c>
      <c r="BI160" s="823" t="s">
        <v>4457</v>
      </c>
    </row>
    <row r="161" spans="1:61" s="822" customFormat="1" ht="12.75" customHeight="1" x14ac:dyDescent="0.2">
      <c r="A161" s="839" t="s">
        <v>5251</v>
      </c>
      <c r="B161" s="575" t="s">
        <v>2586</v>
      </c>
      <c r="C161" s="889" t="s">
        <v>107</v>
      </c>
      <c r="D161" s="889" t="s">
        <v>4205</v>
      </c>
      <c r="E161" s="699">
        <v>5</v>
      </c>
      <c r="F161" s="1155">
        <v>687</v>
      </c>
      <c r="G161" s="1155" t="s">
        <v>105</v>
      </c>
      <c r="H161" s="1155" t="s">
        <v>105</v>
      </c>
      <c r="I161" s="832">
        <v>151.33000000000001</v>
      </c>
      <c r="J161" s="618">
        <f t="shared" si="35"/>
        <v>2.7489592281768322</v>
      </c>
      <c r="K161" s="835">
        <v>1.04</v>
      </c>
      <c r="L161" s="845">
        <v>4</v>
      </c>
      <c r="M161" s="609">
        <f t="shared" si="36"/>
        <v>4.16</v>
      </c>
      <c r="N161" s="828" t="s">
        <v>292</v>
      </c>
      <c r="O161" s="700">
        <v>1.03</v>
      </c>
      <c r="P161" s="603">
        <v>44609</v>
      </c>
      <c r="Q161" s="603">
        <v>44630</v>
      </c>
      <c r="R161" s="609">
        <f t="shared" si="37"/>
        <v>0.97087378640776778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0.98039215686274161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2.5521140952388111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1.845506936166208</v>
      </c>
      <c r="V161" s="667">
        <f>IF(INDEX(Historical!$N$7:$N$1218,MATCH(B161,Historical!$B$7:$B$1249,0))=0,"n/a",((INDEX(Historical!$C$7:$C$1227,MATCH(B161,Historical!$B$7:$B$1249,0))/INDEX(Historical!$N$7:$N$1218,MATCH(B161,Historical!$B$7:$B$1249,0)))^(1/10)-1)*100)</f>
        <v>0.91853493594038493</v>
      </c>
      <c r="W161" s="668">
        <f t="shared" si="38"/>
        <v>2.0091853493594125</v>
      </c>
      <c r="X161" s="669">
        <f t="shared" si="39"/>
        <v>0.16931256295102826</v>
      </c>
      <c r="Y161" s="640"/>
      <c r="Z161" s="618">
        <f t="shared" si="40"/>
        <v>44.827586206896555</v>
      </c>
      <c r="AA161" s="844">
        <f t="shared" si="41"/>
        <v>16.30711206896552</v>
      </c>
      <c r="AB161" s="845">
        <v>12</v>
      </c>
      <c r="AC161" s="824">
        <v>9.2799999999999994</v>
      </c>
      <c r="AD161" s="824">
        <v>3.83</v>
      </c>
      <c r="AE161" s="824">
        <v>6.68</v>
      </c>
      <c r="AF161" s="824">
        <v>2.29</v>
      </c>
      <c r="AG161" s="824">
        <v>14.2</v>
      </c>
      <c r="AH161" s="824">
        <v>20.200000000000003</v>
      </c>
      <c r="AI161" s="824">
        <v>-2.44</v>
      </c>
      <c r="AJ161" s="824">
        <v>10.9</v>
      </c>
      <c r="AK161" s="824">
        <v>4.1000000000000005</v>
      </c>
      <c r="AL161" s="836">
        <v>2380</v>
      </c>
      <c r="AM161" s="830">
        <v>0.5</v>
      </c>
      <c r="AN161" s="824">
        <v>0.18</v>
      </c>
      <c r="AO161" s="705">
        <f t="shared" si="42"/>
        <v>-11.71264590462248</v>
      </c>
      <c r="AP161" s="706">
        <f t="shared" si="43"/>
        <v>4.5944661643430402</v>
      </c>
      <c r="AQ161" s="846">
        <f t="shared" si="44"/>
        <v>28.82940768133999</v>
      </c>
      <c r="AR161" s="618">
        <f>INDEX(Historical!$C$7:$C$1227,MATCH(B161,Historical!$B$7:$B$1249,0))*IF(AH161="n/a",1.03,IF(AH161&lt;0,1.01,IF(AH161&gt;10,1.1,(1+AH161/100))))</f>
        <v>4.5320000000000009</v>
      </c>
      <c r="AS161" s="844">
        <f t="shared" si="45"/>
        <v>4.5773200000000012</v>
      </c>
      <c r="AT161" s="844">
        <f t="shared" si="49"/>
        <v>4.7649901200000011</v>
      </c>
      <c r="AU161" s="844">
        <f t="shared" si="49"/>
        <v>4.9603547149200011</v>
      </c>
      <c r="AV161" s="844">
        <f t="shared" si="49"/>
        <v>5.1637292582317205</v>
      </c>
      <c r="AW161" s="618">
        <f t="shared" si="46"/>
        <v>23.998394093151724</v>
      </c>
      <c r="AX161" s="713">
        <f t="shared" si="47"/>
        <v>15.858318967258125</v>
      </c>
      <c r="AY161" s="891">
        <v>0.78</v>
      </c>
      <c r="AZ161" s="830">
        <v>34.64</v>
      </c>
      <c r="BA161" s="830">
        <v>1.55</v>
      </c>
      <c r="BB161" s="830">
        <v>9.9</v>
      </c>
      <c r="BC161" s="830">
        <v>17.34</v>
      </c>
      <c r="BD161" s="865"/>
      <c r="BE161" s="594">
        <v>2018</v>
      </c>
      <c r="BF161" s="856">
        <f t="shared" si="48"/>
        <v>1</v>
      </c>
      <c r="BG161" s="840">
        <v>1.6</v>
      </c>
      <c r="BH161" s="823" t="s">
        <v>4455</v>
      </c>
      <c r="BI161" s="823" t="s">
        <v>4456</v>
      </c>
    </row>
    <row r="162" spans="1:61" s="822" customFormat="1" ht="12.75" customHeight="1" x14ac:dyDescent="0.2">
      <c r="A162" s="10" t="s">
        <v>3822</v>
      </c>
      <c r="B162" s="795" t="s">
        <v>3823</v>
      </c>
      <c r="C162" s="889" t="s">
        <v>244</v>
      </c>
      <c r="D162" s="889" t="s">
        <v>4219</v>
      </c>
      <c r="E162" s="699">
        <v>8</v>
      </c>
      <c r="F162" s="1155">
        <v>580</v>
      </c>
      <c r="G162" s="1155" t="s">
        <v>105</v>
      </c>
      <c r="H162" s="1155" t="s">
        <v>105</v>
      </c>
      <c r="I162" s="832">
        <v>66.349999999999994</v>
      </c>
      <c r="J162" s="618">
        <f t="shared" si="35"/>
        <v>3.2554634513941227</v>
      </c>
      <c r="K162" s="835">
        <v>0.54</v>
      </c>
      <c r="L162" s="845">
        <v>4</v>
      </c>
      <c r="M162" s="609">
        <f t="shared" si="36"/>
        <v>2.16</v>
      </c>
      <c r="N162" s="828" t="s">
        <v>4291</v>
      </c>
      <c r="O162" s="700">
        <v>0.53</v>
      </c>
      <c r="P162" s="603">
        <v>44642</v>
      </c>
      <c r="Q162" s="603">
        <v>44657</v>
      </c>
      <c r="R162" s="609">
        <f t="shared" si="37"/>
        <v>1.8867924528301903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2.4271844660194164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5.4394948834225909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27.755072617640366</v>
      </c>
      <c r="V162" s="667" t="str">
        <f>IF(INDEX(Historical!$N$7:$N$1218,MATCH(B162,Historical!$B$7:$B$1249,0))=0,"n/a",((INDEX(Historical!$C$7:$C$1227,MATCH(B162,Historical!$B$7:$B$1249,0))/INDEX(Historical!$N$7:$N$1218,MATCH(B162,Historical!$B$7:$B$1249,0)))^(1/10)-1)*100)</f>
        <v>n/a</v>
      </c>
      <c r="W162" s="668" t="str">
        <f t="shared" si="38"/>
        <v>n/a</v>
      </c>
      <c r="X162" s="669">
        <f t="shared" si="39"/>
        <v>2.1187078334076612</v>
      </c>
      <c r="Y162" s="834"/>
      <c r="Z162" s="618">
        <f t="shared" si="40"/>
        <v>70.129870129870127</v>
      </c>
      <c r="AA162" s="844">
        <f t="shared" si="41"/>
        <v>21.54220779220779</v>
      </c>
      <c r="AB162" s="845">
        <v>12</v>
      </c>
      <c r="AC162" s="824">
        <v>3.08</v>
      </c>
      <c r="AD162" s="824">
        <v>2.78</v>
      </c>
      <c r="AE162" s="824">
        <v>3.17</v>
      </c>
      <c r="AF162" s="824">
        <v>8.6</v>
      </c>
      <c r="AG162" s="824">
        <v>42.3</v>
      </c>
      <c r="AH162" s="824">
        <v>68.400000000000006</v>
      </c>
      <c r="AI162" s="824">
        <v>-4.38</v>
      </c>
      <c r="AJ162" s="824">
        <v>13.100000000000001</v>
      </c>
      <c r="AK162" s="824">
        <v>7.59</v>
      </c>
      <c r="AL162" s="836">
        <v>20190</v>
      </c>
      <c r="AM162" s="830">
        <v>0.4</v>
      </c>
      <c r="AN162" s="824">
        <v>5.74</v>
      </c>
      <c r="AO162" s="705">
        <f t="shared" si="42"/>
        <v>9.4683282768266963</v>
      </c>
      <c r="AP162" s="706">
        <f t="shared" si="43"/>
        <v>31.010536069034487</v>
      </c>
      <c r="AQ162" s="846">
        <f t="shared" si="44"/>
        <v>186.94791398284346</v>
      </c>
      <c r="AR162" s="618">
        <f>INDEX(Historical!$C$7:$C$1227,MATCH(B162,Historical!$B$7:$B$1249,0))*IF(AH162="n/a",1.03,IF(AH162&lt;0,1.01,IF(AH162&gt;10,1.1,(1+AH162/100))))</f>
        <v>2.3210000000000002</v>
      </c>
      <c r="AS162" s="844">
        <f t="shared" si="45"/>
        <v>2.3442100000000003</v>
      </c>
      <c r="AT162" s="844">
        <f t="shared" si="49"/>
        <v>2.5221355390000006</v>
      </c>
      <c r="AU162" s="844">
        <f t="shared" si="49"/>
        <v>2.7135656264101007</v>
      </c>
      <c r="AV162" s="844">
        <f t="shared" si="49"/>
        <v>2.9195252574546275</v>
      </c>
      <c r="AW162" s="618">
        <f t="shared" si="46"/>
        <v>12.820436422864727</v>
      </c>
      <c r="AX162" s="713">
        <f t="shared" si="47"/>
        <v>19.322436206276908</v>
      </c>
      <c r="AY162" s="891">
        <v>0.99</v>
      </c>
      <c r="AZ162" s="830">
        <v>42.14</v>
      </c>
      <c r="BA162" s="830">
        <v>-3.2</v>
      </c>
      <c r="BB162" s="830">
        <v>13.56</v>
      </c>
      <c r="BC162" s="830">
        <v>18.16</v>
      </c>
      <c r="BD162" s="865"/>
      <c r="BE162" s="594">
        <v>2015</v>
      </c>
      <c r="BF162" s="856">
        <f t="shared" si="48"/>
        <v>1</v>
      </c>
      <c r="BG162" s="840">
        <v>4.2</v>
      </c>
      <c r="BH162" s="823" t="s">
        <v>4455</v>
      </c>
      <c r="BI162" s="823" t="s">
        <v>4456</v>
      </c>
    </row>
    <row r="163" spans="1:61" s="822" customFormat="1" ht="12.75" customHeight="1" x14ac:dyDescent="0.2">
      <c r="A163" s="829" t="s">
        <v>5065</v>
      </c>
      <c r="B163" s="575" t="s">
        <v>3821</v>
      </c>
      <c r="C163" s="889" t="s">
        <v>4186</v>
      </c>
      <c r="D163" s="889" t="s">
        <v>4187</v>
      </c>
      <c r="E163" s="699">
        <v>9</v>
      </c>
      <c r="F163" s="1155">
        <v>566</v>
      </c>
      <c r="G163" s="1155" t="s">
        <v>105</v>
      </c>
      <c r="H163" s="1155" t="s">
        <v>105</v>
      </c>
      <c r="I163" s="832">
        <v>66.430000000000007</v>
      </c>
      <c r="J163" s="618">
        <f t="shared" si="35"/>
        <v>3.9138943248532287</v>
      </c>
      <c r="K163" s="835">
        <v>0.65</v>
      </c>
      <c r="L163" s="845">
        <v>4</v>
      </c>
      <c r="M163" s="609">
        <f t="shared" si="36"/>
        <v>2.6</v>
      </c>
      <c r="N163" s="828" t="s">
        <v>972</v>
      </c>
      <c r="O163" s="700">
        <v>0.625</v>
      </c>
      <c r="P163" s="603">
        <v>44910</v>
      </c>
      <c r="Q163" s="603">
        <v>44930</v>
      </c>
      <c r="R163" s="609">
        <f t="shared" si="37"/>
        <v>4.0000000000000036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1.26050420168069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2.7751271406612599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3.8000133533338865</v>
      </c>
      <c r="V163" s="667">
        <f>IF(INDEX(Historical!$N$7:$N$1218,MATCH(B163,Historical!$B$7:$B$1249,0))=0,"n/a",((INDEX(Historical!$C$7:$C$1227,MATCH(B163,Historical!$B$7:$B$1249,0))/INDEX(Historical!$N$7:$N$1218,MATCH(B163,Historical!$B$7:$B$1249,0)))^(1/10)-1)*100)</f>
        <v>2.6796858845336446</v>
      </c>
      <c r="W163" s="668">
        <f t="shared" si="38"/>
        <v>1.4180816398169804</v>
      </c>
      <c r="X163" s="669">
        <f t="shared" si="39"/>
        <v>0.4578329341366128</v>
      </c>
      <c r="Y163" s="643"/>
      <c r="Z163" s="618">
        <f t="shared" si="40"/>
        <v>98.113207547169822</v>
      </c>
      <c r="AA163" s="844">
        <f t="shared" si="41"/>
        <v>25.067924528301891</v>
      </c>
      <c r="AB163" s="845">
        <v>12</v>
      </c>
      <c r="AC163" s="824">
        <v>2.65</v>
      </c>
      <c r="AD163" s="824" t="s">
        <v>135</v>
      </c>
      <c r="AE163" s="824">
        <v>9.43</v>
      </c>
      <c r="AF163" s="824">
        <v>1.84</v>
      </c>
      <c r="AG163" s="824">
        <v>7.5</v>
      </c>
      <c r="AH163" s="824">
        <v>699.30000000000007</v>
      </c>
      <c r="AI163" s="824">
        <v>-18.75</v>
      </c>
      <c r="AJ163" s="824">
        <v>8.3000000000000007</v>
      </c>
      <c r="AK163" s="824">
        <v>-0.69</v>
      </c>
      <c r="AL163" s="836">
        <v>11380</v>
      </c>
      <c r="AM163" s="830">
        <v>0.4</v>
      </c>
      <c r="AN163" s="824">
        <v>0.61</v>
      </c>
      <c r="AO163" s="705">
        <f t="shared" si="42"/>
        <v>-17.354016850114775</v>
      </c>
      <c r="AP163" s="706">
        <f t="shared" si="43"/>
        <v>7.7139076781871152</v>
      </c>
      <c r="AQ163" s="846">
        <f t="shared" si="44"/>
        <v>43.178181348471426</v>
      </c>
      <c r="AR163" s="618">
        <f>INDEX(Historical!$C$7:$C$1227,MATCH(B163,Historical!$B$7:$B$1249,0))*IF(AH163="n/a",1.03,IF(AH163&lt;0,1.01,IF(AH163&gt;10,1.1,(1+AH163/100))))</f>
        <v>2.6510000000000002</v>
      </c>
      <c r="AS163" s="844">
        <f t="shared" si="45"/>
        <v>2.6775100000000003</v>
      </c>
      <c r="AT163" s="844">
        <f t="shared" si="49"/>
        <v>2.7042851000000003</v>
      </c>
      <c r="AU163" s="844">
        <f t="shared" si="49"/>
        <v>2.7313279510000004</v>
      </c>
      <c r="AV163" s="844">
        <f t="shared" si="49"/>
        <v>2.7586412305100003</v>
      </c>
      <c r="AW163" s="618">
        <f t="shared" si="46"/>
        <v>13.522764281510003</v>
      </c>
      <c r="AX163" s="713">
        <f t="shared" si="47"/>
        <v>20.356411683742287</v>
      </c>
      <c r="AY163" s="891">
        <v>1.1200000000000001</v>
      </c>
      <c r="AZ163" s="830">
        <v>27.82</v>
      </c>
      <c r="BA163" s="830">
        <v>-15.68</v>
      </c>
      <c r="BB163" s="830">
        <v>12.620000000000001</v>
      </c>
      <c r="BC163" s="830">
        <v>4.5199999999999996</v>
      </c>
      <c r="BD163" s="865"/>
      <c r="BE163" s="594">
        <v>2014</v>
      </c>
      <c r="BF163" s="856">
        <f t="shared" si="48"/>
        <v>1</v>
      </c>
      <c r="BG163" s="840">
        <v>4.2</v>
      </c>
      <c r="BH163" s="823" t="s">
        <v>4455</v>
      </c>
      <c r="BI163" s="823" t="s">
        <v>4457</v>
      </c>
    </row>
    <row r="164" spans="1:61" s="822" customFormat="1" ht="12.75" customHeight="1" x14ac:dyDescent="0.2">
      <c r="A164" s="839" t="s">
        <v>5066</v>
      </c>
      <c r="B164" s="575" t="s">
        <v>3990</v>
      </c>
      <c r="C164" s="889" t="s">
        <v>4186</v>
      </c>
      <c r="D164" s="889" t="s">
        <v>4187</v>
      </c>
      <c r="E164" s="699">
        <v>9</v>
      </c>
      <c r="F164" s="1155">
        <v>535</v>
      </c>
      <c r="G164" s="1155" t="s">
        <v>105</v>
      </c>
      <c r="H164" s="1155" t="s">
        <v>105</v>
      </c>
      <c r="I164" s="832">
        <v>55.29</v>
      </c>
      <c r="J164" s="618">
        <f t="shared" si="35"/>
        <v>2.2788931090613129</v>
      </c>
      <c r="K164" s="835">
        <v>0.315</v>
      </c>
      <c r="L164" s="845">
        <v>4</v>
      </c>
      <c r="M164" s="609">
        <f t="shared" si="36"/>
        <v>1.26</v>
      </c>
      <c r="N164" s="828" t="s">
        <v>484</v>
      </c>
      <c r="O164" s="700">
        <v>0.24</v>
      </c>
      <c r="P164" s="603">
        <v>44650</v>
      </c>
      <c r="Q164" s="603">
        <v>44666</v>
      </c>
      <c r="R164" s="609">
        <f t="shared" si="37"/>
        <v>31.250000000000007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12.650602409638555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14.369581297426315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11.604979032010498</v>
      </c>
      <c r="V164" s="667" t="str">
        <f>IF(INDEX(Historical!$N$7:$N$1218,MATCH(B164,Historical!$B$7:$B$1249,0))=0,"n/a",((INDEX(Historical!$C$7:$C$1227,MATCH(B164,Historical!$B$7:$B$1249,0))/INDEX(Historical!$N$7:$N$1218,MATCH(B164,Historical!$B$7:$B$1249,0)))^(1/10)-1)*100)</f>
        <v>n/a</v>
      </c>
      <c r="W164" s="668" t="str">
        <f t="shared" si="38"/>
        <v>n/a</v>
      </c>
      <c r="X164" s="669">
        <f t="shared" si="39"/>
        <v>0.67865374456201732</v>
      </c>
      <c r="Y164" s="834"/>
      <c r="Z164" s="618">
        <f t="shared" si="40"/>
        <v>135.48387096774192</v>
      </c>
      <c r="AA164" s="844">
        <f t="shared" si="41"/>
        <v>59.451612903225801</v>
      </c>
      <c r="AB164" s="845">
        <v>12</v>
      </c>
      <c r="AC164" s="824">
        <v>0.93</v>
      </c>
      <c r="AD164" s="824">
        <v>5.82</v>
      </c>
      <c r="AE164" s="824">
        <v>18.13</v>
      </c>
      <c r="AF164" s="824">
        <v>1.54</v>
      </c>
      <c r="AG164" s="824">
        <v>2.9000000000000004</v>
      </c>
      <c r="AH164" s="824">
        <v>57.599999999999994</v>
      </c>
      <c r="AI164" s="824">
        <v>18.18</v>
      </c>
      <c r="AJ164" s="824">
        <v>17.100000000000001</v>
      </c>
      <c r="AK164" s="824">
        <v>10</v>
      </c>
      <c r="AL164" s="836">
        <v>10610</v>
      </c>
      <c r="AM164" s="830">
        <v>0.1</v>
      </c>
      <c r="AN164" s="824">
        <v>0</v>
      </c>
      <c r="AO164" s="705">
        <f t="shared" si="42"/>
        <v>-45.567740762153988</v>
      </c>
      <c r="AP164" s="706">
        <f t="shared" si="43"/>
        <v>13.88387214107181</v>
      </c>
      <c r="AQ164" s="846">
        <f t="shared" si="44"/>
        <v>101.72091157060179</v>
      </c>
      <c r="AR164" s="618">
        <f>INDEX(Historical!$C$7:$C$1227,MATCH(B164,Historical!$B$7:$B$1249,0))*IF(AH164="n/a",1.03,IF(AH164&lt;0,1.01,IF(AH164&gt;10,1.1,(1+AH164/100))))</f>
        <v>1.0285000000000002</v>
      </c>
      <c r="AS164" s="844">
        <f t="shared" si="45"/>
        <v>1.1313500000000003</v>
      </c>
      <c r="AT164" s="844">
        <f t="shared" si="49"/>
        <v>1.2444850000000005</v>
      </c>
      <c r="AU164" s="844">
        <f t="shared" si="49"/>
        <v>1.3689335000000007</v>
      </c>
      <c r="AV164" s="844">
        <f t="shared" si="49"/>
        <v>1.5058268500000009</v>
      </c>
      <c r="AW164" s="618">
        <f t="shared" si="46"/>
        <v>6.2790953500000031</v>
      </c>
      <c r="AX164" s="713">
        <f t="shared" si="47"/>
        <v>11.356656447820589</v>
      </c>
      <c r="AY164" s="891">
        <v>0.84</v>
      </c>
      <c r="AZ164" s="830">
        <v>13.44</v>
      </c>
      <c r="BA164" s="830">
        <v>-34.71</v>
      </c>
      <c r="BB164" s="830">
        <v>2.88</v>
      </c>
      <c r="BC164" s="830">
        <v>-13.320000000000002</v>
      </c>
      <c r="BD164" s="865"/>
      <c r="BE164" s="594">
        <v>2014</v>
      </c>
      <c r="BF164" s="856">
        <f t="shared" si="48"/>
        <v>1</v>
      </c>
      <c r="BG164" s="840">
        <v>2</v>
      </c>
      <c r="BH164" s="823" t="s">
        <v>4455</v>
      </c>
      <c r="BI164" s="823" t="s">
        <v>4457</v>
      </c>
    </row>
    <row r="165" spans="1:61" s="822" customFormat="1" ht="12.75" customHeight="1" x14ac:dyDescent="0.2">
      <c r="A165" s="839" t="s">
        <v>5349</v>
      </c>
      <c r="B165" s="575" t="s">
        <v>5350</v>
      </c>
      <c r="C165" s="889" t="s">
        <v>111</v>
      </c>
      <c r="D165" s="889" t="s">
        <v>4199</v>
      </c>
      <c r="E165" s="699">
        <v>5</v>
      </c>
      <c r="F165" s="1155">
        <v>704</v>
      </c>
      <c r="G165" s="1155" t="s">
        <v>105</v>
      </c>
      <c r="H165" s="1155" t="s">
        <v>105</v>
      </c>
      <c r="I165" s="832">
        <v>51.53</v>
      </c>
      <c r="J165" s="618">
        <f t="shared" si="35"/>
        <v>1.6301183776440908</v>
      </c>
      <c r="K165" s="835">
        <v>0.21</v>
      </c>
      <c r="L165" s="845">
        <v>4</v>
      </c>
      <c r="M165" s="609">
        <f t="shared" si="36"/>
        <v>0.84</v>
      </c>
      <c r="N165" s="828" t="s">
        <v>292</v>
      </c>
      <c r="O165" s="700">
        <v>0.19</v>
      </c>
      <c r="P165" s="603">
        <v>44784</v>
      </c>
      <c r="Q165" s="603">
        <v>44816</v>
      </c>
      <c r="R165" s="609">
        <f t="shared" si="37"/>
        <v>10.52631578947368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81.967213114754102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66.611092582297644</v>
      </c>
      <c r="U165" s="667" t="str">
        <f>IF(INDEX(Historical!$H$7:$H$1218,MATCH(B165,Historical!$B$7:$B$1249,0))=0,"n/a",((INDEX(Historical!$C$7:$C$1227,MATCH(B165,Historical!$B$7:$B$1249,0))/INDEX(Historical!$H$7:$H$1218,MATCH(B165,Historical!$B$7:$B$1249,0)))^(1/5)-1)*100)</f>
        <v>n/a</v>
      </c>
      <c r="V165" s="667" t="str">
        <f>IF(INDEX(Historical!$N$7:$N$1218,MATCH(B165,Historical!$B$7:$B$1249,0))=0,"n/a",((INDEX(Historical!$C$7:$C$1227,MATCH(B165,Historical!$B$7:$B$1249,0))/INDEX(Historical!$N$7:$N$1218,MATCH(B165,Historical!$B$7:$B$1249,0)))^(1/10)-1)*100)</f>
        <v>n/a</v>
      </c>
      <c r="W165" s="668" t="str">
        <f t="shared" si="38"/>
        <v>n/a</v>
      </c>
      <c r="X165" s="669" t="str">
        <f t="shared" si="39"/>
        <v>n/a</v>
      </c>
      <c r="Y165" s="640"/>
      <c r="Z165" s="618">
        <f t="shared" si="40"/>
        <v>13.354531001589825</v>
      </c>
      <c r="AA165" s="844">
        <f t="shared" si="41"/>
        <v>8.1923688394276635</v>
      </c>
      <c r="AB165" s="845">
        <v>12</v>
      </c>
      <c r="AC165" s="824">
        <v>6.29</v>
      </c>
      <c r="AD165" s="824">
        <v>5.66</v>
      </c>
      <c r="AE165" s="824">
        <v>0.42</v>
      </c>
      <c r="AF165" s="824">
        <v>1.68</v>
      </c>
      <c r="AG165" s="824">
        <v>23</v>
      </c>
      <c r="AH165" s="824">
        <v>104.2</v>
      </c>
      <c r="AI165" s="824">
        <v>-18.72</v>
      </c>
      <c r="AJ165" s="824">
        <v>44.3</v>
      </c>
      <c r="AK165" s="824">
        <v>1.4200000000000002</v>
      </c>
      <c r="AL165" s="836">
        <v>2760</v>
      </c>
      <c r="AM165" s="830">
        <v>0.4</v>
      </c>
      <c r="AN165" s="824">
        <v>0.82</v>
      </c>
      <c r="AO165" s="705" t="str">
        <f t="shared" si="42"/>
        <v>n/a</v>
      </c>
      <c r="AP165" s="706" t="str">
        <f t="shared" si="43"/>
        <v>n/a</v>
      </c>
      <c r="AQ165" s="846">
        <f t="shared" si="44"/>
        <v>-21.788947498199974</v>
      </c>
      <c r="AR165" s="618">
        <f>INDEX(Historical!$C$7:$C$1227,MATCH(B165,Historical!$B$7:$B$1249,0))*IF(AH165="n/a",1.03,IF(AH165&lt;0,1.01,IF(AH165&gt;10,1.1,(1+AH165/100))))</f>
        <v>0.81400000000000006</v>
      </c>
      <c r="AS165" s="844">
        <f t="shared" si="45"/>
        <v>0.82214000000000009</v>
      </c>
      <c r="AT165" s="844">
        <f t="shared" si="49"/>
        <v>0.83381438800000007</v>
      </c>
      <c r="AU165" s="844">
        <f t="shared" si="49"/>
        <v>0.84565455230960007</v>
      </c>
      <c r="AV165" s="844">
        <f t="shared" si="49"/>
        <v>0.85766284695239636</v>
      </c>
      <c r="AW165" s="618">
        <f t="shared" si="46"/>
        <v>4.1732717872619967</v>
      </c>
      <c r="AX165" s="713">
        <f t="shared" si="47"/>
        <v>8.0987226610945005</v>
      </c>
      <c r="AY165" s="891">
        <v>1.07</v>
      </c>
      <c r="AZ165" s="830">
        <v>20.62</v>
      </c>
      <c r="BA165" s="830">
        <v>-15.370000000000001</v>
      </c>
      <c r="BB165" s="830">
        <v>7.3599999999999994</v>
      </c>
      <c r="BC165" s="830">
        <v>4.1099999999999994</v>
      </c>
      <c r="BD165" s="865"/>
      <c r="BE165" s="594">
        <v>2018</v>
      </c>
      <c r="BF165" s="856">
        <f t="shared" si="48"/>
        <v>1</v>
      </c>
      <c r="BG165" s="840">
        <v>10.4</v>
      </c>
      <c r="BH165" s="823" t="s">
        <v>4455</v>
      </c>
      <c r="BI165" s="823" t="s">
        <v>4456</v>
      </c>
    </row>
    <row r="166" spans="1:61" s="822" customFormat="1" ht="12.75" customHeight="1" x14ac:dyDescent="0.2">
      <c r="A166" s="839" t="s">
        <v>5078</v>
      </c>
      <c r="B166" s="575" t="s">
        <v>3857</v>
      </c>
      <c r="C166" s="889" t="s">
        <v>107</v>
      </c>
      <c r="D166" s="889" t="s">
        <v>4198</v>
      </c>
      <c r="E166" s="699">
        <v>8</v>
      </c>
      <c r="F166" s="1155">
        <v>589</v>
      </c>
      <c r="G166" s="1155" t="s">
        <v>105</v>
      </c>
      <c r="H166" s="1155" t="s">
        <v>105</v>
      </c>
      <c r="I166" s="832">
        <v>7.59</v>
      </c>
      <c r="J166" s="618">
        <f t="shared" si="35"/>
        <v>3.1620553359683794</v>
      </c>
      <c r="K166" s="835">
        <v>0.06</v>
      </c>
      <c r="L166" s="845">
        <v>4</v>
      </c>
      <c r="M166" s="609">
        <f t="shared" si="36"/>
        <v>0.24</v>
      </c>
      <c r="N166" s="828" t="s">
        <v>222</v>
      </c>
      <c r="O166" s="700">
        <v>5.5E-2</v>
      </c>
      <c r="P166" s="603">
        <v>44749</v>
      </c>
      <c r="Q166" s="603">
        <v>44763</v>
      </c>
      <c r="R166" s="609">
        <f t="shared" si="37"/>
        <v>9.0909090909090864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2.4999999999999911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16.39567313371937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21.475985682754171</v>
      </c>
      <c r="V166" s="667" t="str">
        <f>IF(INDEX(Historical!$N$7:$N$1218,MATCH(B166,Historical!$B$7:$B$1249,0))=0,"n/a",((INDEX(Historical!$C$7:$C$1227,MATCH(B166,Historical!$B$7:$B$1249,0))/INDEX(Historical!$N$7:$N$1218,MATCH(B166,Historical!$B$7:$B$1249,0)))^(1/10)-1)*100)</f>
        <v>n/a</v>
      </c>
      <c r="W166" s="668" t="str">
        <f t="shared" si="38"/>
        <v>n/a</v>
      </c>
      <c r="X166" s="669">
        <f t="shared" si="39"/>
        <v>0.87657084419404785</v>
      </c>
      <c r="Y166" s="834"/>
      <c r="Z166" s="618">
        <f t="shared" si="40"/>
        <v>26.966292134831459</v>
      </c>
      <c r="AA166" s="844">
        <f t="shared" si="41"/>
        <v>8.5280898876404496</v>
      </c>
      <c r="AB166" s="845">
        <v>3</v>
      </c>
      <c r="AC166" s="824">
        <v>0.89</v>
      </c>
      <c r="AD166" s="824">
        <v>0.72</v>
      </c>
      <c r="AE166" s="824">
        <v>3.1</v>
      </c>
      <c r="AF166" s="824">
        <v>1.1200000000000001</v>
      </c>
      <c r="AG166" s="824">
        <v>12.5</v>
      </c>
      <c r="AH166" s="824">
        <v>109.2</v>
      </c>
      <c r="AI166" s="824">
        <v>-4.4400000000000004</v>
      </c>
      <c r="AJ166" s="824">
        <v>24.5</v>
      </c>
      <c r="AK166" s="824">
        <v>12</v>
      </c>
      <c r="AL166" s="836">
        <v>161.71</v>
      </c>
      <c r="AM166" s="830">
        <v>1.7000000000000002</v>
      </c>
      <c r="AN166" s="824">
        <v>0</v>
      </c>
      <c r="AO166" s="705">
        <f t="shared" si="42"/>
        <v>16.109951131082099</v>
      </c>
      <c r="AP166" s="706">
        <f t="shared" si="43"/>
        <v>24.63804101872255</v>
      </c>
      <c r="AQ166" s="846">
        <f t="shared" si="44"/>
        <v>-34.845616932098864</v>
      </c>
      <c r="AR166" s="618">
        <f>INDEX(Historical!$C$7:$C$1227,MATCH(B166,Historical!$B$7:$B$1249,0))*IF(AH166="n/a",1.03,IF(AH166&lt;0,1.01,IF(AH166&gt;10,1.1,(1+AH166/100))))</f>
        <v>0.22550000000000001</v>
      </c>
      <c r="AS166" s="844">
        <f t="shared" si="45"/>
        <v>0.22775500000000001</v>
      </c>
      <c r="AT166" s="844">
        <f t="shared" si="49"/>
        <v>0.25053050000000004</v>
      </c>
      <c r="AU166" s="844">
        <f t="shared" si="49"/>
        <v>0.27558355000000007</v>
      </c>
      <c r="AV166" s="844">
        <f t="shared" si="49"/>
        <v>0.3031419050000001</v>
      </c>
      <c r="AW166" s="618">
        <f t="shared" si="46"/>
        <v>1.2825109550000002</v>
      </c>
      <c r="AX166" s="713">
        <f t="shared" si="47"/>
        <v>16.897377536231886</v>
      </c>
      <c r="AY166" s="891">
        <v>0.77</v>
      </c>
      <c r="AZ166" s="830">
        <v>24.84</v>
      </c>
      <c r="BA166" s="830">
        <v>-5.71</v>
      </c>
      <c r="BB166" s="830">
        <v>12.15</v>
      </c>
      <c r="BC166" s="830">
        <v>8.6999999999999993</v>
      </c>
      <c r="BD166" s="865"/>
      <c r="BE166" s="594">
        <v>2015</v>
      </c>
      <c r="BF166" s="856">
        <f t="shared" si="48"/>
        <v>1</v>
      </c>
      <c r="BG166" s="840">
        <v>1.0999999999999999</v>
      </c>
      <c r="BH166" s="823" t="s">
        <v>4455</v>
      </c>
      <c r="BI166" s="823" t="s">
        <v>4456</v>
      </c>
    </row>
    <row r="167" spans="1:61" s="822" customFormat="1" ht="12.75" customHeight="1" x14ac:dyDescent="0.2">
      <c r="A167" s="839" t="s">
        <v>2685</v>
      </c>
      <c r="B167" s="575" t="s">
        <v>2686</v>
      </c>
      <c r="C167" s="889" t="s">
        <v>107</v>
      </c>
      <c r="D167" s="889" t="s">
        <v>4205</v>
      </c>
      <c r="E167" s="699">
        <v>8</v>
      </c>
      <c r="F167" s="1155">
        <v>606</v>
      </c>
      <c r="G167" s="1155" t="s">
        <v>105</v>
      </c>
      <c r="H167" s="1155" t="s">
        <v>105</v>
      </c>
      <c r="I167" s="832">
        <v>99.78</v>
      </c>
      <c r="J167" s="618">
        <f t="shared" si="35"/>
        <v>3.9158147925435962</v>
      </c>
      <c r="K167" s="835">
        <v>0.9768</v>
      </c>
      <c r="L167" s="845">
        <v>4</v>
      </c>
      <c r="M167" s="609">
        <f t="shared" si="36"/>
        <v>3.9072</v>
      </c>
      <c r="N167" s="828" t="s">
        <v>965</v>
      </c>
      <c r="O167" s="700">
        <v>0.94720000000000004</v>
      </c>
      <c r="P167" s="603">
        <v>44951</v>
      </c>
      <c r="Q167" s="603">
        <v>44981</v>
      </c>
      <c r="R167" s="609">
        <f t="shared" si="37"/>
        <v>3.1249999999999956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7.9740365620394549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5.391650882802379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7.2130496249805498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4.8974817969838602</v>
      </c>
      <c r="W167" s="668">
        <f t="shared" si="38"/>
        <v>1.4728078477847011</v>
      </c>
      <c r="X167" s="669">
        <f t="shared" si="39"/>
        <v>0.70029608009519906</v>
      </c>
      <c r="Y167" s="640" t="s">
        <v>5302</v>
      </c>
      <c r="Z167" s="618">
        <f t="shared" si="40"/>
        <v>47.532846715328461</v>
      </c>
      <c r="AA167" s="844">
        <f t="shared" si="41"/>
        <v>12.13868613138686</v>
      </c>
      <c r="AB167" s="845">
        <v>10</v>
      </c>
      <c r="AC167" s="824">
        <v>8.2200000000000006</v>
      </c>
      <c r="AD167" s="824">
        <v>2.5099999999999998</v>
      </c>
      <c r="AE167" s="824">
        <v>5.54</v>
      </c>
      <c r="AF167" s="824">
        <v>1.9</v>
      </c>
      <c r="AG167" s="824">
        <v>16.400000000000002</v>
      </c>
      <c r="AH167" s="824">
        <v>41.4</v>
      </c>
      <c r="AI167" s="824">
        <v>5.38</v>
      </c>
      <c r="AJ167" s="824">
        <v>10.299999999999999</v>
      </c>
      <c r="AK167" s="824">
        <v>4.7699999999999996</v>
      </c>
      <c r="AL167" s="836">
        <v>136190</v>
      </c>
      <c r="AM167" s="830">
        <v>0.1</v>
      </c>
      <c r="AN167" s="824">
        <v>3.41</v>
      </c>
      <c r="AO167" s="705">
        <f t="shared" si="42"/>
        <v>-1.0098217138627152</v>
      </c>
      <c r="AP167" s="706">
        <f t="shared" si="43"/>
        <v>11.128864417524145</v>
      </c>
      <c r="AQ167" s="846">
        <f t="shared" si="44"/>
        <v>1.2444865980585584</v>
      </c>
      <c r="AR167" s="618">
        <f>INDEX(Historical!$C$7:$C$1227,MATCH(B167,Historical!$B$7:$B$1249,0))*IF(AH167="n/a",1.03,IF(AH167&lt;0,1.01,IF(AH167&gt;10,1.1,(1+AH167/100))))</f>
        <v>3.7877400000000003</v>
      </c>
      <c r="AS167" s="844">
        <f t="shared" si="45"/>
        <v>3.9915204120000007</v>
      </c>
      <c r="AT167" s="844">
        <f t="shared" ref="AT167:AV186" si="50">IF($AK167="n/a",1.03*AS167,IF($AK167&lt;0,1.01*AS167,IF($AK167&gt;10,1.1*AS167,(1+$AK167/100)*AS167)))</f>
        <v>4.1819159356524009</v>
      </c>
      <c r="AU167" s="844">
        <f t="shared" si="50"/>
        <v>4.3813933257830211</v>
      </c>
      <c r="AV167" s="844">
        <f t="shared" si="50"/>
        <v>4.5903857874228713</v>
      </c>
      <c r="AW167" s="618">
        <f t="shared" si="46"/>
        <v>20.932955460858292</v>
      </c>
      <c r="AX167" s="713">
        <f t="shared" si="47"/>
        <v>20.979109501762171</v>
      </c>
      <c r="AY167" s="891">
        <v>0.81</v>
      </c>
      <c r="AZ167" s="830">
        <v>19.309999999999999</v>
      </c>
      <c r="BA167" s="830">
        <v>-16.439999999999998</v>
      </c>
      <c r="BB167" s="830">
        <v>6.94</v>
      </c>
      <c r="BC167" s="830">
        <v>-6.9999999999999993E-2</v>
      </c>
      <c r="BD167" s="865"/>
      <c r="BE167" s="594">
        <v>2016</v>
      </c>
      <c r="BF167" s="856">
        <f t="shared" si="48"/>
        <v>1</v>
      </c>
      <c r="BG167" s="840">
        <v>0.89999999999999991</v>
      </c>
      <c r="BH167" s="823" t="s">
        <v>4459</v>
      </c>
      <c r="BI167" s="823" t="s">
        <v>4456</v>
      </c>
    </row>
    <row r="168" spans="1:61" s="822" customFormat="1" ht="12.75" customHeight="1" x14ac:dyDescent="0.2">
      <c r="A168" s="839" t="s">
        <v>5079</v>
      </c>
      <c r="B168" s="575" t="s">
        <v>4598</v>
      </c>
      <c r="C168" s="889" t="s">
        <v>244</v>
      </c>
      <c r="D168" s="889" t="s">
        <v>4184</v>
      </c>
      <c r="E168" s="699">
        <v>8</v>
      </c>
      <c r="F168" s="1155">
        <v>604</v>
      </c>
      <c r="G168" s="1155" t="s">
        <v>105</v>
      </c>
      <c r="H168" s="1155" t="s">
        <v>105</v>
      </c>
      <c r="I168" s="832">
        <v>53.14</v>
      </c>
      <c r="J168" s="618">
        <f t="shared" si="35"/>
        <v>2.1076401957094468</v>
      </c>
      <c r="K168" s="835">
        <v>0.28000000000000003</v>
      </c>
      <c r="L168" s="845">
        <v>4</v>
      </c>
      <c r="M168" s="609">
        <f t="shared" si="36"/>
        <v>1.1200000000000001</v>
      </c>
      <c r="N168" s="828" t="s">
        <v>484</v>
      </c>
      <c r="O168" s="701">
        <v>0.25</v>
      </c>
      <c r="P168" s="603">
        <v>44909</v>
      </c>
      <c r="Q168" s="603">
        <v>44939</v>
      </c>
      <c r="R168" s="609">
        <f t="shared" si="37"/>
        <v>12.000000000000011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9.9999999999999858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24.139010732152034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18.601527070796429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15.969895987933814</v>
      </c>
      <c r="W168" s="668">
        <f t="shared" si="38"/>
        <v>1.1647869895239746</v>
      </c>
      <c r="X168" s="669">
        <f t="shared" si="39"/>
        <v>0.59240532072600094</v>
      </c>
      <c r="Y168" s="640"/>
      <c r="Z168" s="618">
        <f t="shared" si="40"/>
        <v>12.240437158469947</v>
      </c>
      <c r="AA168" s="844">
        <f t="shared" si="41"/>
        <v>5.8076502732240431</v>
      </c>
      <c r="AB168" s="845">
        <v>12</v>
      </c>
      <c r="AC168" s="824">
        <v>9.15</v>
      </c>
      <c r="AD168" s="824">
        <v>0.37</v>
      </c>
      <c r="AE168" s="824">
        <v>0.14000000000000001</v>
      </c>
      <c r="AF168" s="824">
        <v>1.8</v>
      </c>
      <c r="AG168" s="824">
        <v>33.5</v>
      </c>
      <c r="AH168" s="824">
        <v>776</v>
      </c>
      <c r="AI168" s="824">
        <v>-12.55</v>
      </c>
      <c r="AJ168" s="824">
        <v>31.4</v>
      </c>
      <c r="AK168" s="824">
        <v>15.299999999999999</v>
      </c>
      <c r="AL168" s="836">
        <v>1890</v>
      </c>
      <c r="AM168" s="830">
        <v>7.1999999999999993</v>
      </c>
      <c r="AN168" s="824">
        <v>2.5499999999999998</v>
      </c>
      <c r="AO168" s="705">
        <f t="shared" si="42"/>
        <v>14.901516993281833</v>
      </c>
      <c r="AP168" s="706">
        <f t="shared" si="43"/>
        <v>20.709167266505876</v>
      </c>
      <c r="AQ168" s="846">
        <f t="shared" si="44"/>
        <v>-31.837545389127641</v>
      </c>
      <c r="AR168" s="618">
        <f>INDEX(Historical!$C$7:$C$1227,MATCH(B168,Historical!$B$7:$B$1249,0))*IF(AH168="n/a",1.03,IF(AH168&lt;0,1.01,IF(AH168&gt;10,1.1,(1+AH168/100))))</f>
        <v>0.48400000000000004</v>
      </c>
      <c r="AS168" s="844">
        <f t="shared" si="45"/>
        <v>0.48884000000000005</v>
      </c>
      <c r="AT168" s="844">
        <f t="shared" si="50"/>
        <v>0.53772400000000009</v>
      </c>
      <c r="AU168" s="844">
        <f t="shared" si="50"/>
        <v>0.59149640000000014</v>
      </c>
      <c r="AV168" s="844">
        <f t="shared" si="50"/>
        <v>0.65064604000000026</v>
      </c>
      <c r="AW168" s="618">
        <f t="shared" si="46"/>
        <v>2.7527064400000008</v>
      </c>
      <c r="AX168" s="713">
        <f t="shared" si="47"/>
        <v>5.1801024463680863</v>
      </c>
      <c r="AY168" s="891">
        <v>1.91</v>
      </c>
      <c r="AZ168" s="830">
        <v>55.52</v>
      </c>
      <c r="BA168" s="830">
        <v>-10.209999999999999</v>
      </c>
      <c r="BB168" s="830">
        <v>13.950000000000001</v>
      </c>
      <c r="BC168" s="830">
        <v>16.559999999999999</v>
      </c>
      <c r="BD168" s="865"/>
      <c r="BE168" s="594">
        <v>2016</v>
      </c>
      <c r="BF168" s="856">
        <f t="shared" si="48"/>
        <v>1</v>
      </c>
      <c r="BG168" s="840">
        <v>7.6</v>
      </c>
      <c r="BH168" s="823" t="s">
        <v>4455</v>
      </c>
      <c r="BI168" s="823" t="s">
        <v>4456</v>
      </c>
    </row>
    <row r="169" spans="1:61" s="822" customFormat="1" ht="12.75" customHeight="1" x14ac:dyDescent="0.2">
      <c r="A169" s="839" t="s">
        <v>5357</v>
      </c>
      <c r="B169" s="575" t="s">
        <v>5358</v>
      </c>
      <c r="C169" s="889" t="s">
        <v>107</v>
      </c>
      <c r="D169" s="889" t="s">
        <v>4201</v>
      </c>
      <c r="E169" s="699">
        <v>5</v>
      </c>
      <c r="F169" s="1155">
        <v>706</v>
      </c>
      <c r="G169" s="1155" t="s">
        <v>105</v>
      </c>
      <c r="H169" s="1155" t="s">
        <v>105</v>
      </c>
      <c r="I169" s="832">
        <v>18.899999999999999</v>
      </c>
      <c r="J169" s="618">
        <f t="shared" si="35"/>
        <v>3.8095238095238098</v>
      </c>
      <c r="K169" s="835">
        <v>0.18</v>
      </c>
      <c r="L169" s="845">
        <v>4</v>
      </c>
      <c r="M169" s="609">
        <f t="shared" si="36"/>
        <v>0.72</v>
      </c>
      <c r="N169" s="828" t="s">
        <v>323</v>
      </c>
      <c r="O169" s="700">
        <v>0.17</v>
      </c>
      <c r="P169" s="603">
        <v>44819</v>
      </c>
      <c r="Q169" s="603">
        <v>44827</v>
      </c>
      <c r="R169" s="609">
        <f t="shared" si="37"/>
        <v>5.8823529411764595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3.125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5.6295191645437948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6.5762756635474373</v>
      </c>
      <c r="V169" s="667" t="str">
        <f>IF(INDEX(Historical!$N$7:$N$1218,MATCH(B169,Historical!$B$7:$B$1249,0))=0,"n/a",((INDEX(Historical!$C$7:$C$1227,MATCH(B169,Historical!$B$7:$B$1249,0))/INDEX(Historical!$N$7:$N$1218,MATCH(B169,Historical!$B$7:$B$1249,0)))^(1/10)-1)*100)</f>
        <v>n/a</v>
      </c>
      <c r="W169" s="668" t="str">
        <f t="shared" si="38"/>
        <v>n/a</v>
      </c>
      <c r="X169" s="669">
        <f t="shared" si="39"/>
        <v>0.33898328162615654</v>
      </c>
      <c r="Y169" s="640"/>
      <c r="Z169" s="618">
        <f t="shared" si="40"/>
        <v>32.432432432432428</v>
      </c>
      <c r="AA169" s="844">
        <f t="shared" si="41"/>
        <v>8.5135135135135123</v>
      </c>
      <c r="AB169" s="845">
        <v>12</v>
      </c>
      <c r="AC169" s="824">
        <v>2.2200000000000002</v>
      </c>
      <c r="AD169" s="824">
        <v>0.71</v>
      </c>
      <c r="AE169" s="824">
        <v>2.14</v>
      </c>
      <c r="AF169" s="824">
        <v>2.11</v>
      </c>
      <c r="AG169" s="824">
        <v>25.4</v>
      </c>
      <c r="AH169" s="824">
        <v>44.800000000000004</v>
      </c>
      <c r="AI169" s="824">
        <v>12.73</v>
      </c>
      <c r="AJ169" s="824">
        <v>19.400000000000002</v>
      </c>
      <c r="AK169" s="824">
        <v>11.899999999999999</v>
      </c>
      <c r="AL169" s="836">
        <v>275.62</v>
      </c>
      <c r="AM169" s="830">
        <v>11.18</v>
      </c>
      <c r="AN169" s="824">
        <v>0.08</v>
      </c>
      <c r="AO169" s="705">
        <f t="shared" si="42"/>
        <v>1.8722859595577344</v>
      </c>
      <c r="AP169" s="706">
        <f t="shared" si="43"/>
        <v>10.385799473071247</v>
      </c>
      <c r="AQ169" s="846">
        <f t="shared" si="44"/>
        <v>-10.647978289331462</v>
      </c>
      <c r="AR169" s="618">
        <f>INDEX(Historical!$C$7:$C$1227,MATCH(B169,Historical!$B$7:$B$1249,0))*IF(AH169="n/a",1.03,IF(AH169&lt;0,1.01,IF(AH169&gt;10,1.1,(1+AH169/100))))</f>
        <v>0.72600000000000009</v>
      </c>
      <c r="AS169" s="844">
        <f t="shared" si="45"/>
        <v>0.7986000000000002</v>
      </c>
      <c r="AT169" s="844">
        <f t="shared" si="50"/>
        <v>0.87846000000000024</v>
      </c>
      <c r="AU169" s="844">
        <f t="shared" si="50"/>
        <v>0.96630600000000033</v>
      </c>
      <c r="AV169" s="844">
        <f t="shared" si="50"/>
        <v>1.0629366000000005</v>
      </c>
      <c r="AW169" s="618">
        <f t="shared" si="46"/>
        <v>4.4323026000000016</v>
      </c>
      <c r="AX169" s="713">
        <f t="shared" si="47"/>
        <v>23.451336507936517</v>
      </c>
      <c r="AY169" s="891">
        <v>0.85</v>
      </c>
      <c r="AZ169" s="830">
        <v>20.380000000000003</v>
      </c>
      <c r="BA169" s="830">
        <v>-16.669999999999998</v>
      </c>
      <c r="BB169" s="830">
        <v>7.24</v>
      </c>
      <c r="BC169" s="830">
        <v>1.9</v>
      </c>
      <c r="BD169" s="865"/>
      <c r="BE169" s="594">
        <v>2018</v>
      </c>
      <c r="BF169" s="856">
        <f t="shared" si="48"/>
        <v>1</v>
      </c>
      <c r="BG169" s="840">
        <v>10.4</v>
      </c>
      <c r="BH169" s="823" t="s">
        <v>4455</v>
      </c>
      <c r="BI169" s="823" t="s">
        <v>4456</v>
      </c>
    </row>
    <row r="170" spans="1:61" s="822" customFormat="1" ht="12.75" customHeight="1" x14ac:dyDescent="0.2">
      <c r="A170" s="839" t="s">
        <v>4510</v>
      </c>
      <c r="B170" s="575" t="s">
        <v>4502</v>
      </c>
      <c r="C170" s="889" t="s">
        <v>4061</v>
      </c>
      <c r="D170" s="889" t="s">
        <v>4234</v>
      </c>
      <c r="E170" s="699">
        <v>7</v>
      </c>
      <c r="F170" s="1155">
        <v>622</v>
      </c>
      <c r="G170" s="1155" t="s">
        <v>105</v>
      </c>
      <c r="H170" s="1155" t="s">
        <v>105</v>
      </c>
      <c r="I170" s="832">
        <v>110.87</v>
      </c>
      <c r="J170" s="618">
        <f t="shared" si="35"/>
        <v>2.3992062776224405</v>
      </c>
      <c r="K170" s="835">
        <v>2.66</v>
      </c>
      <c r="L170" s="845">
        <v>1</v>
      </c>
      <c r="M170" s="609">
        <f t="shared" si="36"/>
        <v>2.66</v>
      </c>
      <c r="N170" s="828" t="s">
        <v>4519</v>
      </c>
      <c r="O170" s="700">
        <v>2.1890000000000001</v>
      </c>
      <c r="P170" s="603">
        <v>44700</v>
      </c>
      <c r="Q170" s="603">
        <v>44712</v>
      </c>
      <c r="R170" s="609">
        <f t="shared" si="37"/>
        <v>21.51667428049338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30.35127184634019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10.951216261726127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11.604686382939278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10.272451507882362</v>
      </c>
      <c r="W170" s="668">
        <f t="shared" si="38"/>
        <v>1.1296900622051758</v>
      </c>
      <c r="X170" s="669">
        <f t="shared" si="39"/>
        <v>1.4505857978674097</v>
      </c>
      <c r="Y170" s="834" t="s">
        <v>4529</v>
      </c>
      <c r="Z170" s="618">
        <f t="shared" si="40"/>
        <v>95</v>
      </c>
      <c r="AA170" s="844">
        <f t="shared" si="41"/>
        <v>39.596428571428575</v>
      </c>
      <c r="AB170" s="845">
        <v>12</v>
      </c>
      <c r="AC170" s="824">
        <v>2.8</v>
      </c>
      <c r="AD170" s="824">
        <v>483.71</v>
      </c>
      <c r="AE170" s="824">
        <v>4.13</v>
      </c>
      <c r="AF170" s="824">
        <v>2.82</v>
      </c>
      <c r="AG170" s="824">
        <v>7.9</v>
      </c>
      <c r="AH170" s="824">
        <v>2.2999999999999998</v>
      </c>
      <c r="AI170" s="824">
        <v>23.169999999999998</v>
      </c>
      <c r="AJ170" s="824">
        <v>8</v>
      </c>
      <c r="AK170" s="824">
        <v>0.08</v>
      </c>
      <c r="AL170" s="836">
        <v>129340</v>
      </c>
      <c r="AM170" s="830">
        <v>25.5</v>
      </c>
      <c r="AN170" s="824">
        <v>0.42</v>
      </c>
      <c r="AO170" s="705">
        <f t="shared" si="42"/>
        <v>-25.592535910866857</v>
      </c>
      <c r="AP170" s="706">
        <f t="shared" si="43"/>
        <v>14.003892660561718</v>
      </c>
      <c r="AQ170" s="846">
        <f t="shared" si="44"/>
        <v>122.77235871966661</v>
      </c>
      <c r="AR170" s="618">
        <f>INDEX(Historical!$C$7:$C$1227,MATCH(B170,Historical!$B$7:$B$1249,0))*IF(AH170="n/a",1.03,IF(AH170&lt;0,1.01,IF(AH170&gt;10,1.1,(1+AH170/100))))</f>
        <v>2.3118776999999997</v>
      </c>
      <c r="AS170" s="844">
        <f t="shared" si="45"/>
        <v>2.5430654699999997</v>
      </c>
      <c r="AT170" s="844">
        <f t="shared" si="50"/>
        <v>2.5450999223759996</v>
      </c>
      <c r="AU170" s="844">
        <f t="shared" si="50"/>
        <v>2.5471360023139002</v>
      </c>
      <c r="AV170" s="844">
        <f t="shared" si="50"/>
        <v>2.5491737111157513</v>
      </c>
      <c r="AW170" s="618">
        <f t="shared" si="46"/>
        <v>12.49635280580565</v>
      </c>
      <c r="AX170" s="713">
        <f t="shared" si="47"/>
        <v>11.27117597709538</v>
      </c>
      <c r="AY170" s="891">
        <v>1.1299999999999999</v>
      </c>
      <c r="AZ170" s="830">
        <v>41.74</v>
      </c>
      <c r="BA170" s="830">
        <v>-21.3</v>
      </c>
      <c r="BB170" s="830">
        <v>18.279999999999998</v>
      </c>
      <c r="BC170" s="830">
        <v>13.87</v>
      </c>
      <c r="BD170" s="865"/>
      <c r="BE170" s="594">
        <v>2016</v>
      </c>
      <c r="BF170" s="856">
        <f t="shared" si="48"/>
        <v>1</v>
      </c>
      <c r="BG170" s="840">
        <v>4.2</v>
      </c>
      <c r="BH170" s="823" t="s">
        <v>4522</v>
      </c>
      <c r="BI170" s="823" t="s">
        <v>4456</v>
      </c>
    </row>
    <row r="171" spans="1:61" s="822" customFormat="1" ht="12.75" customHeight="1" x14ac:dyDescent="0.2">
      <c r="A171" s="839" t="s">
        <v>4566</v>
      </c>
      <c r="B171" s="575" t="s">
        <v>4556</v>
      </c>
      <c r="C171" s="889" t="s">
        <v>107</v>
      </c>
      <c r="D171" s="889" t="s">
        <v>4201</v>
      </c>
      <c r="E171" s="699">
        <v>6</v>
      </c>
      <c r="F171" s="1155">
        <v>653</v>
      </c>
      <c r="G171" s="1155" t="s">
        <v>105</v>
      </c>
      <c r="H171" s="1155" t="s">
        <v>105</v>
      </c>
      <c r="I171" s="832">
        <v>64.25</v>
      </c>
      <c r="J171" s="618">
        <f t="shared" si="35"/>
        <v>1.867704280155642</v>
      </c>
      <c r="K171" s="835">
        <v>0.3</v>
      </c>
      <c r="L171" s="845">
        <v>4</v>
      </c>
      <c r="M171" s="609">
        <f t="shared" si="36"/>
        <v>1.2</v>
      </c>
      <c r="N171" s="828" t="s">
        <v>147</v>
      </c>
      <c r="O171" s="700">
        <v>0.15</v>
      </c>
      <c r="P171" s="603">
        <v>44620</v>
      </c>
      <c r="Q171" s="603">
        <v>44635</v>
      </c>
      <c r="R171" s="609">
        <f t="shared" si="37"/>
        <v>100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32.352941176470587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23.310603716523492</v>
      </c>
      <c r="U171" s="667" t="str">
        <f>IF(INDEX(Historical!$H$7:$H$1218,MATCH(B171,Historical!$B$7:$B$1249,0))=0,"n/a",((INDEX(Historical!$C$7:$C$1227,MATCH(B171,Historical!$B$7:$B$1249,0))/INDEX(Historical!$H$7:$H$1218,MATCH(B171,Historical!$B$7:$B$1249,0)))^(1/5)-1)*100)</f>
        <v>n/a</v>
      </c>
      <c r="V171" s="667" t="str">
        <f>IF(INDEX(Historical!$N$7:$N$1218,MATCH(B171,Historical!$B$7:$B$1249,0))=0,"n/a",((INDEX(Historical!$C$7:$C$1227,MATCH(B171,Historical!$B$7:$B$1249,0))/INDEX(Historical!$N$7:$N$1218,MATCH(B171,Historical!$B$7:$B$1249,0)))^(1/10)-1)*100)</f>
        <v>n/a</v>
      </c>
      <c r="W171" s="668" t="str">
        <f t="shared" si="38"/>
        <v>n/a</v>
      </c>
      <c r="X171" s="669" t="str">
        <f t="shared" si="39"/>
        <v>n/a</v>
      </c>
      <c r="Y171" s="640"/>
      <c r="Z171" s="618">
        <f t="shared" si="40"/>
        <v>19.966722129783694</v>
      </c>
      <c r="AA171" s="844">
        <f t="shared" si="41"/>
        <v>10.690515806988353</v>
      </c>
      <c r="AB171" s="845">
        <v>12</v>
      </c>
      <c r="AC171" s="824">
        <v>6.01</v>
      </c>
      <c r="AD171" s="824">
        <v>0.74</v>
      </c>
      <c r="AE171" s="824">
        <v>1.44</v>
      </c>
      <c r="AF171" s="824">
        <v>1.52</v>
      </c>
      <c r="AG171" s="824">
        <v>16</v>
      </c>
      <c r="AH171" s="824">
        <v>60.199999999999996</v>
      </c>
      <c r="AI171" s="824">
        <v>16.61</v>
      </c>
      <c r="AJ171" s="824">
        <v>58.4</v>
      </c>
      <c r="AK171" s="824">
        <v>14.180000000000001</v>
      </c>
      <c r="AL171" s="836">
        <v>6730</v>
      </c>
      <c r="AM171" s="830">
        <v>0.3</v>
      </c>
      <c r="AN171" s="824">
        <v>6.44</v>
      </c>
      <c r="AO171" s="705" t="str">
        <f t="shared" si="42"/>
        <v>n/a</v>
      </c>
      <c r="AP171" s="706" t="str">
        <f t="shared" si="43"/>
        <v>n/a</v>
      </c>
      <c r="AQ171" s="846">
        <f t="shared" si="44"/>
        <v>-15.017429168296703</v>
      </c>
      <c r="AR171" s="618">
        <f>INDEX(Historical!$C$7:$C$1227,MATCH(B171,Historical!$B$7:$B$1249,0))*IF(AH171="n/a",1.03,IF(AH171&lt;0,1.01,IF(AH171&gt;10,1.1,(1+AH171/100))))</f>
        <v>0.66</v>
      </c>
      <c r="AS171" s="844">
        <f t="shared" si="45"/>
        <v>0.72600000000000009</v>
      </c>
      <c r="AT171" s="844">
        <f t="shared" si="50"/>
        <v>0.7986000000000002</v>
      </c>
      <c r="AU171" s="844">
        <f t="shared" si="50"/>
        <v>0.87846000000000024</v>
      </c>
      <c r="AV171" s="844">
        <f t="shared" si="50"/>
        <v>0.96630600000000033</v>
      </c>
      <c r="AW171" s="618">
        <f t="shared" si="46"/>
        <v>4.0293660000000013</v>
      </c>
      <c r="AX171" s="713">
        <f t="shared" si="47"/>
        <v>6.271386770428018</v>
      </c>
      <c r="AY171" s="891">
        <v>1.29</v>
      </c>
      <c r="AZ171" s="830">
        <v>30.3</v>
      </c>
      <c r="BA171" s="830">
        <v>-22.85</v>
      </c>
      <c r="BB171" s="830">
        <v>10.16</v>
      </c>
      <c r="BC171" s="830">
        <v>3.7900000000000005</v>
      </c>
      <c r="BD171" s="865"/>
      <c r="BE171" s="594">
        <v>2017</v>
      </c>
      <c r="BF171" s="856">
        <f t="shared" si="48"/>
        <v>1</v>
      </c>
      <c r="BG171" s="840">
        <v>2</v>
      </c>
      <c r="BH171" s="823" t="s">
        <v>4455</v>
      </c>
      <c r="BI171" s="823" t="s">
        <v>4456</v>
      </c>
    </row>
    <row r="172" spans="1:61" s="822" customFormat="1" ht="12.75" customHeight="1" x14ac:dyDescent="0.2">
      <c r="A172" s="838" t="s">
        <v>5088</v>
      </c>
      <c r="B172" s="575" t="s">
        <v>3953</v>
      </c>
      <c r="C172" s="889" t="s">
        <v>107</v>
      </c>
      <c r="D172" s="889" t="s">
        <v>4205</v>
      </c>
      <c r="E172" s="699">
        <v>9</v>
      </c>
      <c r="F172" s="1155">
        <v>510</v>
      </c>
      <c r="G172" s="1155" t="s">
        <v>105</v>
      </c>
      <c r="H172" s="1155" t="s">
        <v>105</v>
      </c>
      <c r="I172" s="832">
        <v>75.819999999999993</v>
      </c>
      <c r="J172" s="618">
        <f t="shared" si="35"/>
        <v>1.2134001582695861</v>
      </c>
      <c r="K172" s="835">
        <v>0.23</v>
      </c>
      <c r="L172" s="845">
        <v>4</v>
      </c>
      <c r="M172" s="609">
        <f t="shared" si="36"/>
        <v>0.92</v>
      </c>
      <c r="N172" s="828" t="s">
        <v>238</v>
      </c>
      <c r="O172" s="700">
        <v>0.2</v>
      </c>
      <c r="P172" s="603">
        <v>44560</v>
      </c>
      <c r="Q172" s="603">
        <v>44568</v>
      </c>
      <c r="R172" s="609">
        <f t="shared" si="37"/>
        <v>15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14.285714285714302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28.164809633939882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39.76542375431584</v>
      </c>
      <c r="V172" s="667" t="str">
        <f>IF(INDEX(Historical!$N$7:$N$1218,MATCH(B172,Historical!$B$7:$B$1249,0))=0,"n/a",((INDEX(Historical!$C$7:$C$1227,MATCH(B172,Historical!$B$7:$B$1249,0))/INDEX(Historical!$N$7:$N$1218,MATCH(B172,Historical!$B$7:$B$1249,0)))^(1/10)-1)*100)</f>
        <v>n/a</v>
      </c>
      <c r="W172" s="668" t="str">
        <f t="shared" si="38"/>
        <v>n/a</v>
      </c>
      <c r="X172" s="669">
        <f t="shared" si="39"/>
        <v>1.9685853343720709</v>
      </c>
      <c r="Y172" s="631"/>
      <c r="Z172" s="618">
        <f t="shared" si="40"/>
        <v>21.100917431192659</v>
      </c>
      <c r="AA172" s="844">
        <f t="shared" si="41"/>
        <v>17.38990825688073</v>
      </c>
      <c r="AB172" s="845">
        <v>12</v>
      </c>
      <c r="AC172" s="824">
        <v>4.3600000000000003</v>
      </c>
      <c r="AD172" s="824" t="s">
        <v>135</v>
      </c>
      <c r="AE172" s="824">
        <v>8.02</v>
      </c>
      <c r="AF172" s="824">
        <v>3.23</v>
      </c>
      <c r="AG172" s="824">
        <v>19.900000000000002</v>
      </c>
      <c r="AH172" s="824">
        <v>22</v>
      </c>
      <c r="AI172" s="824">
        <v>8.82</v>
      </c>
      <c r="AJ172" s="824">
        <v>20.200000000000003</v>
      </c>
      <c r="AK172" s="824" t="s">
        <v>135</v>
      </c>
      <c r="AL172" s="836">
        <v>3990</v>
      </c>
      <c r="AM172" s="830">
        <v>2.4</v>
      </c>
      <c r="AN172" s="824">
        <v>0.05</v>
      </c>
      <c r="AO172" s="705">
        <f t="shared" si="42"/>
        <v>23.588915655704696</v>
      </c>
      <c r="AP172" s="706">
        <f t="shared" si="43"/>
        <v>40.978823912585426</v>
      </c>
      <c r="AQ172" s="846">
        <f t="shared" si="44"/>
        <v>58.000567748241203</v>
      </c>
      <c r="AR172" s="618">
        <f>INDEX(Historical!$C$7:$C$1227,MATCH(B172,Historical!$B$7:$B$1249,0))*IF(AH172="n/a",1.03,IF(AH172&lt;0,1.01,IF(AH172&gt;10,1.1,(1+AH172/100))))</f>
        <v>0.88000000000000012</v>
      </c>
      <c r="AS172" s="844">
        <f t="shared" si="45"/>
        <v>0.95761600000000013</v>
      </c>
      <c r="AT172" s="844">
        <f t="shared" si="50"/>
        <v>0.98634448000000019</v>
      </c>
      <c r="AU172" s="844">
        <f t="shared" si="50"/>
        <v>1.0159348144000002</v>
      </c>
      <c r="AV172" s="844">
        <f t="shared" si="50"/>
        <v>1.0464128588320003</v>
      </c>
      <c r="AW172" s="618">
        <f t="shared" si="46"/>
        <v>4.886308153232001</v>
      </c>
      <c r="AX172" s="713">
        <f t="shared" si="47"/>
        <v>6.4446163983539986</v>
      </c>
      <c r="AY172" s="891">
        <v>0.92</v>
      </c>
      <c r="AZ172" s="830">
        <v>10.61</v>
      </c>
      <c r="BA172" s="830">
        <v>-22.040000000000003</v>
      </c>
      <c r="BB172" s="830">
        <v>-2.6599999999999997</v>
      </c>
      <c r="BC172" s="830">
        <v>-8.3000000000000007</v>
      </c>
      <c r="BD172" s="865"/>
      <c r="BE172" s="594">
        <v>2014</v>
      </c>
      <c r="BF172" s="856">
        <f t="shared" si="48"/>
        <v>1</v>
      </c>
      <c r="BG172" s="840">
        <v>1.6</v>
      </c>
      <c r="BH172" s="823" t="s">
        <v>4455</v>
      </c>
      <c r="BI172" s="823" t="s">
        <v>4456</v>
      </c>
    </row>
    <row r="173" spans="1:61" s="822" customFormat="1" ht="12.75" customHeight="1" x14ac:dyDescent="0.2">
      <c r="A173" s="838" t="s">
        <v>5093</v>
      </c>
      <c r="B173" s="795" t="s">
        <v>3825</v>
      </c>
      <c r="C173" s="889" t="s">
        <v>107</v>
      </c>
      <c r="D173" s="889" t="s">
        <v>117</v>
      </c>
      <c r="E173" s="699">
        <v>9</v>
      </c>
      <c r="F173" s="1155">
        <v>559</v>
      </c>
      <c r="G173" s="1155" t="s">
        <v>105</v>
      </c>
      <c r="H173" s="1155" t="s">
        <v>105</v>
      </c>
      <c r="I173" s="832">
        <v>96.12</v>
      </c>
      <c r="J173" s="618">
        <f t="shared" si="35"/>
        <v>1.2484394506866416</v>
      </c>
      <c r="K173" s="835">
        <v>0.3</v>
      </c>
      <c r="L173" s="845">
        <v>4</v>
      </c>
      <c r="M173" s="609">
        <f t="shared" si="36"/>
        <v>1.2</v>
      </c>
      <c r="N173" s="828" t="s">
        <v>4172</v>
      </c>
      <c r="O173" s="700">
        <v>0.28000000000000003</v>
      </c>
      <c r="P173" s="1006">
        <v>44879</v>
      </c>
      <c r="Q173" s="1006">
        <v>44896</v>
      </c>
      <c r="R173" s="609">
        <f t="shared" si="37"/>
        <v>7.1428571428571281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9.5744680851064032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11.652512828061102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11.045631429892389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7.0738424667737609</v>
      </c>
      <c r="W173" s="668">
        <f t="shared" si="38"/>
        <v>1.5614754614305231</v>
      </c>
      <c r="X173" s="669">
        <f t="shared" si="39"/>
        <v>0.57529330364022857</v>
      </c>
      <c r="Y173" s="628"/>
      <c r="Z173" s="618">
        <f t="shared" si="40"/>
        <v>32.085561497326196</v>
      </c>
      <c r="AA173" s="844">
        <f t="shared" si="41"/>
        <v>25.700534759358288</v>
      </c>
      <c r="AB173" s="845">
        <v>12</v>
      </c>
      <c r="AC173" s="824">
        <v>3.74</v>
      </c>
      <c r="AD173" s="824">
        <v>1.89</v>
      </c>
      <c r="AE173" s="824">
        <v>1.62</v>
      </c>
      <c r="AF173" s="824">
        <v>2.57</v>
      </c>
      <c r="AG173" s="824">
        <v>9.1</v>
      </c>
      <c r="AH173" s="824">
        <v>59.099999999999994</v>
      </c>
      <c r="AI173" s="824">
        <v>22.39</v>
      </c>
      <c r="AJ173" s="824">
        <v>19.2</v>
      </c>
      <c r="AK173" s="824">
        <v>13.4</v>
      </c>
      <c r="AL173" s="836">
        <v>5680</v>
      </c>
      <c r="AM173" s="830">
        <v>0.70000000000000007</v>
      </c>
      <c r="AN173" s="824">
        <v>0.23</v>
      </c>
      <c r="AO173" s="705">
        <f t="shared" si="42"/>
        <v>-13.406463878779258</v>
      </c>
      <c r="AP173" s="706">
        <f t="shared" si="43"/>
        <v>12.29407088057903</v>
      </c>
      <c r="AQ173" s="846">
        <f t="shared" si="44"/>
        <v>71.335115855255097</v>
      </c>
      <c r="AR173" s="618">
        <f>INDEX(Historical!$C$7:$C$1227,MATCH(B173,Historical!$B$7:$B$1249,0))*IF(AH173="n/a",1.03,IF(AH173&lt;0,1.01,IF(AH173&gt;10,1.1,(1+AH173/100))))</f>
        <v>1.1330000000000002</v>
      </c>
      <c r="AS173" s="844">
        <f t="shared" si="45"/>
        <v>1.2463000000000004</v>
      </c>
      <c r="AT173" s="844">
        <f t="shared" si="50"/>
        <v>1.3709300000000006</v>
      </c>
      <c r="AU173" s="844">
        <f t="shared" si="50"/>
        <v>1.5080230000000008</v>
      </c>
      <c r="AV173" s="844">
        <f t="shared" si="50"/>
        <v>1.6588253000000011</v>
      </c>
      <c r="AW173" s="618">
        <f t="shared" si="46"/>
        <v>6.9170783000000027</v>
      </c>
      <c r="AX173" s="713">
        <f t="shared" si="47"/>
        <v>7.1962945276737438</v>
      </c>
      <c r="AY173" s="891">
        <v>0.61</v>
      </c>
      <c r="AZ173" s="830">
        <v>43.87</v>
      </c>
      <c r="BA173" s="830">
        <v>-2.71</v>
      </c>
      <c r="BB173" s="830">
        <v>7.1800000000000006</v>
      </c>
      <c r="BC173" s="830">
        <v>14.56</v>
      </c>
      <c r="BD173" s="865"/>
      <c r="BE173" s="594">
        <v>2014</v>
      </c>
      <c r="BF173" s="856">
        <f t="shared" si="48"/>
        <v>1</v>
      </c>
      <c r="BG173" s="840">
        <v>2.1999999999999997</v>
      </c>
      <c r="BH173" s="823" t="s">
        <v>4455</v>
      </c>
      <c r="BI173" s="823" t="s">
        <v>4456</v>
      </c>
    </row>
    <row r="174" spans="1:61" s="822" customFormat="1" ht="12.75" customHeight="1" x14ac:dyDescent="0.2">
      <c r="A174" s="839" t="s">
        <v>5220</v>
      </c>
      <c r="B174" s="575" t="s">
        <v>5215</v>
      </c>
      <c r="C174" s="889" t="s">
        <v>4061</v>
      </c>
      <c r="D174" s="889" t="s">
        <v>4193</v>
      </c>
      <c r="E174" s="699">
        <v>6</v>
      </c>
      <c r="F174" s="1155">
        <v>642</v>
      </c>
      <c r="G174" s="1155" t="s">
        <v>105</v>
      </c>
      <c r="H174" s="1155" t="s">
        <v>105</v>
      </c>
      <c r="I174" s="832">
        <v>63.1</v>
      </c>
      <c r="J174" s="618">
        <f t="shared" si="35"/>
        <v>3.1695721077654517</v>
      </c>
      <c r="K174" s="835">
        <v>0.5</v>
      </c>
      <c r="L174" s="845">
        <v>4</v>
      </c>
      <c r="M174" s="609">
        <f t="shared" si="36"/>
        <v>2</v>
      </c>
      <c r="N174" s="828" t="s">
        <v>1204</v>
      </c>
      <c r="O174" s="700">
        <v>0.35</v>
      </c>
      <c r="P174" s="1006">
        <v>44509</v>
      </c>
      <c r="Q174" s="1006">
        <v>44524</v>
      </c>
      <c r="R174" s="609">
        <f t="shared" si="37"/>
        <v>42.857142857142868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10.714285714285721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8.9055846181262268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18.982658475160608</v>
      </c>
      <c r="V174" s="667" t="str">
        <f>IF(INDEX(Historical!$N$7:$N$1218,MATCH(B174,Historical!$B$7:$B$1249,0))=0,"n/a",((INDEX(Historical!$C$7:$C$1227,MATCH(B174,Historical!$B$7:$B$1249,0))/INDEX(Historical!$N$7:$N$1218,MATCH(B174,Historical!$B$7:$B$1249,0)))^(1/10)-1)*100)</f>
        <v>n/a</v>
      </c>
      <c r="W174" s="668" t="str">
        <f t="shared" si="38"/>
        <v>n/a</v>
      </c>
      <c r="X174" s="669">
        <f t="shared" si="39"/>
        <v>1.4830201933719225</v>
      </c>
      <c r="Y174" s="640"/>
      <c r="Z174" s="618">
        <f t="shared" si="40"/>
        <v>20.120724346076461</v>
      </c>
      <c r="AA174" s="844">
        <f t="shared" si="41"/>
        <v>6.3480885311871234</v>
      </c>
      <c r="AB174" s="845">
        <v>12</v>
      </c>
      <c r="AC174" s="824">
        <v>9.94</v>
      </c>
      <c r="AD174" s="824">
        <v>1.25</v>
      </c>
      <c r="AE174" s="824">
        <v>1.99</v>
      </c>
      <c r="AF174" s="824">
        <v>0.74</v>
      </c>
      <c r="AG174" s="824">
        <v>32.1</v>
      </c>
      <c r="AH174" s="824">
        <v>150.69999999999999</v>
      </c>
      <c r="AI174" s="824">
        <v>-6.0699999999999994</v>
      </c>
      <c r="AJ174" s="824">
        <v>12.8</v>
      </c>
      <c r="AK174" s="824">
        <v>5</v>
      </c>
      <c r="AL174" s="836">
        <v>2009.9999999999998</v>
      </c>
      <c r="AM174" s="830">
        <v>7.3999999999999995</v>
      </c>
      <c r="AN174" s="824">
        <v>0</v>
      </c>
      <c r="AO174" s="705">
        <f t="shared" si="42"/>
        <v>15.804142051738935</v>
      </c>
      <c r="AP174" s="706">
        <f t="shared" si="43"/>
        <v>22.152230582926059</v>
      </c>
      <c r="AQ174" s="846">
        <f t="shared" si="44"/>
        <v>-54.307377142579881</v>
      </c>
      <c r="AR174" s="618">
        <f>INDEX(Historical!$C$7:$C$1227,MATCH(B174,Historical!$B$7:$B$1249,0))*IF(AH174="n/a",1.03,IF(AH174&lt;0,1.01,IF(AH174&gt;10,1.1,(1+AH174/100))))</f>
        <v>1.7050000000000003</v>
      </c>
      <c r="AS174" s="844">
        <f t="shared" si="45"/>
        <v>1.7220500000000003</v>
      </c>
      <c r="AT174" s="844">
        <f t="shared" si="50"/>
        <v>1.8081525000000005</v>
      </c>
      <c r="AU174" s="844">
        <f t="shared" si="50"/>
        <v>1.8985601250000006</v>
      </c>
      <c r="AV174" s="844">
        <f t="shared" si="50"/>
        <v>1.9934881312500008</v>
      </c>
      <c r="AW174" s="618">
        <f t="shared" si="46"/>
        <v>9.1272507562500014</v>
      </c>
      <c r="AX174" s="713">
        <f t="shared" si="47"/>
        <v>14.464739708795566</v>
      </c>
      <c r="AY174" s="891">
        <v>0.92</v>
      </c>
      <c r="AZ174" s="830">
        <v>21.77</v>
      </c>
      <c r="BA174" s="830">
        <v>-36.04</v>
      </c>
      <c r="BB174" s="830">
        <v>2.9899999999999998</v>
      </c>
      <c r="BC174" s="830">
        <v>-16.100000000000001</v>
      </c>
      <c r="BD174" s="865"/>
      <c r="BE174" s="594">
        <v>2016</v>
      </c>
      <c r="BF174" s="856">
        <f t="shared" si="48"/>
        <v>1</v>
      </c>
      <c r="BG174" s="840">
        <v>22.3</v>
      </c>
      <c r="BH174" s="823" t="s">
        <v>4455</v>
      </c>
      <c r="BI174" s="823" t="s">
        <v>4456</v>
      </c>
    </row>
    <row r="175" spans="1:61" s="822" customFormat="1" ht="12.75" customHeight="1" x14ac:dyDescent="0.2">
      <c r="A175" s="839" t="s">
        <v>5217</v>
      </c>
      <c r="B175" s="575" t="s">
        <v>5212</v>
      </c>
      <c r="C175" s="889" t="s">
        <v>4209</v>
      </c>
      <c r="D175" s="889" t="s">
        <v>514</v>
      </c>
      <c r="E175" s="699">
        <v>7</v>
      </c>
      <c r="F175" s="1155">
        <v>632</v>
      </c>
      <c r="G175" s="1155" t="s">
        <v>105</v>
      </c>
      <c r="H175" s="1155" t="s">
        <v>105</v>
      </c>
      <c r="I175" s="832">
        <v>6.49</v>
      </c>
      <c r="J175" s="618">
        <f t="shared" si="35"/>
        <v>1.4915254237288134</v>
      </c>
      <c r="K175" s="835">
        <v>2.4199999999999999E-2</v>
      </c>
      <c r="L175" s="845">
        <v>4</v>
      </c>
      <c r="M175" s="609">
        <f t="shared" si="36"/>
        <v>9.6799999999999997E-2</v>
      </c>
      <c r="N175" s="828" t="s">
        <v>511</v>
      </c>
      <c r="O175" s="700">
        <v>2.1961499999999998E-2</v>
      </c>
      <c r="P175" s="1006">
        <v>44874</v>
      </c>
      <c r="Q175" s="1006">
        <v>44895</v>
      </c>
      <c r="R175" s="609">
        <f t="shared" si="37"/>
        <v>10.192837465564743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20.619010096937942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13.431509123242492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45.772477319365599</v>
      </c>
      <c r="V175" s="667" t="str">
        <f>IF(INDEX(Historical!$N$7:$N$1218,MATCH(B175,Historical!$B$7:$B$1249,0))=0,"n/a",((INDEX(Historical!$C$7:$C$1227,MATCH(B175,Historical!$B$7:$B$1249,0))/INDEX(Historical!$N$7:$N$1218,MATCH(B175,Historical!$B$7:$B$1249,0)))^(1/10)-1)*100)</f>
        <v>n/a</v>
      </c>
      <c r="W175" s="668" t="str">
        <f t="shared" si="38"/>
        <v>n/a</v>
      </c>
      <c r="X175" s="669">
        <f t="shared" si="39"/>
        <v>2.8081274429058647</v>
      </c>
      <c r="Y175" s="640"/>
      <c r="Z175" s="618">
        <f t="shared" si="40"/>
        <v>33.379310344827587</v>
      </c>
      <c r="AA175" s="844">
        <f t="shared" si="41"/>
        <v>22.379310344827587</v>
      </c>
      <c r="AB175" s="845">
        <v>12</v>
      </c>
      <c r="AC175" s="824">
        <v>0.28999999999999998</v>
      </c>
      <c r="AD175" s="824">
        <v>6.2</v>
      </c>
      <c r="AE175" s="824">
        <v>2.77</v>
      </c>
      <c r="AF175" s="824" t="s">
        <v>135</v>
      </c>
      <c r="AG175" s="824">
        <v>-34.799999999999997</v>
      </c>
      <c r="AH175" s="824">
        <v>916.90000000000009</v>
      </c>
      <c r="AI175" s="824">
        <v>12.590000000000002</v>
      </c>
      <c r="AJ175" s="824">
        <v>16.3</v>
      </c>
      <c r="AK175" s="824">
        <v>3.54</v>
      </c>
      <c r="AL175" s="836">
        <v>24890</v>
      </c>
      <c r="AM175" s="830">
        <v>0.3</v>
      </c>
      <c r="AN175" s="824" t="s">
        <v>135</v>
      </c>
      <c r="AO175" s="705">
        <f t="shared" si="42"/>
        <v>24.884692398266829</v>
      </c>
      <c r="AP175" s="706">
        <f t="shared" si="43"/>
        <v>47.264002743094416</v>
      </c>
      <c r="AQ175" s="846" t="str">
        <f t="shared" si="44"/>
        <v>n/a</v>
      </c>
      <c r="AR175" s="618">
        <f>INDEX(Historical!$C$7:$C$1227,MATCH(B175,Historical!$B$7:$B$1249,0))*IF(AH175="n/a",1.03,IF(AH175&lt;0,1.01,IF(AH175&gt;10,1.1,(1+AH175/100))))</f>
        <v>7.240530000000002E-2</v>
      </c>
      <c r="AS175" s="844">
        <f t="shared" si="45"/>
        <v>7.9645830000000029E-2</v>
      </c>
      <c r="AT175" s="844">
        <f t="shared" si="50"/>
        <v>8.2465292382000038E-2</v>
      </c>
      <c r="AU175" s="844">
        <f t="shared" si="50"/>
        <v>8.5384563732322852E-2</v>
      </c>
      <c r="AV175" s="844">
        <f t="shared" si="50"/>
        <v>8.8407177288447089E-2</v>
      </c>
      <c r="AW175" s="618">
        <f t="shared" si="46"/>
        <v>0.40830816340277004</v>
      </c>
      <c r="AX175" s="713">
        <f t="shared" si="47"/>
        <v>6.2913430416451464</v>
      </c>
      <c r="AY175" s="891">
        <v>0.93</v>
      </c>
      <c r="AZ175" s="830">
        <v>14.06</v>
      </c>
      <c r="BA175" s="830">
        <v>-5.26</v>
      </c>
      <c r="BB175" s="830">
        <v>5.62</v>
      </c>
      <c r="BC175" s="830">
        <v>3.9600000000000004</v>
      </c>
      <c r="BD175" s="865"/>
      <c r="BE175" s="594">
        <v>2016</v>
      </c>
      <c r="BF175" s="856">
        <f t="shared" si="48"/>
        <v>1</v>
      </c>
      <c r="BG175" s="840">
        <v>11.5</v>
      </c>
      <c r="BH175" s="823" t="s">
        <v>4455</v>
      </c>
      <c r="BI175" s="823" t="s">
        <v>4456</v>
      </c>
    </row>
    <row r="176" spans="1:61" s="822" customFormat="1" ht="12.75" customHeight="1" x14ac:dyDescent="0.2">
      <c r="A176" s="839" t="s">
        <v>4389</v>
      </c>
      <c r="B176" s="575" t="s">
        <v>3957</v>
      </c>
      <c r="C176" s="889" t="s">
        <v>107</v>
      </c>
      <c r="D176" s="889" t="s">
        <v>4205</v>
      </c>
      <c r="E176" s="699">
        <v>8</v>
      </c>
      <c r="F176" s="1155">
        <v>591</v>
      </c>
      <c r="G176" s="1155" t="s">
        <v>105</v>
      </c>
      <c r="H176" s="1155" t="s">
        <v>105</v>
      </c>
      <c r="I176" s="832">
        <v>28.36</v>
      </c>
      <c r="J176" s="618">
        <f t="shared" si="35"/>
        <v>2.8208744710860367</v>
      </c>
      <c r="K176" s="835">
        <v>0.2</v>
      </c>
      <c r="L176" s="845">
        <v>4</v>
      </c>
      <c r="M176" s="609">
        <f t="shared" si="36"/>
        <v>0.8</v>
      </c>
      <c r="N176" s="828" t="s">
        <v>316</v>
      </c>
      <c r="O176" s="700">
        <v>0.18</v>
      </c>
      <c r="P176" s="603">
        <v>44818</v>
      </c>
      <c r="Q176" s="603">
        <v>44834</v>
      </c>
      <c r="R176" s="609">
        <f t="shared" si="37"/>
        <v>11.111111111111121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2.9411764705882248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9.7170335131538277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11.842691472014465</v>
      </c>
      <c r="V176" s="667" t="str">
        <f>IF(INDEX(Historical!$N$7:$N$1218,MATCH(B176,Historical!$B$7:$B$1249,0))=0,"n/a",((INDEX(Historical!$C$7:$C$1227,MATCH(B176,Historical!$B$7:$B$1249,0))/INDEX(Historical!$N$7:$N$1218,MATCH(B176,Historical!$B$7:$B$1249,0)))^(1/10)-1)*100)</f>
        <v>n/a</v>
      </c>
      <c r="W176" s="668" t="str">
        <f t="shared" si="38"/>
        <v>n/a</v>
      </c>
      <c r="X176" s="669">
        <f t="shared" si="39"/>
        <v>0.71341514891653401</v>
      </c>
      <c r="Y176" s="834"/>
      <c r="Z176" s="618">
        <f t="shared" si="40"/>
        <v>20.671834625322997</v>
      </c>
      <c r="AA176" s="844">
        <f t="shared" si="41"/>
        <v>7.3281653746770026</v>
      </c>
      <c r="AB176" s="845">
        <v>12</v>
      </c>
      <c r="AC176" s="824">
        <v>3.87</v>
      </c>
      <c r="AD176" s="824">
        <v>0.9</v>
      </c>
      <c r="AE176" s="824">
        <v>2.5299999999999998</v>
      </c>
      <c r="AF176" s="824">
        <v>1.0900000000000001</v>
      </c>
      <c r="AG176" s="824">
        <v>15.6</v>
      </c>
      <c r="AH176" s="824">
        <v>43.8</v>
      </c>
      <c r="AI176" s="824">
        <v>3.65</v>
      </c>
      <c r="AJ176" s="824">
        <v>16.600000000000001</v>
      </c>
      <c r="AK176" s="824">
        <v>8</v>
      </c>
      <c r="AL176" s="836">
        <v>361.22</v>
      </c>
      <c r="AM176" s="830">
        <v>1.3</v>
      </c>
      <c r="AN176" s="824">
        <v>0.38</v>
      </c>
      <c r="AO176" s="705">
        <f t="shared" si="42"/>
        <v>7.3354005684234984</v>
      </c>
      <c r="AP176" s="706">
        <f t="shared" si="43"/>
        <v>14.663565943100501</v>
      </c>
      <c r="AQ176" s="846">
        <f t="shared" si="44"/>
        <v>-40.417376662885893</v>
      </c>
      <c r="AR176" s="618">
        <f>INDEX(Historical!$C$7:$C$1227,MATCH(B176,Historical!$B$7:$B$1249,0))*IF(AH176="n/a",1.03,IF(AH176&lt;0,1.01,IF(AH176&gt;10,1.1,(1+AH176/100))))</f>
        <v>0.77</v>
      </c>
      <c r="AS176" s="844">
        <f t="shared" si="45"/>
        <v>0.79810499999999995</v>
      </c>
      <c r="AT176" s="844">
        <f t="shared" si="50"/>
        <v>0.86195339999999998</v>
      </c>
      <c r="AU176" s="844">
        <f t="shared" si="50"/>
        <v>0.93090967200000008</v>
      </c>
      <c r="AV176" s="844">
        <f t="shared" si="50"/>
        <v>1.0053824457600002</v>
      </c>
      <c r="AW176" s="618">
        <f t="shared" si="46"/>
        <v>4.3663505177600008</v>
      </c>
      <c r="AX176" s="713">
        <f t="shared" si="47"/>
        <v>15.396158384203106</v>
      </c>
      <c r="AY176" s="891">
        <v>0.4</v>
      </c>
      <c r="AZ176" s="830">
        <v>16.850000000000001</v>
      </c>
      <c r="BA176" s="830">
        <v>-8.01</v>
      </c>
      <c r="BB176" s="830">
        <v>0.77</v>
      </c>
      <c r="BC176" s="830">
        <v>3.08</v>
      </c>
      <c r="BD176" s="865"/>
      <c r="BE176" s="594">
        <v>2015</v>
      </c>
      <c r="BF176" s="856">
        <f t="shared" si="48"/>
        <v>1</v>
      </c>
      <c r="BG176" s="840">
        <v>1.3</v>
      </c>
      <c r="BH176" s="823" t="s">
        <v>4455</v>
      </c>
      <c r="BI176" s="823" t="s">
        <v>4456</v>
      </c>
    </row>
    <row r="177" spans="1:61" s="822" customFormat="1" ht="12.75" customHeight="1" x14ac:dyDescent="0.2">
      <c r="A177" s="839" t="s">
        <v>5254</v>
      </c>
      <c r="B177" s="575" t="s">
        <v>5249</v>
      </c>
      <c r="C177" s="889" t="s">
        <v>111</v>
      </c>
      <c r="D177" s="889" t="s">
        <v>4223</v>
      </c>
      <c r="E177" s="699">
        <v>6</v>
      </c>
      <c r="F177" s="1155">
        <v>659</v>
      </c>
      <c r="G177" s="1155" t="s">
        <v>105</v>
      </c>
      <c r="H177" s="1155" t="s">
        <v>105</v>
      </c>
      <c r="I177" s="832">
        <v>25.76</v>
      </c>
      <c r="J177" s="618">
        <f t="shared" si="35"/>
        <v>1.2422360248447204</v>
      </c>
      <c r="K177" s="835">
        <v>0.08</v>
      </c>
      <c r="L177" s="845">
        <v>4</v>
      </c>
      <c r="M177" s="609">
        <f t="shared" si="36"/>
        <v>0.32</v>
      </c>
      <c r="N177" s="828" t="s">
        <v>126</v>
      </c>
      <c r="O177" s="700">
        <v>7.0000000000000007E-2</v>
      </c>
      <c r="P177" s="603">
        <v>44630</v>
      </c>
      <c r="Q177" s="603">
        <v>44659</v>
      </c>
      <c r="R177" s="609">
        <f t="shared" si="37"/>
        <v>14.285714285714276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7.8431372549019773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6.1373611981101694</v>
      </c>
      <c r="U177" s="667" t="str">
        <f>IF(INDEX(Historical!$H$7:$H$1218,MATCH(B177,Historical!$B$7:$B$1249,0))=0,"n/a",((INDEX(Historical!$C$7:$C$1227,MATCH(B177,Historical!$B$7:$B$1249,0))/INDEX(Historical!$H$7:$H$1218,MATCH(B177,Historical!$B$7:$B$1249,0)))^(1/5)-1)*100)</f>
        <v>n/a</v>
      </c>
      <c r="V177" s="667" t="str">
        <f>IF(INDEX(Historical!$N$7:$N$1218,MATCH(B177,Historical!$B$7:$B$1249,0))=0,"n/a",((INDEX(Historical!$C$7:$C$1227,MATCH(B177,Historical!$B$7:$B$1249,0))/INDEX(Historical!$N$7:$N$1218,MATCH(B177,Historical!$B$7:$B$1249,0)))^(1/10)-1)*100)</f>
        <v>n/a</v>
      </c>
      <c r="W177" s="668" t="str">
        <f t="shared" si="38"/>
        <v>n/a</v>
      </c>
      <c r="X177" s="669" t="str">
        <f t="shared" si="39"/>
        <v>n/a</v>
      </c>
      <c r="Y177" s="640"/>
      <c r="Z177" s="618">
        <f t="shared" si="40"/>
        <v>11.851851851851851</v>
      </c>
      <c r="AA177" s="844">
        <f t="shared" si="41"/>
        <v>9.5407407407407412</v>
      </c>
      <c r="AB177" s="845">
        <v>12</v>
      </c>
      <c r="AC177" s="824">
        <v>2.7</v>
      </c>
      <c r="AD177" s="824">
        <v>1.77</v>
      </c>
      <c r="AE177" s="824">
        <v>0.68</v>
      </c>
      <c r="AF177" s="824">
        <v>1.65</v>
      </c>
      <c r="AG177" s="824">
        <v>18.7</v>
      </c>
      <c r="AH177" s="824">
        <v>91</v>
      </c>
      <c r="AI177" s="824">
        <v>-14.19</v>
      </c>
      <c r="AJ177" s="824">
        <v>20.3</v>
      </c>
      <c r="AK177" s="824">
        <v>5.29</v>
      </c>
      <c r="AL177" s="836">
        <v>4530</v>
      </c>
      <c r="AM177" s="830">
        <v>0.70000000000000007</v>
      </c>
      <c r="AN177" s="824">
        <v>0.08</v>
      </c>
      <c r="AO177" s="705" t="str">
        <f t="shared" si="42"/>
        <v>n/a</v>
      </c>
      <c r="AP177" s="706" t="str">
        <f t="shared" si="43"/>
        <v>n/a</v>
      </c>
      <c r="AQ177" s="846">
        <f t="shared" si="44"/>
        <v>-16.354658169886459</v>
      </c>
      <c r="AR177" s="618">
        <f>INDEX(Historical!$C$7:$C$1227,MATCH(B177,Historical!$B$7:$B$1249,0))*IF(AH177="n/a",1.03,IF(AH177&lt;0,1.01,IF(AH177&gt;10,1.1,(1+AH177/100))))</f>
        <v>0.30250000000000005</v>
      </c>
      <c r="AS177" s="844">
        <f t="shared" si="45"/>
        <v>0.30552500000000005</v>
      </c>
      <c r="AT177" s="844">
        <f t="shared" si="50"/>
        <v>0.32168727250000001</v>
      </c>
      <c r="AU177" s="844">
        <f t="shared" si="50"/>
        <v>0.33870452921525002</v>
      </c>
      <c r="AV177" s="844">
        <f t="shared" si="50"/>
        <v>0.35662199881073675</v>
      </c>
      <c r="AW177" s="618">
        <f t="shared" si="46"/>
        <v>1.6250388005259868</v>
      </c>
      <c r="AX177" s="713">
        <f t="shared" si="47"/>
        <v>6.3083804368244829</v>
      </c>
      <c r="AY177" s="891">
        <v>1.04</v>
      </c>
      <c r="AZ177" s="830">
        <v>27.150000000000002</v>
      </c>
      <c r="BA177" s="830">
        <v>-6.3299999999999992</v>
      </c>
      <c r="BB177" s="830">
        <v>14.87</v>
      </c>
      <c r="BC177" s="830">
        <v>9.4700000000000006</v>
      </c>
      <c r="BD177" s="865"/>
      <c r="BE177" s="594">
        <v>2017</v>
      </c>
      <c r="BF177" s="856">
        <f t="shared" si="48"/>
        <v>1</v>
      </c>
      <c r="BG177" s="840">
        <v>11.600000000000001</v>
      </c>
      <c r="BH177" s="823" t="s">
        <v>4455</v>
      </c>
      <c r="BI177" s="823" t="s">
        <v>4456</v>
      </c>
    </row>
    <row r="178" spans="1:61" s="822" customFormat="1" ht="12.75" customHeight="1" x14ac:dyDescent="0.2">
      <c r="A178" s="829" t="s">
        <v>5100</v>
      </c>
      <c r="B178" s="575" t="s">
        <v>2782</v>
      </c>
      <c r="C178" s="889" t="s">
        <v>107</v>
      </c>
      <c r="D178" s="889" t="s">
        <v>4205</v>
      </c>
      <c r="E178" s="699">
        <v>9</v>
      </c>
      <c r="F178" s="1155">
        <v>529</v>
      </c>
      <c r="G178" s="1155" t="s">
        <v>114</v>
      </c>
      <c r="H178" s="1155" t="s">
        <v>114</v>
      </c>
      <c r="I178" s="832">
        <v>42.13</v>
      </c>
      <c r="J178" s="618">
        <f t="shared" si="35"/>
        <v>3.228103489200095</v>
      </c>
      <c r="K178" s="835">
        <v>0.34</v>
      </c>
      <c r="L178" s="845">
        <v>4</v>
      </c>
      <c r="M178" s="609">
        <f t="shared" si="36"/>
        <v>1.36</v>
      </c>
      <c r="N178" s="828" t="s">
        <v>162</v>
      </c>
      <c r="O178" s="700">
        <v>0.33</v>
      </c>
      <c r="P178" s="603">
        <v>44636</v>
      </c>
      <c r="Q178" s="603">
        <v>44652</v>
      </c>
      <c r="R178" s="609">
        <f t="shared" si="37"/>
        <v>3.0303030303030329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2.3255813953488413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13.617128057248994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22.423992536427463</v>
      </c>
      <c r="V178" s="667">
        <f>IF(INDEX(Historical!$N$7:$N$1218,MATCH(B178,Historical!$B$7:$B$1249,0))=0,"n/a",((INDEX(Historical!$C$7:$C$1227,MATCH(B178,Historical!$B$7:$B$1249,0))/INDEX(Historical!$N$7:$N$1218,MATCH(B178,Historical!$B$7:$B$1249,0)))^(1/10)-1)*100)</f>
        <v>41.85720345070807</v>
      </c>
      <c r="W178" s="668">
        <f t="shared" si="38"/>
        <v>0.53572600861484765</v>
      </c>
      <c r="X178" s="669">
        <f t="shared" si="39"/>
        <v>1.0678091684013078</v>
      </c>
      <c r="Y178" s="640" t="s">
        <v>5240</v>
      </c>
      <c r="Z178" s="618">
        <f t="shared" si="40"/>
        <v>27.698574338085542</v>
      </c>
      <c r="AA178" s="844">
        <f t="shared" si="41"/>
        <v>8.5804480651731172</v>
      </c>
      <c r="AB178" s="845">
        <v>12</v>
      </c>
      <c r="AC178" s="824">
        <v>4.91</v>
      </c>
      <c r="AD178" s="824">
        <v>1.06</v>
      </c>
      <c r="AE178" s="824">
        <v>3.29</v>
      </c>
      <c r="AF178" s="824">
        <v>1.63</v>
      </c>
      <c r="AG178" s="824">
        <v>17.100000000000001</v>
      </c>
      <c r="AH178" s="824">
        <v>114.9</v>
      </c>
      <c r="AI178" s="824">
        <v>3.09</v>
      </c>
      <c r="AJ178" s="824">
        <v>21</v>
      </c>
      <c r="AK178" s="824">
        <v>8</v>
      </c>
      <c r="AL178" s="836">
        <v>6050</v>
      </c>
      <c r="AM178" s="830">
        <v>0.4</v>
      </c>
      <c r="AN178" s="824">
        <v>1.2</v>
      </c>
      <c r="AO178" s="705">
        <f t="shared" si="42"/>
        <v>17.071647960454442</v>
      </c>
      <c r="AP178" s="706">
        <f t="shared" si="43"/>
        <v>25.652096025627557</v>
      </c>
      <c r="AQ178" s="846">
        <f t="shared" si="44"/>
        <v>-21.158019230496595</v>
      </c>
      <c r="AR178" s="618">
        <f>INDEX(Historical!$C$7:$C$1227,MATCH(B178,Historical!$B$7:$B$1249,0))*IF(AH178="n/a",1.03,IF(AH178&lt;0,1.01,IF(AH178&gt;10,1.1,(1+AH178/100))))</f>
        <v>1.4520000000000002</v>
      </c>
      <c r="AS178" s="844">
        <f t="shared" si="45"/>
        <v>1.4968668000000001</v>
      </c>
      <c r="AT178" s="844">
        <f t="shared" si="50"/>
        <v>1.6166161440000002</v>
      </c>
      <c r="AU178" s="844">
        <f t="shared" si="50"/>
        <v>1.7459454355200004</v>
      </c>
      <c r="AV178" s="844">
        <f t="shared" si="50"/>
        <v>1.8856210703616005</v>
      </c>
      <c r="AW178" s="618">
        <f t="shared" si="46"/>
        <v>8.1970494498816002</v>
      </c>
      <c r="AX178" s="713">
        <f t="shared" si="47"/>
        <v>19.45656171346214</v>
      </c>
      <c r="AY178" s="891">
        <v>1.36</v>
      </c>
      <c r="AZ178" s="830">
        <v>23.39</v>
      </c>
      <c r="BA178" s="830">
        <v>-22.56</v>
      </c>
      <c r="BB178" s="830">
        <v>5.1100000000000003</v>
      </c>
      <c r="BC178" s="830">
        <v>0.08</v>
      </c>
      <c r="BD178" s="865"/>
      <c r="BE178" s="594">
        <v>2014</v>
      </c>
      <c r="BF178" s="856">
        <f t="shared" si="48"/>
        <v>1</v>
      </c>
      <c r="BG178" s="840">
        <v>1.3</v>
      </c>
      <c r="BH178" s="823" t="s">
        <v>4455</v>
      </c>
      <c r="BI178" s="823" t="s">
        <v>4456</v>
      </c>
    </row>
    <row r="179" spans="1:61" s="822" customFormat="1" ht="12.75" customHeight="1" x14ac:dyDescent="0.2">
      <c r="A179" s="839" t="s">
        <v>4600</v>
      </c>
      <c r="B179" s="575" t="s">
        <v>4601</v>
      </c>
      <c r="C179" s="889" t="s">
        <v>244</v>
      </c>
      <c r="D179" s="889" t="s">
        <v>4217</v>
      </c>
      <c r="E179" s="699">
        <v>6</v>
      </c>
      <c r="F179" s="1155">
        <v>639</v>
      </c>
      <c r="G179" s="1155" t="s">
        <v>105</v>
      </c>
      <c r="H179" s="1155" t="s">
        <v>105</v>
      </c>
      <c r="I179" s="832">
        <v>83.07</v>
      </c>
      <c r="J179" s="618">
        <f t="shared" si="35"/>
        <v>0.65703623450102322</v>
      </c>
      <c r="K179" s="835">
        <v>0.27289999999999998</v>
      </c>
      <c r="L179" s="845">
        <v>2</v>
      </c>
      <c r="M179" s="609">
        <f t="shared" si="36"/>
        <v>0.54579999999999995</v>
      </c>
      <c r="N179" s="828" t="s">
        <v>4063</v>
      </c>
      <c r="O179" s="700">
        <v>0.2276</v>
      </c>
      <c r="P179" s="895">
        <v>44284</v>
      </c>
      <c r="Q179" s="895">
        <v>44351</v>
      </c>
      <c r="R179" s="609">
        <f t="shared" si="37"/>
        <v>19.90333919156414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15.363188343689727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25.976508046397839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24.777709673280945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5.4597791806450413</v>
      </c>
      <c r="W179" s="668">
        <f t="shared" si="38"/>
        <v>4.5382256046394902</v>
      </c>
      <c r="X179" s="669">
        <f t="shared" si="39"/>
        <v>0.37886406228258324</v>
      </c>
      <c r="Y179" s="834" t="s">
        <v>4528</v>
      </c>
      <c r="Z179" s="618">
        <f t="shared" si="40"/>
        <v>10.24015009380863</v>
      </c>
      <c r="AA179" s="844">
        <f t="shared" si="41"/>
        <v>15.585365853658535</v>
      </c>
      <c r="AB179" s="845">
        <v>3</v>
      </c>
      <c r="AC179" s="824">
        <v>5.33</v>
      </c>
      <c r="AD179" s="824">
        <v>1.33</v>
      </c>
      <c r="AE179" s="824">
        <v>1.39</v>
      </c>
      <c r="AF179" s="824">
        <v>2.08</v>
      </c>
      <c r="AG179" s="824">
        <v>13.3</v>
      </c>
      <c r="AH179" s="824">
        <v>-14.399999999999999</v>
      </c>
      <c r="AI179" s="824">
        <v>7.08</v>
      </c>
      <c r="AJ179" s="824">
        <v>65.400000000000006</v>
      </c>
      <c r="AK179" s="824">
        <v>11.600000000000001</v>
      </c>
      <c r="AL179" s="836">
        <v>101590</v>
      </c>
      <c r="AM179" s="830" t="s">
        <v>135</v>
      </c>
      <c r="AN179" s="824">
        <v>0.53</v>
      </c>
      <c r="AO179" s="705">
        <f t="shared" si="42"/>
        <v>9.8493800541234346</v>
      </c>
      <c r="AP179" s="706">
        <f t="shared" si="43"/>
        <v>25.43474590778197</v>
      </c>
      <c r="AQ179" s="846">
        <f t="shared" si="44"/>
        <v>20.032515919848915</v>
      </c>
      <c r="AR179" s="618">
        <f>INDEX(Historical!$C$7:$C$1227,MATCH(B179,Historical!$B$7:$B$1249,0))*IF(AH179="n/a",1.03,IF(AH179&lt;0,1.01,IF(AH179&gt;10,1.1,(1+AH179/100))))</f>
        <v>0.54378400000000005</v>
      </c>
      <c r="AS179" s="844">
        <f t="shared" si="45"/>
        <v>0.58228390720000001</v>
      </c>
      <c r="AT179" s="844">
        <f t="shared" si="50"/>
        <v>0.64051229792000008</v>
      </c>
      <c r="AU179" s="844">
        <f t="shared" si="50"/>
        <v>0.70456352771200015</v>
      </c>
      <c r="AV179" s="844">
        <f t="shared" si="50"/>
        <v>0.77501988048320025</v>
      </c>
      <c r="AW179" s="618">
        <f t="shared" si="46"/>
        <v>3.2461636133152005</v>
      </c>
      <c r="AX179" s="713">
        <f t="shared" si="47"/>
        <v>3.9077448095765028</v>
      </c>
      <c r="AY179" s="891">
        <v>0.97</v>
      </c>
      <c r="AZ179" s="830">
        <v>34.589999999999996</v>
      </c>
      <c r="BA179" s="830">
        <v>-37.89</v>
      </c>
      <c r="BB179" s="830">
        <v>16.21</v>
      </c>
      <c r="BC179" s="830">
        <v>-2.11</v>
      </c>
      <c r="BD179" s="865"/>
      <c r="BE179" s="594">
        <v>2016</v>
      </c>
      <c r="BF179" s="856">
        <f t="shared" si="48"/>
        <v>1</v>
      </c>
      <c r="BG179" s="840">
        <v>3.1</v>
      </c>
      <c r="BH179" s="823" t="s">
        <v>4521</v>
      </c>
      <c r="BI179" s="823" t="s">
        <v>4456</v>
      </c>
    </row>
    <row r="180" spans="1:61" s="822" customFormat="1" ht="12.75" customHeight="1" x14ac:dyDescent="0.2">
      <c r="A180" s="822" t="s">
        <v>5107</v>
      </c>
      <c r="B180" s="575" t="s">
        <v>3826</v>
      </c>
      <c r="C180" s="889" t="s">
        <v>111</v>
      </c>
      <c r="D180" s="889" t="s">
        <v>1186</v>
      </c>
      <c r="E180" s="699">
        <v>9</v>
      </c>
      <c r="F180" s="1155">
        <v>542</v>
      </c>
      <c r="G180" s="1155" t="s">
        <v>105</v>
      </c>
      <c r="H180" s="1155" t="s">
        <v>105</v>
      </c>
      <c r="I180" s="837">
        <v>93.05</v>
      </c>
      <c r="J180" s="618">
        <f t="shared" si="35"/>
        <v>1.1176786673831274</v>
      </c>
      <c r="K180" s="842">
        <v>0.26</v>
      </c>
      <c r="L180" s="594">
        <v>4</v>
      </c>
      <c r="M180" s="609">
        <f t="shared" si="36"/>
        <v>1.04</v>
      </c>
      <c r="N180" s="594" t="s">
        <v>406</v>
      </c>
      <c r="O180" s="701">
        <v>0.25</v>
      </c>
      <c r="P180" s="603">
        <v>44748</v>
      </c>
      <c r="Q180" s="603">
        <v>44770</v>
      </c>
      <c r="R180" s="609">
        <f t="shared" si="37"/>
        <v>4.0000000000000036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4.3478260869565188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3.7347490357151125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7.1402027941006807</v>
      </c>
      <c r="V180" s="667">
        <f>IF(INDEX(Historical!$N$7:$N$1218,MATCH(B180,Historical!$B$7:$B$1249,0))=0,"n/a",((INDEX(Historical!$C$7:$C$1227,MATCH(B180,Historical!$B$7:$B$1249,0))/INDEX(Historical!$N$7:$N$1218,MATCH(B180,Historical!$B$7:$B$1249,0)))^(1/10)-1)*100)</f>
        <v>7.2896336462774824</v>
      </c>
      <c r="W180" s="668">
        <f t="shared" si="38"/>
        <v>0.97950091054944721</v>
      </c>
      <c r="X180" s="669">
        <f t="shared" si="39"/>
        <v>0.26543504810783197</v>
      </c>
      <c r="Y180" s="638"/>
      <c r="Z180" s="618">
        <f t="shared" si="40"/>
        <v>13</v>
      </c>
      <c r="AA180" s="844">
        <f t="shared" si="41"/>
        <v>11.63125</v>
      </c>
      <c r="AB180" s="1155">
        <v>12</v>
      </c>
      <c r="AC180" s="837">
        <v>8</v>
      </c>
      <c r="AD180" s="837">
        <v>2.29</v>
      </c>
      <c r="AE180" s="837">
        <v>1.89</v>
      </c>
      <c r="AF180" s="837">
        <v>2.93</v>
      </c>
      <c r="AG180" s="837">
        <v>27.500000000000004</v>
      </c>
      <c r="AH180" s="837">
        <v>43.5</v>
      </c>
      <c r="AI180" s="837">
        <v>-23.61</v>
      </c>
      <c r="AJ180" s="837">
        <v>26.900000000000002</v>
      </c>
      <c r="AK180" s="837">
        <v>5</v>
      </c>
      <c r="AL180" s="837">
        <v>3890</v>
      </c>
      <c r="AM180" s="837">
        <v>0.2</v>
      </c>
      <c r="AN180" s="837">
        <v>0.51</v>
      </c>
      <c r="AO180" s="705">
        <f t="shared" si="42"/>
        <v>-3.3733685385161909</v>
      </c>
      <c r="AP180" s="706">
        <f t="shared" si="43"/>
        <v>8.2578814614838087</v>
      </c>
      <c r="AQ180" s="846">
        <f t="shared" si="44"/>
        <v>23.071004798946149</v>
      </c>
      <c r="AR180" s="618">
        <f>INDEX(Historical!$C$7:$C$1227,MATCH(B180,Historical!$B$7:$B$1249,0))*IF(AH180="n/a",1.03,IF(AH180&lt;0,1.01,IF(AH180&gt;10,1.1,(1+AH180/100))))</f>
        <v>1.056</v>
      </c>
      <c r="AS180" s="844">
        <f t="shared" si="45"/>
        <v>1.06656</v>
      </c>
      <c r="AT180" s="844">
        <f t="shared" si="50"/>
        <v>1.119888</v>
      </c>
      <c r="AU180" s="844">
        <f t="shared" si="50"/>
        <v>1.1758824000000001</v>
      </c>
      <c r="AV180" s="844">
        <f t="shared" si="50"/>
        <v>1.2346765200000001</v>
      </c>
      <c r="AW180" s="618">
        <f t="shared" si="46"/>
        <v>5.6530069200000002</v>
      </c>
      <c r="AX180" s="713">
        <f t="shared" si="47"/>
        <v>6.0752358087049974</v>
      </c>
      <c r="AY180" s="695">
        <v>1.17</v>
      </c>
      <c r="AZ180" s="840">
        <v>23.65</v>
      </c>
      <c r="BA180" s="840">
        <v>-34.130000000000003</v>
      </c>
      <c r="BB180" s="840">
        <v>10.81</v>
      </c>
      <c r="BC180" s="840">
        <v>-6.72</v>
      </c>
      <c r="BD180" s="865"/>
      <c r="BE180" s="594">
        <v>2014</v>
      </c>
      <c r="BF180" s="856">
        <f t="shared" si="48"/>
        <v>1</v>
      </c>
      <c r="BG180" s="840">
        <v>15.8</v>
      </c>
      <c r="BH180" s="823" t="s">
        <v>4455</v>
      </c>
      <c r="BI180" s="823" t="s">
        <v>4456</v>
      </c>
    </row>
    <row r="181" spans="1:61" s="822" customFormat="1" ht="12.75" customHeight="1" x14ac:dyDescent="0.2">
      <c r="A181" s="839" t="s">
        <v>5108</v>
      </c>
      <c r="B181" s="575" t="s">
        <v>4586</v>
      </c>
      <c r="C181" s="889" t="s">
        <v>4061</v>
      </c>
      <c r="D181" s="889" t="s">
        <v>4234</v>
      </c>
      <c r="E181" s="699">
        <v>5</v>
      </c>
      <c r="F181" s="1155">
        <v>685</v>
      </c>
      <c r="G181" s="1155" t="s">
        <v>105</v>
      </c>
      <c r="H181" s="1155" t="s">
        <v>105</v>
      </c>
      <c r="I181" s="832">
        <v>53.76</v>
      </c>
      <c r="J181" s="618">
        <f t="shared" si="35"/>
        <v>1.4880952380952381</v>
      </c>
      <c r="K181" s="835">
        <v>0.2</v>
      </c>
      <c r="L181" s="845">
        <v>4</v>
      </c>
      <c r="M181" s="609">
        <f t="shared" si="36"/>
        <v>0.8</v>
      </c>
      <c r="N181" s="828" t="s">
        <v>147</v>
      </c>
      <c r="O181" s="700">
        <v>0.16</v>
      </c>
      <c r="P181" s="1006">
        <v>44530</v>
      </c>
      <c r="Q181" s="1006">
        <v>44545</v>
      </c>
      <c r="R181" s="609">
        <f t="shared" si="37"/>
        <v>25.000000000000007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28.301886792452823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31.359822417420325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22.155712398421755</v>
      </c>
      <c r="V181" s="667" t="str">
        <f>IF(INDEX(Historical!$N$7:$N$1218,MATCH(B181,Historical!$B$7:$B$1249,0))=0,"n/a",((INDEX(Historical!$C$7:$C$1227,MATCH(B181,Historical!$B$7:$B$1249,0))/INDEX(Historical!$N$7:$N$1218,MATCH(B181,Historical!$B$7:$B$1249,0)))^(1/10)-1)*100)</f>
        <v>n/a</v>
      </c>
      <c r="W181" s="668" t="str">
        <f t="shared" si="38"/>
        <v>n/a</v>
      </c>
      <c r="X181" s="669">
        <f t="shared" si="39"/>
        <v>0.61035020381327154</v>
      </c>
      <c r="Y181" s="640"/>
      <c r="Z181" s="618">
        <f t="shared" si="40"/>
        <v>30.651340996168585</v>
      </c>
      <c r="AA181" s="844">
        <f t="shared" si="41"/>
        <v>20.597701149425287</v>
      </c>
      <c r="AB181" s="845">
        <v>12</v>
      </c>
      <c r="AC181" s="824">
        <v>2.61</v>
      </c>
      <c r="AD181" s="824">
        <v>2.5099999999999998</v>
      </c>
      <c r="AE181" s="824">
        <v>2.4500000000000002</v>
      </c>
      <c r="AF181" s="824">
        <v>2.29</v>
      </c>
      <c r="AG181" s="824">
        <v>11.5</v>
      </c>
      <c r="AH181" s="824">
        <v>27.6</v>
      </c>
      <c r="AI181" s="824">
        <v>6.84</v>
      </c>
      <c r="AJ181" s="824">
        <v>36.299999999999997</v>
      </c>
      <c r="AK181" s="824">
        <v>7.870000000000001</v>
      </c>
      <c r="AL181" s="836">
        <v>12850</v>
      </c>
      <c r="AM181" s="830">
        <v>0.1</v>
      </c>
      <c r="AN181" s="824">
        <v>1.26</v>
      </c>
      <c r="AO181" s="705">
        <f t="shared" si="42"/>
        <v>3.0461064870917056</v>
      </c>
      <c r="AP181" s="706">
        <f t="shared" si="43"/>
        <v>23.643807636516993</v>
      </c>
      <c r="AQ181" s="846">
        <f t="shared" si="44"/>
        <v>44.789096630902606</v>
      </c>
      <c r="AR181" s="618">
        <f>INDEX(Historical!$C$7:$C$1227,MATCH(B181,Historical!$B$7:$B$1249,0))*IF(AH181="n/a",1.03,IF(AH181&lt;0,1.01,IF(AH181&gt;10,1.1,(1+AH181/100))))</f>
        <v>0.74800000000000011</v>
      </c>
      <c r="AS181" s="844">
        <f t="shared" si="45"/>
        <v>0.79916320000000007</v>
      </c>
      <c r="AT181" s="844">
        <f t="shared" si="50"/>
        <v>0.8620573438400001</v>
      </c>
      <c r="AU181" s="844">
        <f t="shared" si="50"/>
        <v>0.92990125680020808</v>
      </c>
      <c r="AV181" s="844">
        <f t="shared" si="50"/>
        <v>1.0030844857103844</v>
      </c>
      <c r="AW181" s="618">
        <f t="shared" si="46"/>
        <v>4.3422062863505921</v>
      </c>
      <c r="AX181" s="713">
        <f t="shared" si="47"/>
        <v>8.0770206219319061</v>
      </c>
      <c r="AY181" s="891">
        <v>1.45</v>
      </c>
      <c r="AZ181" s="830">
        <v>18.809999999999999</v>
      </c>
      <c r="BA181" s="830">
        <v>-36.64</v>
      </c>
      <c r="BB181" s="830">
        <v>7.53</v>
      </c>
      <c r="BC181" s="830">
        <v>-12.07</v>
      </c>
      <c r="BD181" s="865"/>
      <c r="BE181" s="594">
        <v>2017</v>
      </c>
      <c r="BF181" s="856">
        <f t="shared" si="48"/>
        <v>1</v>
      </c>
      <c r="BG181" s="840">
        <v>4</v>
      </c>
      <c r="BH181" s="823" t="s">
        <v>4455</v>
      </c>
      <c r="BI181" s="823" t="s">
        <v>4456</v>
      </c>
    </row>
    <row r="182" spans="1:61" s="822" customFormat="1" ht="12.75" customHeight="1" x14ac:dyDescent="0.2">
      <c r="A182" s="839" t="s">
        <v>5114</v>
      </c>
      <c r="B182" s="575" t="s">
        <v>4324</v>
      </c>
      <c r="C182" s="889" t="s">
        <v>4186</v>
      </c>
      <c r="D182" s="889" t="s">
        <v>4187</v>
      </c>
      <c r="E182" s="699">
        <v>8</v>
      </c>
      <c r="F182" s="1155">
        <v>592</v>
      </c>
      <c r="G182" s="1155" t="s">
        <v>105</v>
      </c>
      <c r="H182" s="1155" t="s">
        <v>105</v>
      </c>
      <c r="I182" s="832">
        <v>31.9</v>
      </c>
      <c r="J182" s="618">
        <f t="shared" si="35"/>
        <v>5.1410658307210033</v>
      </c>
      <c r="K182" s="835">
        <v>0.41</v>
      </c>
      <c r="L182" s="845">
        <v>4</v>
      </c>
      <c r="M182" s="609">
        <f t="shared" si="36"/>
        <v>1.64</v>
      </c>
      <c r="N182" s="828" t="s">
        <v>316</v>
      </c>
      <c r="O182" s="700">
        <v>0.38500000000000001</v>
      </c>
      <c r="P182" s="603">
        <v>44833</v>
      </c>
      <c r="Q182" s="603">
        <v>44851</v>
      </c>
      <c r="R182" s="609">
        <f t="shared" si="37"/>
        <v>6.4935064935064846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3.9007092198581672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5.1531676221949319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5.8982998859047564</v>
      </c>
      <c r="V182" s="667" t="str">
        <f>IF(INDEX(Historical!$N$7:$N$1218,MATCH(B182,Historical!$B$7:$B$1249,0))=0,"n/a",((INDEX(Historical!$C$7:$C$1227,MATCH(B182,Historical!$B$7:$B$1249,0))/INDEX(Historical!$N$7:$N$1218,MATCH(B182,Historical!$B$7:$B$1249,0)))^(1/10)-1)*100)</f>
        <v>n/a</v>
      </c>
      <c r="W182" s="668" t="str">
        <f t="shared" si="38"/>
        <v>n/a</v>
      </c>
      <c r="X182" s="669">
        <f t="shared" si="39"/>
        <v>0.95133869127496073</v>
      </c>
      <c r="Y182" s="834"/>
      <c r="Z182" s="618">
        <f t="shared" si="40"/>
        <v>141.37931034482759</v>
      </c>
      <c r="AA182" s="844">
        <f t="shared" si="41"/>
        <v>27.5</v>
      </c>
      <c r="AB182" s="845">
        <v>12</v>
      </c>
      <c r="AC182" s="824">
        <v>1.1599999999999999</v>
      </c>
      <c r="AD182" s="824">
        <v>4.5199999999999996</v>
      </c>
      <c r="AE182" s="824">
        <v>10.17</v>
      </c>
      <c r="AF182" s="824">
        <v>1.68</v>
      </c>
      <c r="AG182" s="824">
        <v>6.1</v>
      </c>
      <c r="AH182" s="824">
        <v>18.2</v>
      </c>
      <c r="AI182" s="824">
        <v>-2.19</v>
      </c>
      <c r="AJ182" s="824">
        <v>6.2</v>
      </c>
      <c r="AK182" s="824">
        <v>6.09</v>
      </c>
      <c r="AL182" s="836">
        <v>9000</v>
      </c>
      <c r="AM182" s="830">
        <v>0.3</v>
      </c>
      <c r="AN182" s="824">
        <v>0.91</v>
      </c>
      <c r="AO182" s="705">
        <f t="shared" si="42"/>
        <v>-16.46063428337424</v>
      </c>
      <c r="AP182" s="706">
        <f t="shared" si="43"/>
        <v>11.03936571662576</v>
      </c>
      <c r="AQ182" s="846">
        <f t="shared" si="44"/>
        <v>43.294568401364522</v>
      </c>
      <c r="AR182" s="618">
        <f>INDEX(Historical!$C$7:$C$1227,MATCH(B182,Historical!$B$7:$B$1249,0))*IF(AH182="n/a",1.03,IF(AH182&lt;0,1.01,IF(AH182&gt;10,1.1,(1+AH182/100))))</f>
        <v>1.6115000000000002</v>
      </c>
      <c r="AS182" s="844">
        <f t="shared" si="45"/>
        <v>1.6276150000000003</v>
      </c>
      <c r="AT182" s="844">
        <f t="shared" si="50"/>
        <v>1.7267367535000002</v>
      </c>
      <c r="AU182" s="844">
        <f t="shared" si="50"/>
        <v>1.8318950217881502</v>
      </c>
      <c r="AV182" s="844">
        <f t="shared" si="50"/>
        <v>1.9434574286150486</v>
      </c>
      <c r="AW182" s="618">
        <f t="shared" si="46"/>
        <v>8.7412042039031999</v>
      </c>
      <c r="AX182" s="713">
        <f t="shared" si="47"/>
        <v>27.401894056122885</v>
      </c>
      <c r="AY182" s="891">
        <v>0.97</v>
      </c>
      <c r="AZ182" s="830">
        <v>30.31</v>
      </c>
      <c r="BA182" s="830">
        <v>-8.83</v>
      </c>
      <c r="BB182" s="830">
        <v>0.94000000000000006</v>
      </c>
      <c r="BC182" s="830">
        <v>9.74</v>
      </c>
      <c r="BD182" s="865"/>
      <c r="BE182" s="594">
        <v>2015</v>
      </c>
      <c r="BF182" s="856">
        <f t="shared" si="48"/>
        <v>1</v>
      </c>
      <c r="BG182" s="840">
        <v>3.1</v>
      </c>
      <c r="BH182" s="823" t="s">
        <v>4455</v>
      </c>
      <c r="BI182" s="823" t="s">
        <v>4457</v>
      </c>
    </row>
    <row r="183" spans="1:61" s="822" customFormat="1" ht="12.75" customHeight="1" x14ac:dyDescent="0.2">
      <c r="A183" s="839" t="s">
        <v>5116</v>
      </c>
      <c r="B183" s="575" t="s">
        <v>3993</v>
      </c>
      <c r="C183" s="889" t="s">
        <v>127</v>
      </c>
      <c r="D183" s="889" t="s">
        <v>4213</v>
      </c>
      <c r="E183" s="699">
        <v>8</v>
      </c>
      <c r="F183" s="1155">
        <v>585</v>
      </c>
      <c r="G183" s="1155" t="s">
        <v>105</v>
      </c>
      <c r="H183" s="1155" t="s">
        <v>105</v>
      </c>
      <c r="I183" s="832">
        <v>257.35000000000002</v>
      </c>
      <c r="J183" s="618">
        <f t="shared" si="35"/>
        <v>1.243442782203225</v>
      </c>
      <c r="K183" s="835">
        <v>0.8</v>
      </c>
      <c r="L183" s="845">
        <v>4</v>
      </c>
      <c r="M183" s="609">
        <f t="shared" si="36"/>
        <v>3.2</v>
      </c>
      <c r="N183" s="828" t="s">
        <v>965</v>
      </c>
      <c r="O183" s="700">
        <v>0.76</v>
      </c>
      <c r="P183" s="603">
        <v>44685</v>
      </c>
      <c r="Q183" s="603">
        <v>44700</v>
      </c>
      <c r="R183" s="609">
        <f t="shared" si="37"/>
        <v>5.2631578947368469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1.0000000000000009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3.4103533006934805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14.945807679570478</v>
      </c>
      <c r="V183" s="667" t="str">
        <f>IF(INDEX(Historical!$N$7:$N$1218,MATCH(B183,Historical!$B$7:$B$1249,0))=0,"n/a",((INDEX(Historical!$C$7:$C$1227,MATCH(B183,Historical!$B$7:$B$1249,0))/INDEX(Historical!$N$7:$N$1218,MATCH(B183,Historical!$B$7:$B$1249,0)))^(1/10)-1)*100)</f>
        <v>n/a</v>
      </c>
      <c r="W183" s="668" t="str">
        <f t="shared" si="38"/>
        <v>n/a</v>
      </c>
      <c r="X183" s="669" t="str">
        <f t="shared" si="39"/>
        <v>n/a</v>
      </c>
      <c r="Y183" s="640"/>
      <c r="Z183" s="618" t="str">
        <f t="shared" si="40"/>
        <v>n/a</v>
      </c>
      <c r="AA183" s="844" t="str">
        <f t="shared" si="41"/>
        <v>n/a</v>
      </c>
      <c r="AB183" s="845">
        <v>2</v>
      </c>
      <c r="AC183" s="824">
        <v>-0.1</v>
      </c>
      <c r="AD183" s="824" t="s">
        <v>135</v>
      </c>
      <c r="AE183" s="824">
        <v>4.92</v>
      </c>
      <c r="AF183" s="824">
        <v>5</v>
      </c>
      <c r="AG183" s="824">
        <v>1</v>
      </c>
      <c r="AH183" s="824">
        <v>-102.3</v>
      </c>
      <c r="AI183" s="824">
        <v>15.299999999999999</v>
      </c>
      <c r="AJ183" s="824">
        <v>-15.2</v>
      </c>
      <c r="AK183" s="824">
        <v>10.4</v>
      </c>
      <c r="AL183" s="836">
        <v>46480</v>
      </c>
      <c r="AM183" s="830">
        <v>4.2</v>
      </c>
      <c r="AN183" s="824">
        <v>1.17</v>
      </c>
      <c r="AO183" s="705" t="str">
        <f t="shared" si="42"/>
        <v>n/a</v>
      </c>
      <c r="AP183" s="706">
        <f t="shared" si="43"/>
        <v>16.189250461773703</v>
      </c>
      <c r="AQ183" s="846" t="str">
        <f t="shared" si="44"/>
        <v>n/a</v>
      </c>
      <c r="AR183" s="618">
        <f>INDEX(Historical!$C$7:$C$1227,MATCH(B183,Historical!$B$7:$B$1249,0))*IF(AH183="n/a",1.03,IF(AH183&lt;0,1.01,IF(AH183&gt;10,1.1,(1+AH183/100))))</f>
        <v>3.0602999999999998</v>
      </c>
      <c r="AS183" s="844">
        <f t="shared" si="45"/>
        <v>3.36633</v>
      </c>
      <c r="AT183" s="844">
        <f t="shared" si="50"/>
        <v>3.7029630000000004</v>
      </c>
      <c r="AU183" s="844">
        <f t="shared" si="50"/>
        <v>4.073259300000001</v>
      </c>
      <c r="AV183" s="844">
        <f t="shared" si="50"/>
        <v>4.4805852300000018</v>
      </c>
      <c r="AW183" s="618">
        <f t="shared" si="46"/>
        <v>18.683437530000003</v>
      </c>
      <c r="AX183" s="713">
        <f t="shared" si="47"/>
        <v>7.2599329823197989</v>
      </c>
      <c r="AY183" s="891">
        <v>0.99</v>
      </c>
      <c r="AZ183" s="830">
        <v>23.97</v>
      </c>
      <c r="BA183" s="830">
        <v>-1.6</v>
      </c>
      <c r="BB183" s="830">
        <v>8.15</v>
      </c>
      <c r="BC183" s="830">
        <v>7.7700000000000005</v>
      </c>
      <c r="BD183" s="865"/>
      <c r="BE183" s="594">
        <v>2015</v>
      </c>
      <c r="BF183" s="856">
        <f t="shared" si="48"/>
        <v>1</v>
      </c>
      <c r="BG183" s="840">
        <v>0.4</v>
      </c>
      <c r="BH183" s="823" t="s">
        <v>4455</v>
      </c>
      <c r="BI183" s="823" t="s">
        <v>4456</v>
      </c>
    </row>
    <row r="184" spans="1:61" s="822" customFormat="1" ht="12.75" customHeight="1" x14ac:dyDescent="0.2">
      <c r="A184" s="839" t="s">
        <v>4577</v>
      </c>
      <c r="B184" s="575" t="s">
        <v>4574</v>
      </c>
      <c r="C184" s="889" t="s">
        <v>4186</v>
      </c>
      <c r="D184" s="889" t="s">
        <v>4187</v>
      </c>
      <c r="E184" s="699">
        <v>6</v>
      </c>
      <c r="F184" s="1155">
        <v>663</v>
      </c>
      <c r="G184" s="1155" t="s">
        <v>105</v>
      </c>
      <c r="H184" s="1155" t="s">
        <v>105</v>
      </c>
      <c r="I184" s="832">
        <v>146.9</v>
      </c>
      <c r="J184" s="618">
        <f t="shared" si="35"/>
        <v>2.3961878829135466</v>
      </c>
      <c r="K184" s="835">
        <v>0.88</v>
      </c>
      <c r="L184" s="845">
        <v>4</v>
      </c>
      <c r="M184" s="609">
        <f t="shared" si="36"/>
        <v>3.52</v>
      </c>
      <c r="N184" s="828" t="s">
        <v>484</v>
      </c>
      <c r="O184" s="700">
        <v>0.83</v>
      </c>
      <c r="P184" s="603">
        <v>44650</v>
      </c>
      <c r="Q184" s="603">
        <v>44666</v>
      </c>
      <c r="R184" s="609">
        <f t="shared" si="37"/>
        <v>6.0240963855421743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5.12820512820511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5.4156936422339763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4.7562875622858991</v>
      </c>
      <c r="V184" s="667">
        <f>IF(INDEX(Historical!$N$7:$N$1218,MATCH(B184,Historical!$B$7:$B$1249,0))=0,"n/a",((INDEX(Historical!$C$7:$C$1227,MATCH(B184,Historical!$B$7:$B$1249,0))/INDEX(Historical!$N$7:$N$1218,MATCH(B184,Historical!$B$7:$B$1249,0)))^(1/10)-1)*100)</f>
        <v>2.6708908472750092</v>
      </c>
      <c r="W184" s="668">
        <f t="shared" si="38"/>
        <v>1.7807869487210708</v>
      </c>
      <c r="X184" s="669">
        <f t="shared" si="39"/>
        <v>7.206496306493787E-2</v>
      </c>
      <c r="Y184" s="640"/>
      <c r="Z184" s="618">
        <f t="shared" si="40"/>
        <v>170.87378640776697</v>
      </c>
      <c r="AA184" s="844">
        <f t="shared" si="41"/>
        <v>71.310679611650485</v>
      </c>
      <c r="AB184" s="845">
        <v>12</v>
      </c>
      <c r="AC184" s="824">
        <v>2.06</v>
      </c>
      <c r="AD184" s="824">
        <v>23.48</v>
      </c>
      <c r="AE184" s="824">
        <v>6.3</v>
      </c>
      <c r="AF184" s="824">
        <v>2.2000000000000002</v>
      </c>
      <c r="AG184" s="824">
        <v>3.4000000000000004</v>
      </c>
      <c r="AH184" s="824">
        <v>144.6</v>
      </c>
      <c r="AI184" s="824">
        <v>47.13</v>
      </c>
      <c r="AJ184" s="824">
        <v>66</v>
      </c>
      <c r="AK184" s="824">
        <v>3</v>
      </c>
      <c r="AL184" s="836">
        <v>17870</v>
      </c>
      <c r="AM184" s="830">
        <v>1.2</v>
      </c>
      <c r="AN184" s="824">
        <v>0.84</v>
      </c>
      <c r="AO184" s="705">
        <f t="shared" si="42"/>
        <v>-64.158204166451043</v>
      </c>
      <c r="AP184" s="706">
        <f t="shared" si="43"/>
        <v>7.1524754451994461</v>
      </c>
      <c r="AQ184" s="846">
        <f t="shared" si="44"/>
        <v>164.05680798362826</v>
      </c>
      <c r="AR184" s="618">
        <f>INDEX(Historical!$C$7:$C$1227,MATCH(B184,Historical!$B$7:$B$1249,0))*IF(AH184="n/a",1.03,IF(AH184&lt;0,1.01,IF(AH184&gt;10,1.1,(1+AH184/100))))</f>
        <v>3.6080000000000001</v>
      </c>
      <c r="AS184" s="844">
        <f t="shared" si="45"/>
        <v>3.9688000000000003</v>
      </c>
      <c r="AT184" s="844">
        <f t="shared" si="50"/>
        <v>4.0878640000000006</v>
      </c>
      <c r="AU184" s="844">
        <f t="shared" si="50"/>
        <v>4.2104999200000011</v>
      </c>
      <c r="AV184" s="844">
        <f t="shared" si="50"/>
        <v>4.3368149176000008</v>
      </c>
      <c r="AW184" s="618">
        <f t="shared" si="46"/>
        <v>20.211978837600004</v>
      </c>
      <c r="AX184" s="713">
        <f t="shared" si="47"/>
        <v>13.759005335330157</v>
      </c>
      <c r="AY184" s="891">
        <v>0.65</v>
      </c>
      <c r="AZ184" s="830">
        <v>24.88</v>
      </c>
      <c r="BA184" s="830">
        <v>-30.64</v>
      </c>
      <c r="BB184" s="830">
        <v>9.2100000000000009</v>
      </c>
      <c r="BC184" s="830">
        <v>-7.9200000000000008</v>
      </c>
      <c r="BD184" s="865"/>
      <c r="BE184" s="594">
        <v>2017</v>
      </c>
      <c r="BF184" s="856">
        <f t="shared" si="48"/>
        <v>1</v>
      </c>
      <c r="BG184" s="840">
        <v>1.7000000000000002</v>
      </c>
      <c r="BH184" s="823" t="s">
        <v>4455</v>
      </c>
      <c r="BI184" s="823" t="s">
        <v>4457</v>
      </c>
    </row>
    <row r="185" spans="1:61" s="822" customFormat="1" ht="12.75" customHeight="1" x14ac:dyDescent="0.2">
      <c r="A185" s="839" t="s">
        <v>5219</v>
      </c>
      <c r="B185" s="575" t="s">
        <v>5214</v>
      </c>
      <c r="C185" s="889" t="s">
        <v>4061</v>
      </c>
      <c r="D185" s="889" t="s">
        <v>4192</v>
      </c>
      <c r="E185" s="699">
        <v>5</v>
      </c>
      <c r="F185" s="1155">
        <v>683</v>
      </c>
      <c r="G185" s="1155" t="s">
        <v>105</v>
      </c>
      <c r="H185" s="1155" t="s">
        <v>105</v>
      </c>
      <c r="I185" s="832">
        <v>34.25</v>
      </c>
      <c r="J185" s="618">
        <f t="shared" si="35"/>
        <v>0.61313868613138678</v>
      </c>
      <c r="K185" s="835">
        <v>5.2499999999999998E-2</v>
      </c>
      <c r="L185" s="845">
        <v>4</v>
      </c>
      <c r="M185" s="609">
        <f t="shared" si="36"/>
        <v>0.21</v>
      </c>
      <c r="N185" s="828" t="s">
        <v>4172</v>
      </c>
      <c r="O185" s="700">
        <v>0.05</v>
      </c>
      <c r="P185" s="895">
        <v>44426</v>
      </c>
      <c r="Q185" s="895">
        <v>44439</v>
      </c>
      <c r="R185" s="609">
        <f t="shared" si="37"/>
        <v>4.9999999999999902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29.093198992443291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51.632459143128258</v>
      </c>
      <c r="U185" s="667" t="str">
        <f>IF(INDEX(Historical!$H$7:$H$1218,MATCH(B185,Historical!$B$7:$B$1249,0))=0,"n/a",((INDEX(Historical!$C$7:$C$1227,MATCH(B185,Historical!$B$7:$B$1249,0))/INDEX(Historical!$H$7:$H$1218,MATCH(B185,Historical!$B$7:$B$1249,0)))^(1/5)-1)*100)</f>
        <v>n/a</v>
      </c>
      <c r="V185" s="667" t="str">
        <f>IF(INDEX(Historical!$N$7:$N$1218,MATCH(B185,Historical!$B$7:$B$1249,0))=0,"n/a",((INDEX(Historical!$C$7:$C$1227,MATCH(B185,Historical!$B$7:$B$1249,0))/INDEX(Historical!$N$7:$N$1218,MATCH(B185,Historical!$B$7:$B$1249,0)))^(1/10)-1)*100)</f>
        <v>n/a</v>
      </c>
      <c r="W185" s="668" t="str">
        <f t="shared" si="38"/>
        <v>n/a</v>
      </c>
      <c r="X185" s="669" t="str">
        <f t="shared" si="39"/>
        <v>n/a</v>
      </c>
      <c r="Y185" s="640"/>
      <c r="Z185" s="618">
        <f t="shared" si="40"/>
        <v>13.725490196078431</v>
      </c>
      <c r="AA185" s="844">
        <f t="shared" si="41"/>
        <v>22.385620915032678</v>
      </c>
      <c r="AB185" s="845">
        <v>12</v>
      </c>
      <c r="AC185" s="824">
        <v>1.53</v>
      </c>
      <c r="AD185" s="824">
        <v>0.86</v>
      </c>
      <c r="AE185" s="824">
        <v>12.53</v>
      </c>
      <c r="AF185" s="824">
        <v>6.87</v>
      </c>
      <c r="AG185" s="824">
        <v>69.5</v>
      </c>
      <c r="AH185" s="824">
        <v>-71.399999999999991</v>
      </c>
      <c r="AI185" s="824">
        <v>-88.2</v>
      </c>
      <c r="AJ185" s="824">
        <v>-47.8</v>
      </c>
      <c r="AK185" s="824">
        <v>26</v>
      </c>
      <c r="AL185" s="836">
        <v>8380</v>
      </c>
      <c r="AM185" s="830">
        <v>2.2999999999999998</v>
      </c>
      <c r="AN185" s="824">
        <v>2.5299999999999998</v>
      </c>
      <c r="AO185" s="705" t="str">
        <f t="shared" si="42"/>
        <v>n/a</v>
      </c>
      <c r="AP185" s="706" t="str">
        <f t="shared" si="43"/>
        <v>n/a</v>
      </c>
      <c r="AQ185" s="846">
        <f t="shared" si="44"/>
        <v>161.43978757494642</v>
      </c>
      <c r="AR185" s="618">
        <f>INDEX(Historical!$C$7:$C$1227,MATCH(B185,Historical!$B$7:$B$1249,0))*IF(AH185="n/a",1.03,IF(AH185&lt;0,1.01,IF(AH185&gt;10,1.1,(1+AH185/100))))</f>
        <v>0.20704999999999998</v>
      </c>
      <c r="AS185" s="844">
        <f t="shared" si="45"/>
        <v>0.20912049999999999</v>
      </c>
      <c r="AT185" s="844">
        <f t="shared" si="50"/>
        <v>0.23003255</v>
      </c>
      <c r="AU185" s="844">
        <f t="shared" si="50"/>
        <v>0.253035805</v>
      </c>
      <c r="AV185" s="844">
        <f t="shared" si="50"/>
        <v>0.27833938550000004</v>
      </c>
      <c r="AW185" s="618">
        <f t="shared" si="46"/>
        <v>1.1775782404999999</v>
      </c>
      <c r="AX185" s="713">
        <f t="shared" si="47"/>
        <v>3.4381846437956201</v>
      </c>
      <c r="AY185" s="891">
        <v>0.6</v>
      </c>
      <c r="AZ185" s="830">
        <v>48.72</v>
      </c>
      <c r="BA185" s="830">
        <v>0.03</v>
      </c>
      <c r="BB185" s="830">
        <v>0.80999999999999994</v>
      </c>
      <c r="BC185" s="830">
        <v>5.86</v>
      </c>
      <c r="BD185" s="865"/>
      <c r="BE185" s="594">
        <v>2017</v>
      </c>
      <c r="BF185" s="856">
        <f t="shared" si="48"/>
        <v>1</v>
      </c>
      <c r="BG185" s="840">
        <v>12.3</v>
      </c>
      <c r="BH185" s="823" t="s">
        <v>4455</v>
      </c>
      <c r="BI185" s="823" t="s">
        <v>4456</v>
      </c>
    </row>
    <row r="186" spans="1:61" s="822" customFormat="1" ht="12.75" customHeight="1" x14ac:dyDescent="0.2">
      <c r="A186" s="822" t="s">
        <v>5118</v>
      </c>
      <c r="B186" s="575" t="s">
        <v>4056</v>
      </c>
      <c r="C186" s="889" t="s">
        <v>4061</v>
      </c>
      <c r="D186" s="889" t="s">
        <v>4193</v>
      </c>
      <c r="E186" s="699">
        <v>9</v>
      </c>
      <c r="F186" s="1155">
        <v>550</v>
      </c>
      <c r="G186" s="1155" t="s">
        <v>105</v>
      </c>
      <c r="H186" s="1155" t="s">
        <v>105</v>
      </c>
      <c r="I186" s="837">
        <v>95.62</v>
      </c>
      <c r="J186" s="618">
        <f t="shared" si="35"/>
        <v>2.5935996653419786</v>
      </c>
      <c r="K186" s="842">
        <v>0.62</v>
      </c>
      <c r="L186" s="594">
        <v>4</v>
      </c>
      <c r="M186" s="609">
        <f t="shared" si="36"/>
        <v>2.48</v>
      </c>
      <c r="N186" s="594" t="s">
        <v>147</v>
      </c>
      <c r="O186" s="701">
        <v>0.56000000000000005</v>
      </c>
      <c r="P186" s="603">
        <v>44797</v>
      </c>
      <c r="Q186" s="603">
        <v>44819</v>
      </c>
      <c r="R186" s="609">
        <f t="shared" si="37"/>
        <v>10.714285714285703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12.765957446808528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14.833678012614415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14.44120475235473</v>
      </c>
      <c r="V186" s="667" t="str">
        <f>IF(INDEX(Historical!$N$7:$N$1218,MATCH(B186,Historical!$B$7:$B$1249,0))=0,"n/a",((INDEX(Historical!$C$7:$C$1227,MATCH(B186,Historical!$B$7:$B$1249,0))/INDEX(Historical!$N$7:$N$1218,MATCH(B186,Historical!$B$7:$B$1249,0)))^(1/10)-1)*100)</f>
        <v>n/a</v>
      </c>
      <c r="W186" s="668" t="str">
        <f t="shared" si="38"/>
        <v>n/a</v>
      </c>
      <c r="X186" s="669">
        <f t="shared" si="39"/>
        <v>1.2449314441685111</v>
      </c>
      <c r="Y186" s="833"/>
      <c r="Z186" s="618">
        <f t="shared" si="40"/>
        <v>31.835686777920408</v>
      </c>
      <c r="AA186" s="844">
        <f t="shared" si="41"/>
        <v>12.274711168164314</v>
      </c>
      <c r="AB186" s="1155">
        <v>12</v>
      </c>
      <c r="AC186" s="837">
        <v>7.79</v>
      </c>
      <c r="AD186" s="837">
        <v>1.2</v>
      </c>
      <c r="AE186" s="837">
        <v>2.62</v>
      </c>
      <c r="AF186" s="837">
        <v>2.74</v>
      </c>
      <c r="AG186" s="837">
        <v>25.900000000000002</v>
      </c>
      <c r="AH186" s="837">
        <v>87</v>
      </c>
      <c r="AI186" s="837">
        <v>13.29</v>
      </c>
      <c r="AJ186" s="837">
        <v>11.600000000000001</v>
      </c>
      <c r="AK186" s="837">
        <v>9.65</v>
      </c>
      <c r="AL186" s="837">
        <v>14360</v>
      </c>
      <c r="AM186" s="837">
        <v>0.2</v>
      </c>
      <c r="AN186" s="837">
        <v>0.41</v>
      </c>
      <c r="AO186" s="705">
        <f t="shared" si="42"/>
        <v>4.7600932495323942</v>
      </c>
      <c r="AP186" s="706">
        <f t="shared" si="43"/>
        <v>17.034804417696709</v>
      </c>
      <c r="AQ186" s="846">
        <f t="shared" si="44"/>
        <v>22.261484079129403</v>
      </c>
      <c r="AR186" s="618">
        <f>INDEX(Historical!$C$7:$C$1227,MATCH(B186,Historical!$B$7:$B$1249,0))*IF(AH186="n/a",1.03,IF(AH186&lt;0,1.01,IF(AH186&gt;10,1.1,(1+AH186/100))))</f>
        <v>2.3320000000000003</v>
      </c>
      <c r="AS186" s="844">
        <f t="shared" si="45"/>
        <v>2.5652000000000004</v>
      </c>
      <c r="AT186" s="844">
        <f t="shared" si="50"/>
        <v>2.8127418000000004</v>
      </c>
      <c r="AU186" s="844">
        <f t="shared" si="50"/>
        <v>3.0841713837000007</v>
      </c>
      <c r="AV186" s="844">
        <f t="shared" si="50"/>
        <v>3.3817939222270508</v>
      </c>
      <c r="AW186" s="618">
        <f t="shared" si="46"/>
        <v>14.175907105927052</v>
      </c>
      <c r="AX186" s="713">
        <f t="shared" si="47"/>
        <v>14.825253195907814</v>
      </c>
      <c r="AY186" s="695">
        <v>1.2</v>
      </c>
      <c r="AZ186" s="840">
        <v>25.55</v>
      </c>
      <c r="BA186" s="840">
        <v>-41.86</v>
      </c>
      <c r="BB186" s="840">
        <v>7.5200000000000005</v>
      </c>
      <c r="BC186" s="840">
        <v>-10.190000000000001</v>
      </c>
      <c r="BD186" s="865"/>
      <c r="BE186" s="594">
        <v>2014</v>
      </c>
      <c r="BF186" s="856">
        <f t="shared" si="48"/>
        <v>1</v>
      </c>
      <c r="BG186" s="840">
        <v>15.9</v>
      </c>
      <c r="BH186" s="823" t="s">
        <v>4455</v>
      </c>
      <c r="BI186" s="823" t="s">
        <v>4456</v>
      </c>
    </row>
    <row r="187" spans="1:61" s="822" customFormat="1" ht="12.75" customHeight="1" x14ac:dyDescent="0.2">
      <c r="A187" s="839" t="s">
        <v>5125</v>
      </c>
      <c r="B187" s="575" t="s">
        <v>4493</v>
      </c>
      <c r="C187" s="889" t="s">
        <v>4061</v>
      </c>
      <c r="D187" s="889" t="s">
        <v>4204</v>
      </c>
      <c r="E187" s="699">
        <v>7</v>
      </c>
      <c r="F187" s="1155">
        <v>633</v>
      </c>
      <c r="G187" s="1155" t="s">
        <v>105</v>
      </c>
      <c r="H187" s="1155" t="s">
        <v>105</v>
      </c>
      <c r="I187" s="832">
        <v>3.59</v>
      </c>
      <c r="J187" s="618">
        <f t="shared" si="35"/>
        <v>5.5710306406685239</v>
      </c>
      <c r="K187" s="835">
        <v>0.05</v>
      </c>
      <c r="L187" s="845">
        <v>4</v>
      </c>
      <c r="M187" s="609">
        <f t="shared" si="36"/>
        <v>0.2</v>
      </c>
      <c r="N187" s="828" t="s">
        <v>106</v>
      </c>
      <c r="O187" s="700">
        <v>4.4999999999999998E-2</v>
      </c>
      <c r="P187" s="603">
        <v>44874</v>
      </c>
      <c r="Q187" s="603">
        <v>44895</v>
      </c>
      <c r="R187" s="609">
        <f t="shared" si="37"/>
        <v>11.111111111111121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13.793103448275868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16.260329205681458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17.080491296489232</v>
      </c>
      <c r="V187" s="667" t="str">
        <f>IF(INDEX(Historical!$N$7:$N$1218,MATCH(B187,Historical!$B$7:$B$1249,0))=0,"n/a",((INDEX(Historical!$C$7:$C$1227,MATCH(B187,Historical!$B$7:$B$1249,0))/INDEX(Historical!$N$7:$N$1218,MATCH(B187,Historical!$B$7:$B$1249,0)))^(1/10)-1)*100)</f>
        <v>n/a</v>
      </c>
      <c r="W187" s="668" t="str">
        <f t="shared" si="38"/>
        <v>n/a</v>
      </c>
      <c r="X187" s="669">
        <f t="shared" si="39"/>
        <v>0.80950195717958451</v>
      </c>
      <c r="Y187" s="834"/>
      <c r="Z187" s="618">
        <f t="shared" si="40"/>
        <v>31.74603174603175</v>
      </c>
      <c r="AA187" s="844">
        <f t="shared" si="41"/>
        <v>5.6984126984126977</v>
      </c>
      <c r="AB187" s="845">
        <v>12</v>
      </c>
      <c r="AC187" s="824">
        <v>0.63</v>
      </c>
      <c r="AD187" s="824" t="s">
        <v>135</v>
      </c>
      <c r="AE187" s="824">
        <v>2.38</v>
      </c>
      <c r="AF187" s="824">
        <v>1.32</v>
      </c>
      <c r="AG187" s="824">
        <v>22.5</v>
      </c>
      <c r="AH187" s="824">
        <v>46.300000000000004</v>
      </c>
      <c r="AI187" s="824" t="s">
        <v>135</v>
      </c>
      <c r="AJ187" s="824">
        <v>21.099999999999998</v>
      </c>
      <c r="AK187" s="824" t="s">
        <v>135</v>
      </c>
      <c r="AL187" s="836">
        <v>21.67</v>
      </c>
      <c r="AM187" s="830">
        <v>39.03</v>
      </c>
      <c r="AN187" s="824">
        <v>0</v>
      </c>
      <c r="AO187" s="705">
        <f t="shared" si="42"/>
        <v>16.953109238745057</v>
      </c>
      <c r="AP187" s="706">
        <f t="shared" si="43"/>
        <v>22.651521937157757</v>
      </c>
      <c r="AQ187" s="846">
        <f t="shared" si="44"/>
        <v>-42.180723084175611</v>
      </c>
      <c r="AR187" s="618">
        <f>INDEX(Historical!$C$7:$C$1227,MATCH(B187,Historical!$B$7:$B$1249,0))*IF(AH187="n/a",1.03,IF(AH187&lt;0,1.01,IF(AH187&gt;10,1.1,(1+AH187/100))))</f>
        <v>0.18150000000000002</v>
      </c>
      <c r="AS187" s="844">
        <f t="shared" si="45"/>
        <v>0.18694500000000003</v>
      </c>
      <c r="AT187" s="844">
        <f t="shared" ref="AT187:AV206" si="51">IF($AK187="n/a",1.03*AS187,IF($AK187&lt;0,1.01*AS187,IF($AK187&gt;10,1.1*AS187,(1+$AK187/100)*AS187)))</f>
        <v>0.19255335000000004</v>
      </c>
      <c r="AU187" s="844">
        <f t="shared" si="51"/>
        <v>0.19832995050000005</v>
      </c>
      <c r="AV187" s="844">
        <f t="shared" si="51"/>
        <v>0.20427984901500004</v>
      </c>
      <c r="AW187" s="618">
        <f t="shared" si="46"/>
        <v>0.96360814951500018</v>
      </c>
      <c r="AX187" s="713">
        <f t="shared" si="47"/>
        <v>26.841452632729812</v>
      </c>
      <c r="AY187" s="891">
        <v>1.06</v>
      </c>
      <c r="AZ187" s="830">
        <v>13.61</v>
      </c>
      <c r="BA187" s="830">
        <v>-16.900000000000002</v>
      </c>
      <c r="BB187" s="830">
        <v>-7.9200000000000008</v>
      </c>
      <c r="BC187" s="830">
        <v>-3.8600000000000003</v>
      </c>
      <c r="BD187" s="865"/>
      <c r="BE187" s="594">
        <v>2016</v>
      </c>
      <c r="BF187" s="856">
        <f t="shared" si="48"/>
        <v>1</v>
      </c>
      <c r="BG187" s="840">
        <v>20.399999999999999</v>
      </c>
      <c r="BH187" s="823" t="s">
        <v>4455</v>
      </c>
      <c r="BI187" s="823" t="s">
        <v>4456</v>
      </c>
    </row>
    <row r="188" spans="1:61" s="822" customFormat="1" ht="12.75" customHeight="1" x14ac:dyDescent="0.2">
      <c r="A188" s="839" t="s">
        <v>5297</v>
      </c>
      <c r="B188" s="575" t="s">
        <v>5290</v>
      </c>
      <c r="C188" s="889" t="s">
        <v>107</v>
      </c>
      <c r="D188" s="889" t="s">
        <v>4205</v>
      </c>
      <c r="E188" s="699">
        <v>8</v>
      </c>
      <c r="F188" s="1155">
        <v>569</v>
      </c>
      <c r="G188" s="1155" t="s">
        <v>105</v>
      </c>
      <c r="H188" s="1155" t="s">
        <v>105</v>
      </c>
      <c r="I188" s="832">
        <v>66.739999999999995</v>
      </c>
      <c r="J188" s="618">
        <f t="shared" si="35"/>
        <v>4.2085705723703928</v>
      </c>
      <c r="K188" s="835">
        <v>0.70220000000000005</v>
      </c>
      <c r="L188" s="845">
        <v>4</v>
      </c>
      <c r="M188" s="609">
        <f t="shared" si="36"/>
        <v>2.8088000000000002</v>
      </c>
      <c r="N188" s="828" t="s">
        <v>708</v>
      </c>
      <c r="O188" s="700">
        <v>0.621</v>
      </c>
      <c r="P188" s="603">
        <v>44568</v>
      </c>
      <c r="Q188" s="603">
        <v>44592</v>
      </c>
      <c r="R188" s="609">
        <f t="shared" si="37"/>
        <v>13.075684380032214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8.7225929456625551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7.1952760829538498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9.1064924396400784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6.6526842742349102</v>
      </c>
      <c r="W188" s="668">
        <f t="shared" si="38"/>
        <v>1.3688448247737366</v>
      </c>
      <c r="X188" s="669">
        <f t="shared" si="39"/>
        <v>0.86728499425143601</v>
      </c>
      <c r="Y188" s="640" t="s">
        <v>5302</v>
      </c>
      <c r="Z188" s="618">
        <f t="shared" si="40"/>
        <v>47.606779661016951</v>
      </c>
      <c r="AA188" s="844">
        <f t="shared" si="41"/>
        <v>11.311864406779659</v>
      </c>
      <c r="AB188" s="845">
        <v>10</v>
      </c>
      <c r="AC188" s="824">
        <v>5.9</v>
      </c>
      <c r="AD188" s="824">
        <v>1.29</v>
      </c>
      <c r="AE188" s="824">
        <v>4.7</v>
      </c>
      <c r="AF188" s="824">
        <v>1.67</v>
      </c>
      <c r="AG188" s="824">
        <v>15.1</v>
      </c>
      <c r="AH188" s="824">
        <v>20.100000000000001</v>
      </c>
      <c r="AI188" s="824">
        <v>8.64</v>
      </c>
      <c r="AJ188" s="824">
        <v>10.5</v>
      </c>
      <c r="AK188" s="824">
        <v>8.6499999999999986</v>
      </c>
      <c r="AL188" s="836">
        <v>118550</v>
      </c>
      <c r="AM188" s="830">
        <v>0.09</v>
      </c>
      <c r="AN188" s="824">
        <v>3.5</v>
      </c>
      <c r="AO188" s="705">
        <f t="shared" si="42"/>
        <v>2.0031986052308124</v>
      </c>
      <c r="AP188" s="706">
        <f t="shared" si="43"/>
        <v>13.315063012010471</v>
      </c>
      <c r="AQ188" s="846">
        <f t="shared" si="44"/>
        <v>-8.3707626492697589</v>
      </c>
      <c r="AR188" s="618">
        <f>INDEX(Historical!$C$7:$C$1227,MATCH(B188,Historical!$B$7:$B$1249,0))*IF(AH188="n/a",1.03,IF(AH188&lt;0,1.01,IF(AH188&gt;10,1.1,(1+AH188/100))))</f>
        <v>2.7600100000000003</v>
      </c>
      <c r="AS188" s="844">
        <f t="shared" si="45"/>
        <v>2.9984748640000003</v>
      </c>
      <c r="AT188" s="844">
        <f t="shared" si="51"/>
        <v>3.2578429397360003</v>
      </c>
      <c r="AU188" s="844">
        <f t="shared" si="51"/>
        <v>3.5396463540231644</v>
      </c>
      <c r="AV188" s="844">
        <f t="shared" si="51"/>
        <v>3.8458257636461681</v>
      </c>
      <c r="AW188" s="618">
        <f t="shared" si="46"/>
        <v>16.401799921405335</v>
      </c>
      <c r="AX188" s="713">
        <f t="shared" si="47"/>
        <v>24.575666648794332</v>
      </c>
      <c r="AY188" s="891">
        <v>0.89</v>
      </c>
      <c r="AZ188" s="830">
        <v>16.54</v>
      </c>
      <c r="BA188" s="830">
        <v>-22.41</v>
      </c>
      <c r="BB188" s="830">
        <v>4.47</v>
      </c>
      <c r="BC188" s="830">
        <v>-4.1399999999999997</v>
      </c>
      <c r="BD188" s="865"/>
      <c r="BE188" s="594">
        <v>2015</v>
      </c>
      <c r="BF188" s="856">
        <f t="shared" si="48"/>
        <v>1</v>
      </c>
      <c r="BG188" s="840">
        <v>0.8</v>
      </c>
      <c r="BH188" s="823" t="s">
        <v>4459</v>
      </c>
      <c r="BI188" s="823" t="s">
        <v>4456</v>
      </c>
    </row>
    <row r="189" spans="1:61" s="822" customFormat="1" ht="12.75" customHeight="1" x14ac:dyDescent="0.2">
      <c r="A189" s="822" t="s">
        <v>1653</v>
      </c>
      <c r="B189" s="575" t="s">
        <v>1654</v>
      </c>
      <c r="C189" s="889" t="s">
        <v>4061</v>
      </c>
      <c r="D189" s="889" t="s">
        <v>4204</v>
      </c>
      <c r="E189" s="699">
        <v>9</v>
      </c>
      <c r="F189" s="1155">
        <v>539</v>
      </c>
      <c r="G189" s="1155" t="s">
        <v>105</v>
      </c>
      <c r="H189" s="1155" t="s">
        <v>105</v>
      </c>
      <c r="I189" s="832">
        <v>126.12</v>
      </c>
      <c r="J189" s="618">
        <f t="shared" si="35"/>
        <v>1.7760862670472566</v>
      </c>
      <c r="K189" s="835">
        <v>0.56000000000000005</v>
      </c>
      <c r="L189" s="845">
        <v>4</v>
      </c>
      <c r="M189" s="609">
        <f t="shared" si="36"/>
        <v>2.2400000000000002</v>
      </c>
      <c r="N189" s="828" t="s">
        <v>225</v>
      </c>
      <c r="O189" s="700">
        <v>0.5</v>
      </c>
      <c r="P189" s="603">
        <v>44700</v>
      </c>
      <c r="Q189" s="603">
        <v>44715</v>
      </c>
      <c r="R189" s="609">
        <f t="shared" si="37"/>
        <v>12.000000000000011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4.2105263157894868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4.8042548330827772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6.5762756635474151</v>
      </c>
      <c r="V189" s="667">
        <f>IF(INDEX(Historical!$N$7:$N$1218,MATCH(B189,Historical!$B$7:$B$1249,0))=0,"n/a",((INDEX(Historical!$C$7:$C$1227,MATCH(B189,Historical!$B$7:$B$1249,0))/INDEX(Historical!$N$7:$N$1218,MATCH(B189,Historical!$B$7:$B$1249,0)))^(1/10)-1)*100)</f>
        <v>10.957513286220966</v>
      </c>
      <c r="W189" s="668">
        <f t="shared" si="38"/>
        <v>0.60016132235194808</v>
      </c>
      <c r="X189" s="669">
        <f t="shared" si="39"/>
        <v>0.56207484303824051</v>
      </c>
      <c r="Y189" s="834" t="s">
        <v>1655</v>
      </c>
      <c r="Z189" s="618">
        <f t="shared" si="40"/>
        <v>29.986613119143247</v>
      </c>
      <c r="AA189" s="844">
        <f t="shared" si="41"/>
        <v>16.883534136546185</v>
      </c>
      <c r="AB189" s="845">
        <v>9</v>
      </c>
      <c r="AC189" s="824">
        <v>7.47</v>
      </c>
      <c r="AD189" s="824">
        <v>1.51</v>
      </c>
      <c r="AE189" s="824">
        <v>2.4</v>
      </c>
      <c r="AF189" s="824">
        <v>3.67</v>
      </c>
      <c r="AG189" s="824">
        <v>22.7</v>
      </c>
      <c r="AH189" s="824">
        <v>10.299999999999999</v>
      </c>
      <c r="AI189" s="824">
        <v>14.24</v>
      </c>
      <c r="AJ189" s="824">
        <v>11.700000000000001</v>
      </c>
      <c r="AK189" s="824">
        <v>11</v>
      </c>
      <c r="AL189" s="836">
        <v>39100</v>
      </c>
      <c r="AM189" s="830">
        <v>0.1</v>
      </c>
      <c r="AN189" s="824">
        <v>0.39</v>
      </c>
      <c r="AO189" s="705">
        <f t="shared" si="42"/>
        <v>-8.5311722059515134</v>
      </c>
      <c r="AP189" s="706">
        <f t="shared" si="43"/>
        <v>8.3523619305946717</v>
      </c>
      <c r="AQ189" s="846">
        <f t="shared" si="44"/>
        <v>65.948546618957238</v>
      </c>
      <c r="AR189" s="618">
        <f>INDEX(Historical!$C$7:$C$1227,MATCH(B189,Historical!$B$7:$B$1249,0))*IF(AH189="n/a",1.03,IF(AH189&lt;0,1.01,IF(AH189&gt;10,1.1,(1+AH189/100))))</f>
        <v>2.1779999999999999</v>
      </c>
      <c r="AS189" s="844">
        <f t="shared" si="45"/>
        <v>2.3957999999999999</v>
      </c>
      <c r="AT189" s="844">
        <f t="shared" si="51"/>
        <v>2.6353800000000001</v>
      </c>
      <c r="AU189" s="844">
        <f t="shared" si="51"/>
        <v>2.8989180000000001</v>
      </c>
      <c r="AV189" s="844">
        <f t="shared" si="51"/>
        <v>3.1888098000000005</v>
      </c>
      <c r="AW189" s="618">
        <f t="shared" si="46"/>
        <v>13.2969078</v>
      </c>
      <c r="AX189" s="713">
        <f t="shared" si="47"/>
        <v>10.543060418648906</v>
      </c>
      <c r="AY189" s="891">
        <v>1.31</v>
      </c>
      <c r="AZ189" s="830">
        <v>20.39</v>
      </c>
      <c r="BA189" s="830">
        <v>-23.94</v>
      </c>
      <c r="BB189" s="830">
        <v>7.02</v>
      </c>
      <c r="BC189" s="830">
        <v>1.03</v>
      </c>
      <c r="BD189" s="865"/>
      <c r="BE189" s="594">
        <v>2013</v>
      </c>
      <c r="BF189" s="856">
        <f t="shared" si="48"/>
        <v>1</v>
      </c>
      <c r="BG189" s="840">
        <v>11.4</v>
      </c>
      <c r="BH189" s="823" t="s">
        <v>4455</v>
      </c>
      <c r="BI189" s="823" t="s">
        <v>4456</v>
      </c>
    </row>
    <row r="190" spans="1:61" s="822" customFormat="1" ht="12.75" customHeight="1" x14ac:dyDescent="0.2">
      <c r="A190" s="838" t="s">
        <v>4079</v>
      </c>
      <c r="B190" s="575" t="s">
        <v>3835</v>
      </c>
      <c r="C190" s="889" t="s">
        <v>107</v>
      </c>
      <c r="D190" s="889" t="s">
        <v>4198</v>
      </c>
      <c r="E190" s="699">
        <v>8</v>
      </c>
      <c r="F190" s="1155">
        <v>568</v>
      </c>
      <c r="G190" s="1155" t="s">
        <v>105</v>
      </c>
      <c r="H190" s="1155" t="s">
        <v>105</v>
      </c>
      <c r="I190" s="832">
        <v>13.65</v>
      </c>
      <c r="J190" s="618">
        <f t="shared" si="35"/>
        <v>8.2783882783882774</v>
      </c>
      <c r="K190" s="835">
        <v>0.28249999999999997</v>
      </c>
      <c r="L190" s="845">
        <v>4</v>
      </c>
      <c r="M190" s="609">
        <f t="shared" si="36"/>
        <v>1.1299999999999999</v>
      </c>
      <c r="N190" s="828" t="s">
        <v>200</v>
      </c>
      <c r="O190" s="700">
        <v>0.28000000000000003</v>
      </c>
      <c r="P190" s="895">
        <v>44442</v>
      </c>
      <c r="Q190" s="895">
        <v>44460</v>
      </c>
      <c r="R190" s="609">
        <f t="shared" si="37"/>
        <v>0.8928571428571237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0.44642857142855874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10.227784577092326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20.112443398143132</v>
      </c>
      <c r="V190" s="667" t="str">
        <f>IF(INDEX(Historical!$N$7:$N$1218,MATCH(B190,Historical!$B$7:$B$1249,0))=0,"n/a",((INDEX(Historical!$C$7:$C$1227,MATCH(B190,Historical!$B$7:$B$1249,0))/INDEX(Historical!$N$7:$N$1218,MATCH(B190,Historical!$B$7:$B$1249,0)))^(1/10)-1)*100)</f>
        <v>n/a</v>
      </c>
      <c r="W190" s="668" t="str">
        <f t="shared" si="38"/>
        <v>n/a</v>
      </c>
      <c r="X190" s="669">
        <f t="shared" si="39"/>
        <v>67.041477993810446</v>
      </c>
      <c r="Y190" s="628"/>
      <c r="Z190" s="618">
        <f t="shared" si="40"/>
        <v>491.30434782608694</v>
      </c>
      <c r="AA190" s="844">
        <f t="shared" si="41"/>
        <v>59.347826086956523</v>
      </c>
      <c r="AB190" s="845">
        <v>12</v>
      </c>
      <c r="AC190" s="824">
        <v>0.23</v>
      </c>
      <c r="AD190" s="824" t="s">
        <v>135</v>
      </c>
      <c r="AE190" s="824">
        <v>10.19</v>
      </c>
      <c r="AF190" s="824">
        <v>2.0699999999999998</v>
      </c>
      <c r="AG190" s="824">
        <v>3.5999999999999996</v>
      </c>
      <c r="AH190" s="824">
        <v>-3.1</v>
      </c>
      <c r="AI190" s="824">
        <v>-6.79</v>
      </c>
      <c r="AJ190" s="824">
        <v>0.3</v>
      </c>
      <c r="AK190" s="824" t="s">
        <v>135</v>
      </c>
      <c r="AL190" s="836">
        <v>3820</v>
      </c>
      <c r="AM190" s="830">
        <v>0.2</v>
      </c>
      <c r="AN190" s="824">
        <v>0</v>
      </c>
      <c r="AO190" s="705">
        <f t="shared" si="42"/>
        <v>-30.956994410425114</v>
      </c>
      <c r="AP190" s="706">
        <f t="shared" si="43"/>
        <v>28.390831676531409</v>
      </c>
      <c r="AQ190" s="846">
        <f t="shared" si="44"/>
        <v>133.66642891095844</v>
      </c>
      <c r="AR190" s="618">
        <f>INDEX(Historical!$C$7:$C$1227,MATCH(B190,Historical!$B$7:$B$1249,0))*IF(AH190="n/a",1.03,IF(AH190&lt;0,1.01,IF(AH190&gt;10,1.1,(1+AH190/100))))</f>
        <v>1.13625</v>
      </c>
      <c r="AS190" s="844">
        <f t="shared" si="45"/>
        <v>1.1476124999999999</v>
      </c>
      <c r="AT190" s="844">
        <f t="shared" si="51"/>
        <v>1.182040875</v>
      </c>
      <c r="AU190" s="844">
        <f t="shared" si="51"/>
        <v>1.21750210125</v>
      </c>
      <c r="AV190" s="844">
        <f t="shared" si="51"/>
        <v>1.2540271642875001</v>
      </c>
      <c r="AW190" s="618">
        <f t="shared" si="46"/>
        <v>5.9374326405374998</v>
      </c>
      <c r="AX190" s="713">
        <f t="shared" si="47"/>
        <v>43.49767502225275</v>
      </c>
      <c r="AY190" s="891">
        <v>0.55000000000000004</v>
      </c>
      <c r="AZ190" s="830">
        <v>9.64</v>
      </c>
      <c r="BA190" s="830">
        <v>-26.61</v>
      </c>
      <c r="BB190" s="830">
        <v>1.21</v>
      </c>
      <c r="BC190" s="830">
        <v>-6.7299999999999995</v>
      </c>
      <c r="BD190" s="865"/>
      <c r="BE190" s="594">
        <v>2014</v>
      </c>
      <c r="BF190" s="856">
        <f t="shared" si="48"/>
        <v>1</v>
      </c>
      <c r="BG190" s="840">
        <v>0.4</v>
      </c>
      <c r="BH190" s="823" t="s">
        <v>4455</v>
      </c>
      <c r="BI190" s="823" t="s">
        <v>4456</v>
      </c>
    </row>
    <row r="191" spans="1:61" s="822" customFormat="1" ht="12.75" customHeight="1" x14ac:dyDescent="0.2">
      <c r="A191" s="670" t="s">
        <v>5133</v>
      </c>
      <c r="B191" s="956" t="s">
        <v>3836</v>
      </c>
      <c r="C191" s="889" t="s">
        <v>111</v>
      </c>
      <c r="D191" s="889" t="s">
        <v>210</v>
      </c>
      <c r="E191" s="699">
        <v>9</v>
      </c>
      <c r="F191" s="1155">
        <v>538</v>
      </c>
      <c r="G191" s="1155" t="s">
        <v>105</v>
      </c>
      <c r="H191" s="1155" t="s">
        <v>105</v>
      </c>
      <c r="I191" s="841">
        <v>75.98</v>
      </c>
      <c r="J191" s="618">
        <f t="shared" si="35"/>
        <v>1.6320084232692811</v>
      </c>
      <c r="K191" s="822">
        <v>0.31</v>
      </c>
      <c r="L191" s="1155">
        <v>4</v>
      </c>
      <c r="M191" s="609">
        <f t="shared" si="36"/>
        <v>1.24</v>
      </c>
      <c r="N191" s="1155" t="s">
        <v>4042</v>
      </c>
      <c r="O191" s="575">
        <v>0.3</v>
      </c>
      <c r="P191" s="603">
        <v>44694</v>
      </c>
      <c r="Q191" s="603">
        <v>44714</v>
      </c>
      <c r="R191" s="609">
        <f t="shared" si="37"/>
        <v>3.3333333333333366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5.3097345132743445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2.3468924774241895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2.7312859363656905</v>
      </c>
      <c r="V191" s="667">
        <f>IF(INDEX(Historical!$N$7:$N$1218,MATCH(B191,Historical!$B$7:$B$1249,0))=0,"n/a",((INDEX(Historical!$C$7:$C$1227,MATCH(B191,Historical!$B$7:$B$1249,0))/INDEX(Historical!$N$7:$N$1218,MATCH(B191,Historical!$B$7:$B$1249,0)))^(1/10)-1)*100)</f>
        <v>4.3146333384732172</v>
      </c>
      <c r="W191" s="668">
        <f t="shared" si="38"/>
        <v>0.63302851531114979</v>
      </c>
      <c r="X191" s="669">
        <f t="shared" si="39"/>
        <v>0.12414936074389503</v>
      </c>
      <c r="Y191" s="640"/>
      <c r="Z191" s="618">
        <f t="shared" si="40"/>
        <v>24.899598393574294</v>
      </c>
      <c r="AA191" s="844">
        <f t="shared" si="41"/>
        <v>15.257028112449799</v>
      </c>
      <c r="AB191" s="845">
        <v>12</v>
      </c>
      <c r="AC191" s="840">
        <v>4.9800000000000004</v>
      </c>
      <c r="AD191" s="840">
        <v>1.25</v>
      </c>
      <c r="AE191" s="824">
        <v>1.23</v>
      </c>
      <c r="AF191" s="824">
        <v>2.6</v>
      </c>
      <c r="AG191" s="824">
        <v>16.8</v>
      </c>
      <c r="AH191" s="824">
        <v>28.7</v>
      </c>
      <c r="AI191" s="824">
        <v>12.479999999999999</v>
      </c>
      <c r="AJ191" s="647">
        <v>22</v>
      </c>
      <c r="AK191" s="647">
        <v>12</v>
      </c>
      <c r="AL191" s="840">
        <v>5460</v>
      </c>
      <c r="AM191" s="840">
        <v>1.3</v>
      </c>
      <c r="AN191" s="840">
        <v>0.85</v>
      </c>
      <c r="AO191" s="705">
        <f t="shared" si="42"/>
        <v>-10.893733752814828</v>
      </c>
      <c r="AP191" s="706">
        <f t="shared" si="43"/>
        <v>4.3632943596349714</v>
      </c>
      <c r="AQ191" s="846">
        <f t="shared" si="44"/>
        <v>32.77930409747092</v>
      </c>
      <c r="AR191" s="618">
        <f>INDEX(Historical!$C$7:$C$1227,MATCH(B191,Historical!$B$7:$B$1249,0))*IF(AH191="n/a",1.03,IF(AH191&lt;0,1.01,IF(AH191&gt;10,1.1,(1+AH191/100))))</f>
        <v>1.3089999999999999</v>
      </c>
      <c r="AS191" s="844">
        <f t="shared" si="45"/>
        <v>1.4399</v>
      </c>
      <c r="AT191" s="844">
        <f t="shared" si="51"/>
        <v>1.58389</v>
      </c>
      <c r="AU191" s="844">
        <f t="shared" si="51"/>
        <v>1.7422790000000001</v>
      </c>
      <c r="AV191" s="844">
        <f t="shared" si="51"/>
        <v>1.9165069000000003</v>
      </c>
      <c r="AW191" s="618">
        <f t="shared" si="46"/>
        <v>7.9915759000000008</v>
      </c>
      <c r="AX191" s="713">
        <f t="shared" si="47"/>
        <v>10.517999341932088</v>
      </c>
      <c r="AY191" s="695">
        <v>1.57</v>
      </c>
      <c r="AZ191" s="824">
        <v>49.419999999999995</v>
      </c>
      <c r="BA191" s="824">
        <v>0.24</v>
      </c>
      <c r="BB191" s="824">
        <v>12.280000000000001</v>
      </c>
      <c r="BC191" s="824">
        <v>21.25</v>
      </c>
      <c r="BD191" s="865"/>
      <c r="BE191" s="594">
        <v>2014</v>
      </c>
      <c r="BF191" s="856">
        <f t="shared" si="48"/>
        <v>1</v>
      </c>
      <c r="BG191" s="840">
        <v>7.0000000000000009</v>
      </c>
      <c r="BH191" s="823" t="s">
        <v>4455</v>
      </c>
      <c r="BI191" s="823" t="s">
        <v>4456</v>
      </c>
    </row>
    <row r="192" spans="1:61" s="822" customFormat="1" ht="12.75" customHeight="1" x14ac:dyDescent="0.2">
      <c r="A192" s="839" t="s">
        <v>5270</v>
      </c>
      <c r="B192" s="575" t="s">
        <v>5262</v>
      </c>
      <c r="C192" s="889" t="s">
        <v>152</v>
      </c>
      <c r="D192" s="889" t="s">
        <v>4183</v>
      </c>
      <c r="E192" s="699">
        <v>5</v>
      </c>
      <c r="F192" s="1155">
        <v>695</v>
      </c>
      <c r="G192" s="1155" t="s">
        <v>105</v>
      </c>
      <c r="H192" s="1155" t="s">
        <v>105</v>
      </c>
      <c r="I192" s="832">
        <v>560.22</v>
      </c>
      <c r="J192" s="618">
        <f t="shared" si="35"/>
        <v>0.21420156367141477</v>
      </c>
      <c r="K192" s="835">
        <v>0.3</v>
      </c>
      <c r="L192" s="845">
        <v>4</v>
      </c>
      <c r="M192" s="609">
        <f t="shared" si="36"/>
        <v>1.2</v>
      </c>
      <c r="N192" s="828" t="s">
        <v>484</v>
      </c>
      <c r="O192" s="700">
        <v>0.26</v>
      </c>
      <c r="P192" s="603">
        <v>44635</v>
      </c>
      <c r="Q192" s="603">
        <v>44665</v>
      </c>
      <c r="R192" s="609">
        <f t="shared" si="37"/>
        <v>15.384615384615378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17.647058823529392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14.855559430448251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10.756634324829006</v>
      </c>
      <c r="V192" s="667" t="str">
        <f>IF(INDEX(Historical!$N$7:$N$1218,MATCH(B192,Historical!$B$7:$B$1249,0))=0,"n/a",((INDEX(Historical!$C$7:$C$1227,MATCH(B192,Historical!$B$7:$B$1249,0))/INDEX(Historical!$N$7:$N$1218,MATCH(B192,Historical!$B$7:$B$1249,0)))^(1/10)-1)*100)</f>
        <v>n/a</v>
      </c>
      <c r="W192" s="668" t="str">
        <f t="shared" si="38"/>
        <v>n/a</v>
      </c>
      <c r="X192" s="669">
        <f t="shared" si="39"/>
        <v>0.35037896823547254</v>
      </c>
      <c r="Y192" s="640"/>
      <c r="Z192" s="618">
        <f t="shared" si="40"/>
        <v>6.7453625632377738</v>
      </c>
      <c r="AA192" s="844">
        <f t="shared" si="41"/>
        <v>31.490725126475549</v>
      </c>
      <c r="AB192" s="845">
        <v>12</v>
      </c>
      <c r="AC192" s="824">
        <v>17.79</v>
      </c>
      <c r="AD192" s="824">
        <v>6.76</v>
      </c>
      <c r="AE192" s="824">
        <v>4.7699999999999996</v>
      </c>
      <c r="AF192" s="824">
        <v>4.8600000000000003</v>
      </c>
      <c r="AG192" s="824">
        <v>16.8</v>
      </c>
      <c r="AH192" s="824">
        <v>21.8</v>
      </c>
      <c r="AI192" s="824">
        <v>0.9900000000000001</v>
      </c>
      <c r="AJ192" s="824">
        <v>30.7</v>
      </c>
      <c r="AK192" s="824">
        <v>4.49</v>
      </c>
      <c r="AL192" s="836">
        <v>210710</v>
      </c>
      <c r="AM192" s="830">
        <v>0.1</v>
      </c>
      <c r="AN192" s="824">
        <v>0.67</v>
      </c>
      <c r="AO192" s="705">
        <f t="shared" si="42"/>
        <v>-20.519889237975129</v>
      </c>
      <c r="AP192" s="706">
        <f t="shared" si="43"/>
        <v>10.970835888500421</v>
      </c>
      <c r="AQ192" s="846">
        <f t="shared" si="44"/>
        <v>160.80637697952707</v>
      </c>
      <c r="AR192" s="618">
        <f>INDEX(Historical!$C$7:$C$1227,MATCH(B192,Historical!$B$7:$B$1249,0))*IF(AH192="n/a",1.03,IF(AH192&lt;0,1.01,IF(AH192&gt;10,1.1,(1+AH192/100))))</f>
        <v>1.1000000000000001</v>
      </c>
      <c r="AS192" s="844">
        <f t="shared" si="45"/>
        <v>1.1108900000000002</v>
      </c>
      <c r="AT192" s="844">
        <f t="shared" si="51"/>
        <v>1.160768961</v>
      </c>
      <c r="AU192" s="844">
        <f t="shared" si="51"/>
        <v>1.2128874873489</v>
      </c>
      <c r="AV192" s="844">
        <f t="shared" si="51"/>
        <v>1.2673461355308655</v>
      </c>
      <c r="AW192" s="618">
        <f t="shared" si="46"/>
        <v>5.8518925838797653</v>
      </c>
      <c r="AX192" s="713">
        <f t="shared" si="47"/>
        <v>1.0445704515868346</v>
      </c>
      <c r="AY192" s="891">
        <v>0.84</v>
      </c>
      <c r="AZ192" s="830">
        <v>17.75</v>
      </c>
      <c r="BA192" s="830">
        <v>-16.68</v>
      </c>
      <c r="BB192" s="830">
        <v>8.18</v>
      </c>
      <c r="BC192" s="830">
        <v>2.2800000000000002</v>
      </c>
      <c r="BD192" s="865"/>
      <c r="BE192" s="594">
        <v>2018</v>
      </c>
      <c r="BF192" s="856">
        <f t="shared" si="48"/>
        <v>1</v>
      </c>
      <c r="BG192" s="840">
        <v>7.6</v>
      </c>
      <c r="BH192" s="823" t="s">
        <v>4455</v>
      </c>
      <c r="BI192" s="823" t="s">
        <v>4456</v>
      </c>
    </row>
    <row r="193" spans="1:61" s="822" customFormat="1" ht="12.75" customHeight="1" x14ac:dyDescent="0.2">
      <c r="A193" s="839" t="s">
        <v>4594</v>
      </c>
      <c r="B193" s="575" t="s">
        <v>4587</v>
      </c>
      <c r="C193" s="889" t="s">
        <v>111</v>
      </c>
      <c r="D193" s="889" t="s">
        <v>4199</v>
      </c>
      <c r="E193" s="699">
        <v>7</v>
      </c>
      <c r="F193" s="1155">
        <v>636</v>
      </c>
      <c r="G193" s="1155" t="s">
        <v>105</v>
      </c>
      <c r="H193" s="1155" t="s">
        <v>105</v>
      </c>
      <c r="I193" s="832">
        <v>67.47</v>
      </c>
      <c r="J193" s="618">
        <f t="shared" si="35"/>
        <v>4.1499925892989475</v>
      </c>
      <c r="K193" s="835">
        <v>0.7</v>
      </c>
      <c r="L193" s="845">
        <v>4</v>
      </c>
      <c r="M193" s="609">
        <f t="shared" si="36"/>
        <v>2.8</v>
      </c>
      <c r="N193" s="828" t="s">
        <v>200</v>
      </c>
      <c r="O193" s="700">
        <v>0.65</v>
      </c>
      <c r="P193" s="603">
        <v>44902</v>
      </c>
      <c r="Q193" s="603">
        <v>44917</v>
      </c>
      <c r="R193" s="609">
        <f t="shared" si="37"/>
        <v>7.6923076923076819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10.7981220657277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5.4966450190959248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21.264560951279755</v>
      </c>
      <c r="V193" s="667" t="str">
        <f>IF(INDEX(Historical!$N$7:$N$1218,MATCH(B193,Historical!$B$7:$B$1249,0))=0,"n/a",((INDEX(Historical!$C$7:$C$1227,MATCH(B193,Historical!$B$7:$B$1249,0))/INDEX(Historical!$N$7:$N$1218,MATCH(B193,Historical!$B$7:$B$1249,0)))^(1/10)-1)*100)</f>
        <v>n/a</v>
      </c>
      <c r="W193" s="668" t="str">
        <f t="shared" si="38"/>
        <v>n/a</v>
      </c>
      <c r="X193" s="669">
        <f t="shared" si="39"/>
        <v>0.21285846798077832</v>
      </c>
      <c r="Y193" s="640"/>
      <c r="Z193" s="618">
        <f t="shared" si="40"/>
        <v>24.9554367201426</v>
      </c>
      <c r="AA193" s="844">
        <f t="shared" si="41"/>
        <v>6.0133689839572186</v>
      </c>
      <c r="AB193" s="845">
        <v>12</v>
      </c>
      <c r="AC193" s="824">
        <v>11.22</v>
      </c>
      <c r="AD193" s="824">
        <v>0.59</v>
      </c>
      <c r="AE193" s="824">
        <v>2.08</v>
      </c>
      <c r="AF193" s="824">
        <v>1.58</v>
      </c>
      <c r="AG193" s="824">
        <v>29.099999999999998</v>
      </c>
      <c r="AH193" s="824">
        <v>73.7</v>
      </c>
      <c r="AI193" s="824">
        <v>-8.0399999999999991</v>
      </c>
      <c r="AJ193" s="824">
        <v>99.9</v>
      </c>
      <c r="AK193" s="824">
        <v>10</v>
      </c>
      <c r="AL193" s="836">
        <v>3840</v>
      </c>
      <c r="AM193" s="830">
        <v>2.17</v>
      </c>
      <c r="AN193" s="824">
        <v>3.26</v>
      </c>
      <c r="AO193" s="705">
        <f t="shared" si="42"/>
        <v>19.401184556621484</v>
      </c>
      <c r="AP193" s="706">
        <f t="shared" si="43"/>
        <v>25.414553540578702</v>
      </c>
      <c r="AQ193" s="846">
        <f t="shared" si="44"/>
        <v>-35.017530587422073</v>
      </c>
      <c r="AR193" s="618">
        <f>INDEX(Historical!$C$7:$C$1227,MATCH(B193,Historical!$B$7:$B$1249,0))*IF(AH193="n/a",1.03,IF(AH193&lt;0,1.01,IF(AH193&gt;10,1.1,(1+AH193/100))))</f>
        <v>2.5960000000000001</v>
      </c>
      <c r="AS193" s="844">
        <f t="shared" si="45"/>
        <v>2.6219600000000001</v>
      </c>
      <c r="AT193" s="844">
        <f t="shared" si="51"/>
        <v>2.8841560000000004</v>
      </c>
      <c r="AU193" s="844">
        <f t="shared" si="51"/>
        <v>3.1725716000000008</v>
      </c>
      <c r="AV193" s="844">
        <f t="shared" si="51"/>
        <v>3.4898287600000013</v>
      </c>
      <c r="AW193" s="618">
        <f t="shared" si="46"/>
        <v>14.764516360000004</v>
      </c>
      <c r="AX193" s="713">
        <f t="shared" si="47"/>
        <v>21.883083385208245</v>
      </c>
      <c r="AY193" s="891">
        <v>1.46</v>
      </c>
      <c r="AZ193" s="830">
        <v>38.71</v>
      </c>
      <c r="BA193" s="830">
        <v>-6.7299999999999995</v>
      </c>
      <c r="BB193" s="830">
        <v>12.44</v>
      </c>
      <c r="BC193" s="830">
        <v>9.93</v>
      </c>
      <c r="BD193" s="865"/>
      <c r="BE193" s="594">
        <v>2016</v>
      </c>
      <c r="BF193" s="856">
        <f t="shared" si="48"/>
        <v>1</v>
      </c>
      <c r="BG193" s="840">
        <v>5.7</v>
      </c>
      <c r="BH193" s="823" t="s">
        <v>4455</v>
      </c>
      <c r="BI193" s="823" t="s">
        <v>4456</v>
      </c>
    </row>
    <row r="194" spans="1:61" s="822" customFormat="1" ht="12.75" customHeight="1" x14ac:dyDescent="0.2">
      <c r="A194" s="839" t="s">
        <v>5147</v>
      </c>
      <c r="B194" s="575" t="s">
        <v>3973</v>
      </c>
      <c r="C194" s="889" t="s">
        <v>4061</v>
      </c>
      <c r="D194" s="889" t="s">
        <v>4192</v>
      </c>
      <c r="E194" s="699">
        <v>8</v>
      </c>
      <c r="F194" s="1155">
        <v>593</v>
      </c>
      <c r="G194" s="1155" t="s">
        <v>105</v>
      </c>
      <c r="H194" s="1155" t="s">
        <v>105</v>
      </c>
      <c r="I194" s="832">
        <v>47.95</v>
      </c>
      <c r="J194" s="618">
        <f t="shared" si="35"/>
        <v>2.1689259645464025</v>
      </c>
      <c r="K194" s="835">
        <v>0.52</v>
      </c>
      <c r="L194" s="845">
        <v>2</v>
      </c>
      <c r="M194" s="609">
        <f t="shared" si="36"/>
        <v>1.04</v>
      </c>
      <c r="N194" s="828" t="s">
        <v>4286</v>
      </c>
      <c r="O194" s="700">
        <v>0.5</v>
      </c>
      <c r="P194" s="603">
        <v>44844</v>
      </c>
      <c r="Q194" s="603">
        <v>44860</v>
      </c>
      <c r="R194" s="609">
        <f t="shared" si="37"/>
        <v>4.0000000000000036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21.621621621621621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17.840146380897416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18.510370533357378</v>
      </c>
      <c r="V194" s="667" t="str">
        <f>IF(INDEX(Historical!$N$7:$N$1218,MATCH(B194,Historical!$B$7:$B$1249,0))=0,"n/a",((INDEX(Historical!$C$7:$C$1227,MATCH(B194,Historical!$B$7:$B$1249,0))/INDEX(Historical!$N$7:$N$1218,MATCH(B194,Historical!$B$7:$B$1249,0)))^(1/10)-1)*100)</f>
        <v>n/a</v>
      </c>
      <c r="W194" s="668" t="str">
        <f t="shared" si="38"/>
        <v>n/a</v>
      </c>
      <c r="X194" s="669">
        <f t="shared" si="39"/>
        <v>0.55420271057956227</v>
      </c>
      <c r="Y194" s="834"/>
      <c r="Z194" s="618">
        <f t="shared" si="40"/>
        <v>45.021645021645021</v>
      </c>
      <c r="AA194" s="844">
        <f t="shared" si="41"/>
        <v>20.757575757575758</v>
      </c>
      <c r="AB194" s="845">
        <v>12</v>
      </c>
      <c r="AC194" s="824">
        <v>2.31</v>
      </c>
      <c r="AD194" s="824">
        <v>2.76</v>
      </c>
      <c r="AE194" s="824">
        <v>0.91</v>
      </c>
      <c r="AF194" s="824">
        <v>4.2699999999999996</v>
      </c>
      <c r="AG194" s="824">
        <v>20.9</v>
      </c>
      <c r="AH194" s="824">
        <v>17.8</v>
      </c>
      <c r="AI194" s="824">
        <v>7.68</v>
      </c>
      <c r="AJ194" s="824">
        <v>33.4</v>
      </c>
      <c r="AK194" s="824">
        <v>7.1999999999999993</v>
      </c>
      <c r="AL194" s="836">
        <v>2170</v>
      </c>
      <c r="AM194" s="830">
        <v>0.8</v>
      </c>
      <c r="AN194" s="824">
        <v>0</v>
      </c>
      <c r="AO194" s="705">
        <f t="shared" si="42"/>
        <v>-7.8279259671976575E-2</v>
      </c>
      <c r="AP194" s="706">
        <f t="shared" si="43"/>
        <v>20.679296497903781</v>
      </c>
      <c r="AQ194" s="846">
        <f t="shared" si="44"/>
        <v>98.477368970031435</v>
      </c>
      <c r="AR194" s="618">
        <f>INDEX(Historical!$C$7:$C$1227,MATCH(B194,Historical!$B$7:$B$1249,0))*IF(AH194="n/a",1.03,IF(AH194&lt;0,1.01,IF(AH194&gt;10,1.1,(1+AH194/100))))</f>
        <v>0.9900000000000001</v>
      </c>
      <c r="AS194" s="844">
        <f t="shared" si="45"/>
        <v>1.0660320000000001</v>
      </c>
      <c r="AT194" s="844">
        <f t="shared" si="51"/>
        <v>1.1427863040000001</v>
      </c>
      <c r="AU194" s="844">
        <f t="shared" si="51"/>
        <v>1.2250669178880003</v>
      </c>
      <c r="AV194" s="844">
        <f t="shared" si="51"/>
        <v>1.3132717359759363</v>
      </c>
      <c r="AW194" s="618">
        <f t="shared" si="46"/>
        <v>5.7371569578639372</v>
      </c>
      <c r="AX194" s="713">
        <f t="shared" si="47"/>
        <v>11.964873739028024</v>
      </c>
      <c r="AY194" s="891">
        <v>0.98</v>
      </c>
      <c r="AZ194" s="830">
        <v>21.39</v>
      </c>
      <c r="BA194" s="830">
        <v>-49.63</v>
      </c>
      <c r="BB194" s="830">
        <v>7.2700000000000005</v>
      </c>
      <c r="BC194" s="830">
        <v>-23.97</v>
      </c>
      <c r="BD194" s="865"/>
      <c r="BE194" s="594">
        <v>2015</v>
      </c>
      <c r="BF194" s="856">
        <f t="shared" si="48"/>
        <v>1</v>
      </c>
      <c r="BG194" s="840">
        <v>5.2</v>
      </c>
      <c r="BH194" s="823" t="s">
        <v>4455</v>
      </c>
      <c r="BI194" s="823" t="s">
        <v>4456</v>
      </c>
    </row>
    <row r="195" spans="1:61" s="822" customFormat="1" ht="12.75" customHeight="1" x14ac:dyDescent="0.2">
      <c r="A195" s="670" t="s">
        <v>5148</v>
      </c>
      <c r="B195" s="956" t="s">
        <v>3834</v>
      </c>
      <c r="C195" s="889" t="s">
        <v>111</v>
      </c>
      <c r="D195" s="889" t="s">
        <v>4189</v>
      </c>
      <c r="E195" s="699">
        <v>9</v>
      </c>
      <c r="F195" s="1155">
        <v>537</v>
      </c>
      <c r="G195" s="1155" t="s">
        <v>105</v>
      </c>
      <c r="H195" s="1155" t="s">
        <v>105</v>
      </c>
      <c r="I195" s="841">
        <v>154.59</v>
      </c>
      <c r="J195" s="618">
        <f t="shared" si="35"/>
        <v>0.59512258231450943</v>
      </c>
      <c r="K195" s="822">
        <v>0.23</v>
      </c>
      <c r="L195" s="1155">
        <v>4</v>
      </c>
      <c r="M195" s="609">
        <f t="shared" si="36"/>
        <v>0.92</v>
      </c>
      <c r="N195" s="1155" t="s">
        <v>106</v>
      </c>
      <c r="O195" s="575">
        <v>0.2</v>
      </c>
      <c r="P195" s="603">
        <v>44693</v>
      </c>
      <c r="Q195" s="603">
        <v>44708</v>
      </c>
      <c r="R195" s="609">
        <f t="shared" si="37"/>
        <v>15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16.666666666666675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18.734692314024958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17.080491296489232</v>
      </c>
      <c r="V195" s="667" t="str">
        <f>IF(INDEX(Historical!$N$7:$N$1218,MATCH(B195,Historical!$B$7:$B$1249,0))=0,"n/a",((INDEX(Historical!$C$7:$C$1227,MATCH(B195,Historical!$B$7:$B$1249,0))/INDEX(Historical!$N$7:$N$1218,MATCH(B195,Historical!$B$7:$B$1249,0)))^(1/10)-1)*100)</f>
        <v>n/a</v>
      </c>
      <c r="W195" s="668" t="str">
        <f t="shared" si="38"/>
        <v>n/a</v>
      </c>
      <c r="X195" s="669">
        <f t="shared" si="39"/>
        <v>0.69716291006078501</v>
      </c>
      <c r="Y195" s="619"/>
      <c r="Z195" s="618">
        <f t="shared" si="40"/>
        <v>18.930041152263374</v>
      </c>
      <c r="AA195" s="844">
        <f t="shared" si="41"/>
        <v>31.808641975308639</v>
      </c>
      <c r="AB195" s="845">
        <v>9</v>
      </c>
      <c r="AC195" s="840">
        <v>4.8600000000000003</v>
      </c>
      <c r="AD195" s="840">
        <v>6.3</v>
      </c>
      <c r="AE195" s="824">
        <v>2.82</v>
      </c>
      <c r="AF195" s="824">
        <v>6.67</v>
      </c>
      <c r="AG195" s="824">
        <v>20.8</v>
      </c>
      <c r="AH195" s="824">
        <v>34.799999999999997</v>
      </c>
      <c r="AI195" s="824">
        <v>8.9499999999999993</v>
      </c>
      <c r="AJ195" s="647">
        <v>24.5</v>
      </c>
      <c r="AK195" s="647">
        <v>4.9000000000000004</v>
      </c>
      <c r="AL195" s="840">
        <v>7990</v>
      </c>
      <c r="AM195" s="840">
        <v>0.89999999999999991</v>
      </c>
      <c r="AN195" s="840">
        <v>0.22</v>
      </c>
      <c r="AO195" s="705">
        <f t="shared" si="42"/>
        <v>-14.133028096504898</v>
      </c>
      <c r="AP195" s="706">
        <f t="shared" si="43"/>
        <v>17.675613878803741</v>
      </c>
      <c r="AQ195" s="846">
        <f t="shared" si="44"/>
        <v>207.07483125294729</v>
      </c>
      <c r="AR195" s="618">
        <f>INDEX(Historical!$C$7:$C$1227,MATCH(B195,Historical!$B$7:$B$1249,0))*IF(AH195="n/a",1.03,IF(AH195&lt;0,1.01,IF(AH195&gt;10,1.1,(1+AH195/100))))</f>
        <v>0.84700000000000009</v>
      </c>
      <c r="AS195" s="844">
        <f t="shared" si="45"/>
        <v>0.92280649999999997</v>
      </c>
      <c r="AT195" s="844">
        <f t="shared" si="51"/>
        <v>0.96802401849999986</v>
      </c>
      <c r="AU195" s="844">
        <f t="shared" si="51"/>
        <v>1.0154571954064997</v>
      </c>
      <c r="AV195" s="844">
        <f t="shared" si="51"/>
        <v>1.065214597981418</v>
      </c>
      <c r="AW195" s="618">
        <f t="shared" si="46"/>
        <v>4.8185023118879178</v>
      </c>
      <c r="AX195" s="713">
        <f t="shared" si="47"/>
        <v>3.1169560203686641</v>
      </c>
      <c r="AY195" s="695">
        <v>0.92</v>
      </c>
      <c r="AZ195" s="824">
        <v>30.4</v>
      </c>
      <c r="BA195" s="824">
        <v>-19.13</v>
      </c>
      <c r="BB195" s="824">
        <v>11.37</v>
      </c>
      <c r="BC195" s="824">
        <v>8.4599999999999991</v>
      </c>
      <c r="BD195" s="865"/>
      <c r="BE195" s="594">
        <v>2014</v>
      </c>
      <c r="BF195" s="856">
        <f t="shared" si="48"/>
        <v>1</v>
      </c>
      <c r="BG195" s="840">
        <v>9.7000000000000011</v>
      </c>
      <c r="BH195" s="823" t="s">
        <v>4455</v>
      </c>
      <c r="BI195" s="823" t="s">
        <v>4456</v>
      </c>
    </row>
    <row r="196" spans="1:61" s="822" customFormat="1" ht="12.75" customHeight="1" x14ac:dyDescent="0.2">
      <c r="A196" s="829" t="s">
        <v>5152</v>
      </c>
      <c r="B196" s="575" t="s">
        <v>2858</v>
      </c>
      <c r="C196" s="889" t="s">
        <v>107</v>
      </c>
      <c r="D196" s="889" t="s">
        <v>4205</v>
      </c>
      <c r="E196" s="699">
        <v>9</v>
      </c>
      <c r="F196" s="1155">
        <v>563</v>
      </c>
      <c r="G196" s="1155" t="s">
        <v>105</v>
      </c>
      <c r="H196" s="1155" t="s">
        <v>105</v>
      </c>
      <c r="I196" s="832">
        <v>15.07</v>
      </c>
      <c r="J196" s="618">
        <f t="shared" si="35"/>
        <v>4.2468480424684802</v>
      </c>
      <c r="K196" s="835">
        <v>0.16</v>
      </c>
      <c r="L196" s="845">
        <v>4</v>
      </c>
      <c r="M196" s="609">
        <f t="shared" si="36"/>
        <v>0.64</v>
      </c>
      <c r="N196" s="828" t="s">
        <v>323</v>
      </c>
      <c r="O196" s="700">
        <v>0.1575</v>
      </c>
      <c r="P196" s="603">
        <v>44903</v>
      </c>
      <c r="Q196" s="603">
        <v>44915</v>
      </c>
      <c r="R196" s="609">
        <f t="shared" si="37"/>
        <v>1.5873015873015885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2.6315789473684292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4.0041911525952045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6.8516702296210097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0.43770578064119547</v>
      </c>
      <c r="W196" s="668">
        <f t="shared" si="38"/>
        <v>15.653597765110604</v>
      </c>
      <c r="X196" s="669">
        <f t="shared" si="39"/>
        <v>0.3806483460900561</v>
      </c>
      <c r="Y196" s="631"/>
      <c r="Z196" s="618">
        <f t="shared" si="40"/>
        <v>42.105263157894733</v>
      </c>
      <c r="AA196" s="844">
        <f t="shared" si="41"/>
        <v>9.9144736842105257</v>
      </c>
      <c r="AB196" s="845">
        <v>12</v>
      </c>
      <c r="AC196" s="824">
        <v>1.52</v>
      </c>
      <c r="AD196" s="824">
        <v>1.0900000000000001</v>
      </c>
      <c r="AE196" s="824">
        <v>3.21</v>
      </c>
      <c r="AF196" s="824">
        <v>1.56</v>
      </c>
      <c r="AG196" s="824">
        <v>12.4</v>
      </c>
      <c r="AH196" s="824">
        <v>17.100000000000001</v>
      </c>
      <c r="AI196" s="824">
        <v>10.5</v>
      </c>
      <c r="AJ196" s="824">
        <v>18</v>
      </c>
      <c r="AK196" s="824">
        <v>9.1</v>
      </c>
      <c r="AL196" s="836">
        <v>83.09</v>
      </c>
      <c r="AM196" s="830">
        <v>5.0999999999999996</v>
      </c>
      <c r="AN196" s="824">
        <v>0.45</v>
      </c>
      <c r="AO196" s="705">
        <f t="shared" si="42"/>
        <v>1.1840445878789634</v>
      </c>
      <c r="AP196" s="706">
        <f t="shared" si="43"/>
        <v>11.098518272089489</v>
      </c>
      <c r="AQ196" s="846">
        <f t="shared" si="44"/>
        <v>-17.090199085275216</v>
      </c>
      <c r="AR196" s="618">
        <f>INDEX(Historical!$C$7:$C$1227,MATCH(B196,Historical!$B$7:$B$1249,0))*IF(AH196="n/a",1.03,IF(AH196&lt;0,1.01,IF(AH196&gt;10,1.1,(1+AH196/100))))</f>
        <v>0.64349999999999996</v>
      </c>
      <c r="AS196" s="844">
        <f t="shared" si="45"/>
        <v>0.70784999999999998</v>
      </c>
      <c r="AT196" s="844">
        <f t="shared" si="51"/>
        <v>0.77226434999999993</v>
      </c>
      <c r="AU196" s="844">
        <f t="shared" si="51"/>
        <v>0.8425404058499999</v>
      </c>
      <c r="AV196" s="844">
        <f t="shared" si="51"/>
        <v>0.91921158278234982</v>
      </c>
      <c r="AW196" s="618">
        <f t="shared" si="46"/>
        <v>3.8853663386323496</v>
      </c>
      <c r="AX196" s="713">
        <f t="shared" si="47"/>
        <v>25.782125671083939</v>
      </c>
      <c r="AY196" s="891">
        <v>0.27</v>
      </c>
      <c r="AZ196" s="830">
        <v>5.0200000000000005</v>
      </c>
      <c r="BA196" s="830">
        <v>-27.22</v>
      </c>
      <c r="BB196" s="830">
        <v>-2.71</v>
      </c>
      <c r="BC196" s="830">
        <v>-7.35</v>
      </c>
      <c r="BD196" s="865"/>
      <c r="BE196" s="594">
        <v>2014</v>
      </c>
      <c r="BF196" s="856">
        <f t="shared" si="48"/>
        <v>1</v>
      </c>
      <c r="BG196" s="840">
        <v>1</v>
      </c>
      <c r="BH196" s="823" t="s">
        <v>4455</v>
      </c>
      <c r="BI196" s="823" t="s">
        <v>4456</v>
      </c>
    </row>
    <row r="197" spans="1:61" s="822" customFormat="1" ht="12.75" customHeight="1" x14ac:dyDescent="0.2">
      <c r="A197" s="829" t="s">
        <v>5153</v>
      </c>
      <c r="B197" s="575" t="s">
        <v>3838</v>
      </c>
      <c r="C197" s="889" t="s">
        <v>107</v>
      </c>
      <c r="D197" s="889" t="s">
        <v>4205</v>
      </c>
      <c r="E197" s="699">
        <v>9</v>
      </c>
      <c r="F197" s="1155">
        <v>554</v>
      </c>
      <c r="G197" s="1155" t="s">
        <v>105</v>
      </c>
      <c r="H197" s="1155" t="s">
        <v>105</v>
      </c>
      <c r="I197" s="832">
        <v>38.97</v>
      </c>
      <c r="J197" s="618">
        <f t="shared" si="35"/>
        <v>2.2581472927893254</v>
      </c>
      <c r="K197" s="835">
        <v>0.22</v>
      </c>
      <c r="L197" s="845">
        <v>4</v>
      </c>
      <c r="M197" s="609">
        <f t="shared" si="36"/>
        <v>0.88</v>
      </c>
      <c r="N197" s="828" t="s">
        <v>497</v>
      </c>
      <c r="O197" s="700">
        <v>0.21</v>
      </c>
      <c r="P197" s="603">
        <v>44818</v>
      </c>
      <c r="Q197" s="603">
        <v>44839</v>
      </c>
      <c r="R197" s="609">
        <f t="shared" si="37"/>
        <v>4.7619047619047663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5.555555555555558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13.484552524869731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22.104343283362393</v>
      </c>
      <c r="V197" s="667" t="str">
        <f>IF(INDEX(Historical!$N$7:$N$1218,MATCH(B197,Historical!$B$7:$B$1249,0))=0,"n/a",((INDEX(Historical!$C$7:$C$1227,MATCH(B197,Historical!$B$7:$B$1249,0))/INDEX(Historical!$N$7:$N$1218,MATCH(B197,Historical!$B$7:$B$1249,0)))^(1/10)-1)*100)</f>
        <v>n/a</v>
      </c>
      <c r="W197" s="668" t="str">
        <f t="shared" si="38"/>
        <v>n/a</v>
      </c>
      <c r="X197" s="669">
        <f t="shared" si="39"/>
        <v>1.3644656347754565</v>
      </c>
      <c r="Y197" s="834"/>
      <c r="Z197" s="618">
        <f t="shared" si="40"/>
        <v>37.768240343347635</v>
      </c>
      <c r="AA197" s="844">
        <f t="shared" si="41"/>
        <v>16.725321888412015</v>
      </c>
      <c r="AB197" s="845">
        <v>12</v>
      </c>
      <c r="AC197" s="824">
        <v>2.33</v>
      </c>
      <c r="AD197" s="824">
        <v>16.46</v>
      </c>
      <c r="AE197" s="824">
        <v>5.7</v>
      </c>
      <c r="AF197" s="824">
        <v>1.61</v>
      </c>
      <c r="AG197" s="824">
        <v>9.6</v>
      </c>
      <c r="AH197" s="824">
        <v>55.000000000000007</v>
      </c>
      <c r="AI197" s="824">
        <v>22.770000000000003</v>
      </c>
      <c r="AJ197" s="824">
        <v>16.2</v>
      </c>
      <c r="AK197" s="824">
        <v>1</v>
      </c>
      <c r="AL197" s="836">
        <v>4080</v>
      </c>
      <c r="AM197" s="830">
        <v>0.6</v>
      </c>
      <c r="AN197" s="824">
        <v>0.13</v>
      </c>
      <c r="AO197" s="705">
        <f t="shared" si="42"/>
        <v>7.6371686877397025</v>
      </c>
      <c r="AP197" s="706">
        <f t="shared" si="43"/>
        <v>24.362490576151718</v>
      </c>
      <c r="AQ197" s="846">
        <f t="shared" si="44"/>
        <v>9.397883872167089</v>
      </c>
      <c r="AR197" s="618">
        <f>INDEX(Historical!$C$7:$C$1227,MATCH(B197,Historical!$B$7:$B$1249,0))*IF(AH197="n/a",1.03,IF(AH197&lt;0,1.01,IF(AH197&gt;10,1.1,(1+AH197/100))))</f>
        <v>0.83600000000000008</v>
      </c>
      <c r="AS197" s="844">
        <f t="shared" si="45"/>
        <v>0.9196000000000002</v>
      </c>
      <c r="AT197" s="844">
        <f t="shared" si="51"/>
        <v>0.92879600000000018</v>
      </c>
      <c r="AU197" s="844">
        <f t="shared" si="51"/>
        <v>0.93808396000000016</v>
      </c>
      <c r="AV197" s="844">
        <f t="shared" si="51"/>
        <v>0.94746479960000018</v>
      </c>
      <c r="AW197" s="618">
        <f t="shared" si="46"/>
        <v>4.5699447596000011</v>
      </c>
      <c r="AX197" s="713">
        <f t="shared" si="47"/>
        <v>11.726827712599439</v>
      </c>
      <c r="AY197" s="891">
        <v>1.03</v>
      </c>
      <c r="AZ197" s="830">
        <v>39.93</v>
      </c>
      <c r="BA197" s="830">
        <v>-1.34</v>
      </c>
      <c r="BB197" s="830">
        <v>6.97</v>
      </c>
      <c r="BC197" s="830">
        <v>15.079999999999998</v>
      </c>
      <c r="BD197" s="865"/>
      <c r="BE197" s="594">
        <v>2014</v>
      </c>
      <c r="BF197" s="856">
        <f t="shared" si="48"/>
        <v>1</v>
      </c>
      <c r="BG197" s="840">
        <v>1</v>
      </c>
      <c r="BH197" s="823" t="s">
        <v>4455</v>
      </c>
      <c r="BI197" s="823" t="s">
        <v>4456</v>
      </c>
    </row>
    <row r="198" spans="1:61" s="822" customFormat="1" ht="12.75" customHeight="1" x14ac:dyDescent="0.2">
      <c r="A198" s="148" t="s">
        <v>5164</v>
      </c>
      <c r="B198" s="795" t="s">
        <v>3917</v>
      </c>
      <c r="C198" s="889" t="s">
        <v>130</v>
      </c>
      <c r="D198" s="889" t="s">
        <v>4195</v>
      </c>
      <c r="E198" s="699">
        <v>8</v>
      </c>
      <c r="F198" s="1155">
        <v>572</v>
      </c>
      <c r="G198" s="1155" t="s">
        <v>105</v>
      </c>
      <c r="H198" s="1155" t="s">
        <v>105</v>
      </c>
      <c r="I198" s="832">
        <v>54.82</v>
      </c>
      <c r="J198" s="618">
        <f t="shared" si="35"/>
        <v>2.8456767603064574</v>
      </c>
      <c r="K198" s="835">
        <v>0.39</v>
      </c>
      <c r="L198" s="845">
        <v>4</v>
      </c>
      <c r="M198" s="609">
        <f t="shared" si="36"/>
        <v>1.56</v>
      </c>
      <c r="N198" s="828" t="s">
        <v>508</v>
      </c>
      <c r="O198" s="700">
        <v>0.38</v>
      </c>
      <c r="P198" s="603">
        <v>44602</v>
      </c>
      <c r="Q198" s="603">
        <v>44617</v>
      </c>
      <c r="R198" s="609">
        <f t="shared" si="37"/>
        <v>2.6315789473684235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1.3333333333333419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1.3515148022100965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1.3703739792310987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0.9709518023075292</v>
      </c>
      <c r="W198" s="668">
        <f t="shared" si="38"/>
        <v>1.4113717858850636</v>
      </c>
      <c r="X198" s="669">
        <f t="shared" si="39"/>
        <v>0.35137794339258943</v>
      </c>
      <c r="Y198" s="834"/>
      <c r="Z198" s="618">
        <f t="shared" si="40"/>
        <v>60.231660231660236</v>
      </c>
      <c r="AA198" s="844">
        <f t="shared" si="41"/>
        <v>21.166023166023166</v>
      </c>
      <c r="AB198" s="845">
        <v>12</v>
      </c>
      <c r="AC198" s="824">
        <v>2.59</v>
      </c>
      <c r="AD198" s="824">
        <v>2.83</v>
      </c>
      <c r="AE198" s="824">
        <v>1.55</v>
      </c>
      <c r="AF198" s="824">
        <v>1.81</v>
      </c>
      <c r="AG198" s="824">
        <v>9</v>
      </c>
      <c r="AH198" s="824">
        <v>9.1999999999999993</v>
      </c>
      <c r="AI198" s="824">
        <v>5.67</v>
      </c>
      <c r="AJ198" s="824">
        <v>3.9</v>
      </c>
      <c r="AK198" s="824">
        <v>7.1</v>
      </c>
      <c r="AL198" s="836">
        <v>840.48</v>
      </c>
      <c r="AM198" s="830">
        <v>0.70000000000000007</v>
      </c>
      <c r="AN198" s="824">
        <v>1.25</v>
      </c>
      <c r="AO198" s="705">
        <f t="shared" si="42"/>
        <v>-16.949972426485608</v>
      </c>
      <c r="AP198" s="706">
        <f t="shared" si="43"/>
        <v>4.2160507395375557</v>
      </c>
      <c r="AQ198" s="846">
        <f t="shared" si="44"/>
        <v>30.48712483187661</v>
      </c>
      <c r="AR198" s="618">
        <f>INDEX(Historical!$C$7:$C$1227,MATCH(B198,Historical!$B$7:$B$1249,0))*IF(AH198="n/a",1.03,IF(AH198&lt;0,1.01,IF(AH198&gt;10,1.1,(1+AH198/100))))</f>
        <v>1.6598400000000002</v>
      </c>
      <c r="AS198" s="844">
        <f t="shared" si="45"/>
        <v>1.7539529280000001</v>
      </c>
      <c r="AT198" s="844">
        <f t="shared" si="51"/>
        <v>1.878483585888</v>
      </c>
      <c r="AU198" s="844">
        <f t="shared" si="51"/>
        <v>2.011855920486048</v>
      </c>
      <c r="AV198" s="844">
        <f t="shared" si="51"/>
        <v>2.1546976908405573</v>
      </c>
      <c r="AW198" s="618">
        <f t="shared" si="46"/>
        <v>9.4588301252146056</v>
      </c>
      <c r="AX198" s="713">
        <f t="shared" si="47"/>
        <v>17.254341709621681</v>
      </c>
      <c r="AY198" s="891">
        <v>0.48</v>
      </c>
      <c r="AZ198" s="830">
        <v>34.36</v>
      </c>
      <c r="BA198" s="830">
        <v>-10.280000000000001</v>
      </c>
      <c r="BB198" s="830">
        <v>9.49</v>
      </c>
      <c r="BC198" s="830">
        <v>4.03</v>
      </c>
      <c r="BD198" s="865"/>
      <c r="BE198" s="594">
        <v>2015</v>
      </c>
      <c r="BF198" s="856">
        <f t="shared" si="48"/>
        <v>1</v>
      </c>
      <c r="BG198" s="840">
        <v>2.7</v>
      </c>
      <c r="BH198" s="823" t="s">
        <v>4455</v>
      </c>
      <c r="BI198" s="823" t="s">
        <v>4456</v>
      </c>
    </row>
    <row r="199" spans="1:61" s="822" customFormat="1" ht="12.75" customHeight="1" x14ac:dyDescent="0.2">
      <c r="A199" s="839" t="s">
        <v>5167</v>
      </c>
      <c r="B199" s="575" t="s">
        <v>4010</v>
      </c>
      <c r="C199" s="889" t="s">
        <v>107</v>
      </c>
      <c r="D199" s="889" t="s">
        <v>4201</v>
      </c>
      <c r="E199" s="699">
        <v>8</v>
      </c>
      <c r="F199" s="1155">
        <v>584</v>
      </c>
      <c r="G199" s="1155" t="s">
        <v>105</v>
      </c>
      <c r="H199" s="1155" t="s">
        <v>105</v>
      </c>
      <c r="I199" s="832">
        <v>56</v>
      </c>
      <c r="J199" s="618">
        <f t="shared" ref="J199:J213" si="52">(M199/I199)*100</f>
        <v>1.7857142857142856</v>
      </c>
      <c r="K199" s="835">
        <v>0.25</v>
      </c>
      <c r="L199" s="845">
        <v>4</v>
      </c>
      <c r="M199" s="609">
        <f t="shared" ref="M199:M213" si="53">K199*L199</f>
        <v>1</v>
      </c>
      <c r="N199" s="604" t="s">
        <v>681</v>
      </c>
      <c r="O199" s="700">
        <v>0.22</v>
      </c>
      <c r="P199" s="603">
        <v>44680</v>
      </c>
      <c r="Q199" s="603">
        <v>44692</v>
      </c>
      <c r="R199" s="609">
        <f t="shared" ref="R199:R213" si="54">(K199-O199)/O199*100</f>
        <v>13.636363636363635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4.8192771084337505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5.0717574498580165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5.3631849129711417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0.84234274879340099</v>
      </c>
      <c r="W199" s="668">
        <f t="shared" ref="W199:W213" si="55">IF(OR(U199&lt;=0,U199="n/a",V199&lt;=0,V199="n/a"),"n/a",U199/V199)</f>
        <v>6.3669865035979019</v>
      </c>
      <c r="X199" s="669">
        <f t="shared" ref="X199:X213" si="56">IF(OR(AJ199&lt;=0,AJ199="n/a",U199&lt;=0,U199="n/a"),"n/a",U199/AJ199)</f>
        <v>0.28990188718762927</v>
      </c>
      <c r="Y199" s="834"/>
      <c r="Z199" s="618">
        <f t="shared" ref="Z199:Z213" si="57">IF(OR(AC199&lt;0.01,AC199="n/a"),"n/a",M199/AC199*100)</f>
        <v>42.553191489361701</v>
      </c>
      <c r="AA199" s="844">
        <f t="shared" ref="AA199:AA213" si="58">IF(OR(AC199&lt;0.01,AC199="n/a"),"n/a",I199/AC199)</f>
        <v>23.829787234042552</v>
      </c>
      <c r="AB199" s="845">
        <v>13</v>
      </c>
      <c r="AC199" s="824">
        <v>2.35</v>
      </c>
      <c r="AD199" s="824" t="s">
        <v>135</v>
      </c>
      <c r="AE199" s="824">
        <v>13.23</v>
      </c>
      <c r="AF199" s="824">
        <v>6.44</v>
      </c>
      <c r="AG199" s="824">
        <v>28.4</v>
      </c>
      <c r="AH199" s="824">
        <v>2.9000000000000004</v>
      </c>
      <c r="AI199" s="824" t="s">
        <v>135</v>
      </c>
      <c r="AJ199" s="824">
        <v>18.5</v>
      </c>
      <c r="AK199" s="824" t="s">
        <v>135</v>
      </c>
      <c r="AL199" s="836">
        <v>532.97</v>
      </c>
      <c r="AM199" s="830">
        <v>91.19</v>
      </c>
      <c r="AN199" s="824">
        <v>0</v>
      </c>
      <c r="AO199" s="705">
        <f t="shared" ref="AO199:AO213" si="59">IF(U199="n/a","n/a",IF(AA199&lt;0,"n/a",IF(AA199="n/a","n/a",J199+U199-AA199)))</f>
        <v>-16.680888035357125</v>
      </c>
      <c r="AP199" s="706">
        <f t="shared" ref="AP199:AP213" si="60">IF(U199="n/a","n/a",J199+U199)</f>
        <v>7.1488991986854273</v>
      </c>
      <c r="AQ199" s="846">
        <f t="shared" ref="AQ199:AQ213" si="61">IF(OR(AC199&lt;0.01,AC199="n/a",AF199="n/a"),"n/a",(I199/SQRT(22.5*AC199*(I199/AF199))-1)*100)</f>
        <v>161.16306509938195</v>
      </c>
      <c r="AR199" s="618">
        <f>INDEX(Historical!$C$7:$C$1227,MATCH(B199,Historical!$B$7:$B$1249,0))*IF(AH199="n/a",1.03,IF(AH199&lt;0,1.01,IF(AH199&gt;10,1.1,(1+AH199/100))))</f>
        <v>0.89522999999999997</v>
      </c>
      <c r="AS199" s="844">
        <f t="shared" ref="AS199:AS213" si="62">IF($AI199="n/a",1.03*AR199,IF($AI199&lt;0,1.01*AR199,IF($AI199&gt;10,1.1*AR199,(1+$AI199/100)*AR199)))</f>
        <v>0.92208690000000004</v>
      </c>
      <c r="AT199" s="844">
        <f t="shared" si="51"/>
        <v>0.94974950700000005</v>
      </c>
      <c r="AU199" s="844">
        <f t="shared" si="51"/>
        <v>0.97824199221000008</v>
      </c>
      <c r="AV199" s="844">
        <f t="shared" si="51"/>
        <v>1.0075892519763001</v>
      </c>
      <c r="AW199" s="618">
        <f t="shared" ref="AW199:AW213" si="63">SUM(AR199:AV199)</f>
        <v>4.7528976511863004</v>
      </c>
      <c r="AX199" s="713">
        <f t="shared" ref="AX199:AX213" si="64">AW199/I199*100</f>
        <v>8.4873172342612513</v>
      </c>
      <c r="AY199" s="891">
        <v>0.55000000000000004</v>
      </c>
      <c r="AZ199" s="830">
        <v>38.440000000000005</v>
      </c>
      <c r="BA199" s="830">
        <v>-52.7</v>
      </c>
      <c r="BB199" s="830">
        <v>-2.8400000000000003</v>
      </c>
      <c r="BC199" s="830">
        <v>-16.41</v>
      </c>
      <c r="BD199" s="865"/>
      <c r="BE199" s="594">
        <v>2015</v>
      </c>
      <c r="BF199" s="856">
        <f t="shared" ref="BF199:BF213" si="65">IF(BE199&gt;2020,0,IF(BE199&gt;2008,1,IF(BE199&gt;2001,2,IF(BE199&gt;1990,3,IF(BE199&gt;1980,4,IF(BE199&gt;1973,5,IF(BE199&gt;1970,6,IF(BE199&gt;1960,7,IF(BE199&gt;1958,8,IF(BE199&gt;1953,9,10))))))))))</f>
        <v>1</v>
      </c>
      <c r="BG199" s="840">
        <v>17.5</v>
      </c>
      <c r="BH199" s="823" t="s">
        <v>4455</v>
      </c>
      <c r="BI199" s="823" t="s">
        <v>4456</v>
      </c>
    </row>
    <row r="200" spans="1:61" s="822" customFormat="1" ht="12.75" customHeight="1" x14ac:dyDescent="0.2">
      <c r="A200" s="839" t="s">
        <v>5360</v>
      </c>
      <c r="B200" s="575" t="s">
        <v>5361</v>
      </c>
      <c r="C200" s="889" t="s">
        <v>4186</v>
      </c>
      <c r="D200" s="889" t="s">
        <v>4187</v>
      </c>
      <c r="E200" s="699">
        <v>5</v>
      </c>
      <c r="F200" s="1155">
        <v>707</v>
      </c>
      <c r="G200" s="1155" t="s">
        <v>105</v>
      </c>
      <c r="H200" s="1155" t="s">
        <v>105</v>
      </c>
      <c r="I200" s="832">
        <v>34.200000000000003</v>
      </c>
      <c r="J200" s="618">
        <f t="shared" si="52"/>
        <v>4.5614035087719298</v>
      </c>
      <c r="K200" s="835">
        <v>0.39</v>
      </c>
      <c r="L200" s="845">
        <v>4</v>
      </c>
      <c r="M200" s="609">
        <f t="shared" si="53"/>
        <v>1.56</v>
      </c>
      <c r="N200" s="828" t="s">
        <v>126</v>
      </c>
      <c r="O200" s="700">
        <v>0.36</v>
      </c>
      <c r="P200" s="603">
        <v>44825</v>
      </c>
      <c r="Q200" s="603">
        <v>44840</v>
      </c>
      <c r="R200" s="609">
        <f t="shared" si="54"/>
        <v>8.333333333333341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10.429447852760742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23.886829859756563</v>
      </c>
      <c r="U200" s="667" t="str">
        <f>IF(INDEX(Historical!$H$7:$H$1218,MATCH(B200,Historical!$B$7:$B$1249,0))=0,"n/a",((INDEX(Historical!$C$7:$C$1227,MATCH(B200,Historical!$B$7:$B$1249,0))/INDEX(Historical!$H$7:$H$1218,MATCH(B200,Historical!$B$7:$B$1249,0)))^(1/5)-1)*100)</f>
        <v>n/a</v>
      </c>
      <c r="V200" s="667" t="str">
        <f>IF(INDEX(Historical!$N$7:$N$1218,MATCH(B200,Historical!$B$7:$B$1249,0))=0,"n/a",((INDEX(Historical!$C$7:$C$1227,MATCH(B200,Historical!$B$7:$B$1249,0))/INDEX(Historical!$N$7:$N$1218,MATCH(B200,Historical!$B$7:$B$1249,0)))^(1/10)-1)*100)</f>
        <v>n/a</v>
      </c>
      <c r="W200" s="668" t="str">
        <f t="shared" si="55"/>
        <v>n/a</v>
      </c>
      <c r="X200" s="669" t="str">
        <f t="shared" si="56"/>
        <v>n/a</v>
      </c>
      <c r="Y200" s="640"/>
      <c r="Z200" s="618">
        <f t="shared" si="57"/>
        <v>145.79439252336448</v>
      </c>
      <c r="AA200" s="844">
        <f t="shared" si="58"/>
        <v>31.962616822429908</v>
      </c>
      <c r="AB200" s="845">
        <v>12</v>
      </c>
      <c r="AC200" s="824">
        <v>1.07</v>
      </c>
      <c r="AD200" s="824">
        <v>4.43</v>
      </c>
      <c r="AE200" s="824">
        <v>15.17</v>
      </c>
      <c r="AF200" s="824">
        <v>1.49</v>
      </c>
      <c r="AG200" s="824">
        <v>4.5</v>
      </c>
      <c r="AH200" s="824">
        <v>0.70000000000000007</v>
      </c>
      <c r="AI200" s="824">
        <v>93.44</v>
      </c>
      <c r="AJ200" s="824">
        <v>8.67</v>
      </c>
      <c r="AK200" s="824">
        <v>7.1</v>
      </c>
      <c r="AL200" s="836">
        <v>33590</v>
      </c>
      <c r="AM200" s="830">
        <v>0.38</v>
      </c>
      <c r="AN200" s="824">
        <v>0.67</v>
      </c>
      <c r="AO200" s="705" t="str">
        <f t="shared" si="59"/>
        <v>n/a</v>
      </c>
      <c r="AP200" s="706" t="str">
        <f t="shared" si="60"/>
        <v>n/a</v>
      </c>
      <c r="AQ200" s="846">
        <f t="shared" si="61"/>
        <v>45.486614986351626</v>
      </c>
      <c r="AR200" s="618">
        <f>INDEX(Historical!$C$7:$C$1227,MATCH(B200,Historical!$B$7:$B$1249,0))*IF(AH200="n/a",1.03,IF(AH200&lt;0,1.01,IF(AH200&gt;10,1.1,(1+AH200/100))))</f>
        <v>1.35945</v>
      </c>
      <c r="AS200" s="844">
        <f t="shared" si="62"/>
        <v>1.4953950000000003</v>
      </c>
      <c r="AT200" s="844">
        <f t="shared" si="51"/>
        <v>1.6015680450000003</v>
      </c>
      <c r="AU200" s="844">
        <f t="shared" si="51"/>
        <v>1.7152793761950003</v>
      </c>
      <c r="AV200" s="844">
        <f t="shared" si="51"/>
        <v>1.8370642119048453</v>
      </c>
      <c r="AW200" s="618">
        <f t="shared" si="63"/>
        <v>8.0087566330998463</v>
      </c>
      <c r="AX200" s="713">
        <f t="shared" si="64"/>
        <v>23.417417055847505</v>
      </c>
      <c r="AY200" s="891">
        <v>1.01</v>
      </c>
      <c r="AZ200" s="830">
        <v>30.39</v>
      </c>
      <c r="BA200" s="830">
        <v>-4.17</v>
      </c>
      <c r="BB200" s="830">
        <v>9</v>
      </c>
      <c r="BC200" s="830">
        <v>11.29</v>
      </c>
      <c r="BD200" s="865"/>
      <c r="BE200" s="594">
        <v>2018</v>
      </c>
      <c r="BF200" s="856">
        <f t="shared" si="65"/>
        <v>1</v>
      </c>
      <c r="BG200" s="840">
        <v>2.8000000000000003</v>
      </c>
      <c r="BH200" s="823" t="s">
        <v>4455</v>
      </c>
      <c r="BI200" s="823" t="s">
        <v>4457</v>
      </c>
    </row>
    <row r="201" spans="1:61" s="822" customFormat="1" ht="12.75" customHeight="1" x14ac:dyDescent="0.2">
      <c r="A201" s="822" t="s">
        <v>5170</v>
      </c>
      <c r="B201" s="575" t="s">
        <v>2891</v>
      </c>
      <c r="C201" s="889" t="s">
        <v>122</v>
      </c>
      <c r="D201" s="889" t="s">
        <v>4238</v>
      </c>
      <c r="E201" s="699">
        <v>9</v>
      </c>
      <c r="F201" s="1155">
        <v>523</v>
      </c>
      <c r="G201" s="1155" t="s">
        <v>105</v>
      </c>
      <c r="H201" s="1155" t="s">
        <v>105</v>
      </c>
      <c r="I201" s="832">
        <v>183.33</v>
      </c>
      <c r="J201" s="618">
        <f t="shared" si="52"/>
        <v>0.87274314078437787</v>
      </c>
      <c r="K201" s="835">
        <v>0.4</v>
      </c>
      <c r="L201" s="845">
        <v>4</v>
      </c>
      <c r="M201" s="609">
        <f t="shared" si="53"/>
        <v>1.6</v>
      </c>
      <c r="N201" s="828" t="s">
        <v>225</v>
      </c>
      <c r="O201" s="700">
        <v>0.37</v>
      </c>
      <c r="P201" s="603">
        <v>44620</v>
      </c>
      <c r="Q201" s="603">
        <v>44634</v>
      </c>
      <c r="R201" s="609">
        <f t="shared" si="54"/>
        <v>8.1081081081081159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8.8235294117646959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9.735689700133566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13.09264089979596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6.8919038400907962</v>
      </c>
      <c r="W201" s="668">
        <f t="shared" si="55"/>
        <v>1.8997132292582122</v>
      </c>
      <c r="X201" s="669">
        <f t="shared" si="56"/>
        <v>1.2835922450780353</v>
      </c>
      <c r="Y201" s="628"/>
      <c r="Z201" s="618">
        <f t="shared" si="57"/>
        <v>35.010940919037196</v>
      </c>
      <c r="AA201" s="844">
        <f t="shared" si="58"/>
        <v>40.115973741794313</v>
      </c>
      <c r="AB201" s="845">
        <v>12</v>
      </c>
      <c r="AC201" s="824">
        <v>4.57</v>
      </c>
      <c r="AD201" s="824">
        <v>2.39</v>
      </c>
      <c r="AE201" s="824">
        <v>3.3</v>
      </c>
      <c r="AF201" s="824">
        <v>3.46</v>
      </c>
      <c r="AG201" s="824">
        <v>8.9</v>
      </c>
      <c r="AH201" s="824">
        <v>14.399999999999999</v>
      </c>
      <c r="AI201" s="824">
        <v>25.72</v>
      </c>
      <c r="AJ201" s="824">
        <v>10.199999999999999</v>
      </c>
      <c r="AK201" s="824">
        <v>16.3</v>
      </c>
      <c r="AL201" s="836">
        <v>23720</v>
      </c>
      <c r="AM201" s="830">
        <v>0.21</v>
      </c>
      <c r="AN201" s="824">
        <v>0.62</v>
      </c>
      <c r="AO201" s="705">
        <f t="shared" si="59"/>
        <v>-26.150589701213974</v>
      </c>
      <c r="AP201" s="706">
        <f t="shared" si="60"/>
        <v>13.965384040580338</v>
      </c>
      <c r="AQ201" s="846">
        <f t="shared" si="61"/>
        <v>148.37361565602762</v>
      </c>
      <c r="AR201" s="618">
        <f>INDEX(Historical!$C$7:$C$1227,MATCH(B201,Historical!$B$7:$B$1249,0))*IF(AH201="n/a",1.03,IF(AH201&lt;0,1.01,IF(AH201&gt;10,1.1,(1+AH201/100))))</f>
        <v>1.6280000000000001</v>
      </c>
      <c r="AS201" s="844">
        <f t="shared" si="62"/>
        <v>1.7908000000000002</v>
      </c>
      <c r="AT201" s="844">
        <f t="shared" si="51"/>
        <v>1.9698800000000003</v>
      </c>
      <c r="AU201" s="844">
        <f t="shared" si="51"/>
        <v>2.1668680000000005</v>
      </c>
      <c r="AV201" s="844">
        <f t="shared" si="51"/>
        <v>2.3835548000000006</v>
      </c>
      <c r="AW201" s="618">
        <f t="shared" si="63"/>
        <v>9.9391028000000023</v>
      </c>
      <c r="AX201" s="713">
        <f t="shared" si="64"/>
        <v>5.4214273714067538</v>
      </c>
      <c r="AY201" s="891">
        <v>0.78</v>
      </c>
      <c r="AZ201" s="830">
        <v>33.29</v>
      </c>
      <c r="BA201" s="830">
        <v>-14.19</v>
      </c>
      <c r="BB201" s="830">
        <v>11.17</v>
      </c>
      <c r="BC201" s="830">
        <v>9.64</v>
      </c>
      <c r="BD201" s="865"/>
      <c r="BE201" s="594">
        <v>2014</v>
      </c>
      <c r="BF201" s="856">
        <f t="shared" si="65"/>
        <v>1</v>
      </c>
      <c r="BG201" s="840">
        <v>4.2</v>
      </c>
      <c r="BH201" s="823" t="s">
        <v>4455</v>
      </c>
      <c r="BI201" s="823" t="s">
        <v>4456</v>
      </c>
    </row>
    <row r="202" spans="1:61" s="822" customFormat="1" ht="12.75" customHeight="1" x14ac:dyDescent="0.2">
      <c r="A202" s="839" t="s">
        <v>5227</v>
      </c>
      <c r="B202" s="575" t="s">
        <v>5226</v>
      </c>
      <c r="C202" s="889" t="s">
        <v>4061</v>
      </c>
      <c r="D202" s="889" t="s">
        <v>4204</v>
      </c>
      <c r="E202" s="699">
        <v>6</v>
      </c>
      <c r="F202" s="1155">
        <v>643</v>
      </c>
      <c r="G202" s="1155" t="s">
        <v>105</v>
      </c>
      <c r="H202" s="1155" t="s">
        <v>105</v>
      </c>
      <c r="I202" s="832">
        <v>23.04</v>
      </c>
      <c r="J202" s="618">
        <f t="shared" si="52"/>
        <v>1.7361111111111112</v>
      </c>
      <c r="K202" s="835">
        <v>0.1</v>
      </c>
      <c r="L202" s="845">
        <v>4</v>
      </c>
      <c r="M202" s="609">
        <f t="shared" si="53"/>
        <v>0.4</v>
      </c>
      <c r="N202" s="828" t="s">
        <v>316</v>
      </c>
      <c r="O202" s="700">
        <v>9.5000000000000001E-2</v>
      </c>
      <c r="P202" s="603">
        <v>44536</v>
      </c>
      <c r="Q202" s="603">
        <v>44547</v>
      </c>
      <c r="R202" s="609">
        <f t="shared" si="54"/>
        <v>5.2631578947368469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1.3157894736842035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6.082481477261914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9.0194895299878333</v>
      </c>
      <c r="V202" s="667" t="str">
        <f>IF(INDEX(Historical!$N$7:$N$1218,MATCH(B202,Historical!$B$7:$B$1249,0))=0,"n/a",((INDEX(Historical!$C$7:$C$1227,MATCH(B202,Historical!$B$7:$B$1249,0))/INDEX(Historical!$N$7:$N$1218,MATCH(B202,Historical!$B$7:$B$1249,0)))^(1/10)-1)*100)</f>
        <v>n/a</v>
      </c>
      <c r="W202" s="668" t="str">
        <f t="shared" si="55"/>
        <v>n/a</v>
      </c>
      <c r="X202" s="669">
        <f t="shared" si="56"/>
        <v>0.20223070695039985</v>
      </c>
      <c r="Y202" s="640"/>
      <c r="Z202" s="618">
        <f t="shared" si="57"/>
        <v>14.705882352941178</v>
      </c>
      <c r="AA202" s="844">
        <f t="shared" si="58"/>
        <v>8.470588235294116</v>
      </c>
      <c r="AB202" s="845">
        <v>12</v>
      </c>
      <c r="AC202" s="824">
        <v>2.72</v>
      </c>
      <c r="AD202" s="824" t="s">
        <v>135</v>
      </c>
      <c r="AE202" s="824">
        <v>0.9</v>
      </c>
      <c r="AF202" s="824">
        <v>1.66</v>
      </c>
      <c r="AG202" s="824">
        <v>21.5</v>
      </c>
      <c r="AH202" s="824">
        <v>142.30000000000001</v>
      </c>
      <c r="AI202" s="824">
        <v>-13.200000000000001</v>
      </c>
      <c r="AJ202" s="824">
        <v>44.6</v>
      </c>
      <c r="AK202" s="824">
        <v>-6</v>
      </c>
      <c r="AL202" s="836">
        <v>3130</v>
      </c>
      <c r="AM202" s="830">
        <v>0.61</v>
      </c>
      <c r="AN202" s="824">
        <v>0.24</v>
      </c>
      <c r="AO202" s="705">
        <f t="shared" si="59"/>
        <v>2.285012405804828</v>
      </c>
      <c r="AP202" s="706">
        <f t="shared" si="60"/>
        <v>10.755600641098944</v>
      </c>
      <c r="AQ202" s="846">
        <f t="shared" si="61"/>
        <v>-20.946778909990758</v>
      </c>
      <c r="AR202" s="618">
        <f>INDEX(Historical!$C$7:$C$1227,MATCH(B202,Historical!$B$7:$B$1249,0))*IF(AH202="n/a",1.03,IF(AH202&lt;0,1.01,IF(AH202&gt;10,1.1,(1+AH202/100))))</f>
        <v>0.42350000000000004</v>
      </c>
      <c r="AS202" s="844">
        <f t="shared" si="62"/>
        <v>0.42773500000000003</v>
      </c>
      <c r="AT202" s="844">
        <f t="shared" si="51"/>
        <v>0.43201235000000004</v>
      </c>
      <c r="AU202" s="844">
        <f t="shared" si="51"/>
        <v>0.43633247350000004</v>
      </c>
      <c r="AV202" s="844">
        <f t="shared" si="51"/>
        <v>0.44069579823500005</v>
      </c>
      <c r="AW202" s="618">
        <f t="shared" si="63"/>
        <v>2.1602756217350003</v>
      </c>
      <c r="AX202" s="713">
        <f t="shared" si="64"/>
        <v>9.3761962748914947</v>
      </c>
      <c r="AY202" s="891">
        <v>1.33</v>
      </c>
      <c r="AZ202" s="830">
        <v>37.76</v>
      </c>
      <c r="BA202" s="830">
        <v>0.26</v>
      </c>
      <c r="BB202" s="830">
        <v>13.900000000000002</v>
      </c>
      <c r="BC202" s="830">
        <v>17.690000000000001</v>
      </c>
      <c r="BD202" s="865"/>
      <c r="BE202" s="594">
        <v>2016</v>
      </c>
      <c r="BF202" s="856">
        <f t="shared" si="65"/>
        <v>1</v>
      </c>
      <c r="BG202" s="840">
        <v>11</v>
      </c>
      <c r="BH202" s="823" t="s">
        <v>4455</v>
      </c>
      <c r="BI202" s="823" t="s">
        <v>4456</v>
      </c>
    </row>
    <row r="203" spans="1:61" s="822" customFormat="1" ht="12.75" customHeight="1" x14ac:dyDescent="0.2">
      <c r="A203" s="839" t="s">
        <v>5276</v>
      </c>
      <c r="B203" s="575" t="s">
        <v>5266</v>
      </c>
      <c r="C203" s="889" t="s">
        <v>107</v>
      </c>
      <c r="D203" s="889" t="s">
        <v>4198</v>
      </c>
      <c r="E203" s="699">
        <v>5</v>
      </c>
      <c r="F203" s="1155">
        <v>689</v>
      </c>
      <c r="G203" s="1155" t="s">
        <v>105</v>
      </c>
      <c r="H203" s="1155" t="s">
        <v>105</v>
      </c>
      <c r="I203" s="832">
        <v>89.31</v>
      </c>
      <c r="J203" s="618">
        <f t="shared" si="52"/>
        <v>2.6872690628149143</v>
      </c>
      <c r="K203" s="835">
        <v>0.6</v>
      </c>
      <c r="L203" s="845">
        <v>4</v>
      </c>
      <c r="M203" s="609">
        <f t="shared" si="53"/>
        <v>2.4</v>
      </c>
      <c r="N203" s="828" t="s">
        <v>292</v>
      </c>
      <c r="O203" s="700">
        <v>0.5</v>
      </c>
      <c r="P203" s="603">
        <v>44610</v>
      </c>
      <c r="Q203" s="603">
        <v>44630</v>
      </c>
      <c r="R203" s="609">
        <f t="shared" si="54"/>
        <v>19.999999999999996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38.888888888888886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25.99210498948732</v>
      </c>
      <c r="U203" s="667" t="str">
        <f>IF(INDEX(Historical!$H$7:$H$1218,MATCH(B203,Historical!$B$7:$B$1249,0))=0,"n/a",((INDEX(Historical!$C$7:$C$1227,MATCH(B203,Historical!$B$7:$B$1249,0))/INDEX(Historical!$H$7:$H$1218,MATCH(B203,Historical!$B$7:$B$1249,0)))^(1/5)-1)*100)</f>
        <v>n/a</v>
      </c>
      <c r="V203" s="667" t="str">
        <f>IF(INDEX(Historical!$N$7:$N$1218,MATCH(B203,Historical!$B$7:$B$1249,0))=0,"n/a",((INDEX(Historical!$C$7:$C$1227,MATCH(B203,Historical!$B$7:$B$1249,0))/INDEX(Historical!$N$7:$N$1218,MATCH(B203,Historical!$B$7:$B$1249,0)))^(1/10)-1)*100)</f>
        <v>n/a</v>
      </c>
      <c r="W203" s="668" t="str">
        <f t="shared" si="55"/>
        <v>n/a</v>
      </c>
      <c r="X203" s="669" t="str">
        <f t="shared" si="56"/>
        <v>n/a</v>
      </c>
      <c r="Y203" s="640"/>
      <c r="Z203" s="618">
        <f t="shared" si="57"/>
        <v>31.830238726790448</v>
      </c>
      <c r="AA203" s="844">
        <f t="shared" si="58"/>
        <v>11.844827586206897</v>
      </c>
      <c r="AB203" s="845">
        <v>12</v>
      </c>
      <c r="AC203" s="824">
        <v>7.54</v>
      </c>
      <c r="AD203" s="824">
        <v>1.1399999999999999</v>
      </c>
      <c r="AE203" s="824">
        <v>2.02</v>
      </c>
      <c r="AF203" s="824">
        <v>1.67</v>
      </c>
      <c r="AG203" s="824">
        <v>14.7</v>
      </c>
      <c r="AH203" s="824">
        <v>6</v>
      </c>
      <c r="AI203" s="824">
        <v>12.02</v>
      </c>
      <c r="AJ203" s="824">
        <v>17.899999999999999</v>
      </c>
      <c r="AK203" s="824">
        <v>10</v>
      </c>
      <c r="AL203" s="836">
        <v>2800</v>
      </c>
      <c r="AM203" s="830">
        <v>0.89999999999999991</v>
      </c>
      <c r="AN203" s="824">
        <v>0</v>
      </c>
      <c r="AO203" s="705" t="str">
        <f t="shared" si="59"/>
        <v>n/a</v>
      </c>
      <c r="AP203" s="706" t="str">
        <f t="shared" si="60"/>
        <v>n/a</v>
      </c>
      <c r="AQ203" s="846">
        <f t="shared" si="61"/>
        <v>-6.2370315483049392</v>
      </c>
      <c r="AR203" s="618">
        <f>INDEX(Historical!$C$7:$C$1227,MATCH(B203,Historical!$B$7:$B$1249,0))*IF(AH203="n/a",1.03,IF(AH203&lt;0,1.01,IF(AH203&gt;10,1.1,(1+AH203/100))))</f>
        <v>2.12</v>
      </c>
      <c r="AS203" s="844">
        <f t="shared" si="62"/>
        <v>2.3320000000000003</v>
      </c>
      <c r="AT203" s="844">
        <f t="shared" si="51"/>
        <v>2.5652000000000004</v>
      </c>
      <c r="AU203" s="844">
        <f t="shared" si="51"/>
        <v>2.8217200000000005</v>
      </c>
      <c r="AV203" s="844">
        <f t="shared" si="51"/>
        <v>3.1038920000000005</v>
      </c>
      <c r="AW203" s="618">
        <f t="shared" si="63"/>
        <v>12.942812000000002</v>
      </c>
      <c r="AX203" s="713">
        <f t="shared" si="64"/>
        <v>14.492007613929012</v>
      </c>
      <c r="AY203" s="891">
        <v>1.24</v>
      </c>
      <c r="AZ203" s="830">
        <v>18.559999999999999</v>
      </c>
      <c r="BA203" s="830">
        <v>-42.21</v>
      </c>
      <c r="BB203" s="830">
        <v>4.1000000000000005</v>
      </c>
      <c r="BC203" s="830">
        <v>-16.239999999999998</v>
      </c>
      <c r="BD203" s="865"/>
      <c r="BE203" s="594">
        <v>2018</v>
      </c>
      <c r="BF203" s="856">
        <f t="shared" si="65"/>
        <v>1</v>
      </c>
      <c r="BG203" s="840">
        <v>4.7</v>
      </c>
      <c r="BH203" s="823" t="s">
        <v>4455</v>
      </c>
      <c r="BI203" s="823" t="s">
        <v>4456</v>
      </c>
    </row>
    <row r="204" spans="1:61" s="822" customFormat="1" ht="12.75" customHeight="1" x14ac:dyDescent="0.2">
      <c r="A204" s="838" t="s">
        <v>5179</v>
      </c>
      <c r="B204" s="575" t="s">
        <v>3912</v>
      </c>
      <c r="C204" s="889" t="s">
        <v>107</v>
      </c>
      <c r="D204" s="889" t="s">
        <v>4205</v>
      </c>
      <c r="E204" s="699">
        <v>9</v>
      </c>
      <c r="F204" s="1155">
        <v>548</v>
      </c>
      <c r="G204" s="1155" t="s">
        <v>105</v>
      </c>
      <c r="H204" s="1155" t="s">
        <v>105</v>
      </c>
      <c r="I204" s="832">
        <v>28.75</v>
      </c>
      <c r="J204" s="618">
        <f t="shared" si="52"/>
        <v>3.8956521739130436</v>
      </c>
      <c r="K204" s="835">
        <v>0.28000000000000003</v>
      </c>
      <c r="L204" s="845">
        <v>4</v>
      </c>
      <c r="M204" s="609">
        <f t="shared" si="53"/>
        <v>1.1200000000000001</v>
      </c>
      <c r="N204" s="828" t="s">
        <v>427</v>
      </c>
      <c r="O204" s="700">
        <v>0.27</v>
      </c>
      <c r="P204" s="603">
        <v>44784</v>
      </c>
      <c r="Q204" s="603">
        <v>44799</v>
      </c>
      <c r="R204" s="609">
        <f t="shared" si="54"/>
        <v>3.7037037037037068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1.9230769230769162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4.0860842503307904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5.7896488705653448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6.400360878375011</v>
      </c>
      <c r="W204" s="668">
        <f t="shared" si="55"/>
        <v>0.90458162915889828</v>
      </c>
      <c r="X204" s="669" t="str">
        <f t="shared" si="56"/>
        <v>n/a</v>
      </c>
      <c r="Y204" s="640"/>
      <c r="Z204" s="618" t="str">
        <f t="shared" si="57"/>
        <v>n/a</v>
      </c>
      <c r="AA204" s="844" t="str">
        <f t="shared" si="58"/>
        <v>n/a</v>
      </c>
      <c r="AB204" s="845">
        <v>12</v>
      </c>
      <c r="AC204" s="824" t="s">
        <v>135</v>
      </c>
      <c r="AD204" s="824" t="s">
        <v>135</v>
      </c>
      <c r="AE204" s="824" t="s">
        <v>135</v>
      </c>
      <c r="AF204" s="824" t="s">
        <v>135</v>
      </c>
      <c r="AG204" s="824" t="s">
        <v>135</v>
      </c>
      <c r="AH204" s="824" t="s">
        <v>135</v>
      </c>
      <c r="AI204" s="824" t="s">
        <v>135</v>
      </c>
      <c r="AJ204" s="824" t="s">
        <v>135</v>
      </c>
      <c r="AK204" s="824" t="s">
        <v>135</v>
      </c>
      <c r="AL204" s="836" t="s">
        <v>135</v>
      </c>
      <c r="AM204" s="830" t="s">
        <v>135</v>
      </c>
      <c r="AN204" s="824" t="s">
        <v>135</v>
      </c>
      <c r="AO204" s="705" t="str">
        <f t="shared" si="59"/>
        <v>n/a</v>
      </c>
      <c r="AP204" s="706">
        <f t="shared" si="60"/>
        <v>9.685301044478388</v>
      </c>
      <c r="AQ204" s="846" t="str">
        <f t="shared" si="61"/>
        <v>n/a</v>
      </c>
      <c r="AR204" s="618">
        <f>INDEX(Historical!$C$7:$C$1227,MATCH(B204,Historical!$B$7:$B$1249,0))*IF(AH204="n/a",1.03,IF(AH204&lt;0,1.01,IF(AH204&gt;10,1.1,(1+AH204/100))))</f>
        <v>1.0918000000000001</v>
      </c>
      <c r="AS204" s="844">
        <f t="shared" si="62"/>
        <v>1.1245540000000001</v>
      </c>
      <c r="AT204" s="844">
        <f t="shared" si="51"/>
        <v>1.15829062</v>
      </c>
      <c r="AU204" s="844">
        <f t="shared" si="51"/>
        <v>1.1930393386</v>
      </c>
      <c r="AV204" s="844">
        <f t="shared" si="51"/>
        <v>1.228830518758</v>
      </c>
      <c r="AW204" s="618">
        <f t="shared" si="63"/>
        <v>5.7965144773580004</v>
      </c>
      <c r="AX204" s="713">
        <f t="shared" si="64"/>
        <v>20.161789486462609</v>
      </c>
      <c r="AY204" s="891" t="s">
        <v>135</v>
      </c>
      <c r="AZ204" s="830" t="s">
        <v>135</v>
      </c>
      <c r="BA204" s="830" t="s">
        <v>135</v>
      </c>
      <c r="BB204" s="830" t="s">
        <v>135</v>
      </c>
      <c r="BC204" s="830" t="s">
        <v>135</v>
      </c>
      <c r="BD204" s="865" t="s">
        <v>4133</v>
      </c>
      <c r="BE204" s="594">
        <v>2014</v>
      </c>
      <c r="BF204" s="856">
        <f t="shared" si="65"/>
        <v>1</v>
      </c>
      <c r="BG204" s="840" t="s">
        <v>135</v>
      </c>
      <c r="BH204" s="823" t="s">
        <v>4455</v>
      </c>
      <c r="BI204" s="823" t="s">
        <v>4456</v>
      </c>
    </row>
    <row r="205" spans="1:61" s="822" customFormat="1" ht="12.75" customHeight="1" x14ac:dyDescent="0.2">
      <c r="A205" s="839" t="s">
        <v>4634</v>
      </c>
      <c r="B205" s="575" t="s">
        <v>4632</v>
      </c>
      <c r="C205" s="889" t="s">
        <v>244</v>
      </c>
      <c r="D205" s="889" t="s">
        <v>4219</v>
      </c>
      <c r="E205" s="699">
        <v>6</v>
      </c>
      <c r="F205" s="1155">
        <v>674</v>
      </c>
      <c r="G205" s="1155" t="s">
        <v>105</v>
      </c>
      <c r="H205" s="1155" t="s">
        <v>105</v>
      </c>
      <c r="I205" s="832">
        <v>165.51</v>
      </c>
      <c r="J205" s="618">
        <f t="shared" si="52"/>
        <v>0.45918675608724546</v>
      </c>
      <c r="K205" s="835">
        <v>0.19</v>
      </c>
      <c r="L205" s="845">
        <v>4</v>
      </c>
      <c r="M205" s="609">
        <f t="shared" si="53"/>
        <v>0.76</v>
      </c>
      <c r="N205" s="828" t="s">
        <v>4371</v>
      </c>
      <c r="O205" s="700">
        <v>0.17</v>
      </c>
      <c r="P205" s="603">
        <v>44784</v>
      </c>
      <c r="Q205" s="603">
        <v>44806</v>
      </c>
      <c r="R205" s="609">
        <f t="shared" si="54"/>
        <v>11.764705882352935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24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24.66577380596615</v>
      </c>
      <c r="U205" s="667" t="str">
        <f>IF(INDEX(Historical!$H$7:$H$1218,MATCH(B205,Historical!$B$7:$B$1249,0))=0,"n/a",((INDEX(Historical!$C$7:$C$1227,MATCH(B205,Historical!$B$7:$B$1249,0))/INDEX(Historical!$H$7:$H$1218,MATCH(B205,Historical!$B$7:$B$1249,0)))^(1/5)-1)*100)</f>
        <v>n/a</v>
      </c>
      <c r="V205" s="667" t="str">
        <f>IF(INDEX(Historical!$N$7:$N$1218,MATCH(B205,Historical!$B$7:$B$1249,0))=0,"n/a",((INDEX(Historical!$C$7:$C$1227,MATCH(B205,Historical!$B$7:$B$1249,0))/INDEX(Historical!$N$7:$N$1218,MATCH(B205,Historical!$B$7:$B$1249,0)))^(1/10)-1)*100)</f>
        <v>n/a</v>
      </c>
      <c r="W205" s="668" t="str">
        <f t="shared" si="55"/>
        <v>n/a</v>
      </c>
      <c r="X205" s="669" t="str">
        <f t="shared" si="56"/>
        <v>n/a</v>
      </c>
      <c r="Y205" s="640"/>
      <c r="Z205" s="618">
        <f t="shared" si="57"/>
        <v>53.900709219858157</v>
      </c>
      <c r="AA205" s="844">
        <f t="shared" si="58"/>
        <v>117.38297872340425</v>
      </c>
      <c r="AB205" s="845">
        <v>12</v>
      </c>
      <c r="AC205" s="824">
        <v>1.41</v>
      </c>
      <c r="AD205" s="824">
        <v>5.58</v>
      </c>
      <c r="AE205" s="824">
        <v>14.24</v>
      </c>
      <c r="AF205" s="824" t="s">
        <v>135</v>
      </c>
      <c r="AG205" s="824">
        <v>-10.9</v>
      </c>
      <c r="AH205" s="824">
        <v>82.199999999999989</v>
      </c>
      <c r="AI205" s="824">
        <v>17.39</v>
      </c>
      <c r="AJ205" s="824">
        <v>24.6</v>
      </c>
      <c r="AK205" s="824">
        <v>19.7</v>
      </c>
      <c r="AL205" s="836">
        <v>4620</v>
      </c>
      <c r="AM205" s="830">
        <v>0.2</v>
      </c>
      <c r="AN205" s="824" t="s">
        <v>135</v>
      </c>
      <c r="AO205" s="705" t="str">
        <f t="shared" si="59"/>
        <v>n/a</v>
      </c>
      <c r="AP205" s="706" t="str">
        <f t="shared" si="60"/>
        <v>n/a</v>
      </c>
      <c r="AQ205" s="846" t="str">
        <f t="shared" si="61"/>
        <v>n/a</v>
      </c>
      <c r="AR205" s="618">
        <f>INDEX(Historical!$C$7:$C$1227,MATCH(B205,Historical!$B$7:$B$1249,0))*IF(AH205="n/a",1.03,IF(AH205&lt;0,1.01,IF(AH205&gt;10,1.1,(1+AH205/100))))</f>
        <v>0.68200000000000005</v>
      </c>
      <c r="AS205" s="844">
        <f t="shared" si="62"/>
        <v>0.75020000000000009</v>
      </c>
      <c r="AT205" s="844">
        <f t="shared" si="51"/>
        <v>0.82522000000000018</v>
      </c>
      <c r="AU205" s="844">
        <f t="shared" si="51"/>
        <v>0.90774200000000027</v>
      </c>
      <c r="AV205" s="844">
        <f t="shared" si="51"/>
        <v>0.99851620000000041</v>
      </c>
      <c r="AW205" s="618">
        <f t="shared" si="63"/>
        <v>4.1636782000000006</v>
      </c>
      <c r="AX205" s="713">
        <f t="shared" si="64"/>
        <v>2.5156656395383967</v>
      </c>
      <c r="AY205" s="891">
        <v>1.6</v>
      </c>
      <c r="AZ205" s="830">
        <v>144.57999999999998</v>
      </c>
      <c r="BA205" s="830">
        <v>-4.12</v>
      </c>
      <c r="BB205" s="830">
        <v>16.61</v>
      </c>
      <c r="BC205" s="830">
        <v>42.67</v>
      </c>
      <c r="BD205" s="865"/>
      <c r="BE205" s="594">
        <v>2017</v>
      </c>
      <c r="BF205" s="856">
        <f t="shared" si="65"/>
        <v>1</v>
      </c>
      <c r="BG205" s="840">
        <v>10.8</v>
      </c>
      <c r="BH205" s="823" t="s">
        <v>4455</v>
      </c>
      <c r="BI205" s="823" t="s">
        <v>4456</v>
      </c>
    </row>
    <row r="206" spans="1:61" s="822" customFormat="1" ht="12.75" customHeight="1" x14ac:dyDescent="0.2">
      <c r="A206" s="839" t="s">
        <v>5278</v>
      </c>
      <c r="B206" s="575" t="s">
        <v>2927</v>
      </c>
      <c r="C206" s="889" t="s">
        <v>177</v>
      </c>
      <c r="D206" s="889" t="s">
        <v>4203</v>
      </c>
      <c r="E206" s="699">
        <v>5</v>
      </c>
      <c r="F206" s="1155">
        <v>692</v>
      </c>
      <c r="G206" s="1155" t="s">
        <v>105</v>
      </c>
      <c r="H206" s="1155" t="s">
        <v>105</v>
      </c>
      <c r="I206" s="832">
        <v>34.700000000000003</v>
      </c>
      <c r="J206" s="618">
        <f t="shared" si="52"/>
        <v>4.8991354466858779</v>
      </c>
      <c r="K206" s="835">
        <v>0.42499999999999999</v>
      </c>
      <c r="L206" s="845">
        <v>4</v>
      </c>
      <c r="M206" s="609">
        <f t="shared" si="53"/>
        <v>1.7</v>
      </c>
      <c r="N206" s="828" t="s">
        <v>316</v>
      </c>
      <c r="O206" s="700">
        <v>0.41</v>
      </c>
      <c r="P206" s="603">
        <v>44630</v>
      </c>
      <c r="Q206" s="603">
        <v>44648</v>
      </c>
      <c r="R206" s="609">
        <f t="shared" si="54"/>
        <v>3.6585365853658569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2.4999999999999911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6.4392109888903093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-0.48079151111850571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9.9781144538994226</v>
      </c>
      <c r="W206" s="668" t="str">
        <f t="shared" si="55"/>
        <v>n/a</v>
      </c>
      <c r="X206" s="669" t="str">
        <f t="shared" si="56"/>
        <v>n/a</v>
      </c>
      <c r="Y206" s="640"/>
      <c r="Z206" s="618">
        <f t="shared" si="57"/>
        <v>103.65853658536585</v>
      </c>
      <c r="AA206" s="844">
        <f t="shared" si="58"/>
        <v>21.158536585365855</v>
      </c>
      <c r="AB206" s="845">
        <v>12</v>
      </c>
      <c r="AC206" s="824">
        <v>1.64</v>
      </c>
      <c r="AD206" s="824">
        <v>2.56</v>
      </c>
      <c r="AE206" s="824">
        <v>3.74</v>
      </c>
      <c r="AF206" s="824">
        <v>3.71</v>
      </c>
      <c r="AG206" s="824">
        <v>17.7</v>
      </c>
      <c r="AH206" s="824">
        <v>626.1</v>
      </c>
      <c r="AI206" s="824">
        <v>9</v>
      </c>
      <c r="AJ206" s="824">
        <v>33.200000000000003</v>
      </c>
      <c r="AK206" s="824">
        <v>8.19</v>
      </c>
      <c r="AL206" s="836">
        <v>42270</v>
      </c>
      <c r="AM206" s="830">
        <v>0.3</v>
      </c>
      <c r="AN206" s="824">
        <v>2.0699999999999998</v>
      </c>
      <c r="AO206" s="705">
        <f t="shared" si="59"/>
        <v>-16.740192649798484</v>
      </c>
      <c r="AP206" s="706">
        <f t="shared" si="60"/>
        <v>4.4183439355673721</v>
      </c>
      <c r="AQ206" s="846">
        <f t="shared" si="61"/>
        <v>86.783500022777218</v>
      </c>
      <c r="AR206" s="618">
        <f>INDEX(Historical!$C$7:$C$1227,MATCH(B206,Historical!$B$7:$B$1249,0))*IF(AH206="n/a",1.03,IF(AH206&lt;0,1.01,IF(AH206&gt;10,1.1,(1+AH206/100))))</f>
        <v>1.804</v>
      </c>
      <c r="AS206" s="844">
        <f t="shared" si="62"/>
        <v>1.9663600000000001</v>
      </c>
      <c r="AT206" s="844">
        <f t="shared" si="51"/>
        <v>2.1274048840000002</v>
      </c>
      <c r="AU206" s="844">
        <f t="shared" si="51"/>
        <v>2.3016393439996006</v>
      </c>
      <c r="AV206" s="844">
        <f t="shared" si="51"/>
        <v>2.4901436062731679</v>
      </c>
      <c r="AW206" s="618">
        <f t="shared" si="63"/>
        <v>10.689547834272769</v>
      </c>
      <c r="AX206" s="713">
        <f t="shared" si="64"/>
        <v>30.805613355252937</v>
      </c>
      <c r="AY206" s="891">
        <v>1.25</v>
      </c>
      <c r="AZ206" s="830">
        <v>39.58</v>
      </c>
      <c r="BA206" s="830">
        <v>-8.61</v>
      </c>
      <c r="BB206" s="830">
        <v>9.4499999999999993</v>
      </c>
      <c r="BC206" s="830">
        <v>5.28</v>
      </c>
      <c r="BD206" s="865"/>
      <c r="BE206" s="594">
        <v>2018</v>
      </c>
      <c r="BF206" s="856">
        <f t="shared" si="65"/>
        <v>1</v>
      </c>
      <c r="BG206" s="840">
        <v>4.2</v>
      </c>
      <c r="BH206" s="823" t="s">
        <v>4455</v>
      </c>
      <c r="BI206" s="823" t="s">
        <v>4456</v>
      </c>
    </row>
    <row r="207" spans="1:61" s="822" customFormat="1" ht="12.75" customHeight="1" x14ac:dyDescent="0.2">
      <c r="A207" s="670" t="s">
        <v>5187</v>
      </c>
      <c r="B207" s="956" t="s">
        <v>3727</v>
      </c>
      <c r="C207" s="889" t="s">
        <v>111</v>
      </c>
      <c r="D207" s="889" t="s">
        <v>1186</v>
      </c>
      <c r="E207" s="699">
        <v>9</v>
      </c>
      <c r="F207" s="1155">
        <v>540</v>
      </c>
      <c r="G207" s="1155" t="s">
        <v>105</v>
      </c>
      <c r="H207" s="1155" t="s">
        <v>105</v>
      </c>
      <c r="I207" s="841">
        <v>97.26</v>
      </c>
      <c r="J207" s="618">
        <f t="shared" si="52"/>
        <v>0.49352251696483646</v>
      </c>
      <c r="K207" s="822">
        <v>0.12</v>
      </c>
      <c r="L207" s="1155">
        <v>4</v>
      </c>
      <c r="M207" s="609">
        <f t="shared" si="53"/>
        <v>0.48</v>
      </c>
      <c r="N207" s="1155" t="s">
        <v>511</v>
      </c>
      <c r="O207" s="575">
        <v>0.11</v>
      </c>
      <c r="P207" s="603">
        <v>44712</v>
      </c>
      <c r="Q207" s="603">
        <v>44727</v>
      </c>
      <c r="R207" s="609">
        <f t="shared" si="54"/>
        <v>9.0909090909090864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16.666666666666675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10.652831653505768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13.80604263098537</v>
      </c>
      <c r="V207" s="667" t="str">
        <f>IF(INDEX(Historical!$N$7:$N$1218,MATCH(B207,Historical!$B$7:$B$1249,0))=0,"n/a",((INDEX(Historical!$C$7:$C$1227,MATCH(B207,Historical!$B$7:$B$1249,0))/INDEX(Historical!$N$7:$N$1218,MATCH(B207,Historical!$B$7:$B$1249,0)))^(1/10)-1)*100)</f>
        <v>n/a</v>
      </c>
      <c r="W207" s="668" t="str">
        <f t="shared" si="55"/>
        <v>n/a</v>
      </c>
      <c r="X207" s="669">
        <f t="shared" si="56"/>
        <v>0.31164881785520027</v>
      </c>
      <c r="Y207" s="638"/>
      <c r="Z207" s="618">
        <f t="shared" si="57"/>
        <v>8.8560885608856079</v>
      </c>
      <c r="AA207" s="844">
        <f t="shared" si="58"/>
        <v>17.944649446494466</v>
      </c>
      <c r="AB207" s="845">
        <v>3</v>
      </c>
      <c r="AC207" s="840">
        <v>5.42</v>
      </c>
      <c r="AD207" s="840">
        <v>0.93</v>
      </c>
      <c r="AE207" s="824">
        <v>2.38</v>
      </c>
      <c r="AF207" s="824">
        <v>6.51</v>
      </c>
      <c r="AG207" s="824">
        <v>43.5</v>
      </c>
      <c r="AH207" s="824">
        <v>21.5</v>
      </c>
      <c r="AI207" s="824">
        <v>-2.69</v>
      </c>
      <c r="AJ207" s="647">
        <v>44.3</v>
      </c>
      <c r="AK207" s="647">
        <v>18.48</v>
      </c>
      <c r="AL207" s="840">
        <v>7580</v>
      </c>
      <c r="AM207" s="840">
        <v>0.6</v>
      </c>
      <c r="AN207" s="840">
        <v>1.0900000000000001</v>
      </c>
      <c r="AO207" s="705">
        <f t="shared" si="59"/>
        <v>-3.6450842985442602</v>
      </c>
      <c r="AP207" s="706">
        <f t="shared" si="60"/>
        <v>14.299565147950206</v>
      </c>
      <c r="AQ207" s="846">
        <f t="shared" si="61"/>
        <v>127.85928201090249</v>
      </c>
      <c r="AR207" s="618">
        <f>INDEX(Historical!$C$7:$C$1227,MATCH(B207,Historical!$B$7:$B$1249,0))*IF(AH207="n/a",1.03,IF(AH207&lt;0,1.01,IF(AH207&gt;10,1.1,(1+AH207/100))))</f>
        <v>0.46200000000000002</v>
      </c>
      <c r="AS207" s="844">
        <f t="shared" si="62"/>
        <v>0.46662000000000003</v>
      </c>
      <c r="AT207" s="844">
        <f t="shared" ref="AT207:AV213" si="66">IF($AK207="n/a",1.03*AS207,IF($AK207&lt;0,1.01*AS207,IF($AK207&gt;10,1.1*AS207,(1+$AK207/100)*AS207)))</f>
        <v>0.51328200000000013</v>
      </c>
      <c r="AU207" s="844">
        <f t="shared" si="66"/>
        <v>0.56461020000000017</v>
      </c>
      <c r="AV207" s="844">
        <f t="shared" si="66"/>
        <v>0.62107122000000026</v>
      </c>
      <c r="AW207" s="618">
        <f t="shared" si="63"/>
        <v>2.6275834200000006</v>
      </c>
      <c r="AX207" s="713">
        <f t="shared" si="64"/>
        <v>2.7016074645280694</v>
      </c>
      <c r="AY207" s="695">
        <v>1.29</v>
      </c>
      <c r="AZ207" s="824">
        <v>20.43</v>
      </c>
      <c r="BA207" s="824">
        <v>-36.58</v>
      </c>
      <c r="BB207" s="824">
        <v>-12.989999999999998</v>
      </c>
      <c r="BC207" s="824">
        <v>-14.360000000000001</v>
      </c>
      <c r="BD207" s="865"/>
      <c r="BE207" s="594">
        <v>2014</v>
      </c>
      <c r="BF207" s="856">
        <f t="shared" si="65"/>
        <v>1</v>
      </c>
      <c r="BG207" s="840">
        <v>15.2</v>
      </c>
      <c r="BH207" s="823" t="s">
        <v>4455</v>
      </c>
      <c r="BI207" s="823" t="s">
        <v>4456</v>
      </c>
    </row>
    <row r="208" spans="1:61" s="822" customFormat="1" ht="12.75" customHeight="1" x14ac:dyDescent="0.2">
      <c r="A208" s="822" t="s">
        <v>5193</v>
      </c>
      <c r="B208" s="575" t="s">
        <v>2945</v>
      </c>
      <c r="C208" s="889" t="s">
        <v>107</v>
      </c>
      <c r="D208" s="889" t="s">
        <v>4198</v>
      </c>
      <c r="E208" s="699">
        <v>9</v>
      </c>
      <c r="F208" s="1155">
        <v>546</v>
      </c>
      <c r="G208" s="1155" t="s">
        <v>105</v>
      </c>
      <c r="H208" s="1155" t="s">
        <v>105</v>
      </c>
      <c r="I208" s="832">
        <v>48.51</v>
      </c>
      <c r="J208" s="618">
        <f t="shared" si="52"/>
        <v>1.2368583797155226</v>
      </c>
      <c r="K208" s="835">
        <v>0.15</v>
      </c>
      <c r="L208" s="845">
        <v>4</v>
      </c>
      <c r="M208" s="609">
        <f t="shared" si="53"/>
        <v>0.6</v>
      </c>
      <c r="N208" s="828" t="s">
        <v>965</v>
      </c>
      <c r="O208" s="700">
        <v>0.13</v>
      </c>
      <c r="P208" s="603">
        <v>44777</v>
      </c>
      <c r="Q208" s="603">
        <v>44701</v>
      </c>
      <c r="R208" s="609">
        <f t="shared" si="54"/>
        <v>15.384615384615378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6.25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6.6858844342181811</v>
      </c>
      <c r="U208" s="667">
        <f>IF(INDEX(Historical!$H$7:$H$1218,MATCH(B208,Historical!$B$7:$B$1249,0))=0,"n/a",((INDEX(Historical!$C$7:$C$1227,MATCH(B208,Historical!$B$7:$B$1249,0))/INDEX(Historical!$H$7:$H$1218,MATCH(B208,Historical!$B$7:$B$1249,0)))^(1/5)-1)*100)</f>
        <v>15.325682508681805</v>
      </c>
      <c r="V208" s="667">
        <f>IF(INDEX(Historical!$N$7:$N$1218,MATCH(B208,Historical!$B$7:$B$1249,0))=0,"n/a",((INDEX(Historical!$C$7:$C$1227,MATCH(B208,Historical!$B$7:$B$1249,0))/INDEX(Historical!$N$7:$N$1218,MATCH(B208,Historical!$B$7:$B$1249,0)))^(1/10)-1)*100)</f>
        <v>12.29101807652131</v>
      </c>
      <c r="W208" s="668">
        <f t="shared" si="55"/>
        <v>1.2469009819420416</v>
      </c>
      <c r="X208" s="669">
        <f t="shared" si="56"/>
        <v>0.68114144483030248</v>
      </c>
      <c r="Y208" s="640"/>
      <c r="Z208" s="618">
        <f t="shared" si="57"/>
        <v>17.964071856287426</v>
      </c>
      <c r="AA208" s="844">
        <f t="shared" si="58"/>
        <v>14.523952095808383</v>
      </c>
      <c r="AB208" s="845">
        <v>12</v>
      </c>
      <c r="AC208" s="824">
        <v>3.34</v>
      </c>
      <c r="AD208" s="824">
        <v>1.18</v>
      </c>
      <c r="AE208" s="824">
        <v>4.8899999999999997</v>
      </c>
      <c r="AF208" s="824">
        <v>1.42</v>
      </c>
      <c r="AG208" s="824">
        <v>8.6999999999999993</v>
      </c>
      <c r="AH208" s="824">
        <v>154.4</v>
      </c>
      <c r="AI208" s="824">
        <v>23.11</v>
      </c>
      <c r="AJ208" s="824">
        <v>22.5</v>
      </c>
      <c r="AK208" s="824">
        <v>12</v>
      </c>
      <c r="AL208" s="836">
        <v>2950</v>
      </c>
      <c r="AM208" s="830">
        <v>1</v>
      </c>
      <c r="AN208" s="824">
        <v>0.18</v>
      </c>
      <c r="AO208" s="705">
        <f t="shared" si="59"/>
        <v>2.0385887925889428</v>
      </c>
      <c r="AP208" s="706">
        <f t="shared" si="60"/>
        <v>16.562540888397326</v>
      </c>
      <c r="AQ208" s="846">
        <f t="shared" si="61"/>
        <v>-4.2595824904122281</v>
      </c>
      <c r="AR208" s="618">
        <f>INDEX(Historical!$C$7:$C$1227,MATCH(B208,Historical!$B$7:$B$1249,0))*IF(AH208="n/a",1.03,IF(AH208&lt;0,1.01,IF(AH208&gt;10,1.1,(1+AH208/100))))</f>
        <v>0.56100000000000005</v>
      </c>
      <c r="AS208" s="844">
        <f t="shared" si="62"/>
        <v>0.61710000000000009</v>
      </c>
      <c r="AT208" s="844">
        <f t="shared" si="66"/>
        <v>0.67881000000000014</v>
      </c>
      <c r="AU208" s="844">
        <f t="shared" si="66"/>
        <v>0.74669100000000022</v>
      </c>
      <c r="AV208" s="844">
        <f t="shared" si="66"/>
        <v>0.82136010000000026</v>
      </c>
      <c r="AW208" s="618">
        <f t="shared" si="63"/>
        <v>3.4249611000000004</v>
      </c>
      <c r="AX208" s="713">
        <f t="shared" si="64"/>
        <v>7.0603197278911578</v>
      </c>
      <c r="AY208" s="891">
        <v>1.02</v>
      </c>
      <c r="AZ208" s="830">
        <v>31</v>
      </c>
      <c r="BA208" s="830">
        <v>-13.84</v>
      </c>
      <c r="BB208" s="830">
        <v>1.8599999999999999</v>
      </c>
      <c r="BC208" s="830">
        <v>6</v>
      </c>
      <c r="BD208" s="865"/>
      <c r="BE208" s="594">
        <v>2014</v>
      </c>
      <c r="BF208" s="856">
        <f t="shared" si="65"/>
        <v>1</v>
      </c>
      <c r="BG208" s="840">
        <v>1</v>
      </c>
      <c r="BH208" s="823" t="s">
        <v>4455</v>
      </c>
      <c r="BI208" s="823" t="s">
        <v>4456</v>
      </c>
    </row>
    <row r="209" spans="1:61" s="822" customFormat="1" ht="12.75" customHeight="1" x14ac:dyDescent="0.2">
      <c r="A209" s="829" t="s">
        <v>5195</v>
      </c>
      <c r="B209" s="575" t="s">
        <v>2907</v>
      </c>
      <c r="C209" s="889" t="s">
        <v>111</v>
      </c>
      <c r="D209" s="889" t="s">
        <v>4199</v>
      </c>
      <c r="E209" s="699">
        <v>9</v>
      </c>
      <c r="F209" s="1155">
        <v>536</v>
      </c>
      <c r="G209" s="1155" t="s">
        <v>105</v>
      </c>
      <c r="H209" s="1155" t="s">
        <v>105</v>
      </c>
      <c r="I209" s="832">
        <v>268.98</v>
      </c>
      <c r="J209" s="618">
        <f t="shared" si="52"/>
        <v>3.2716187077106107</v>
      </c>
      <c r="K209" s="835">
        <v>2.2000000000000002</v>
      </c>
      <c r="L209" s="845">
        <v>4</v>
      </c>
      <c r="M209" s="609">
        <f t="shared" si="53"/>
        <v>8.8000000000000007</v>
      </c>
      <c r="N209" s="828" t="s">
        <v>708</v>
      </c>
      <c r="O209" s="700">
        <v>1.95</v>
      </c>
      <c r="P209" s="603">
        <v>44664</v>
      </c>
      <c r="Q209" s="603">
        <v>44680</v>
      </c>
      <c r="R209" s="609">
        <f t="shared" si="54"/>
        <v>12.820512820512834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10.108303249097483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10.836790221026217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14.945308518523026</v>
      </c>
      <c r="V209" s="667">
        <f>IF(INDEX(Historical!$N$7:$N$1218,MATCH(B209,Historical!$B$7:$B$1249,0))=0,"n/a",((INDEX(Historical!$C$7:$C$1227,MATCH(B209,Historical!$B$7:$B$1249,0))/INDEX(Historical!$N$7:$N$1218,MATCH(B209,Historical!$B$7:$B$1249,0)))^(1/10)-1)*100)</f>
        <v>13.082004571644191</v>
      </c>
      <c r="W209" s="668">
        <f t="shared" si="55"/>
        <v>1.1424326017220348</v>
      </c>
      <c r="X209" s="669">
        <f t="shared" si="56"/>
        <v>0.93995651059893248</v>
      </c>
      <c r="Y209" s="834" t="s">
        <v>3995</v>
      </c>
      <c r="Z209" s="618">
        <f t="shared" si="57"/>
        <v>63.400576368876081</v>
      </c>
      <c r="AA209" s="844">
        <f t="shared" si="58"/>
        <v>19.378962536023057</v>
      </c>
      <c r="AB209" s="845">
        <v>12</v>
      </c>
      <c r="AC209" s="824">
        <v>13.88</v>
      </c>
      <c r="AD209" s="824">
        <v>1.29</v>
      </c>
      <c r="AE209" s="824">
        <v>1.47</v>
      </c>
      <c r="AF209" s="824">
        <v>5</v>
      </c>
      <c r="AG209" s="824">
        <v>27.6</v>
      </c>
      <c r="AH209" s="824">
        <v>53.7</v>
      </c>
      <c r="AI209" s="824">
        <v>-4.79</v>
      </c>
      <c r="AJ209" s="824">
        <v>15.9</v>
      </c>
      <c r="AK209" s="824">
        <v>15</v>
      </c>
      <c r="AL209" s="836">
        <v>10560</v>
      </c>
      <c r="AM209" s="830">
        <v>0.74</v>
      </c>
      <c r="AN209" s="824">
        <v>0.06</v>
      </c>
      <c r="AO209" s="705">
        <f t="shared" si="59"/>
        <v>-1.1620353097894203</v>
      </c>
      <c r="AP209" s="706">
        <f t="shared" si="60"/>
        <v>18.216927226233636</v>
      </c>
      <c r="AQ209" s="846">
        <f t="shared" si="61"/>
        <v>107.51954411852958</v>
      </c>
      <c r="AR209" s="618">
        <f>INDEX(Historical!$C$7:$C$1227,MATCH(B209,Historical!$B$7:$B$1249,0))*IF(AH209="n/a",1.03,IF(AH209&lt;0,1.01,IF(AH209&gt;10,1.1,(1+AH209/100))))</f>
        <v>8.3875000000000011</v>
      </c>
      <c r="AS209" s="844">
        <f t="shared" si="62"/>
        <v>8.4713750000000019</v>
      </c>
      <c r="AT209" s="844">
        <f t="shared" si="66"/>
        <v>9.3185125000000024</v>
      </c>
      <c r="AU209" s="844">
        <f t="shared" si="66"/>
        <v>10.250363750000004</v>
      </c>
      <c r="AV209" s="844">
        <f t="shared" si="66"/>
        <v>11.275400125000004</v>
      </c>
      <c r="AW209" s="618">
        <f t="shared" si="63"/>
        <v>47.703151375000019</v>
      </c>
      <c r="AX209" s="713">
        <f t="shared" si="64"/>
        <v>17.73483209718195</v>
      </c>
      <c r="AY209" s="891">
        <v>0.87</v>
      </c>
      <c r="AZ209" s="830">
        <v>21.89</v>
      </c>
      <c r="BA209" s="830">
        <v>-15.67</v>
      </c>
      <c r="BB209" s="830">
        <v>1.67</v>
      </c>
      <c r="BC209" s="830">
        <v>-0.24</v>
      </c>
      <c r="BD209" s="865"/>
      <c r="BE209" s="594">
        <v>2014</v>
      </c>
      <c r="BF209" s="856">
        <f t="shared" si="65"/>
        <v>1</v>
      </c>
      <c r="BG209" s="840">
        <v>14.2</v>
      </c>
      <c r="BH209" s="823" t="s">
        <v>4455</v>
      </c>
      <c r="BI209" s="823" t="s">
        <v>4456</v>
      </c>
    </row>
    <row r="210" spans="1:61" s="822" customFormat="1" ht="12.75" customHeight="1" x14ac:dyDescent="0.2">
      <c r="A210" s="829" t="s">
        <v>5199</v>
      </c>
      <c r="B210" s="575" t="s">
        <v>3848</v>
      </c>
      <c r="C210" s="889" t="s">
        <v>107</v>
      </c>
      <c r="D210" s="889" t="s">
        <v>4205</v>
      </c>
      <c r="E210" s="699">
        <v>9</v>
      </c>
      <c r="F210" s="1155">
        <v>517</v>
      </c>
      <c r="G210" s="1155" t="s">
        <v>105</v>
      </c>
      <c r="H210" s="1155" t="s">
        <v>105</v>
      </c>
      <c r="I210" s="832">
        <v>91.43</v>
      </c>
      <c r="J210" s="618">
        <f t="shared" si="52"/>
        <v>1.4874767581756536</v>
      </c>
      <c r="K210" s="835">
        <v>0.34</v>
      </c>
      <c r="L210" s="845">
        <v>4</v>
      </c>
      <c r="M210" s="609">
        <f t="shared" si="53"/>
        <v>1.36</v>
      </c>
      <c r="N210" s="828" t="s">
        <v>435</v>
      </c>
      <c r="O210" s="700">
        <v>0.31</v>
      </c>
      <c r="P210" s="603">
        <v>44601</v>
      </c>
      <c r="Q210" s="603">
        <v>44616</v>
      </c>
      <c r="R210" s="609">
        <f t="shared" si="54"/>
        <v>9.6774193548387171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10.714285714285698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17.725180311441701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20.902725032898985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21.287185430064959</v>
      </c>
      <c r="W210" s="668">
        <f t="shared" si="55"/>
        <v>0.98193935039326607</v>
      </c>
      <c r="X210" s="669">
        <f t="shared" si="56"/>
        <v>1.3313837600572602</v>
      </c>
      <c r="Y210" s="631"/>
      <c r="Z210" s="618">
        <f t="shared" si="57"/>
        <v>18.50340136054422</v>
      </c>
      <c r="AA210" s="844">
        <f t="shared" si="58"/>
        <v>12.439455782312926</v>
      </c>
      <c r="AB210" s="845">
        <v>12</v>
      </c>
      <c r="AC210" s="824">
        <v>7.35</v>
      </c>
      <c r="AD210" s="824">
        <v>1.21</v>
      </c>
      <c r="AE210" s="824">
        <v>3.67</v>
      </c>
      <c r="AF210" s="824">
        <v>1.28</v>
      </c>
      <c r="AG210" s="824">
        <v>10.4</v>
      </c>
      <c r="AH210" s="824">
        <v>62</v>
      </c>
      <c r="AI210" s="824">
        <v>24.58</v>
      </c>
      <c r="AJ210" s="824">
        <v>15.7</v>
      </c>
      <c r="AK210" s="824">
        <v>10</v>
      </c>
      <c r="AL210" s="836">
        <v>5480</v>
      </c>
      <c r="AM210" s="830">
        <v>1.0999999999999999</v>
      </c>
      <c r="AN210" s="824">
        <v>0.27</v>
      </c>
      <c r="AO210" s="705">
        <f t="shared" si="59"/>
        <v>9.9507460087617119</v>
      </c>
      <c r="AP210" s="706">
        <f t="shared" si="60"/>
        <v>22.390201791074638</v>
      </c>
      <c r="AQ210" s="846">
        <f t="shared" si="61"/>
        <v>-15.877065086966525</v>
      </c>
      <c r="AR210" s="618">
        <f>INDEX(Historical!$C$7:$C$1227,MATCH(B210,Historical!$B$7:$B$1249,0))*IF(AH210="n/a",1.03,IF(AH210&lt;0,1.01,IF(AH210&gt;10,1.1,(1+AH210/100))))</f>
        <v>1.3640000000000001</v>
      </c>
      <c r="AS210" s="844">
        <f t="shared" si="62"/>
        <v>1.5004000000000002</v>
      </c>
      <c r="AT210" s="844">
        <f t="shared" si="66"/>
        <v>1.6504400000000004</v>
      </c>
      <c r="AU210" s="844">
        <f t="shared" si="66"/>
        <v>1.8154840000000005</v>
      </c>
      <c r="AV210" s="844">
        <f t="shared" si="66"/>
        <v>1.9970324000000008</v>
      </c>
      <c r="AW210" s="618">
        <f t="shared" si="63"/>
        <v>8.3273564000000011</v>
      </c>
      <c r="AX210" s="713">
        <f t="shared" si="64"/>
        <v>9.1079037515038834</v>
      </c>
      <c r="AY210" s="891">
        <v>1.2</v>
      </c>
      <c r="AZ210" s="830">
        <v>20.100000000000001</v>
      </c>
      <c r="BA210" s="830">
        <v>-13.389999999999999</v>
      </c>
      <c r="BB210" s="830">
        <v>2.87</v>
      </c>
      <c r="BC210" s="830">
        <v>3.7699999999999996</v>
      </c>
      <c r="BD210" s="865"/>
      <c r="BE210" s="594">
        <v>2014</v>
      </c>
      <c r="BF210" s="856">
        <f t="shared" si="65"/>
        <v>1</v>
      </c>
      <c r="BG210" s="840">
        <v>0.89999999999999991</v>
      </c>
      <c r="BH210" s="823" t="s">
        <v>4455</v>
      </c>
      <c r="BI210" s="823" t="s">
        <v>4456</v>
      </c>
    </row>
    <row r="211" spans="1:61" s="822" customFormat="1" ht="12.75" customHeight="1" x14ac:dyDescent="0.2">
      <c r="A211" s="839" t="s">
        <v>5184</v>
      </c>
      <c r="B211" s="575" t="s">
        <v>5258</v>
      </c>
      <c r="C211" s="889" t="s">
        <v>107</v>
      </c>
      <c r="D211" s="889" t="s">
        <v>117</v>
      </c>
      <c r="E211" s="699">
        <v>6</v>
      </c>
      <c r="F211" s="1155">
        <v>664</v>
      </c>
      <c r="G211" s="1155" t="s">
        <v>105</v>
      </c>
      <c r="H211" s="1155" t="s">
        <v>105</v>
      </c>
      <c r="I211" s="832">
        <v>246.16</v>
      </c>
      <c r="J211" s="618">
        <f t="shared" si="52"/>
        <v>1.3324666883327916</v>
      </c>
      <c r="K211" s="835">
        <v>0.82</v>
      </c>
      <c r="L211" s="845">
        <v>4</v>
      </c>
      <c r="M211" s="609">
        <f t="shared" si="53"/>
        <v>3.28</v>
      </c>
      <c r="N211" s="828" t="s">
        <v>217</v>
      </c>
      <c r="O211" s="700">
        <v>0.8</v>
      </c>
      <c r="P211" s="603">
        <v>44650</v>
      </c>
      <c r="Q211" s="603">
        <v>44666</v>
      </c>
      <c r="R211" s="609">
        <f t="shared" si="54"/>
        <v>2.4999999999999885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12.267657992565063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9.0310866935630951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5.9580356895434061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0.92274536503729188</v>
      </c>
      <c r="W211" s="668">
        <f t="shared" si="55"/>
        <v>6.4568578887444401</v>
      </c>
      <c r="X211" s="669">
        <f t="shared" si="56"/>
        <v>0.14747613092929221</v>
      </c>
      <c r="Y211" s="834" t="s">
        <v>789</v>
      </c>
      <c r="Z211" s="618">
        <f t="shared" si="57"/>
        <v>38.679245283018865</v>
      </c>
      <c r="AA211" s="844">
        <f t="shared" si="58"/>
        <v>29.028301886792452</v>
      </c>
      <c r="AB211" s="845">
        <v>12</v>
      </c>
      <c r="AC211" s="824">
        <v>8.48</v>
      </c>
      <c r="AD211" s="824">
        <v>1.68</v>
      </c>
      <c r="AE211" s="824">
        <v>2.89</v>
      </c>
      <c r="AF211" s="824">
        <v>2.67</v>
      </c>
      <c r="AG211" s="824">
        <v>25.4</v>
      </c>
      <c r="AH211" s="824">
        <v>170.2</v>
      </c>
      <c r="AI211" s="824">
        <v>13.36</v>
      </c>
      <c r="AJ211" s="824">
        <v>40.400000000000006</v>
      </c>
      <c r="AK211" s="824">
        <v>16.77</v>
      </c>
      <c r="AL211" s="836">
        <v>25580</v>
      </c>
      <c r="AM211" s="830">
        <v>0.3</v>
      </c>
      <c r="AN211" s="824">
        <v>0.48</v>
      </c>
      <c r="AO211" s="705">
        <f t="shared" si="59"/>
        <v>-21.737799508916254</v>
      </c>
      <c r="AP211" s="706">
        <f t="shared" si="60"/>
        <v>7.2905023778761979</v>
      </c>
      <c r="AQ211" s="846">
        <f t="shared" si="61"/>
        <v>85.598809907266656</v>
      </c>
      <c r="AR211" s="618">
        <f>INDEX(Historical!$C$7:$C$1227,MATCH(B211,Historical!$B$7:$B$1249,0))*IF(AH211="n/a",1.03,IF(AH211&lt;0,1.01,IF(AH211&gt;10,1.1,(1+AH211/100))))</f>
        <v>3.3220000000000005</v>
      </c>
      <c r="AS211" s="844">
        <f t="shared" si="62"/>
        <v>3.6542000000000008</v>
      </c>
      <c r="AT211" s="844">
        <f t="shared" si="66"/>
        <v>4.0196200000000015</v>
      </c>
      <c r="AU211" s="844">
        <f t="shared" si="66"/>
        <v>4.4215820000000017</v>
      </c>
      <c r="AV211" s="844">
        <f t="shared" si="66"/>
        <v>4.8637402000000023</v>
      </c>
      <c r="AW211" s="618">
        <f t="shared" si="63"/>
        <v>20.281142200000005</v>
      </c>
      <c r="AX211" s="713">
        <f t="shared" si="64"/>
        <v>8.2390080435489139</v>
      </c>
      <c r="AY211" s="891">
        <v>0.76</v>
      </c>
      <c r="AZ211" s="830">
        <v>31.009999999999998</v>
      </c>
      <c r="BA211" s="830">
        <v>0.57999999999999996</v>
      </c>
      <c r="BB211" s="830">
        <v>13.41</v>
      </c>
      <c r="BC211" s="830">
        <v>14.46</v>
      </c>
      <c r="BD211" s="865"/>
      <c r="BE211" s="594">
        <v>2017</v>
      </c>
      <c r="BF211" s="856">
        <f t="shared" si="65"/>
        <v>1</v>
      </c>
      <c r="BG211" s="840">
        <v>8.6</v>
      </c>
      <c r="BH211" s="823" t="s">
        <v>4455</v>
      </c>
      <c r="BI211" s="823" t="s">
        <v>4456</v>
      </c>
    </row>
    <row r="212" spans="1:61" s="822" customFormat="1" ht="12.75" customHeight="1" x14ac:dyDescent="0.2">
      <c r="A212" s="839" t="s">
        <v>5202</v>
      </c>
      <c r="B212" s="575" t="s">
        <v>2920</v>
      </c>
      <c r="C212" s="889" t="s">
        <v>4061</v>
      </c>
      <c r="D212" s="889" t="s">
        <v>4192</v>
      </c>
      <c r="E212" s="699">
        <v>7</v>
      </c>
      <c r="F212" s="1155">
        <v>607</v>
      </c>
      <c r="G212" s="1155" t="s">
        <v>105</v>
      </c>
      <c r="H212" s="1155" t="s">
        <v>105</v>
      </c>
      <c r="I212" s="832">
        <v>14.66</v>
      </c>
      <c r="J212" s="618">
        <f t="shared" si="52"/>
        <v>6.4120054570259208</v>
      </c>
      <c r="K212" s="835">
        <v>0.23499999999999999</v>
      </c>
      <c r="L212" s="845">
        <v>4</v>
      </c>
      <c r="M212" s="609">
        <f t="shared" si="53"/>
        <v>0.94</v>
      </c>
      <c r="N212" s="604" t="s">
        <v>316</v>
      </c>
      <c r="O212" s="700">
        <v>0.22500000000000001</v>
      </c>
      <c r="P212" s="895">
        <v>44271</v>
      </c>
      <c r="Q212" s="895">
        <v>44286</v>
      </c>
      <c r="R212" s="609">
        <f t="shared" si="54"/>
        <v>4.4444444444444366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4.4444444444444287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7.3424294788273059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7.9915005882233103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11.731753862740391</v>
      </c>
      <c r="W212" s="668">
        <f t="shared" si="55"/>
        <v>0.68118549721742938</v>
      </c>
      <c r="X212" s="669">
        <f t="shared" si="56"/>
        <v>0.25862461450560875</v>
      </c>
      <c r="Y212" s="834"/>
      <c r="Z212" s="618">
        <f t="shared" si="57"/>
        <v>44.549763033175353</v>
      </c>
      <c r="AA212" s="844">
        <f t="shared" si="58"/>
        <v>6.9478672985782</v>
      </c>
      <c r="AB212" s="845">
        <v>14</v>
      </c>
      <c r="AC212" s="824">
        <v>2.11</v>
      </c>
      <c r="AD212" s="824" t="s">
        <v>135</v>
      </c>
      <c r="AE212" s="824">
        <v>1.19</v>
      </c>
      <c r="AF212" s="824">
        <v>10.56</v>
      </c>
      <c r="AG212" s="824">
        <v>197</v>
      </c>
      <c r="AH212" s="824">
        <v>9.9</v>
      </c>
      <c r="AI212" s="824">
        <v>-11.700000000000001</v>
      </c>
      <c r="AJ212" s="824">
        <v>30.9</v>
      </c>
      <c r="AK212" s="824">
        <v>-8.2199999999999989</v>
      </c>
      <c r="AL212" s="836">
        <v>5560</v>
      </c>
      <c r="AM212" s="830">
        <v>0.2</v>
      </c>
      <c r="AN212" s="824">
        <v>4.9400000000000004</v>
      </c>
      <c r="AO212" s="705">
        <f t="shared" si="59"/>
        <v>7.4556387466710303</v>
      </c>
      <c r="AP212" s="706">
        <f t="shared" si="60"/>
        <v>14.40350604524923</v>
      </c>
      <c r="AQ212" s="846">
        <f t="shared" si="61"/>
        <v>80.578673126129956</v>
      </c>
      <c r="AR212" s="618">
        <f>INDEX(Historical!$C$7:$C$1227,MATCH(B212,Historical!$B$7:$B$1249,0))*IF(AH212="n/a",1.03,IF(AH212&lt;0,1.01,IF(AH212&gt;10,1.1,(1+AH212/100))))</f>
        <v>1.0330599999999999</v>
      </c>
      <c r="AS212" s="844">
        <f t="shared" si="62"/>
        <v>1.0433905999999999</v>
      </c>
      <c r="AT212" s="844">
        <f t="shared" si="66"/>
        <v>1.053824506</v>
      </c>
      <c r="AU212" s="844">
        <f t="shared" si="66"/>
        <v>1.06436275106</v>
      </c>
      <c r="AV212" s="844">
        <f t="shared" si="66"/>
        <v>1.0750063785706001</v>
      </c>
      <c r="AW212" s="618">
        <f t="shared" si="63"/>
        <v>5.2696442356305999</v>
      </c>
      <c r="AX212" s="713">
        <f t="shared" si="64"/>
        <v>35.945731484519783</v>
      </c>
      <c r="AY212" s="891">
        <v>0.9</v>
      </c>
      <c r="AZ212" s="830">
        <v>19.53</v>
      </c>
      <c r="BA212" s="830">
        <v>-28.139999999999997</v>
      </c>
      <c r="BB212" s="830">
        <v>6.4799999999999995</v>
      </c>
      <c r="BC212" s="830">
        <v>-10.34</v>
      </c>
      <c r="BD212" s="865"/>
      <c r="BE212" s="594">
        <v>2015</v>
      </c>
      <c r="BF212" s="856">
        <f t="shared" si="65"/>
        <v>1</v>
      </c>
      <c r="BG212" s="840">
        <v>9.5</v>
      </c>
      <c r="BH212" s="823" t="s">
        <v>4455</v>
      </c>
      <c r="BI212" s="823" t="s">
        <v>4456</v>
      </c>
    </row>
    <row r="213" spans="1:61" s="822" customFormat="1" ht="12.75" customHeight="1" x14ac:dyDescent="0.2">
      <c r="A213" s="839" t="s">
        <v>5275</v>
      </c>
      <c r="B213" s="833" t="s">
        <v>2947</v>
      </c>
      <c r="C213" s="889" t="s">
        <v>244</v>
      </c>
      <c r="D213" s="889" t="s">
        <v>4219</v>
      </c>
      <c r="E213" s="699">
        <v>5</v>
      </c>
      <c r="F213" s="1155">
        <v>688</v>
      </c>
      <c r="G213" s="1155" t="s">
        <v>105</v>
      </c>
      <c r="H213" s="1155" t="s">
        <v>105</v>
      </c>
      <c r="I213" s="832">
        <v>128.66</v>
      </c>
      <c r="J213" s="618">
        <f t="shared" si="52"/>
        <v>1.7721125446914348</v>
      </c>
      <c r="K213" s="835">
        <v>0.56999999999999995</v>
      </c>
      <c r="L213" s="845">
        <v>4</v>
      </c>
      <c r="M213" s="609">
        <f t="shared" si="53"/>
        <v>2.2799999999999998</v>
      </c>
      <c r="N213" s="828" t="s">
        <v>292</v>
      </c>
      <c r="O213" s="700">
        <v>0.5</v>
      </c>
      <c r="P213" s="603">
        <v>44609</v>
      </c>
      <c r="Q213" s="603">
        <v>44631</v>
      </c>
      <c r="R213" s="609">
        <f t="shared" si="54"/>
        <v>13.999999999999989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6.3829787234042534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11.57215834702825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8.0342169732476201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10.390781959769058</v>
      </c>
      <c r="W213" s="668">
        <f t="shared" si="55"/>
        <v>0.77320619413961666</v>
      </c>
      <c r="X213" s="669">
        <f t="shared" si="56"/>
        <v>0.521702400860235</v>
      </c>
      <c r="Y213" s="640"/>
      <c r="Z213" s="618">
        <f t="shared" si="57"/>
        <v>51.936218678815493</v>
      </c>
      <c r="AA213" s="844">
        <f t="shared" si="58"/>
        <v>29.307517084282463</v>
      </c>
      <c r="AB213" s="845">
        <v>12</v>
      </c>
      <c r="AC213" s="824">
        <v>4.3899999999999997</v>
      </c>
      <c r="AD213" s="824">
        <v>2.95</v>
      </c>
      <c r="AE213" s="824">
        <v>5.25</v>
      </c>
      <c r="AF213" s="824" t="s">
        <v>135</v>
      </c>
      <c r="AG213" s="824">
        <v>-15.1</v>
      </c>
      <c r="AH213" s="824">
        <v>77.100000000000009</v>
      </c>
      <c r="AI213" s="824">
        <v>14.57</v>
      </c>
      <c r="AJ213" s="824">
        <v>15.4</v>
      </c>
      <c r="AK213" s="824">
        <v>9.7199999999999989</v>
      </c>
      <c r="AL213" s="836">
        <v>35220</v>
      </c>
      <c r="AM213" s="830">
        <v>0.11</v>
      </c>
      <c r="AN213" s="824" t="s">
        <v>135</v>
      </c>
      <c r="AO213" s="705">
        <f t="shared" si="59"/>
        <v>-19.501187566343408</v>
      </c>
      <c r="AP213" s="706">
        <f t="shared" si="60"/>
        <v>9.8063295179390551</v>
      </c>
      <c r="AQ213" s="846" t="str">
        <f t="shared" si="61"/>
        <v>n/a</v>
      </c>
      <c r="AR213" s="618">
        <f>INDEX(Historical!$C$7:$C$1227,MATCH(B213,Historical!$B$7:$B$1249,0))*IF(AH213="n/a",1.03,IF(AH213&lt;0,1.01,IF(AH213&gt;10,1.1,(1+AH213/100))))</f>
        <v>2.2000000000000002</v>
      </c>
      <c r="AS213" s="844">
        <f t="shared" si="62"/>
        <v>2.4200000000000004</v>
      </c>
      <c r="AT213" s="844">
        <f t="shared" si="66"/>
        <v>2.6552240000000005</v>
      </c>
      <c r="AU213" s="844">
        <f t="shared" si="66"/>
        <v>2.9133117728000002</v>
      </c>
      <c r="AV213" s="844">
        <f t="shared" si="66"/>
        <v>3.1964856771161601</v>
      </c>
      <c r="AW213" s="618">
        <f t="shared" si="63"/>
        <v>13.385021449916161</v>
      </c>
      <c r="AX213" s="713">
        <f t="shared" si="64"/>
        <v>10.403405448403671</v>
      </c>
      <c r="AY213" s="891">
        <v>1.01</v>
      </c>
      <c r="AZ213" s="830">
        <v>23.75</v>
      </c>
      <c r="BA213" s="830">
        <v>-8</v>
      </c>
      <c r="BB213" s="830">
        <v>11.450000000000001</v>
      </c>
      <c r="BC213" s="830">
        <v>10.09</v>
      </c>
      <c r="BD213" s="865"/>
      <c r="BE213" s="594">
        <v>2018</v>
      </c>
      <c r="BF213" s="856">
        <f t="shared" si="65"/>
        <v>1</v>
      </c>
      <c r="BG213" s="840">
        <v>22</v>
      </c>
      <c r="BH213" s="823" t="s">
        <v>4455</v>
      </c>
      <c r="BI213" s="823" t="s">
        <v>4456</v>
      </c>
    </row>
    <row r="214" spans="1:61" s="681" customFormat="1" ht="13.5" thickBot="1" x14ac:dyDescent="0.25">
      <c r="B214" s="786"/>
      <c r="E214" s="787"/>
      <c r="F214" s="774"/>
      <c r="J214" s="696"/>
      <c r="L214" s="775"/>
      <c r="M214" s="774"/>
      <c r="N214" s="774"/>
      <c r="O214" s="696"/>
      <c r="R214" s="774"/>
      <c r="S214" s="776"/>
      <c r="T214" s="776"/>
      <c r="U214" s="776"/>
      <c r="V214" s="776"/>
      <c r="W214" s="776"/>
      <c r="X214" s="776"/>
      <c r="Y214" s="786"/>
      <c r="Z214" s="696"/>
      <c r="AC214" s="777"/>
      <c r="AD214" s="777"/>
      <c r="AE214" s="777"/>
      <c r="AF214" s="777"/>
      <c r="AG214" s="777"/>
      <c r="AH214" s="777"/>
      <c r="AI214" s="777"/>
      <c r="AJ214" s="777"/>
      <c r="AK214" s="777"/>
      <c r="AL214" s="777"/>
      <c r="AM214" s="777"/>
      <c r="AN214" s="777"/>
      <c r="AO214" s="696"/>
      <c r="AR214" s="778"/>
      <c r="AS214" s="779"/>
      <c r="AT214" s="779"/>
      <c r="AU214" s="779"/>
      <c r="AV214" s="779"/>
      <c r="AW214" s="778"/>
      <c r="AX214" s="779"/>
      <c r="AY214" s="696"/>
      <c r="BD214" s="787"/>
      <c r="BE214" s="774"/>
      <c r="BF214" s="774"/>
      <c r="BI214" s="823"/>
    </row>
    <row r="215" spans="1:61" x14ac:dyDescent="0.2">
      <c r="A215" s="822" t="s">
        <v>4159</v>
      </c>
      <c r="B215" s="624">
        <f>COUNTA(B7:B213)</f>
        <v>207</v>
      </c>
      <c r="E215" s="792">
        <f>AVERAGE(E7:E213)</f>
        <v>7.2560386473429954</v>
      </c>
      <c r="I215" s="780">
        <f>AVERAGE(I7:I213)</f>
        <v>87.924009661835768</v>
      </c>
      <c r="J215" s="781">
        <f>AVERAGE(J7:J213)</f>
        <v>2.775234936476179</v>
      </c>
      <c r="K215" s="788">
        <f>AVERAGE(K7:K213)</f>
        <v>0.45036777777777781</v>
      </c>
      <c r="M215" s="780">
        <f>AVERAGE(M7:M213)</f>
        <v>1.7115360386473433</v>
      </c>
      <c r="O215" s="788">
        <f>AVERAGE(O7:O213)</f>
        <v>0.40942677053140109</v>
      </c>
      <c r="R215" s="780">
        <f t="shared" ref="R215:X215" si="67">AVERAGE(R7:R213)</f>
        <v>11.115909298771973</v>
      </c>
      <c r="S215" s="789">
        <f t="shared" si="67"/>
        <v>12.475416026766172</v>
      </c>
      <c r="T215" s="789">
        <f t="shared" si="67"/>
        <v>16.047167201624109</v>
      </c>
      <c r="U215" s="789">
        <f t="shared" si="67"/>
        <v>15.516182577791113</v>
      </c>
      <c r="V215" s="789">
        <f t="shared" si="67"/>
        <v>9.034697962262964</v>
      </c>
      <c r="W215" s="790">
        <f t="shared" si="67"/>
        <v>2.0538305345761008</v>
      </c>
      <c r="X215" s="791">
        <f t="shared" si="67"/>
        <v>1.4489016878847727</v>
      </c>
      <c r="Z215" s="781">
        <f>AVERAGE(Z7:Z213)</f>
        <v>47.725535094902156</v>
      </c>
      <c r="AA215" s="780">
        <f>AVERAGE(AA7:AA213)</f>
        <v>19.258723274926698</v>
      </c>
      <c r="AB215" s="672"/>
      <c r="AC215" s="780">
        <f t="shared" ref="AC215:BC215" si="68">AVERAGE(AC7:AC213)</f>
        <v>5.120588235294119</v>
      </c>
      <c r="AD215" s="780">
        <f t="shared" si="68"/>
        <v>6.3518421052631551</v>
      </c>
      <c r="AE215" s="780">
        <f t="shared" si="68"/>
        <v>3.9217647058823526</v>
      </c>
      <c r="AF215" s="780">
        <f t="shared" si="68"/>
        <v>3.2088324873096434</v>
      </c>
      <c r="AG215" s="780">
        <f t="shared" si="68"/>
        <v>17.800351758793969</v>
      </c>
      <c r="AH215" s="780">
        <f t="shared" si="68"/>
        <v>77.956218905472667</v>
      </c>
      <c r="AI215" s="780">
        <f t="shared" si="68"/>
        <v>13.220473684210521</v>
      </c>
      <c r="AJ215" s="780">
        <f t="shared" si="68"/>
        <v>19.388905472636822</v>
      </c>
      <c r="AK215" s="780">
        <f t="shared" si="68"/>
        <v>9.1985628742514987</v>
      </c>
      <c r="AL215" s="918">
        <f t="shared" si="68"/>
        <v>21187.589558823536</v>
      </c>
      <c r="AM215" s="780">
        <f t="shared" si="68"/>
        <v>3.4712376237623777</v>
      </c>
      <c r="AN215" s="780">
        <f t="shared" si="68"/>
        <v>0.89564766839378218</v>
      </c>
      <c r="AO215" s="873">
        <f t="shared" si="68"/>
        <v>-0.95485171547606273</v>
      </c>
      <c r="AP215" s="780">
        <f t="shared" si="68"/>
        <v>18.393095152031648</v>
      </c>
      <c r="AQ215" s="907">
        <f t="shared" si="68"/>
        <v>48.38136861279385</v>
      </c>
      <c r="AR215" s="906">
        <f t="shared" si="68"/>
        <v>1.6096490858293078</v>
      </c>
      <c r="AS215" s="780">
        <f t="shared" si="68"/>
        <v>1.6937942374566823</v>
      </c>
      <c r="AT215" s="780">
        <f t="shared" si="68"/>
        <v>1.8139346596061636</v>
      </c>
      <c r="AU215" s="780">
        <f t="shared" si="68"/>
        <v>1.9443478744179268</v>
      </c>
      <c r="AV215" s="780">
        <f t="shared" si="68"/>
        <v>2.0859769620618422</v>
      </c>
      <c r="AW215" s="780">
        <f t="shared" si="68"/>
        <v>9.147702819371931</v>
      </c>
      <c r="AX215" s="907">
        <f t="shared" si="68"/>
        <v>14.885828439830684</v>
      </c>
      <c r="AY215" s="906">
        <f t="shared" si="68"/>
        <v>0.94381188118811865</v>
      </c>
      <c r="AZ215" s="780">
        <f t="shared" si="68"/>
        <v>29.157644202375813</v>
      </c>
      <c r="BA215" s="780">
        <f t="shared" si="68"/>
        <v>-19.038292759830192</v>
      </c>
      <c r="BB215" s="780">
        <f t="shared" si="68"/>
        <v>6.724472798152525</v>
      </c>
      <c r="BC215" s="907">
        <f t="shared" si="68"/>
        <v>2.3385497751796862</v>
      </c>
      <c r="BD215" s="780"/>
      <c r="BE215" s="672">
        <f>AVERAGE(BE7:BE213)</f>
        <v>2015.6666666666667</v>
      </c>
      <c r="BF215" s="780">
        <f>AVERAGE(BF7:BF213)</f>
        <v>1</v>
      </c>
      <c r="BG215" s="780">
        <f>AVERAGE(BG7:BG213)</f>
        <v>6.3588442211055307</v>
      </c>
    </row>
    <row r="216" spans="1:61" x14ac:dyDescent="0.2">
      <c r="O216" s="902"/>
      <c r="W216" s="917"/>
      <c r="X216" s="917"/>
      <c r="AC216" s="823"/>
      <c r="AD216" s="823"/>
      <c r="AE216" s="823"/>
      <c r="AF216" s="823"/>
      <c r="AG216" s="823"/>
      <c r="AH216" s="823"/>
      <c r="AI216" s="823"/>
      <c r="AJ216" s="823"/>
      <c r="AK216" s="823"/>
      <c r="AL216" s="919"/>
      <c r="AM216" s="823"/>
      <c r="AN216" s="624"/>
      <c r="AO216" s="823"/>
      <c r="AQ216" s="624"/>
      <c r="AR216" s="823"/>
      <c r="AS216" s="823"/>
      <c r="AT216" s="823"/>
      <c r="AU216" s="823"/>
      <c r="AV216" s="823"/>
      <c r="AW216" s="823"/>
      <c r="AX216" s="624"/>
      <c r="AY216" s="823"/>
      <c r="BC216" s="624"/>
      <c r="BD216" s="823"/>
      <c r="BE216" s="905"/>
      <c r="BF216" s="823"/>
    </row>
    <row r="217" spans="1:61" x14ac:dyDescent="0.2">
      <c r="A217" s="823" t="s">
        <v>4259</v>
      </c>
      <c r="I217" s="624"/>
      <c r="J217" s="823"/>
      <c r="O217" s="902"/>
      <c r="W217" s="917"/>
      <c r="X217" s="917"/>
      <c r="AC217" s="823"/>
      <c r="AD217" s="823"/>
      <c r="AE217" s="823"/>
      <c r="AF217" s="823"/>
      <c r="AG217" s="823"/>
      <c r="AH217" s="823"/>
      <c r="AI217" s="823"/>
      <c r="AJ217" s="823"/>
      <c r="AK217" s="823"/>
      <c r="AL217" s="919"/>
      <c r="AM217" s="823"/>
      <c r="AN217" s="624"/>
      <c r="AO217" s="823"/>
      <c r="AQ217" s="624"/>
      <c r="AR217" s="823"/>
      <c r="AS217" s="823"/>
      <c r="AT217" s="823"/>
      <c r="AU217" s="823"/>
      <c r="AV217" s="823"/>
      <c r="AW217" s="823"/>
      <c r="AX217" s="624"/>
      <c r="AY217" s="823"/>
      <c r="BC217" s="624"/>
      <c r="BD217" s="823"/>
      <c r="BE217" s="905"/>
      <c r="BF217" s="823"/>
    </row>
    <row r="218" spans="1:61" x14ac:dyDescent="0.2">
      <c r="A218" s="823" t="s">
        <v>4209</v>
      </c>
      <c r="B218" s="624">
        <f t="shared" ref="B218:B228" si="69">COUNTIF($C$7:$C$213,"="&amp;$A218)</f>
        <v>2</v>
      </c>
      <c r="E218" s="792">
        <f t="shared" ref="E218:E228" si="70">AVERAGEIFS($E$7:$E$213,$C$7:$C$213,"="&amp;$A218)</f>
        <v>7.5</v>
      </c>
      <c r="I218" s="900">
        <f t="shared" ref="I218:K228" si="71">AVERAGEIFS(I$7:I$213,$C$7:$C$213,"="&amp;$A218)</f>
        <v>365.39</v>
      </c>
      <c r="J218" s="780">
        <f t="shared" si="71"/>
        <v>1.5327403037129756</v>
      </c>
      <c r="K218" s="788">
        <f t="shared" si="71"/>
        <v>1.4371</v>
      </c>
      <c r="L218" s="792"/>
      <c r="M218" s="780">
        <f t="shared" ref="M218:M228" si="72">AVERAGEIFS(M$7:M$213,$C$7:$C$213,"="&amp;$A218)</f>
        <v>5.7484000000000002</v>
      </c>
      <c r="N218" s="792"/>
      <c r="O218" s="788">
        <f t="shared" ref="O218:O228" si="73">AVERAGEIFS(O$7:O$213,$C$7:$C$213,"="&amp;$A218)</f>
        <v>1.3859807500000001</v>
      </c>
      <c r="P218" s="792"/>
      <c r="Q218" s="792"/>
      <c r="R218" s="780">
        <f t="shared" ref="R218:X228" si="74">AVERAGEIFS(R$7:R$213,$C$7:$C$213,"="&amp;$A218)</f>
        <v>6.9146005509641917</v>
      </c>
      <c r="S218" s="780">
        <f t="shared" si="74"/>
        <v>15.572662943205819</v>
      </c>
      <c r="T218" s="780">
        <f t="shared" si="74"/>
        <v>12.650201665691085</v>
      </c>
      <c r="U218" s="780">
        <f t="shared" si="74"/>
        <v>28.807584395690032</v>
      </c>
      <c r="V218" s="780" t="e">
        <f t="shared" si="74"/>
        <v>#DIV/0!</v>
      </c>
      <c r="W218" s="791" t="e">
        <f t="shared" si="74"/>
        <v>#DIV/0!</v>
      </c>
      <c r="X218" s="791">
        <f t="shared" si="74"/>
        <v>1.6769367968449707</v>
      </c>
      <c r="Y218" s="624"/>
      <c r="Z218" s="780">
        <f t="shared" ref="Z218:AA228" si="75">AVERAGEIFS(Z$7:Z$213,$C$7:$C$213,"="&amp;$A218)</f>
        <v>26.227807782855564</v>
      </c>
      <c r="AA218" s="780">
        <f t="shared" si="75"/>
        <v>17.24964513225315</v>
      </c>
      <c r="AB218" s="780"/>
      <c r="AC218" s="780">
        <f t="shared" ref="AC218:AL228" si="76">AVERAGEIFS(AC$7:AC$213,$C$7:$C$213,"="&amp;$A218)</f>
        <v>30.024999999999999</v>
      </c>
      <c r="AD218" s="780">
        <f t="shared" si="76"/>
        <v>3.7</v>
      </c>
      <c r="AE218" s="780">
        <f t="shared" si="76"/>
        <v>2.6100000000000003</v>
      </c>
      <c r="AF218" s="780">
        <f t="shared" si="76"/>
        <v>2.2200000000000002</v>
      </c>
      <c r="AG218" s="780">
        <f t="shared" si="76"/>
        <v>-7.3999999999999986</v>
      </c>
      <c r="AH218" s="780">
        <f t="shared" si="76"/>
        <v>453.80000000000007</v>
      </c>
      <c r="AI218" s="780">
        <f t="shared" si="76"/>
        <v>-1.1199999999999983</v>
      </c>
      <c r="AJ218" s="780">
        <f t="shared" si="76"/>
        <v>19</v>
      </c>
      <c r="AK218" s="780">
        <f t="shared" si="76"/>
        <v>6.77</v>
      </c>
      <c r="AL218" s="918">
        <f t="shared" si="76"/>
        <v>14540</v>
      </c>
      <c r="AM218" s="780">
        <f t="shared" ref="AM218:AV228" si="77">AVERAGEIFS(AM$7:AM$213,$C$7:$C$213,"="&amp;$A218)</f>
        <v>0.3</v>
      </c>
      <c r="AN218" s="903">
        <f t="shared" si="77"/>
        <v>2.02</v>
      </c>
      <c r="AO218" s="780">
        <f t="shared" si="77"/>
        <v>13.090679567149859</v>
      </c>
      <c r="AP218" s="780">
        <f t="shared" si="77"/>
        <v>30.340324699403009</v>
      </c>
      <c r="AQ218" s="903">
        <f t="shared" si="77"/>
        <v>9.3543789128553101</v>
      </c>
      <c r="AR218" s="780">
        <f t="shared" si="77"/>
        <v>5.3387026500000001</v>
      </c>
      <c r="AS218" s="780">
        <f t="shared" si="77"/>
        <v>5.3953479150000003</v>
      </c>
      <c r="AT218" s="780">
        <f t="shared" si="77"/>
        <v>5.9323101461910008</v>
      </c>
      <c r="AU218" s="780">
        <f t="shared" si="77"/>
        <v>6.522877531866162</v>
      </c>
      <c r="AV218" s="780">
        <f t="shared" si="77"/>
        <v>7.1724073636442247</v>
      </c>
      <c r="AW218" s="780">
        <f t="shared" ref="AW218:BC228" si="78">AVERAGEIFS(AW$7:AW$213,$C$7:$C$213,"="&amp;$A218)</f>
        <v>30.361645606701391</v>
      </c>
      <c r="AX218" s="903">
        <f t="shared" si="78"/>
        <v>7.3094031096889118</v>
      </c>
      <c r="AY218" s="780">
        <f t="shared" si="78"/>
        <v>0.87000000000000011</v>
      </c>
      <c r="AZ218" s="780">
        <f t="shared" si="78"/>
        <v>15.385000000000002</v>
      </c>
      <c r="BA218" s="780">
        <f t="shared" si="78"/>
        <v>-33.260000000000005</v>
      </c>
      <c r="BB218" s="780">
        <f t="shared" si="78"/>
        <v>-1.44</v>
      </c>
      <c r="BC218" s="903">
        <f t="shared" si="78"/>
        <v>-17.555</v>
      </c>
      <c r="BD218" s="780"/>
      <c r="BE218" s="672">
        <f t="shared" ref="BE218:BG228" si="79">AVERAGEIFS(BE$7:BE$213,$C$7:$C$213,"="&amp;$A218)</f>
        <v>2015.5</v>
      </c>
      <c r="BF218" s="780">
        <f t="shared" si="79"/>
        <v>1</v>
      </c>
      <c r="BG218" s="780">
        <f t="shared" si="79"/>
        <v>8.4499999999999993</v>
      </c>
    </row>
    <row r="219" spans="1:61" x14ac:dyDescent="0.2">
      <c r="A219" s="823" t="s">
        <v>244</v>
      </c>
      <c r="B219" s="624">
        <f t="shared" si="69"/>
        <v>15</v>
      </c>
      <c r="E219" s="792">
        <f t="shared" si="70"/>
        <v>6.7333333333333334</v>
      </c>
      <c r="I219" s="900">
        <f t="shared" si="71"/>
        <v>127.59266666666667</v>
      </c>
      <c r="J219" s="780">
        <f t="shared" si="71"/>
        <v>2.1449781759396975</v>
      </c>
      <c r="K219" s="788">
        <f t="shared" si="71"/>
        <v>0.48502666666666677</v>
      </c>
      <c r="L219" s="792"/>
      <c r="M219" s="780">
        <f t="shared" si="72"/>
        <v>1.9037200000000003</v>
      </c>
      <c r="N219" s="792"/>
      <c r="O219" s="788">
        <f t="shared" si="73"/>
        <v>0.43700666666666671</v>
      </c>
      <c r="P219" s="792"/>
      <c r="Q219" s="792"/>
      <c r="R219" s="780">
        <f t="shared" si="74"/>
        <v>11.727598717660397</v>
      </c>
      <c r="S219" s="780">
        <f t="shared" si="74"/>
        <v>11.963485521025451</v>
      </c>
      <c r="T219" s="780">
        <f t="shared" si="74"/>
        <v>12.84785168585767</v>
      </c>
      <c r="U219" s="780">
        <f t="shared" si="74"/>
        <v>15.245238670322264</v>
      </c>
      <c r="V219" s="780">
        <f t="shared" si="74"/>
        <v>7.9171160097388755</v>
      </c>
      <c r="W219" s="791">
        <f t="shared" si="74"/>
        <v>1.6055116738341078</v>
      </c>
      <c r="X219" s="791">
        <f t="shared" si="74"/>
        <v>0.86931517551371684</v>
      </c>
      <c r="Y219" s="624"/>
      <c r="Z219" s="780">
        <f t="shared" si="75"/>
        <v>47.773559987762518</v>
      </c>
      <c r="AA219" s="780">
        <f t="shared" si="75"/>
        <v>25.099720313574345</v>
      </c>
      <c r="AB219" s="780"/>
      <c r="AC219" s="780">
        <f t="shared" si="76"/>
        <v>8.2053333333333338</v>
      </c>
      <c r="AD219" s="780">
        <f t="shared" si="76"/>
        <v>2.6183333333333332</v>
      </c>
      <c r="AE219" s="780">
        <f t="shared" si="76"/>
        <v>2.4126666666666665</v>
      </c>
      <c r="AF219" s="780">
        <f t="shared" si="76"/>
        <v>3.1966666666666668</v>
      </c>
      <c r="AG219" s="780">
        <f t="shared" si="76"/>
        <v>21.428571428571434</v>
      </c>
      <c r="AH219" s="780">
        <f t="shared" si="76"/>
        <v>142.41999999999999</v>
      </c>
      <c r="AI219" s="780">
        <f t="shared" si="76"/>
        <v>1.5746666666666664</v>
      </c>
      <c r="AJ219" s="780">
        <f t="shared" si="76"/>
        <v>21.073333333333334</v>
      </c>
      <c r="AK219" s="780">
        <f t="shared" si="76"/>
        <v>10.012857142857142</v>
      </c>
      <c r="AL219" s="918">
        <f t="shared" si="76"/>
        <v>19438.124</v>
      </c>
      <c r="AM219" s="780">
        <f t="shared" si="77"/>
        <v>1.4435714285714283</v>
      </c>
      <c r="AN219" s="903">
        <f t="shared" si="77"/>
        <v>1.1258333333333332</v>
      </c>
      <c r="AO219" s="780">
        <f t="shared" si="77"/>
        <v>-1.9378240089115837</v>
      </c>
      <c r="AP219" s="780">
        <f t="shared" si="77"/>
        <v>17.509703752680046</v>
      </c>
      <c r="AQ219" s="903">
        <f t="shared" si="77"/>
        <v>39.834092254076957</v>
      </c>
      <c r="AR219" s="780">
        <f t="shared" si="77"/>
        <v>1.7945676000000002</v>
      </c>
      <c r="AS219" s="780">
        <f t="shared" si="77"/>
        <v>1.8675044184800003</v>
      </c>
      <c r="AT219" s="780">
        <f t="shared" si="77"/>
        <v>2.0146487674413338</v>
      </c>
      <c r="AU219" s="780">
        <f t="shared" si="77"/>
        <v>2.1754288386131737</v>
      </c>
      <c r="AV219" s="780">
        <f t="shared" si="77"/>
        <v>2.3511615917600919</v>
      </c>
      <c r="AW219" s="780">
        <f t="shared" si="78"/>
        <v>10.203311216294599</v>
      </c>
      <c r="AX219" s="903">
        <f t="shared" si="78"/>
        <v>11.427309526339673</v>
      </c>
      <c r="AY219" s="780">
        <f t="shared" si="78"/>
        <v>1.0826666666666669</v>
      </c>
      <c r="AZ219" s="780">
        <f t="shared" si="78"/>
        <v>49.599333333333334</v>
      </c>
      <c r="BA219" s="780">
        <f t="shared" si="78"/>
        <v>-16.312000000000001</v>
      </c>
      <c r="BB219" s="780">
        <f t="shared" si="78"/>
        <v>9.9106666666666676</v>
      </c>
      <c r="BC219" s="903">
        <f t="shared" si="78"/>
        <v>11.035333333333334</v>
      </c>
      <c r="BD219" s="780"/>
      <c r="BE219" s="672">
        <f t="shared" si="79"/>
        <v>2016.2</v>
      </c>
      <c r="BF219" s="780">
        <f t="shared" si="79"/>
        <v>1</v>
      </c>
      <c r="BG219" s="780">
        <f t="shared" si="79"/>
        <v>9.9571428571428555</v>
      </c>
    </row>
    <row r="220" spans="1:61" x14ac:dyDescent="0.2">
      <c r="A220" s="823" t="s">
        <v>127</v>
      </c>
      <c r="B220" s="624">
        <f t="shared" si="69"/>
        <v>4</v>
      </c>
      <c r="E220" s="792">
        <f t="shared" si="70"/>
        <v>6.75</v>
      </c>
      <c r="I220" s="900">
        <f t="shared" si="71"/>
        <v>138.7475</v>
      </c>
      <c r="J220" s="780">
        <f t="shared" si="71"/>
        <v>2.1152606340939775</v>
      </c>
      <c r="K220" s="788">
        <f t="shared" si="71"/>
        <v>0.8587499999999999</v>
      </c>
      <c r="L220" s="792"/>
      <c r="M220" s="780">
        <f t="shared" si="72"/>
        <v>2.8724999999999996</v>
      </c>
      <c r="N220" s="792"/>
      <c r="O220" s="788">
        <f t="shared" si="73"/>
        <v>0.77875000000000005</v>
      </c>
      <c r="P220" s="792"/>
      <c r="Q220" s="792"/>
      <c r="R220" s="780">
        <f t="shared" si="74"/>
        <v>8.0385729832522603</v>
      </c>
      <c r="S220" s="780">
        <f t="shared" si="74"/>
        <v>7.5285020866013515</v>
      </c>
      <c r="T220" s="780">
        <f t="shared" si="74"/>
        <v>14.98699282491428</v>
      </c>
      <c r="U220" s="780">
        <f t="shared" si="74"/>
        <v>27.503489345198275</v>
      </c>
      <c r="V220" s="780" t="e">
        <f t="shared" si="74"/>
        <v>#DIV/0!</v>
      </c>
      <c r="W220" s="791" t="e">
        <f t="shared" si="74"/>
        <v>#DIV/0!</v>
      </c>
      <c r="X220" s="791">
        <f t="shared" si="74"/>
        <v>0.71283222439192295</v>
      </c>
      <c r="Y220" s="624"/>
      <c r="Z220" s="780">
        <f t="shared" si="75"/>
        <v>33.318835300529237</v>
      </c>
      <c r="AA220" s="780">
        <f t="shared" si="75"/>
        <v>19.239888868664732</v>
      </c>
      <c r="AB220" s="780"/>
      <c r="AC220" s="780">
        <f t="shared" si="76"/>
        <v>5.2199999999999989</v>
      </c>
      <c r="AD220" s="780">
        <f t="shared" si="76"/>
        <v>0.68</v>
      </c>
      <c r="AE220" s="780">
        <f t="shared" si="76"/>
        <v>2.3975</v>
      </c>
      <c r="AF220" s="780">
        <f t="shared" si="76"/>
        <v>10.3575</v>
      </c>
      <c r="AG220" s="780">
        <f t="shared" si="76"/>
        <v>52.174999999999997</v>
      </c>
      <c r="AH220" s="780">
        <f t="shared" si="76"/>
        <v>-18.875</v>
      </c>
      <c r="AI220" s="780">
        <f t="shared" si="76"/>
        <v>17.923333333333332</v>
      </c>
      <c r="AJ220" s="780">
        <f t="shared" si="76"/>
        <v>10.725000000000001</v>
      </c>
      <c r="AK220" s="780">
        <f t="shared" si="76"/>
        <v>21.433333333333337</v>
      </c>
      <c r="AL220" s="918">
        <f t="shared" si="76"/>
        <v>15241.395</v>
      </c>
      <c r="AM220" s="780">
        <f t="shared" si="77"/>
        <v>1.75</v>
      </c>
      <c r="AN220" s="903">
        <f t="shared" si="77"/>
        <v>1.6875</v>
      </c>
      <c r="AO220" s="780">
        <f t="shared" si="77"/>
        <v>35.708972841633795</v>
      </c>
      <c r="AP220" s="780">
        <f t="shared" si="77"/>
        <v>30.727352743439912</v>
      </c>
      <c r="AQ220" s="903">
        <f t="shared" si="77"/>
        <v>211.66175625739291</v>
      </c>
      <c r="AR220" s="780">
        <f t="shared" si="77"/>
        <v>2.6650999999999998</v>
      </c>
      <c r="AS220" s="780">
        <f t="shared" si="77"/>
        <v>2.8558363999999998</v>
      </c>
      <c r="AT220" s="780">
        <f t="shared" si="77"/>
        <v>3.1284113975000003</v>
      </c>
      <c r="AU220" s="780">
        <f t="shared" si="77"/>
        <v>3.4278536354750004</v>
      </c>
      <c r="AV220" s="780">
        <f t="shared" si="77"/>
        <v>3.7568381301942511</v>
      </c>
      <c r="AW220" s="780">
        <f t="shared" si="78"/>
        <v>15.834039563169252</v>
      </c>
      <c r="AX220" s="903">
        <f t="shared" si="78"/>
        <v>11.560171995949817</v>
      </c>
      <c r="AY220" s="780">
        <f t="shared" si="78"/>
        <v>0.76</v>
      </c>
      <c r="AZ220" s="780">
        <f t="shared" si="78"/>
        <v>39.765000000000001</v>
      </c>
      <c r="BA220" s="780">
        <f t="shared" si="78"/>
        <v>-13.0625</v>
      </c>
      <c r="BB220" s="780">
        <f t="shared" si="78"/>
        <v>7.0874999999999986</v>
      </c>
      <c r="BC220" s="903">
        <f t="shared" si="78"/>
        <v>4.8475000000000001</v>
      </c>
      <c r="BD220" s="780"/>
      <c r="BE220" s="672">
        <f t="shared" si="79"/>
        <v>2016.25</v>
      </c>
      <c r="BF220" s="780">
        <f t="shared" si="79"/>
        <v>1</v>
      </c>
      <c r="BG220" s="780">
        <f t="shared" si="79"/>
        <v>15.925000000000001</v>
      </c>
    </row>
    <row r="221" spans="1:61" x14ac:dyDescent="0.2">
      <c r="A221" s="823" t="s">
        <v>177</v>
      </c>
      <c r="B221" s="624">
        <f t="shared" si="69"/>
        <v>9</v>
      </c>
      <c r="E221" s="792">
        <f t="shared" si="70"/>
        <v>5.8888888888888893</v>
      </c>
      <c r="I221" s="900">
        <f t="shared" si="71"/>
        <v>71.694444444444457</v>
      </c>
      <c r="J221" s="780">
        <f t="shared" si="71"/>
        <v>4.1597174333039346</v>
      </c>
      <c r="K221" s="788">
        <f t="shared" si="71"/>
        <v>0.57557777777777774</v>
      </c>
      <c r="L221" s="792"/>
      <c r="M221" s="780">
        <f t="shared" si="72"/>
        <v>2.302311111111111</v>
      </c>
      <c r="N221" s="792"/>
      <c r="O221" s="788">
        <f t="shared" si="73"/>
        <v>0.53676666666666661</v>
      </c>
      <c r="P221" s="792"/>
      <c r="Q221" s="792"/>
      <c r="R221" s="780">
        <f t="shared" si="74"/>
        <v>7.9576469074918617</v>
      </c>
      <c r="S221" s="780">
        <f t="shared" si="74"/>
        <v>8.5307464959529895</v>
      </c>
      <c r="T221" s="780">
        <f t="shared" si="74"/>
        <v>19.944089048466164</v>
      </c>
      <c r="U221" s="780">
        <f t="shared" si="74"/>
        <v>15.298143076146342</v>
      </c>
      <c r="V221" s="780">
        <f t="shared" si="74"/>
        <v>10.485063102355037</v>
      </c>
      <c r="W221" s="791">
        <f t="shared" si="74"/>
        <v>2.2045434113016298</v>
      </c>
      <c r="X221" s="791">
        <f t="shared" si="74"/>
        <v>0.65253424204416577</v>
      </c>
      <c r="Y221" s="624"/>
      <c r="Z221" s="780">
        <f t="shared" si="75"/>
        <v>69.620274977629549</v>
      </c>
      <c r="AA221" s="780">
        <f t="shared" si="75"/>
        <v>15.126190760607756</v>
      </c>
      <c r="AB221" s="780"/>
      <c r="AC221" s="780">
        <f t="shared" si="76"/>
        <v>6.29</v>
      </c>
      <c r="AD221" s="780">
        <f t="shared" si="76"/>
        <v>2.0214285714285718</v>
      </c>
      <c r="AE221" s="780">
        <f t="shared" si="76"/>
        <v>3.111111111111112</v>
      </c>
      <c r="AF221" s="780">
        <f t="shared" si="76"/>
        <v>3.6625000000000001</v>
      </c>
      <c r="AG221" s="780">
        <f t="shared" si="76"/>
        <v>18.462499999999995</v>
      </c>
      <c r="AH221" s="780">
        <f t="shared" si="76"/>
        <v>280.18888888888893</v>
      </c>
      <c r="AI221" s="780">
        <f t="shared" si="76"/>
        <v>35.646666666666668</v>
      </c>
      <c r="AJ221" s="780">
        <f t="shared" si="76"/>
        <v>17.401111111111113</v>
      </c>
      <c r="AK221" s="780">
        <f t="shared" si="76"/>
        <v>14.41</v>
      </c>
      <c r="AL221" s="918">
        <f t="shared" si="76"/>
        <v>46358.888888888891</v>
      </c>
      <c r="AM221" s="780">
        <f t="shared" si="77"/>
        <v>6.3544444444444439</v>
      </c>
      <c r="AN221" s="903">
        <f t="shared" si="77"/>
        <v>2.4437500000000001</v>
      </c>
      <c r="AO221" s="780">
        <f t="shared" si="77"/>
        <v>3.2480751584921284</v>
      </c>
      <c r="AP221" s="780">
        <f t="shared" si="77"/>
        <v>19.32721895726208</v>
      </c>
      <c r="AQ221" s="903">
        <f t="shared" si="77"/>
        <v>23.110527668820389</v>
      </c>
      <c r="AR221" s="780">
        <f t="shared" si="77"/>
        <v>1.9526894444444443</v>
      </c>
      <c r="AS221" s="780">
        <f t="shared" si="77"/>
        <v>2.0585644444444449</v>
      </c>
      <c r="AT221" s="780">
        <f t="shared" si="77"/>
        <v>2.2302969920000009</v>
      </c>
      <c r="AU221" s="780">
        <f t="shared" si="77"/>
        <v>2.417889236978906</v>
      </c>
      <c r="AV221" s="780">
        <f t="shared" si="77"/>
        <v>2.6228579000265357</v>
      </c>
      <c r="AW221" s="780">
        <f t="shared" si="78"/>
        <v>11.282298017894334</v>
      </c>
      <c r="AX221" s="903">
        <f t="shared" si="78"/>
        <v>21.954442107454554</v>
      </c>
      <c r="AY221" s="780">
        <f t="shared" si="78"/>
        <v>1.2575000000000001</v>
      </c>
      <c r="AZ221" s="780">
        <f t="shared" si="78"/>
        <v>54.065555555555562</v>
      </c>
      <c r="BA221" s="780">
        <f t="shared" si="78"/>
        <v>-12.535555555555554</v>
      </c>
      <c r="BB221" s="780">
        <f t="shared" si="78"/>
        <v>5.4300000000000006</v>
      </c>
      <c r="BC221" s="903">
        <f t="shared" si="78"/>
        <v>7.5944444444444441</v>
      </c>
      <c r="BD221" s="780"/>
      <c r="BE221" s="672">
        <f t="shared" si="79"/>
        <v>2017.2222222222222</v>
      </c>
      <c r="BF221" s="780">
        <f t="shared" si="79"/>
        <v>1</v>
      </c>
      <c r="BG221" s="780">
        <f t="shared" si="79"/>
        <v>9.4124999999999996</v>
      </c>
    </row>
    <row r="222" spans="1:61" x14ac:dyDescent="0.2">
      <c r="A222" s="823" t="s">
        <v>107</v>
      </c>
      <c r="B222" s="624">
        <f t="shared" si="69"/>
        <v>90</v>
      </c>
      <c r="E222" s="792">
        <f t="shared" si="70"/>
        <v>7.2555555555555555</v>
      </c>
      <c r="I222" s="900">
        <f t="shared" si="71"/>
        <v>54.167222222222222</v>
      </c>
      <c r="J222" s="780">
        <f t="shared" si="71"/>
        <v>3.0400343979280935</v>
      </c>
      <c r="K222" s="788">
        <f t="shared" si="71"/>
        <v>0.32213444444444439</v>
      </c>
      <c r="L222" s="792"/>
      <c r="M222" s="780">
        <f t="shared" si="72"/>
        <v>1.2807599999999999</v>
      </c>
      <c r="N222" s="792"/>
      <c r="O222" s="788">
        <f t="shared" si="73"/>
        <v>0.29481333333333321</v>
      </c>
      <c r="P222" s="792"/>
      <c r="Q222" s="792"/>
      <c r="R222" s="780">
        <f t="shared" si="74"/>
        <v>10.658793989991276</v>
      </c>
      <c r="S222" s="780">
        <f t="shared" si="74"/>
        <v>12.763531603500205</v>
      </c>
      <c r="T222" s="780">
        <f t="shared" si="74"/>
        <v>17.27058436998346</v>
      </c>
      <c r="U222" s="780">
        <f t="shared" si="74"/>
        <v>17.4654480834648</v>
      </c>
      <c r="V222" s="780">
        <f t="shared" si="74"/>
        <v>9.7036380780454881</v>
      </c>
      <c r="W222" s="791">
        <f t="shared" si="74"/>
        <v>2.5296462943671334</v>
      </c>
      <c r="X222" s="791">
        <f t="shared" si="74"/>
        <v>2.0145672792174518</v>
      </c>
      <c r="Y222" s="624"/>
      <c r="Z222" s="780">
        <f t="shared" si="75"/>
        <v>38.346651756551204</v>
      </c>
      <c r="AA222" s="780">
        <f t="shared" si="75"/>
        <v>13.285317022996534</v>
      </c>
      <c r="AB222" s="780"/>
      <c r="AC222" s="780">
        <f t="shared" si="76"/>
        <v>4.0972413793103462</v>
      </c>
      <c r="AD222" s="780">
        <f t="shared" si="76"/>
        <v>2.2186206896551726</v>
      </c>
      <c r="AE222" s="780">
        <f t="shared" si="76"/>
        <v>3.9703448275862052</v>
      </c>
      <c r="AF222" s="780">
        <f t="shared" si="76"/>
        <v>1.7754651162790693</v>
      </c>
      <c r="AG222" s="780">
        <f t="shared" si="76"/>
        <v>12.579647058823538</v>
      </c>
      <c r="AH222" s="780">
        <f t="shared" si="76"/>
        <v>52.155952380952385</v>
      </c>
      <c r="AI222" s="780">
        <f t="shared" si="76"/>
        <v>11.549733333333336</v>
      </c>
      <c r="AJ222" s="780">
        <f t="shared" si="76"/>
        <v>20.628571428571426</v>
      </c>
      <c r="AK222" s="780">
        <f t="shared" si="76"/>
        <v>8.0666666666666647</v>
      </c>
      <c r="AL222" s="918">
        <f t="shared" si="76"/>
        <v>13416.059080459767</v>
      </c>
      <c r="AM222" s="780">
        <f t="shared" si="77"/>
        <v>4.1394252873563211</v>
      </c>
      <c r="AN222" s="903">
        <f t="shared" si="77"/>
        <v>0.68662650602409614</v>
      </c>
      <c r="AO222" s="780">
        <f t="shared" si="77"/>
        <v>6.8687112268186166</v>
      </c>
      <c r="AP222" s="780">
        <f t="shared" si="77"/>
        <v>20.609320249173955</v>
      </c>
      <c r="AQ222" s="903">
        <f t="shared" si="77"/>
        <v>-2.7628389847982056</v>
      </c>
      <c r="AR222" s="780">
        <f t="shared" si="77"/>
        <v>1.2362558518518518</v>
      </c>
      <c r="AS222" s="780">
        <f t="shared" si="77"/>
        <v>1.3106724685481479</v>
      </c>
      <c r="AT222" s="780">
        <f t="shared" si="77"/>
        <v>1.3910994461302417</v>
      </c>
      <c r="AU222" s="780">
        <f t="shared" si="77"/>
        <v>1.4776799461888588</v>
      </c>
      <c r="AV222" s="780">
        <f t="shared" si="77"/>
        <v>1.570941992964656</v>
      </c>
      <c r="AW222" s="780">
        <f t="shared" si="78"/>
        <v>6.9866497056837567</v>
      </c>
      <c r="AX222" s="903">
        <f t="shared" si="78"/>
        <v>16.39544293232921</v>
      </c>
      <c r="AY222" s="780">
        <f t="shared" si="78"/>
        <v>0.8383908045977011</v>
      </c>
      <c r="AZ222" s="780">
        <f t="shared" si="78"/>
        <v>24.150682957294965</v>
      </c>
      <c r="BA222" s="780">
        <f t="shared" si="78"/>
        <v>-16.353238195463913</v>
      </c>
      <c r="BB222" s="780">
        <f t="shared" si="78"/>
        <v>5.0148557565875365</v>
      </c>
      <c r="BC222" s="903">
        <f t="shared" si="78"/>
        <v>3.1290132659385743</v>
      </c>
      <c r="BD222" s="780"/>
      <c r="BE222" s="672">
        <f t="shared" si="79"/>
        <v>2015.6555555555556</v>
      </c>
      <c r="BF222" s="780">
        <f t="shared" si="79"/>
        <v>1</v>
      </c>
      <c r="BG222" s="780">
        <f t="shared" si="79"/>
        <v>2.1424705882352941</v>
      </c>
    </row>
    <row r="223" spans="1:61" x14ac:dyDescent="0.2">
      <c r="A223" s="823" t="s">
        <v>152</v>
      </c>
      <c r="B223" s="624">
        <f t="shared" si="69"/>
        <v>7</v>
      </c>
      <c r="E223" s="792">
        <f t="shared" si="70"/>
        <v>7.2857142857142856</v>
      </c>
      <c r="I223" s="900">
        <f t="shared" si="71"/>
        <v>210.32428571428571</v>
      </c>
      <c r="J223" s="780">
        <f t="shared" si="71"/>
        <v>2.0008108471811208</v>
      </c>
      <c r="K223" s="788">
        <f t="shared" si="71"/>
        <v>0.5484714285714285</v>
      </c>
      <c r="L223" s="792"/>
      <c r="M223" s="780">
        <f t="shared" si="72"/>
        <v>1.842757142857143</v>
      </c>
      <c r="N223" s="792"/>
      <c r="O223" s="788">
        <f t="shared" si="73"/>
        <v>0.49669999999999997</v>
      </c>
      <c r="P223" s="792"/>
      <c r="Q223" s="792"/>
      <c r="R223" s="780">
        <f t="shared" si="74"/>
        <v>10.691835440376821</v>
      </c>
      <c r="S223" s="780">
        <f t="shared" si="74"/>
        <v>14.742618740866925</v>
      </c>
      <c r="T223" s="780">
        <f t="shared" si="74"/>
        <v>12.551041750137056</v>
      </c>
      <c r="U223" s="780">
        <f t="shared" si="74"/>
        <v>11.700536415441698</v>
      </c>
      <c r="V223" s="780">
        <f t="shared" si="74"/>
        <v>9.8890847603204364</v>
      </c>
      <c r="W223" s="791">
        <f t="shared" si="74"/>
        <v>1.5015440392346657</v>
      </c>
      <c r="X223" s="791">
        <f t="shared" si="74"/>
        <v>0.41915419209479571</v>
      </c>
      <c r="Y223" s="624"/>
      <c r="Z223" s="780">
        <f t="shared" si="75"/>
        <v>43.977307487239898</v>
      </c>
      <c r="AA223" s="780">
        <f t="shared" si="75"/>
        <v>30.241619704417801</v>
      </c>
      <c r="AB223" s="780"/>
      <c r="AC223" s="780">
        <f t="shared" si="76"/>
        <v>5.4657142857142862</v>
      </c>
      <c r="AD223" s="780">
        <f t="shared" si="76"/>
        <v>7.0316666666666663</v>
      </c>
      <c r="AE223" s="780">
        <f t="shared" si="76"/>
        <v>4.7</v>
      </c>
      <c r="AF223" s="780">
        <f t="shared" si="76"/>
        <v>8.2399999999999984</v>
      </c>
      <c r="AG223" s="780">
        <f t="shared" si="76"/>
        <v>17.733333333333334</v>
      </c>
      <c r="AH223" s="780">
        <f t="shared" si="76"/>
        <v>23.885714285714283</v>
      </c>
      <c r="AI223" s="780">
        <f t="shared" si="76"/>
        <v>3.4957142857142856</v>
      </c>
      <c r="AJ223" s="780">
        <f t="shared" si="76"/>
        <v>10.141428571428571</v>
      </c>
      <c r="AK223" s="780">
        <f t="shared" si="76"/>
        <v>6.6028571428571423</v>
      </c>
      <c r="AL223" s="918">
        <f t="shared" si="76"/>
        <v>152600</v>
      </c>
      <c r="AM223" s="780">
        <f t="shared" si="77"/>
        <v>1.9816666666666667</v>
      </c>
      <c r="AN223" s="903">
        <f t="shared" si="77"/>
        <v>1.2166666666666666</v>
      </c>
      <c r="AO223" s="780">
        <f t="shared" si="77"/>
        <v>-17.343026124931757</v>
      </c>
      <c r="AP223" s="780">
        <f t="shared" si="77"/>
        <v>13.701347262622816</v>
      </c>
      <c r="AQ223" s="903">
        <f t="shared" si="77"/>
        <v>225.67815785334224</v>
      </c>
      <c r="AR223" s="780">
        <f t="shared" si="77"/>
        <v>1.7592689428571426</v>
      </c>
      <c r="AS223" s="780">
        <f t="shared" si="77"/>
        <v>1.8340284800000002</v>
      </c>
      <c r="AT223" s="780">
        <f t="shared" si="77"/>
        <v>1.9444771098114288</v>
      </c>
      <c r="AU223" s="780">
        <f t="shared" si="77"/>
        <v>2.0637264132378315</v>
      </c>
      <c r="AV223" s="780">
        <f t="shared" si="77"/>
        <v>2.1925521547097166</v>
      </c>
      <c r="AW223" s="780">
        <f t="shared" si="78"/>
        <v>9.7940531006161198</v>
      </c>
      <c r="AX223" s="903">
        <f t="shared" si="78"/>
        <v>11.095344932221741</v>
      </c>
      <c r="AY223" s="780">
        <f t="shared" si="78"/>
        <v>0.62333333333333329</v>
      </c>
      <c r="AZ223" s="780">
        <f t="shared" si="78"/>
        <v>28.48714285714286</v>
      </c>
      <c r="BA223" s="780">
        <f t="shared" si="78"/>
        <v>-21.611428571428576</v>
      </c>
      <c r="BB223" s="780">
        <f t="shared" si="78"/>
        <v>8.7128571428571426</v>
      </c>
      <c r="BC223" s="903">
        <f t="shared" si="78"/>
        <v>1.3571428571428577</v>
      </c>
      <c r="BD223" s="780"/>
      <c r="BE223" s="672">
        <f t="shared" si="79"/>
        <v>2015.5714285714287</v>
      </c>
      <c r="BF223" s="780">
        <f t="shared" si="79"/>
        <v>1</v>
      </c>
      <c r="BG223" s="780">
        <f t="shared" si="79"/>
        <v>6.1333333333333329</v>
      </c>
    </row>
    <row r="224" spans="1:61" x14ac:dyDescent="0.2">
      <c r="A224" s="823" t="s">
        <v>111</v>
      </c>
      <c r="B224" s="624">
        <f t="shared" si="69"/>
        <v>25</v>
      </c>
      <c r="E224" s="792">
        <f t="shared" si="70"/>
        <v>7.4</v>
      </c>
      <c r="I224" s="900">
        <f t="shared" si="71"/>
        <v>106.98399999999999</v>
      </c>
      <c r="J224" s="780">
        <f t="shared" si="71"/>
        <v>1.5247756196444191</v>
      </c>
      <c r="K224" s="788">
        <f t="shared" si="71"/>
        <v>0.37540000000000001</v>
      </c>
      <c r="L224" s="792"/>
      <c r="M224" s="780">
        <f t="shared" si="72"/>
        <v>1.5016</v>
      </c>
      <c r="N224" s="792"/>
      <c r="O224" s="788">
        <f t="shared" si="73"/>
        <v>0.33056000000000002</v>
      </c>
      <c r="P224" s="792"/>
      <c r="Q224" s="792"/>
      <c r="R224" s="780">
        <f t="shared" si="74"/>
        <v>15.452242438746305</v>
      </c>
      <c r="S224" s="780">
        <f t="shared" si="74"/>
        <v>16.185394421497186</v>
      </c>
      <c r="T224" s="780">
        <f t="shared" si="74"/>
        <v>16.899754924535419</v>
      </c>
      <c r="U224" s="780">
        <f t="shared" si="74"/>
        <v>17.058561178285839</v>
      </c>
      <c r="V224" s="780">
        <f t="shared" si="74"/>
        <v>10.857658078209546</v>
      </c>
      <c r="W224" s="791">
        <f t="shared" si="74"/>
        <v>1.0953433367816223</v>
      </c>
      <c r="X224" s="791">
        <f t="shared" si="74"/>
        <v>1.1838325524392785</v>
      </c>
      <c r="Y224" s="624"/>
      <c r="Z224" s="780">
        <f t="shared" si="75"/>
        <v>26.445022858095783</v>
      </c>
      <c r="AA224" s="780">
        <f t="shared" si="75"/>
        <v>18.987272254578691</v>
      </c>
      <c r="AB224" s="780"/>
      <c r="AC224" s="780">
        <f t="shared" si="76"/>
        <v>6.2908000000000017</v>
      </c>
      <c r="AD224" s="780">
        <f t="shared" si="76"/>
        <v>2.4016666666666668</v>
      </c>
      <c r="AE224" s="780">
        <f t="shared" si="76"/>
        <v>1.9020000000000001</v>
      </c>
      <c r="AF224" s="780">
        <f t="shared" si="76"/>
        <v>4.3520833333333337</v>
      </c>
      <c r="AG224" s="780">
        <f t="shared" si="76"/>
        <v>19.240000000000002</v>
      </c>
      <c r="AH224" s="780">
        <f t="shared" si="76"/>
        <v>89.631999999999991</v>
      </c>
      <c r="AI224" s="780">
        <f t="shared" si="76"/>
        <v>5.4171999999999993</v>
      </c>
      <c r="AJ224" s="780">
        <f t="shared" si="76"/>
        <v>25.143999999999995</v>
      </c>
      <c r="AK224" s="780">
        <f t="shared" si="76"/>
        <v>10.15</v>
      </c>
      <c r="AL224" s="918">
        <f t="shared" si="76"/>
        <v>8066.1804000000002</v>
      </c>
      <c r="AM224" s="780">
        <f t="shared" si="77"/>
        <v>1.2952000000000001</v>
      </c>
      <c r="AN224" s="903">
        <f t="shared" si="77"/>
        <v>0.67083333333333328</v>
      </c>
      <c r="AO224" s="780">
        <f t="shared" si="77"/>
        <v>-0.98131204085003243</v>
      </c>
      <c r="AP224" s="780">
        <f t="shared" si="77"/>
        <v>18.654790567916535</v>
      </c>
      <c r="AQ224" s="903">
        <f t="shared" si="77"/>
        <v>82.213548840674719</v>
      </c>
      <c r="AR224" s="780">
        <f t="shared" si="77"/>
        <v>1.39827832</v>
      </c>
      <c r="AS224" s="780">
        <f t="shared" si="77"/>
        <v>1.4421682320000002</v>
      </c>
      <c r="AT224" s="780">
        <f t="shared" si="77"/>
        <v>1.5655371932728002</v>
      </c>
      <c r="AU224" s="780">
        <f t="shared" si="77"/>
        <v>1.7002898443670651</v>
      </c>
      <c r="AV224" s="780">
        <f t="shared" si="77"/>
        <v>1.8475090098976934</v>
      </c>
      <c r="AW224" s="780">
        <f t="shared" si="78"/>
        <v>7.9537825995375604</v>
      </c>
      <c r="AX224" s="903">
        <f t="shared" si="78"/>
        <v>8.0725344619110437</v>
      </c>
      <c r="AY224" s="780">
        <f t="shared" si="78"/>
        <v>1.1516000000000002</v>
      </c>
      <c r="AZ224" s="780">
        <f t="shared" si="78"/>
        <v>29.791999999999994</v>
      </c>
      <c r="BA224" s="780">
        <f t="shared" si="78"/>
        <v>-16.456400000000002</v>
      </c>
      <c r="BB224" s="780">
        <f t="shared" si="78"/>
        <v>7.6748000000000003</v>
      </c>
      <c r="BC224" s="903">
        <f t="shared" si="78"/>
        <v>5.9447999999999999</v>
      </c>
      <c r="BD224" s="780"/>
      <c r="BE224" s="672">
        <f t="shared" si="79"/>
        <v>2015.6</v>
      </c>
      <c r="BF224" s="780">
        <f t="shared" si="79"/>
        <v>1</v>
      </c>
      <c r="BG224" s="780">
        <f t="shared" si="79"/>
        <v>11.7</v>
      </c>
    </row>
    <row r="225" spans="1:59" x14ac:dyDescent="0.2">
      <c r="A225" s="823" t="s">
        <v>4061</v>
      </c>
      <c r="B225" s="624">
        <f t="shared" si="69"/>
        <v>23</v>
      </c>
      <c r="E225" s="792">
        <f t="shared" si="70"/>
        <v>7.2173913043478262</v>
      </c>
      <c r="I225" s="900">
        <f t="shared" si="71"/>
        <v>96.454782608695638</v>
      </c>
      <c r="J225" s="780">
        <f t="shared" si="71"/>
        <v>2.2282419855720037</v>
      </c>
      <c r="K225" s="788">
        <f t="shared" si="71"/>
        <v>0.52464347826086954</v>
      </c>
      <c r="L225" s="792"/>
      <c r="M225" s="780">
        <f t="shared" si="72"/>
        <v>1.5799695652173911</v>
      </c>
      <c r="N225" s="792"/>
      <c r="O225" s="788">
        <f t="shared" si="73"/>
        <v>0.4495260869565218</v>
      </c>
      <c r="P225" s="792"/>
      <c r="Q225" s="792"/>
      <c r="R225" s="780">
        <f t="shared" si="74"/>
        <v>15.137942679020341</v>
      </c>
      <c r="S225" s="780">
        <f t="shared" si="74"/>
        <v>13.926906368597997</v>
      </c>
      <c r="T225" s="780">
        <f t="shared" si="74"/>
        <v>19.961134534235931</v>
      </c>
      <c r="U225" s="780">
        <f t="shared" si="74"/>
        <v>14.755040555254936</v>
      </c>
      <c r="V225" s="780">
        <f t="shared" si="74"/>
        <v>10.226147523391202</v>
      </c>
      <c r="W225" s="791">
        <f t="shared" si="74"/>
        <v>0.94513829122958981</v>
      </c>
      <c r="X225" s="791">
        <f t="shared" si="74"/>
        <v>1.1507395821717816</v>
      </c>
      <c r="Y225" s="624"/>
      <c r="Z225" s="780">
        <f t="shared" si="75"/>
        <v>37.630880958728099</v>
      </c>
      <c r="AA225" s="780">
        <f t="shared" si="75"/>
        <v>21.32989502191565</v>
      </c>
      <c r="AB225" s="780"/>
      <c r="AC225" s="780">
        <f t="shared" si="76"/>
        <v>5.3060869565217388</v>
      </c>
      <c r="AD225" s="780">
        <f t="shared" si="76"/>
        <v>31.168421052631583</v>
      </c>
      <c r="AE225" s="780">
        <f t="shared" si="76"/>
        <v>3.7691304347826091</v>
      </c>
      <c r="AF225" s="780">
        <f t="shared" si="76"/>
        <v>5.4869565217391303</v>
      </c>
      <c r="AG225" s="780">
        <f t="shared" si="76"/>
        <v>38.543478260869563</v>
      </c>
      <c r="AH225" s="780">
        <f t="shared" si="76"/>
        <v>53.973913043478255</v>
      </c>
      <c r="AI225" s="780">
        <f t="shared" si="76"/>
        <v>0.39227272727272749</v>
      </c>
      <c r="AJ225" s="780">
        <f t="shared" si="76"/>
        <v>19.473913043478262</v>
      </c>
      <c r="AK225" s="780">
        <f t="shared" si="76"/>
        <v>8.9033333333333342</v>
      </c>
      <c r="AL225" s="918">
        <f t="shared" si="76"/>
        <v>26196.9347826087</v>
      </c>
      <c r="AM225" s="780">
        <f t="shared" si="77"/>
        <v>4.7421739130434784</v>
      </c>
      <c r="AN225" s="903">
        <f t="shared" si="77"/>
        <v>0.74347826086956526</v>
      </c>
      <c r="AO225" s="780">
        <f t="shared" si="77"/>
        <v>-3.653897619966878</v>
      </c>
      <c r="AP225" s="780">
        <f t="shared" si="77"/>
        <v>17.205794839483438</v>
      </c>
      <c r="AQ225" s="903">
        <f t="shared" si="77"/>
        <v>108.55409990689972</v>
      </c>
      <c r="AR225" s="780">
        <f t="shared" si="77"/>
        <v>1.4116114652173914</v>
      </c>
      <c r="AS225" s="780">
        <f t="shared" si="77"/>
        <v>1.4858234269565223</v>
      </c>
      <c r="AT225" s="780">
        <f t="shared" si="77"/>
        <v>1.5926645407593913</v>
      </c>
      <c r="AU225" s="780">
        <f t="shared" si="77"/>
        <v>1.7088805129975306</v>
      </c>
      <c r="AV225" s="780">
        <f t="shared" si="77"/>
        <v>1.8353259147610925</v>
      </c>
      <c r="AW225" s="780">
        <f t="shared" si="78"/>
        <v>8.0343058606919264</v>
      </c>
      <c r="AX225" s="903">
        <f t="shared" si="78"/>
        <v>11.775101319297903</v>
      </c>
      <c r="AY225" s="780">
        <f t="shared" si="78"/>
        <v>1.1460869565217391</v>
      </c>
      <c r="AZ225" s="780">
        <f t="shared" si="78"/>
        <v>29.888260869565215</v>
      </c>
      <c r="BA225" s="780">
        <f t="shared" si="78"/>
        <v>-26.89434782608696</v>
      </c>
      <c r="BB225" s="780">
        <f t="shared" si="78"/>
        <v>8.8104347826086986</v>
      </c>
      <c r="BC225" s="903">
        <f t="shared" si="78"/>
        <v>-2.157826086956522</v>
      </c>
      <c r="BD225" s="780"/>
      <c r="BE225" s="672">
        <f t="shared" si="79"/>
        <v>2015.4782608695652</v>
      </c>
      <c r="BF225" s="780">
        <f t="shared" si="79"/>
        <v>1</v>
      </c>
      <c r="BG225" s="780">
        <f t="shared" si="79"/>
        <v>13.09565217391304</v>
      </c>
    </row>
    <row r="226" spans="1:59" x14ac:dyDescent="0.2">
      <c r="A226" s="823" t="s">
        <v>122</v>
      </c>
      <c r="B226" s="624">
        <f t="shared" si="69"/>
        <v>5</v>
      </c>
      <c r="E226" s="792">
        <f t="shared" si="70"/>
        <v>7.4</v>
      </c>
      <c r="I226" s="900">
        <f t="shared" si="71"/>
        <v>154.97399999999999</v>
      </c>
      <c r="J226" s="780">
        <f t="shared" si="71"/>
        <v>1.4642494210261239</v>
      </c>
      <c r="K226" s="788">
        <f t="shared" si="71"/>
        <v>0.46600000000000003</v>
      </c>
      <c r="L226" s="792"/>
      <c r="M226" s="780">
        <f t="shared" si="72"/>
        <v>1.6039999999999999</v>
      </c>
      <c r="N226" s="792"/>
      <c r="O226" s="788">
        <f t="shared" si="73"/>
        <v>0.42800000000000005</v>
      </c>
      <c r="P226" s="792"/>
      <c r="Q226" s="792"/>
      <c r="R226" s="780">
        <f t="shared" si="74"/>
        <v>11.197473820424644</v>
      </c>
      <c r="S226" s="780">
        <f t="shared" si="74"/>
        <v>18.065786834069094</v>
      </c>
      <c r="T226" s="780">
        <f t="shared" si="74"/>
        <v>16.811081694235597</v>
      </c>
      <c r="U226" s="780">
        <f t="shared" si="74"/>
        <v>15.864020595963195</v>
      </c>
      <c r="V226" s="780">
        <f t="shared" si="74"/>
        <v>6.3323670467979305</v>
      </c>
      <c r="W226" s="791">
        <f t="shared" si="74"/>
        <v>2.5460284724699669</v>
      </c>
      <c r="X226" s="791">
        <f t="shared" si="74"/>
        <v>2.0020445716369983</v>
      </c>
      <c r="Y226" s="624"/>
      <c r="Z226" s="780">
        <f t="shared" si="75"/>
        <v>38.878717464511297</v>
      </c>
      <c r="AA226" s="780">
        <f t="shared" si="75"/>
        <v>25.548985881910909</v>
      </c>
      <c r="AB226" s="780"/>
      <c r="AC226" s="780">
        <f t="shared" si="76"/>
        <v>7.5679999999999996</v>
      </c>
      <c r="AD226" s="780">
        <f t="shared" si="76"/>
        <v>1.9575</v>
      </c>
      <c r="AE226" s="780">
        <f t="shared" si="76"/>
        <v>2.7299999999999995</v>
      </c>
      <c r="AF226" s="780">
        <f t="shared" si="76"/>
        <v>2.7840000000000003</v>
      </c>
      <c r="AG226" s="780">
        <f t="shared" si="76"/>
        <v>25.7</v>
      </c>
      <c r="AH226" s="780">
        <f t="shared" si="76"/>
        <v>91.14</v>
      </c>
      <c r="AI226" s="780">
        <f t="shared" si="76"/>
        <v>-3.2079999999999984</v>
      </c>
      <c r="AJ226" s="780">
        <f t="shared" si="76"/>
        <v>23.6</v>
      </c>
      <c r="AK226" s="780">
        <f t="shared" si="76"/>
        <v>7.2159999999999993</v>
      </c>
      <c r="AL226" s="918">
        <f t="shared" si="76"/>
        <v>15086</v>
      </c>
      <c r="AM226" s="780">
        <f t="shared" si="77"/>
        <v>0.40400000000000003</v>
      </c>
      <c r="AN226" s="903">
        <f t="shared" si="77"/>
        <v>0.33799999999999997</v>
      </c>
      <c r="AO226" s="780">
        <f t="shared" si="77"/>
        <v>-13.389280118902231</v>
      </c>
      <c r="AP226" s="780">
        <f t="shared" si="77"/>
        <v>17.349504786038953</v>
      </c>
      <c r="AQ226" s="903">
        <f t="shared" si="77"/>
        <v>66.060154145351859</v>
      </c>
      <c r="AR226" s="780">
        <f t="shared" si="77"/>
        <v>1.50224</v>
      </c>
      <c r="AS226" s="780">
        <f t="shared" si="77"/>
        <v>1.6081773600000002</v>
      </c>
      <c r="AT226" s="780">
        <f t="shared" si="77"/>
        <v>1.727702434</v>
      </c>
      <c r="AU226" s="780">
        <f t="shared" si="77"/>
        <v>1.8580156522700004</v>
      </c>
      <c r="AV226" s="780">
        <f t="shared" si="77"/>
        <v>2.0001353826674508</v>
      </c>
      <c r="AW226" s="780">
        <f t="shared" si="78"/>
        <v>8.6962708289374522</v>
      </c>
      <c r="AX226" s="903">
        <f t="shared" si="78"/>
        <v>7.4676569171502676</v>
      </c>
      <c r="AY226" s="780">
        <f t="shared" si="78"/>
        <v>1.04</v>
      </c>
      <c r="AZ226" s="780">
        <f t="shared" si="78"/>
        <v>33.69</v>
      </c>
      <c r="BA226" s="780">
        <f t="shared" si="78"/>
        <v>-16.244</v>
      </c>
      <c r="BB226" s="780">
        <f t="shared" si="78"/>
        <v>12.784000000000001</v>
      </c>
      <c r="BC226" s="903">
        <f t="shared" si="78"/>
        <v>7.3940000000000001</v>
      </c>
      <c r="BD226" s="780"/>
      <c r="BE226" s="672">
        <f t="shared" si="79"/>
        <v>2015.6</v>
      </c>
      <c r="BF226" s="780">
        <f t="shared" si="79"/>
        <v>1</v>
      </c>
      <c r="BG226" s="780">
        <f t="shared" si="79"/>
        <v>14.7</v>
      </c>
    </row>
    <row r="227" spans="1:59" x14ac:dyDescent="0.2">
      <c r="A227" s="823" t="s">
        <v>4186</v>
      </c>
      <c r="B227" s="624">
        <f t="shared" si="69"/>
        <v>19</v>
      </c>
      <c r="E227" s="792">
        <f t="shared" si="70"/>
        <v>7.7368421052631575</v>
      </c>
      <c r="I227" s="900">
        <f t="shared" si="71"/>
        <v>95.365789473684217</v>
      </c>
      <c r="J227" s="780">
        <f t="shared" si="71"/>
        <v>4.2959402133524405</v>
      </c>
      <c r="K227" s="788">
        <f t="shared" si="71"/>
        <v>0.71096315789473685</v>
      </c>
      <c r="L227" s="792"/>
      <c r="M227" s="780">
        <f t="shared" si="72"/>
        <v>2.8631368421052632</v>
      </c>
      <c r="N227" s="792"/>
      <c r="O227" s="788">
        <f t="shared" si="73"/>
        <v>0.66253157894736847</v>
      </c>
      <c r="P227" s="792"/>
      <c r="Q227" s="792"/>
      <c r="R227" s="780">
        <f t="shared" si="74"/>
        <v>7.8386151585237327</v>
      </c>
      <c r="S227" s="780">
        <f t="shared" si="74"/>
        <v>7.954939899307095</v>
      </c>
      <c r="T227" s="780">
        <f t="shared" si="74"/>
        <v>10.975865810743153</v>
      </c>
      <c r="U227" s="780">
        <f t="shared" si="74"/>
        <v>7.1392870339126198</v>
      </c>
      <c r="V227" s="780">
        <f t="shared" si="74"/>
        <v>3.7157725312634682</v>
      </c>
      <c r="W227" s="791">
        <f t="shared" si="74"/>
        <v>1.5559454924252407</v>
      </c>
      <c r="X227" s="791">
        <f t="shared" si="74"/>
        <v>0.52202836204572101</v>
      </c>
      <c r="Y227" s="624"/>
      <c r="Z227" s="780">
        <f t="shared" si="75"/>
        <v>131.2418746832075</v>
      </c>
      <c r="AA227" s="780">
        <f t="shared" si="75"/>
        <v>36.863556788744056</v>
      </c>
      <c r="AB227" s="780"/>
      <c r="AC227" s="780">
        <f t="shared" si="76"/>
        <v>2.2752631578947367</v>
      </c>
      <c r="AD227" s="780">
        <f t="shared" si="76"/>
        <v>5.8018181818181818</v>
      </c>
      <c r="AE227" s="780">
        <f t="shared" si="76"/>
        <v>8.9352631578947346</v>
      </c>
      <c r="AF227" s="780">
        <f t="shared" si="76"/>
        <v>2.40421052631579</v>
      </c>
      <c r="AG227" s="780">
        <f t="shared" si="76"/>
        <v>7.1315789473684212</v>
      </c>
      <c r="AH227" s="780">
        <f t="shared" si="76"/>
        <v>73.731578947368419</v>
      </c>
      <c r="AI227" s="780">
        <f t="shared" si="76"/>
        <v>35.44473684210525</v>
      </c>
      <c r="AJ227" s="780">
        <f t="shared" si="76"/>
        <v>15.303684210526319</v>
      </c>
      <c r="AK227" s="780">
        <f t="shared" si="76"/>
        <v>7.6879999999999997</v>
      </c>
      <c r="AL227" s="918">
        <f t="shared" si="76"/>
        <v>18166.050526315787</v>
      </c>
      <c r="AM227" s="780">
        <f t="shared" si="77"/>
        <v>2.2573684210526319</v>
      </c>
      <c r="AN227" s="903">
        <f t="shared" si="77"/>
        <v>0.92210526315789476</v>
      </c>
      <c r="AO227" s="780">
        <f t="shared" si="77"/>
        <v>-26.525978629386888</v>
      </c>
      <c r="AP227" s="780">
        <f t="shared" si="77"/>
        <v>11.322896245271757</v>
      </c>
      <c r="AQ227" s="903">
        <f t="shared" si="77"/>
        <v>93.414566410250728</v>
      </c>
      <c r="AR227" s="780">
        <f t="shared" si="77"/>
        <v>2.7277770263157906</v>
      </c>
      <c r="AS227" s="780">
        <f t="shared" si="77"/>
        <v>2.8864665928947368</v>
      </c>
      <c r="AT227" s="780">
        <f t="shared" si="77"/>
        <v>3.0755201163763162</v>
      </c>
      <c r="AU227" s="780">
        <f t="shared" si="77"/>
        <v>3.2806518729220877</v>
      </c>
      <c r="AV227" s="780">
        <f t="shared" si="77"/>
        <v>3.503362235392899</v>
      </c>
      <c r="AW227" s="780">
        <f t="shared" si="78"/>
        <v>15.473777843901823</v>
      </c>
      <c r="AX227" s="903">
        <f t="shared" si="78"/>
        <v>22.873928678308431</v>
      </c>
      <c r="AY227" s="780">
        <f t="shared" si="78"/>
        <v>0.91894736842105262</v>
      </c>
      <c r="AZ227" s="780">
        <f t="shared" si="78"/>
        <v>22.810526315789474</v>
      </c>
      <c r="BA227" s="780">
        <f t="shared" si="78"/>
        <v>-31.19631578947368</v>
      </c>
      <c r="BB227" s="780">
        <f t="shared" si="78"/>
        <v>7.5710526315789473</v>
      </c>
      <c r="BC227" s="903">
        <f t="shared" si="78"/>
        <v>-7.8042105263157877</v>
      </c>
      <c r="BD227" s="780"/>
      <c r="BE227" s="672">
        <f t="shared" si="79"/>
        <v>2015.2631578947369</v>
      </c>
      <c r="BF227" s="780">
        <f t="shared" si="79"/>
        <v>1</v>
      </c>
      <c r="BG227" s="780">
        <f t="shared" si="79"/>
        <v>3.1421052631578954</v>
      </c>
    </row>
    <row r="228" spans="1:59" x14ac:dyDescent="0.2">
      <c r="A228" s="823" t="s">
        <v>130</v>
      </c>
      <c r="B228" s="624">
        <f t="shared" si="69"/>
        <v>8</v>
      </c>
      <c r="E228" s="792">
        <f t="shared" si="70"/>
        <v>8.375</v>
      </c>
      <c r="I228" s="900">
        <f t="shared" si="71"/>
        <v>66.02</v>
      </c>
      <c r="J228" s="780">
        <f t="shared" si="71"/>
        <v>3.426642513255838</v>
      </c>
      <c r="K228" s="788">
        <f t="shared" si="71"/>
        <v>0.54247875000000001</v>
      </c>
      <c r="L228" s="792"/>
      <c r="M228" s="780">
        <f t="shared" si="72"/>
        <v>2.1947450000000002</v>
      </c>
      <c r="N228" s="792"/>
      <c r="O228" s="788">
        <f t="shared" si="73"/>
        <v>0.51713500000000001</v>
      </c>
      <c r="P228" s="792"/>
      <c r="Q228" s="792"/>
      <c r="R228" s="780">
        <f t="shared" si="74"/>
        <v>4.2428527495595869</v>
      </c>
      <c r="S228" s="780">
        <f t="shared" si="74"/>
        <v>5.8225134069215096</v>
      </c>
      <c r="T228" s="780">
        <f t="shared" si="74"/>
        <v>5.9867434444387468</v>
      </c>
      <c r="U228" s="780">
        <f t="shared" si="74"/>
        <v>9.0256936908065466</v>
      </c>
      <c r="V228" s="780">
        <f t="shared" si="74"/>
        <v>2.1911033788486192</v>
      </c>
      <c r="W228" s="791">
        <f t="shared" si="74"/>
        <v>1.5305579324600489</v>
      </c>
      <c r="X228" s="791">
        <f t="shared" si="74"/>
        <v>0.46528137444684931</v>
      </c>
      <c r="Y228" s="624"/>
      <c r="Z228" s="780">
        <f t="shared" si="75"/>
        <v>67.359198500318783</v>
      </c>
      <c r="AA228" s="780">
        <f t="shared" si="75"/>
        <v>23.790833551796087</v>
      </c>
      <c r="AB228" s="780"/>
      <c r="AC228" s="780">
        <f t="shared" si="76"/>
        <v>3.61</v>
      </c>
      <c r="AD228" s="780">
        <f t="shared" si="76"/>
        <v>2.6842857142857142</v>
      </c>
      <c r="AE228" s="780">
        <f t="shared" si="76"/>
        <v>3.1325000000000003</v>
      </c>
      <c r="AF228" s="780">
        <f t="shared" si="76"/>
        <v>2.5262499999999997</v>
      </c>
      <c r="AG228" s="780">
        <f t="shared" si="76"/>
        <v>11.6875</v>
      </c>
      <c r="AH228" s="780">
        <f t="shared" si="76"/>
        <v>36.499999999999993</v>
      </c>
      <c r="AI228" s="780">
        <f t="shared" si="76"/>
        <v>52.968750000000014</v>
      </c>
      <c r="AJ228" s="780">
        <f t="shared" si="76"/>
        <v>6.8125000000000009</v>
      </c>
      <c r="AK228" s="780">
        <f t="shared" si="76"/>
        <v>10.894285714285713</v>
      </c>
      <c r="AL228" s="918">
        <f t="shared" si="76"/>
        <v>7906.84</v>
      </c>
      <c r="AM228" s="780">
        <f t="shared" si="77"/>
        <v>7.2262500000000003</v>
      </c>
      <c r="AN228" s="903">
        <f t="shared" si="77"/>
        <v>1.7912499999999998</v>
      </c>
      <c r="AO228" s="780">
        <f t="shared" si="77"/>
        <v>-14.829126658955285</v>
      </c>
      <c r="AP228" s="780">
        <f t="shared" si="77"/>
        <v>12.452336204062386</v>
      </c>
      <c r="AQ228" s="903">
        <f t="shared" si="77"/>
        <v>64.576613209229563</v>
      </c>
      <c r="AR228" s="780">
        <f t="shared" si="77"/>
        <v>2.1282427500000001</v>
      </c>
      <c r="AS228" s="780">
        <f t="shared" si="77"/>
        <v>2.2438876540000003</v>
      </c>
      <c r="AT228" s="780">
        <f t="shared" si="77"/>
        <v>2.3950507057045001</v>
      </c>
      <c r="AU228" s="780">
        <f t="shared" si="77"/>
        <v>2.5573953602773942</v>
      </c>
      <c r="AV228" s="780">
        <f t="shared" si="77"/>
        <v>2.7318117249448752</v>
      </c>
      <c r="AW228" s="780">
        <f t="shared" si="78"/>
        <v>12.05638819492677</v>
      </c>
      <c r="AX228" s="903">
        <f t="shared" si="78"/>
        <v>19.208308897396165</v>
      </c>
      <c r="AY228" s="780">
        <f t="shared" si="78"/>
        <v>0.63500000000000001</v>
      </c>
      <c r="AZ228" s="780">
        <f t="shared" si="78"/>
        <v>24.143750000000004</v>
      </c>
      <c r="BA228" s="780">
        <f t="shared" si="78"/>
        <v>-16.2</v>
      </c>
      <c r="BB228" s="780">
        <f t="shared" si="78"/>
        <v>6.1537500000000005</v>
      </c>
      <c r="BC228" s="903">
        <f t="shared" si="78"/>
        <v>-1.3125000000000004</v>
      </c>
      <c r="BD228" s="780"/>
      <c r="BE228" s="672">
        <f t="shared" si="79"/>
        <v>2014.625</v>
      </c>
      <c r="BF228" s="780">
        <f t="shared" si="79"/>
        <v>1</v>
      </c>
      <c r="BG228" s="780">
        <f t="shared" si="79"/>
        <v>3.0375000000000001</v>
      </c>
    </row>
    <row r="229" spans="1:59" x14ac:dyDescent="0.2">
      <c r="I229" s="624"/>
      <c r="J229" s="823"/>
      <c r="K229" s="902"/>
      <c r="L229" s="823"/>
      <c r="M229" s="823"/>
      <c r="N229" s="823"/>
      <c r="R229" s="823"/>
      <c r="S229" s="823"/>
      <c r="T229" s="823"/>
      <c r="U229" s="823"/>
      <c r="V229" s="823"/>
      <c r="W229" s="823"/>
      <c r="X229" s="823"/>
      <c r="AN229" s="904"/>
      <c r="AO229" s="823"/>
      <c r="BC229" s="624"/>
      <c r="BD229" s="594"/>
    </row>
    <row r="230" spans="1:59" x14ac:dyDescent="0.2">
      <c r="I230" s="901"/>
      <c r="J230" s="899"/>
      <c r="K230" s="902"/>
      <c r="L230" s="899"/>
      <c r="M230" s="899"/>
      <c r="N230" s="899"/>
      <c r="O230" s="899"/>
      <c r="P230" s="899"/>
      <c r="Q230" s="899"/>
      <c r="R230" s="899"/>
      <c r="S230" s="899"/>
      <c r="T230" s="899"/>
      <c r="U230" s="899"/>
      <c r="V230" s="899"/>
      <c r="W230" s="899"/>
      <c r="X230" s="899"/>
    </row>
    <row r="231" spans="1:59" x14ac:dyDescent="0.2">
      <c r="I231" s="901"/>
      <c r="J231" s="899"/>
      <c r="K231" s="902"/>
      <c r="L231" s="899"/>
      <c r="M231" s="899"/>
      <c r="N231" s="899"/>
      <c r="O231" s="899"/>
      <c r="P231" s="899"/>
      <c r="Q231" s="899"/>
      <c r="R231" s="899"/>
      <c r="S231" s="899"/>
      <c r="T231" s="899"/>
      <c r="U231" s="899"/>
      <c r="V231" s="899"/>
      <c r="W231" s="899"/>
      <c r="X231" s="899"/>
    </row>
    <row r="232" spans="1:59" x14ac:dyDescent="0.2">
      <c r="B232" s="823"/>
      <c r="E232" s="823"/>
      <c r="F232" s="823"/>
      <c r="J232" s="823"/>
      <c r="K232" s="898"/>
      <c r="L232" s="823"/>
      <c r="M232" s="823"/>
      <c r="N232" s="823"/>
      <c r="R232" s="823"/>
      <c r="S232" s="823"/>
      <c r="T232" s="823"/>
      <c r="U232" s="823"/>
      <c r="V232" s="823"/>
      <c r="W232" s="823"/>
      <c r="X232" s="823"/>
      <c r="Z232" s="823"/>
      <c r="AC232" s="823"/>
      <c r="AD232" s="823"/>
      <c r="AE232" s="823"/>
      <c r="AF232" s="823"/>
      <c r="AG232" s="823"/>
      <c r="AH232" s="823"/>
      <c r="AI232" s="823"/>
      <c r="AJ232" s="823"/>
      <c r="AK232" s="823"/>
      <c r="AL232" s="823"/>
      <c r="AM232" s="823"/>
      <c r="AN232" s="823"/>
      <c r="AO232" s="823"/>
      <c r="AR232" s="823"/>
      <c r="AS232" s="823"/>
      <c r="AT232" s="823"/>
      <c r="AU232" s="823"/>
      <c r="AV232" s="823"/>
      <c r="AW232" s="823"/>
      <c r="AX232" s="823"/>
      <c r="AY232" s="823"/>
      <c r="BD232" s="823"/>
      <c r="BE232" s="823"/>
      <c r="BF232" s="823"/>
    </row>
    <row r="233" spans="1:59" x14ac:dyDescent="0.2">
      <c r="B233" s="823"/>
      <c r="E233" s="823"/>
      <c r="F233" s="823"/>
      <c r="J233" s="823"/>
      <c r="K233" s="569"/>
      <c r="L233" s="823"/>
      <c r="M233" s="823"/>
      <c r="N233" s="823"/>
      <c r="R233" s="823"/>
      <c r="S233" s="823"/>
      <c r="T233" s="823"/>
      <c r="U233" s="823"/>
      <c r="V233" s="823"/>
      <c r="W233" s="823"/>
      <c r="X233" s="823"/>
      <c r="Z233" s="823"/>
      <c r="AC233" s="823"/>
      <c r="AD233" s="823"/>
      <c r="AE233" s="823"/>
      <c r="AF233" s="823"/>
      <c r="AG233" s="823"/>
      <c r="AH233" s="823"/>
      <c r="AI233" s="823"/>
      <c r="AJ233" s="823"/>
      <c r="AK233" s="823"/>
      <c r="AL233" s="823"/>
      <c r="AM233" s="823"/>
      <c r="AN233" s="823"/>
      <c r="AO233" s="823"/>
      <c r="AR233" s="823"/>
      <c r="AS233" s="823"/>
      <c r="AT233" s="823"/>
      <c r="AU233" s="823"/>
      <c r="AV233" s="823"/>
      <c r="AW233" s="823"/>
      <c r="AX233" s="823"/>
      <c r="AY233" s="823"/>
      <c r="BD233" s="823"/>
      <c r="BE233" s="823"/>
      <c r="BF233" s="823"/>
    </row>
    <row r="234" spans="1:59" x14ac:dyDescent="0.2">
      <c r="B234" s="823"/>
      <c r="E234" s="823"/>
      <c r="F234" s="823"/>
      <c r="J234" s="823"/>
      <c r="K234" s="569"/>
      <c r="L234" s="823"/>
      <c r="M234" s="823"/>
      <c r="N234" s="823"/>
      <c r="R234" s="823"/>
      <c r="S234" s="823"/>
      <c r="T234" s="823"/>
      <c r="U234" s="823"/>
      <c r="V234" s="823"/>
      <c r="W234" s="823"/>
      <c r="X234" s="823"/>
      <c r="Z234" s="823"/>
      <c r="AC234" s="823"/>
      <c r="AD234" s="823"/>
      <c r="AE234" s="823"/>
      <c r="AF234" s="823"/>
      <c r="AG234" s="823"/>
      <c r="AH234" s="823"/>
      <c r="AI234" s="823"/>
      <c r="AJ234" s="823"/>
      <c r="AK234" s="823"/>
      <c r="AL234" s="823"/>
      <c r="AM234" s="823"/>
      <c r="AN234" s="823"/>
      <c r="AO234" s="823"/>
      <c r="AR234" s="823"/>
      <c r="AS234" s="823"/>
      <c r="AT234" s="823"/>
      <c r="AU234" s="823"/>
      <c r="AV234" s="823"/>
      <c r="AW234" s="823"/>
      <c r="AX234" s="823"/>
      <c r="AY234" s="823"/>
      <c r="BD234" s="823"/>
      <c r="BE234" s="823"/>
      <c r="BF234" s="823"/>
    </row>
    <row r="235" spans="1:59" x14ac:dyDescent="0.2">
      <c r="B235" s="823"/>
      <c r="E235" s="823"/>
      <c r="F235" s="823"/>
      <c r="J235" s="823"/>
      <c r="K235" s="569"/>
      <c r="L235" s="823"/>
      <c r="M235" s="823"/>
      <c r="N235" s="823"/>
      <c r="R235" s="823"/>
      <c r="S235" s="823"/>
      <c r="T235" s="823"/>
      <c r="U235" s="823"/>
      <c r="V235" s="823"/>
      <c r="W235" s="823"/>
      <c r="X235" s="823"/>
      <c r="Z235" s="823"/>
      <c r="AC235" s="823"/>
      <c r="AD235" s="823"/>
      <c r="AE235" s="823"/>
      <c r="AF235" s="823"/>
      <c r="AG235" s="823"/>
      <c r="AH235" s="823"/>
      <c r="AI235" s="823"/>
      <c r="AJ235" s="823"/>
      <c r="AK235" s="823"/>
      <c r="AL235" s="823"/>
      <c r="AM235" s="823"/>
      <c r="AN235" s="823"/>
      <c r="AO235" s="823"/>
      <c r="AR235" s="823"/>
      <c r="AS235" s="823"/>
      <c r="AT235" s="823"/>
      <c r="AU235" s="823"/>
      <c r="AV235" s="823"/>
      <c r="AW235" s="823"/>
      <c r="AX235" s="823"/>
      <c r="AY235" s="823"/>
      <c r="BD235" s="823"/>
      <c r="BE235" s="823"/>
      <c r="BF235" s="823"/>
    </row>
    <row r="236" spans="1:59" x14ac:dyDescent="0.2">
      <c r="B236" s="823"/>
      <c r="E236" s="823"/>
      <c r="F236" s="823"/>
      <c r="J236" s="823"/>
      <c r="K236" s="569"/>
      <c r="L236" s="823"/>
      <c r="M236" s="823"/>
      <c r="N236" s="823"/>
      <c r="R236" s="823"/>
      <c r="S236" s="823"/>
      <c r="T236" s="823"/>
      <c r="U236" s="823"/>
      <c r="V236" s="823"/>
      <c r="W236" s="823"/>
      <c r="X236" s="823"/>
      <c r="Z236" s="823"/>
      <c r="AC236" s="823"/>
      <c r="AD236" s="823"/>
      <c r="AE236" s="823"/>
      <c r="AF236" s="823"/>
      <c r="AG236" s="823"/>
      <c r="AH236" s="823"/>
      <c r="AI236" s="823"/>
      <c r="AJ236" s="823"/>
      <c r="AK236" s="823"/>
      <c r="AL236" s="823"/>
      <c r="AM236" s="823"/>
      <c r="AN236" s="823"/>
      <c r="AO236" s="823"/>
      <c r="AR236" s="823"/>
      <c r="AS236" s="823"/>
      <c r="AT236" s="823"/>
      <c r="AU236" s="823"/>
      <c r="AV236" s="823"/>
      <c r="AW236" s="823"/>
      <c r="AX236" s="823"/>
      <c r="AY236" s="823"/>
      <c r="BD236" s="823"/>
      <c r="BE236" s="823"/>
      <c r="BF236" s="823"/>
    </row>
    <row r="237" spans="1:59" x14ac:dyDescent="0.2">
      <c r="B237" s="823"/>
      <c r="E237" s="823"/>
      <c r="F237" s="823"/>
      <c r="J237" s="823"/>
      <c r="L237" s="823"/>
      <c r="M237" s="823"/>
      <c r="N237" s="823"/>
      <c r="R237" s="823"/>
      <c r="S237" s="823"/>
      <c r="T237" s="823"/>
      <c r="U237" s="823"/>
      <c r="V237" s="823"/>
      <c r="W237" s="823"/>
      <c r="X237" s="823"/>
      <c r="Z237" s="823"/>
      <c r="AC237" s="823"/>
      <c r="AD237" s="823"/>
      <c r="AE237" s="823"/>
      <c r="AF237" s="823"/>
      <c r="AG237" s="823"/>
      <c r="AH237" s="823"/>
      <c r="AI237" s="823"/>
      <c r="AJ237" s="823"/>
      <c r="AK237" s="823"/>
      <c r="AL237" s="823"/>
      <c r="AM237" s="823"/>
      <c r="AN237" s="823"/>
      <c r="AO237" s="823"/>
      <c r="AR237" s="823"/>
      <c r="AS237" s="823"/>
      <c r="AT237" s="823"/>
      <c r="AU237" s="823"/>
      <c r="AV237" s="823"/>
      <c r="AW237" s="823"/>
      <c r="AX237" s="823"/>
      <c r="AY237" s="823"/>
      <c r="BD237" s="823"/>
      <c r="BE237" s="823"/>
      <c r="BF237" s="823"/>
    </row>
    <row r="238" spans="1:59" x14ac:dyDescent="0.2">
      <c r="B238" s="823"/>
      <c r="E238" s="823"/>
      <c r="F238" s="823"/>
      <c r="J238" s="823"/>
      <c r="L238" s="823"/>
      <c r="M238" s="823"/>
      <c r="N238" s="823"/>
      <c r="R238" s="823"/>
      <c r="S238" s="823"/>
      <c r="T238" s="823"/>
      <c r="U238" s="823"/>
      <c r="V238" s="823"/>
      <c r="W238" s="823"/>
      <c r="X238" s="823"/>
      <c r="Z238" s="823"/>
      <c r="AC238" s="823"/>
      <c r="AD238" s="823"/>
      <c r="AE238" s="823"/>
      <c r="AF238" s="823"/>
      <c r="AG238" s="823"/>
      <c r="AH238" s="823"/>
      <c r="AI238" s="823"/>
      <c r="AJ238" s="823"/>
      <c r="AK238" s="823"/>
      <c r="AL238" s="823"/>
      <c r="AM238" s="823"/>
      <c r="AN238" s="823"/>
      <c r="AO238" s="823"/>
      <c r="AR238" s="823"/>
      <c r="AS238" s="823"/>
      <c r="AT238" s="823"/>
      <c r="AU238" s="823"/>
      <c r="AV238" s="823"/>
      <c r="AW238" s="823"/>
      <c r="AX238" s="823"/>
      <c r="AY238" s="823"/>
      <c r="BD238" s="823"/>
      <c r="BE238" s="823"/>
      <c r="BF238" s="823"/>
    </row>
  </sheetData>
  <sheetProtection selectLockedCells="1" selectUnlockedCells="1"/>
  <mergeCells count="2">
    <mergeCell ref="AZ4:BC4"/>
    <mergeCell ref="P5:Q5"/>
  </mergeCells>
  <conditionalFormatting sqref="R26:R204 R205:V213 R7:R21 S7:V204">
    <cfRule type="cellIs" dxfId="47" priority="22" stopIfTrue="1" operator="lessThan">
      <formula>2</formula>
    </cfRule>
  </conditionalFormatting>
  <conditionalFormatting sqref="AQ7:AQ213">
    <cfRule type="cellIs" dxfId="46" priority="20" stopIfTrue="1" operator="lessThan">
      <formula>0</formula>
    </cfRule>
  </conditionalFormatting>
  <conditionalFormatting sqref="AP26:AP213 AP7:AP21">
    <cfRule type="cellIs" dxfId="45" priority="18" stopIfTrue="1" operator="greaterThan">
      <formula>11.99</formula>
    </cfRule>
    <cfRule type="cellIs" dxfId="44" priority="19" stopIfTrue="1" operator="lessThan">
      <formula>8</formula>
    </cfRule>
  </conditionalFormatting>
  <conditionalFormatting sqref="J26:J213 J7:J21">
    <cfRule type="cellIs" dxfId="43" priority="16" stopIfTrue="1" operator="greaterThan">
      <formula>10</formula>
    </cfRule>
    <cfRule type="cellIs" dxfId="42" priority="17" stopIfTrue="1" operator="lessThan">
      <formula>2</formula>
    </cfRule>
  </conditionalFormatting>
  <conditionalFormatting sqref="R22:R23">
    <cfRule type="cellIs" dxfId="41" priority="15" stopIfTrue="1" operator="lessThan">
      <formula>2</formula>
    </cfRule>
  </conditionalFormatting>
  <conditionalFormatting sqref="AP22:AP23">
    <cfRule type="cellIs" dxfId="40" priority="13" stopIfTrue="1" operator="greaterThan">
      <formula>11.99</formula>
    </cfRule>
    <cfRule type="cellIs" dxfId="39" priority="14" stopIfTrue="1" operator="lessThan">
      <formula>8</formula>
    </cfRule>
  </conditionalFormatting>
  <conditionalFormatting sqref="J22:J23">
    <cfRule type="cellIs" dxfId="38" priority="11" stopIfTrue="1" operator="greaterThan">
      <formula>10</formula>
    </cfRule>
    <cfRule type="cellIs" dxfId="37" priority="12" stopIfTrue="1" operator="lessThan">
      <formula>2</formula>
    </cfRule>
  </conditionalFormatting>
  <conditionalFormatting sqref="R24">
    <cfRule type="cellIs" dxfId="36" priority="10" stopIfTrue="1" operator="lessThan">
      <formula>2</formula>
    </cfRule>
  </conditionalFormatting>
  <conditionalFormatting sqref="AP24">
    <cfRule type="cellIs" dxfId="35" priority="8" stopIfTrue="1" operator="greaterThan">
      <formula>11.99</formula>
    </cfRule>
    <cfRule type="cellIs" dxfId="34" priority="9" stopIfTrue="1" operator="lessThan">
      <formula>8</formula>
    </cfRule>
  </conditionalFormatting>
  <conditionalFormatting sqref="J24">
    <cfRule type="cellIs" dxfId="33" priority="6" stopIfTrue="1" operator="greaterThan">
      <formula>10</formula>
    </cfRule>
    <cfRule type="cellIs" dxfId="32" priority="7" stopIfTrue="1" operator="lessThan">
      <formula>2</formula>
    </cfRule>
  </conditionalFormatting>
  <conditionalFormatting sqref="R25">
    <cfRule type="cellIs" dxfId="31" priority="5" stopIfTrue="1" operator="lessThan">
      <formula>2</formula>
    </cfRule>
  </conditionalFormatting>
  <conditionalFormatting sqref="AP25">
    <cfRule type="cellIs" dxfId="30" priority="3" stopIfTrue="1" operator="greaterThan">
      <formula>11.99</formula>
    </cfRule>
    <cfRule type="cellIs" dxfId="29" priority="4" stopIfTrue="1" operator="lessThan">
      <formula>8</formula>
    </cfRule>
  </conditionalFormatting>
  <conditionalFormatting sqref="J25">
    <cfRule type="cellIs" dxfId="28" priority="1" stopIfTrue="1" operator="greaterThan">
      <formula>10</formula>
    </cfRule>
    <cfRule type="cellIs" dxfId="27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BI747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I102" sqref="I102"/>
    </sheetView>
  </sheetViews>
  <sheetFormatPr defaultColWidth="8.85546875" defaultRowHeight="12.75" x14ac:dyDescent="0.2"/>
  <cols>
    <col min="1" max="1" customWidth="true" style="516" width="25.5703125"/>
    <col min="2" max="2" customWidth="true" style="624" width="6.0"/>
    <col min="3" max="3" customWidth="true" style="516" width="12.28515625"/>
    <col min="4" max="4" customWidth="true" style="516" width="13.85546875"/>
    <col min="5" max="5" customWidth="true" style="594" width="4.85546875"/>
    <col min="6" max="6" customWidth="true" style="594" width="3.7109375"/>
    <col min="7" max="7" customWidth="true" style="516" width="3.85546875"/>
    <col min="8" max="8" customWidth="true" style="516" width="4.0"/>
    <col min="9" max="9" customWidth="true" style="516" width="7.140625"/>
    <col min="10" max="10" customWidth="true" style="576" width="5.42578125"/>
    <col min="11" max="11" customWidth="true" style="516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516" width="7.5703125"/>
    <col min="16" max="17" customWidth="true" style="516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516" width="12.5703125"/>
    <col min="26" max="26" customWidth="true" style="576" width="7.85546875"/>
    <col min="27" max="27" customWidth="true" style="516" width="6.140625"/>
    <col min="28" max="28" customWidth="true" style="516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516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516" width="6.7109375"/>
    <col min="56" max="56" customWidth="true" style="865" width="8.85546875"/>
    <col min="57" max="58" customWidth="true" style="594" width="8.85546875"/>
    <col min="59" max="59" customWidth="true" style="516" width="8.85546875"/>
    <col min="60" max="61" customWidth="true" style="823" width="8.85546875"/>
    <col min="62" max="16384" style="516" width="8.85546875"/>
  </cols>
  <sheetData>
    <row r="1" spans="1:61" ht="12.75" customHeight="1" x14ac:dyDescent="0.2">
      <c r="A1" s="655" t="s">
        <v>1774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516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589"/>
      <c r="L4" s="516"/>
      <c r="N4" s="485"/>
      <c r="O4" s="611"/>
      <c r="P4" s="589"/>
      <c r="R4" s="485"/>
      <c r="T4" s="653"/>
      <c r="W4" s="653"/>
      <c r="Y4" s="589"/>
      <c r="Z4" s="685" t="s">
        <v>14</v>
      </c>
      <c r="AA4" s="589"/>
      <c r="AB4" s="589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9" t="s">
        <v>19</v>
      </c>
      <c r="BA4" s="1180"/>
      <c r="BB4" s="1180"/>
      <c r="BC4" s="1181"/>
    </row>
    <row r="5" spans="1:61" ht="12.75" customHeight="1" x14ac:dyDescent="0.2">
      <c r="A5" s="589" t="s">
        <v>20</v>
      </c>
      <c r="B5" s="620" t="s">
        <v>21</v>
      </c>
      <c r="C5" s="529"/>
      <c r="D5" s="589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485" t="s">
        <v>4066</v>
      </c>
      <c r="L5" s="571" t="s">
        <v>4025</v>
      </c>
      <c r="M5" s="529"/>
      <c r="N5" s="485" t="s">
        <v>27</v>
      </c>
      <c r="O5" s="485" t="s">
        <v>4067</v>
      </c>
      <c r="P5" s="1182" t="s">
        <v>4072</v>
      </c>
      <c r="Q5" s="1182"/>
      <c r="R5" s="48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485" t="s">
        <v>31</v>
      </c>
      <c r="AB5" s="48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48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hidden="1" customHeight="1" x14ac:dyDescent="0.2">
      <c r="A7" s="822" t="s">
        <v>4640</v>
      </c>
      <c r="B7" s="833" t="s">
        <v>80</v>
      </c>
      <c r="C7" s="889" t="s">
        <v>152</v>
      </c>
      <c r="D7" s="889" t="s">
        <v>4183</v>
      </c>
      <c r="E7" s="699">
        <v>12</v>
      </c>
      <c r="F7" s="1130">
        <v>391</v>
      </c>
      <c r="G7" s="1121" t="s">
        <v>105</v>
      </c>
      <c r="H7" s="1121" t="s">
        <v>105</v>
      </c>
      <c r="I7" t="n">
        <v>152.95</v>
      </c>
      <c r="J7" s="618">
        <f t="shared" ref="J7:J17" si="0">(M7/I7)*100</f>
        <v>0.58842759071592032</v>
      </c>
      <c r="K7" s="835">
        <v>0.22500000000000001</v>
      </c>
      <c r="L7" s="845">
        <v>4</v>
      </c>
      <c r="M7" s="609">
        <f t="shared" ref="M7:M17" si="1">K7*L7</f>
        <v>0.9</v>
      </c>
      <c r="N7" s="828" t="s">
        <v>424</v>
      </c>
      <c r="O7" s="700">
        <v>0.21</v>
      </c>
      <c r="P7" s="603">
        <v>44925</v>
      </c>
      <c r="Q7" s="603">
        <v>44951</v>
      </c>
      <c r="R7" s="609">
        <f t="shared" ref="R7:R17" si="2">(K7-O7)/O7*100</f>
        <v>7.1428571428571495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7.7777777777777946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9.195603738346648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11.024998995217206</v>
      </c>
      <c r="V7" s="667" t="str">
        <f>IF(INDEX(Historical!$N$7:$N$1218,MATCH(B7,Historical!$B$7:$B$1249,0))=0,"n/a",((INDEX(Historical!$C$7:$C$1227,MATCH(B7,Historical!$B$7:$B$1249,0))/INDEX(Historical!$N$7:$N$1218,MATCH(B7,Historical!$B$7:$B$1249,0)))^(1/10)-1)*100)</f>
        <v>n/a</v>
      </c>
      <c r="W7" s="668" t="str">
        <f t="shared" ref="W7:W17" si="3">IF(OR(U7&lt;=0,U7="n/a",V7&lt;=0,V7="n/a"),"n/a",U7/V7)</f>
        <v>n/a</v>
      </c>
      <c r="X7" s="669">
        <f t="shared" ref="X7:X17" si="4">IF(OR(AJ7&lt;=0,AJ7="n/a",U7&lt;=0,U7="n/a"),"n/a",U7/AJ7)</f>
        <v>0.4814410041579566</v>
      </c>
      <c r="Y7" s="628"/>
      <c r="Z7" s="618">
        <f t="shared" ref="Z7:Z17" si="5">IF(OR(AC7&lt;0.01,AC7="n/a"),"n/a",M7/AC7*100)</f>
        <v>21.5311004784689</v>
      </c>
      <c r="AA7" s="844">
        <f t="shared" ref="AA7:AA17" si="6">IF(OR(AC7&lt;0.01,AC7="n/a"),"n/a",I7/AC7)</f>
        <v>36.590909090909093</v>
      </c>
      <c r="AB7" s="845">
        <v>10</v>
      </c>
      <c r="AC7" s="824">
        <v>4.18</v>
      </c>
      <c r="AD7" s="824">
        <v>3.02</v>
      </c>
      <c r="AE7" s="824">
        <v>6.59</v>
      </c>
      <c r="AF7" s="824">
        <v>8.84</v>
      </c>
      <c r="AG7" s="824">
        <v>24.3</v>
      </c>
      <c r="AH7" s="824">
        <v>71</v>
      </c>
      <c r="AI7" s="824">
        <v>10.83</v>
      </c>
      <c r="AJ7" s="824">
        <v>22.900000000000002</v>
      </c>
      <c r="AK7" s="824">
        <v>11.97</v>
      </c>
      <c r="AL7" s="836">
        <v>45120</v>
      </c>
      <c r="AM7" s="830">
        <v>0.3</v>
      </c>
      <c r="AN7" s="824">
        <v>0.56999999999999995</v>
      </c>
      <c r="AO7" s="705">
        <f t="shared" ref="AO7:AO17" si="7">IF(U7="n/a","n/a",IF(AA7&lt;0,"n/a",IF(AA7="n/a","n/a",J7+U7-AA7)))</f>
        <v>-24.977482504975967</v>
      </c>
      <c r="AP7" s="706">
        <f t="shared" ref="AP7:AP17" si="8">IF(U7="n/a","n/a",J7+U7)</f>
        <v>11.613426585933126</v>
      </c>
      <c r="AQ7" s="846">
        <f t="shared" ref="AQ7:AQ17" si="9">IF(OR(AC7&lt;0.01,AC7="n/a",AF7="n/a"),"n/a",(I7/SQRT(22.5*AC7*(I7/AF7))-1)*100)</f>
        <v>279.1590908334075</v>
      </c>
      <c r="AR7" s="618">
        <f>INDEX(Historical!$C$7:$C$1227,MATCH(B7,Historical!$B$7:$B$1249,0))*IF(AH7="n/a",1.03,IF(AH7&lt;0,1.01,IF(AH7&gt;10,1.1,(1+AH7/100))))</f>
        <v>0.85360000000000014</v>
      </c>
      <c r="AS7" s="844">
        <f t="shared" ref="AS7:AS17" si="10">IF($AI7="n/a",1.03*AR7,IF($AI7&lt;0,1.01*AR7,IF($AI7&gt;10,1.1*AR7,(1+$AI7/100)*AR7)))</f>
        <v>0.93896000000000024</v>
      </c>
      <c r="AT7" s="844">
        <f t="shared" ref="AT7:AV17" si="11">IF($AK7="n/a",1.03*AS7,IF($AK7&lt;0,1.01*AS7,IF($AK7&gt;10,1.1*AS7,(1+$AK7/100)*AS7)))</f>
        <v>1.0328560000000004</v>
      </c>
      <c r="AU7" s="844">
        <f t="shared" si="11"/>
        <v>1.1361416000000006</v>
      </c>
      <c r="AV7" s="844">
        <f t="shared" si="11"/>
        <v>1.2497557600000009</v>
      </c>
      <c r="AW7" s="618">
        <f t="shared" ref="AW7:AW17" si="12">SUM(AR7:AV7)</f>
        <v>5.2113133600000019</v>
      </c>
      <c r="AX7" s="713">
        <f t="shared" ref="AX7:AX17" si="13">AW7/I7*100</f>
        <v>3.4072006276560982</v>
      </c>
      <c r="AY7" s="891">
        <v>1.08</v>
      </c>
      <c r="AZ7" s="830">
        <v>37.74</v>
      </c>
      <c r="BA7" s="830">
        <v>-4.7</v>
      </c>
      <c r="BB7" s="830">
        <v>14.530000000000001</v>
      </c>
      <c r="BC7" s="830">
        <v>19.68</v>
      </c>
      <c r="BE7" s="594">
        <v>2012</v>
      </c>
      <c r="BF7" s="856">
        <f t="shared" ref="BF7:BF17" si="14">IF(BE7&gt;2020,0,IF(BE7&gt;2008,1,IF(BE7&gt;2001,2,IF(BE7&gt;1990,3,IF(BE7&gt;1980,4,IF(BE7&gt;1973,5,IF(BE7&gt;1970,6,IF(BE7&gt;1960,7,IF(BE7&gt;1958,8,IF(BE7&gt;1953,9,10))))))))))</f>
        <v>1</v>
      </c>
      <c r="BG7" s="840">
        <v>12</v>
      </c>
      <c r="BH7" s="823" t="s">
        <v>4455</v>
      </c>
      <c r="BI7" s="823" t="s">
        <v>4456</v>
      </c>
    </row>
    <row r="8" spans="1:61" ht="11.25" hidden="1" customHeight="1" x14ac:dyDescent="0.2">
      <c r="A8" s="829" t="s">
        <v>914</v>
      </c>
      <c r="B8" s="833" t="s">
        <v>915</v>
      </c>
      <c r="C8" s="889" t="s">
        <v>4061</v>
      </c>
      <c r="D8" s="889" t="s">
        <v>4185</v>
      </c>
      <c r="E8" s="699">
        <v>11</v>
      </c>
      <c r="F8" s="1130">
        <v>420</v>
      </c>
      <c r="G8" s="1153" t="s">
        <v>105</v>
      </c>
      <c r="H8" s="1153" t="s">
        <v>105</v>
      </c>
      <c r="I8" t="n">
        <v>142.16</v>
      </c>
      <c r="J8" s="618">
        <f t="shared" si="0"/>
        <v>0.64715813168261116</v>
      </c>
      <c r="K8" s="835">
        <v>0.23</v>
      </c>
      <c r="L8" s="845">
        <v>4</v>
      </c>
      <c r="M8" s="609">
        <f t="shared" si="1"/>
        <v>0.92</v>
      </c>
      <c r="N8" s="828" t="s">
        <v>235</v>
      </c>
      <c r="O8" s="700">
        <v>0.22</v>
      </c>
      <c r="P8" s="603">
        <v>44687</v>
      </c>
      <c r="Q8" s="603">
        <v>44693</v>
      </c>
      <c r="R8" s="609">
        <f t="shared" si="2"/>
        <v>4.5454545454545494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7.120743034055721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7.0555031172336191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9.1828049088792163</v>
      </c>
      <c r="V8" s="667" t="str">
        <f>IF(INDEX(Historical!$N$7:$N$1218,MATCH(B8,Historical!$B$7:$B$1249,0))=0,"n/a",((INDEX(Historical!$C$7:$C$1227,MATCH(B8,Historical!$B$7:$B$1249,0))/INDEX(Historical!$N$7:$N$1218,MATCH(B8,Historical!$B$7:$B$1249,0)))^(1/10)-1)*100)</f>
        <v>n/a</v>
      </c>
      <c r="W8" s="668" t="str">
        <f t="shared" si="3"/>
        <v>n/a</v>
      </c>
      <c r="X8" s="669">
        <f t="shared" si="4"/>
        <v>0.42512985689255628</v>
      </c>
      <c r="Y8" s="1021" t="s">
        <v>4048</v>
      </c>
      <c r="Z8" s="618">
        <f t="shared" si="5"/>
        <v>15.081967213114755</v>
      </c>
      <c r="AA8" s="844">
        <f t="shared" si="6"/>
        <v>23.304918032786887</v>
      </c>
      <c r="AB8" s="845">
        <v>9</v>
      </c>
      <c r="AC8" s="824">
        <v>6.1</v>
      </c>
      <c r="AD8" s="824">
        <v>2.6</v>
      </c>
      <c r="AE8" s="824">
        <v>5.66</v>
      </c>
      <c r="AF8" s="824">
        <v>44.67</v>
      </c>
      <c r="AG8" s="824">
        <v>160.9</v>
      </c>
      <c r="AH8" s="824">
        <v>8.9</v>
      </c>
      <c r="AI8" s="824">
        <v>8.98</v>
      </c>
      <c r="AJ8" s="824">
        <v>21.6</v>
      </c>
      <c r="AK8" s="824">
        <v>8.89</v>
      </c>
      <c r="AL8" s="836">
        <v>2232520</v>
      </c>
      <c r="AM8" s="830">
        <v>6.9999999999999993E-2</v>
      </c>
      <c r="AN8" s="824">
        <v>2.37</v>
      </c>
      <c r="AO8" s="705">
        <f t="shared" si="7"/>
        <v>-13.47495499222506</v>
      </c>
      <c r="AP8" s="706">
        <f t="shared" si="8"/>
        <v>9.829963040561827</v>
      </c>
      <c r="AQ8" s="846">
        <f t="shared" si="9"/>
        <v>580.20607613496736</v>
      </c>
      <c r="AR8" s="618">
        <f>INDEX(Historical!$C$7:$C$1227,MATCH(B8,Historical!$B$7:$B$1249,0))*IF(AH8="n/a",1.03,IF(AH8&lt;0,1.01,IF(AH8&gt;10,1.1,(1+AH8/100))))</f>
        <v>0.94198499999999996</v>
      </c>
      <c r="AS8" s="844">
        <f t="shared" si="10"/>
        <v>1.0265752530000001</v>
      </c>
      <c r="AT8" s="844">
        <f t="shared" si="11"/>
        <v>1.1178377929917001</v>
      </c>
      <c r="AU8" s="844">
        <f t="shared" si="11"/>
        <v>1.2172135727886622</v>
      </c>
      <c r="AV8" s="844">
        <f t="shared" si="11"/>
        <v>1.3254238594095742</v>
      </c>
      <c r="AW8" s="618">
        <f t="shared" si="12"/>
        <v>5.6290354781899365</v>
      </c>
      <c r="AX8" s="713">
        <f t="shared" si="13"/>
        <v>3.959647916565797</v>
      </c>
      <c r="AY8" s="891">
        <v>1.24</v>
      </c>
      <c r="AZ8" s="830">
        <v>14.719999999999999</v>
      </c>
      <c r="BA8" s="830">
        <v>-19.079999999999998</v>
      </c>
      <c r="BB8" s="830">
        <v>1.3</v>
      </c>
      <c r="BC8" s="830">
        <v>-4.07</v>
      </c>
      <c r="BE8" s="594">
        <v>2012</v>
      </c>
      <c r="BF8" s="856">
        <f t="shared" si="14"/>
        <v>1</v>
      </c>
      <c r="BG8" s="840">
        <v>28.1</v>
      </c>
      <c r="BH8" s="823" t="s">
        <v>4455</v>
      </c>
      <c r="BI8" s="823" t="s">
        <v>4456</v>
      </c>
    </row>
    <row r="9" spans="1:61" ht="11.25" hidden="1" customHeight="1" x14ac:dyDescent="0.2">
      <c r="A9" s="823" t="s">
        <v>853</v>
      </c>
      <c r="B9" s="833" t="s">
        <v>854</v>
      </c>
      <c r="C9" s="889" t="s">
        <v>152</v>
      </c>
      <c r="D9" s="889" t="s">
        <v>897</v>
      </c>
      <c r="E9" s="699">
        <v>11</v>
      </c>
      <c r="F9" s="1130">
        <v>449</v>
      </c>
      <c r="G9" s="1128" t="s">
        <v>36</v>
      </c>
      <c r="H9" s="1128" t="s">
        <v>36</v>
      </c>
      <c r="I9" t="n">
        <v>163.06</v>
      </c>
      <c r="J9" s="618">
        <f t="shared" si="0"/>
        <v>3.6305654360358153</v>
      </c>
      <c r="K9" s="835">
        <v>1.48</v>
      </c>
      <c r="L9" s="845">
        <v>4</v>
      </c>
      <c r="M9" s="609">
        <f t="shared" si="1"/>
        <v>5.92</v>
      </c>
      <c r="N9" s="828" t="s">
        <v>106</v>
      </c>
      <c r="O9" s="700">
        <v>1.41</v>
      </c>
      <c r="P9" s="603">
        <v>44928</v>
      </c>
      <c r="Q9" s="603">
        <v>44972</v>
      </c>
      <c r="R9" s="609">
        <f t="shared" si="2"/>
        <v>4.9645390070922026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10.169491525423746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13.145242701201699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17.927121883941943</v>
      </c>
      <c r="V9" s="667" t="str">
        <f>IF(INDEX(Historical!$N$7:$N$1218,MATCH(B9,Historical!$B$7:$B$1249,0))=0,"n/a",((INDEX(Historical!$C$7:$C$1227,MATCH(B9,Historical!$B$7:$B$1249,0))/INDEX(Historical!$N$7:$N$1218,MATCH(B9,Historical!$B$7:$B$1249,0)))^(1/10)-1)*100)</f>
        <v>n/a</v>
      </c>
      <c r="W9" s="668" t="str">
        <f t="shared" si="3"/>
        <v>n/a</v>
      </c>
      <c r="X9" s="669">
        <f t="shared" si="4"/>
        <v>1.4694362199952413</v>
      </c>
      <c r="Y9" s="834"/>
      <c r="Z9" s="618">
        <f t="shared" si="5"/>
        <v>78.82822902796272</v>
      </c>
      <c r="AA9" s="844">
        <f t="shared" si="6"/>
        <v>21.712383488681759</v>
      </c>
      <c r="AB9" s="845">
        <v>12</v>
      </c>
      <c r="AC9" s="824">
        <v>7.51</v>
      </c>
      <c r="AD9" s="824" t="s">
        <v>135</v>
      </c>
      <c r="AE9" s="824">
        <v>4.8499999999999996</v>
      </c>
      <c r="AF9" s="824">
        <v>17.52</v>
      </c>
      <c r="AG9" s="825">
        <v>85.6</v>
      </c>
      <c r="AH9" s="824">
        <v>137</v>
      </c>
      <c r="AI9" s="824">
        <v>-16.73</v>
      </c>
      <c r="AJ9" s="824">
        <v>12.2</v>
      </c>
      <c r="AK9" s="824">
        <v>-0.4</v>
      </c>
      <c r="AL9" s="836">
        <v>280480</v>
      </c>
      <c r="AM9" s="830">
        <v>0.11</v>
      </c>
      <c r="AN9" s="824">
        <v>4.3499999999999996</v>
      </c>
      <c r="AO9" s="705">
        <f t="shared" si="7"/>
        <v>-0.1546961687039996</v>
      </c>
      <c r="AP9" s="706">
        <f t="shared" si="8"/>
        <v>21.557687319977759</v>
      </c>
      <c r="AQ9" s="846">
        <f t="shared" si="9"/>
        <v>311.17769001394271</v>
      </c>
      <c r="AR9" s="618">
        <f>INDEX(Historical!$C$7:$C$1227,MATCH(B9,Historical!$B$7:$B$1249,0))*IF(AH9="n/a",1.03,IF(AH9&lt;0,1.01,IF(AH9&gt;10,1.1,(1+AH9/100))))</f>
        <v>5.7200000000000006</v>
      </c>
      <c r="AS9" s="844">
        <f t="shared" si="10"/>
        <v>5.7772000000000006</v>
      </c>
      <c r="AT9" s="844">
        <f t="shared" si="11"/>
        <v>5.8349720000000005</v>
      </c>
      <c r="AU9" s="844">
        <f t="shared" si="11"/>
        <v>5.8933217200000003</v>
      </c>
      <c r="AV9" s="844">
        <f t="shared" si="11"/>
        <v>5.9522549372000002</v>
      </c>
      <c r="AW9" s="618">
        <f t="shared" si="12"/>
        <v>29.177748657199999</v>
      </c>
      <c r="AX9" s="713">
        <f t="shared" si="13"/>
        <v>17.893872597326137</v>
      </c>
      <c r="AY9" s="891">
        <v>0.67</v>
      </c>
      <c r="AZ9" s="830">
        <v>40.03</v>
      </c>
      <c r="BA9" s="830">
        <v>-8.3699999999999992</v>
      </c>
      <c r="BB9" s="830">
        <v>9.7100000000000009</v>
      </c>
      <c r="BC9" s="830">
        <v>8.3099999999999987</v>
      </c>
      <c r="BE9" s="594">
        <v>2013</v>
      </c>
      <c r="BF9" s="856">
        <f t="shared" si="14"/>
        <v>1</v>
      </c>
      <c r="BG9" s="840">
        <v>9.3000000000000007</v>
      </c>
      <c r="BH9" s="823" t="s">
        <v>4455</v>
      </c>
      <c r="BI9" s="823" t="s">
        <v>4456</v>
      </c>
    </row>
    <row r="10" spans="1:61" ht="11.25" hidden="1" customHeight="1" x14ac:dyDescent="0.2">
      <c r="A10" s="829" t="s">
        <v>4645</v>
      </c>
      <c r="B10" s="833" t="s">
        <v>415</v>
      </c>
      <c r="C10" s="889" t="s">
        <v>152</v>
      </c>
      <c r="D10" s="889" t="s">
        <v>4188</v>
      </c>
      <c r="E10" s="699">
        <v>18</v>
      </c>
      <c r="F10" s="1153">
        <v>226</v>
      </c>
      <c r="G10" s="1128" t="s">
        <v>105</v>
      </c>
      <c r="H10" s="1128" t="s">
        <v>105</v>
      </c>
      <c r="I10" t="n">
        <v>165.33</v>
      </c>
      <c r="J10" s="618">
        <f t="shared" si="0"/>
        <v>1.1734107542490775</v>
      </c>
      <c r="K10" s="835">
        <v>0.48499999999999999</v>
      </c>
      <c r="L10" s="845">
        <v>4</v>
      </c>
      <c r="M10" s="609">
        <f t="shared" si="1"/>
        <v>1.94</v>
      </c>
      <c r="N10" s="828" t="s">
        <v>416</v>
      </c>
      <c r="O10" s="700">
        <v>0.46</v>
      </c>
      <c r="P10" s="1006">
        <v>44875</v>
      </c>
      <c r="Q10" s="1006">
        <v>44893</v>
      </c>
      <c r="R10" s="609">
        <f t="shared" si="2"/>
        <v>5.4347826086956443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4.705882352941182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4.9461297617438449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5.1463123250755638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14.489647191899913</v>
      </c>
      <c r="W10" s="668">
        <f t="shared" si="3"/>
        <v>0.35517167926300408</v>
      </c>
      <c r="X10" s="669">
        <f t="shared" si="4"/>
        <v>0.13760193382554983</v>
      </c>
      <c r="Y10" s="640"/>
      <c r="Z10" s="618">
        <f t="shared" si="5"/>
        <v>24.129353233830848</v>
      </c>
      <c r="AA10" s="844">
        <f t="shared" si="6"/>
        <v>20.563432835820898</v>
      </c>
      <c r="AB10" s="845">
        <v>9</v>
      </c>
      <c r="AC10" s="824">
        <v>8.0399999999999991</v>
      </c>
      <c r="AD10" s="824">
        <v>2.39</v>
      </c>
      <c r="AE10" s="824">
        <v>0.14000000000000001</v>
      </c>
      <c r="AF10" s="824" t="s">
        <v>135</v>
      </c>
      <c r="AG10" s="825">
        <v>844.6</v>
      </c>
      <c r="AH10" s="825">
        <v>8.9</v>
      </c>
      <c r="AI10" s="825">
        <v>10.059999999999999</v>
      </c>
      <c r="AJ10" s="824">
        <v>37.4</v>
      </c>
      <c r="AK10" s="824">
        <v>8.7200000000000006</v>
      </c>
      <c r="AL10" s="836">
        <v>33820</v>
      </c>
      <c r="AM10" s="830">
        <v>0.2</v>
      </c>
      <c r="AN10" s="824" t="s">
        <v>135</v>
      </c>
      <c r="AO10" s="705">
        <f t="shared" si="7"/>
        <v>-14.243709756496257</v>
      </c>
      <c r="AP10" s="706">
        <f t="shared" si="8"/>
        <v>6.3197230793246408</v>
      </c>
      <c r="AQ10" s="846" t="str">
        <f t="shared" si="9"/>
        <v>n/a</v>
      </c>
      <c r="AR10" s="618">
        <f>INDEX(Historical!$C$7:$C$1227,MATCH(B10,Historical!$B$7:$B$1249,0))*IF(AH10="n/a",1.03,IF(AH10&lt;0,1.01,IF(AH10&gt;10,1.1,(1+AH10/100))))</f>
        <v>1.93842</v>
      </c>
      <c r="AS10" s="844">
        <f t="shared" si="10"/>
        <v>2.1322620000000003</v>
      </c>
      <c r="AT10" s="844">
        <f t="shared" si="11"/>
        <v>2.3181952464000002</v>
      </c>
      <c r="AU10" s="844">
        <f t="shared" si="11"/>
        <v>2.5203418718860799</v>
      </c>
      <c r="AV10" s="844">
        <f t="shared" si="11"/>
        <v>2.7401156831145461</v>
      </c>
      <c r="AW10" s="618">
        <f t="shared" si="12"/>
        <v>11.649334801400627</v>
      </c>
      <c r="AX10" s="713">
        <f t="shared" si="13"/>
        <v>7.0461106885626483</v>
      </c>
      <c r="AY10" s="891">
        <v>0.54</v>
      </c>
      <c r="AZ10" s="830">
        <v>50.149999999999991</v>
      </c>
      <c r="BA10" s="830">
        <v>1.24</v>
      </c>
      <c r="BB10" s="830">
        <v>14.02</v>
      </c>
      <c r="BC10" s="830">
        <v>14.66</v>
      </c>
      <c r="BE10" s="594">
        <v>2006</v>
      </c>
      <c r="BF10" s="856">
        <f t="shared" si="14"/>
        <v>2</v>
      </c>
      <c r="BG10" s="840">
        <v>3</v>
      </c>
      <c r="BH10" s="823" t="s">
        <v>4455</v>
      </c>
      <c r="BI10" s="823" t="s">
        <v>4456</v>
      </c>
    </row>
    <row r="11" spans="1:61" ht="11.25" hidden="1" customHeight="1" x14ac:dyDescent="0.2">
      <c r="A11" s="822" t="s">
        <v>4641</v>
      </c>
      <c r="B11" s="833" t="s">
        <v>113</v>
      </c>
      <c r="C11" s="889" t="s">
        <v>111</v>
      </c>
      <c r="D11" s="889" t="s">
        <v>4189</v>
      </c>
      <c r="E11" s="699">
        <v>55</v>
      </c>
      <c r="F11" s="1153">
        <v>18</v>
      </c>
      <c r="G11" s="1150" t="s">
        <v>114</v>
      </c>
      <c r="H11" s="1150" t="s">
        <v>36</v>
      </c>
      <c r="I11" t="n">
        <v>45.62</v>
      </c>
      <c r="J11" s="618">
        <f t="shared" si="0"/>
        <v>1.715794104707435</v>
      </c>
      <c r="K11" s="835">
        <v>0.19500000000000001</v>
      </c>
      <c r="L11" s="845">
        <v>4</v>
      </c>
      <c r="M11" s="609">
        <f t="shared" si="1"/>
        <v>0.78</v>
      </c>
      <c r="N11" s="828" t="s">
        <v>241</v>
      </c>
      <c r="O11" s="700">
        <v>0.19</v>
      </c>
      <c r="P11" s="603">
        <v>44566</v>
      </c>
      <c r="Q11" s="603">
        <v>44599</v>
      </c>
      <c r="R11" s="609">
        <f t="shared" si="2"/>
        <v>2.6315789473684235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2.7027027027026973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2.7791884355023111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2.8617553510468241</v>
      </c>
      <c r="V11" s="667">
        <f>IF(INDEX(Historical!$N$7:$N$1218,MATCH(B11,Historical!$B$7:$B$1249,0))=0,"n/a",((INDEX(Historical!$C$7:$C$1227,MATCH(B11,Historical!$B$7:$B$1249,0))/INDEX(Historical!$N$7:$N$1218,MATCH(B11,Historical!$B$7:$B$1249,0)))^(1/10)-1)*100)</f>
        <v>3.1009237719209048</v>
      </c>
      <c r="W11" s="668">
        <f t="shared" si="3"/>
        <v>0.92287187997339093</v>
      </c>
      <c r="X11" s="669">
        <f t="shared" si="4"/>
        <v>0.25781579739160576</v>
      </c>
      <c r="Y11" s="626"/>
      <c r="Z11" s="618">
        <f t="shared" si="5"/>
        <v>24.528301886792452</v>
      </c>
      <c r="AA11" s="844">
        <f t="shared" si="6"/>
        <v>14.29559748427673</v>
      </c>
      <c r="AB11" s="845">
        <v>10</v>
      </c>
      <c r="AC11" s="824">
        <v>3.18</v>
      </c>
      <c r="AD11" s="824">
        <v>2.6</v>
      </c>
      <c r="AE11" s="824">
        <v>0.41</v>
      </c>
      <c r="AF11" s="824">
        <v>1.82</v>
      </c>
      <c r="AG11" s="824">
        <v>13.100000000000001</v>
      </c>
      <c r="AH11" s="824">
        <v>2.1999999999999997</v>
      </c>
      <c r="AI11" s="824">
        <v>1.37</v>
      </c>
      <c r="AJ11" s="824">
        <v>11.1</v>
      </c>
      <c r="AK11" s="824">
        <v>5.5100000000000007</v>
      </c>
      <c r="AL11" s="836">
        <v>3050</v>
      </c>
      <c r="AM11" s="830">
        <v>1.0999999999999999</v>
      </c>
      <c r="AN11" s="824">
        <v>0.71</v>
      </c>
      <c r="AO11" s="705">
        <f t="shared" si="7"/>
        <v>-9.7180480285224711</v>
      </c>
      <c r="AP11" s="706">
        <f t="shared" si="8"/>
        <v>4.5775494557542586</v>
      </c>
      <c r="AQ11" s="846">
        <f t="shared" si="9"/>
        <v>7.5339479655583075</v>
      </c>
      <c r="AR11" s="618">
        <f>INDEX(Historical!$C$7:$C$1227,MATCH(B11,Historical!$B$7:$B$1249,0))*IF(AH11="n/a",1.03,IF(AH11&lt;0,1.01,IF(AH11&gt;10,1.1,(1+AH11/100))))</f>
        <v>0.77672000000000008</v>
      </c>
      <c r="AS11" s="844">
        <f t="shared" si="10"/>
        <v>0.78736106400000017</v>
      </c>
      <c r="AT11" s="844">
        <f t="shared" si="11"/>
        <v>0.83074465862640012</v>
      </c>
      <c r="AU11" s="844">
        <f t="shared" si="11"/>
        <v>0.87651868931671473</v>
      </c>
      <c r="AV11" s="844">
        <f t="shared" si="11"/>
        <v>0.92481486909806565</v>
      </c>
      <c r="AW11" s="618">
        <f t="shared" si="12"/>
        <v>4.1961592810411812</v>
      </c>
      <c r="AX11" s="713">
        <f t="shared" si="13"/>
        <v>9.230442765158779</v>
      </c>
      <c r="AY11" s="891">
        <v>1.1200000000000001</v>
      </c>
      <c r="AZ11" s="830">
        <v>25.21</v>
      </c>
      <c r="BA11" s="830">
        <v>-12.629999999999999</v>
      </c>
      <c r="BB11" s="830">
        <v>11.129999999999999</v>
      </c>
      <c r="BC11" s="830">
        <v>5.7799999999999994</v>
      </c>
      <c r="BE11" s="594">
        <v>1968</v>
      </c>
      <c r="BF11" s="856">
        <f t="shared" si="14"/>
        <v>7</v>
      </c>
      <c r="BG11" s="840">
        <v>4.8</v>
      </c>
      <c r="BH11" s="823" t="s">
        <v>4455</v>
      </c>
      <c r="BI11" s="823" t="s">
        <v>4456</v>
      </c>
    </row>
    <row r="12" spans="1:61" ht="11.25" hidden="1" customHeight="1" x14ac:dyDescent="0.2">
      <c r="A12" s="829" t="s">
        <v>4642</v>
      </c>
      <c r="B12" s="833" t="s">
        <v>921</v>
      </c>
      <c r="C12" s="889" t="s">
        <v>107</v>
      </c>
      <c r="D12" s="889" t="s">
        <v>4190</v>
      </c>
      <c r="E12" s="699">
        <v>11</v>
      </c>
      <c r="F12" s="1153">
        <v>440</v>
      </c>
      <c r="G12" s="1128" t="s">
        <v>105</v>
      </c>
      <c r="H12" s="1128" t="s">
        <v>105</v>
      </c>
      <c r="I12" t="n">
        <v>14.01</v>
      </c>
      <c r="J12" s="618">
        <f t="shared" si="0"/>
        <v>11.420413990007139</v>
      </c>
      <c r="K12" s="835">
        <v>0.4</v>
      </c>
      <c r="L12" s="845">
        <v>4</v>
      </c>
      <c r="M12" s="609">
        <f t="shared" si="1"/>
        <v>1.6</v>
      </c>
      <c r="N12" s="828" t="s">
        <v>697</v>
      </c>
      <c r="O12" s="700">
        <v>0.39</v>
      </c>
      <c r="P12" s="603">
        <v>44882</v>
      </c>
      <c r="Q12" s="603">
        <v>44895</v>
      </c>
      <c r="R12" s="609">
        <f t="shared" si="2"/>
        <v>2.5641025641025665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12.195121951219502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12.085905216063498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17.353887132154821</v>
      </c>
      <c r="V12" s="667" t="str">
        <f>IF(INDEX(Historical!$N$7:$N$1218,MATCH(B12,Historical!$B$7:$B$1249,0))=0,"n/a",((INDEX(Historical!$C$7:$C$1227,MATCH(B12,Historical!$B$7:$B$1249,0))/INDEX(Historical!$N$7:$N$1218,MATCH(B12,Historical!$B$7:$B$1249,0)))^(1/10)-1)*100)</f>
        <v>n/a</v>
      </c>
      <c r="W12" s="668" t="str">
        <f t="shared" si="3"/>
        <v>n/a</v>
      </c>
      <c r="X12" s="669">
        <f t="shared" si="4"/>
        <v>0.86769435660774108</v>
      </c>
      <c r="Y12" s="834"/>
      <c r="Z12" s="618">
        <f t="shared" si="5"/>
        <v>96.969696969696983</v>
      </c>
      <c r="AA12" s="844">
        <f t="shared" si="6"/>
        <v>8.4909090909090921</v>
      </c>
      <c r="AB12" s="845">
        <v>12</v>
      </c>
      <c r="AC12" s="824">
        <v>1.65</v>
      </c>
      <c r="AD12" s="824">
        <v>1.1100000000000001</v>
      </c>
      <c r="AE12" s="824">
        <v>2.5</v>
      </c>
      <c r="AF12" s="824">
        <v>1.1399999999999999</v>
      </c>
      <c r="AG12" s="824">
        <v>14.799999999999999</v>
      </c>
      <c r="AH12" s="824">
        <v>66.7</v>
      </c>
      <c r="AI12" s="824">
        <v>-3.82</v>
      </c>
      <c r="AJ12" s="824">
        <v>20</v>
      </c>
      <c r="AK12" s="824">
        <v>8</v>
      </c>
      <c r="AL12" s="836">
        <v>2550</v>
      </c>
      <c r="AM12" s="830">
        <v>0.89999999999999991</v>
      </c>
      <c r="AN12" s="824">
        <v>6.6</v>
      </c>
      <c r="AO12" s="705">
        <f t="shared" si="7"/>
        <v>20.283392031252866</v>
      </c>
      <c r="AP12" s="706">
        <f t="shared" si="8"/>
        <v>28.774301122161958</v>
      </c>
      <c r="AQ12" s="846">
        <f t="shared" si="9"/>
        <v>-34.409904664952606</v>
      </c>
      <c r="AR12" s="618">
        <f>INDEX(Historical!$C$7:$C$1227,MATCH(B12,Historical!$B$7:$B$1249,0))*IF(AH12="n/a",1.03,IF(AH12&lt;0,1.01,IF(AH12&gt;10,1.1,(1+AH12/100))))</f>
        <v>1.518</v>
      </c>
      <c r="AS12" s="844">
        <f t="shared" si="10"/>
        <v>1.53318</v>
      </c>
      <c r="AT12" s="844">
        <f t="shared" si="11"/>
        <v>1.6558344</v>
      </c>
      <c r="AU12" s="844">
        <f t="shared" si="11"/>
        <v>1.7883011520000001</v>
      </c>
      <c r="AV12" s="844">
        <f t="shared" si="11"/>
        <v>1.9313652441600002</v>
      </c>
      <c r="AW12" s="618">
        <f t="shared" si="12"/>
        <v>8.4266807961599994</v>
      </c>
      <c r="AX12" s="713">
        <f t="shared" si="13"/>
        <v>60.147614533618842</v>
      </c>
      <c r="AY12" s="891">
        <v>1.88</v>
      </c>
      <c r="AZ12" s="830">
        <v>33.33</v>
      </c>
      <c r="BA12" s="830">
        <v>-21.19</v>
      </c>
      <c r="BB12" s="830">
        <v>11.78</v>
      </c>
      <c r="BC12" s="830">
        <v>-2.78</v>
      </c>
      <c r="BE12" s="594">
        <v>2012</v>
      </c>
      <c r="BF12" s="856">
        <f t="shared" si="14"/>
        <v>1</v>
      </c>
      <c r="BG12" s="840">
        <v>1.7999999999999998</v>
      </c>
      <c r="BH12" s="823" t="s">
        <v>4455</v>
      </c>
      <c r="BI12" s="823" t="s">
        <v>4457</v>
      </c>
    </row>
    <row r="13" spans="1:61" ht="11.25" hidden="1" customHeight="1" x14ac:dyDescent="0.2">
      <c r="A13" s="822" t="s">
        <v>1800</v>
      </c>
      <c r="B13" s="833" t="s">
        <v>1801</v>
      </c>
      <c r="C13" s="889" t="s">
        <v>152</v>
      </c>
      <c r="D13" s="889" t="s">
        <v>4191</v>
      </c>
      <c r="E13" s="699">
        <v>9</v>
      </c>
      <c r="F13" s="1153">
        <v>512</v>
      </c>
      <c r="G13" s="1153" t="s">
        <v>36</v>
      </c>
      <c r="H13" s="1153" t="s">
        <v>36</v>
      </c>
      <c r="I13" t="n">
        <v>107.51</v>
      </c>
      <c r="J13" s="618">
        <f t="shared" si="0"/>
        <v>1.7486745419030787</v>
      </c>
      <c r="K13" s="835">
        <v>0.47</v>
      </c>
      <c r="L13" s="845">
        <v>4</v>
      </c>
      <c r="M13" s="609">
        <f t="shared" si="1"/>
        <v>1.88</v>
      </c>
      <c r="N13" s="828" t="s">
        <v>106</v>
      </c>
      <c r="O13" s="700">
        <v>0.45</v>
      </c>
      <c r="P13" s="603">
        <v>44574</v>
      </c>
      <c r="Q13" s="603">
        <v>44607</v>
      </c>
      <c r="R13" s="609">
        <f t="shared" si="2"/>
        <v>4.4444444444444366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25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17.134499842861995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11.595795704392353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7.1534393354706127</v>
      </c>
      <c r="W13" s="668">
        <f t="shared" si="3"/>
        <v>1.6210098612137718</v>
      </c>
      <c r="X13" s="669">
        <f t="shared" si="4"/>
        <v>0.28490898536590553</v>
      </c>
      <c r="Y13" s="628"/>
      <c r="Z13" s="618">
        <f t="shared" si="5"/>
        <v>42.247191011235955</v>
      </c>
      <c r="AA13" s="844">
        <f t="shared" si="6"/>
        <v>24.159550561797754</v>
      </c>
      <c r="AB13" s="845">
        <v>12</v>
      </c>
      <c r="AC13" s="824">
        <v>4.45</v>
      </c>
      <c r="AD13" s="824">
        <v>2.84</v>
      </c>
      <c r="AE13" s="824">
        <v>4.0199999999999996</v>
      </c>
      <c r="AF13" s="824">
        <v>5.16</v>
      </c>
      <c r="AG13" s="824">
        <v>22</v>
      </c>
      <c r="AH13" s="824">
        <v>56.999999999999993</v>
      </c>
      <c r="AI13" s="824">
        <v>-16.059999999999999</v>
      </c>
      <c r="AJ13" s="824">
        <v>40.699999999999996</v>
      </c>
      <c r="AK13" s="824">
        <v>8.3000000000000007</v>
      </c>
      <c r="AL13" s="836">
        <v>181090</v>
      </c>
      <c r="AM13" s="830">
        <v>0.4</v>
      </c>
      <c r="AN13" s="824">
        <v>0.46</v>
      </c>
      <c r="AO13" s="705">
        <f t="shared" si="7"/>
        <v>-10.815080315502323</v>
      </c>
      <c r="AP13" s="706">
        <f t="shared" si="8"/>
        <v>13.344470246295431</v>
      </c>
      <c r="AQ13" s="846">
        <f t="shared" si="9"/>
        <v>135.38458450315485</v>
      </c>
      <c r="AR13" s="618">
        <f>INDEX(Historical!$C$7:$C$1227,MATCH(B13,Historical!$B$7:$B$1249,0))*IF(AH13="n/a",1.03,IF(AH13&lt;0,1.01,IF(AH13&gt;10,1.1,(1+AH13/100))))</f>
        <v>1.9800000000000002</v>
      </c>
      <c r="AS13" s="844">
        <f t="shared" si="10"/>
        <v>1.9998000000000002</v>
      </c>
      <c r="AT13" s="844">
        <f t="shared" si="11"/>
        <v>2.1657834</v>
      </c>
      <c r="AU13" s="844">
        <f t="shared" si="11"/>
        <v>2.3455434222</v>
      </c>
      <c r="AV13" s="844">
        <f t="shared" si="11"/>
        <v>2.5402235262425998</v>
      </c>
      <c r="AW13" s="618">
        <f t="shared" si="12"/>
        <v>11.031350348442601</v>
      </c>
      <c r="AX13" s="713">
        <f t="shared" si="13"/>
        <v>10.260766764433635</v>
      </c>
      <c r="AY13" s="891">
        <v>0.69</v>
      </c>
      <c r="AZ13" s="830">
        <v>15.370000000000001</v>
      </c>
      <c r="BA13" s="830">
        <v>-24.560000000000002</v>
      </c>
      <c r="BB13" s="830">
        <v>6.59</v>
      </c>
      <c r="BC13" s="830">
        <v>-2</v>
      </c>
      <c r="BE13" s="594">
        <v>2014</v>
      </c>
      <c r="BF13" s="856">
        <f t="shared" si="14"/>
        <v>1</v>
      </c>
      <c r="BG13" s="840">
        <v>10.7</v>
      </c>
      <c r="BH13" s="823" t="s">
        <v>4455</v>
      </c>
      <c r="BI13" s="823" t="s">
        <v>4456</v>
      </c>
    </row>
    <row r="14" spans="1:61" ht="11.25" hidden="1" customHeight="1" x14ac:dyDescent="0.2">
      <c r="A14" s="829" t="s">
        <v>393</v>
      </c>
      <c r="B14" s="834" t="s">
        <v>394</v>
      </c>
      <c r="C14" s="889" t="s">
        <v>4061</v>
      </c>
      <c r="D14" s="889" t="s">
        <v>4192</v>
      </c>
      <c r="E14" s="699">
        <v>18</v>
      </c>
      <c r="F14" s="1153">
        <v>225</v>
      </c>
      <c r="G14" s="1155" t="s">
        <v>105</v>
      </c>
      <c r="H14" s="1155" t="s">
        <v>105</v>
      </c>
      <c r="I14" t="n">
        <v>288.41</v>
      </c>
      <c r="J14" s="618">
        <f t="shared" si="0"/>
        <v>1.5533441974966196</v>
      </c>
      <c r="K14" s="835">
        <v>1.1200000000000001</v>
      </c>
      <c r="L14" s="845">
        <v>4</v>
      </c>
      <c r="M14" s="609">
        <f t="shared" si="1"/>
        <v>4.4800000000000004</v>
      </c>
      <c r="N14" s="828" t="s">
        <v>147</v>
      </c>
      <c r="O14" s="700">
        <v>0.97</v>
      </c>
      <c r="P14" s="603">
        <v>44846</v>
      </c>
      <c r="Q14" s="603">
        <v>44880</v>
      </c>
      <c r="R14" s="609">
        <f t="shared" si="2"/>
        <v>15.46391752577321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10.060975609756095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8.9685067401780838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9.33999366740521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12.366141475648185</v>
      </c>
      <c r="W14" s="668">
        <f t="shared" si="3"/>
        <v>0.75528762838415153</v>
      </c>
      <c r="X14" s="669">
        <f t="shared" si="4"/>
        <v>0.64413749430380762</v>
      </c>
      <c r="Y14" s="834" t="s">
        <v>717</v>
      </c>
      <c r="Z14" s="618">
        <f t="shared" si="5"/>
        <v>41.830065359477125</v>
      </c>
      <c r="AA14" s="844">
        <f t="shared" si="6"/>
        <v>26.929038281979459</v>
      </c>
      <c r="AB14" s="845">
        <v>8</v>
      </c>
      <c r="AC14" s="824">
        <v>10.71</v>
      </c>
      <c r="AD14" s="824">
        <v>2.41</v>
      </c>
      <c r="AE14" s="824">
        <v>3.09</v>
      </c>
      <c r="AF14" s="824">
        <v>8.24</v>
      </c>
      <c r="AG14" s="824">
        <v>32.6</v>
      </c>
      <c r="AH14" s="824">
        <v>17</v>
      </c>
      <c r="AI14" s="824">
        <v>10.9</v>
      </c>
      <c r="AJ14" s="824">
        <v>14.499999999999998</v>
      </c>
      <c r="AK14" s="824">
        <v>11.16</v>
      </c>
      <c r="AL14" s="836">
        <v>190380</v>
      </c>
      <c r="AM14" s="830">
        <v>0.1</v>
      </c>
      <c r="AN14" s="824">
        <v>0</v>
      </c>
      <c r="AO14" s="705">
        <f t="shared" si="7"/>
        <v>-16.035700417077628</v>
      </c>
      <c r="AP14" s="706">
        <f t="shared" si="8"/>
        <v>10.893337864901829</v>
      </c>
      <c r="AQ14" s="846">
        <f t="shared" si="9"/>
        <v>214.03840914661711</v>
      </c>
      <c r="AR14" s="618">
        <f>INDEX(Historical!$C$7:$C$1227,MATCH(B14,Historical!$B$7:$B$1249,0))*IF(AH14="n/a",1.03,IF(AH14&lt;0,1.01,IF(AH14&gt;10,1.1,(1+AH14/100))))</f>
        <v>3.9710000000000001</v>
      </c>
      <c r="AS14" s="844">
        <f t="shared" si="10"/>
        <v>4.3681000000000001</v>
      </c>
      <c r="AT14" s="844">
        <f t="shared" si="11"/>
        <v>4.8049100000000005</v>
      </c>
      <c r="AU14" s="844">
        <f t="shared" si="11"/>
        <v>5.2854010000000011</v>
      </c>
      <c r="AV14" s="844">
        <f t="shared" si="11"/>
        <v>5.8139411000000019</v>
      </c>
      <c r="AW14" s="618">
        <f t="shared" si="12"/>
        <v>24.243352100000003</v>
      </c>
      <c r="AX14" s="713">
        <f t="shared" si="13"/>
        <v>8.4058639090184109</v>
      </c>
      <c r="AY14" s="891">
        <v>1.21</v>
      </c>
      <c r="AZ14" s="830">
        <v>23.86</v>
      </c>
      <c r="BA14" s="830">
        <v>-27.900000000000002</v>
      </c>
      <c r="BB14" s="830">
        <v>10.47</v>
      </c>
      <c r="BC14" s="830">
        <v>2.04</v>
      </c>
      <c r="BE14" s="594">
        <v>2006</v>
      </c>
      <c r="BF14" s="856">
        <f t="shared" si="14"/>
        <v>2</v>
      </c>
      <c r="BG14" s="840">
        <v>15.2</v>
      </c>
      <c r="BH14" s="823" t="s">
        <v>4455</v>
      </c>
      <c r="BI14" s="823" t="s">
        <v>4456</v>
      </c>
    </row>
    <row r="15" spans="1:61" ht="11.25" hidden="1" customHeight="1" x14ac:dyDescent="0.2">
      <c r="A15" s="822" t="s">
        <v>4644</v>
      </c>
      <c r="B15" s="833" t="s">
        <v>864</v>
      </c>
      <c r="C15" s="889" t="s">
        <v>4186</v>
      </c>
      <c r="D15" s="889" t="s">
        <v>4187</v>
      </c>
      <c r="E15" s="699">
        <v>10</v>
      </c>
      <c r="F15" s="1153">
        <v>500</v>
      </c>
      <c r="G15" s="1130" t="s">
        <v>36</v>
      </c>
      <c r="H15" s="1130" t="s">
        <v>36</v>
      </c>
      <c r="I15" t="n">
        <v>71.68</v>
      </c>
      <c r="J15" s="618">
        <f t="shared" si="0"/>
        <v>4.0178571428571423</v>
      </c>
      <c r="K15" s="835">
        <v>0.24</v>
      </c>
      <c r="L15" s="845">
        <v>12</v>
      </c>
      <c r="M15" s="609">
        <f t="shared" si="1"/>
        <v>2.88</v>
      </c>
      <c r="N15" s="828" t="s">
        <v>1025</v>
      </c>
      <c r="O15" s="700">
        <v>0.23400000000000001</v>
      </c>
      <c r="P15" s="603">
        <v>44862</v>
      </c>
      <c r="Q15" s="603">
        <v>44879</v>
      </c>
      <c r="R15" s="609">
        <f t="shared" si="2"/>
        <v>2.5641025641025541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9.0295358649789002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6.8199120681563752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6.1202479703297508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4.2148577085874273</v>
      </c>
      <c r="W15" s="668">
        <f t="shared" si="3"/>
        <v>1.4520651451317672</v>
      </c>
      <c r="X15" s="669" t="str">
        <f t="shared" si="4"/>
        <v>n/a</v>
      </c>
      <c r="Y15" s="628"/>
      <c r="Z15" s="618">
        <f t="shared" si="5"/>
        <v>161.79775280898875</v>
      </c>
      <c r="AA15" s="844">
        <f t="shared" si="6"/>
        <v>40.269662921348321</v>
      </c>
      <c r="AB15" s="845">
        <v>12</v>
      </c>
      <c r="AC15" s="824">
        <v>1.78</v>
      </c>
      <c r="AD15" s="824">
        <v>15.34</v>
      </c>
      <c r="AE15" s="824">
        <v>15.18</v>
      </c>
      <c r="AF15" s="824">
        <v>1.26</v>
      </c>
      <c r="AG15" s="824">
        <v>3.8</v>
      </c>
      <c r="AH15" s="824">
        <v>2.6</v>
      </c>
      <c r="AI15" s="824">
        <v>-6.35</v>
      </c>
      <c r="AJ15" s="824">
        <v>-1.7000000000000002</v>
      </c>
      <c r="AK15" s="824">
        <v>2.5299999999999998</v>
      </c>
      <c r="AL15" s="836">
        <v>6150</v>
      </c>
      <c r="AM15" s="830">
        <v>1.6</v>
      </c>
      <c r="AN15" s="824">
        <v>0.43</v>
      </c>
      <c r="AO15" s="705">
        <f t="shared" si="7"/>
        <v>-30.131557808161428</v>
      </c>
      <c r="AP15" s="706">
        <f t="shared" si="8"/>
        <v>10.138105113186892</v>
      </c>
      <c r="AQ15" s="846">
        <f t="shared" si="9"/>
        <v>50.169941186493986</v>
      </c>
      <c r="AR15" s="618">
        <f>INDEX(Historical!$C$7:$C$1227,MATCH(B15,Historical!$B$7:$B$1249,0))*IF(AH15="n/a",1.03,IF(AH15&lt;0,1.01,IF(AH15&gt;10,1.1,(1+AH15/100))))</f>
        <v>2.6511840000000002</v>
      </c>
      <c r="AS15" s="844">
        <f t="shared" si="10"/>
        <v>2.6776958400000002</v>
      </c>
      <c r="AT15" s="844">
        <f t="shared" si="11"/>
        <v>2.7454415447520004</v>
      </c>
      <c r="AU15" s="844">
        <f t="shared" si="11"/>
        <v>2.8149012158342264</v>
      </c>
      <c r="AV15" s="844">
        <f t="shared" si="11"/>
        <v>2.8861182165948325</v>
      </c>
      <c r="AW15" s="618">
        <f t="shared" si="12"/>
        <v>13.775340817181059</v>
      </c>
      <c r="AX15" s="713">
        <f t="shared" si="13"/>
        <v>19.217830381111966</v>
      </c>
      <c r="AY15" s="891">
        <v>0.46</v>
      </c>
      <c r="AZ15" s="830">
        <v>13.52</v>
      </c>
      <c r="BA15" s="830">
        <v>-13.04</v>
      </c>
      <c r="BB15" s="830">
        <v>3.27</v>
      </c>
      <c r="BC15" s="830">
        <v>-0.05</v>
      </c>
      <c r="BE15" s="594">
        <v>2013</v>
      </c>
      <c r="BF15" s="856">
        <f t="shared" si="14"/>
        <v>1</v>
      </c>
      <c r="BG15" s="840">
        <v>2.4</v>
      </c>
      <c r="BH15" s="823" t="s">
        <v>4455</v>
      </c>
      <c r="BI15" s="823" t="s">
        <v>4457</v>
      </c>
    </row>
    <row r="16" spans="1:61" s="737" customFormat="1" ht="11.25" hidden="1" customHeight="1" x14ac:dyDescent="0.2">
      <c r="A16" s="720" t="s">
        <v>4646</v>
      </c>
      <c r="B16" s="743" t="s">
        <v>421</v>
      </c>
      <c r="C16" s="889" t="s">
        <v>4061</v>
      </c>
      <c r="D16" s="889" t="s">
        <v>4193</v>
      </c>
      <c r="E16" s="721">
        <v>20</v>
      </c>
      <c r="F16" s="1153">
        <v>172</v>
      </c>
      <c r="G16" s="1154" t="s">
        <v>105</v>
      </c>
      <c r="H16" s="1154" t="s">
        <v>105</v>
      </c>
      <c r="I16" t="n">
        <v>168.68</v>
      </c>
      <c r="J16" s="723">
        <f t="shared" si="0"/>
        <v>1.802229072800569</v>
      </c>
      <c r="K16" s="724">
        <v>0.76</v>
      </c>
      <c r="L16" s="725">
        <v>4</v>
      </c>
      <c r="M16" s="726">
        <f t="shared" si="1"/>
        <v>3.04</v>
      </c>
      <c r="N16" s="727" t="s">
        <v>323</v>
      </c>
      <c r="O16" s="728">
        <v>0.69</v>
      </c>
      <c r="P16" s="1049">
        <v>44616</v>
      </c>
      <c r="Q16" s="1049">
        <v>44628</v>
      </c>
      <c r="R16" s="726">
        <f t="shared" si="2"/>
        <v>10.144927536231894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11.290322580645151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12.858935886850031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10.438362870438155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11.023198470929074</v>
      </c>
      <c r="W16" s="668">
        <f t="shared" si="3"/>
        <v>0.94694501763410355</v>
      </c>
      <c r="X16" s="669">
        <f t="shared" si="4"/>
        <v>0.57670513096343401</v>
      </c>
      <c r="Y16" s="743"/>
      <c r="Z16" s="723">
        <f t="shared" si="5"/>
        <v>84.21052631578948</v>
      </c>
      <c r="AA16" s="730">
        <f t="shared" si="6"/>
        <v>46.72576177285319</v>
      </c>
      <c r="AB16" s="725">
        <v>10</v>
      </c>
      <c r="AC16" s="731">
        <v>3.61</v>
      </c>
      <c r="AD16" s="731">
        <v>3.05</v>
      </c>
      <c r="AE16" s="731">
        <v>7.56</v>
      </c>
      <c r="AF16" s="731">
        <v>2.2999999999999998</v>
      </c>
      <c r="AG16" s="731">
        <v>7.3999999999999995</v>
      </c>
      <c r="AH16" s="731">
        <v>51.6</v>
      </c>
      <c r="AI16" s="731">
        <v>7.39</v>
      </c>
      <c r="AJ16" s="731">
        <v>18.099999999999998</v>
      </c>
      <c r="AK16" s="731">
        <v>14.87</v>
      </c>
      <c r="AL16" s="732">
        <v>83910</v>
      </c>
      <c r="AM16" s="733">
        <v>0.92999999999999994</v>
      </c>
      <c r="AN16" s="731">
        <v>0.18</v>
      </c>
      <c r="AO16" s="734">
        <f t="shared" si="7"/>
        <v>-34.485169829614463</v>
      </c>
      <c r="AP16" s="735">
        <f t="shared" si="8"/>
        <v>12.240591943238725</v>
      </c>
      <c r="AQ16" s="846">
        <f t="shared" si="9"/>
        <v>118.55002181302146</v>
      </c>
      <c r="AR16" s="618">
        <f>INDEX(Historical!$C$7:$C$1227,MATCH(B16,Historical!$B$7:$B$1249,0))*IF(AH16="n/a",1.03,IF(AH16&lt;0,1.01,IF(AH16&gt;10,1.1,(1+AH16/100))))</f>
        <v>3.036</v>
      </c>
      <c r="AS16" s="730">
        <f t="shared" si="10"/>
        <v>3.2603604000000002</v>
      </c>
      <c r="AT16" s="730">
        <f t="shared" si="11"/>
        <v>3.5863964400000006</v>
      </c>
      <c r="AU16" s="730">
        <f t="shared" si="11"/>
        <v>3.9450360840000012</v>
      </c>
      <c r="AV16" s="730">
        <f t="shared" si="11"/>
        <v>4.3395396924000016</v>
      </c>
      <c r="AW16" s="723">
        <f t="shared" si="12"/>
        <v>18.167332616400003</v>
      </c>
      <c r="AX16" s="736">
        <f t="shared" si="13"/>
        <v>10.770294413327012</v>
      </c>
      <c r="AY16" s="892">
        <v>1.1499999999999999</v>
      </c>
      <c r="AZ16" s="733">
        <v>28.79</v>
      </c>
      <c r="BA16" s="733">
        <v>-8.6499999999999986</v>
      </c>
      <c r="BB16" s="733">
        <v>15.379999999999999</v>
      </c>
      <c r="BC16" s="733">
        <v>9.89</v>
      </c>
      <c r="BD16" s="866"/>
      <c r="BE16" s="594">
        <v>2003</v>
      </c>
      <c r="BF16" s="856">
        <f t="shared" si="14"/>
        <v>2</v>
      </c>
      <c r="BG16" s="784">
        <v>5.4</v>
      </c>
      <c r="BH16" s="823" t="s">
        <v>4455</v>
      </c>
      <c r="BI16" s="823" t="s">
        <v>4456</v>
      </c>
    </row>
    <row r="17" spans="1:61" ht="11.25" hidden="1" customHeight="1" x14ac:dyDescent="0.2">
      <c r="A17" s="822" t="s">
        <v>4647</v>
      </c>
      <c r="B17" s="833" t="s">
        <v>133</v>
      </c>
      <c r="C17" s="889" t="s">
        <v>127</v>
      </c>
      <c r="D17" s="889" t="s">
        <v>4194</v>
      </c>
      <c r="E17" s="699">
        <v>47</v>
      </c>
      <c r="F17" s="1153">
        <v>52</v>
      </c>
      <c r="G17" s="1153" t="s">
        <v>36</v>
      </c>
      <c r="H17" s="1153" t="s">
        <v>114</v>
      </c>
      <c r="I17" t="n">
        <v>91.88</v>
      </c>
      <c r="J17" s="618">
        <f t="shared" si="0"/>
        <v>1.7414018284719199</v>
      </c>
      <c r="K17" s="835">
        <v>0.4</v>
      </c>
      <c r="L17" s="845">
        <v>4</v>
      </c>
      <c r="M17" s="609">
        <f t="shared" si="1"/>
        <v>1.6</v>
      </c>
      <c r="N17" s="828" t="s">
        <v>260</v>
      </c>
      <c r="O17" s="700">
        <v>0.37</v>
      </c>
      <c r="P17" s="603">
        <v>44599</v>
      </c>
      <c r="Q17" s="603">
        <v>44621</v>
      </c>
      <c r="R17" s="609">
        <f t="shared" si="2"/>
        <v>8.1081081081081159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2.7777777777777901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3.3678870711322473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4.2836189040638795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8.493080754641591</v>
      </c>
      <c r="W17" s="668">
        <f t="shared" si="3"/>
        <v>0.50436573344988156</v>
      </c>
      <c r="X17" s="669">
        <f t="shared" si="4"/>
        <v>0.24904761070138834</v>
      </c>
      <c r="Y17" s="834"/>
      <c r="Z17" s="618">
        <f t="shared" si="5"/>
        <v>22.068965517241381</v>
      </c>
      <c r="AA17" s="844">
        <f t="shared" si="6"/>
        <v>12.673103448275862</v>
      </c>
      <c r="AB17" s="845">
        <v>6</v>
      </c>
      <c r="AC17" s="824">
        <v>7.25</v>
      </c>
      <c r="AD17" s="824">
        <v>1.5</v>
      </c>
      <c r="AE17" s="824">
        <v>0.54</v>
      </c>
      <c r="AF17" s="824">
        <v>2.25</v>
      </c>
      <c r="AG17" s="824">
        <v>17.399999999999999</v>
      </c>
      <c r="AH17" s="824">
        <v>52.5</v>
      </c>
      <c r="AI17" s="824">
        <v>-11.63</v>
      </c>
      <c r="AJ17" s="824">
        <v>17.2</v>
      </c>
      <c r="AK17" s="824">
        <v>8.9</v>
      </c>
      <c r="AL17" s="836">
        <v>53470</v>
      </c>
      <c r="AM17" s="830">
        <v>0.1</v>
      </c>
      <c r="AN17" s="824">
        <v>0.36</v>
      </c>
      <c r="AO17" s="705">
        <f t="shared" si="7"/>
        <v>-6.6480827157400624</v>
      </c>
      <c r="AP17" s="706">
        <f t="shared" si="8"/>
        <v>6.0250207325357996</v>
      </c>
      <c r="AQ17" s="846">
        <f t="shared" si="9"/>
        <v>12.574879294964658</v>
      </c>
      <c r="AR17" s="618">
        <f>INDEX(Historical!$C$7:$C$1227,MATCH(B17,Historical!$B$7:$B$1249,0))*IF(AH17="n/a",1.03,IF(AH17&lt;0,1.01,IF(AH17&gt;10,1.1,(1+AH17/100))))</f>
        <v>1.6280000000000001</v>
      </c>
      <c r="AS17" s="844">
        <f t="shared" si="10"/>
        <v>1.6442800000000002</v>
      </c>
      <c r="AT17" s="844">
        <f t="shared" si="11"/>
        <v>1.7906209200000001</v>
      </c>
      <c r="AU17" s="844">
        <f t="shared" si="11"/>
        <v>1.9499861818799999</v>
      </c>
      <c r="AV17" s="844">
        <f t="shared" si="11"/>
        <v>2.1235349520673199</v>
      </c>
      <c r="AW17" s="618">
        <f t="shared" si="12"/>
        <v>9.1364220539473209</v>
      </c>
      <c r="AX17" s="713">
        <f t="shared" si="13"/>
        <v>9.9438637940218992</v>
      </c>
      <c r="AY17" s="891">
        <v>0.85</v>
      </c>
      <c r="AZ17" s="830">
        <v>57.769999999999996</v>
      </c>
      <c r="BA17" s="830">
        <v>-1.4000000000000001</v>
      </c>
      <c r="BB17" s="830">
        <v>7.9600000000000009</v>
      </c>
      <c r="BC17" s="830">
        <v>13.459999999999999</v>
      </c>
      <c r="BE17" s="594">
        <v>1976</v>
      </c>
      <c r="BF17" s="856">
        <f t="shared" si="14"/>
        <v>5</v>
      </c>
      <c r="BG17" s="840">
        <v>6.8000000000000007</v>
      </c>
      <c r="BH17" s="823" t="s">
        <v>4455</v>
      </c>
      <c r="BI17" s="823" t="s">
        <v>4456</v>
      </c>
    </row>
    <row r="18" spans="1:61" ht="11.25" customHeight="1" x14ac:dyDescent="0.2">
      <c r="A18" s="822" t="s">
        <v>4972</v>
      </c>
      <c r="B18" s="833" t="s">
        <v>124</v>
      </c>
      <c r="C18" s="889" t="s">
        <v>127</v>
      </c>
      <c r="D18" s="889" t="s">
        <v>125</v>
      </c>
      <c r="E18" s="699">
        <v>53</v>
      </c>
      <c r="F18" s="1153">
        <v>27</v>
      </c>
      <c r="G18" s="1150" t="s">
        <v>114</v>
      </c>
      <c r="H18" s="1150" t="s">
        <v>114</v>
      </c>
      <c r="I18" t="n">
        <v>46.71</v>
      </c>
      <c r="J18" s="618">
        <f t="shared" ref="J18:J81" si="15">(M18/I18)*100</f>
        <v>7.5199999999999987</v>
      </c>
      <c r="K18" s="835">
        <v>0.94</v>
      </c>
      <c r="L18" s="845">
        <v>4</v>
      </c>
      <c r="M18" s="609">
        <f t="shared" ref="M18:M81" si="16">K18*L18</f>
        <v>3.76</v>
      </c>
      <c r="N18" s="828" t="s">
        <v>126</v>
      </c>
      <c r="O18" s="700">
        <v>0.9</v>
      </c>
      <c r="P18" s="603">
        <v>44818</v>
      </c>
      <c r="Q18" s="603">
        <v>44845</v>
      </c>
      <c r="R18" s="609">
        <f t="shared" ref="R18:R81" si="17">(K18-O18)/O18*100</f>
        <v>4.4444444444444366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2.9585798816567976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6.7589770060238363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8.5879571401781707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8.4238325457558272</v>
      </c>
      <c r="W18" s="668">
        <f t="shared" ref="W18:W81" si="18">IF(OR(U18&lt;=0,U18="n/a",V18&lt;=0,V18="n/a"),"n/a",U18/V18)</f>
        <v>1.0194833638407299</v>
      </c>
      <c r="X18" s="669" t="str">
        <f t="shared" ref="X18:X81" si="19">IF(OR(AJ18&lt;=0,AJ18="n/a",U18&lt;=0,U18="n/a"),"n/a",U18/AJ18)</f>
        <v>n/a</v>
      </c>
      <c r="Y18" s="773"/>
      <c r="Z18" s="618">
        <f t="shared" ref="Z18:Z81" si="20">IF(OR(AC18&lt;0.01,AC18="n/a"),"n/a",M18/AC18*100)</f>
        <v>146.30350194552528</v>
      </c>
      <c r="AA18" s="844">
        <f t="shared" ref="AA18:AA81" si="21">IF(OR(AC18&lt;0.01,AC18="n/a"),"n/a",I18/AC18)</f>
        <v>19.45525291828794</v>
      </c>
      <c r="AB18" s="845">
        <v>12</v>
      </c>
      <c r="AC18" s="824">
        <v>2.57</v>
      </c>
      <c r="AD18" s="824">
        <v>4.28</v>
      </c>
      <c r="AE18" s="824">
        <v>3.26</v>
      </c>
      <c r="AF18" s="824" t="s">
        <v>135</v>
      </c>
      <c r="AG18" s="825">
        <v>-187.4</v>
      </c>
      <c r="AH18" s="824">
        <v>-44.6</v>
      </c>
      <c r="AI18" s="824">
        <v>4.21</v>
      </c>
      <c r="AJ18" s="824">
        <v>-28.799999999999997</v>
      </c>
      <c r="AK18" s="824">
        <v>4.16</v>
      </c>
      <c r="AL18" s="836">
        <v>82370</v>
      </c>
      <c r="AM18" s="830">
        <v>0.1</v>
      </c>
      <c r="AN18" s="824" t="s">
        <v>135</v>
      </c>
      <c r="AO18" s="705">
        <f t="shared" ref="AO18:AO81" si="22">IF(U18="n/a","n/a",IF(AA18&lt;0,"n/a",IF(AA18="n/a","n/a",J18+U18-AA18)))</f>
        <v>-3.3472957781097712</v>
      </c>
      <c r="AP18" s="706">
        <f t="shared" ref="AP18:AP81" si="23">IF(U18="n/a","n/a",J18+U18)</f>
        <v>16.107957140178168</v>
      </c>
      <c r="AQ18" s="846" t="str">
        <f t="shared" ref="AQ18:AQ81" si="24">IF(OR(AC18&lt;0.01,AC18="n/a",AF18="n/a"),"n/a",(I18/SQRT(22.5*AC18*(I18/AF18))-1)*100)</f>
        <v>n/a</v>
      </c>
      <c r="AR18" s="618">
        <f>INDEX(Historical!$C$7:$C$1227,MATCH(B18,Historical!$B$7:$B$1249,0))*IF(AH18="n/a",1.03,IF(AH18&lt;0,1.01,IF(AH18&gt;10,1.1,(1+AH18/100))))</f>
        <v>3.5148000000000001</v>
      </c>
      <c r="AS18" s="844">
        <f t="shared" ref="AS18:AS81" si="25">IF($AI18="n/a",1.03*AR18,IF($AI18&lt;0,1.01*AR18,IF($AI18&gt;10,1.1*AR18,(1+$AI18/100)*AR18)))</f>
        <v>3.6627730800000005</v>
      </c>
      <c r="AT18" s="844">
        <f t="shared" ref="AT18:AV37" si="26">IF($AK18="n/a",1.03*AS18,IF($AK18&lt;0,1.01*AS18,IF($AK18&gt;10,1.1*AS18,(1+$AK18/100)*AS18)))</f>
        <v>3.8151444401280008</v>
      </c>
      <c r="AU18" s="844">
        <f t="shared" si="26"/>
        <v>3.9738544488373257</v>
      </c>
      <c r="AV18" s="844">
        <f t="shared" si="26"/>
        <v>4.1391667939089585</v>
      </c>
      <c r="AW18" s="618">
        <f t="shared" ref="AW18:AW81" si="27">SUM(AR18:AV18)</f>
        <v>19.105738762874285</v>
      </c>
      <c r="AX18" s="713">
        <f t="shared" ref="AX18:AX81" si="28">AW18/I18*100</f>
        <v>38.21147752574857</v>
      </c>
      <c r="AY18" s="891">
        <v>0.68</v>
      </c>
      <c r="AZ18" s="830">
        <v>15.440000000000001</v>
      </c>
      <c r="BA18" s="830">
        <v>-18.350000000000001</v>
      </c>
      <c r="BB18" s="830">
        <v>5.55</v>
      </c>
      <c r="BC18" s="830">
        <v>-2.34</v>
      </c>
      <c r="BE18" s="594">
        <v>1970</v>
      </c>
      <c r="BF18" s="856">
        <f t="shared" ref="BF18:BF81" si="29">IF(BE18&gt;2020,0,IF(BE18&gt;2008,1,IF(BE18&gt;2001,2,IF(BE18&gt;1990,3,IF(BE18&gt;1980,4,IF(BE18&gt;1973,5,IF(BE18&gt;1970,6,IF(BE18&gt;1960,7,IF(BE18&gt;1958,8,IF(BE18&gt;1953,9,10))))))))))</f>
        <v>7</v>
      </c>
      <c r="BG18" s="840">
        <v>12.5</v>
      </c>
      <c r="BH18" s="823" t="s">
        <v>4455</v>
      </c>
      <c r="BI18" s="823" t="s">
        <v>4456</v>
      </c>
    </row>
    <row r="19" spans="1:61" ht="11.25" hidden="1" customHeight="1" x14ac:dyDescent="0.2">
      <c r="A19" s="838" t="s">
        <v>4649</v>
      </c>
      <c r="B19" s="567" t="s">
        <v>3732</v>
      </c>
      <c r="C19" s="889" t="s">
        <v>130</v>
      </c>
      <c r="D19" s="889" t="s">
        <v>4195</v>
      </c>
      <c r="E19" s="699">
        <v>9</v>
      </c>
      <c r="F19" s="1153">
        <v>524</v>
      </c>
      <c r="G19" s="1150" t="s">
        <v>105</v>
      </c>
      <c r="H19" s="1150" t="s">
        <v>105</v>
      </c>
      <c r="I19" t="n">
        <v>88.61</v>
      </c>
      <c r="J19" s="618">
        <f t="shared" si="15"/>
        <v>2.6633562803295341</v>
      </c>
      <c r="K19" s="835">
        <v>0.59</v>
      </c>
      <c r="L19" s="845">
        <v>4</v>
      </c>
      <c r="M19" s="609">
        <f t="shared" si="16"/>
        <v>2.36</v>
      </c>
      <c r="N19" s="828" t="s">
        <v>316</v>
      </c>
      <c r="O19" s="700">
        <v>0.55000000000000004</v>
      </c>
      <c r="P19" s="603">
        <v>44628</v>
      </c>
      <c r="Q19" s="603">
        <v>44651</v>
      </c>
      <c r="R19" s="609">
        <f t="shared" si="17"/>
        <v>7.2727272727272583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10.000000000000009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5.9935434593527459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5.1070171363672978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3.5307186749744091</v>
      </c>
      <c r="W19" s="668">
        <f t="shared" si="18"/>
        <v>1.4464525799140069</v>
      </c>
      <c r="X19" s="669">
        <f t="shared" si="19"/>
        <v>0.68093561818230641</v>
      </c>
      <c r="Y19" s="628"/>
      <c r="Z19" s="618">
        <f t="shared" si="20"/>
        <v>59</v>
      </c>
      <c r="AA19" s="844">
        <f t="shared" si="21"/>
        <v>22.1525</v>
      </c>
      <c r="AB19" s="845">
        <v>12</v>
      </c>
      <c r="AC19" s="824">
        <v>4</v>
      </c>
      <c r="AD19" s="824">
        <v>3.49</v>
      </c>
      <c r="AE19" s="824">
        <v>2.99</v>
      </c>
      <c r="AF19" s="824">
        <v>2.21</v>
      </c>
      <c r="AG19" s="824">
        <v>10.5</v>
      </c>
      <c r="AH19" s="824">
        <v>9.7000000000000011</v>
      </c>
      <c r="AI19" s="824">
        <v>7.16</v>
      </c>
      <c r="AJ19" s="824">
        <v>7.5</v>
      </c>
      <c r="AK19" s="824">
        <v>6.2600000000000007</v>
      </c>
      <c r="AL19" s="836">
        <v>22320</v>
      </c>
      <c r="AM19" s="830">
        <v>0.3</v>
      </c>
      <c r="AN19" s="824">
        <v>1.47</v>
      </c>
      <c r="AO19" s="705">
        <f t="shared" si="22"/>
        <v>-14.382126583303169</v>
      </c>
      <c r="AP19" s="706">
        <f t="shared" si="23"/>
        <v>7.7703734166968319</v>
      </c>
      <c r="AQ19" s="846">
        <f t="shared" si="24"/>
        <v>47.508229525602317</v>
      </c>
      <c r="AR19" s="618">
        <f>INDEX(Historical!$C$7:$C$1227,MATCH(B19,Historical!$B$7:$B$1249,0))*IF(AH19="n/a",1.03,IF(AH19&lt;0,1.01,IF(AH19&gt;10,1.1,(1+AH19/100))))</f>
        <v>2.4134000000000002</v>
      </c>
      <c r="AS19" s="844">
        <f t="shared" si="25"/>
        <v>2.5861994400000006</v>
      </c>
      <c r="AT19" s="844">
        <f t="shared" si="26"/>
        <v>2.7480955249440004</v>
      </c>
      <c r="AU19" s="844">
        <f t="shared" si="26"/>
        <v>2.9201263048054948</v>
      </c>
      <c r="AV19" s="844">
        <f t="shared" si="26"/>
        <v>3.1029262114863188</v>
      </c>
      <c r="AW19" s="618">
        <f t="shared" si="27"/>
        <v>13.770747481235814</v>
      </c>
      <c r="AX19" s="713">
        <f t="shared" si="28"/>
        <v>15.540850334314202</v>
      </c>
      <c r="AY19" s="891">
        <v>0.42</v>
      </c>
      <c r="AZ19" s="830">
        <v>21.89</v>
      </c>
      <c r="BA19" s="830">
        <v>-9.9599999999999991</v>
      </c>
      <c r="BB19" s="830">
        <v>8.24</v>
      </c>
      <c r="BC19" s="830">
        <v>0.26</v>
      </c>
      <c r="BE19" s="594">
        <v>2014</v>
      </c>
      <c r="BF19" s="856">
        <f t="shared" si="29"/>
        <v>1</v>
      </c>
      <c r="BG19" s="840">
        <v>2.8000000000000003</v>
      </c>
      <c r="BH19" s="823" t="s">
        <v>4455</v>
      </c>
      <c r="BI19" s="823" t="s">
        <v>4456</v>
      </c>
    </row>
    <row r="20" spans="1:61" ht="11.25" hidden="1" customHeight="1" x14ac:dyDescent="0.2">
      <c r="A20" s="829" t="s">
        <v>4650</v>
      </c>
      <c r="B20" s="833" t="s">
        <v>403</v>
      </c>
      <c r="C20" s="889" t="s">
        <v>107</v>
      </c>
      <c r="D20" s="889" t="s">
        <v>117</v>
      </c>
      <c r="E20" s="699">
        <v>20</v>
      </c>
      <c r="F20" s="1153">
        <v>183</v>
      </c>
      <c r="G20" s="1153" t="s">
        <v>105</v>
      </c>
      <c r="H20" s="1153" t="s">
        <v>105</v>
      </c>
      <c r="I20" t="n">
        <v>36.3</v>
      </c>
      <c r="J20" s="618">
        <f t="shared" si="15"/>
        <v>0.99173553719008267</v>
      </c>
      <c r="K20" s="835">
        <v>0.36</v>
      </c>
      <c r="L20" s="845">
        <v>1</v>
      </c>
      <c r="M20" s="609">
        <f t="shared" si="16"/>
        <v>0.36</v>
      </c>
      <c r="N20" s="828" t="s">
        <v>170</v>
      </c>
      <c r="O20" s="700">
        <v>0.34</v>
      </c>
      <c r="P20" s="1006">
        <v>44890</v>
      </c>
      <c r="Q20" s="1006">
        <v>44908</v>
      </c>
      <c r="R20" s="609">
        <f t="shared" si="17"/>
        <v>5.8823529411764595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6.25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6.6858844342181811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7.2145025900850923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10.97617886603237</v>
      </c>
      <c r="W20" s="668">
        <f t="shared" si="18"/>
        <v>0.65728726528059622</v>
      </c>
      <c r="X20" s="669">
        <f t="shared" si="19"/>
        <v>0.1992956516598092</v>
      </c>
      <c r="Y20" s="834"/>
      <c r="Z20" s="618">
        <f t="shared" si="20"/>
        <v>2.6277372262773722</v>
      </c>
      <c r="AA20" s="844">
        <f t="shared" si="21"/>
        <v>2.6496350364963503</v>
      </c>
      <c r="AB20" s="845">
        <v>12</v>
      </c>
      <c r="AC20" s="824">
        <v>13.7</v>
      </c>
      <c r="AD20" s="824">
        <v>0.12</v>
      </c>
      <c r="AE20" s="824">
        <v>1.83</v>
      </c>
      <c r="AF20" s="824">
        <v>1.0900000000000001</v>
      </c>
      <c r="AG20" s="824">
        <v>27.700000000000003</v>
      </c>
      <c r="AH20" s="824">
        <v>-34</v>
      </c>
      <c r="AI20" s="824">
        <v>22.7</v>
      </c>
      <c r="AJ20" s="824">
        <v>36.199999999999996</v>
      </c>
      <c r="AK20" s="824">
        <v>24.27</v>
      </c>
      <c r="AL20" s="836">
        <v>3420</v>
      </c>
      <c r="AM20" s="830">
        <v>14.6</v>
      </c>
      <c r="AN20" s="824">
        <v>0.27</v>
      </c>
      <c r="AO20" s="705">
        <f t="shared" si="22"/>
        <v>5.5566030907788235</v>
      </c>
      <c r="AP20" s="706">
        <f t="shared" si="23"/>
        <v>8.2062381272751743</v>
      </c>
      <c r="AQ20" s="846">
        <f t="shared" si="24"/>
        <v>-64.172622573847107</v>
      </c>
      <c r="AR20" s="618">
        <f>INDEX(Historical!$C$7:$C$1227,MATCH(B20,Historical!$B$7:$B$1249,0))*IF(AH20="n/a",1.03,IF(AH20&lt;0,1.01,IF(AH20&gt;10,1.1,(1+AH20/100))))</f>
        <v>0.34340000000000004</v>
      </c>
      <c r="AS20" s="844">
        <f t="shared" si="25"/>
        <v>0.37774000000000008</v>
      </c>
      <c r="AT20" s="844">
        <f t="shared" si="26"/>
        <v>0.41551400000000011</v>
      </c>
      <c r="AU20" s="844">
        <f t="shared" si="26"/>
        <v>0.45706540000000018</v>
      </c>
      <c r="AV20" s="844">
        <f t="shared" si="26"/>
        <v>0.50277194000000025</v>
      </c>
      <c r="AW20" s="618">
        <f t="shared" si="27"/>
        <v>2.0964913400000005</v>
      </c>
      <c r="AX20" s="713">
        <f t="shared" si="28"/>
        <v>5.7754582369146021</v>
      </c>
      <c r="AY20" s="891">
        <v>0.99</v>
      </c>
      <c r="AZ20" s="830">
        <v>44.42</v>
      </c>
      <c r="BA20" s="830">
        <v>-8.9499999999999993</v>
      </c>
      <c r="BB20" s="830">
        <v>4.24</v>
      </c>
      <c r="BC20" s="830">
        <v>5.76</v>
      </c>
      <c r="BE20" s="594">
        <v>2005</v>
      </c>
      <c r="BF20" s="856">
        <f t="shared" si="29"/>
        <v>2</v>
      </c>
      <c r="BG20" s="840">
        <v>1.7000000000000002</v>
      </c>
      <c r="BH20" s="823" t="s">
        <v>4455</v>
      </c>
      <c r="BI20" s="823" t="s">
        <v>4456</v>
      </c>
    </row>
    <row r="21" spans="1:61" ht="11.25" hidden="1" customHeight="1" x14ac:dyDescent="0.2">
      <c r="A21" s="839" t="s">
        <v>4497</v>
      </c>
      <c r="B21" s="833" t="s">
        <v>4494</v>
      </c>
      <c r="C21" s="889" t="s">
        <v>122</v>
      </c>
      <c r="D21" s="889" t="s">
        <v>4222</v>
      </c>
      <c r="E21" s="699">
        <v>7</v>
      </c>
      <c r="F21" s="1153">
        <v>618</v>
      </c>
      <c r="G21" s="1132" t="s">
        <v>105</v>
      </c>
      <c r="H21" s="1132" t="s">
        <v>105</v>
      </c>
      <c r="I21" t="n">
        <v>50.92</v>
      </c>
      <c r="J21" s="618">
        <f t="shared" si="15"/>
        <v>3.1421838177533385</v>
      </c>
      <c r="K21" s="835">
        <v>0.4</v>
      </c>
      <c r="L21" s="845">
        <v>4</v>
      </c>
      <c r="M21" s="609">
        <f t="shared" si="16"/>
        <v>1.6</v>
      </c>
      <c r="N21" s="828" t="s">
        <v>511</v>
      </c>
      <c r="O21" s="700">
        <v>0.35</v>
      </c>
      <c r="P21" s="603">
        <v>44624</v>
      </c>
      <c r="Q21" s="603">
        <v>44635</v>
      </c>
      <c r="R21" s="609">
        <f t="shared" si="17"/>
        <v>14.285714285714299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47.368421052631568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47.081636389614935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31.20944756784505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8.1421018250528618</v>
      </c>
      <c r="W21" s="668">
        <f t="shared" si="18"/>
        <v>3.8330947264519657</v>
      </c>
      <c r="X21" s="669">
        <f t="shared" si="19"/>
        <v>1.209668510381591</v>
      </c>
      <c r="Y21" s="640" t="s">
        <v>5244</v>
      </c>
      <c r="Z21" s="618">
        <f t="shared" si="20"/>
        <v>108.10810810810811</v>
      </c>
      <c r="AA21" s="844">
        <f t="shared" si="21"/>
        <v>34.405405405405403</v>
      </c>
      <c r="AB21" s="845">
        <v>12</v>
      </c>
      <c r="AC21" s="824">
        <v>1.48</v>
      </c>
      <c r="AD21" s="824" t="s">
        <v>135</v>
      </c>
      <c r="AE21" s="824">
        <v>4.2</v>
      </c>
      <c r="AF21" s="824">
        <v>1.41</v>
      </c>
      <c r="AG21" s="824">
        <v>4.2</v>
      </c>
      <c r="AH21" s="824">
        <v>5.4</v>
      </c>
      <c r="AI21" s="824">
        <v>-11.59</v>
      </c>
      <c r="AJ21" s="824">
        <v>25.8</v>
      </c>
      <c r="AK21" s="824">
        <v>-8.17</v>
      </c>
      <c r="AL21" s="836">
        <v>22290</v>
      </c>
      <c r="AM21" s="830">
        <v>0.2</v>
      </c>
      <c r="AN21" s="824">
        <v>0.09</v>
      </c>
      <c r="AO21" s="705">
        <f t="shared" si="22"/>
        <v>-5.377401980701535E-2</v>
      </c>
      <c r="AP21" s="706">
        <f t="shared" si="23"/>
        <v>34.351631385598388</v>
      </c>
      <c r="AQ21" s="846">
        <f t="shared" si="24"/>
        <v>46.835692938470231</v>
      </c>
      <c r="AR21" s="618">
        <f>INDEX(Historical!$C$7:$C$1227,MATCH(B21,Historical!$B$7:$B$1249,0))*IF(AH21="n/a",1.03,IF(AH21&lt;0,1.01,IF(AH21&gt;10,1.1,(1+AH21/100))))</f>
        <v>1.4756</v>
      </c>
      <c r="AS21" s="844">
        <f t="shared" si="25"/>
        <v>1.490356</v>
      </c>
      <c r="AT21" s="844">
        <f t="shared" si="26"/>
        <v>1.5052595600000001</v>
      </c>
      <c r="AU21" s="844">
        <f t="shared" si="26"/>
        <v>1.5203121556000001</v>
      </c>
      <c r="AV21" s="844">
        <f t="shared" si="26"/>
        <v>1.5355152771560001</v>
      </c>
      <c r="AW21" s="618">
        <f t="shared" si="27"/>
        <v>7.5270429927559999</v>
      </c>
      <c r="AX21" s="713">
        <f t="shared" si="28"/>
        <v>14.782095429607226</v>
      </c>
      <c r="AY21" s="891">
        <v>0.78</v>
      </c>
      <c r="AZ21" s="830">
        <v>37.299999999999997</v>
      </c>
      <c r="BA21" s="830">
        <v>-24.98</v>
      </c>
      <c r="BB21" s="830">
        <v>14.540000000000001</v>
      </c>
      <c r="BC21" s="830">
        <v>1.4200000000000002</v>
      </c>
      <c r="BE21" s="594">
        <v>2016</v>
      </c>
      <c r="BF21" s="856">
        <f t="shared" si="29"/>
        <v>1</v>
      </c>
      <c r="BG21" s="840">
        <v>2.8000000000000003</v>
      </c>
      <c r="BH21" s="823" t="s">
        <v>4455</v>
      </c>
      <c r="BI21" s="823" t="s">
        <v>4456</v>
      </c>
    </row>
    <row r="22" spans="1:61" ht="11.25" hidden="1" customHeight="1" x14ac:dyDescent="0.2">
      <c r="A22" s="822" t="s">
        <v>4651</v>
      </c>
      <c r="B22" s="833" t="s">
        <v>886</v>
      </c>
      <c r="C22" s="889" t="s">
        <v>130</v>
      </c>
      <c r="D22" s="889" t="s">
        <v>4196</v>
      </c>
      <c r="E22" s="699">
        <v>13</v>
      </c>
      <c r="F22" s="1153">
        <v>304</v>
      </c>
      <c r="G22" s="1128" t="s">
        <v>36</v>
      </c>
      <c r="H22" s="1128" t="s">
        <v>36</v>
      </c>
      <c r="I22" t="n">
        <v>96.58</v>
      </c>
      <c r="J22" s="618">
        <f t="shared" si="15"/>
        <v>3.4375647131911364</v>
      </c>
      <c r="K22" s="835">
        <v>0.83</v>
      </c>
      <c r="L22" s="845">
        <v>4</v>
      </c>
      <c r="M22" s="609">
        <f t="shared" si="16"/>
        <v>3.32</v>
      </c>
      <c r="N22" s="828" t="s">
        <v>247</v>
      </c>
      <c r="O22" s="700">
        <v>0.78</v>
      </c>
      <c r="P22" s="603">
        <v>44874</v>
      </c>
      <c r="Q22" s="603">
        <v>44904</v>
      </c>
      <c r="R22" s="609">
        <f t="shared" si="17"/>
        <v>6.4102564102564017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5.6338028169014231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5.8441625740549341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5.7350754450265606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4.9530230946253528</v>
      </c>
      <c r="W22" s="668">
        <f t="shared" si="18"/>
        <v>1.157893943852156</v>
      </c>
      <c r="X22" s="669">
        <f t="shared" si="19"/>
        <v>0.1803482844347975</v>
      </c>
      <c r="Y22" s="833"/>
      <c r="Z22" s="618">
        <f t="shared" si="20"/>
        <v>68.879668049792514</v>
      </c>
      <c r="AA22" s="844">
        <f t="shared" si="21"/>
        <v>20.037344398340249</v>
      </c>
      <c r="AB22" s="845">
        <v>12</v>
      </c>
      <c r="AC22" s="824">
        <v>4.82</v>
      </c>
      <c r="AD22" s="824">
        <v>3.18</v>
      </c>
      <c r="AE22" s="824">
        <v>2.5499999999999998</v>
      </c>
      <c r="AF22" s="824">
        <v>2</v>
      </c>
      <c r="AG22" s="824">
        <v>10.4</v>
      </c>
      <c r="AH22" s="824">
        <v>14.6</v>
      </c>
      <c r="AI22" s="824">
        <v>5.6899999999999995</v>
      </c>
      <c r="AJ22" s="824">
        <v>31.8</v>
      </c>
      <c r="AK22" s="824">
        <v>6.18</v>
      </c>
      <c r="AL22" s="836">
        <v>47910</v>
      </c>
      <c r="AM22" s="830">
        <v>0.03</v>
      </c>
      <c r="AN22" s="824">
        <v>1.55</v>
      </c>
      <c r="AO22" s="705">
        <f t="shared" si="22"/>
        <v>-10.864704240122553</v>
      </c>
      <c r="AP22" s="706">
        <f t="shared" si="23"/>
        <v>9.1726401582176962</v>
      </c>
      <c r="AQ22" s="846">
        <f t="shared" si="24"/>
        <v>33.457756606817981</v>
      </c>
      <c r="AR22" s="618">
        <f>INDEX(Historical!$C$7:$C$1227,MATCH(B22,Historical!$B$7:$B$1249,0))*IF(AH22="n/a",1.03,IF(AH22&lt;0,1.01,IF(AH22&gt;10,1.1,(1+AH22/100))))</f>
        <v>3.3000000000000003</v>
      </c>
      <c r="AS22" s="844">
        <f t="shared" si="25"/>
        <v>3.4877700000000003</v>
      </c>
      <c r="AT22" s="844">
        <f t="shared" si="26"/>
        <v>3.7033141860000005</v>
      </c>
      <c r="AU22" s="844">
        <f t="shared" si="26"/>
        <v>3.9321790026948009</v>
      </c>
      <c r="AV22" s="844">
        <f t="shared" si="26"/>
        <v>4.1751876650613395</v>
      </c>
      <c r="AW22" s="618">
        <f t="shared" si="27"/>
        <v>18.598450853756141</v>
      </c>
      <c r="AX22" s="713">
        <f t="shared" si="28"/>
        <v>19.25704167918424</v>
      </c>
      <c r="AY22" s="891">
        <v>0.41</v>
      </c>
      <c r="AZ22" s="830">
        <v>20.669999999999998</v>
      </c>
      <c r="BA22" s="830">
        <v>-8.33</v>
      </c>
      <c r="BB22" s="830">
        <v>8.14</v>
      </c>
      <c r="BC22" s="830">
        <v>1.04</v>
      </c>
      <c r="BE22" s="594">
        <v>2011</v>
      </c>
      <c r="BF22" s="856">
        <f t="shared" si="29"/>
        <v>1</v>
      </c>
      <c r="BG22" s="840">
        <v>2.7</v>
      </c>
      <c r="BH22" s="823" t="s">
        <v>4455</v>
      </c>
      <c r="BI22" s="823" t="s">
        <v>4456</v>
      </c>
    </row>
    <row r="23" spans="1:61" s="737" customFormat="1" ht="11.25" hidden="1" customHeight="1" x14ac:dyDescent="0.2">
      <c r="A23" s="613" t="s">
        <v>4652</v>
      </c>
      <c r="B23" s="743" t="s">
        <v>859</v>
      </c>
      <c r="C23" s="889" t="s">
        <v>130</v>
      </c>
      <c r="D23" s="889" t="s">
        <v>4197</v>
      </c>
      <c r="E23" s="721">
        <v>11</v>
      </c>
      <c r="F23" s="1153">
        <v>403</v>
      </c>
      <c r="G23" s="1154" t="s">
        <v>105</v>
      </c>
      <c r="H23" s="1154" t="s">
        <v>105</v>
      </c>
      <c r="I23" t="n">
        <v>28.52</v>
      </c>
      <c r="J23" s="723">
        <f t="shared" si="15"/>
        <v>2.2159887798036468</v>
      </c>
      <c r="K23" s="724">
        <v>0.158</v>
      </c>
      <c r="L23" s="725">
        <v>4</v>
      </c>
      <c r="M23" s="726">
        <f t="shared" si="16"/>
        <v>0.63200000000000001</v>
      </c>
      <c r="N23" s="727" t="s">
        <v>106</v>
      </c>
      <c r="O23" s="728">
        <v>0.15049999999999999</v>
      </c>
      <c r="P23" s="1049">
        <v>44592</v>
      </c>
      <c r="Q23" s="1049">
        <v>44607</v>
      </c>
      <c r="R23" s="726">
        <f t="shared" si="17"/>
        <v>4.9833887043189415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5.0244242847173659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5.002034962595947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6.4703699137160342</v>
      </c>
      <c r="V23" s="667" t="str">
        <f>IF(INDEX(Historical!$N$7:$N$1218,MATCH(B23,Historical!$B$7:$B$1249,0))=0,"n/a",((INDEX(Historical!$C$7:$C$1227,MATCH(B23,Historical!$B$7:$B$1249,0))/INDEX(Historical!$N$7:$N$1218,MATCH(B23,Historical!$B$7:$B$1249,0)))^(1/10)-1)*100)</f>
        <v>n/a</v>
      </c>
      <c r="W23" s="668" t="str">
        <f t="shared" si="18"/>
        <v>n/a</v>
      </c>
      <c r="X23" s="669">
        <f t="shared" si="19"/>
        <v>0.91003796254796554</v>
      </c>
      <c r="Y23" s="729"/>
      <c r="Z23" s="723" t="str">
        <f t="shared" si="20"/>
        <v>n/a</v>
      </c>
      <c r="AA23" s="730" t="str">
        <f t="shared" si="21"/>
        <v>n/a</v>
      </c>
      <c r="AB23" s="725">
        <v>12</v>
      </c>
      <c r="AC23" s="731">
        <v>-0.64</v>
      </c>
      <c r="AD23" s="731" t="s">
        <v>135</v>
      </c>
      <c r="AE23" s="731">
        <v>1.51</v>
      </c>
      <c r="AF23" s="731">
        <v>7.81</v>
      </c>
      <c r="AG23" s="731">
        <v>-12.3</v>
      </c>
      <c r="AH23" s="731">
        <v>7.9</v>
      </c>
      <c r="AI23" s="731">
        <v>7.2700000000000005</v>
      </c>
      <c r="AJ23" s="731">
        <v>7.1099999999999994</v>
      </c>
      <c r="AK23" s="731">
        <v>7.61</v>
      </c>
      <c r="AL23" s="732">
        <v>18610</v>
      </c>
      <c r="AM23" s="733">
        <v>0.33999999999999997</v>
      </c>
      <c r="AN23" s="731">
        <v>8.64</v>
      </c>
      <c r="AO23" s="734" t="str">
        <f t="shared" si="22"/>
        <v>n/a</v>
      </c>
      <c r="AP23" s="735">
        <f t="shared" si="23"/>
        <v>8.686358693519681</v>
      </c>
      <c r="AQ23" s="846" t="str">
        <f t="shared" si="24"/>
        <v>n/a</v>
      </c>
      <c r="AR23" s="618">
        <f>INDEX(Historical!$C$7:$C$1227,MATCH(B23,Historical!$B$7:$B$1249,0))*IF(AH23="n/a",1.03,IF(AH23&lt;0,1.01,IF(AH23&gt;10,1.1,(1+AH23/100))))</f>
        <v>0.64955799999999997</v>
      </c>
      <c r="AS23" s="730">
        <f t="shared" si="25"/>
        <v>0.69678086659999994</v>
      </c>
      <c r="AT23" s="730">
        <f t="shared" si="26"/>
        <v>0.74980589054825997</v>
      </c>
      <c r="AU23" s="730">
        <f t="shared" si="26"/>
        <v>0.80686611881898262</v>
      </c>
      <c r="AV23" s="730">
        <f t="shared" si="26"/>
        <v>0.86826863046110725</v>
      </c>
      <c r="AW23" s="723">
        <f t="shared" si="27"/>
        <v>3.7712795064283497</v>
      </c>
      <c r="AX23" s="736">
        <f t="shared" si="28"/>
        <v>13.223280176817495</v>
      </c>
      <c r="AY23" s="892">
        <v>0.97</v>
      </c>
      <c r="AZ23" s="733">
        <v>55.32</v>
      </c>
      <c r="BA23" s="733">
        <v>-0.64</v>
      </c>
      <c r="BB23" s="733">
        <v>12.73</v>
      </c>
      <c r="BC23" s="733">
        <v>23.57</v>
      </c>
      <c r="BD23" s="866"/>
      <c r="BE23" s="594">
        <v>2012</v>
      </c>
      <c r="BF23" s="856">
        <f t="shared" si="29"/>
        <v>1</v>
      </c>
      <c r="BG23" s="784">
        <v>-0.8</v>
      </c>
      <c r="BH23" s="823" t="s">
        <v>4455</v>
      </c>
      <c r="BI23" s="823" t="s">
        <v>4456</v>
      </c>
    </row>
    <row r="24" spans="1:61" ht="11.25" hidden="1" customHeight="1" x14ac:dyDescent="0.2">
      <c r="A24" s="829" t="s">
        <v>4653</v>
      </c>
      <c r="B24" s="833" t="s">
        <v>405</v>
      </c>
      <c r="C24" s="889" t="s">
        <v>107</v>
      </c>
      <c r="D24" s="889" t="s">
        <v>117</v>
      </c>
      <c r="E24" s="699">
        <v>17</v>
      </c>
      <c r="F24" s="1153">
        <v>237</v>
      </c>
      <c r="G24" s="1153" t="s">
        <v>105</v>
      </c>
      <c r="H24" s="1153" t="s">
        <v>105</v>
      </c>
      <c r="I24" t="n">
        <v>141.77</v>
      </c>
      <c r="J24" s="618">
        <f t="shared" si="15"/>
        <v>1.7775269803202369</v>
      </c>
      <c r="K24" s="835">
        <v>0.63</v>
      </c>
      <c r="L24" s="845">
        <v>4</v>
      </c>
      <c r="M24" s="609">
        <f t="shared" si="16"/>
        <v>2.52</v>
      </c>
      <c r="N24" s="828" t="s">
        <v>406</v>
      </c>
      <c r="O24" s="700">
        <v>0.56000000000000005</v>
      </c>
      <c r="P24" s="603">
        <v>44847</v>
      </c>
      <c r="Q24" s="603">
        <v>44859</v>
      </c>
      <c r="R24" s="609">
        <f t="shared" si="17"/>
        <v>12.499999999999991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11.351351351351347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12.41727990402941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12.316938545946243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12.012923875152914</v>
      </c>
      <c r="W24" s="668">
        <f t="shared" si="18"/>
        <v>1.0253073002004234</v>
      </c>
      <c r="X24" s="669">
        <f t="shared" si="19"/>
        <v>1.0710381344301081</v>
      </c>
      <c r="Y24" s="628"/>
      <c r="Z24" s="618">
        <f t="shared" si="20"/>
        <v>21.97035745422842</v>
      </c>
      <c r="AA24" s="844">
        <f t="shared" si="21"/>
        <v>12.360069747166522</v>
      </c>
      <c r="AB24" s="845">
        <v>12</v>
      </c>
      <c r="AC24" s="824">
        <v>11.47</v>
      </c>
      <c r="AD24" s="824">
        <v>4.66</v>
      </c>
      <c r="AE24" s="824">
        <v>1.74</v>
      </c>
      <c r="AF24" s="824">
        <v>3.03</v>
      </c>
      <c r="AG24" s="824">
        <v>21.9</v>
      </c>
      <c r="AH24" s="824">
        <v>246.60000000000002</v>
      </c>
      <c r="AI24" s="824">
        <v>3.3000000000000003</v>
      </c>
      <c r="AJ24" s="824">
        <v>11.5</v>
      </c>
      <c r="AK24" s="824">
        <v>2.62</v>
      </c>
      <c r="AL24" s="836">
        <v>11940</v>
      </c>
      <c r="AM24" s="830">
        <v>0.4</v>
      </c>
      <c r="AN24" s="824">
        <v>0.39</v>
      </c>
      <c r="AO24" s="705">
        <f t="shared" si="22"/>
        <v>1.7343957790999589</v>
      </c>
      <c r="AP24" s="706">
        <f t="shared" si="23"/>
        <v>14.094465526266481</v>
      </c>
      <c r="AQ24" s="846">
        <f t="shared" si="24"/>
        <v>29.01509185434179</v>
      </c>
      <c r="AR24" s="618">
        <f>INDEX(Historical!$C$7:$C$1227,MATCH(B24,Historical!$B$7:$B$1249,0))*IF(AH24="n/a",1.03,IF(AH24&lt;0,1.01,IF(AH24&gt;10,1.1,(1+AH24/100))))</f>
        <v>2.2660000000000005</v>
      </c>
      <c r="AS24" s="844">
        <f t="shared" si="25"/>
        <v>2.3407780000000002</v>
      </c>
      <c r="AT24" s="844">
        <f t="shared" si="26"/>
        <v>2.4021063836000001</v>
      </c>
      <c r="AU24" s="844">
        <f t="shared" si="26"/>
        <v>2.4650415708503202</v>
      </c>
      <c r="AV24" s="844">
        <f t="shared" si="26"/>
        <v>2.5296256600065985</v>
      </c>
      <c r="AW24" s="618">
        <f t="shared" si="27"/>
        <v>12.003551614456917</v>
      </c>
      <c r="AX24" s="713">
        <f t="shared" si="28"/>
        <v>8.4669193866522647</v>
      </c>
      <c r="AY24" s="891">
        <v>0.83</v>
      </c>
      <c r="AZ24" s="830">
        <v>26.400000000000002</v>
      </c>
      <c r="BA24" s="830">
        <v>-4.45</v>
      </c>
      <c r="BB24" s="830">
        <v>6.77</v>
      </c>
      <c r="BC24" s="830">
        <v>7.6499999999999995</v>
      </c>
      <c r="BE24" s="594">
        <v>2007</v>
      </c>
      <c r="BF24" s="856">
        <f t="shared" si="29"/>
        <v>2</v>
      </c>
      <c r="BG24" s="840">
        <v>3.4000000000000004</v>
      </c>
      <c r="BH24" s="823" t="s">
        <v>4455</v>
      </c>
      <c r="BI24" s="823" t="s">
        <v>4456</v>
      </c>
    </row>
    <row r="25" spans="1:61" ht="11.25" hidden="1" customHeight="1" x14ac:dyDescent="0.2">
      <c r="A25" s="829" t="s">
        <v>4785</v>
      </c>
      <c r="B25" s="833" t="s">
        <v>531</v>
      </c>
      <c r="C25" s="889" t="s">
        <v>4186</v>
      </c>
      <c r="D25" s="889" t="s">
        <v>4187</v>
      </c>
      <c r="E25" s="699">
        <v>18</v>
      </c>
      <c r="F25" s="1153">
        <v>210</v>
      </c>
      <c r="G25" s="1131" t="s">
        <v>105</v>
      </c>
      <c r="H25" s="1131" t="s">
        <v>105</v>
      </c>
      <c r="I25" t="n">
        <v>106.96</v>
      </c>
      <c r="J25" s="618">
        <f t="shared" si="15"/>
        <v>4.5624532535527296</v>
      </c>
      <c r="K25" s="835">
        <v>1.22</v>
      </c>
      <c r="L25" s="845">
        <v>4</v>
      </c>
      <c r="M25" s="609">
        <f t="shared" si="16"/>
        <v>4.88</v>
      </c>
      <c r="N25" s="828" t="s">
        <v>316</v>
      </c>
      <c r="O25" s="700">
        <v>1.1599999999999999</v>
      </c>
      <c r="P25" s="603">
        <v>44634</v>
      </c>
      <c r="Q25" s="603">
        <v>44651</v>
      </c>
      <c r="R25" s="609">
        <f t="shared" si="17"/>
        <v>5.1724137931034528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3.603603603603589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5.120531627664815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5.4977102369160535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5.394729309620816</v>
      </c>
      <c r="W25" s="668">
        <f t="shared" si="18"/>
        <v>1.019089174152183</v>
      </c>
      <c r="X25" s="669">
        <f t="shared" si="19"/>
        <v>0.25103699711945454</v>
      </c>
      <c r="Y25" s="833"/>
      <c r="Z25" s="618">
        <f t="shared" si="20"/>
        <v>99.795501022494889</v>
      </c>
      <c r="AA25" s="844">
        <f t="shared" si="21"/>
        <v>21.87321063394683</v>
      </c>
      <c r="AB25" s="845">
        <v>12</v>
      </c>
      <c r="AC25" s="824">
        <v>4.8899999999999997</v>
      </c>
      <c r="AD25" s="824" t="s">
        <v>135</v>
      </c>
      <c r="AE25" s="824">
        <v>6.75</v>
      </c>
      <c r="AF25" s="824">
        <v>1.91</v>
      </c>
      <c r="AG25" s="824">
        <v>8.4</v>
      </c>
      <c r="AH25" s="824">
        <v>491.9</v>
      </c>
      <c r="AI25" s="824">
        <v>-12.55</v>
      </c>
      <c r="AJ25" s="824">
        <v>21.9</v>
      </c>
      <c r="AK25" s="824" t="s">
        <v>135</v>
      </c>
      <c r="AL25" s="836">
        <v>30850</v>
      </c>
      <c r="AM25" s="830">
        <v>0.1</v>
      </c>
      <c r="AN25" s="824">
        <v>0.96</v>
      </c>
      <c r="AO25" s="705">
        <f t="shared" si="22"/>
        <v>-11.813047143478046</v>
      </c>
      <c r="AP25" s="706">
        <f t="shared" si="23"/>
        <v>10.060163490468783</v>
      </c>
      <c r="AQ25" s="846">
        <f t="shared" si="24"/>
        <v>36.26417530475041</v>
      </c>
      <c r="AR25" s="618">
        <f>INDEX(Historical!$C$7:$C$1227,MATCH(B25,Historical!$B$7:$B$1249,0))*IF(AH25="n/a",1.03,IF(AH25&lt;0,1.01,IF(AH25&gt;10,1.1,(1+AH25/100))))</f>
        <v>5.0599999999999996</v>
      </c>
      <c r="AS25" s="844">
        <f t="shared" si="25"/>
        <v>5.1105999999999998</v>
      </c>
      <c r="AT25" s="844">
        <f t="shared" si="26"/>
        <v>5.2639180000000003</v>
      </c>
      <c r="AU25" s="844">
        <f t="shared" si="26"/>
        <v>5.4218355400000009</v>
      </c>
      <c r="AV25" s="844">
        <f t="shared" si="26"/>
        <v>5.584490606200001</v>
      </c>
      <c r="AW25" s="618">
        <f t="shared" si="27"/>
        <v>26.4408441462</v>
      </c>
      <c r="AX25" s="713">
        <f t="shared" si="28"/>
        <v>24.720310533096487</v>
      </c>
      <c r="AY25" s="891">
        <v>0.46</v>
      </c>
      <c r="AZ25" s="830">
        <v>31.130000000000003</v>
      </c>
      <c r="BA25" s="830">
        <v>-36.9</v>
      </c>
      <c r="BB25" s="830">
        <v>11.39</v>
      </c>
      <c r="BC25" s="830">
        <v>-10.23</v>
      </c>
      <c r="BE25" s="594">
        <v>2005</v>
      </c>
      <c r="BF25" s="856">
        <f t="shared" si="29"/>
        <v>2</v>
      </c>
      <c r="BG25" s="840">
        <v>3.8</v>
      </c>
      <c r="BH25" s="823" t="s">
        <v>4455</v>
      </c>
      <c r="BI25" s="823" t="s">
        <v>4457</v>
      </c>
    </row>
    <row r="26" spans="1:61" ht="11.25" hidden="1" customHeight="1" x14ac:dyDescent="0.2">
      <c r="A26" s="822" t="s">
        <v>4655</v>
      </c>
      <c r="B26" s="833" t="s">
        <v>861</v>
      </c>
      <c r="C26" s="889" t="s">
        <v>111</v>
      </c>
      <c r="D26" s="889" t="s">
        <v>210</v>
      </c>
      <c r="E26" s="699">
        <v>10</v>
      </c>
      <c r="F26" s="1153">
        <v>485</v>
      </c>
      <c r="G26" s="1153" t="s">
        <v>105</v>
      </c>
      <c r="H26" s="1153" t="s">
        <v>105</v>
      </c>
      <c r="I26" t="n">
        <v>132.85</v>
      </c>
      <c r="J26" s="618">
        <f t="shared" si="15"/>
        <v>0.72261949567181027</v>
      </c>
      <c r="K26" s="835">
        <v>0.24</v>
      </c>
      <c r="L26" s="845">
        <v>4</v>
      </c>
      <c r="M26" s="609">
        <f t="shared" si="16"/>
        <v>0.96</v>
      </c>
      <c r="N26" s="828" t="s">
        <v>147</v>
      </c>
      <c r="O26" s="700">
        <v>0.2</v>
      </c>
      <c r="P26" s="603">
        <v>44694</v>
      </c>
      <c r="Q26" s="603">
        <v>44727</v>
      </c>
      <c r="R26" s="609">
        <f t="shared" si="17"/>
        <v>19.999999999999989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18.75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8.1983855523197757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7.8852443962371455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18"/>
        <v>n/a</v>
      </c>
      <c r="X26" s="669">
        <f t="shared" si="19"/>
        <v>0.18210726088307497</v>
      </c>
      <c r="Y26" s="640"/>
      <c r="Z26" s="618">
        <f t="shared" si="20"/>
        <v>8.4805653710247348</v>
      </c>
      <c r="AA26" s="844">
        <f t="shared" si="21"/>
        <v>11.735865724381625</v>
      </c>
      <c r="AB26" s="845">
        <v>12</v>
      </c>
      <c r="AC26" s="824">
        <v>11.32</v>
      </c>
      <c r="AD26" s="824">
        <v>1.63</v>
      </c>
      <c r="AE26" s="824">
        <v>0.79</v>
      </c>
      <c r="AF26" s="824">
        <v>2.75</v>
      </c>
      <c r="AG26" s="824">
        <v>24.3</v>
      </c>
      <c r="AH26" s="824">
        <v>109.7</v>
      </c>
      <c r="AI26" s="824">
        <v>7.79</v>
      </c>
      <c r="AJ26" s="824">
        <v>43.3</v>
      </c>
      <c r="AK26" s="824">
        <v>7.02</v>
      </c>
      <c r="AL26" s="836">
        <v>9450</v>
      </c>
      <c r="AM26" s="830">
        <v>0.4</v>
      </c>
      <c r="AN26" s="824">
        <v>0.63</v>
      </c>
      <c r="AO26" s="705">
        <f t="shared" si="22"/>
        <v>-3.1280018324726697</v>
      </c>
      <c r="AP26" s="706">
        <f t="shared" si="23"/>
        <v>8.6078638919089556</v>
      </c>
      <c r="AQ26" s="846">
        <f t="shared" si="24"/>
        <v>19.765754226136444</v>
      </c>
      <c r="AR26" s="618">
        <f>INDEX(Historical!$C$7:$C$1227,MATCH(B26,Historical!$B$7:$B$1249,0))*IF(AH26="n/a",1.03,IF(AH26&lt;0,1.01,IF(AH26&gt;10,1.1,(1+AH26/100))))</f>
        <v>0.83600000000000008</v>
      </c>
      <c r="AS26" s="844">
        <f t="shared" si="25"/>
        <v>0.90112440000000016</v>
      </c>
      <c r="AT26" s="844">
        <f t="shared" si="26"/>
        <v>0.96438333288000022</v>
      </c>
      <c r="AU26" s="844">
        <f t="shared" si="26"/>
        <v>1.0320830428481762</v>
      </c>
      <c r="AV26" s="844">
        <f t="shared" si="26"/>
        <v>1.1045352724561182</v>
      </c>
      <c r="AW26" s="618">
        <f t="shared" si="27"/>
        <v>4.8381260481842947</v>
      </c>
      <c r="AX26" s="713">
        <f t="shared" si="28"/>
        <v>3.6417960468079</v>
      </c>
      <c r="AY26" s="891">
        <v>1.43</v>
      </c>
      <c r="AZ26" s="830">
        <v>49.88</v>
      </c>
      <c r="BA26" s="830">
        <v>-8.36</v>
      </c>
      <c r="BB26" s="830">
        <v>15.97</v>
      </c>
      <c r="BC26" s="830">
        <v>14.27</v>
      </c>
      <c r="BE26" s="594">
        <v>2013</v>
      </c>
      <c r="BF26" s="856">
        <f t="shared" si="29"/>
        <v>1</v>
      </c>
      <c r="BG26" s="840">
        <v>8.7999999999999989</v>
      </c>
      <c r="BH26" s="823" t="s">
        <v>4455</v>
      </c>
      <c r="BI26" s="823" t="s">
        <v>4456</v>
      </c>
    </row>
    <row r="27" spans="1:61" ht="11.25" hidden="1" customHeight="1" x14ac:dyDescent="0.2">
      <c r="A27" s="829" t="s">
        <v>4656</v>
      </c>
      <c r="B27" s="833" t="s">
        <v>1143</v>
      </c>
      <c r="C27" s="889" t="s">
        <v>107</v>
      </c>
      <c r="D27" s="889" t="s">
        <v>4198</v>
      </c>
      <c r="E27" s="699">
        <v>11</v>
      </c>
      <c r="F27" s="1153">
        <v>411</v>
      </c>
      <c r="G27" s="1102" t="s">
        <v>105</v>
      </c>
      <c r="H27" s="1102" t="s">
        <v>105</v>
      </c>
      <c r="I27">
        <v>119.06</v>
      </c>
      <c r="J27" s="618">
        <f t="shared" si="15"/>
        <v>3.1916680665210815</v>
      </c>
      <c r="K27" s="835">
        <v>0.95</v>
      </c>
      <c r="L27" s="845">
        <v>4</v>
      </c>
      <c r="M27" s="609">
        <f t="shared" si="16"/>
        <v>3.8</v>
      </c>
      <c r="N27" s="828" t="s">
        <v>316</v>
      </c>
      <c r="O27" s="700">
        <v>0.88</v>
      </c>
      <c r="P27" s="603">
        <v>44635</v>
      </c>
      <c r="Q27" s="603">
        <v>44651</v>
      </c>
      <c r="R27" s="609">
        <f t="shared" si="17"/>
        <v>7.9545454545454488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9.9999999999999858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14.90834232364584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27.615041145487361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33.214428750516809</v>
      </c>
      <c r="W27" s="668">
        <f t="shared" si="18"/>
        <v>0.83141701315750238</v>
      </c>
      <c r="X27" s="669">
        <f t="shared" si="19"/>
        <v>2.5808449668679776</v>
      </c>
      <c r="Y27" s="834" t="s">
        <v>1144</v>
      </c>
      <c r="Z27" s="618">
        <f t="shared" si="20"/>
        <v>28.657616892911008</v>
      </c>
      <c r="AA27" s="844">
        <f t="shared" si="21"/>
        <v>8.9788838612368025</v>
      </c>
      <c r="AB27" s="845">
        <v>12</v>
      </c>
      <c r="AC27" s="824">
        <v>13.26</v>
      </c>
      <c r="AD27" s="824">
        <v>0.86</v>
      </c>
      <c r="AE27" s="824">
        <v>2.36</v>
      </c>
      <c r="AF27" s="824">
        <v>1.8</v>
      </c>
      <c r="AG27" s="824">
        <v>21.3</v>
      </c>
      <c r="AH27" s="824">
        <v>20</v>
      </c>
      <c r="AI27" s="824">
        <v>8.6499999999999986</v>
      </c>
      <c r="AJ27" s="824">
        <v>10.7</v>
      </c>
      <c r="AK27" s="824">
        <v>11</v>
      </c>
      <c r="AL27" s="836">
        <v>1330</v>
      </c>
      <c r="AM27" s="830">
        <v>0.8</v>
      </c>
      <c r="AN27" s="825">
        <v>32.9</v>
      </c>
      <c r="AO27" s="705">
        <f t="shared" si="22"/>
        <v>21.82782535077164</v>
      </c>
      <c r="AP27" s="706">
        <f t="shared" si="23"/>
        <v>30.806709212008442</v>
      </c>
      <c r="AQ27" s="846">
        <f t="shared" si="24"/>
        <v>-15.246787146507302</v>
      </c>
      <c r="AR27" s="618">
        <f>INDEX(Historical!$C$7:$C$1227,MATCH(B27,Historical!$B$7:$B$1249,0))*IF(AH27="n/a",1.03,IF(AH27&lt;0,1.01,IF(AH27&gt;10,1.1,(1+AH27/100))))</f>
        <v>3.8720000000000003</v>
      </c>
      <c r="AS27" s="844">
        <f t="shared" si="25"/>
        <v>4.2069280000000004</v>
      </c>
      <c r="AT27" s="844">
        <f t="shared" si="26"/>
        <v>4.6276208000000008</v>
      </c>
      <c r="AU27" s="844">
        <f t="shared" si="26"/>
        <v>5.0903828800000008</v>
      </c>
      <c r="AV27" s="844">
        <f t="shared" si="26"/>
        <v>5.599421168000001</v>
      </c>
      <c r="AW27" s="618">
        <f t="shared" si="27"/>
        <v>23.396352848000006</v>
      </c>
      <c r="AX27" s="713">
        <f t="shared" si="28"/>
        <v>19.650892699479257</v>
      </c>
      <c r="AY27" s="891">
        <v>1</v>
      </c>
      <c r="AZ27" s="830">
        <v>39.25</v>
      </c>
      <c r="BA27" s="830">
        <v>-3.64</v>
      </c>
      <c r="BB27" s="830">
        <v>12.61</v>
      </c>
      <c r="BC27" s="830">
        <v>15.509999999999998</v>
      </c>
      <c r="BE27" s="594">
        <v>2012</v>
      </c>
      <c r="BF27" s="856">
        <f t="shared" si="29"/>
        <v>1</v>
      </c>
      <c r="BG27" s="840">
        <v>0.6</v>
      </c>
      <c r="BH27" s="823" t="s">
        <v>4455</v>
      </c>
      <c r="BI27" s="823" t="s">
        <v>4456</v>
      </c>
    </row>
    <row r="28" spans="1:61" ht="11.25" hidden="1" customHeight="1" x14ac:dyDescent="0.2">
      <c r="A28" s="822" t="s">
        <v>934</v>
      </c>
      <c r="B28" s="833" t="s">
        <v>935</v>
      </c>
      <c r="C28" s="889" t="s">
        <v>107</v>
      </c>
      <c r="D28" s="889" t="s">
        <v>117</v>
      </c>
      <c r="E28" s="699">
        <v>11</v>
      </c>
      <c r="F28" s="1153">
        <v>408</v>
      </c>
      <c r="G28" s="1155" t="s">
        <v>105</v>
      </c>
      <c r="H28" s="1155" t="s">
        <v>105</v>
      </c>
      <c r="I28">
        <v>63.02</v>
      </c>
      <c r="J28" s="618">
        <f t="shared" si="15"/>
        <v>1.5867978419549349</v>
      </c>
      <c r="K28" s="835">
        <v>0.25</v>
      </c>
      <c r="L28" s="845">
        <v>4</v>
      </c>
      <c r="M28" s="609">
        <f t="shared" si="16"/>
        <v>1</v>
      </c>
      <c r="N28" s="828" t="s">
        <v>697</v>
      </c>
      <c r="O28" s="700">
        <v>0.22</v>
      </c>
      <c r="P28" s="603">
        <v>44628</v>
      </c>
      <c r="Q28" s="603">
        <v>44643</v>
      </c>
      <c r="R28" s="609">
        <f t="shared" si="17"/>
        <v>13.636363636363635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9.9999999999999858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11.199004528465784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11.09534595426207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17.198220273309573</v>
      </c>
      <c r="W28" s="668">
        <f t="shared" si="18"/>
        <v>0.64514500790999085</v>
      </c>
      <c r="X28" s="669" t="str">
        <f t="shared" si="19"/>
        <v>n/a</v>
      </c>
      <c r="Y28" s="834" t="s">
        <v>468</v>
      </c>
      <c r="Z28" s="618">
        <f t="shared" si="20"/>
        <v>23.980815347721823</v>
      </c>
      <c r="AA28" s="844">
        <f t="shared" si="21"/>
        <v>15.112709832134293</v>
      </c>
      <c r="AB28" s="845">
        <v>12</v>
      </c>
      <c r="AC28" s="824">
        <v>4.17</v>
      </c>
      <c r="AD28" s="824">
        <v>5.24</v>
      </c>
      <c r="AE28" s="824">
        <v>5.89</v>
      </c>
      <c r="AF28" s="824">
        <v>0.82</v>
      </c>
      <c r="AG28" s="824">
        <v>5.3</v>
      </c>
      <c r="AH28" s="824">
        <v>25</v>
      </c>
      <c r="AI28" s="824">
        <v>-15.479999999999999</v>
      </c>
      <c r="AJ28" s="824">
        <v>-4.3999999999999995</v>
      </c>
      <c r="AK28" s="824">
        <v>3</v>
      </c>
      <c r="AL28" s="836">
        <v>3960</v>
      </c>
      <c r="AM28" s="830">
        <v>2.2999999999999998</v>
      </c>
      <c r="AN28" s="824">
        <v>0.34</v>
      </c>
      <c r="AO28" s="705">
        <f t="shared" si="22"/>
        <v>-2.4305660359172876</v>
      </c>
      <c r="AP28" s="706">
        <f t="shared" si="23"/>
        <v>12.682143796217005</v>
      </c>
      <c r="AQ28" s="846">
        <f t="shared" si="24"/>
        <v>-25.785829258676785</v>
      </c>
      <c r="AR28" s="618">
        <f>INDEX(Historical!$C$7:$C$1227,MATCH(B28,Historical!$B$7:$B$1249,0))*IF(AH28="n/a",1.03,IF(AH28&lt;0,1.01,IF(AH28&gt;10,1.1,(1+AH28/100))))</f>
        <v>0.96800000000000008</v>
      </c>
      <c r="AS28" s="844">
        <f t="shared" si="25"/>
        <v>0.9776800000000001</v>
      </c>
      <c r="AT28" s="844">
        <f t="shared" si="26"/>
        <v>1.0070104000000002</v>
      </c>
      <c r="AU28" s="844">
        <f t="shared" si="26"/>
        <v>1.0372207120000003</v>
      </c>
      <c r="AV28" s="844">
        <f t="shared" si="26"/>
        <v>1.0683373333600004</v>
      </c>
      <c r="AW28" s="618">
        <f t="shared" si="27"/>
        <v>5.0582484453600012</v>
      </c>
      <c r="AX28" s="713">
        <f t="shared" si="28"/>
        <v>8.0264177171691546</v>
      </c>
      <c r="AY28" s="891">
        <v>1.1200000000000001</v>
      </c>
      <c r="AZ28" s="830">
        <v>48.13</v>
      </c>
      <c r="BA28" s="830">
        <v>1.23</v>
      </c>
      <c r="BB28" s="830">
        <v>19.470000000000002</v>
      </c>
      <c r="BC28" s="830">
        <v>17.32</v>
      </c>
      <c r="BE28" s="594">
        <v>2012</v>
      </c>
      <c r="BF28" s="856">
        <f t="shared" si="29"/>
        <v>1</v>
      </c>
      <c r="BG28" s="840">
        <v>1.7000000000000002</v>
      </c>
      <c r="BH28" s="823" t="s">
        <v>4455</v>
      </c>
      <c r="BI28" s="823" t="s">
        <v>4456</v>
      </c>
    </row>
    <row r="29" spans="1:61" ht="11.25" hidden="1" customHeight="1" x14ac:dyDescent="0.2">
      <c r="A29" s="829" t="s">
        <v>4547</v>
      </c>
      <c r="B29" s="833" t="s">
        <v>4548</v>
      </c>
      <c r="C29" s="889" t="s">
        <v>4186</v>
      </c>
      <c r="D29" s="889" t="s">
        <v>4187</v>
      </c>
      <c r="E29" s="699">
        <v>12</v>
      </c>
      <c r="F29" s="1153">
        <v>334</v>
      </c>
      <c r="G29" s="1155" t="s">
        <v>105</v>
      </c>
      <c r="H29" s="1155" t="s">
        <v>105</v>
      </c>
      <c r="I29">
        <v>36.909999999999997</v>
      </c>
      <c r="J29" s="618">
        <f t="shared" si="15"/>
        <v>4.8767271742075327</v>
      </c>
      <c r="K29" s="835">
        <v>0.45</v>
      </c>
      <c r="L29" s="845">
        <v>4</v>
      </c>
      <c r="M29" s="609">
        <f t="shared" si="16"/>
        <v>1.8</v>
      </c>
      <c r="N29" s="828" t="s">
        <v>508</v>
      </c>
      <c r="O29" s="700">
        <v>0.44</v>
      </c>
      <c r="P29" s="603">
        <v>44608</v>
      </c>
      <c r="Q29" s="603">
        <v>44617</v>
      </c>
      <c r="R29" s="609">
        <f t="shared" si="17"/>
        <v>2.2727272727272747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6.0975609756097615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4.6088802698113662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5.6805496536407318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13.744603485364815</v>
      </c>
      <c r="W29" s="668">
        <f t="shared" si="18"/>
        <v>0.41329309060747754</v>
      </c>
      <c r="X29" s="669" t="str">
        <f t="shared" si="19"/>
        <v>n/a</v>
      </c>
      <c r="Y29" s="834"/>
      <c r="Z29" s="618">
        <f t="shared" si="20"/>
        <v>29.80132450331126</v>
      </c>
      <c r="AA29" s="844">
        <f t="shared" si="21"/>
        <v>6.1109271523178803</v>
      </c>
      <c r="AB29" s="845">
        <v>12</v>
      </c>
      <c r="AC29" s="824">
        <v>6.04</v>
      </c>
      <c r="AD29" s="824" t="s">
        <v>135</v>
      </c>
      <c r="AE29" s="824">
        <v>7.37</v>
      </c>
      <c r="AF29" s="824">
        <v>2.8</v>
      </c>
      <c r="AG29" s="824">
        <v>46.800000000000004</v>
      </c>
      <c r="AH29" s="825">
        <v>473.09999999999997</v>
      </c>
      <c r="AI29" s="825">
        <v>-87.64</v>
      </c>
      <c r="AJ29" s="824" t="s">
        <v>135</v>
      </c>
      <c r="AK29" s="824" t="s">
        <v>135</v>
      </c>
      <c r="AL29" s="836">
        <v>5600</v>
      </c>
      <c r="AM29" s="830">
        <v>0.36</v>
      </c>
      <c r="AN29" s="824">
        <v>1.81</v>
      </c>
      <c r="AO29" s="705">
        <f t="shared" si="22"/>
        <v>4.4463496755303842</v>
      </c>
      <c r="AP29" s="706">
        <f t="shared" si="23"/>
        <v>10.557276827848264</v>
      </c>
      <c r="AQ29" s="846">
        <f t="shared" si="24"/>
        <v>-12.795015365480999</v>
      </c>
      <c r="AR29" s="618">
        <f>INDEX(Historical!$C$7:$C$1227,MATCH(B29,Historical!$B$7:$B$1249,0))*IF(AH29="n/a",1.03,IF(AH29&lt;0,1.01,IF(AH29&gt;10,1.1,(1+AH29/100))))</f>
        <v>1.9140000000000001</v>
      </c>
      <c r="AS29" s="844">
        <f t="shared" si="25"/>
        <v>1.9331400000000001</v>
      </c>
      <c r="AT29" s="844">
        <f t="shared" si="26"/>
        <v>1.9911342000000001</v>
      </c>
      <c r="AU29" s="844">
        <f t="shared" si="26"/>
        <v>2.050868226</v>
      </c>
      <c r="AV29" s="844">
        <f t="shared" si="26"/>
        <v>2.11239427278</v>
      </c>
      <c r="AW29" s="618">
        <f t="shared" si="27"/>
        <v>10.001536698780001</v>
      </c>
      <c r="AX29" s="713">
        <f t="shared" si="28"/>
        <v>27.097092112652405</v>
      </c>
      <c r="AY29" s="891" t="s">
        <v>135</v>
      </c>
      <c r="AZ29" s="830">
        <v>8.0399999999999991</v>
      </c>
      <c r="BA29" s="830">
        <v>-31.830000000000002</v>
      </c>
      <c r="BB29" s="830">
        <v>1.6099999999999999</v>
      </c>
      <c r="BC29" s="830">
        <v>-13.900000000000002</v>
      </c>
      <c r="BE29" s="594">
        <v>2011</v>
      </c>
      <c r="BF29" s="856">
        <f t="shared" si="29"/>
        <v>1</v>
      </c>
      <c r="BG29" s="840">
        <v>14.6</v>
      </c>
      <c r="BH29" s="823" t="s">
        <v>4455</v>
      </c>
      <c r="BI29" s="823" t="s">
        <v>4457</v>
      </c>
    </row>
    <row r="30" spans="1:61" ht="11.25" hidden="1" customHeight="1" x14ac:dyDescent="0.2">
      <c r="A30" s="822" t="s">
        <v>4657</v>
      </c>
      <c r="B30" s="833" t="s">
        <v>917</v>
      </c>
      <c r="C30" s="889" t="s">
        <v>111</v>
      </c>
      <c r="D30" s="889" t="s">
        <v>4199</v>
      </c>
      <c r="E30" s="699">
        <v>13</v>
      </c>
      <c r="F30" s="1153">
        <v>274</v>
      </c>
      <c r="G30" s="1132" t="s">
        <v>36</v>
      </c>
      <c r="H30" s="1132" t="s">
        <v>114</v>
      </c>
      <c r="I30">
        <v>127.53</v>
      </c>
      <c r="J30" s="618">
        <f t="shared" si="15"/>
        <v>1.066415745314828</v>
      </c>
      <c r="K30" s="835">
        <v>0.34</v>
      </c>
      <c r="L30" s="845">
        <v>4</v>
      </c>
      <c r="M30" s="609">
        <f t="shared" si="16"/>
        <v>1.36</v>
      </c>
      <c r="N30" s="828" t="s">
        <v>508</v>
      </c>
      <c r="O30" s="700">
        <v>0.33</v>
      </c>
      <c r="P30" s="603">
        <v>44606</v>
      </c>
      <c r="Q30" s="603">
        <v>44620</v>
      </c>
      <c r="R30" s="609">
        <f t="shared" si="17"/>
        <v>3.0303030303030329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3.125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3.228011545636722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3.3406482938779236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5.9581144079755566</v>
      </c>
      <c r="W30" s="668">
        <f t="shared" si="18"/>
        <v>0.56068884635818972</v>
      </c>
      <c r="X30" s="669">
        <f t="shared" si="19"/>
        <v>0.23692541091332794</v>
      </c>
      <c r="Y30" s="628"/>
      <c r="Z30" s="618">
        <f t="shared" si="20"/>
        <v>18.915159944367176</v>
      </c>
      <c r="AA30" s="844">
        <f t="shared" si="21"/>
        <v>17.737134909596662</v>
      </c>
      <c r="AB30" s="845">
        <v>6</v>
      </c>
      <c r="AC30" s="824">
        <v>7.19</v>
      </c>
      <c r="AD30" s="824">
        <v>1.5</v>
      </c>
      <c r="AE30" s="824">
        <v>1.25</v>
      </c>
      <c r="AF30" s="824">
        <v>4.08</v>
      </c>
      <c r="AG30" s="824">
        <v>25.1</v>
      </c>
      <c r="AH30" s="824">
        <v>78.7</v>
      </c>
      <c r="AI30" s="824">
        <v>6.13</v>
      </c>
      <c r="AJ30" s="824">
        <v>14.099999999999998</v>
      </c>
      <c r="AK30" s="824">
        <v>12</v>
      </c>
      <c r="AL30" s="836">
        <v>4990</v>
      </c>
      <c r="AM30" s="830">
        <v>1.5</v>
      </c>
      <c r="AN30" s="824">
        <v>0.53</v>
      </c>
      <c r="AO30" s="705">
        <f t="shared" si="22"/>
        <v>-13.330070870403912</v>
      </c>
      <c r="AP30" s="706">
        <f t="shared" si="23"/>
        <v>4.4070640391927514</v>
      </c>
      <c r="AQ30" s="846">
        <f t="shared" si="24"/>
        <v>79.341400600647532</v>
      </c>
      <c r="AR30" s="618">
        <f>INDEX(Historical!$C$7:$C$1227,MATCH(B30,Historical!$B$7:$B$1249,0))*IF(AH30="n/a",1.03,IF(AH30&lt;0,1.01,IF(AH30&gt;10,1.1,(1+AH30/100))))</f>
        <v>1.4520000000000002</v>
      </c>
      <c r="AS30" s="844">
        <f t="shared" si="25"/>
        <v>1.5410076000000001</v>
      </c>
      <c r="AT30" s="844">
        <f t="shared" si="26"/>
        <v>1.6951083600000003</v>
      </c>
      <c r="AU30" s="844">
        <f t="shared" si="26"/>
        <v>1.8646191960000005</v>
      </c>
      <c r="AV30" s="844">
        <f t="shared" si="26"/>
        <v>2.0510811156000006</v>
      </c>
      <c r="AW30" s="618">
        <f t="shared" si="27"/>
        <v>8.6038162716000031</v>
      </c>
      <c r="AX30" s="713">
        <f t="shared" si="28"/>
        <v>6.7465037807574708</v>
      </c>
      <c r="AY30" s="891">
        <v>1.19</v>
      </c>
      <c r="AZ30" s="830">
        <v>50.4</v>
      </c>
      <c r="BA30" s="830">
        <v>-0.16999999999999998</v>
      </c>
      <c r="BB30" s="830">
        <v>13.489999999999998</v>
      </c>
      <c r="BC30" s="830">
        <v>25.779999999999998</v>
      </c>
      <c r="BE30" s="594">
        <v>2010</v>
      </c>
      <c r="BF30" s="856">
        <f t="shared" si="29"/>
        <v>1</v>
      </c>
      <c r="BG30" s="840">
        <v>11.799999999999999</v>
      </c>
      <c r="BH30" s="823" t="s">
        <v>4455</v>
      </c>
      <c r="BI30" s="823" t="s">
        <v>4456</v>
      </c>
    </row>
    <row r="31" spans="1:61" s="737" customFormat="1" ht="11.25" customHeight="1" x14ac:dyDescent="0.2">
      <c r="A31" s="613" t="s">
        <v>4703</v>
      </c>
      <c r="B31" s="743" t="s">
        <v>237</v>
      </c>
      <c r="C31" s="889" t="s">
        <v>107</v>
      </c>
      <c r="D31" s="889" t="s">
        <v>4201</v>
      </c>
      <c r="E31" s="721">
        <v>42</v>
      </c>
      <c r="F31" s="1153">
        <v>63</v>
      </c>
      <c r="G31" s="1154" t="s">
        <v>36</v>
      </c>
      <c r="H31" s="1154" t="s">
        <v>114</v>
      </c>
      <c r="I31" t="n">
        <v>26.59</v>
      </c>
      <c r="J31" s="723">
        <f t="shared" si="15"/>
        <v>4.3625423091387736</v>
      </c>
      <c r="K31" s="724">
        <v>0.28999999999999998</v>
      </c>
      <c r="L31" s="725">
        <v>4</v>
      </c>
      <c r="M31" s="726">
        <f t="shared" si="16"/>
        <v>1.1599999999999999</v>
      </c>
      <c r="N31" s="727" t="s">
        <v>126</v>
      </c>
      <c r="O31" s="728">
        <v>0.28000000000000003</v>
      </c>
      <c r="P31" s="1049">
        <v>44560</v>
      </c>
      <c r="Q31" s="1049">
        <v>44575</v>
      </c>
      <c r="R31" s="726">
        <f t="shared" si="17"/>
        <v>3.5714285714285547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3.7037037037036979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6.7767583149812571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9.2388464140373152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12.884399678677095</v>
      </c>
      <c r="W31" s="668">
        <f t="shared" si="18"/>
        <v>0.71705680081680867</v>
      </c>
      <c r="X31" s="669" t="str">
        <f t="shared" si="19"/>
        <v>n/a</v>
      </c>
      <c r="Y31" s="729"/>
      <c r="Z31" s="723">
        <f t="shared" si="20"/>
        <v>45.8498023715415</v>
      </c>
      <c r="AA31" s="730">
        <f t="shared" si="21"/>
        <v>10.509881422924902</v>
      </c>
      <c r="AB31" s="725">
        <v>9</v>
      </c>
      <c r="AC31" s="731">
        <v>2.5299999999999998</v>
      </c>
      <c r="AD31" s="731" t="s">
        <v>135</v>
      </c>
      <c r="AE31" s="731">
        <v>1.58</v>
      </c>
      <c r="AF31" s="731">
        <v>1.1200000000000001</v>
      </c>
      <c r="AG31" s="731">
        <v>10.7</v>
      </c>
      <c r="AH31" s="731">
        <v>-29.2</v>
      </c>
      <c r="AI31" s="731">
        <v>11.19</v>
      </c>
      <c r="AJ31" s="731">
        <v>-3.4000000000000004</v>
      </c>
      <c r="AK31" s="731">
        <v>-7.91</v>
      </c>
      <c r="AL31" s="732">
        <v>13100</v>
      </c>
      <c r="AM31" s="733">
        <v>18.7</v>
      </c>
      <c r="AN31" s="731">
        <v>0.77</v>
      </c>
      <c r="AO31" s="734">
        <f t="shared" si="22"/>
        <v>3.0915073002511875</v>
      </c>
      <c r="AP31" s="735">
        <f t="shared" si="23"/>
        <v>13.60138872317609</v>
      </c>
      <c r="AQ31" s="846">
        <f t="shared" si="24"/>
        <v>-27.67030057153903</v>
      </c>
      <c r="AR31" s="618">
        <f>INDEX(Historical!$C$7:$C$1227,MATCH(B31,Historical!$B$7:$B$1249,0))*IF(AH31="n/a",1.03,IF(AH31&lt;0,1.01,IF(AH31&gt;10,1.1,(1+AH31/100))))</f>
        <v>1.1312000000000002</v>
      </c>
      <c r="AS31" s="730">
        <f t="shared" si="25"/>
        <v>1.2443200000000003</v>
      </c>
      <c r="AT31" s="730">
        <f t="shared" si="26"/>
        <v>1.2567632000000004</v>
      </c>
      <c r="AU31" s="730">
        <f t="shared" si="26"/>
        <v>1.2693308320000005</v>
      </c>
      <c r="AV31" s="730">
        <f t="shared" si="26"/>
        <v>1.2820241403200006</v>
      </c>
      <c r="AW31" s="723">
        <f t="shared" si="27"/>
        <v>6.183638172320002</v>
      </c>
      <c r="AX31" s="736">
        <f t="shared" si="28"/>
        <v>23.255502716509973</v>
      </c>
      <c r="AY31" s="892">
        <v>1.26</v>
      </c>
      <c r="AZ31" s="733">
        <v>32.479999999999997</v>
      </c>
      <c r="BA31" s="733">
        <v>-26.450000000000003</v>
      </c>
      <c r="BB31" s="733">
        <v>13.08</v>
      </c>
      <c r="BC31" s="733">
        <v>4.1099999999999994</v>
      </c>
      <c r="BD31" s="866"/>
      <c r="BE31" s="594">
        <v>1981</v>
      </c>
      <c r="BF31" s="856">
        <f t="shared" si="29"/>
        <v>4</v>
      </c>
      <c r="BG31" s="784">
        <v>4.5999999999999996</v>
      </c>
      <c r="BH31" s="823" t="s">
        <v>4455</v>
      </c>
      <c r="BI31" s="823" t="s">
        <v>4456</v>
      </c>
    </row>
    <row r="32" spans="1:61" ht="11.25" hidden="1" customHeight="1" x14ac:dyDescent="0.2">
      <c r="A32" s="822" t="s">
        <v>925</v>
      </c>
      <c r="B32" s="833" t="s">
        <v>926</v>
      </c>
      <c r="C32" s="889" t="s">
        <v>107</v>
      </c>
      <c r="D32" s="889" t="s">
        <v>117</v>
      </c>
      <c r="E32" s="699">
        <v>12</v>
      </c>
      <c r="F32" s="1153">
        <v>342</v>
      </c>
      <c r="G32" s="1153" t="s">
        <v>36</v>
      </c>
      <c r="H32" s="1153" t="s">
        <v>114</v>
      </c>
      <c r="I32" t="n">
        <v>191.83</v>
      </c>
      <c r="J32" s="618">
        <f t="shared" si="15"/>
        <v>1.0634415889068445</v>
      </c>
      <c r="K32" s="835">
        <v>0.51</v>
      </c>
      <c r="L32" s="845">
        <v>4</v>
      </c>
      <c r="M32" s="609">
        <f t="shared" si="16"/>
        <v>2.04</v>
      </c>
      <c r="N32" s="828" t="s">
        <v>585</v>
      </c>
      <c r="O32" s="700">
        <v>0.48</v>
      </c>
      <c r="P32" s="603">
        <v>44623</v>
      </c>
      <c r="Q32" s="603">
        <v>44638</v>
      </c>
      <c r="R32" s="609">
        <f t="shared" si="17"/>
        <v>6.2500000000000053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6.6666666666666652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5.3947861260881913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4.7831688302757414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3.818017112287686</v>
      </c>
      <c r="W32" s="668">
        <f t="shared" si="18"/>
        <v>1.2527887355145337</v>
      </c>
      <c r="X32" s="669">
        <f t="shared" si="19"/>
        <v>0.32987371243280977</v>
      </c>
      <c r="Y32" s="632"/>
      <c r="Z32" s="618">
        <f t="shared" si="20"/>
        <v>40.15748031496063</v>
      </c>
      <c r="AA32" s="844">
        <f t="shared" si="21"/>
        <v>37.761811023622052</v>
      </c>
      <c r="AB32" s="845">
        <v>12</v>
      </c>
      <c r="AC32" s="824">
        <v>5.08</v>
      </c>
      <c r="AD32" s="824">
        <v>3.77</v>
      </c>
      <c r="AE32" s="824">
        <v>4.8499999999999996</v>
      </c>
      <c r="AF32" s="824">
        <v>4.8099999999999996</v>
      </c>
      <c r="AG32" s="824">
        <v>12.5</v>
      </c>
      <c r="AH32" s="824">
        <v>4.2</v>
      </c>
      <c r="AI32" s="824">
        <v>12.02</v>
      </c>
      <c r="AJ32" s="824">
        <v>14.499999999999998</v>
      </c>
      <c r="AK32" s="824">
        <v>10.199999999999999</v>
      </c>
      <c r="AL32" s="836">
        <v>41240</v>
      </c>
      <c r="AM32" s="830">
        <v>0.3</v>
      </c>
      <c r="AN32" s="824">
        <v>0.73</v>
      </c>
      <c r="AO32" s="705">
        <f t="shared" si="22"/>
        <v>-31.915200604439466</v>
      </c>
      <c r="AP32" s="706">
        <f t="shared" si="23"/>
        <v>5.8466104191825856</v>
      </c>
      <c r="AQ32" s="846">
        <f t="shared" si="24"/>
        <v>184.12384703671586</v>
      </c>
      <c r="AR32" s="618">
        <f>INDEX(Historical!$C$7:$C$1227,MATCH(B32,Historical!$B$7:$B$1249,0))*IF(AH32="n/a",1.03,IF(AH32&lt;0,1.01,IF(AH32&gt;10,1.1,(1+AH32/100))))</f>
        <v>2.0006400000000002</v>
      </c>
      <c r="AS32" s="844">
        <f t="shared" si="25"/>
        <v>2.2007040000000004</v>
      </c>
      <c r="AT32" s="844">
        <f t="shared" si="26"/>
        <v>2.4207744000000009</v>
      </c>
      <c r="AU32" s="844">
        <f t="shared" si="26"/>
        <v>2.662851840000001</v>
      </c>
      <c r="AV32" s="844">
        <f t="shared" si="26"/>
        <v>2.9291370240000014</v>
      </c>
      <c r="AW32" s="618">
        <f t="shared" si="27"/>
        <v>12.214107264000004</v>
      </c>
      <c r="AX32" s="713">
        <f t="shared" si="28"/>
        <v>6.3671517823072525</v>
      </c>
      <c r="AY32" s="891">
        <v>0.69</v>
      </c>
      <c r="AZ32" s="830">
        <v>35.15</v>
      </c>
      <c r="BA32" s="830">
        <v>-0.25</v>
      </c>
      <c r="BB32" s="830">
        <v>9.27</v>
      </c>
      <c r="BC32" s="830">
        <v>15.440000000000001</v>
      </c>
      <c r="BE32" s="594">
        <v>2011</v>
      </c>
      <c r="BF32" s="856">
        <f t="shared" si="29"/>
        <v>1</v>
      </c>
      <c r="BG32" s="840">
        <v>2.8000000000000003</v>
      </c>
      <c r="BH32" s="823" t="s">
        <v>4455</v>
      </c>
      <c r="BI32" s="823" t="s">
        <v>4456</v>
      </c>
    </row>
    <row r="33" spans="1:61" ht="11.25" hidden="1" customHeight="1" x14ac:dyDescent="0.2">
      <c r="A33" s="822" t="s">
        <v>4659</v>
      </c>
      <c r="B33" s="833" t="s">
        <v>866</v>
      </c>
      <c r="C33" s="889" t="s">
        <v>111</v>
      </c>
      <c r="D33" s="889" t="s">
        <v>4199</v>
      </c>
      <c r="E33" s="699">
        <v>11</v>
      </c>
      <c r="F33" s="1153">
        <v>445</v>
      </c>
      <c r="G33" s="1131" t="s">
        <v>105</v>
      </c>
      <c r="H33" s="1131" t="s">
        <v>105</v>
      </c>
      <c r="I33">
        <v>38.200000000000003</v>
      </c>
      <c r="J33" s="618">
        <f t="shared" si="15"/>
        <v>2.0942408376963351</v>
      </c>
      <c r="K33" s="835">
        <v>0.2</v>
      </c>
      <c r="L33" s="845">
        <v>4</v>
      </c>
      <c r="M33" s="609">
        <f t="shared" si="16"/>
        <v>0.8</v>
      </c>
      <c r="N33" s="828" t="s">
        <v>263</v>
      </c>
      <c r="O33" s="700">
        <v>0.185</v>
      </c>
      <c r="P33" s="603">
        <v>44910</v>
      </c>
      <c r="Q33" s="603">
        <v>44936</v>
      </c>
      <c r="R33" s="609">
        <f t="shared" si="17"/>
        <v>8.1081081081081159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6.6666666666666652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16.960709528514649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26.19146889603865</v>
      </c>
      <c r="V33" s="667" t="str">
        <f>IF(INDEX(Historical!$N$7:$N$1218,MATCH(B33,Historical!$B$7:$B$1249,0))=0,"n/a",((INDEX(Historical!$C$7:$C$1227,MATCH(B33,Historical!$B$7:$B$1249,0))/INDEX(Historical!$N$7:$N$1218,MATCH(B33,Historical!$B$7:$B$1249,0)))^(1/10)-1)*100)</f>
        <v>n/a</v>
      </c>
      <c r="W33" s="668" t="str">
        <f t="shared" si="18"/>
        <v>n/a</v>
      </c>
      <c r="X33" s="669">
        <f t="shared" si="19"/>
        <v>37.416384137198065</v>
      </c>
      <c r="Y33" s="628"/>
      <c r="Z33" s="618" t="str">
        <f t="shared" si="20"/>
        <v>n/a</v>
      </c>
      <c r="AA33" s="844" t="str">
        <f t="shared" si="21"/>
        <v>n/a</v>
      </c>
      <c r="AB33" s="845">
        <v>12</v>
      </c>
      <c r="AC33" s="824">
        <v>-1.1100000000000001</v>
      </c>
      <c r="AD33" s="824" t="s">
        <v>135</v>
      </c>
      <c r="AE33" s="824">
        <v>1.8</v>
      </c>
      <c r="AF33" s="824">
        <v>0.64</v>
      </c>
      <c r="AG33" s="824">
        <v>-2</v>
      </c>
      <c r="AH33" s="824">
        <v>-18.8</v>
      </c>
      <c r="AI33" s="824">
        <v>466</v>
      </c>
      <c r="AJ33" s="824">
        <v>0.70000000000000007</v>
      </c>
      <c r="AK33" s="824">
        <v>26.99</v>
      </c>
      <c r="AL33" s="836">
        <v>4160</v>
      </c>
      <c r="AM33" s="830">
        <v>6.5600000000000005</v>
      </c>
      <c r="AN33" s="824">
        <v>2.88</v>
      </c>
      <c r="AO33" s="705" t="str">
        <f t="shared" si="22"/>
        <v>n/a</v>
      </c>
      <c r="AP33" s="706">
        <f t="shared" si="23"/>
        <v>28.285709733734986</v>
      </c>
      <c r="AQ33" s="846" t="str">
        <f t="shared" si="24"/>
        <v>n/a</v>
      </c>
      <c r="AR33" s="618">
        <f>INDEX(Historical!$C$7:$C$1227,MATCH(B33,Historical!$B$7:$B$1249,0))*IF(AH33="n/a",1.03,IF(AH33&lt;0,1.01,IF(AH33&gt;10,1.1,(1+AH33/100))))</f>
        <v>0.64639999999999997</v>
      </c>
      <c r="AS33" s="844">
        <f t="shared" si="25"/>
        <v>0.71104000000000001</v>
      </c>
      <c r="AT33" s="844">
        <f t="shared" si="26"/>
        <v>0.78214400000000006</v>
      </c>
      <c r="AU33" s="844">
        <f t="shared" si="26"/>
        <v>0.86035840000000019</v>
      </c>
      <c r="AV33" s="844">
        <f t="shared" si="26"/>
        <v>0.94639424000000028</v>
      </c>
      <c r="AW33" s="618">
        <f t="shared" si="27"/>
        <v>3.9463366400000002</v>
      </c>
      <c r="AX33" s="713">
        <f t="shared" si="28"/>
        <v>10.330724188481675</v>
      </c>
      <c r="AY33" s="891">
        <v>1.81</v>
      </c>
      <c r="AZ33" s="830">
        <v>29.82</v>
      </c>
      <c r="BA33" s="830">
        <v>-17.829999999999998</v>
      </c>
      <c r="BB33" s="830">
        <v>12.509999999999998</v>
      </c>
      <c r="BC33" s="830">
        <v>3.85</v>
      </c>
      <c r="BE33" s="594">
        <v>2013</v>
      </c>
      <c r="BF33" s="856">
        <f t="shared" si="29"/>
        <v>1</v>
      </c>
      <c r="BG33" s="840">
        <v>-0.5</v>
      </c>
      <c r="BH33" s="823" t="s">
        <v>4455</v>
      </c>
      <c r="BI33" s="823" t="s">
        <v>4456</v>
      </c>
    </row>
    <row r="34" spans="1:61" ht="11.25" hidden="1" customHeight="1" x14ac:dyDescent="0.2">
      <c r="A34" s="822" t="s">
        <v>4660</v>
      </c>
      <c r="B34" s="833" t="s">
        <v>399</v>
      </c>
      <c r="C34" s="889" t="s">
        <v>122</v>
      </c>
      <c r="D34" s="889" t="s">
        <v>4043</v>
      </c>
      <c r="E34" s="699">
        <v>28</v>
      </c>
      <c r="F34" s="1153">
        <v>122</v>
      </c>
      <c r="G34" s="1128" t="s">
        <v>36</v>
      </c>
      <c r="H34" s="1128" t="s">
        <v>36</v>
      </c>
      <c r="I34" t="n">
        <v>253.25</v>
      </c>
      <c r="J34" s="618">
        <f t="shared" si="15"/>
        <v>0.62388943731490631</v>
      </c>
      <c r="K34" s="842">
        <v>0.39500000000000002</v>
      </c>
      <c r="L34" s="845">
        <v>4</v>
      </c>
      <c r="M34" s="609">
        <f t="shared" si="16"/>
        <v>1.58</v>
      </c>
      <c r="N34" s="828" t="s">
        <v>162</v>
      </c>
      <c r="O34" s="701">
        <v>0.39</v>
      </c>
      <c r="P34" s="603">
        <v>44637</v>
      </c>
      <c r="Q34" s="603">
        <v>44652</v>
      </c>
      <c r="R34" s="609">
        <f t="shared" si="17"/>
        <v>1.2820512820512833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2.1346469622331776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5.4803361196588352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5.2322046939930367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9.3693590076064925</v>
      </c>
      <c r="W34" s="668">
        <f t="shared" si="18"/>
        <v>0.55843784934970297</v>
      </c>
      <c r="X34" s="669" t="str">
        <f t="shared" si="19"/>
        <v>n/a</v>
      </c>
      <c r="Y34" s="834"/>
      <c r="Z34" s="618">
        <f t="shared" si="20"/>
        <v>11.978771796815771</v>
      </c>
      <c r="AA34" s="844">
        <f t="shared" si="21"/>
        <v>19.200151630022745</v>
      </c>
      <c r="AB34" s="845">
        <v>12</v>
      </c>
      <c r="AC34" s="824">
        <v>13.19</v>
      </c>
      <c r="AD34" s="824">
        <v>0.27</v>
      </c>
      <c r="AE34" s="824">
        <v>5.64</v>
      </c>
      <c r="AF34" s="824">
        <v>4.7</v>
      </c>
      <c r="AG34" s="824">
        <v>25.6</v>
      </c>
      <c r="AH34" s="824">
        <v>-69.8</v>
      </c>
      <c r="AI34" s="824">
        <v>31.8</v>
      </c>
      <c r="AJ34" s="824">
        <v>-22.900000000000002</v>
      </c>
      <c r="AK34" s="824">
        <v>77.17</v>
      </c>
      <c r="AL34" s="836">
        <v>31540</v>
      </c>
      <c r="AM34" s="830">
        <v>0.1</v>
      </c>
      <c r="AN34" s="824">
        <v>0.5</v>
      </c>
      <c r="AO34" s="705">
        <f t="shared" si="22"/>
        <v>-13.344057498714802</v>
      </c>
      <c r="AP34" s="706">
        <f t="shared" si="23"/>
        <v>5.8560941313079429</v>
      </c>
      <c r="AQ34" s="846">
        <f t="shared" si="24"/>
        <v>100.26727991595732</v>
      </c>
      <c r="AR34" s="618">
        <f>INDEX(Historical!$C$7:$C$1227,MATCH(B34,Historical!$B$7:$B$1249,0))*IF(AH34="n/a",1.03,IF(AH34&lt;0,1.01,IF(AH34&gt;10,1.1,(1+AH34/100))))</f>
        <v>1.5705499999999999</v>
      </c>
      <c r="AS34" s="844">
        <f t="shared" si="25"/>
        <v>1.7276050000000001</v>
      </c>
      <c r="AT34" s="844">
        <f t="shared" si="26"/>
        <v>1.9003655000000002</v>
      </c>
      <c r="AU34" s="844">
        <f t="shared" si="26"/>
        <v>2.0904020500000002</v>
      </c>
      <c r="AV34" s="844">
        <f t="shared" si="26"/>
        <v>2.2994422550000007</v>
      </c>
      <c r="AW34" s="618">
        <f t="shared" si="27"/>
        <v>9.5883648050000012</v>
      </c>
      <c r="AX34" s="713">
        <f t="shared" si="28"/>
        <v>3.7861262803553806</v>
      </c>
      <c r="AY34" s="891">
        <v>1.42</v>
      </c>
      <c r="AZ34" s="830">
        <v>63.59</v>
      </c>
      <c r="BA34" s="830">
        <v>-16.91</v>
      </c>
      <c r="BB34" s="830">
        <v>0.32</v>
      </c>
      <c r="BC34" s="830">
        <v>15.64</v>
      </c>
      <c r="BE34" s="594">
        <v>1995</v>
      </c>
      <c r="BF34" s="856">
        <f t="shared" si="29"/>
        <v>3</v>
      </c>
      <c r="BG34" s="840">
        <v>12.7</v>
      </c>
      <c r="BH34" s="823" t="s">
        <v>4455</v>
      </c>
      <c r="BI34" s="823" t="s">
        <v>4456</v>
      </c>
    </row>
    <row r="35" spans="1:61" ht="11.25" hidden="1" customHeight="1" x14ac:dyDescent="0.2">
      <c r="A35" s="822" t="s">
        <v>4661</v>
      </c>
      <c r="B35" s="833" t="s">
        <v>874</v>
      </c>
      <c r="C35" s="889" t="s">
        <v>130</v>
      </c>
      <c r="D35" s="889" t="s">
        <v>4196</v>
      </c>
      <c r="E35" s="699">
        <v>12</v>
      </c>
      <c r="F35" s="1153">
        <v>331</v>
      </c>
      <c r="G35" s="1150" t="s">
        <v>36</v>
      </c>
      <c r="H35" s="1150" t="s">
        <v>36</v>
      </c>
      <c r="I35" t="n">
        <v>60.69</v>
      </c>
      <c r="J35" s="618">
        <f t="shared" si="15"/>
        <v>4.2840665678035927</v>
      </c>
      <c r="K35" s="835">
        <v>0.65</v>
      </c>
      <c r="L35" s="845">
        <v>4</v>
      </c>
      <c r="M35" s="609">
        <f t="shared" si="16"/>
        <v>2.6</v>
      </c>
      <c r="N35" s="828" t="s">
        <v>118</v>
      </c>
      <c r="O35" s="700">
        <v>0.63</v>
      </c>
      <c r="P35" s="603">
        <v>44606</v>
      </c>
      <c r="Q35" s="603">
        <v>44621</v>
      </c>
      <c r="R35" s="609">
        <f t="shared" si="17"/>
        <v>3.1746031746031771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2.0242914979756943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4.0041911525952045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3.9124156950857802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3.5375904696204996</v>
      </c>
      <c r="W35" s="668">
        <f t="shared" si="18"/>
        <v>1.1059549511692037</v>
      </c>
      <c r="X35" s="669">
        <f t="shared" si="19"/>
        <v>7.8248313901715605</v>
      </c>
      <c r="Y35" s="621"/>
      <c r="Z35" s="618">
        <f t="shared" si="20"/>
        <v>70.844686648501366</v>
      </c>
      <c r="AA35" s="844">
        <f t="shared" si="21"/>
        <v>16.536784741144412</v>
      </c>
      <c r="AB35" s="845">
        <v>12</v>
      </c>
      <c r="AC35" s="824">
        <v>3.67</v>
      </c>
      <c r="AD35" s="824">
        <v>2.08</v>
      </c>
      <c r="AE35" s="824">
        <v>2.4700000000000002</v>
      </c>
      <c r="AF35" s="824">
        <v>1.41</v>
      </c>
      <c r="AG35" s="824">
        <v>7.8</v>
      </c>
      <c r="AH35" s="824">
        <v>-4</v>
      </c>
      <c r="AI35" s="824">
        <v>5</v>
      </c>
      <c r="AJ35" s="824">
        <v>0.5</v>
      </c>
      <c r="AK35" s="824">
        <v>8.6999999999999993</v>
      </c>
      <c r="AL35" s="836">
        <v>3810</v>
      </c>
      <c r="AM35" s="830">
        <v>0.1</v>
      </c>
      <c r="AN35" s="824">
        <v>0.73</v>
      </c>
      <c r="AO35" s="705">
        <f t="shared" si="22"/>
        <v>-8.3403024782550403</v>
      </c>
      <c r="AP35" s="706">
        <f t="shared" si="23"/>
        <v>8.1964822628893721</v>
      </c>
      <c r="AQ35" s="846">
        <f t="shared" si="24"/>
        <v>1.7990754924481989</v>
      </c>
      <c r="AR35" s="618">
        <f>INDEX(Historical!$C$7:$C$1227,MATCH(B35,Historical!$B$7:$B$1249,0))*IF(AH35="n/a",1.03,IF(AH35&lt;0,1.01,IF(AH35&gt;10,1.1,(1+AH35/100))))</f>
        <v>2.5451999999999999</v>
      </c>
      <c r="AS35" s="844">
        <f t="shared" si="25"/>
        <v>2.6724600000000001</v>
      </c>
      <c r="AT35" s="844">
        <f t="shared" si="26"/>
        <v>2.90496402</v>
      </c>
      <c r="AU35" s="844">
        <f t="shared" si="26"/>
        <v>3.1576958897399998</v>
      </c>
      <c r="AV35" s="844">
        <f t="shared" si="26"/>
        <v>3.4324154321473799</v>
      </c>
      <c r="AW35" s="618">
        <f t="shared" si="27"/>
        <v>14.712735341887379</v>
      </c>
      <c r="AX35" s="713">
        <f t="shared" si="28"/>
        <v>24.242437538123877</v>
      </c>
      <c r="AY35" s="891">
        <v>0.73</v>
      </c>
      <c r="AZ35" s="830">
        <v>38.58</v>
      </c>
      <c r="BA35" s="830">
        <v>-3.51</v>
      </c>
      <c r="BB35" s="830">
        <v>18.260000000000002</v>
      </c>
      <c r="BC35" s="830">
        <v>10.16</v>
      </c>
      <c r="BE35" s="594">
        <v>2011</v>
      </c>
      <c r="BF35" s="856">
        <f t="shared" si="29"/>
        <v>1</v>
      </c>
      <c r="BG35" s="840">
        <v>3</v>
      </c>
      <c r="BH35" s="823" t="s">
        <v>4455</v>
      </c>
      <c r="BI35" s="823" t="s">
        <v>4456</v>
      </c>
    </row>
    <row r="36" spans="1:61" ht="11.25" hidden="1" customHeight="1" x14ac:dyDescent="0.2">
      <c r="A36" s="839" t="s">
        <v>4662</v>
      </c>
      <c r="B36" s="833" t="s">
        <v>3874</v>
      </c>
      <c r="C36" s="889" t="s">
        <v>111</v>
      </c>
      <c r="D36" s="889" t="s">
        <v>210</v>
      </c>
      <c r="E36" s="699">
        <v>8</v>
      </c>
      <c r="F36" s="1153">
        <v>570</v>
      </c>
      <c r="G36" s="1153" t="s">
        <v>105</v>
      </c>
      <c r="H36" s="1153" t="s">
        <v>105</v>
      </c>
      <c r="I36">
        <v>145.74</v>
      </c>
      <c r="J36" s="618">
        <f t="shared" si="15"/>
        <v>0.49403046521202132</v>
      </c>
      <c r="K36" s="835">
        <v>0.18</v>
      </c>
      <c r="L36" s="845">
        <v>4</v>
      </c>
      <c r="M36" s="609">
        <f t="shared" si="16"/>
        <v>0.72</v>
      </c>
      <c r="N36" s="828" t="s">
        <v>484</v>
      </c>
      <c r="O36" s="700">
        <v>0.14000000000000001</v>
      </c>
      <c r="P36" s="603">
        <v>44575</v>
      </c>
      <c r="Q36" s="603">
        <v>44593</v>
      </c>
      <c r="R36" s="609">
        <f t="shared" si="17"/>
        <v>28.571428571428552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7.6923076923077094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8.3706762661827092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9.2388464140373152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8.842291989017026</v>
      </c>
      <c r="W36" s="668">
        <f t="shared" si="18"/>
        <v>1.0448474700352406</v>
      </c>
      <c r="X36" s="669">
        <f t="shared" si="19"/>
        <v>0.64607317580680534</v>
      </c>
      <c r="Y36" s="834"/>
      <c r="Z36" s="618">
        <f t="shared" si="20"/>
        <v>9.3385214007782107</v>
      </c>
      <c r="AA36" s="844">
        <f t="shared" si="21"/>
        <v>18.902723735408561</v>
      </c>
      <c r="AB36" s="845">
        <v>12</v>
      </c>
      <c r="AC36" s="824">
        <v>7.71</v>
      </c>
      <c r="AD36" s="824">
        <v>2.87</v>
      </c>
      <c r="AE36" s="824">
        <v>1.2</v>
      </c>
      <c r="AF36" s="824">
        <v>2.35</v>
      </c>
      <c r="AG36" s="824">
        <v>12.7</v>
      </c>
      <c r="AH36" s="824">
        <v>38.200000000000003</v>
      </c>
      <c r="AI36" s="824">
        <v>16.07</v>
      </c>
      <c r="AJ36" s="824">
        <v>14.299999999999999</v>
      </c>
      <c r="AK36" s="824">
        <v>6.6000000000000005</v>
      </c>
      <c r="AL36" s="836">
        <v>1750</v>
      </c>
      <c r="AM36" s="830">
        <v>0.2</v>
      </c>
      <c r="AN36" s="824">
        <v>0.49</v>
      </c>
      <c r="AO36" s="705">
        <f t="shared" si="22"/>
        <v>-9.169846856159225</v>
      </c>
      <c r="AP36" s="706">
        <f t="shared" si="23"/>
        <v>9.7328768792493356</v>
      </c>
      <c r="AQ36" s="846">
        <f t="shared" si="24"/>
        <v>40.509233825808089</v>
      </c>
      <c r="AR36" s="618">
        <f>INDEX(Historical!$C$7:$C$1227,MATCH(B36,Historical!$B$7:$B$1249,0))*IF(AH36="n/a",1.03,IF(AH36&lt;0,1.01,IF(AH36&gt;10,1.1,(1+AH36/100))))</f>
        <v>0.6160000000000001</v>
      </c>
      <c r="AS36" s="844">
        <f t="shared" si="25"/>
        <v>0.6776000000000002</v>
      </c>
      <c r="AT36" s="844">
        <f t="shared" si="26"/>
        <v>0.72232160000000023</v>
      </c>
      <c r="AU36" s="844">
        <f t="shared" si="26"/>
        <v>0.76999482560000032</v>
      </c>
      <c r="AV36" s="844">
        <f t="shared" si="26"/>
        <v>0.82081448408960034</v>
      </c>
      <c r="AW36" s="618">
        <f t="shared" si="27"/>
        <v>3.6067309096896012</v>
      </c>
      <c r="AX36" s="713">
        <f t="shared" si="28"/>
        <v>2.474770762789626</v>
      </c>
      <c r="AY36" s="891">
        <v>1</v>
      </c>
      <c r="AZ36" s="830">
        <v>38.909999999999997</v>
      </c>
      <c r="BA36" s="830">
        <v>-6.35</v>
      </c>
      <c r="BB36" s="830">
        <v>6.72</v>
      </c>
      <c r="BC36" s="830">
        <v>14.04</v>
      </c>
      <c r="BE36" s="594">
        <v>2015</v>
      </c>
      <c r="BF36" s="856">
        <f t="shared" si="29"/>
        <v>1</v>
      </c>
      <c r="BG36" s="840">
        <v>7.1</v>
      </c>
      <c r="BH36" s="823" t="s">
        <v>4455</v>
      </c>
      <c r="BI36" s="823" t="s">
        <v>4456</v>
      </c>
    </row>
    <row r="37" spans="1:61" ht="11.25" hidden="1" customHeight="1" x14ac:dyDescent="0.2">
      <c r="A37" s="822" t="s">
        <v>4663</v>
      </c>
      <c r="B37" s="833" t="s">
        <v>876</v>
      </c>
      <c r="C37" s="889" t="s">
        <v>107</v>
      </c>
      <c r="D37" s="889" t="s">
        <v>117</v>
      </c>
      <c r="E37" s="699">
        <v>12</v>
      </c>
      <c r="F37" s="1153">
        <v>339</v>
      </c>
      <c r="G37" s="1150" t="s">
        <v>114</v>
      </c>
      <c r="H37" s="1150" t="s">
        <v>114</v>
      </c>
      <c r="I37" t="n">
        <v>128.55</v>
      </c>
      <c r="J37" s="618">
        <f t="shared" si="15"/>
        <v>2.6448852586542198</v>
      </c>
      <c r="K37" s="835">
        <v>0.85</v>
      </c>
      <c r="L37" s="845">
        <v>4</v>
      </c>
      <c r="M37" s="609">
        <f t="shared" si="16"/>
        <v>3.4</v>
      </c>
      <c r="N37" s="828" t="s">
        <v>162</v>
      </c>
      <c r="O37" s="700">
        <v>0.81</v>
      </c>
      <c r="P37" s="603">
        <v>44617</v>
      </c>
      <c r="Q37" s="603">
        <v>44652</v>
      </c>
      <c r="R37" s="609">
        <f t="shared" si="17"/>
        <v>4.9382716049382616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40.094339622641506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19.281419896657749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18.149897120150136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13.461289830324619</v>
      </c>
      <c r="W37" s="668">
        <f t="shared" si="18"/>
        <v>1.3483029745978252</v>
      </c>
      <c r="X37" s="669">
        <f t="shared" si="19"/>
        <v>0.6152507498355978</v>
      </c>
      <c r="Y37" s="631"/>
      <c r="Z37" s="618" t="str">
        <f t="shared" si="20"/>
        <v>n/a</v>
      </c>
      <c r="AA37" s="844" t="str">
        <f t="shared" si="21"/>
        <v>n/a</v>
      </c>
      <c r="AB37" s="845">
        <v>12</v>
      </c>
      <c r="AC37" s="824">
        <v>-0.41</v>
      </c>
      <c r="AD37" s="824" t="s">
        <v>135</v>
      </c>
      <c r="AE37" s="824">
        <v>0.69</v>
      </c>
      <c r="AF37" s="824">
        <v>2.2799999999999998</v>
      </c>
      <c r="AG37" s="824">
        <v>-1.6</v>
      </c>
      <c r="AH37" s="824">
        <v>0.8</v>
      </c>
      <c r="AI37" s="824">
        <v>345.32</v>
      </c>
      <c r="AJ37" s="824">
        <v>29.5</v>
      </c>
      <c r="AK37" s="824">
        <v>3.92</v>
      </c>
      <c r="AL37" s="836">
        <v>35250</v>
      </c>
      <c r="AM37" s="830">
        <v>0.1</v>
      </c>
      <c r="AN37" s="824">
        <v>0.51</v>
      </c>
      <c r="AO37" s="705" t="str">
        <f t="shared" si="22"/>
        <v>n/a</v>
      </c>
      <c r="AP37" s="706">
        <f t="shared" si="23"/>
        <v>20.794782378804356</v>
      </c>
      <c r="AQ37" s="846" t="str">
        <f t="shared" si="24"/>
        <v>n/a</v>
      </c>
      <c r="AR37" s="618">
        <f>INDEX(Historical!$C$7:$C$1227,MATCH(B37,Historical!$B$7:$B$1249,0))*IF(AH37="n/a",1.03,IF(AH37&lt;0,1.01,IF(AH37&gt;10,1.1,(1+AH37/100))))</f>
        <v>2.9937600000000004</v>
      </c>
      <c r="AS37" s="844">
        <f t="shared" si="25"/>
        <v>3.2931360000000005</v>
      </c>
      <c r="AT37" s="844">
        <f t="shared" si="26"/>
        <v>3.4222269312</v>
      </c>
      <c r="AU37" s="844">
        <f t="shared" si="26"/>
        <v>3.5563782269030395</v>
      </c>
      <c r="AV37" s="844">
        <f t="shared" si="26"/>
        <v>3.6957882533976383</v>
      </c>
      <c r="AW37" s="618">
        <f t="shared" si="27"/>
        <v>16.961289411500676</v>
      </c>
      <c r="AX37" s="713">
        <f t="shared" si="28"/>
        <v>13.194313038895897</v>
      </c>
      <c r="AY37" s="891">
        <v>0.63</v>
      </c>
      <c r="AZ37" s="830">
        <v>26.19</v>
      </c>
      <c r="BA37" s="830">
        <v>-7.31</v>
      </c>
      <c r="BB37" s="830">
        <v>3.55</v>
      </c>
      <c r="BC37" s="830">
        <v>4.43</v>
      </c>
      <c r="BE37" s="594">
        <v>2011</v>
      </c>
      <c r="BF37" s="856">
        <f t="shared" si="29"/>
        <v>1</v>
      </c>
      <c r="BG37" s="840">
        <v>-0.3</v>
      </c>
      <c r="BH37" s="823" t="s">
        <v>4455</v>
      </c>
      <c r="BI37" s="823" t="s">
        <v>4456</v>
      </c>
    </row>
    <row r="38" spans="1:61" ht="11.25" hidden="1" customHeight="1" x14ac:dyDescent="0.2">
      <c r="A38" s="822" t="s">
        <v>3730</v>
      </c>
      <c r="B38" s="833" t="s">
        <v>3731</v>
      </c>
      <c r="C38" s="889" t="s">
        <v>111</v>
      </c>
      <c r="D38" s="889" t="s">
        <v>1186</v>
      </c>
      <c r="E38" s="699">
        <v>9</v>
      </c>
      <c r="F38" s="1153">
        <v>526</v>
      </c>
      <c r="G38" s="1155" t="s">
        <v>105</v>
      </c>
      <c r="H38" s="1155" t="s">
        <v>105</v>
      </c>
      <c r="I38" t="n">
        <v>110.35</v>
      </c>
      <c r="J38" s="618">
        <f t="shared" si="15"/>
        <v>1.4861803352967831</v>
      </c>
      <c r="K38" s="835">
        <v>0.41</v>
      </c>
      <c r="L38" s="845">
        <v>4</v>
      </c>
      <c r="M38" s="609">
        <f t="shared" si="16"/>
        <v>1.64</v>
      </c>
      <c r="N38" s="828" t="s">
        <v>150</v>
      </c>
      <c r="O38" s="700">
        <v>0.36</v>
      </c>
      <c r="P38" s="603">
        <v>44635</v>
      </c>
      <c r="Q38" s="603">
        <v>44651</v>
      </c>
      <c r="R38" s="609">
        <f t="shared" si="17"/>
        <v>13.888888888888888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12.5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19.681696117715084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24.573093961551741</v>
      </c>
      <c r="V38" s="667" t="str">
        <f>IF(INDEX(Historical!$N$7:$N$1218,MATCH(B38,Historical!$B$7:$B$1249,0))=0,"n/a",((INDEX(Historical!$C$7:$C$1227,MATCH(B38,Historical!$B$7:$B$1249,0))/INDEX(Historical!$N$7:$N$1218,MATCH(B38,Historical!$B$7:$B$1249,0)))^(1/10)-1)*100)</f>
        <v>n/a</v>
      </c>
      <c r="W38" s="668" t="str">
        <f t="shared" si="18"/>
        <v>n/a</v>
      </c>
      <c r="X38" s="669">
        <f t="shared" si="19"/>
        <v>1.3883103933080081</v>
      </c>
      <c r="Y38" s="834" t="s">
        <v>3942</v>
      </c>
      <c r="Z38" s="618">
        <f t="shared" si="20"/>
        <v>33.401221995926676</v>
      </c>
      <c r="AA38" s="844">
        <f t="shared" si="21"/>
        <v>22.474541751527493</v>
      </c>
      <c r="AB38" s="845">
        <v>12</v>
      </c>
      <c r="AC38" s="824">
        <v>4.91</v>
      </c>
      <c r="AD38" s="824">
        <v>2.38</v>
      </c>
      <c r="AE38" s="824">
        <v>3.12</v>
      </c>
      <c r="AF38" s="824">
        <v>12.31</v>
      </c>
      <c r="AG38" s="825">
        <v>56.8</v>
      </c>
      <c r="AH38" s="824">
        <v>57.599999999999994</v>
      </c>
      <c r="AI38" s="824">
        <v>10.58</v>
      </c>
      <c r="AJ38" s="824">
        <v>17.7</v>
      </c>
      <c r="AK38" s="824">
        <v>9.5</v>
      </c>
      <c r="AL38" s="836">
        <v>9730</v>
      </c>
      <c r="AM38" s="830">
        <v>0.2</v>
      </c>
      <c r="AN38" s="824">
        <v>2.81</v>
      </c>
      <c r="AO38" s="705">
        <f t="shared" si="22"/>
        <v>3.5847325453210317</v>
      </c>
      <c r="AP38" s="706">
        <f t="shared" si="23"/>
        <v>26.059274296848525</v>
      </c>
      <c r="AQ38" s="846">
        <f t="shared" si="24"/>
        <v>250.65754675168853</v>
      </c>
      <c r="AR38" s="618">
        <f>INDEX(Historical!$C$7:$C$1227,MATCH(B38,Historical!$B$7:$B$1249,0))*IF(AH38="n/a",1.03,IF(AH38&lt;0,1.01,IF(AH38&gt;10,1.1,(1+AH38/100))))</f>
        <v>1.5840000000000001</v>
      </c>
      <c r="AS38" s="844">
        <f t="shared" si="25"/>
        <v>1.7424000000000002</v>
      </c>
      <c r="AT38" s="844">
        <f t="shared" ref="AT38:AV57" si="30">IF($AK38="n/a",1.03*AS38,IF($AK38&lt;0,1.01*AS38,IF($AK38&gt;10,1.1*AS38,(1+$AK38/100)*AS38)))</f>
        <v>1.9079280000000001</v>
      </c>
      <c r="AU38" s="844">
        <f t="shared" si="30"/>
        <v>2.0891811599999999</v>
      </c>
      <c r="AV38" s="844">
        <f t="shared" si="30"/>
        <v>2.2876533701999997</v>
      </c>
      <c r="AW38" s="618">
        <f t="shared" si="27"/>
        <v>9.6111625301999997</v>
      </c>
      <c r="AX38" s="713">
        <f t="shared" si="28"/>
        <v>8.7097077754417764</v>
      </c>
      <c r="AY38" s="891">
        <v>1.08</v>
      </c>
      <c r="AZ38" s="830">
        <v>30.14</v>
      </c>
      <c r="BA38" s="830">
        <v>-15.02</v>
      </c>
      <c r="BB38" s="830">
        <v>13.530000000000001</v>
      </c>
      <c r="BC38" s="830">
        <v>8.06</v>
      </c>
      <c r="BE38" s="594">
        <v>2014</v>
      </c>
      <c r="BF38" s="856">
        <f t="shared" si="29"/>
        <v>1</v>
      </c>
      <c r="BG38" s="840">
        <v>12.8</v>
      </c>
      <c r="BH38" s="823" t="s">
        <v>4455</v>
      </c>
      <c r="BI38" s="823" t="s">
        <v>4456</v>
      </c>
    </row>
    <row r="39" spans="1:61" ht="11.25" hidden="1" customHeight="1" x14ac:dyDescent="0.2">
      <c r="A39" s="839" t="s">
        <v>4402</v>
      </c>
      <c r="B39" s="833" t="s">
        <v>4400</v>
      </c>
      <c r="C39" s="889" t="s">
        <v>107</v>
      </c>
      <c r="D39" s="889" t="s">
        <v>4210</v>
      </c>
      <c r="E39" s="699">
        <v>7</v>
      </c>
      <c r="F39" s="1153">
        <v>612</v>
      </c>
      <c r="G39" s="1121" t="s">
        <v>105</v>
      </c>
      <c r="H39" s="1121" t="s">
        <v>105</v>
      </c>
      <c r="I39" t="n">
        <v>25.01</v>
      </c>
      <c r="J39" s="618">
        <f t="shared" si="15"/>
        <v>4.7980807676929222</v>
      </c>
      <c r="K39" s="835">
        <v>0.3</v>
      </c>
      <c r="L39" s="845">
        <v>4</v>
      </c>
      <c r="M39" s="609">
        <f t="shared" si="16"/>
        <v>1.2</v>
      </c>
      <c r="N39" s="828" t="s">
        <v>484</v>
      </c>
      <c r="O39" s="700">
        <v>0.25</v>
      </c>
      <c r="P39" s="603">
        <v>44592</v>
      </c>
      <c r="Q39" s="603">
        <v>44607</v>
      </c>
      <c r="R39" s="609">
        <f t="shared" si="17"/>
        <v>19.999999999999996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15.789473684210531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16.260329205681458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40.628238838763522</v>
      </c>
      <c r="V39" s="667" t="str">
        <f>IF(INDEX(Historical!$N$7:$N$1218,MATCH(B39,Historical!$B$7:$B$1249,0))=0,"n/a",((INDEX(Historical!$C$7:$C$1227,MATCH(B39,Historical!$B$7:$B$1249,0))/INDEX(Historical!$N$7:$N$1218,MATCH(B39,Historical!$B$7:$B$1249,0)))^(1/10)-1)*100)</f>
        <v>n/a</v>
      </c>
      <c r="W39" s="668" t="str">
        <f t="shared" si="18"/>
        <v>n/a</v>
      </c>
      <c r="X39" s="669">
        <f t="shared" si="19"/>
        <v>1.3453059218133616</v>
      </c>
      <c r="Y39" s="834"/>
      <c r="Z39" s="618">
        <f t="shared" si="20"/>
        <v>20.27027027027027</v>
      </c>
      <c r="AA39" s="844">
        <f t="shared" si="21"/>
        <v>4.2246621621621623</v>
      </c>
      <c r="AB39" s="845">
        <v>12</v>
      </c>
      <c r="AC39" s="824">
        <v>5.92</v>
      </c>
      <c r="AD39" s="824" t="s">
        <v>135</v>
      </c>
      <c r="AE39" s="824">
        <v>0.8</v>
      </c>
      <c r="AF39" s="824">
        <v>0.81</v>
      </c>
      <c r="AG39" s="824">
        <v>15.9</v>
      </c>
      <c r="AH39" s="824">
        <v>191.4</v>
      </c>
      <c r="AI39" s="824">
        <v>-23.04</v>
      </c>
      <c r="AJ39" s="824">
        <v>30.2</v>
      </c>
      <c r="AK39" s="824">
        <v>-10.4</v>
      </c>
      <c r="AL39" s="836">
        <v>7830</v>
      </c>
      <c r="AM39" s="830">
        <v>0.1</v>
      </c>
      <c r="AN39" s="824">
        <v>2.36</v>
      </c>
      <c r="AO39" s="705">
        <f t="shared" si="22"/>
        <v>41.201657444294284</v>
      </c>
      <c r="AP39" s="706">
        <f t="shared" si="23"/>
        <v>45.426319606456445</v>
      </c>
      <c r="AQ39" s="846">
        <f t="shared" si="24"/>
        <v>-61.001559282730568</v>
      </c>
      <c r="AR39" s="618">
        <f>INDEX(Historical!$C$7:$C$1227,MATCH(B39,Historical!$B$7:$B$1249,0))*IF(AH39="n/a",1.03,IF(AH39&lt;0,1.01,IF(AH39&gt;10,1.1,(1+AH39/100))))</f>
        <v>0.96800000000000008</v>
      </c>
      <c r="AS39" s="844">
        <f t="shared" si="25"/>
        <v>0.9776800000000001</v>
      </c>
      <c r="AT39" s="844">
        <f t="shared" si="30"/>
        <v>0.98745680000000013</v>
      </c>
      <c r="AU39" s="844">
        <f t="shared" si="30"/>
        <v>0.99733136800000011</v>
      </c>
      <c r="AV39" s="844">
        <f t="shared" si="30"/>
        <v>1.0073046816800002</v>
      </c>
      <c r="AW39" s="618">
        <f t="shared" si="27"/>
        <v>4.9377728496800009</v>
      </c>
      <c r="AX39" s="713">
        <f t="shared" si="28"/>
        <v>19.743194121071571</v>
      </c>
      <c r="AY39" s="891">
        <v>1.25</v>
      </c>
      <c r="AZ39" s="830">
        <v>8.7800000000000011</v>
      </c>
      <c r="BA39" s="830">
        <v>-49.82</v>
      </c>
      <c r="BB39" s="830">
        <v>-3.29</v>
      </c>
      <c r="BC39" s="830">
        <v>-25.330000000000002</v>
      </c>
      <c r="BE39" s="594">
        <v>2016</v>
      </c>
      <c r="BF39" s="856">
        <f t="shared" si="29"/>
        <v>1</v>
      </c>
      <c r="BG39" s="840">
        <v>1.0999999999999999</v>
      </c>
      <c r="BH39" s="823" t="s">
        <v>4455</v>
      </c>
      <c r="BI39" s="823" t="s">
        <v>4456</v>
      </c>
    </row>
    <row r="40" spans="1:61" s="737" customFormat="1" ht="11.25" hidden="1" customHeight="1" x14ac:dyDescent="0.2">
      <c r="A40" s="1161" t="s">
        <v>4806</v>
      </c>
      <c r="B40" s="743" t="s">
        <v>4130</v>
      </c>
      <c r="C40" s="889" t="s">
        <v>130</v>
      </c>
      <c r="D40" s="889" t="s">
        <v>4196</v>
      </c>
      <c r="E40" s="875">
        <v>18</v>
      </c>
      <c r="F40" s="1153">
        <v>229</v>
      </c>
      <c r="G40" s="1158" t="s">
        <v>105</v>
      </c>
      <c r="H40" s="1158" t="s">
        <v>105</v>
      </c>
      <c r="I40" t="n">
        <v>62.39</v>
      </c>
      <c r="J40" s="723">
        <f t="shared" si="15"/>
        <v>3.9269113640006417</v>
      </c>
      <c r="K40" s="724">
        <v>0.61250000000000004</v>
      </c>
      <c r="L40" s="725">
        <v>4</v>
      </c>
      <c r="M40" s="726">
        <f t="shared" si="16"/>
        <v>2.4500000000000002</v>
      </c>
      <c r="N40" s="1177" t="s">
        <v>110</v>
      </c>
      <c r="O40" s="728">
        <v>0.57250000000000001</v>
      </c>
      <c r="P40" s="1066">
        <v>44882</v>
      </c>
      <c r="Q40" s="1066">
        <v>44915</v>
      </c>
      <c r="R40" s="726">
        <f t="shared" si="17"/>
        <v>6.9868995633187838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6.2195121951219789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7.8664108346093942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7.7391093238865061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5.5396001031511544</v>
      </c>
      <c r="W40" s="668">
        <f t="shared" si="18"/>
        <v>1.3970519856630408</v>
      </c>
      <c r="X40" s="669">
        <f t="shared" si="19"/>
        <v>0.80615722123817779</v>
      </c>
      <c r="Y40" s="738" t="s">
        <v>4132</v>
      </c>
      <c r="Z40" s="723">
        <f t="shared" si="20"/>
        <v>70.809248554913296</v>
      </c>
      <c r="AA40" s="730">
        <f t="shared" si="21"/>
        <v>18.031791907514449</v>
      </c>
      <c r="AB40" s="725">
        <v>12</v>
      </c>
      <c r="AC40" s="731">
        <v>3.46</v>
      </c>
      <c r="AD40" s="731">
        <v>4.66</v>
      </c>
      <c r="AE40" s="731">
        <v>2.37</v>
      </c>
      <c r="AF40" s="731">
        <v>1.39</v>
      </c>
      <c r="AG40" s="731">
        <v>8.5</v>
      </c>
      <c r="AH40" s="731">
        <v>41</v>
      </c>
      <c r="AI40" s="731">
        <v>4.24</v>
      </c>
      <c r="AJ40" s="731">
        <v>9.6</v>
      </c>
      <c r="AK40" s="731">
        <v>3.5999999999999996</v>
      </c>
      <c r="AL40" s="732">
        <v>13530</v>
      </c>
      <c r="AM40" s="733">
        <v>0.22</v>
      </c>
      <c r="AN40" s="731">
        <v>1.21</v>
      </c>
      <c r="AO40" s="734">
        <f t="shared" si="22"/>
        <v>-6.3657712196273017</v>
      </c>
      <c r="AP40" s="735">
        <f t="shared" si="23"/>
        <v>11.666020687887148</v>
      </c>
      <c r="AQ40" s="846">
        <f t="shared" si="24"/>
        <v>5.5444945697102455</v>
      </c>
      <c r="AR40" s="618">
        <f>INDEX(Historical!$C$7:$C$1227,MATCH(B40,Historical!$B$7:$B$1249,0))*IF(AH40="n/a",1.03,IF(AH40&lt;0,1.01,IF(AH40&gt;10,1.1,(1+AH40/100))))</f>
        <v>2.3952500000000003</v>
      </c>
      <c r="AS40" s="730">
        <f t="shared" si="25"/>
        <v>2.4968086000000005</v>
      </c>
      <c r="AT40" s="730">
        <f t="shared" si="30"/>
        <v>2.5866937096000004</v>
      </c>
      <c r="AU40" s="730">
        <f t="shared" si="30"/>
        <v>2.6798146831456005</v>
      </c>
      <c r="AV40" s="730">
        <f t="shared" si="30"/>
        <v>2.776288011738842</v>
      </c>
      <c r="AW40" s="723">
        <f t="shared" si="27"/>
        <v>12.934855004484444</v>
      </c>
      <c r="AX40" s="736">
        <f t="shared" si="28"/>
        <v>20.732256779106336</v>
      </c>
      <c r="AY40" s="892">
        <v>0.52</v>
      </c>
      <c r="AZ40" s="733">
        <v>9.41</v>
      </c>
      <c r="BA40" s="733">
        <v>-19.03</v>
      </c>
      <c r="BB40" s="733">
        <v>-1.3</v>
      </c>
      <c r="BC40" s="733">
        <v>-9.1999999999999993</v>
      </c>
      <c r="BD40" s="866"/>
      <c r="BE40" s="594">
        <v>2005</v>
      </c>
      <c r="BF40" s="856">
        <f t="shared" si="29"/>
        <v>2</v>
      </c>
      <c r="BG40" s="784">
        <v>2.8000000000000003</v>
      </c>
      <c r="BH40" s="823" t="s">
        <v>4455</v>
      </c>
      <c r="BI40" s="823" t="s">
        <v>4456</v>
      </c>
    </row>
    <row r="41" spans="1:61" ht="11.25" hidden="1" customHeight="1" x14ac:dyDescent="0.2">
      <c r="A41" s="839" t="s">
        <v>5310</v>
      </c>
      <c r="B41" s="833" t="s">
        <v>1866</v>
      </c>
      <c r="C41" s="889" t="s">
        <v>4061</v>
      </c>
      <c r="D41" s="889" t="s">
        <v>4193</v>
      </c>
      <c r="E41" s="699">
        <v>5</v>
      </c>
      <c r="F41" s="1153">
        <v>701</v>
      </c>
      <c r="G41" s="1150" t="s">
        <v>105</v>
      </c>
      <c r="H41" s="1150" t="s">
        <v>105</v>
      </c>
      <c r="I41" t="n">
        <v>107.34</v>
      </c>
      <c r="J41" s="618">
        <f t="shared" si="15"/>
        <v>0.96888392025340042</v>
      </c>
      <c r="K41" s="835">
        <v>0.26</v>
      </c>
      <c r="L41" s="845">
        <v>4</v>
      </c>
      <c r="M41" s="609">
        <f t="shared" si="16"/>
        <v>1.04</v>
      </c>
      <c r="N41" s="828" t="s">
        <v>147</v>
      </c>
      <c r="O41" s="700">
        <v>0.24</v>
      </c>
      <c r="P41" s="603">
        <v>44706</v>
      </c>
      <c r="Q41" s="603">
        <v>44728</v>
      </c>
      <c r="R41" s="609">
        <f t="shared" si="17"/>
        <v>8.333333333333341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8.045977011494255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10.325677865290107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18.635201558641533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11.731753862740391</v>
      </c>
      <c r="W41" s="668">
        <f t="shared" si="18"/>
        <v>1.5884412319479557</v>
      </c>
      <c r="X41" s="669">
        <f t="shared" si="19"/>
        <v>0.56470307753459192</v>
      </c>
      <c r="Y41" s="640"/>
      <c r="Z41" s="618">
        <f t="shared" si="20"/>
        <v>13.978494623655912</v>
      </c>
      <c r="AA41" s="844">
        <f t="shared" si="21"/>
        <v>14.42741935483871</v>
      </c>
      <c r="AB41" s="845">
        <v>10</v>
      </c>
      <c r="AC41" s="824">
        <v>7.44</v>
      </c>
      <c r="AD41" s="824">
        <v>1.28</v>
      </c>
      <c r="AE41" s="824">
        <v>3.42</v>
      </c>
      <c r="AF41" s="824">
        <v>7.39</v>
      </c>
      <c r="AG41" s="824">
        <v>56.599999999999994</v>
      </c>
      <c r="AH41" s="824">
        <v>63.4</v>
      </c>
      <c r="AI41" s="824">
        <v>-0.57999999999999996</v>
      </c>
      <c r="AJ41" s="824">
        <v>33</v>
      </c>
      <c r="AK41" s="824">
        <v>10.8</v>
      </c>
      <c r="AL41" s="836">
        <v>88310</v>
      </c>
      <c r="AM41" s="830">
        <v>0.32</v>
      </c>
      <c r="AN41" s="824">
        <v>0.45</v>
      </c>
      <c r="AO41" s="705">
        <f t="shared" si="22"/>
        <v>5.1766661240562239</v>
      </c>
      <c r="AP41" s="706">
        <f t="shared" si="23"/>
        <v>19.604085478894934</v>
      </c>
      <c r="AQ41" s="846">
        <f t="shared" si="24"/>
        <v>117.68338785417285</v>
      </c>
      <c r="AR41" s="618">
        <f>INDEX(Historical!$C$7:$C$1227,MATCH(B41,Historical!$B$7:$B$1249,0))*IF(AH41="n/a",1.03,IF(AH41&lt;0,1.01,IF(AH41&gt;10,1.1,(1+AH41/100))))</f>
        <v>1.034</v>
      </c>
      <c r="AS41" s="844">
        <f t="shared" si="25"/>
        <v>1.04434</v>
      </c>
      <c r="AT41" s="844">
        <f t="shared" si="30"/>
        <v>1.1487740000000002</v>
      </c>
      <c r="AU41" s="844">
        <f t="shared" si="30"/>
        <v>1.2636514000000003</v>
      </c>
      <c r="AV41" s="844">
        <f t="shared" si="30"/>
        <v>1.3900165400000004</v>
      </c>
      <c r="AW41" s="618">
        <f t="shared" si="27"/>
        <v>5.8807819400000012</v>
      </c>
      <c r="AX41" s="713">
        <f t="shared" si="28"/>
        <v>5.4786490963294217</v>
      </c>
      <c r="AY41" s="891">
        <v>1.53</v>
      </c>
      <c r="AZ41" s="830">
        <v>54.11</v>
      </c>
      <c r="BA41" s="830">
        <v>-34.39</v>
      </c>
      <c r="BB41" s="830">
        <v>21.240000000000002</v>
      </c>
      <c r="BC41" s="830">
        <v>4</v>
      </c>
      <c r="BE41" s="594">
        <v>2018</v>
      </c>
      <c r="BF41" s="856">
        <f t="shared" si="29"/>
        <v>1</v>
      </c>
      <c r="BG41" s="840">
        <v>26.3</v>
      </c>
      <c r="BH41" s="823" t="s">
        <v>4455</v>
      </c>
      <c r="BI41" s="823" t="s">
        <v>4456</v>
      </c>
    </row>
    <row r="42" spans="1:61" ht="11.25" hidden="1" customHeight="1" x14ac:dyDescent="0.2">
      <c r="A42" s="822" t="s">
        <v>895</v>
      </c>
      <c r="B42" s="833" t="s">
        <v>896</v>
      </c>
      <c r="C42" s="889" t="s">
        <v>152</v>
      </c>
      <c r="D42" s="889" t="s">
        <v>897</v>
      </c>
      <c r="E42" s="699">
        <v>12</v>
      </c>
      <c r="F42" s="1153">
        <v>332</v>
      </c>
      <c r="G42" s="1133" t="s">
        <v>114</v>
      </c>
      <c r="H42" s="1133" t="s">
        <v>114</v>
      </c>
      <c r="I42" t="n">
        <v>278.65</v>
      </c>
      <c r="J42" s="618">
        <f t="shared" si="15"/>
        <v>2.7848555535618162</v>
      </c>
      <c r="K42" s="835">
        <v>1.94</v>
      </c>
      <c r="L42" s="845">
        <v>4</v>
      </c>
      <c r="M42" s="609">
        <f t="shared" si="16"/>
        <v>7.76</v>
      </c>
      <c r="N42" s="828" t="s">
        <v>247</v>
      </c>
      <c r="O42" s="700">
        <v>1.76</v>
      </c>
      <c r="P42" s="603">
        <v>44606</v>
      </c>
      <c r="Q42" s="603">
        <v>44628</v>
      </c>
      <c r="R42" s="609">
        <f t="shared" si="17"/>
        <v>10.227272727272723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9.9999999999999858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10.064241629820891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11.970220528043152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28.806702779585414</v>
      </c>
      <c r="W42" s="668">
        <f t="shared" si="18"/>
        <v>0.41553594729786797</v>
      </c>
      <c r="X42" s="669">
        <f t="shared" si="19"/>
        <v>119.70220528043151</v>
      </c>
      <c r="Y42" s="628"/>
      <c r="Z42" s="618">
        <f t="shared" si="20"/>
        <v>62.179487179487182</v>
      </c>
      <c r="AA42" s="844">
        <f t="shared" si="21"/>
        <v>22.327724358974358</v>
      </c>
      <c r="AB42" s="845">
        <v>12</v>
      </c>
      <c r="AC42" s="824">
        <v>12.48</v>
      </c>
      <c r="AD42" s="824">
        <v>3.42</v>
      </c>
      <c r="AE42" s="824">
        <v>5.79</v>
      </c>
      <c r="AF42" s="824">
        <v>41.29</v>
      </c>
      <c r="AG42" s="824">
        <v>199.70000000000002</v>
      </c>
      <c r="AH42" s="824">
        <v>-16.5</v>
      </c>
      <c r="AI42" s="824">
        <v>5.07</v>
      </c>
      <c r="AJ42" s="824">
        <v>0.1</v>
      </c>
      <c r="AK42" s="824">
        <v>6.6000000000000005</v>
      </c>
      <c r="AL42" s="836">
        <v>152400</v>
      </c>
      <c r="AM42" s="831">
        <v>0.21</v>
      </c>
      <c r="AN42" s="824">
        <v>10.6</v>
      </c>
      <c r="AO42" s="705">
        <f t="shared" si="22"/>
        <v>-7.5726482773693888</v>
      </c>
      <c r="AP42" s="706">
        <f t="shared" si="23"/>
        <v>14.755076081604969</v>
      </c>
      <c r="AQ42" s="846">
        <f t="shared" si="24"/>
        <v>540.10823348071415</v>
      </c>
      <c r="AR42" s="618">
        <f>INDEX(Historical!$C$7:$C$1227,MATCH(B42,Historical!$B$7:$B$1249,0))*IF(AH42="n/a",1.03,IF(AH42&lt;0,1.01,IF(AH42&gt;10,1.1,(1+AH42/100))))</f>
        <v>7.1104000000000003</v>
      </c>
      <c r="AS42" s="844">
        <f t="shared" si="25"/>
        <v>7.47089728</v>
      </c>
      <c r="AT42" s="844">
        <f t="shared" si="30"/>
        <v>7.9639765004800003</v>
      </c>
      <c r="AU42" s="844">
        <f t="shared" si="30"/>
        <v>8.4895989495116808</v>
      </c>
      <c r="AV42" s="844">
        <f t="shared" si="30"/>
        <v>9.0499124801794526</v>
      </c>
      <c r="AW42" s="618">
        <f t="shared" si="27"/>
        <v>40.084785210171134</v>
      </c>
      <c r="AX42" s="713">
        <f t="shared" si="28"/>
        <v>14.385352668283199</v>
      </c>
      <c r="AY42" s="891">
        <v>0.65</v>
      </c>
      <c r="AZ42" s="830">
        <v>44.18</v>
      </c>
      <c r="BA42" s="830">
        <v>-3.46</v>
      </c>
      <c r="BB42" s="830">
        <v>10.780000000000001</v>
      </c>
      <c r="BC42" s="830">
        <v>16.420000000000002</v>
      </c>
      <c r="BE42" s="594">
        <v>2011</v>
      </c>
      <c r="BF42" s="856">
        <f t="shared" si="29"/>
        <v>1</v>
      </c>
      <c r="BG42" s="840">
        <v>11.200000000000001</v>
      </c>
      <c r="BH42" s="823" t="s">
        <v>4455</v>
      </c>
      <c r="BI42" s="823" t="s">
        <v>4456</v>
      </c>
    </row>
    <row r="43" spans="1:61" ht="11.25" hidden="1" customHeight="1" x14ac:dyDescent="0.2">
      <c r="A43" s="839" t="s">
        <v>4388</v>
      </c>
      <c r="B43" s="833" t="s">
        <v>4361</v>
      </c>
      <c r="C43" s="889" t="s">
        <v>107</v>
      </c>
      <c r="D43" s="889" t="s">
        <v>4205</v>
      </c>
      <c r="E43" s="699">
        <v>8</v>
      </c>
      <c r="F43" s="1153">
        <v>601</v>
      </c>
      <c r="G43" s="1132" t="s">
        <v>105</v>
      </c>
      <c r="H43" s="1132" t="s">
        <v>105</v>
      </c>
      <c r="I43">
        <v>37.33</v>
      </c>
      <c r="J43" s="618">
        <f t="shared" si="15"/>
        <v>3.2145727297080096</v>
      </c>
      <c r="K43" s="835">
        <v>0.3</v>
      </c>
      <c r="L43" s="845">
        <v>4</v>
      </c>
      <c r="M43" s="609">
        <f t="shared" si="16"/>
        <v>1.2</v>
      </c>
      <c r="N43" s="828" t="s">
        <v>323</v>
      </c>
      <c r="O43" s="700">
        <v>0.28000000000000003</v>
      </c>
      <c r="P43" s="603">
        <v>44896</v>
      </c>
      <c r="Q43" s="603">
        <v>44911</v>
      </c>
      <c r="R43" s="609">
        <f t="shared" si="17"/>
        <v>7.1428571428571281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0.92592592592593004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2.9142466571506542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2.5725265169996181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1.7100498245471885</v>
      </c>
      <c r="W43" s="668">
        <f t="shared" si="18"/>
        <v>1.5043576392172133</v>
      </c>
      <c r="X43" s="669">
        <f t="shared" si="19"/>
        <v>0.15879793314812457</v>
      </c>
      <c r="Y43" s="640"/>
      <c r="Z43" s="618">
        <f t="shared" si="20"/>
        <v>34.090909090909086</v>
      </c>
      <c r="AA43" s="844">
        <f t="shared" si="21"/>
        <v>10.605113636363637</v>
      </c>
      <c r="AB43" s="845">
        <v>12</v>
      </c>
      <c r="AC43" s="824">
        <v>3.52</v>
      </c>
      <c r="AD43" s="824">
        <v>2.65</v>
      </c>
      <c r="AE43" s="824">
        <v>4.29</v>
      </c>
      <c r="AF43" s="824">
        <v>1.27</v>
      </c>
      <c r="AG43" s="824">
        <v>11.3</v>
      </c>
      <c r="AH43" s="824">
        <v>46.300000000000004</v>
      </c>
      <c r="AI43" s="824">
        <v>6.61</v>
      </c>
      <c r="AJ43" s="824">
        <v>16.2</v>
      </c>
      <c r="AK43" s="824">
        <v>4</v>
      </c>
      <c r="AL43" s="836">
        <v>400.17</v>
      </c>
      <c r="AM43" s="830">
        <v>3.5999999999999996</v>
      </c>
      <c r="AN43" s="824">
        <v>0.09</v>
      </c>
      <c r="AO43" s="705">
        <f t="shared" si="22"/>
        <v>-4.8180143896560086</v>
      </c>
      <c r="AP43" s="706">
        <f t="shared" si="23"/>
        <v>5.7870992467076281</v>
      </c>
      <c r="AQ43" s="846">
        <f t="shared" si="24"/>
        <v>-22.630771783948401</v>
      </c>
      <c r="AR43" s="618">
        <f>INDEX(Historical!$C$7:$C$1227,MATCH(B43,Historical!$B$7:$B$1249,0))*IF(AH43="n/a",1.03,IF(AH43&lt;0,1.01,IF(AH43&gt;10,1.1,(1+AH43/100))))</f>
        <v>1.1990000000000003</v>
      </c>
      <c r="AS43" s="844">
        <f t="shared" si="25"/>
        <v>1.2782539000000004</v>
      </c>
      <c r="AT43" s="844">
        <f t="shared" si="30"/>
        <v>1.3293840560000005</v>
      </c>
      <c r="AU43" s="844">
        <f t="shared" si="30"/>
        <v>1.3825594182400005</v>
      </c>
      <c r="AV43" s="844">
        <f t="shared" si="30"/>
        <v>1.4378617949696006</v>
      </c>
      <c r="AW43" s="618">
        <f t="shared" si="27"/>
        <v>6.6270591692096019</v>
      </c>
      <c r="AX43" s="713">
        <f t="shared" si="28"/>
        <v>17.752636402918839</v>
      </c>
      <c r="AY43" s="891">
        <v>0.98</v>
      </c>
      <c r="AZ43" s="830">
        <v>21.98</v>
      </c>
      <c r="BA43" s="830">
        <v>-3.56</v>
      </c>
      <c r="BB43" s="830">
        <v>8.92</v>
      </c>
      <c r="BC43" s="830">
        <v>8.41</v>
      </c>
      <c r="BE43" s="594">
        <v>2015</v>
      </c>
      <c r="BF43" s="856">
        <f t="shared" si="29"/>
        <v>1</v>
      </c>
      <c r="BG43" s="840">
        <v>1.2</v>
      </c>
      <c r="BH43" s="823" t="s">
        <v>4455</v>
      </c>
      <c r="BI43" s="823" t="s">
        <v>4456</v>
      </c>
    </row>
    <row r="44" spans="1:61" ht="11.25" hidden="1" customHeight="1" x14ac:dyDescent="0.2">
      <c r="A44" s="829" t="s">
        <v>4665</v>
      </c>
      <c r="B44" s="833" t="s">
        <v>412</v>
      </c>
      <c r="C44" s="889" t="s">
        <v>107</v>
      </c>
      <c r="D44" s="889" t="s">
        <v>4201</v>
      </c>
      <c r="E44" s="699">
        <v>18</v>
      </c>
      <c r="F44" s="1153">
        <v>213</v>
      </c>
      <c r="G44" s="1111" t="s">
        <v>114</v>
      </c>
      <c r="H44" s="1111" t="s">
        <v>114</v>
      </c>
      <c r="I44" t="n">
        <v>321.04</v>
      </c>
      <c r="J44" s="618">
        <f t="shared" si="15"/>
        <v>1.5574383254423123</v>
      </c>
      <c r="K44" s="835">
        <v>1.25</v>
      </c>
      <c r="L44" s="845">
        <v>4</v>
      </c>
      <c r="M44" s="609">
        <f t="shared" si="16"/>
        <v>5</v>
      </c>
      <c r="N44" s="828" t="s">
        <v>235</v>
      </c>
      <c r="O44" s="700">
        <v>1.1299999999999999</v>
      </c>
      <c r="P44" s="603">
        <v>44687</v>
      </c>
      <c r="Q44" s="603">
        <v>44701</v>
      </c>
      <c r="R44" s="609">
        <f t="shared" si="17"/>
        <v>10.619469026548684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8.312958435207829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7.8639549876716064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8.6936505202045424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17.676148965474159</v>
      </c>
      <c r="W44" s="668">
        <f t="shared" si="18"/>
        <v>0.49182944413884311</v>
      </c>
      <c r="X44" s="669">
        <f t="shared" si="19"/>
        <v>0.36073238673047897</v>
      </c>
      <c r="Y44" s="632"/>
      <c r="Z44" s="618">
        <f t="shared" si="20"/>
        <v>20.833333333333336</v>
      </c>
      <c r="AA44" s="844">
        <f t="shared" si="21"/>
        <v>13.376666666666667</v>
      </c>
      <c r="AB44" s="845">
        <v>12</v>
      </c>
      <c r="AC44" s="824">
        <v>24</v>
      </c>
      <c r="AD44" s="824">
        <v>1.27</v>
      </c>
      <c r="AE44" s="824">
        <v>2.38</v>
      </c>
      <c r="AF44" s="824">
        <v>11.01</v>
      </c>
      <c r="AG44" s="824">
        <v>60.6</v>
      </c>
      <c r="AH44" s="824">
        <v>88.5</v>
      </c>
      <c r="AI44" s="824">
        <v>18.649999999999999</v>
      </c>
      <c r="AJ44" s="824">
        <v>24.099999999999998</v>
      </c>
      <c r="AK44" s="824">
        <v>10.66</v>
      </c>
      <c r="AL44" s="836">
        <v>34300</v>
      </c>
      <c r="AM44" s="830">
        <v>0.25</v>
      </c>
      <c r="AN44" s="824">
        <v>10.3</v>
      </c>
      <c r="AO44" s="705">
        <f t="shared" si="22"/>
        <v>-3.125577821019812</v>
      </c>
      <c r="AP44" s="706">
        <f t="shared" si="23"/>
        <v>10.251088845646855</v>
      </c>
      <c r="AQ44" s="846">
        <f t="shared" si="24"/>
        <v>155.84465772982026</v>
      </c>
      <c r="AR44" s="618">
        <f>INDEX(Historical!$C$7:$C$1227,MATCH(B44,Historical!$B$7:$B$1249,0))*IF(AH44="n/a",1.03,IF(AH44&lt;0,1.01,IF(AH44&gt;10,1.1,(1+AH44/100))))</f>
        <v>4.8730000000000002</v>
      </c>
      <c r="AS44" s="844">
        <f t="shared" si="25"/>
        <v>5.3603000000000005</v>
      </c>
      <c r="AT44" s="844">
        <f t="shared" si="30"/>
        <v>5.8963300000000007</v>
      </c>
      <c r="AU44" s="844">
        <f t="shared" si="30"/>
        <v>6.4859630000000017</v>
      </c>
      <c r="AV44" s="844">
        <f t="shared" si="30"/>
        <v>7.134559300000002</v>
      </c>
      <c r="AW44" s="618">
        <f t="shared" si="27"/>
        <v>29.750152300000003</v>
      </c>
      <c r="AX44" s="713">
        <f t="shared" si="28"/>
        <v>9.2668054759531522</v>
      </c>
      <c r="AY44" s="891">
        <v>1.47</v>
      </c>
      <c r="AZ44" s="830">
        <v>50.89</v>
      </c>
      <c r="BA44" s="830">
        <v>-2.1999999999999997</v>
      </c>
      <c r="BB44" s="830">
        <v>13.900000000000002</v>
      </c>
      <c r="BC44" s="830">
        <v>19.86</v>
      </c>
      <c r="BE44" s="594">
        <v>2005</v>
      </c>
      <c r="BF44" s="856">
        <f t="shared" si="29"/>
        <v>2</v>
      </c>
      <c r="BG44" s="840">
        <v>1.7000000000000002</v>
      </c>
      <c r="BH44" s="823" t="s">
        <v>4455</v>
      </c>
      <c r="BI44" s="823" t="s">
        <v>4456</v>
      </c>
    </row>
    <row r="45" spans="1:61" ht="11.25" hidden="1" customHeight="1" x14ac:dyDescent="0.2">
      <c r="A45" s="829" t="s">
        <v>4666</v>
      </c>
      <c r="B45" s="833" t="s">
        <v>892</v>
      </c>
      <c r="C45" s="889" t="s">
        <v>107</v>
      </c>
      <c r="D45" s="889" t="s">
        <v>117</v>
      </c>
      <c r="E45" s="699">
        <v>10</v>
      </c>
      <c r="F45" s="1153">
        <v>474</v>
      </c>
      <c r="G45" s="1153" t="s">
        <v>105</v>
      </c>
      <c r="H45" s="1153" t="s">
        <v>105</v>
      </c>
      <c r="I45">
        <v>50.41</v>
      </c>
      <c r="J45" s="618">
        <f t="shared" si="15"/>
        <v>2.4598293989287843</v>
      </c>
      <c r="K45" s="835">
        <v>0.31</v>
      </c>
      <c r="L45" s="845">
        <v>4</v>
      </c>
      <c r="M45" s="609">
        <f t="shared" si="16"/>
        <v>1.24</v>
      </c>
      <c r="N45" s="828" t="s">
        <v>588</v>
      </c>
      <c r="O45" s="700">
        <v>0.28999999999999998</v>
      </c>
      <c r="P45" s="603">
        <v>44630</v>
      </c>
      <c r="Q45" s="603">
        <v>44645</v>
      </c>
      <c r="R45" s="609">
        <f t="shared" si="17"/>
        <v>6.8965517241379377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7.4074074074073959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9.6457423731894245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10.008210113886594</v>
      </c>
      <c r="V45" s="667" t="str">
        <f>IF(INDEX(Historical!$N$7:$N$1218,MATCH(B45,Historical!$B$7:$B$1249,0))=0,"n/a",((INDEX(Historical!$C$7:$C$1227,MATCH(B45,Historical!$B$7:$B$1249,0))/INDEX(Historical!$N$7:$N$1218,MATCH(B45,Historical!$B$7:$B$1249,0)))^(1/10)-1)*100)</f>
        <v>n/a</v>
      </c>
      <c r="W45" s="668" t="str">
        <f t="shared" si="18"/>
        <v>n/a</v>
      </c>
      <c r="X45" s="669" t="str">
        <f t="shared" si="19"/>
        <v>n/a</v>
      </c>
      <c r="Y45" s="631"/>
      <c r="Z45" s="618">
        <f t="shared" si="20"/>
        <v>62.62626262626263</v>
      </c>
      <c r="AA45" s="844">
        <f t="shared" si="21"/>
        <v>25.459595959595958</v>
      </c>
      <c r="AB45" s="845">
        <v>12</v>
      </c>
      <c r="AC45" s="824">
        <v>1.98</v>
      </c>
      <c r="AD45" s="824">
        <v>2.91</v>
      </c>
      <c r="AE45" s="824">
        <v>3.75</v>
      </c>
      <c r="AF45" s="824">
        <v>2.97</v>
      </c>
      <c r="AG45" s="824">
        <v>9.9</v>
      </c>
      <c r="AH45" s="824">
        <v>-24.2</v>
      </c>
      <c r="AI45" s="824">
        <v>-3.3300000000000005</v>
      </c>
      <c r="AJ45" s="824">
        <v>-3.5000000000000004</v>
      </c>
      <c r="AK45" s="824">
        <v>10</v>
      </c>
      <c r="AL45" s="836">
        <v>1100</v>
      </c>
      <c r="AM45" s="830">
        <v>1.2</v>
      </c>
      <c r="AN45" s="824">
        <v>0</v>
      </c>
      <c r="AO45" s="705">
        <f t="shared" si="22"/>
        <v>-12.99155644678058</v>
      </c>
      <c r="AP45" s="706">
        <f t="shared" si="23"/>
        <v>12.468039512815379</v>
      </c>
      <c r="AQ45" s="846">
        <f t="shared" si="24"/>
        <v>83.321211720484413</v>
      </c>
      <c r="AR45" s="618">
        <f>INDEX(Historical!$C$7:$C$1227,MATCH(B45,Historical!$B$7:$B$1249,0))*IF(AH45="n/a",1.03,IF(AH45&lt;0,1.01,IF(AH45&gt;10,1.1,(1+AH45/100))))</f>
        <v>1.1716</v>
      </c>
      <c r="AS45" s="844">
        <f t="shared" si="25"/>
        <v>1.183316</v>
      </c>
      <c r="AT45" s="844">
        <f t="shared" si="30"/>
        <v>1.3016476000000001</v>
      </c>
      <c r="AU45" s="844">
        <f t="shared" si="30"/>
        <v>1.4318123600000003</v>
      </c>
      <c r="AV45" s="844">
        <f t="shared" si="30"/>
        <v>1.5749935960000006</v>
      </c>
      <c r="AW45" s="618">
        <f t="shared" si="27"/>
        <v>6.663369556000001</v>
      </c>
      <c r="AX45" s="713">
        <f t="shared" si="28"/>
        <v>13.218348653045034</v>
      </c>
      <c r="AY45" s="891">
        <v>0.33</v>
      </c>
      <c r="AZ45" s="830">
        <v>34.75</v>
      </c>
      <c r="BA45" s="830">
        <v>-1.8499999999999999</v>
      </c>
      <c r="BB45" s="830">
        <v>13.600000000000001</v>
      </c>
      <c r="BC45" s="830">
        <v>19.79</v>
      </c>
      <c r="BE45" s="594">
        <v>2013</v>
      </c>
      <c r="BF45" s="856">
        <f t="shared" si="29"/>
        <v>1</v>
      </c>
      <c r="BG45" s="840">
        <v>2.8000000000000003</v>
      </c>
      <c r="BH45" s="823" t="s">
        <v>4455</v>
      </c>
      <c r="BI45" s="823" t="s">
        <v>4456</v>
      </c>
    </row>
    <row r="46" spans="1:61" s="737" customFormat="1" ht="11.25" hidden="1" customHeight="1" x14ac:dyDescent="0.2">
      <c r="A46" s="1161" t="s">
        <v>4667</v>
      </c>
      <c r="B46" s="743" t="s">
        <v>890</v>
      </c>
      <c r="C46" s="889" t="s">
        <v>4186</v>
      </c>
      <c r="D46" s="889" t="s">
        <v>4187</v>
      </c>
      <c r="E46" s="721">
        <v>12</v>
      </c>
      <c r="F46" s="1153">
        <v>383</v>
      </c>
      <c r="G46" s="1154" t="s">
        <v>105</v>
      </c>
      <c r="H46" s="1154" t="s">
        <v>105</v>
      </c>
      <c r="I46" t="n">
        <v>213.84</v>
      </c>
      <c r="J46" s="723">
        <f t="shared" si="15"/>
        <v>2.7497194163860832</v>
      </c>
      <c r="K46" s="724">
        <v>1.47</v>
      </c>
      <c r="L46" s="725">
        <v>4</v>
      </c>
      <c r="M46" s="726">
        <f t="shared" si="16"/>
        <v>5.88</v>
      </c>
      <c r="N46" s="727" t="s">
        <v>3941</v>
      </c>
      <c r="O46" s="728">
        <v>1.43</v>
      </c>
      <c r="P46" s="1049">
        <v>44844</v>
      </c>
      <c r="Q46" s="1049">
        <v>44860</v>
      </c>
      <c r="R46" s="726">
        <f t="shared" si="17"/>
        <v>2.7972027972028002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16.166281755196298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18.66805652900161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17.985615056963276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30.541919427544805</v>
      </c>
      <c r="W46" s="668">
        <f t="shared" si="18"/>
        <v>0.58888293185472196</v>
      </c>
      <c r="X46" s="669">
        <f t="shared" si="19"/>
        <v>0.76861602807535356</v>
      </c>
      <c r="Y46" s="738" t="s">
        <v>3877</v>
      </c>
      <c r="Z46" s="723">
        <f t="shared" si="20"/>
        <v>93.333333333333329</v>
      </c>
      <c r="AA46" s="730">
        <f t="shared" si="21"/>
        <v>33.942857142857143</v>
      </c>
      <c r="AB46" s="725">
        <v>12</v>
      </c>
      <c r="AC46" s="731">
        <v>6.3</v>
      </c>
      <c r="AD46" s="731">
        <v>362.94</v>
      </c>
      <c r="AE46" s="731">
        <v>9.67</v>
      </c>
      <c r="AF46" s="731">
        <v>16.100000000000001</v>
      </c>
      <c r="AG46" s="731">
        <v>49</v>
      </c>
      <c r="AH46" s="731">
        <v>49.5</v>
      </c>
      <c r="AI46" s="731">
        <v>-26.83</v>
      </c>
      <c r="AJ46" s="731">
        <v>23.400000000000002</v>
      </c>
      <c r="AK46" s="731">
        <v>0.1</v>
      </c>
      <c r="AL46" s="732">
        <v>101080</v>
      </c>
      <c r="AM46" s="733">
        <v>0.1</v>
      </c>
      <c r="AN46" s="731">
        <v>6.1</v>
      </c>
      <c r="AO46" s="734">
        <f t="shared" si="22"/>
        <v>-13.207522669507785</v>
      </c>
      <c r="AP46" s="735">
        <f t="shared" si="23"/>
        <v>20.735334473349358</v>
      </c>
      <c r="AQ46" s="846">
        <f t="shared" si="24"/>
        <v>392.82857060036616</v>
      </c>
      <c r="AR46" s="618">
        <f>INDEX(Historical!$C$7:$C$1227,MATCH(B46,Historical!$B$7:$B$1249,0))*IF(AH46="n/a",1.03,IF(AH46&lt;0,1.01,IF(AH46&gt;10,1.1,(1+AH46/100))))</f>
        <v>5.5330000000000004</v>
      </c>
      <c r="AS46" s="730">
        <f t="shared" si="25"/>
        <v>5.58833</v>
      </c>
      <c r="AT46" s="730">
        <f t="shared" si="30"/>
        <v>5.5939183299999993</v>
      </c>
      <c r="AU46" s="730">
        <f t="shared" si="30"/>
        <v>5.5995122483299991</v>
      </c>
      <c r="AV46" s="730">
        <f t="shared" si="30"/>
        <v>5.6051117605783283</v>
      </c>
      <c r="AW46" s="723">
        <f t="shared" si="27"/>
        <v>27.919872338908331</v>
      </c>
      <c r="AX46" s="736">
        <f t="shared" si="28"/>
        <v>13.056431134917851</v>
      </c>
      <c r="AY46" s="892">
        <v>0.53</v>
      </c>
      <c r="AZ46" s="733">
        <v>24.18</v>
      </c>
      <c r="BA46" s="733">
        <v>-24.85</v>
      </c>
      <c r="BB46" s="733">
        <v>6.17</v>
      </c>
      <c r="BC46" s="733">
        <v>-8.16</v>
      </c>
      <c r="BD46" s="866"/>
      <c r="BE46" s="594">
        <v>2011</v>
      </c>
      <c r="BF46" s="856">
        <f t="shared" si="29"/>
        <v>1</v>
      </c>
      <c r="BG46" s="784">
        <v>4.2</v>
      </c>
      <c r="BH46" s="823" t="s">
        <v>4455</v>
      </c>
      <c r="BI46" s="823" t="s">
        <v>4457</v>
      </c>
    </row>
    <row r="47" spans="1:61" ht="11.25" hidden="1" customHeight="1" x14ac:dyDescent="0.2">
      <c r="A47" s="829" t="s">
        <v>906</v>
      </c>
      <c r="B47" s="833" t="s">
        <v>907</v>
      </c>
      <c r="C47" s="889" t="s">
        <v>107</v>
      </c>
      <c r="D47" s="889" t="s">
        <v>117</v>
      </c>
      <c r="E47" s="699">
        <v>11</v>
      </c>
      <c r="F47" s="1153">
        <v>419</v>
      </c>
      <c r="G47" s="1153" t="s">
        <v>105</v>
      </c>
      <c r="H47" s="1153" t="s">
        <v>105</v>
      </c>
      <c r="I47" t="n">
        <v>305.68</v>
      </c>
      <c r="J47" s="618">
        <f t="shared" si="15"/>
        <v>0.73279246270609788</v>
      </c>
      <c r="K47" s="835">
        <v>0.56000000000000005</v>
      </c>
      <c r="L47" s="845">
        <v>4</v>
      </c>
      <c r="M47" s="609">
        <f t="shared" si="16"/>
        <v>2.2400000000000002</v>
      </c>
      <c r="N47" s="828" t="s">
        <v>106</v>
      </c>
      <c r="O47" s="700">
        <v>0.51</v>
      </c>
      <c r="P47" s="603">
        <v>44680</v>
      </c>
      <c r="Q47" s="603">
        <v>44694</v>
      </c>
      <c r="R47" s="609">
        <f t="shared" si="17"/>
        <v>9.8039215686274588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11.79775280898876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8.4533136905078354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9.0567806576892451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12.737962759808742</v>
      </c>
      <c r="W47" s="668">
        <f t="shared" si="18"/>
        <v>0.71100699762331787</v>
      </c>
      <c r="X47" s="669">
        <f t="shared" si="19"/>
        <v>2.1563763470688677</v>
      </c>
      <c r="Y47" s="834" t="s">
        <v>789</v>
      </c>
      <c r="Z47" s="618">
        <f t="shared" si="20"/>
        <v>17.391304347826086</v>
      </c>
      <c r="AA47" s="844">
        <f t="shared" si="21"/>
        <v>23.732919254658384</v>
      </c>
      <c r="AB47" s="845">
        <v>12</v>
      </c>
      <c r="AC47" s="824">
        <v>12.88</v>
      </c>
      <c r="AD47" s="824">
        <v>2.16</v>
      </c>
      <c r="AE47" s="824">
        <v>5.03</v>
      </c>
      <c r="AF47" s="824">
        <v>94.31</v>
      </c>
      <c r="AG47" s="824">
        <v>106.4</v>
      </c>
      <c r="AH47" s="824">
        <v>-34.300000000000004</v>
      </c>
      <c r="AI47" s="824">
        <v>10.549999999999999</v>
      </c>
      <c r="AJ47" s="824">
        <v>4.2</v>
      </c>
      <c r="AK47" s="824">
        <v>10.9</v>
      </c>
      <c r="AL47" s="836">
        <v>62530</v>
      </c>
      <c r="AM47" s="830">
        <v>0.1</v>
      </c>
      <c r="AN47" s="824">
        <v>15.27</v>
      </c>
      <c r="AO47" s="705">
        <f t="shared" si="22"/>
        <v>-13.943346134263042</v>
      </c>
      <c r="AP47" s="706">
        <f t="shared" si="23"/>
        <v>9.7895731203953424</v>
      </c>
      <c r="AQ47" s="846">
        <f t="shared" si="24"/>
        <v>897.38583081681463</v>
      </c>
      <c r="AR47" s="618">
        <f>INDEX(Historical!$C$7:$C$1227,MATCH(B47,Historical!$B$7:$B$1249,0))*IF(AH47="n/a",1.03,IF(AH47&lt;0,1.01,IF(AH47&gt;10,1.1,(1+AH47/100))))</f>
        <v>2.0099</v>
      </c>
      <c r="AS47" s="844">
        <f t="shared" si="25"/>
        <v>2.21089</v>
      </c>
      <c r="AT47" s="844">
        <f t="shared" si="30"/>
        <v>2.4319790000000001</v>
      </c>
      <c r="AU47" s="844">
        <f t="shared" si="30"/>
        <v>2.6751769000000003</v>
      </c>
      <c r="AV47" s="844">
        <f t="shared" si="30"/>
        <v>2.9426945900000008</v>
      </c>
      <c r="AW47" s="618">
        <f t="shared" si="27"/>
        <v>12.27064049</v>
      </c>
      <c r="AX47" s="713">
        <f t="shared" si="28"/>
        <v>4.0142110998429725</v>
      </c>
      <c r="AY47" s="891">
        <v>0.88</v>
      </c>
      <c r="AZ47" s="830">
        <v>25.21</v>
      </c>
      <c r="BA47" s="830">
        <v>-9.85</v>
      </c>
      <c r="BB47" s="830">
        <v>8.7099999999999991</v>
      </c>
      <c r="BC47" s="830">
        <v>7.13</v>
      </c>
      <c r="BE47" s="594">
        <v>2012</v>
      </c>
      <c r="BF47" s="856">
        <f t="shared" si="29"/>
        <v>1</v>
      </c>
      <c r="BG47" s="840">
        <v>4.1000000000000005</v>
      </c>
      <c r="BH47" s="823" t="s">
        <v>4455</v>
      </c>
      <c r="BI47" s="823" t="s">
        <v>4456</v>
      </c>
    </row>
    <row r="48" spans="1:61" ht="11.25" customHeight="1" x14ac:dyDescent="0.2">
      <c r="A48" s="829" t="s">
        <v>4698</v>
      </c>
      <c r="B48" s="833" t="s">
        <v>457</v>
      </c>
      <c r="C48" s="889" t="s">
        <v>244</v>
      </c>
      <c r="D48" s="889" t="s">
        <v>4184</v>
      </c>
      <c r="E48" s="699">
        <v>19</v>
      </c>
      <c r="F48" s="1153">
        <v>193</v>
      </c>
      <c r="G48" s="1129" t="s">
        <v>114</v>
      </c>
      <c r="H48" s="1129" t="s">
        <v>114</v>
      </c>
      <c r="I48" t="n">
        <v>81.81</v>
      </c>
      <c r="J48" s="618">
        <f t="shared" si="15"/>
        <v>4.3026524874709686</v>
      </c>
      <c r="K48" s="835">
        <v>0.88</v>
      </c>
      <c r="L48" s="845">
        <v>4</v>
      </c>
      <c r="M48" s="609">
        <f t="shared" si="16"/>
        <v>3.52</v>
      </c>
      <c r="N48" s="828" t="s">
        <v>458</v>
      </c>
      <c r="O48" s="700">
        <v>0.7</v>
      </c>
      <c r="P48" s="603">
        <v>44631</v>
      </c>
      <c r="Q48" s="603">
        <v>44665</v>
      </c>
      <c r="R48" s="609">
        <f t="shared" si="17"/>
        <v>25.714285714285722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23.255813953488371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13.760403275951916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18.797026472949206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15.822145049318269</v>
      </c>
      <c r="W48" s="668">
        <f t="shared" si="18"/>
        <v>1.1880201081685264</v>
      </c>
      <c r="X48" s="669">
        <f t="shared" si="19"/>
        <v>0.88248950577226315</v>
      </c>
      <c r="Y48" s="628"/>
      <c r="Z48" s="618">
        <f t="shared" si="20"/>
        <v>52.537313432835816</v>
      </c>
      <c r="AA48" s="844">
        <f t="shared" si="21"/>
        <v>12.210447761194031</v>
      </c>
      <c r="AB48" s="845">
        <v>2</v>
      </c>
      <c r="AC48" s="824">
        <v>6.7</v>
      </c>
      <c r="AD48" s="824">
        <v>1.57</v>
      </c>
      <c r="AE48" s="824">
        <v>0.38</v>
      </c>
      <c r="AF48" s="824">
        <v>6.56</v>
      </c>
      <c r="AG48" s="824">
        <v>67.900000000000006</v>
      </c>
      <c r="AH48" s="825">
        <v>44</v>
      </c>
      <c r="AI48" s="825">
        <v>5</v>
      </c>
      <c r="AJ48" s="824">
        <v>21.3</v>
      </c>
      <c r="AK48" s="824">
        <v>8</v>
      </c>
      <c r="AL48" s="836">
        <v>18370</v>
      </c>
      <c r="AM48" s="830">
        <v>0.4</v>
      </c>
      <c r="AN48" s="824">
        <v>0.41</v>
      </c>
      <c r="AO48" s="705">
        <f t="shared" si="22"/>
        <v>10.889231199226144</v>
      </c>
      <c r="AP48" s="706">
        <f t="shared" si="23"/>
        <v>23.099678960420174</v>
      </c>
      <c r="AQ48" s="846">
        <f t="shared" si="24"/>
        <v>88.680255474626009</v>
      </c>
      <c r="AR48" s="618">
        <f>INDEX(Historical!$C$7:$C$1227,MATCH(B48,Historical!$B$7:$B$1249,0))*IF(AH48="n/a",1.03,IF(AH48&lt;0,1.01,IF(AH48&gt;10,1.1,(1+AH48/100))))</f>
        <v>2.915</v>
      </c>
      <c r="AS48" s="844">
        <f t="shared" si="25"/>
        <v>3.0607500000000001</v>
      </c>
      <c r="AT48" s="844">
        <f t="shared" si="30"/>
        <v>3.3056100000000002</v>
      </c>
      <c r="AU48" s="844">
        <f t="shared" si="30"/>
        <v>3.5700588000000004</v>
      </c>
      <c r="AV48" s="844">
        <f t="shared" si="30"/>
        <v>3.8556635040000007</v>
      </c>
      <c r="AW48" s="618">
        <f t="shared" si="27"/>
        <v>16.707082304</v>
      </c>
      <c r="AX48" s="713">
        <f t="shared" si="28"/>
        <v>20.421809441388582</v>
      </c>
      <c r="AY48" s="891">
        <v>1.49</v>
      </c>
      <c r="AZ48" s="830">
        <v>40.33</v>
      </c>
      <c r="BA48" s="830">
        <v>-24.490000000000002</v>
      </c>
      <c r="BB48" s="830">
        <v>24.09</v>
      </c>
      <c r="BC48" s="830">
        <v>6.74</v>
      </c>
      <c r="BE48" s="594">
        <v>2004</v>
      </c>
      <c r="BF48" s="856">
        <f t="shared" si="29"/>
        <v>2</v>
      </c>
      <c r="BG48" s="840">
        <v>12.9</v>
      </c>
      <c r="BH48" s="823" t="s">
        <v>4455</v>
      </c>
      <c r="BI48" s="823" t="s">
        <v>4456</v>
      </c>
    </row>
    <row r="49" spans="1:61" ht="11.25" hidden="1" customHeight="1" x14ac:dyDescent="0.2">
      <c r="A49" s="822" t="s">
        <v>4825</v>
      </c>
      <c r="B49" s="833" t="s">
        <v>582</v>
      </c>
      <c r="C49" s="889" t="s">
        <v>107</v>
      </c>
      <c r="D49" s="889" t="s">
        <v>4205</v>
      </c>
      <c r="E49" s="699">
        <v>27</v>
      </c>
      <c r="F49" s="1153">
        <v>133</v>
      </c>
      <c r="G49" s="1128" t="s">
        <v>36</v>
      </c>
      <c r="H49" s="1128" t="s">
        <v>36</v>
      </c>
      <c r="I49">
        <v>18.47</v>
      </c>
      <c r="J49" s="618">
        <f t="shared" si="15"/>
        <v>4.5479155387114245</v>
      </c>
      <c r="K49" s="842">
        <v>0.21</v>
      </c>
      <c r="L49" s="845">
        <v>4</v>
      </c>
      <c r="M49" s="609">
        <f t="shared" si="16"/>
        <v>0.84</v>
      </c>
      <c r="N49" s="828" t="s">
        <v>451</v>
      </c>
      <c r="O49" s="701">
        <v>0.2</v>
      </c>
      <c r="P49" s="603">
        <v>44845</v>
      </c>
      <c r="Q49" s="603">
        <v>44855</v>
      </c>
      <c r="R49" s="609">
        <f t="shared" si="17"/>
        <v>4.9999999999999902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5.4794520547945202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7.4895748713678545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7.3542872926286584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6.887845604167131</v>
      </c>
      <c r="W49" s="668">
        <f t="shared" si="18"/>
        <v>1.0677195331119691</v>
      </c>
      <c r="X49" s="669">
        <f t="shared" si="19"/>
        <v>1.1673471893061362</v>
      </c>
      <c r="Y49" s="628"/>
      <c r="Z49" s="618">
        <f t="shared" si="20"/>
        <v>42.424242424242422</v>
      </c>
      <c r="AA49" s="844">
        <f t="shared" si="21"/>
        <v>9.328282828282827</v>
      </c>
      <c r="AB49" s="845">
        <v>12</v>
      </c>
      <c r="AC49" s="824">
        <v>1.98</v>
      </c>
      <c r="AD49" s="824">
        <v>1.38</v>
      </c>
      <c r="AE49" s="824">
        <v>3.32</v>
      </c>
      <c r="AF49" s="824">
        <v>1.22</v>
      </c>
      <c r="AG49" s="824">
        <v>12</v>
      </c>
      <c r="AH49" s="824">
        <v>5.2</v>
      </c>
      <c r="AI49" s="824">
        <v>-6.9500000000000011</v>
      </c>
      <c r="AJ49" s="824">
        <v>6.3</v>
      </c>
      <c r="AK49" s="824">
        <v>7.0000000000000009</v>
      </c>
      <c r="AL49" s="836">
        <v>430.3</v>
      </c>
      <c r="AM49" s="830">
        <v>0.1</v>
      </c>
      <c r="AN49" s="824">
        <v>0.74</v>
      </c>
      <c r="AO49" s="705">
        <f t="shared" si="22"/>
        <v>2.5739200030572569</v>
      </c>
      <c r="AP49" s="706">
        <f t="shared" si="23"/>
        <v>11.902202831340084</v>
      </c>
      <c r="AQ49" s="846">
        <f t="shared" si="24"/>
        <v>-28.880366672283021</v>
      </c>
      <c r="AR49" s="618">
        <f>INDEX(Historical!$C$7:$C$1227,MATCH(B49,Historical!$B$7:$B$1249,0))*IF(AH49="n/a",1.03,IF(AH49&lt;0,1.01,IF(AH49&gt;10,1.1,(1+AH49/100))))</f>
        <v>0.81004000000000009</v>
      </c>
      <c r="AS49" s="844">
        <f t="shared" si="25"/>
        <v>0.8181404000000001</v>
      </c>
      <c r="AT49" s="844">
        <f t="shared" si="30"/>
        <v>0.87541022800000012</v>
      </c>
      <c r="AU49" s="844">
        <f t="shared" si="30"/>
        <v>0.93668894396000013</v>
      </c>
      <c r="AV49" s="844">
        <f t="shared" si="30"/>
        <v>1.0022571700372003</v>
      </c>
      <c r="AW49" s="618">
        <f t="shared" si="27"/>
        <v>4.4425367419972011</v>
      </c>
      <c r="AX49" s="713">
        <f t="shared" si="28"/>
        <v>24.052716524077972</v>
      </c>
      <c r="AY49" s="891">
        <v>0.51</v>
      </c>
      <c r="AZ49" s="830">
        <v>17.810000000000002</v>
      </c>
      <c r="BA49" s="830">
        <v>-15.25</v>
      </c>
      <c r="BB49" s="830">
        <v>8.58</v>
      </c>
      <c r="BC49" s="830">
        <v>3.54</v>
      </c>
      <c r="BE49" s="594">
        <v>1997</v>
      </c>
      <c r="BF49" s="856">
        <f t="shared" si="29"/>
        <v>3</v>
      </c>
      <c r="BG49" s="840">
        <v>1.0999999999999999</v>
      </c>
      <c r="BH49" s="823" t="s">
        <v>4455</v>
      </c>
      <c r="BI49" s="823" t="s">
        <v>4456</v>
      </c>
    </row>
    <row r="50" spans="1:61" ht="11.25" hidden="1" customHeight="1" x14ac:dyDescent="0.2">
      <c r="A50" s="829" t="s">
        <v>4672</v>
      </c>
      <c r="B50" s="833" t="s">
        <v>899</v>
      </c>
      <c r="C50" s="889" t="s">
        <v>4061</v>
      </c>
      <c r="D50" s="889" t="s">
        <v>4204</v>
      </c>
      <c r="E50" s="699">
        <v>11</v>
      </c>
      <c r="F50" s="1153">
        <v>447</v>
      </c>
      <c r="G50" s="1121" t="s">
        <v>105</v>
      </c>
      <c r="H50" s="1121" t="s">
        <v>105</v>
      </c>
      <c r="I50" t="n">
        <v>78.51</v>
      </c>
      <c r="J50" s="618">
        <f t="shared" si="15"/>
        <v>1.0699273977837218</v>
      </c>
      <c r="K50" s="835">
        <v>0.21</v>
      </c>
      <c r="L50" s="845">
        <v>4</v>
      </c>
      <c r="M50" s="609">
        <f t="shared" si="16"/>
        <v>0.84</v>
      </c>
      <c r="N50" s="828" t="s">
        <v>126</v>
      </c>
      <c r="O50" s="700">
        <v>0.2</v>
      </c>
      <c r="P50" s="603">
        <v>44914</v>
      </c>
      <c r="Q50" s="603">
        <v>44937</v>
      </c>
      <c r="R50" s="609">
        <f t="shared" si="17"/>
        <v>4.9999999999999902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15.999999999999993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11.359233863244601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15.678857972406712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44.123126047436159</v>
      </c>
      <c r="W50" s="668">
        <f t="shared" si="18"/>
        <v>0.35534331714281964</v>
      </c>
      <c r="X50" s="669">
        <f t="shared" si="19"/>
        <v>1.1199184266004794</v>
      </c>
      <c r="Y50" s="834"/>
      <c r="Z50" s="618">
        <f t="shared" si="20"/>
        <v>28.28282828282828</v>
      </c>
      <c r="AA50" s="844">
        <f t="shared" si="21"/>
        <v>26.434343434343436</v>
      </c>
      <c r="AB50" s="845">
        <v>12</v>
      </c>
      <c r="AC50" s="824">
        <v>2.97</v>
      </c>
      <c r="AD50" s="824">
        <v>2.42</v>
      </c>
      <c r="AE50" s="824">
        <v>3.71</v>
      </c>
      <c r="AF50" s="824">
        <v>7.01</v>
      </c>
      <c r="AG50" s="824">
        <v>28.9</v>
      </c>
      <c r="AH50" s="824">
        <v>28.199999999999996</v>
      </c>
      <c r="AI50" s="824">
        <v>2.73</v>
      </c>
      <c r="AJ50" s="824">
        <v>14.000000000000002</v>
      </c>
      <c r="AK50" s="824">
        <v>10.8</v>
      </c>
      <c r="AL50" s="836">
        <v>46070</v>
      </c>
      <c r="AM50" s="830">
        <v>0.57999999999999996</v>
      </c>
      <c r="AN50" s="824">
        <v>0.72</v>
      </c>
      <c r="AO50" s="705">
        <f t="shared" si="22"/>
        <v>-9.6855580641530032</v>
      </c>
      <c r="AP50" s="706">
        <f t="shared" si="23"/>
        <v>16.748785370190433</v>
      </c>
      <c r="AQ50" s="846">
        <f t="shared" si="24"/>
        <v>186.98025288220131</v>
      </c>
      <c r="AR50" s="618">
        <f>INDEX(Historical!$C$7:$C$1227,MATCH(B50,Historical!$B$7:$B$1249,0))*IF(AH50="n/a",1.03,IF(AH50&lt;0,1.01,IF(AH50&gt;10,1.1,(1+AH50/100))))</f>
        <v>0.63800000000000001</v>
      </c>
      <c r="AS50" s="844">
        <f t="shared" si="25"/>
        <v>0.65541740000000004</v>
      </c>
      <c r="AT50" s="844">
        <f t="shared" si="30"/>
        <v>0.72095914000000005</v>
      </c>
      <c r="AU50" s="844">
        <f t="shared" si="30"/>
        <v>0.79305505400000009</v>
      </c>
      <c r="AV50" s="844">
        <f t="shared" si="30"/>
        <v>0.87236055940000012</v>
      </c>
      <c r="AW50" s="618">
        <f t="shared" si="27"/>
        <v>3.6797921534000007</v>
      </c>
      <c r="AX50" s="713">
        <f t="shared" si="28"/>
        <v>4.6870362417526437</v>
      </c>
      <c r="AY50" s="891">
        <v>1.26</v>
      </c>
      <c r="AZ50" s="830">
        <v>30.42</v>
      </c>
      <c r="BA50" s="830">
        <v>-9.07</v>
      </c>
      <c r="BB50" s="830">
        <v>9.5699999999999985</v>
      </c>
      <c r="BC50" s="830">
        <v>11.01</v>
      </c>
      <c r="BE50" s="594">
        <v>2012</v>
      </c>
      <c r="BF50" s="856">
        <f t="shared" si="29"/>
        <v>1</v>
      </c>
      <c r="BG50" s="840">
        <v>12.5</v>
      </c>
      <c r="BH50" s="823" t="s">
        <v>4455</v>
      </c>
      <c r="BI50" s="823" t="s">
        <v>4456</v>
      </c>
    </row>
    <row r="51" spans="1:61" ht="11.25" hidden="1" customHeight="1" x14ac:dyDescent="0.2">
      <c r="A51" s="838" t="s">
        <v>4673</v>
      </c>
      <c r="B51" s="833" t="s">
        <v>913</v>
      </c>
      <c r="C51" s="889" t="s">
        <v>107</v>
      </c>
      <c r="D51" s="889" t="s">
        <v>4205</v>
      </c>
      <c r="E51" s="699">
        <v>11</v>
      </c>
      <c r="F51" s="1153">
        <v>396</v>
      </c>
      <c r="G51" s="1128" t="s">
        <v>105</v>
      </c>
      <c r="H51" s="1128" t="s">
        <v>105</v>
      </c>
      <c r="I51">
        <v>43.75</v>
      </c>
      <c r="J51" s="618">
        <f t="shared" si="15"/>
        <v>4.9371428571428577</v>
      </c>
      <c r="K51" s="835">
        <v>0.54</v>
      </c>
      <c r="L51" s="845">
        <v>4</v>
      </c>
      <c r="M51" s="609">
        <f t="shared" si="16"/>
        <v>2.16</v>
      </c>
      <c r="N51" s="828" t="s">
        <v>207</v>
      </c>
      <c r="O51" s="700">
        <v>0.53</v>
      </c>
      <c r="P51" s="603">
        <v>44543</v>
      </c>
      <c r="Q51" s="603">
        <v>44547</v>
      </c>
      <c r="R51" s="609">
        <f t="shared" si="17"/>
        <v>1.8867924528301903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1.9230769230769162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1.9612822422216292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1.8956655630059771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3.3830230410936135</v>
      </c>
      <c r="W51" s="668">
        <f t="shared" si="18"/>
        <v>0.56034663080307445</v>
      </c>
      <c r="X51" s="669" t="str">
        <f t="shared" si="19"/>
        <v>n/a</v>
      </c>
      <c r="Y51" s="640"/>
      <c r="Z51" s="618" t="str">
        <f t="shared" si="20"/>
        <v>n/a</v>
      </c>
      <c r="AA51" s="844" t="str">
        <f t="shared" si="21"/>
        <v>n/a</v>
      </c>
      <c r="AB51" s="845">
        <v>12</v>
      </c>
      <c r="AC51" s="824" t="s">
        <v>135</v>
      </c>
      <c r="AD51" s="824" t="s">
        <v>135</v>
      </c>
      <c r="AE51" s="824" t="s">
        <v>135</v>
      </c>
      <c r="AF51" s="824" t="s">
        <v>135</v>
      </c>
      <c r="AG51" s="824" t="s">
        <v>135</v>
      </c>
      <c r="AH51" s="824" t="s">
        <v>135</v>
      </c>
      <c r="AI51" s="824" t="s">
        <v>135</v>
      </c>
      <c r="AJ51" s="824" t="s">
        <v>135</v>
      </c>
      <c r="AK51" s="824" t="s">
        <v>135</v>
      </c>
      <c r="AL51" s="836" t="s">
        <v>135</v>
      </c>
      <c r="AM51" s="830" t="s">
        <v>135</v>
      </c>
      <c r="AN51" s="824" t="s">
        <v>135</v>
      </c>
      <c r="AO51" s="705" t="str">
        <f t="shared" si="22"/>
        <v>n/a</v>
      </c>
      <c r="AP51" s="706">
        <f t="shared" si="23"/>
        <v>6.8328084201488348</v>
      </c>
      <c r="AQ51" s="846" t="str">
        <f t="shared" si="24"/>
        <v>n/a</v>
      </c>
      <c r="AR51" s="618">
        <f>INDEX(Historical!$C$7:$C$1227,MATCH(B51,Historical!$B$7:$B$1249,0))*IF(AH51="n/a",1.03,IF(AH51&lt;0,1.01,IF(AH51&gt;10,1.1,(1+AH51/100))))</f>
        <v>2.1836000000000002</v>
      </c>
      <c r="AS51" s="844">
        <f t="shared" si="25"/>
        <v>2.2491080000000001</v>
      </c>
      <c r="AT51" s="844">
        <f t="shared" si="30"/>
        <v>2.3165812400000001</v>
      </c>
      <c r="AU51" s="844">
        <f t="shared" si="30"/>
        <v>2.3860786772</v>
      </c>
      <c r="AV51" s="844">
        <f t="shared" si="30"/>
        <v>2.457661037516</v>
      </c>
      <c r="AW51" s="618">
        <f t="shared" si="27"/>
        <v>11.593028954716001</v>
      </c>
      <c r="AX51" s="713">
        <f t="shared" si="28"/>
        <v>26.498351896493716</v>
      </c>
      <c r="AY51" s="891" t="s">
        <v>135</v>
      </c>
      <c r="AZ51" s="830" t="s">
        <v>135</v>
      </c>
      <c r="BA51" s="830" t="s">
        <v>135</v>
      </c>
      <c r="BB51" s="830" t="s">
        <v>135</v>
      </c>
      <c r="BC51" s="830" t="s">
        <v>135</v>
      </c>
      <c r="BD51" s="865" t="s">
        <v>4133</v>
      </c>
      <c r="BE51" s="594">
        <v>2012</v>
      </c>
      <c r="BF51" s="856">
        <f t="shared" si="29"/>
        <v>1</v>
      </c>
      <c r="BG51" s="840" t="s">
        <v>135</v>
      </c>
      <c r="BH51" s="823" t="s">
        <v>4455</v>
      </c>
      <c r="BI51" s="823" t="s">
        <v>4456</v>
      </c>
    </row>
    <row r="52" spans="1:61" ht="11.25" hidden="1" customHeight="1" x14ac:dyDescent="0.2">
      <c r="A52" s="829" t="s">
        <v>4674</v>
      </c>
      <c r="B52" s="833" t="s">
        <v>911</v>
      </c>
      <c r="C52" s="889" t="s">
        <v>111</v>
      </c>
      <c r="D52" s="889" t="s">
        <v>1186</v>
      </c>
      <c r="E52" s="699">
        <v>11</v>
      </c>
      <c r="F52" s="1153">
        <v>402</v>
      </c>
      <c r="G52" s="1128" t="s">
        <v>105</v>
      </c>
      <c r="H52" s="1128" t="s">
        <v>105</v>
      </c>
      <c r="I52">
        <v>45.82</v>
      </c>
      <c r="J52" s="618">
        <f t="shared" si="15"/>
        <v>1.9205587079877782</v>
      </c>
      <c r="K52" s="835">
        <v>0.22</v>
      </c>
      <c r="L52" s="845">
        <v>4</v>
      </c>
      <c r="M52" s="609">
        <f t="shared" si="16"/>
        <v>0.88</v>
      </c>
      <c r="N52" s="828" t="s">
        <v>550</v>
      </c>
      <c r="O52" s="700">
        <v>0.2</v>
      </c>
      <c r="P52" s="603">
        <v>44589</v>
      </c>
      <c r="Q52" s="603">
        <v>44607</v>
      </c>
      <c r="R52" s="609">
        <f t="shared" si="17"/>
        <v>9.9999999999999947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6.6666666666666652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8.2887014419613649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9.8560543306117854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9.3924221934163619</v>
      </c>
      <c r="W52" s="668">
        <f t="shared" si="18"/>
        <v>1.0493623612363174</v>
      </c>
      <c r="X52" s="669" t="str">
        <f t="shared" si="19"/>
        <v>n/a</v>
      </c>
      <c r="Y52" s="621"/>
      <c r="Z52" s="618">
        <f t="shared" si="20"/>
        <v>35.918367346938773</v>
      </c>
      <c r="AA52" s="844">
        <f t="shared" si="21"/>
        <v>18.70204081632653</v>
      </c>
      <c r="AB52" s="845">
        <v>2</v>
      </c>
      <c r="AC52" s="824">
        <v>2.4500000000000002</v>
      </c>
      <c r="AD52" s="824">
        <v>1.3</v>
      </c>
      <c r="AE52" s="824">
        <v>0.76</v>
      </c>
      <c r="AF52" s="824">
        <v>2.93</v>
      </c>
      <c r="AG52" s="824">
        <v>14.2</v>
      </c>
      <c r="AH52" s="824">
        <v>-76.5</v>
      </c>
      <c r="AI52" s="824">
        <v>0.08</v>
      </c>
      <c r="AJ52" s="824">
        <v>-45.9</v>
      </c>
      <c r="AK52" s="824">
        <v>15</v>
      </c>
      <c r="AL52" s="836">
        <v>1060</v>
      </c>
      <c r="AM52" s="830">
        <v>1.2</v>
      </c>
      <c r="AN52" s="824">
        <v>0.7</v>
      </c>
      <c r="AO52" s="705">
        <f t="shared" si="22"/>
        <v>-6.9254277777269664</v>
      </c>
      <c r="AP52" s="706">
        <f t="shared" si="23"/>
        <v>11.776613038599564</v>
      </c>
      <c r="AQ52" s="846">
        <f t="shared" si="24"/>
        <v>56.058364568924787</v>
      </c>
      <c r="AR52" s="618">
        <f>INDEX(Historical!$C$7:$C$1227,MATCH(B52,Historical!$B$7:$B$1249,0))*IF(AH52="n/a",1.03,IF(AH52&lt;0,1.01,IF(AH52&gt;10,1.1,(1+AH52/100))))</f>
        <v>0.80800000000000005</v>
      </c>
      <c r="AS52" s="844">
        <f t="shared" si="25"/>
        <v>0.80864639999999999</v>
      </c>
      <c r="AT52" s="844">
        <f t="shared" si="30"/>
        <v>0.88951104000000003</v>
      </c>
      <c r="AU52" s="844">
        <f t="shared" si="30"/>
        <v>0.97846214400000009</v>
      </c>
      <c r="AV52" s="844">
        <f t="shared" si="30"/>
        <v>1.0763083584000002</v>
      </c>
      <c r="AW52" s="618">
        <f t="shared" si="27"/>
        <v>4.5609279424000002</v>
      </c>
      <c r="AX52" s="713">
        <f t="shared" si="28"/>
        <v>9.9540112230467042</v>
      </c>
      <c r="AY52" s="891">
        <v>1.0900000000000001</v>
      </c>
      <c r="AZ52" s="830">
        <v>34.18</v>
      </c>
      <c r="BA52" s="830">
        <v>-4.3499999999999996</v>
      </c>
      <c r="BB52" s="830">
        <v>9.99</v>
      </c>
      <c r="BC52" s="830">
        <v>11.66</v>
      </c>
      <c r="BE52" s="594">
        <v>2012</v>
      </c>
      <c r="BF52" s="856">
        <f t="shared" si="29"/>
        <v>1</v>
      </c>
      <c r="BG52" s="840">
        <v>5.8999999999999995</v>
      </c>
      <c r="BH52" s="823" t="s">
        <v>4455</v>
      </c>
      <c r="BI52" s="823" t="s">
        <v>4456</v>
      </c>
    </row>
    <row r="53" spans="1:61" ht="11.25" hidden="1" customHeight="1" x14ac:dyDescent="0.2">
      <c r="A53" s="839" t="s">
        <v>4518</v>
      </c>
      <c r="B53" s="833" t="s">
        <v>4508</v>
      </c>
      <c r="C53" s="889" t="s">
        <v>130</v>
      </c>
      <c r="D53" s="889" t="s">
        <v>4195</v>
      </c>
      <c r="E53" s="699">
        <v>14</v>
      </c>
      <c r="F53" s="1153">
        <v>262</v>
      </c>
      <c r="G53" s="1155" t="s">
        <v>105</v>
      </c>
      <c r="H53" s="1155" t="s">
        <v>105</v>
      </c>
      <c r="I53" t="n">
        <v>7.19</v>
      </c>
      <c r="J53" s="618">
        <f t="shared" si="15"/>
        <v>10.058414464534074</v>
      </c>
      <c r="K53" s="835">
        <v>0.18079999999999999</v>
      </c>
      <c r="L53" s="845">
        <v>4</v>
      </c>
      <c r="M53" s="609">
        <f t="shared" si="16"/>
        <v>0.72319999999999995</v>
      </c>
      <c r="N53" s="828" t="s">
        <v>484</v>
      </c>
      <c r="O53" s="700">
        <v>0.1706</v>
      </c>
      <c r="P53" s="603">
        <v>44741</v>
      </c>
      <c r="Q53" s="603">
        <v>44757</v>
      </c>
      <c r="R53" s="609">
        <f t="shared" si="17"/>
        <v>5.9788980070339903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9.9966227625802198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10.000484089820061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10.003707209300838</v>
      </c>
      <c r="V53" s="667">
        <f>IF(INDEX(Historical!$N$7:$N$1218,MATCH(B53,Historical!$B$7:$B$1249,0))=0,"n/a",((INDEX(Historical!$C$7:$C$1227,MATCH(B53,Historical!$B$7:$B$1249,0))/INDEX(Historical!$N$7:$N$1218,MATCH(B53,Historical!$B$7:$B$1249,0)))^(1/10)-1)*100)</f>
        <v>9.5941403147564497</v>
      </c>
      <c r="W53" s="668">
        <f t="shared" si="18"/>
        <v>1.0426892750270127</v>
      </c>
      <c r="X53" s="669" t="str">
        <f t="shared" si="19"/>
        <v>n/a</v>
      </c>
      <c r="Y53" s="640"/>
      <c r="Z53" s="618">
        <f t="shared" si="20"/>
        <v>1033.1428571428569</v>
      </c>
      <c r="AA53" s="844">
        <f t="shared" si="21"/>
        <v>102.71428571428571</v>
      </c>
      <c r="AB53" s="845">
        <v>12</v>
      </c>
      <c r="AC53" s="824">
        <v>7.0000000000000007E-2</v>
      </c>
      <c r="AD53" s="824">
        <v>20.11</v>
      </c>
      <c r="AE53" s="824">
        <v>1.82</v>
      </c>
      <c r="AF53" s="824">
        <v>0.72</v>
      </c>
      <c r="AG53" s="824">
        <v>0.5</v>
      </c>
      <c r="AH53" s="824">
        <v>-70.599999999999994</v>
      </c>
      <c r="AI53" s="824">
        <v>6.25</v>
      </c>
      <c r="AJ53" s="824">
        <v>-1.5</v>
      </c>
      <c r="AK53" s="824">
        <v>5.5</v>
      </c>
      <c r="AL53" s="836">
        <v>6380</v>
      </c>
      <c r="AM53" s="830">
        <v>6.9999999999999993E-2</v>
      </c>
      <c r="AN53" s="824">
        <v>1.49</v>
      </c>
      <c r="AO53" s="705">
        <f t="shared" si="22"/>
        <v>-82.652164040450799</v>
      </c>
      <c r="AP53" s="706">
        <f t="shared" si="23"/>
        <v>20.062121673834913</v>
      </c>
      <c r="AQ53" s="846">
        <f t="shared" si="24"/>
        <v>81.296915110465733</v>
      </c>
      <c r="AR53" s="618">
        <f>INDEX(Historical!$C$7:$C$1227,MATCH(B53,Historical!$B$7:$B$1249,0))*IF(AH53="n/a",1.03,IF(AH53&lt;0,1.01,IF(AH53&gt;10,1.1,(1+AH53/100))))</f>
        <v>0.657914</v>
      </c>
      <c r="AS53" s="844">
        <f t="shared" si="25"/>
        <v>0.69903362499999999</v>
      </c>
      <c r="AT53" s="844">
        <f t="shared" si="30"/>
        <v>0.73748047437499997</v>
      </c>
      <c r="AU53" s="844">
        <f t="shared" si="30"/>
        <v>0.77804190046562494</v>
      </c>
      <c r="AV53" s="844">
        <f t="shared" si="30"/>
        <v>0.82083420499123427</v>
      </c>
      <c r="AW53" s="618">
        <f t="shared" si="27"/>
        <v>3.6933042048318594</v>
      </c>
      <c r="AX53" s="713">
        <f t="shared" si="28"/>
        <v>51.367235115881215</v>
      </c>
      <c r="AY53" s="891">
        <v>0.28000000000000003</v>
      </c>
      <c r="AZ53" s="830">
        <v>4.1399999999999997</v>
      </c>
      <c r="BA53" s="830">
        <v>-52.839999999999996</v>
      </c>
      <c r="BB53" s="830">
        <v>-26.700000000000003</v>
      </c>
      <c r="BC53" s="830">
        <v>-43.21</v>
      </c>
      <c r="BE53" s="594">
        <v>2009</v>
      </c>
      <c r="BF53" s="856">
        <f t="shared" si="29"/>
        <v>1</v>
      </c>
      <c r="BG53" s="840">
        <v>0.2</v>
      </c>
      <c r="BH53" s="823" t="s">
        <v>4455</v>
      </c>
      <c r="BI53" s="823" t="s">
        <v>4456</v>
      </c>
    </row>
    <row r="54" spans="1:61" ht="11.25" hidden="1" customHeight="1" x14ac:dyDescent="0.2">
      <c r="A54" s="829" t="s">
        <v>4675</v>
      </c>
      <c r="B54" s="833" t="s">
        <v>872</v>
      </c>
      <c r="C54" s="889" t="s">
        <v>4186</v>
      </c>
      <c r="D54" s="889" t="s">
        <v>4187</v>
      </c>
      <c r="E54" s="699">
        <v>12</v>
      </c>
      <c r="F54" s="1153">
        <v>368</v>
      </c>
      <c r="G54" s="1155" t="s">
        <v>105</v>
      </c>
      <c r="H54" s="1155" t="s">
        <v>105</v>
      </c>
      <c r="I54" t="n">
        <v>149.26</v>
      </c>
      <c r="J54" s="618">
        <f t="shared" si="15"/>
        <v>3.1622671847782389</v>
      </c>
      <c r="K54" s="835">
        <v>1.18</v>
      </c>
      <c r="L54" s="845">
        <v>4</v>
      </c>
      <c r="M54" s="609">
        <f t="shared" si="16"/>
        <v>4.72</v>
      </c>
      <c r="N54" s="828" t="s">
        <v>484</v>
      </c>
      <c r="O54" s="700">
        <v>1.1499999999999999</v>
      </c>
      <c r="P54" s="603">
        <v>44741</v>
      </c>
      <c r="Q54" s="603">
        <v>44757</v>
      </c>
      <c r="R54" s="609">
        <f t="shared" si="17"/>
        <v>2.6086956521739157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5.741626794258381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6.4912017307670045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6.6729875066551925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9.2785913533468758</v>
      </c>
      <c r="W54" s="668">
        <f t="shared" si="18"/>
        <v>0.71918109684269937</v>
      </c>
      <c r="X54" s="669">
        <f t="shared" si="19"/>
        <v>0.21251552568965582</v>
      </c>
      <c r="Y54" s="628"/>
      <c r="Z54" s="618">
        <f t="shared" si="20"/>
        <v>141.74174174174172</v>
      </c>
      <c r="AA54" s="844">
        <f t="shared" si="21"/>
        <v>44.822822822822822</v>
      </c>
      <c r="AB54" s="845">
        <v>12</v>
      </c>
      <c r="AC54" s="824">
        <v>3.33</v>
      </c>
      <c r="AD54" s="824" t="s">
        <v>135</v>
      </c>
      <c r="AE54" s="824">
        <v>10.09</v>
      </c>
      <c r="AF54" s="824">
        <v>1.4</v>
      </c>
      <c r="AG54" s="824">
        <v>1.7999999999999998</v>
      </c>
      <c r="AH54" s="825">
        <v>-36.5</v>
      </c>
      <c r="AI54" s="825">
        <v>-9.7199999999999989</v>
      </c>
      <c r="AJ54" s="824">
        <v>31.4</v>
      </c>
      <c r="AK54" s="824">
        <v>-10.96</v>
      </c>
      <c r="AL54" s="836">
        <v>25170</v>
      </c>
      <c r="AM54" s="830">
        <v>0.70000000000000007</v>
      </c>
      <c r="AN54" s="824">
        <v>0.6</v>
      </c>
      <c r="AO54" s="705">
        <f t="shared" si="22"/>
        <v>-34.987568131389395</v>
      </c>
      <c r="AP54" s="706">
        <f t="shared" si="23"/>
        <v>9.8352546914334305</v>
      </c>
      <c r="AQ54" s="846">
        <f t="shared" si="24"/>
        <v>67.002264724433445</v>
      </c>
      <c r="AR54" s="618">
        <f>INDEX(Historical!$C$7:$C$1227,MATCH(B54,Historical!$B$7:$B$1249,0))*IF(AH54="n/a",1.03,IF(AH54&lt;0,1.01,IF(AH54&gt;10,1.1,(1+AH54/100))))</f>
        <v>4.4641999999999999</v>
      </c>
      <c r="AS54" s="844">
        <f t="shared" si="25"/>
        <v>4.5088419999999996</v>
      </c>
      <c r="AT54" s="844">
        <f t="shared" si="30"/>
        <v>4.5539304199999995</v>
      </c>
      <c r="AU54" s="844">
        <f t="shared" si="30"/>
        <v>4.5994697241999996</v>
      </c>
      <c r="AV54" s="844">
        <f t="shared" si="30"/>
        <v>4.645464421442</v>
      </c>
      <c r="AW54" s="618">
        <f t="shared" si="27"/>
        <v>22.771906565641999</v>
      </c>
      <c r="AX54" s="713">
        <f t="shared" si="28"/>
        <v>15.256536624441914</v>
      </c>
      <c r="AY54" s="891">
        <v>0.93</v>
      </c>
      <c r="AZ54" s="830">
        <v>22.78</v>
      </c>
      <c r="BA54" s="830">
        <v>-30.819999999999997</v>
      </c>
      <c r="BB54" s="830">
        <v>9.379999999999999</v>
      </c>
      <c r="BC54" s="830">
        <v>-4.26</v>
      </c>
      <c r="BE54" s="594">
        <v>2011</v>
      </c>
      <c r="BF54" s="856">
        <f t="shared" si="29"/>
        <v>1</v>
      </c>
      <c r="BG54" s="840">
        <v>1</v>
      </c>
      <c r="BH54" s="823" t="s">
        <v>4455</v>
      </c>
      <c r="BI54" s="823" t="s">
        <v>4457</v>
      </c>
    </row>
    <row r="55" spans="1:61" ht="11.25" hidden="1" customHeight="1" x14ac:dyDescent="0.2">
      <c r="A55" s="822" t="s">
        <v>4676</v>
      </c>
      <c r="B55" s="833" t="s">
        <v>431</v>
      </c>
      <c r="C55" s="889" t="s">
        <v>107</v>
      </c>
      <c r="D55" s="889" t="s">
        <v>4205</v>
      </c>
      <c r="E55" s="699">
        <v>29</v>
      </c>
      <c r="F55" s="1153">
        <v>108</v>
      </c>
      <c r="G55" s="1128" t="s">
        <v>36</v>
      </c>
      <c r="H55" s="1128" t="s">
        <v>36</v>
      </c>
      <c r="I55">
        <v>33.43</v>
      </c>
      <c r="J55" s="618">
        <f t="shared" si="15"/>
        <v>3.2306311696081362</v>
      </c>
      <c r="K55" s="842">
        <v>0.27</v>
      </c>
      <c r="L55" s="845">
        <v>4</v>
      </c>
      <c r="M55" s="609">
        <f t="shared" si="16"/>
        <v>1.08</v>
      </c>
      <c r="N55" s="828" t="s">
        <v>147</v>
      </c>
      <c r="O55" s="1027">
        <v>0.26</v>
      </c>
      <c r="P55" s="603">
        <v>44620</v>
      </c>
      <c r="Q55" s="603">
        <v>44635</v>
      </c>
      <c r="R55" s="609">
        <f t="shared" si="17"/>
        <v>3.8461538461538494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2.9917426989883866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3.6610361779477074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3.8094592985331355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3.0011931814392989</v>
      </c>
      <c r="W55" s="668">
        <f t="shared" si="18"/>
        <v>1.2693149251745974</v>
      </c>
      <c r="X55" s="669">
        <f t="shared" si="19"/>
        <v>0.2976140076979012</v>
      </c>
      <c r="Y55" s="641" t="s">
        <v>4255</v>
      </c>
      <c r="Z55" s="618">
        <f t="shared" si="20"/>
        <v>38.028169014084511</v>
      </c>
      <c r="AA55" s="844">
        <f t="shared" si="21"/>
        <v>11.77112676056338</v>
      </c>
      <c r="AB55" s="845">
        <v>12</v>
      </c>
      <c r="AC55" s="824">
        <v>2.84</v>
      </c>
      <c r="AD55" s="824">
        <v>1.79</v>
      </c>
      <c r="AE55" s="824">
        <v>4.78</v>
      </c>
      <c r="AF55" s="824">
        <v>1.68</v>
      </c>
      <c r="AG55" s="824">
        <v>13.100000000000001</v>
      </c>
      <c r="AH55" s="824">
        <v>21.099999999999998</v>
      </c>
      <c r="AI55" s="824">
        <v>12.58</v>
      </c>
      <c r="AJ55" s="824">
        <v>12.8</v>
      </c>
      <c r="AK55" s="824">
        <v>6.9</v>
      </c>
      <c r="AL55" s="836">
        <v>583.9</v>
      </c>
      <c r="AM55" s="830">
        <v>3</v>
      </c>
      <c r="AN55" s="824">
        <v>7.0000000000000007E-2</v>
      </c>
      <c r="AO55" s="705">
        <f t="shared" si="22"/>
        <v>-4.7310362924221083</v>
      </c>
      <c r="AP55" s="706">
        <f t="shared" si="23"/>
        <v>7.0400904681412717</v>
      </c>
      <c r="AQ55" s="846">
        <f t="shared" si="24"/>
        <v>-6.2497574338036372</v>
      </c>
      <c r="AR55" s="618">
        <f>INDEX(Historical!$C$7:$C$1227,MATCH(B55,Historical!$B$7:$B$1249,0))*IF(AH55="n/a",1.03,IF(AH55&lt;0,1.01,IF(AH55&gt;10,1.1,(1+AH55/100))))</f>
        <v>1.1189200000000001</v>
      </c>
      <c r="AS55" s="844">
        <f t="shared" si="25"/>
        <v>1.2308120000000002</v>
      </c>
      <c r="AT55" s="844">
        <f t="shared" si="30"/>
        <v>1.3157380280000002</v>
      </c>
      <c r="AU55" s="844">
        <f t="shared" si="30"/>
        <v>1.4065239519320001</v>
      </c>
      <c r="AV55" s="844">
        <f t="shared" si="30"/>
        <v>1.5035741046153079</v>
      </c>
      <c r="AW55" s="618">
        <f t="shared" si="27"/>
        <v>6.5755680845473083</v>
      </c>
      <c r="AX55" s="713">
        <f t="shared" si="28"/>
        <v>19.669662233165745</v>
      </c>
      <c r="AY55" s="891">
        <v>0.68</v>
      </c>
      <c r="AZ55" s="830">
        <v>23.400000000000002</v>
      </c>
      <c r="BA55" s="830">
        <v>-3.66</v>
      </c>
      <c r="BB55" s="830">
        <v>8.58</v>
      </c>
      <c r="BC55" s="830">
        <v>10.02</v>
      </c>
      <c r="BE55" s="594">
        <v>1994</v>
      </c>
      <c r="BF55" s="856">
        <f t="shared" si="29"/>
        <v>3</v>
      </c>
      <c r="BG55" s="840">
        <v>1.0999999999999999</v>
      </c>
      <c r="BH55" s="823" t="s">
        <v>4455</v>
      </c>
      <c r="BI55" s="823" t="s">
        <v>4456</v>
      </c>
    </row>
    <row r="56" spans="1:61" ht="11.25" hidden="1" customHeight="1" x14ac:dyDescent="0.2">
      <c r="A56" s="822" t="s">
        <v>4677</v>
      </c>
      <c r="B56" s="833" t="s">
        <v>434</v>
      </c>
      <c r="C56" s="889" t="s">
        <v>130</v>
      </c>
      <c r="D56" s="889" t="s">
        <v>4207</v>
      </c>
      <c r="E56" s="699">
        <v>30</v>
      </c>
      <c r="F56" s="1153">
        <v>103</v>
      </c>
      <c r="G56" s="1134" t="s">
        <v>36</v>
      </c>
      <c r="H56" s="1134" t="s">
        <v>36</v>
      </c>
      <c r="I56">
        <v>55.44</v>
      </c>
      <c r="J56" s="618">
        <f t="shared" si="15"/>
        <v>2.0086580086580086</v>
      </c>
      <c r="K56" s="842">
        <v>0.27839999999999998</v>
      </c>
      <c r="L56" s="845">
        <v>4</v>
      </c>
      <c r="M56" s="609">
        <f t="shared" si="16"/>
        <v>1.1135999999999999</v>
      </c>
      <c r="N56" s="828" t="s">
        <v>435</v>
      </c>
      <c r="O56" s="701">
        <v>0.27289999999999998</v>
      </c>
      <c r="P56" s="603">
        <v>44875</v>
      </c>
      <c r="Q56" s="603">
        <v>44888</v>
      </c>
      <c r="R56" s="609">
        <f t="shared" si="17"/>
        <v>2.0153902528398699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4.0461278457103012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3.1037067136208796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3.0710266691390764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3.2190325675818254</v>
      </c>
      <c r="W56" s="668">
        <f t="shared" si="18"/>
        <v>0.95402162129911816</v>
      </c>
      <c r="X56" s="669">
        <f t="shared" si="19"/>
        <v>0.63979722273730766</v>
      </c>
      <c r="Y56" s="834"/>
      <c r="Z56" s="618">
        <f t="shared" si="20"/>
        <v>56.242424242424235</v>
      </c>
      <c r="AA56" s="844">
        <f t="shared" si="21"/>
        <v>28</v>
      </c>
      <c r="AB56" s="845">
        <v>12</v>
      </c>
      <c r="AC56" s="824">
        <v>1.98</v>
      </c>
      <c r="AD56" s="824">
        <v>6.71</v>
      </c>
      <c r="AE56" s="824">
        <v>5.2</v>
      </c>
      <c r="AF56" s="824">
        <v>2.68</v>
      </c>
      <c r="AG56" s="824">
        <v>10.299999999999999</v>
      </c>
      <c r="AH56" s="824">
        <v>-0.5</v>
      </c>
      <c r="AI56" s="824">
        <v>6.74</v>
      </c>
      <c r="AJ56" s="824">
        <v>4.8</v>
      </c>
      <c r="AK56" s="824">
        <v>4</v>
      </c>
      <c r="AL56" s="836">
        <v>501.26</v>
      </c>
      <c r="AM56" s="830">
        <v>0.2</v>
      </c>
      <c r="AN56" s="824">
        <v>0.99</v>
      </c>
      <c r="AO56" s="705">
        <f t="shared" si="22"/>
        <v>-22.920315322202917</v>
      </c>
      <c r="AP56" s="706">
        <f t="shared" si="23"/>
        <v>5.0796846777970845</v>
      </c>
      <c r="AQ56" s="846">
        <f t="shared" si="24"/>
        <v>82.622865794815283</v>
      </c>
      <c r="AR56" s="618">
        <f>INDEX(Historical!$C$7:$C$1227,MATCH(B56,Historical!$B$7:$B$1249,0))*IF(AH56="n/a",1.03,IF(AH56&lt;0,1.01,IF(AH56&gt;10,1.1,(1+AH56/100))))</f>
        <v>1.0570660000000001</v>
      </c>
      <c r="AS56" s="844">
        <f t="shared" si="25"/>
        <v>1.1283122483999999</v>
      </c>
      <c r="AT56" s="844">
        <f t="shared" si="30"/>
        <v>1.1734447383359998</v>
      </c>
      <c r="AU56" s="844">
        <f t="shared" si="30"/>
        <v>1.2203825278694398</v>
      </c>
      <c r="AV56" s="844">
        <f t="shared" si="30"/>
        <v>1.2691978289842174</v>
      </c>
      <c r="AW56" s="618">
        <f t="shared" si="27"/>
        <v>5.8484033435896574</v>
      </c>
      <c r="AX56" s="713">
        <f t="shared" si="28"/>
        <v>10.549068080067926</v>
      </c>
      <c r="AY56" s="891">
        <v>0.18</v>
      </c>
      <c r="AZ56" s="830">
        <v>31.41</v>
      </c>
      <c r="BA56" s="830">
        <v>-9.6</v>
      </c>
      <c r="BB56" s="830">
        <v>6.87</v>
      </c>
      <c r="BC56" s="830">
        <v>9.34</v>
      </c>
      <c r="BE56" s="594">
        <v>1993</v>
      </c>
      <c r="BF56" s="856">
        <f t="shared" si="29"/>
        <v>3</v>
      </c>
      <c r="BG56" s="840">
        <v>2.8000000000000003</v>
      </c>
      <c r="BH56" s="823" t="s">
        <v>4455</v>
      </c>
      <c r="BI56" s="823" t="s">
        <v>4456</v>
      </c>
    </row>
    <row r="57" spans="1:61" ht="11.25" hidden="1" customHeight="1" x14ac:dyDescent="0.2">
      <c r="A57" s="822" t="s">
        <v>932</v>
      </c>
      <c r="B57" s="833" t="s">
        <v>933</v>
      </c>
      <c r="C57" s="889" t="s">
        <v>107</v>
      </c>
      <c r="D57" s="889" t="s">
        <v>4205</v>
      </c>
      <c r="E57" s="699">
        <v>11</v>
      </c>
      <c r="F57" s="1153">
        <v>443</v>
      </c>
      <c r="G57" s="1153" t="s">
        <v>114</v>
      </c>
      <c r="H57" s="1153" t="s">
        <v>114</v>
      </c>
      <c r="I57">
        <v>22.83</v>
      </c>
      <c r="J57" s="618">
        <f t="shared" si="15"/>
        <v>3.6793692509855451</v>
      </c>
      <c r="K57" s="835">
        <v>0.21</v>
      </c>
      <c r="L57" s="845">
        <v>4</v>
      </c>
      <c r="M57" s="609">
        <f t="shared" si="16"/>
        <v>0.84</v>
      </c>
      <c r="N57" s="828" t="s">
        <v>147</v>
      </c>
      <c r="O57" s="700">
        <v>0.2</v>
      </c>
      <c r="P57" s="603">
        <v>44895</v>
      </c>
      <c r="Q57" s="603">
        <v>44910</v>
      </c>
      <c r="R57" s="609">
        <f t="shared" si="17"/>
        <v>4.9999999999999902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5.555555555555558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7.0222229910164247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11.050422629436895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34.237965096210488</v>
      </c>
      <c r="W57" s="668">
        <f t="shared" si="18"/>
        <v>0.32275348720008984</v>
      </c>
      <c r="X57" s="669">
        <f t="shared" si="19"/>
        <v>0.95262264046869771</v>
      </c>
      <c r="Y57" s="640"/>
      <c r="Z57" s="618">
        <f t="shared" si="20"/>
        <v>39.436619718309863</v>
      </c>
      <c r="AA57" s="844">
        <f t="shared" si="21"/>
        <v>10.71830985915493</v>
      </c>
      <c r="AB57" s="845">
        <v>12</v>
      </c>
      <c r="AC57" s="824">
        <v>2.13</v>
      </c>
      <c r="AD57" s="824">
        <v>1.44</v>
      </c>
      <c r="AE57" s="824">
        <v>3.93</v>
      </c>
      <c r="AF57" s="824">
        <v>0.98</v>
      </c>
      <c r="AG57" s="824">
        <v>8.5</v>
      </c>
      <c r="AH57" s="824">
        <v>17</v>
      </c>
      <c r="AI57" s="824">
        <v>7.07</v>
      </c>
      <c r="AJ57" s="824">
        <v>11.600000000000001</v>
      </c>
      <c r="AK57" s="824">
        <v>8</v>
      </c>
      <c r="AL57" s="836">
        <v>3750</v>
      </c>
      <c r="AM57" s="830">
        <v>0.6</v>
      </c>
      <c r="AN57" s="824">
        <v>0</v>
      </c>
      <c r="AO57" s="705">
        <f t="shared" si="22"/>
        <v>4.0114820212675095</v>
      </c>
      <c r="AP57" s="706">
        <f t="shared" si="23"/>
        <v>14.729791880422439</v>
      </c>
      <c r="AQ57" s="846">
        <f t="shared" si="24"/>
        <v>-31.674167364599104</v>
      </c>
      <c r="AR57" s="618">
        <f>INDEX(Historical!$C$7:$C$1227,MATCH(B57,Historical!$B$7:$B$1249,0))*IF(AH57="n/a",1.03,IF(AH57&lt;0,1.01,IF(AH57&gt;10,1.1,(1+AH57/100))))</f>
        <v>0.83600000000000008</v>
      </c>
      <c r="AS57" s="844">
        <f t="shared" si="25"/>
        <v>0.89510520000000005</v>
      </c>
      <c r="AT57" s="844">
        <f t="shared" si="30"/>
        <v>0.96671361600000016</v>
      </c>
      <c r="AU57" s="844">
        <f t="shared" si="30"/>
        <v>1.0440507052800003</v>
      </c>
      <c r="AV57" s="844">
        <f t="shared" si="30"/>
        <v>1.1275747617024003</v>
      </c>
      <c r="AW57" s="618">
        <f t="shared" si="27"/>
        <v>4.8694442829824016</v>
      </c>
      <c r="AX57" s="713">
        <f t="shared" si="28"/>
        <v>21.32914710022953</v>
      </c>
      <c r="AY57" s="891">
        <v>1.03</v>
      </c>
      <c r="AZ57" s="830">
        <v>40.97</v>
      </c>
      <c r="BA57" s="830">
        <v>-4.58</v>
      </c>
      <c r="BB57" s="830">
        <v>8.5400000000000009</v>
      </c>
      <c r="BC57" s="830">
        <v>15.02</v>
      </c>
      <c r="BE57" s="594">
        <v>2012</v>
      </c>
      <c r="BF57" s="856">
        <f t="shared" si="29"/>
        <v>1</v>
      </c>
      <c r="BG57" s="840">
        <v>0.89999999999999991</v>
      </c>
      <c r="BH57" s="823" t="s">
        <v>4455</v>
      </c>
      <c r="BI57" s="823" t="s">
        <v>4456</v>
      </c>
    </row>
    <row r="58" spans="1:61" ht="11.25" hidden="1" customHeight="1" x14ac:dyDescent="0.2">
      <c r="A58" s="829" t="s">
        <v>927</v>
      </c>
      <c r="B58" s="833" t="s">
        <v>928</v>
      </c>
      <c r="C58" s="889" t="s">
        <v>122</v>
      </c>
      <c r="D58" s="889" t="s">
        <v>4043</v>
      </c>
      <c r="E58" s="699">
        <v>13</v>
      </c>
      <c r="F58" s="1153">
        <v>290</v>
      </c>
      <c r="G58" s="1133" t="s">
        <v>36</v>
      </c>
      <c r="H58" s="1133" t="s">
        <v>36</v>
      </c>
      <c r="I58" t="n">
        <v>110.81</v>
      </c>
      <c r="J58" s="618">
        <f t="shared" si="15"/>
        <v>1.2092771410522516</v>
      </c>
      <c r="K58" s="835">
        <v>0.33500000000000002</v>
      </c>
      <c r="L58" s="845">
        <v>4</v>
      </c>
      <c r="M58" s="609">
        <f t="shared" si="16"/>
        <v>1.34</v>
      </c>
      <c r="N58" s="828" t="s">
        <v>147</v>
      </c>
      <c r="O58" s="700">
        <v>0.3</v>
      </c>
      <c r="P58" s="603">
        <v>44712</v>
      </c>
      <c r="Q58" s="603">
        <v>44727</v>
      </c>
      <c r="R58" s="609">
        <f t="shared" si="17"/>
        <v>11.666666666666679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6.8181818181818121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6.4170176581826111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9.0105474934813365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13.53059901194953</v>
      </c>
      <c r="W58" s="668">
        <f t="shared" si="18"/>
        <v>0.66593855050494688</v>
      </c>
      <c r="X58" s="669">
        <f t="shared" si="19"/>
        <v>0.42303039875499232</v>
      </c>
      <c r="Y58" s="640"/>
      <c r="Z58" s="618">
        <f t="shared" si="20"/>
        <v>41.358024691358025</v>
      </c>
      <c r="AA58" s="844">
        <f t="shared" si="21"/>
        <v>34.200617283950614</v>
      </c>
      <c r="AB58" s="845">
        <v>9</v>
      </c>
      <c r="AC58" s="824">
        <v>3.24</v>
      </c>
      <c r="AD58" s="824">
        <v>3.23</v>
      </c>
      <c r="AE58" s="824">
        <v>2.5099999999999998</v>
      </c>
      <c r="AF58" s="824">
        <v>1.83</v>
      </c>
      <c r="AG58" s="824">
        <v>31.3</v>
      </c>
      <c r="AH58" s="824">
        <v>131.20000000000002</v>
      </c>
      <c r="AI58" s="824">
        <v>13.569999999999999</v>
      </c>
      <c r="AJ58" s="824">
        <v>21.3</v>
      </c>
      <c r="AK58" s="824">
        <v>10.57</v>
      </c>
      <c r="AL58" s="836">
        <v>6010</v>
      </c>
      <c r="AM58" s="830">
        <v>0.2</v>
      </c>
      <c r="AN58" s="824">
        <v>0.4</v>
      </c>
      <c r="AO58" s="705">
        <f t="shared" si="22"/>
        <v>-23.980792649417026</v>
      </c>
      <c r="AP58" s="706">
        <f t="shared" si="23"/>
        <v>10.219824634533587</v>
      </c>
      <c r="AQ58" s="846">
        <f t="shared" si="24"/>
        <v>66.782799045984248</v>
      </c>
      <c r="AR58" s="618">
        <f>INDEX(Historical!$C$7:$C$1227,MATCH(B58,Historical!$B$7:$B$1249,0))*IF(AH58="n/a",1.03,IF(AH58&lt;0,1.01,IF(AH58&gt;10,1.1,(1+AH58/100))))</f>
        <v>1.2925000000000002</v>
      </c>
      <c r="AS58" s="844">
        <f t="shared" si="25"/>
        <v>1.4217500000000003</v>
      </c>
      <c r="AT58" s="844">
        <f t="shared" ref="AT58:AV77" si="31">IF($AK58="n/a",1.03*AS58,IF($AK58&lt;0,1.01*AS58,IF($AK58&gt;10,1.1*AS58,(1+$AK58/100)*AS58)))</f>
        <v>1.5639250000000005</v>
      </c>
      <c r="AU58" s="844">
        <f t="shared" si="31"/>
        <v>1.7203175000000006</v>
      </c>
      <c r="AV58" s="844">
        <f t="shared" si="31"/>
        <v>1.8923492500000008</v>
      </c>
      <c r="AW58" s="618">
        <f t="shared" si="27"/>
        <v>7.8908417500000017</v>
      </c>
      <c r="AX58" s="713">
        <f t="shared" si="28"/>
        <v>7.1210556357729464</v>
      </c>
      <c r="AY58" s="891">
        <v>1</v>
      </c>
      <c r="AZ58" s="830">
        <v>34.31</v>
      </c>
      <c r="BA58" s="830">
        <v>-0.9900000000000001</v>
      </c>
      <c r="BB58" s="830">
        <v>9.7100000000000009</v>
      </c>
      <c r="BC58" s="830">
        <v>10.97</v>
      </c>
      <c r="BE58" s="594">
        <v>2010</v>
      </c>
      <c r="BF58" s="856">
        <f t="shared" si="29"/>
        <v>1</v>
      </c>
      <c r="BG58" s="840">
        <v>14.399999999999999</v>
      </c>
      <c r="BH58" s="823" t="s">
        <v>4455</v>
      </c>
      <c r="BI58" s="823" t="s">
        <v>4456</v>
      </c>
    </row>
    <row r="59" spans="1:61" s="737" customFormat="1" ht="11.25" hidden="1" customHeight="1" x14ac:dyDescent="0.2">
      <c r="A59" s="613" t="s">
        <v>4678</v>
      </c>
      <c r="B59" s="743" t="s">
        <v>894</v>
      </c>
      <c r="C59" s="889" t="s">
        <v>107</v>
      </c>
      <c r="D59" s="889" t="s">
        <v>4205</v>
      </c>
      <c r="E59" s="721">
        <v>12</v>
      </c>
      <c r="F59" s="1153">
        <v>357</v>
      </c>
      <c r="G59" s="1154" t="s">
        <v>105</v>
      </c>
      <c r="H59" s="1154" t="s">
        <v>105</v>
      </c>
      <c r="I59">
        <v>23.26</v>
      </c>
      <c r="J59" s="723">
        <f t="shared" si="15"/>
        <v>4.6431642304385212</v>
      </c>
      <c r="K59" s="724">
        <v>0.27</v>
      </c>
      <c r="L59" s="725">
        <v>4</v>
      </c>
      <c r="M59" s="726">
        <f t="shared" si="16"/>
        <v>1.08</v>
      </c>
      <c r="N59" s="727" t="s">
        <v>106</v>
      </c>
      <c r="O59" s="728">
        <v>0.26</v>
      </c>
      <c r="P59" s="1049">
        <v>44679</v>
      </c>
      <c r="Q59" s="1049">
        <v>44694</v>
      </c>
      <c r="R59" s="726">
        <f t="shared" si="17"/>
        <v>3.8461538461538494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4.0404040404040442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4.2154106425138949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4.4123394129335969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7.4946183300194091</v>
      </c>
      <c r="W59" s="668">
        <f t="shared" si="18"/>
        <v>0.58873437160370645</v>
      </c>
      <c r="X59" s="669">
        <f t="shared" si="19"/>
        <v>0.47960211010147796</v>
      </c>
      <c r="Y59" s="1163" t="s">
        <v>3951</v>
      </c>
      <c r="Z59" s="723">
        <f t="shared" si="20"/>
        <v>48.430493273542602</v>
      </c>
      <c r="AA59" s="730">
        <f t="shared" si="21"/>
        <v>10.430493273542602</v>
      </c>
      <c r="AB59" s="725">
        <v>12</v>
      </c>
      <c r="AC59" s="731">
        <v>2.23</v>
      </c>
      <c r="AD59" s="731" t="s">
        <v>135</v>
      </c>
      <c r="AE59" s="731">
        <v>3.45</v>
      </c>
      <c r="AF59" s="731">
        <v>1.49</v>
      </c>
      <c r="AG59" s="731">
        <v>11.899999999999999</v>
      </c>
      <c r="AH59" s="731">
        <v>27.3</v>
      </c>
      <c r="AI59" s="731" t="s">
        <v>135</v>
      </c>
      <c r="AJ59" s="731">
        <v>9.1999999999999993</v>
      </c>
      <c r="AK59" s="731" t="s">
        <v>135</v>
      </c>
      <c r="AL59" s="732">
        <v>204.21</v>
      </c>
      <c r="AM59" s="733">
        <v>0.6</v>
      </c>
      <c r="AN59" s="731">
        <v>0</v>
      </c>
      <c r="AO59" s="734">
        <f t="shared" si="22"/>
        <v>-1.374989630170484</v>
      </c>
      <c r="AP59" s="735">
        <f t="shared" si="23"/>
        <v>9.0555036433721181</v>
      </c>
      <c r="AQ59" s="846">
        <f t="shared" si="24"/>
        <v>-16.889805472016107</v>
      </c>
      <c r="AR59" s="618">
        <f>INDEX(Historical!$C$7:$C$1227,MATCH(B59,Historical!$B$7:$B$1249,0))*IF(AH59="n/a",1.03,IF(AH59&lt;0,1.01,IF(AH59&gt;10,1.1,(1+AH59/100))))</f>
        <v>1.1330000000000002</v>
      </c>
      <c r="AS59" s="730">
        <f t="shared" si="25"/>
        <v>1.1669900000000002</v>
      </c>
      <c r="AT59" s="730">
        <f t="shared" si="31"/>
        <v>1.2019997000000002</v>
      </c>
      <c r="AU59" s="730">
        <f t="shared" si="31"/>
        <v>1.2380596910000004</v>
      </c>
      <c r="AV59" s="730">
        <f t="shared" si="31"/>
        <v>1.2752014817300004</v>
      </c>
      <c r="AW59" s="723">
        <f t="shared" si="27"/>
        <v>6.0152508727300003</v>
      </c>
      <c r="AX59" s="736">
        <f t="shared" si="28"/>
        <v>25.860923786457434</v>
      </c>
      <c r="AY59" s="892">
        <v>0.55000000000000004</v>
      </c>
      <c r="AZ59" s="733">
        <v>13.59</v>
      </c>
      <c r="BA59" s="733">
        <v>-10.37</v>
      </c>
      <c r="BB59" s="733">
        <v>2.11</v>
      </c>
      <c r="BC59" s="733">
        <v>-0.06</v>
      </c>
      <c r="BD59" s="866"/>
      <c r="BE59" s="594">
        <v>2011</v>
      </c>
      <c r="BF59" s="856">
        <f t="shared" si="29"/>
        <v>1</v>
      </c>
      <c r="BG59" s="784">
        <v>0.89999999999999991</v>
      </c>
      <c r="BH59" s="823" t="s">
        <v>4455</v>
      </c>
      <c r="BI59" s="823" t="s">
        <v>4456</v>
      </c>
    </row>
    <row r="60" spans="1:61" ht="11.25" hidden="1" customHeight="1" x14ac:dyDescent="0.2">
      <c r="A60" s="829" t="s">
        <v>706</v>
      </c>
      <c r="B60" s="833" t="s">
        <v>707</v>
      </c>
      <c r="C60" s="889" t="s">
        <v>130</v>
      </c>
      <c r="D60" s="889" t="s">
        <v>4196</v>
      </c>
      <c r="E60" s="699">
        <v>16</v>
      </c>
      <c r="F60" s="1153">
        <v>245</v>
      </c>
      <c r="G60" s="1153" t="s">
        <v>36</v>
      </c>
      <c r="H60" s="1153" t="s">
        <v>36</v>
      </c>
      <c r="I60" t="n">
        <v>39.64</v>
      </c>
      <c r="J60" s="618">
        <f t="shared" si="15"/>
        <v>4.1786074672048441</v>
      </c>
      <c r="K60" s="835">
        <v>0.41410000000000002</v>
      </c>
      <c r="L60" s="845">
        <v>4</v>
      </c>
      <c r="M60" s="609">
        <f t="shared" si="16"/>
        <v>1.6564000000000001</v>
      </c>
      <c r="N60" s="828" t="s">
        <v>708</v>
      </c>
      <c r="O60" s="700">
        <v>0.41</v>
      </c>
      <c r="P60" s="603">
        <v>44844</v>
      </c>
      <c r="Q60" s="603">
        <v>44862</v>
      </c>
      <c r="R60" s="609">
        <f t="shared" si="17"/>
        <v>1.0000000000000118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3.3546325878594185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5.8853621010347856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7.4844275406748206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7.988697403091316</v>
      </c>
      <c r="W60" s="668">
        <f t="shared" si="18"/>
        <v>0.93687708559077942</v>
      </c>
      <c r="X60" s="669">
        <f t="shared" si="19"/>
        <v>0.44550163932588216</v>
      </c>
      <c r="Y60" s="834"/>
      <c r="Z60" s="618">
        <f t="shared" si="20"/>
        <v>35.545064377682408</v>
      </c>
      <c r="AA60" s="844">
        <f t="shared" si="21"/>
        <v>8.5064377682403425</v>
      </c>
      <c r="AB60" s="845">
        <v>12</v>
      </c>
      <c r="AC60" s="824">
        <v>4.66</v>
      </c>
      <c r="AD60" s="824">
        <v>4.4800000000000004</v>
      </c>
      <c r="AE60" s="824">
        <v>2.44</v>
      </c>
      <c r="AF60" s="824">
        <v>1.79</v>
      </c>
      <c r="AG60" s="824">
        <v>22</v>
      </c>
      <c r="AH60" s="824">
        <v>524</v>
      </c>
      <c r="AI60" s="824">
        <v>-9.44</v>
      </c>
      <c r="AJ60" s="824">
        <v>16.8</v>
      </c>
      <c r="AK60" s="824">
        <v>1.9</v>
      </c>
      <c r="AL60" s="836">
        <v>7920</v>
      </c>
      <c r="AM60" s="830">
        <v>0.25</v>
      </c>
      <c r="AN60" s="824">
        <v>1.02</v>
      </c>
      <c r="AO60" s="705">
        <f t="shared" si="22"/>
        <v>3.1565972396393214</v>
      </c>
      <c r="AP60" s="706">
        <f t="shared" si="23"/>
        <v>11.663035007879664</v>
      </c>
      <c r="AQ60" s="846">
        <f t="shared" si="24"/>
        <v>-17.736132934858915</v>
      </c>
      <c r="AR60" s="618">
        <f>INDEX(Historical!$C$7:$C$1227,MATCH(B60,Historical!$B$7:$B$1249,0))*IF(AH60="n/a",1.03,IF(AH60&lt;0,1.01,IF(AH60&gt;10,1.1,(1+AH60/100))))</f>
        <v>1.77925</v>
      </c>
      <c r="AS60" s="844">
        <f t="shared" si="25"/>
        <v>1.7970425000000001</v>
      </c>
      <c r="AT60" s="844">
        <f t="shared" si="31"/>
        <v>1.8311863074999999</v>
      </c>
      <c r="AU60" s="844">
        <f t="shared" si="31"/>
        <v>1.8659788473424996</v>
      </c>
      <c r="AV60" s="844">
        <f t="shared" si="31"/>
        <v>1.9014324454420068</v>
      </c>
      <c r="AW60" s="618">
        <f t="shared" si="27"/>
        <v>9.1748901002845074</v>
      </c>
      <c r="AX60" s="713">
        <f t="shared" si="28"/>
        <v>23.145535066308039</v>
      </c>
      <c r="AY60" s="891">
        <v>0.67</v>
      </c>
      <c r="AZ60" s="830">
        <v>21.57</v>
      </c>
      <c r="BA60" s="830">
        <v>-5.71</v>
      </c>
      <c r="BB60" s="830">
        <v>8.51</v>
      </c>
      <c r="BC60" s="830">
        <v>3.4799999999999995</v>
      </c>
      <c r="BE60" s="594">
        <v>2007</v>
      </c>
      <c r="BF60" s="856">
        <f t="shared" si="29"/>
        <v>2</v>
      </c>
      <c r="BG60" s="840">
        <v>7.3</v>
      </c>
      <c r="BH60" s="823" t="s">
        <v>4455</v>
      </c>
      <c r="BI60" s="823" t="s">
        <v>4456</v>
      </c>
    </row>
    <row r="61" spans="1:61" ht="11.25" hidden="1" customHeight="1" x14ac:dyDescent="0.2">
      <c r="A61" s="822" t="s">
        <v>4680</v>
      </c>
      <c r="B61" s="833" t="s">
        <v>426</v>
      </c>
      <c r="C61" s="889" t="s">
        <v>122</v>
      </c>
      <c r="D61" s="889" t="s">
        <v>4208</v>
      </c>
      <c r="E61" s="699">
        <v>28</v>
      </c>
      <c r="F61" s="1153">
        <v>119</v>
      </c>
      <c r="G61" s="1153" t="s">
        <v>105</v>
      </c>
      <c r="H61" s="1153" t="s">
        <v>105</v>
      </c>
      <c r="I61">
        <v>108.06</v>
      </c>
      <c r="J61" s="618">
        <f t="shared" si="15"/>
        <v>1.4066259485471033</v>
      </c>
      <c r="K61" s="842">
        <v>0.38</v>
      </c>
      <c r="L61" s="845">
        <v>4</v>
      </c>
      <c r="M61" s="609">
        <f t="shared" si="16"/>
        <v>1.52</v>
      </c>
      <c r="N61" s="828" t="s">
        <v>427</v>
      </c>
      <c r="O61" s="701">
        <v>0.36</v>
      </c>
      <c r="P61" s="895">
        <v>44313</v>
      </c>
      <c r="Q61" s="895">
        <v>44335</v>
      </c>
      <c r="R61" s="609">
        <f t="shared" si="17"/>
        <v>5.5555555555555607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4.1666666666666741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4.3532011211615762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4.2188521668051759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6.4878668033606202</v>
      </c>
      <c r="W61" s="668">
        <f t="shared" si="18"/>
        <v>0.65026799943239777</v>
      </c>
      <c r="X61" s="669">
        <f t="shared" si="19"/>
        <v>1.6226354487712216</v>
      </c>
      <c r="Y61" s="638"/>
      <c r="Z61" s="618">
        <f t="shared" si="20"/>
        <v>42.816901408450711</v>
      </c>
      <c r="AA61" s="844">
        <f t="shared" si="21"/>
        <v>30.439436619718311</v>
      </c>
      <c r="AB61" s="845">
        <v>12</v>
      </c>
      <c r="AC61" s="824">
        <v>3.55</v>
      </c>
      <c r="AD61" s="824">
        <v>4.28</v>
      </c>
      <c r="AE61" s="824">
        <v>2.02</v>
      </c>
      <c r="AF61" s="824">
        <v>3.6</v>
      </c>
      <c r="AG61" s="824">
        <v>12.3</v>
      </c>
      <c r="AH61" s="824">
        <v>12.3</v>
      </c>
      <c r="AI61" s="824">
        <v>3.7699999999999996</v>
      </c>
      <c r="AJ61" s="824">
        <v>2.6</v>
      </c>
      <c r="AK61" s="824">
        <v>6.79</v>
      </c>
      <c r="AL61" s="836">
        <v>6730</v>
      </c>
      <c r="AM61" s="830">
        <v>0.2</v>
      </c>
      <c r="AN61" s="824">
        <v>0.64</v>
      </c>
      <c r="AO61" s="705">
        <f t="shared" si="22"/>
        <v>-24.813958504366031</v>
      </c>
      <c r="AP61" s="706">
        <f t="shared" si="23"/>
        <v>5.625478115352279</v>
      </c>
      <c r="AQ61" s="846">
        <f t="shared" si="24"/>
        <v>120.68778532476441</v>
      </c>
      <c r="AR61" s="618">
        <f>INDEX(Historical!$C$7:$C$1227,MATCH(B61,Historical!$B$7:$B$1249,0))*IF(AH61="n/a",1.03,IF(AH61&lt;0,1.01,IF(AH61&gt;10,1.1,(1+AH61/100))))</f>
        <v>1.6500000000000001</v>
      </c>
      <c r="AS61" s="844">
        <f t="shared" si="25"/>
        <v>1.7122050000000002</v>
      </c>
      <c r="AT61" s="844">
        <f t="shared" si="31"/>
        <v>1.8284637195000004</v>
      </c>
      <c r="AU61" s="844">
        <f t="shared" si="31"/>
        <v>1.9526164060540505</v>
      </c>
      <c r="AV61" s="844">
        <f t="shared" si="31"/>
        <v>2.0851990600251207</v>
      </c>
      <c r="AW61" s="618">
        <f t="shared" si="27"/>
        <v>9.2284841855791715</v>
      </c>
      <c r="AX61" s="713">
        <f t="shared" si="28"/>
        <v>8.540148237626477</v>
      </c>
      <c r="AY61" s="891">
        <v>0.64</v>
      </c>
      <c r="AZ61" s="830">
        <v>17.630000000000003</v>
      </c>
      <c r="BA61" s="830">
        <v>-15.39</v>
      </c>
      <c r="BB61" s="830">
        <v>6.78</v>
      </c>
      <c r="BC61" s="830">
        <v>-0.65</v>
      </c>
      <c r="BE61" s="594">
        <v>1994</v>
      </c>
      <c r="BF61" s="856">
        <f t="shared" si="29"/>
        <v>3</v>
      </c>
      <c r="BG61" s="840">
        <v>5.7</v>
      </c>
      <c r="BH61" s="823" t="s">
        <v>4455</v>
      </c>
      <c r="BI61" s="823" t="s">
        <v>4456</v>
      </c>
    </row>
    <row r="62" spans="1:61" ht="11.25" hidden="1" customHeight="1" x14ac:dyDescent="0.2">
      <c r="A62" s="829" t="s">
        <v>4681</v>
      </c>
      <c r="B62" s="833" t="s">
        <v>439</v>
      </c>
      <c r="C62" s="889" t="s">
        <v>152</v>
      </c>
      <c r="D62" s="889" t="s">
        <v>4191</v>
      </c>
      <c r="E62" s="699">
        <v>20</v>
      </c>
      <c r="F62" s="1153">
        <v>179</v>
      </c>
      <c r="G62" s="1131" t="s">
        <v>105</v>
      </c>
      <c r="H62" s="1131" t="s">
        <v>105</v>
      </c>
      <c r="I62">
        <v>635.52</v>
      </c>
      <c r="J62" s="618">
        <f t="shared" si="15"/>
        <v>1.3532225579053374</v>
      </c>
      <c r="K62" s="835">
        <v>2.15</v>
      </c>
      <c r="L62" s="845">
        <v>4</v>
      </c>
      <c r="M62" s="609">
        <f t="shared" si="16"/>
        <v>8.6</v>
      </c>
      <c r="N62" s="828" t="s">
        <v>150</v>
      </c>
      <c r="O62" s="700">
        <v>1.95</v>
      </c>
      <c r="P62" s="603">
        <v>44818</v>
      </c>
      <c r="Q62" s="603">
        <v>44834</v>
      </c>
      <c r="R62" s="609">
        <f t="shared" si="17"/>
        <v>10.256410256410255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12.121212121212132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13.21062322933404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13.666744731549407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15.057791382950647</v>
      </c>
      <c r="W62" s="668">
        <f t="shared" si="18"/>
        <v>0.90761947645414531</v>
      </c>
      <c r="X62" s="669">
        <f t="shared" si="19"/>
        <v>3.3333523735486357</v>
      </c>
      <c r="Y62" s="631"/>
      <c r="Z62" s="618">
        <f t="shared" si="20"/>
        <v>44.421487603305785</v>
      </c>
      <c r="AA62" s="844">
        <f t="shared" si="21"/>
        <v>32.826446280991739</v>
      </c>
      <c r="AB62" s="845">
        <v>12</v>
      </c>
      <c r="AC62" s="824">
        <v>19.36</v>
      </c>
      <c r="AD62" s="824" t="s">
        <v>135</v>
      </c>
      <c r="AE62" s="824">
        <v>5.73</v>
      </c>
      <c r="AF62" s="824">
        <v>4.2</v>
      </c>
      <c r="AG62" s="824">
        <v>14.2</v>
      </c>
      <c r="AH62" s="824">
        <v>4.2</v>
      </c>
      <c r="AI62" s="824" t="s">
        <v>135</v>
      </c>
      <c r="AJ62" s="824">
        <v>4.1000000000000005</v>
      </c>
      <c r="AK62" s="824" t="s">
        <v>135</v>
      </c>
      <c r="AL62" s="836">
        <v>1040</v>
      </c>
      <c r="AM62" s="830">
        <v>11.3</v>
      </c>
      <c r="AN62" s="824">
        <v>0</v>
      </c>
      <c r="AO62" s="705">
        <f t="shared" si="22"/>
        <v>-17.806478991536995</v>
      </c>
      <c r="AP62" s="706">
        <f t="shared" si="23"/>
        <v>15.019967289454744</v>
      </c>
      <c r="AQ62" s="846">
        <f t="shared" si="24"/>
        <v>147.53996254716375</v>
      </c>
      <c r="AR62" s="618">
        <f>INDEX(Historical!$C$7:$C$1227,MATCH(B62,Historical!$B$7:$B$1249,0))*IF(AH62="n/a",1.03,IF(AH62&lt;0,1.01,IF(AH62&gt;10,1.1,(1+AH62/100))))</f>
        <v>7.7108000000000008</v>
      </c>
      <c r="AS62" s="844">
        <f t="shared" si="25"/>
        <v>7.9421240000000006</v>
      </c>
      <c r="AT62" s="844">
        <f t="shared" si="31"/>
        <v>8.1803877200000006</v>
      </c>
      <c r="AU62" s="844">
        <f t="shared" si="31"/>
        <v>8.4257993516000003</v>
      </c>
      <c r="AV62" s="844">
        <f t="shared" si="31"/>
        <v>8.6785733321479999</v>
      </c>
      <c r="AW62" s="618">
        <f t="shared" si="27"/>
        <v>40.937684403748001</v>
      </c>
      <c r="AX62" s="713">
        <f t="shared" si="28"/>
        <v>6.4416044190187565</v>
      </c>
      <c r="AY62" s="891">
        <v>0.28000000000000003</v>
      </c>
      <c r="AZ62" s="830">
        <v>11.57</v>
      </c>
      <c r="BA62" s="830">
        <v>-23.25</v>
      </c>
      <c r="BB62" s="830">
        <v>0.33</v>
      </c>
      <c r="BC62" s="830">
        <v>-6.1400000000000006</v>
      </c>
      <c r="BE62" s="594">
        <v>2003</v>
      </c>
      <c r="BF62" s="856">
        <f t="shared" si="29"/>
        <v>2</v>
      </c>
      <c r="BG62" s="840">
        <v>12.8</v>
      </c>
      <c r="BH62" s="823" t="s">
        <v>4455</v>
      </c>
      <c r="BI62" s="823" t="s">
        <v>4456</v>
      </c>
    </row>
    <row r="63" spans="1:61" ht="11.25" hidden="1" customHeight="1" x14ac:dyDescent="0.2">
      <c r="A63" s="829" t="s">
        <v>4683</v>
      </c>
      <c r="B63" s="833" t="s">
        <v>4296</v>
      </c>
      <c r="C63" s="889" t="s">
        <v>107</v>
      </c>
      <c r="D63" s="889" t="s">
        <v>4205</v>
      </c>
      <c r="E63" s="699">
        <v>12</v>
      </c>
      <c r="F63" s="1153">
        <v>372</v>
      </c>
      <c r="G63" s="1128" t="s">
        <v>105</v>
      </c>
      <c r="H63" s="1128" t="s">
        <v>105</v>
      </c>
      <c r="I63">
        <v>36.28</v>
      </c>
      <c r="J63" s="618">
        <f t="shared" si="15"/>
        <v>3.30760749724366</v>
      </c>
      <c r="K63" s="835">
        <v>0.3</v>
      </c>
      <c r="L63" s="845">
        <v>4</v>
      </c>
      <c r="M63" s="609">
        <f t="shared" si="16"/>
        <v>1.2</v>
      </c>
      <c r="N63" s="828" t="s">
        <v>461</v>
      </c>
      <c r="O63" s="700">
        <v>0.28000000000000003</v>
      </c>
      <c r="P63" s="603">
        <v>44784</v>
      </c>
      <c r="Q63" s="603">
        <v>44799</v>
      </c>
      <c r="R63" s="609">
        <f t="shared" si="17"/>
        <v>7.1428571428571281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9.0000000000000071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7.3943107964647314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7.1981164510664053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14.558375548557944</v>
      </c>
      <c r="W63" s="668">
        <f t="shared" si="18"/>
        <v>0.49443129331688401</v>
      </c>
      <c r="X63" s="669">
        <f t="shared" si="19"/>
        <v>0.53319381119010412</v>
      </c>
      <c r="Y63" s="640"/>
      <c r="Z63" s="618">
        <f t="shared" si="20"/>
        <v>45.112781954887218</v>
      </c>
      <c r="AA63" s="844">
        <f t="shared" si="21"/>
        <v>13.639097744360901</v>
      </c>
      <c r="AB63" s="845">
        <v>12</v>
      </c>
      <c r="AC63" s="824">
        <v>2.66</v>
      </c>
      <c r="AD63" s="824">
        <v>1.62</v>
      </c>
      <c r="AE63" s="824">
        <v>4.33</v>
      </c>
      <c r="AF63" s="824">
        <v>1.1299999999999999</v>
      </c>
      <c r="AG63" s="824">
        <v>8.1</v>
      </c>
      <c r="AH63" s="824">
        <v>68.300000000000011</v>
      </c>
      <c r="AI63" s="824">
        <v>22.7</v>
      </c>
      <c r="AJ63" s="824">
        <v>13.5</v>
      </c>
      <c r="AK63" s="824">
        <v>8</v>
      </c>
      <c r="AL63" s="836">
        <v>2620</v>
      </c>
      <c r="AM63" s="830">
        <v>0.6</v>
      </c>
      <c r="AN63" s="824">
        <v>0.17</v>
      </c>
      <c r="AO63" s="705">
        <f t="shared" si="22"/>
        <v>-3.1333737960508365</v>
      </c>
      <c r="AP63" s="706">
        <f t="shared" si="23"/>
        <v>10.505723948310065</v>
      </c>
      <c r="AQ63" s="846">
        <f t="shared" si="24"/>
        <v>-17.236131202806682</v>
      </c>
      <c r="AR63" s="618">
        <f>INDEX(Historical!$C$7:$C$1227,MATCH(B63,Historical!$B$7:$B$1249,0))*IF(AH63="n/a",1.03,IF(AH63&lt;0,1.01,IF(AH63&gt;10,1.1,(1+AH63/100))))</f>
        <v>1.1990000000000003</v>
      </c>
      <c r="AS63" s="844">
        <f t="shared" si="25"/>
        <v>1.3189000000000004</v>
      </c>
      <c r="AT63" s="844">
        <f t="shared" si="31"/>
        <v>1.4244120000000005</v>
      </c>
      <c r="AU63" s="844">
        <f t="shared" si="31"/>
        <v>1.5383649600000007</v>
      </c>
      <c r="AV63" s="844">
        <f t="shared" si="31"/>
        <v>1.6614341568000008</v>
      </c>
      <c r="AW63" s="618">
        <f t="shared" si="27"/>
        <v>7.1421111168000024</v>
      </c>
      <c r="AX63" s="713">
        <f t="shared" si="28"/>
        <v>19.686083563395819</v>
      </c>
      <c r="AY63" s="891">
        <v>1.06</v>
      </c>
      <c r="AZ63" s="830">
        <v>17.88</v>
      </c>
      <c r="BA63" s="830">
        <v>-16.400000000000002</v>
      </c>
      <c r="BB63" s="830">
        <v>6.9599999999999991</v>
      </c>
      <c r="BC63" s="830">
        <v>2.2200000000000002</v>
      </c>
      <c r="BE63" s="594">
        <v>2011</v>
      </c>
      <c r="BF63" s="856">
        <f t="shared" si="29"/>
        <v>1</v>
      </c>
      <c r="BG63" s="840">
        <v>1</v>
      </c>
      <c r="BH63" s="823" t="s">
        <v>4455</v>
      </c>
      <c r="BI63" s="823" t="s">
        <v>4456</v>
      </c>
    </row>
    <row r="64" spans="1:61" ht="11.25" hidden="1" customHeight="1" x14ac:dyDescent="0.2">
      <c r="A64" s="822" t="s">
        <v>4684</v>
      </c>
      <c r="B64" s="833" t="s">
        <v>441</v>
      </c>
      <c r="C64" s="889" t="s">
        <v>107</v>
      </c>
      <c r="D64" s="889" t="s">
        <v>4205</v>
      </c>
      <c r="E64" s="699">
        <v>21</v>
      </c>
      <c r="F64" s="1153">
        <v>162</v>
      </c>
      <c r="G64" s="1153" t="s">
        <v>36</v>
      </c>
      <c r="H64" s="1153" t="s">
        <v>36</v>
      </c>
      <c r="I64">
        <v>22.65</v>
      </c>
      <c r="J64" s="618">
        <f t="shared" si="15"/>
        <v>4.6799116997792503</v>
      </c>
      <c r="K64" s="835">
        <v>0.26500000000000001</v>
      </c>
      <c r="L64" s="845">
        <v>4</v>
      </c>
      <c r="M64" s="609">
        <f t="shared" si="16"/>
        <v>1.06</v>
      </c>
      <c r="N64" s="828" t="s">
        <v>3856</v>
      </c>
      <c r="O64" s="700">
        <v>0.26</v>
      </c>
      <c r="P64" s="603">
        <v>44629</v>
      </c>
      <c r="Q64" s="603">
        <v>44645</v>
      </c>
      <c r="R64" s="609">
        <f t="shared" si="17"/>
        <v>1.9230769230769247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1.9607843137254832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2.7040024624839898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2.9338379413359039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2.6583631304232025</v>
      </c>
      <c r="W64" s="668">
        <f t="shared" si="18"/>
        <v>1.1036257265834284</v>
      </c>
      <c r="X64" s="669">
        <f t="shared" si="19"/>
        <v>9.7794598044530137</v>
      </c>
      <c r="Y64" s="833"/>
      <c r="Z64" s="618">
        <f t="shared" si="20"/>
        <v>47.963800904977376</v>
      </c>
      <c r="AA64" s="844">
        <f t="shared" si="21"/>
        <v>10.248868778280542</v>
      </c>
      <c r="AB64" s="845">
        <v>12</v>
      </c>
      <c r="AC64" s="824">
        <v>2.21</v>
      </c>
      <c r="AD64" s="824" t="s">
        <v>135</v>
      </c>
      <c r="AE64" s="824">
        <v>2.86</v>
      </c>
      <c r="AF64" s="824">
        <v>1.34</v>
      </c>
      <c r="AG64" s="824">
        <v>9.5</v>
      </c>
      <c r="AH64" s="824">
        <v>8.5</v>
      </c>
      <c r="AI64" s="824" t="s">
        <v>135</v>
      </c>
      <c r="AJ64" s="824">
        <v>0.3</v>
      </c>
      <c r="AK64" s="824" t="s">
        <v>135</v>
      </c>
      <c r="AL64" s="836">
        <v>80.11</v>
      </c>
      <c r="AM64" s="830">
        <v>0.70000000000000007</v>
      </c>
      <c r="AN64" s="824">
        <v>0</v>
      </c>
      <c r="AO64" s="705">
        <f t="shared" si="22"/>
        <v>-2.6351191371653879</v>
      </c>
      <c r="AP64" s="706">
        <f t="shared" si="23"/>
        <v>7.6137496411151542</v>
      </c>
      <c r="AQ64" s="846">
        <f t="shared" si="24"/>
        <v>-21.873367287045731</v>
      </c>
      <c r="AR64" s="618">
        <f>INDEX(Historical!$C$7:$C$1227,MATCH(B64,Historical!$B$7:$B$1249,0))*IF(AH64="n/a",1.03,IF(AH64&lt;0,1.01,IF(AH64&gt;10,1.1,(1+AH64/100))))</f>
        <v>1.1284000000000001</v>
      </c>
      <c r="AS64" s="844">
        <f t="shared" si="25"/>
        <v>1.1622520000000001</v>
      </c>
      <c r="AT64" s="844">
        <f t="shared" si="31"/>
        <v>1.1971195600000002</v>
      </c>
      <c r="AU64" s="844">
        <f t="shared" si="31"/>
        <v>1.2330331468000002</v>
      </c>
      <c r="AV64" s="844">
        <f t="shared" si="31"/>
        <v>1.2700241412040003</v>
      </c>
      <c r="AW64" s="618">
        <f t="shared" si="27"/>
        <v>5.9908288480040017</v>
      </c>
      <c r="AX64" s="713">
        <f t="shared" si="28"/>
        <v>26.449575487876388</v>
      </c>
      <c r="AY64" s="891">
        <v>0.56999999999999995</v>
      </c>
      <c r="AZ64" s="830">
        <v>3.4000000000000004</v>
      </c>
      <c r="BA64" s="830">
        <v>-39.340000000000003</v>
      </c>
      <c r="BB64" s="830">
        <v>-5.6099999999999994</v>
      </c>
      <c r="BC64" s="830">
        <v>-22.38</v>
      </c>
      <c r="BE64" s="594">
        <v>2002</v>
      </c>
      <c r="BF64" s="856">
        <f t="shared" si="29"/>
        <v>2</v>
      </c>
      <c r="BG64" s="840">
        <v>0.70000000000000007</v>
      </c>
      <c r="BH64" s="823" t="s">
        <v>4455</v>
      </c>
      <c r="BI64" s="823" t="s">
        <v>4456</v>
      </c>
    </row>
    <row r="65" spans="1:61" ht="11.25" hidden="1" customHeight="1" x14ac:dyDescent="0.2">
      <c r="A65" s="829" t="s">
        <v>4685</v>
      </c>
      <c r="B65" s="833" t="s">
        <v>443</v>
      </c>
      <c r="C65" s="889" t="s">
        <v>130</v>
      </c>
      <c r="D65" s="889" t="s">
        <v>4195</v>
      </c>
      <c r="E65" s="699">
        <v>20</v>
      </c>
      <c r="F65" s="1153">
        <v>171</v>
      </c>
      <c r="G65" s="1128" t="s">
        <v>36</v>
      </c>
      <c r="H65" s="1128" t="s">
        <v>36</v>
      </c>
      <c r="I65">
        <v>42.52</v>
      </c>
      <c r="J65" s="618">
        <f t="shared" si="15"/>
        <v>4.139228598306679</v>
      </c>
      <c r="K65" s="835">
        <v>0.44</v>
      </c>
      <c r="L65" s="845">
        <v>4</v>
      </c>
      <c r="M65" s="609">
        <f t="shared" si="16"/>
        <v>1.76</v>
      </c>
      <c r="N65" s="828" t="s">
        <v>147</v>
      </c>
      <c r="O65" s="700">
        <v>0.42249999999999999</v>
      </c>
      <c r="P65" s="603">
        <v>44609</v>
      </c>
      <c r="Q65" s="603">
        <v>44635</v>
      </c>
      <c r="R65" s="609">
        <f t="shared" si="17"/>
        <v>4.14201183431953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4.3209876543209846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4.2877934743826618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4.2877331431939059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4.3877175878083818</v>
      </c>
      <c r="W65" s="668">
        <f t="shared" si="18"/>
        <v>0.97721265268022472</v>
      </c>
      <c r="X65" s="669" t="str">
        <f t="shared" si="19"/>
        <v>n/a</v>
      </c>
      <c r="Y65" s="635"/>
      <c r="Z65" s="618">
        <f t="shared" si="20"/>
        <v>98.324022346368707</v>
      </c>
      <c r="AA65" s="844">
        <f t="shared" si="21"/>
        <v>23.75418994413408</v>
      </c>
      <c r="AB65" s="845">
        <v>12</v>
      </c>
      <c r="AC65" s="824">
        <v>1.79</v>
      </c>
      <c r="AD65" s="824">
        <v>4.32</v>
      </c>
      <c r="AE65" s="824">
        <v>1.81</v>
      </c>
      <c r="AF65" s="824">
        <v>1.32</v>
      </c>
      <c r="AG65" s="824">
        <v>5.8000000000000007</v>
      </c>
      <c r="AH65" s="824">
        <v>10.6</v>
      </c>
      <c r="AI65" s="824">
        <v>22.82</v>
      </c>
      <c r="AJ65" s="824">
        <v>-0.4</v>
      </c>
      <c r="AK65" s="824">
        <v>5.2</v>
      </c>
      <c r="AL65" s="836">
        <v>2960</v>
      </c>
      <c r="AM65" s="830">
        <v>0.5</v>
      </c>
      <c r="AN65" s="824">
        <v>1.19</v>
      </c>
      <c r="AO65" s="705">
        <f t="shared" si="22"/>
        <v>-15.327228202633496</v>
      </c>
      <c r="AP65" s="706">
        <f t="shared" si="23"/>
        <v>8.426961741500584</v>
      </c>
      <c r="AQ65" s="846">
        <f t="shared" si="24"/>
        <v>18.049953129562901</v>
      </c>
      <c r="AR65" s="618">
        <f>INDEX(Historical!$C$7:$C$1227,MATCH(B65,Historical!$B$7:$B$1249,0))*IF(AH65="n/a",1.03,IF(AH65&lt;0,1.01,IF(AH65&gt;10,1.1,(1+AH65/100))))</f>
        <v>1.859</v>
      </c>
      <c r="AS65" s="844">
        <f t="shared" si="25"/>
        <v>2.0449000000000002</v>
      </c>
      <c r="AT65" s="844">
        <f t="shared" si="31"/>
        <v>2.1512348000000001</v>
      </c>
      <c r="AU65" s="844">
        <f t="shared" si="31"/>
        <v>2.2630990096000003</v>
      </c>
      <c r="AV65" s="844">
        <f t="shared" si="31"/>
        <v>2.3807801580992005</v>
      </c>
      <c r="AW65" s="618">
        <f t="shared" si="27"/>
        <v>10.699013967699202</v>
      </c>
      <c r="AX65" s="713">
        <f t="shared" si="28"/>
        <v>25.162309425444967</v>
      </c>
      <c r="AY65" s="891">
        <v>0.57999999999999996</v>
      </c>
      <c r="AZ65" s="830">
        <v>15.57</v>
      </c>
      <c r="BA65" s="830">
        <v>-11.98</v>
      </c>
      <c r="BB65" s="830">
        <v>6.58</v>
      </c>
      <c r="BC65" s="830">
        <v>-1.6099999999999999</v>
      </c>
      <c r="BE65" s="594">
        <v>2003</v>
      </c>
      <c r="BF65" s="856">
        <f t="shared" si="29"/>
        <v>2</v>
      </c>
      <c r="BG65" s="840">
        <v>1.7999999999999998</v>
      </c>
      <c r="BH65" s="823" t="s">
        <v>4455</v>
      </c>
      <c r="BI65" s="823" t="s">
        <v>4456</v>
      </c>
    </row>
    <row r="66" spans="1:61" ht="11.25" hidden="1" customHeight="1" x14ac:dyDescent="0.2">
      <c r="A66" s="822" t="s">
        <v>4687</v>
      </c>
      <c r="B66" s="833" t="s">
        <v>986</v>
      </c>
      <c r="C66" s="889" t="s">
        <v>4061</v>
      </c>
      <c r="D66" s="889" t="s">
        <v>4193</v>
      </c>
      <c r="E66" s="699">
        <v>12</v>
      </c>
      <c r="F66" s="1153">
        <v>321</v>
      </c>
      <c r="G66" s="1153" t="s">
        <v>105</v>
      </c>
      <c r="H66" s="1153" t="s">
        <v>105</v>
      </c>
      <c r="I66" t="n">
        <v>544.72</v>
      </c>
      <c r="J66" s="618">
        <f t="shared" si="15"/>
        <v>3.0107211044206195</v>
      </c>
      <c r="K66" s="835">
        <v>4.0999999999999996</v>
      </c>
      <c r="L66" s="845">
        <v>4</v>
      </c>
      <c r="M66" s="609">
        <f t="shared" si="16"/>
        <v>16.399999999999999</v>
      </c>
      <c r="N66" s="828" t="s">
        <v>150</v>
      </c>
      <c r="O66" s="700">
        <v>3.6</v>
      </c>
      <c r="P66" s="603">
        <v>44551</v>
      </c>
      <c r="Q66" s="603">
        <v>44561</v>
      </c>
      <c r="R66" s="609">
        <f t="shared" si="17"/>
        <v>13.888888888888875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11.610486891385774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23.552932870428656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48.837107103729707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43.586175411296637</v>
      </c>
      <c r="W66" s="668">
        <f t="shared" si="18"/>
        <v>1.1204724122473049</v>
      </c>
      <c r="X66" s="669">
        <f t="shared" si="19"/>
        <v>1.2209276775932427</v>
      </c>
      <c r="Y66" s="640"/>
      <c r="Z66" s="618">
        <f t="shared" si="20"/>
        <v>71.428571428571416</v>
      </c>
      <c r="AA66" s="844">
        <f t="shared" si="21"/>
        <v>23.724738675958189</v>
      </c>
      <c r="AB66" s="845">
        <v>10</v>
      </c>
      <c r="AC66" s="824">
        <v>22.96</v>
      </c>
      <c r="AD66" s="824">
        <v>1.49</v>
      </c>
      <c r="AE66" s="824">
        <v>6.94</v>
      </c>
      <c r="AF66" s="824">
        <v>10.11</v>
      </c>
      <c r="AG66" s="824">
        <v>43.8</v>
      </c>
      <c r="AH66" s="825">
        <v>137.1</v>
      </c>
      <c r="AI66" s="825">
        <v>8.2100000000000009</v>
      </c>
      <c r="AJ66" s="824">
        <v>40</v>
      </c>
      <c r="AK66" s="824">
        <v>15.2</v>
      </c>
      <c r="AL66" s="836">
        <v>219830</v>
      </c>
      <c r="AM66" s="830">
        <v>0.1</v>
      </c>
      <c r="AN66" s="824">
        <v>1.89</v>
      </c>
      <c r="AO66" s="705">
        <f t="shared" si="22"/>
        <v>28.123089532192136</v>
      </c>
      <c r="AP66" s="706">
        <f t="shared" si="23"/>
        <v>51.847828208150325</v>
      </c>
      <c r="AQ66" s="846">
        <f t="shared" si="24"/>
        <v>226.50139221342602</v>
      </c>
      <c r="AR66" s="618">
        <f>INDEX(Historical!$C$7:$C$1227,MATCH(B66,Historical!$B$7:$B$1249,0))*IF(AH66="n/a",1.03,IF(AH66&lt;0,1.01,IF(AH66&gt;10,1.1,(1+AH66/100))))</f>
        <v>16.39</v>
      </c>
      <c r="AS66" s="844">
        <f t="shared" si="25"/>
        <v>17.735619000000003</v>
      </c>
      <c r="AT66" s="844">
        <f t="shared" si="31"/>
        <v>19.509180900000004</v>
      </c>
      <c r="AU66" s="844">
        <f t="shared" si="31"/>
        <v>21.460098990000006</v>
      </c>
      <c r="AV66" s="844">
        <f t="shared" si="31"/>
        <v>23.606108889000009</v>
      </c>
      <c r="AW66" s="618">
        <f t="shared" si="27"/>
        <v>98.701007779000022</v>
      </c>
      <c r="AX66" s="713">
        <f t="shared" si="28"/>
        <v>18.119585801696285</v>
      </c>
      <c r="AY66" s="891">
        <v>1.1100000000000001</v>
      </c>
      <c r="AZ66" s="830">
        <v>32.76</v>
      </c>
      <c r="BA66" s="830">
        <v>-18.7</v>
      </c>
      <c r="BB66" s="830">
        <v>16.189999999999998</v>
      </c>
      <c r="BC66" s="830">
        <v>3.3300000000000005</v>
      </c>
      <c r="BE66" s="594">
        <v>2011</v>
      </c>
      <c r="BF66" s="856">
        <f t="shared" si="29"/>
        <v>1</v>
      </c>
      <c r="BG66" s="840">
        <v>13.5</v>
      </c>
      <c r="BH66" s="823" t="s">
        <v>4455</v>
      </c>
      <c r="BI66" s="823" t="s">
        <v>4456</v>
      </c>
    </row>
    <row r="67" spans="1:61" ht="11.25" hidden="1" customHeight="1" x14ac:dyDescent="0.2">
      <c r="A67" s="822" t="s">
        <v>4469</v>
      </c>
      <c r="B67" s="833" t="s">
        <v>4468</v>
      </c>
      <c r="C67" s="889" t="s">
        <v>122</v>
      </c>
      <c r="D67" s="889" t="s">
        <v>4043</v>
      </c>
      <c r="E67" s="699">
        <v>13</v>
      </c>
      <c r="F67" s="1153">
        <v>314</v>
      </c>
      <c r="G67" s="1153" t="s">
        <v>105</v>
      </c>
      <c r="H67" s="1153" t="s">
        <v>105</v>
      </c>
      <c r="I67">
        <v>34.299999999999997</v>
      </c>
      <c r="J67" s="618">
        <f t="shared" si="15"/>
        <v>2.8862973760932946</v>
      </c>
      <c r="K67" s="835">
        <v>0.2475</v>
      </c>
      <c r="L67" s="845">
        <v>4</v>
      </c>
      <c r="M67" s="609">
        <f t="shared" si="16"/>
        <v>0.99</v>
      </c>
      <c r="N67" s="828" t="s">
        <v>126</v>
      </c>
      <c r="O67" s="700">
        <v>0.23749999999999999</v>
      </c>
      <c r="P67" s="603">
        <v>44910</v>
      </c>
      <c r="Q67" s="603">
        <v>44932</v>
      </c>
      <c r="R67" s="609">
        <f t="shared" si="17"/>
        <v>4.2105263157894779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4.9382716049382713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6.6858844342181811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12.107724519592477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21.625256161025462</v>
      </c>
      <c r="W67" s="668">
        <f t="shared" si="18"/>
        <v>0.55988814326342451</v>
      </c>
      <c r="X67" s="669">
        <f t="shared" si="19"/>
        <v>2.4215449039184955</v>
      </c>
      <c r="Y67" s="628"/>
      <c r="Z67" s="618">
        <f t="shared" si="20"/>
        <v>70.212765957446805</v>
      </c>
      <c r="AA67" s="844">
        <f t="shared" si="21"/>
        <v>24.326241134751772</v>
      </c>
      <c r="AB67" s="845">
        <v>12</v>
      </c>
      <c r="AC67" s="824">
        <v>1.41</v>
      </c>
      <c r="AD67" s="824">
        <v>2.62</v>
      </c>
      <c r="AE67" s="824">
        <v>0.78</v>
      </c>
      <c r="AF67" s="824">
        <v>1.76</v>
      </c>
      <c r="AG67" s="824">
        <v>13.600000000000001</v>
      </c>
      <c r="AH67" s="824">
        <v>72</v>
      </c>
      <c r="AI67" s="824">
        <v>-9.1300000000000008</v>
      </c>
      <c r="AJ67" s="824">
        <v>5</v>
      </c>
      <c r="AK67" s="824">
        <v>9</v>
      </c>
      <c r="AL67" s="836">
        <v>2980</v>
      </c>
      <c r="AM67" s="830">
        <v>1.0999999999999999</v>
      </c>
      <c r="AN67" s="824">
        <v>1.81</v>
      </c>
      <c r="AO67" s="705">
        <f t="shared" si="22"/>
        <v>-9.332219239066001</v>
      </c>
      <c r="AP67" s="706">
        <f t="shared" si="23"/>
        <v>14.994021895685771</v>
      </c>
      <c r="AQ67" s="846">
        <f t="shared" si="24"/>
        <v>37.943924834474551</v>
      </c>
      <c r="AR67" s="618">
        <f>INDEX(Historical!$C$7:$C$1227,MATCH(B67,Historical!$B$7:$B$1249,0))*IF(AH67="n/a",1.03,IF(AH67&lt;0,1.01,IF(AH67&gt;10,1.1,(1+AH67/100))))</f>
        <v>0.93500000000000005</v>
      </c>
      <c r="AS67" s="844">
        <f t="shared" si="25"/>
        <v>0.94435000000000002</v>
      </c>
      <c r="AT67" s="844">
        <f t="shared" si="31"/>
        <v>1.0293415000000001</v>
      </c>
      <c r="AU67" s="844">
        <f t="shared" si="31"/>
        <v>1.1219822350000002</v>
      </c>
      <c r="AV67" s="844">
        <f t="shared" si="31"/>
        <v>1.2229606361500003</v>
      </c>
      <c r="AW67" s="618">
        <f t="shared" si="27"/>
        <v>5.2536343711500013</v>
      </c>
      <c r="AX67" s="713">
        <f t="shared" si="28"/>
        <v>15.316718283236156</v>
      </c>
      <c r="AY67" s="891">
        <v>1.55</v>
      </c>
      <c r="AZ67" s="830">
        <v>25.169999999999998</v>
      </c>
      <c r="BA67" s="830">
        <v>-40.94</v>
      </c>
      <c r="BB67" s="830">
        <v>6.8199999999999994</v>
      </c>
      <c r="BC67" s="830">
        <v>-19.28</v>
      </c>
      <c r="BE67" s="594">
        <v>2011</v>
      </c>
      <c r="BF67" s="856">
        <f t="shared" si="29"/>
        <v>1</v>
      </c>
      <c r="BG67" s="840">
        <v>4.5</v>
      </c>
      <c r="BH67" s="823" t="s">
        <v>4455</v>
      </c>
      <c r="BI67" s="823" t="s">
        <v>4456</v>
      </c>
    </row>
    <row r="68" spans="1:61" ht="11.25" hidden="1" customHeight="1" x14ac:dyDescent="0.2">
      <c r="A68" s="829" t="s">
        <v>4688</v>
      </c>
      <c r="B68" s="833" t="s">
        <v>942</v>
      </c>
      <c r="C68" s="889" t="s">
        <v>4061</v>
      </c>
      <c r="D68" s="889" t="s">
        <v>4204</v>
      </c>
      <c r="E68" s="699">
        <v>10</v>
      </c>
      <c r="F68" s="1153">
        <v>497</v>
      </c>
      <c r="G68" s="1110" t="s">
        <v>105</v>
      </c>
      <c r="H68" s="1110" t="s">
        <v>105</v>
      </c>
      <c r="I68">
        <v>42.95</v>
      </c>
      <c r="J68" s="618">
        <f t="shared" si="15"/>
        <v>2.7008149010477296</v>
      </c>
      <c r="K68" s="835">
        <v>0.28999999999999998</v>
      </c>
      <c r="L68" s="845">
        <v>4</v>
      </c>
      <c r="M68" s="609">
        <f t="shared" si="16"/>
        <v>1.1599999999999999</v>
      </c>
      <c r="N68" s="828" t="s">
        <v>193</v>
      </c>
      <c r="O68" s="700">
        <v>0.26</v>
      </c>
      <c r="P68" s="603">
        <v>44817</v>
      </c>
      <c r="Q68" s="603">
        <v>44832</v>
      </c>
      <c r="R68" s="609">
        <f t="shared" si="17"/>
        <v>11.538461538461526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8.3333333333333481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5.2726599609396629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6.0001539273940807</v>
      </c>
      <c r="V68" s="667" t="str">
        <f>IF(INDEX(Historical!$N$7:$N$1218,MATCH(B68,Historical!$B$7:$B$1249,0))=0,"n/a",((INDEX(Historical!$C$7:$C$1227,MATCH(B68,Historical!$B$7:$B$1249,0))/INDEX(Historical!$N$7:$N$1218,MATCH(B68,Historical!$B$7:$B$1249,0)))^(1/10)-1)*100)</f>
        <v>n/a</v>
      </c>
      <c r="W68" s="668" t="str">
        <f t="shared" si="18"/>
        <v>n/a</v>
      </c>
      <c r="X68" s="669">
        <f t="shared" si="19"/>
        <v>0.21739688142732175</v>
      </c>
      <c r="Y68" s="640"/>
      <c r="Z68" s="618">
        <f t="shared" si="20"/>
        <v>14.910025706940871</v>
      </c>
      <c r="AA68" s="844">
        <f t="shared" si="21"/>
        <v>5.520565552699229</v>
      </c>
      <c r="AB68" s="845">
        <v>6</v>
      </c>
      <c r="AC68" s="824">
        <v>7.78</v>
      </c>
      <c r="AD68" s="824">
        <v>0.55000000000000004</v>
      </c>
      <c r="AE68" s="824">
        <v>0.16</v>
      </c>
      <c r="AF68" s="824">
        <v>1.03</v>
      </c>
      <c r="AG68" s="824">
        <v>18.399999999999999</v>
      </c>
      <c r="AH68" s="825">
        <v>259.8</v>
      </c>
      <c r="AI68" s="825">
        <v>-11.34</v>
      </c>
      <c r="AJ68" s="824">
        <v>27.6</v>
      </c>
      <c r="AK68" s="824">
        <v>10.4</v>
      </c>
      <c r="AL68" s="836">
        <v>4010</v>
      </c>
      <c r="AM68" s="830">
        <v>0.6</v>
      </c>
      <c r="AN68" s="824">
        <v>0.57999999999999996</v>
      </c>
      <c r="AO68" s="705">
        <f t="shared" si="22"/>
        <v>3.1804032757425817</v>
      </c>
      <c r="AP68" s="706">
        <f t="shared" si="23"/>
        <v>8.7009688284418107</v>
      </c>
      <c r="AQ68" s="846">
        <f t="shared" si="24"/>
        <v>-49.728813115352025</v>
      </c>
      <c r="AR68" s="618">
        <f>INDEX(Historical!$C$7:$C$1227,MATCH(B68,Historical!$B$7:$B$1249,0))*IF(AH68="n/a",1.03,IF(AH68&lt;0,1.01,IF(AH68&gt;10,1.1,(1+AH68/100))))</f>
        <v>1.0010000000000001</v>
      </c>
      <c r="AS68" s="844">
        <f t="shared" si="25"/>
        <v>1.0110100000000002</v>
      </c>
      <c r="AT68" s="844">
        <f t="shared" si="31"/>
        <v>1.1121110000000003</v>
      </c>
      <c r="AU68" s="844">
        <f t="shared" si="31"/>
        <v>1.2233221000000005</v>
      </c>
      <c r="AV68" s="844">
        <f t="shared" si="31"/>
        <v>1.3456543100000007</v>
      </c>
      <c r="AW68" s="618">
        <f t="shared" si="27"/>
        <v>5.6930974100000018</v>
      </c>
      <c r="AX68" s="713">
        <f t="shared" si="28"/>
        <v>13.255174412107104</v>
      </c>
      <c r="AY68" s="891">
        <v>1.35</v>
      </c>
      <c r="AZ68" s="830">
        <v>27.42</v>
      </c>
      <c r="BA68" s="830">
        <v>-10</v>
      </c>
      <c r="BB68" s="830">
        <v>12.559999999999999</v>
      </c>
      <c r="BC68" s="830">
        <v>6.2</v>
      </c>
      <c r="BE68" s="594">
        <v>2013</v>
      </c>
      <c r="BF68" s="856">
        <f t="shared" si="29"/>
        <v>1</v>
      </c>
      <c r="BG68" s="840">
        <v>7.5</v>
      </c>
      <c r="BH68" s="823" t="s">
        <v>4455</v>
      </c>
      <c r="BI68" s="823" t="s">
        <v>4456</v>
      </c>
    </row>
    <row r="69" spans="1:61" ht="11.25" hidden="1" customHeight="1" x14ac:dyDescent="0.2">
      <c r="A69" s="822" t="s">
        <v>4689</v>
      </c>
      <c r="B69" s="833" t="s">
        <v>940</v>
      </c>
      <c r="C69" s="889" t="s">
        <v>122</v>
      </c>
      <c r="D69" s="889" t="s">
        <v>4208</v>
      </c>
      <c r="E69" s="699">
        <v>12</v>
      </c>
      <c r="F69" s="1153">
        <v>363</v>
      </c>
      <c r="G69" s="1127" t="s">
        <v>114</v>
      </c>
      <c r="H69" s="1127" t="s">
        <v>114</v>
      </c>
      <c r="I69" t="n">
        <v>177.73</v>
      </c>
      <c r="J69" s="618">
        <f t="shared" si="15"/>
        <v>1.6879536375400892</v>
      </c>
      <c r="K69" s="835">
        <v>0.75</v>
      </c>
      <c r="L69" s="845">
        <v>4</v>
      </c>
      <c r="M69" s="609">
        <f t="shared" si="16"/>
        <v>3</v>
      </c>
      <c r="N69" s="828" t="s">
        <v>323</v>
      </c>
      <c r="O69" s="700">
        <v>0.68</v>
      </c>
      <c r="P69" s="603">
        <v>44712</v>
      </c>
      <c r="Q69" s="603">
        <v>44727</v>
      </c>
      <c r="R69" s="609">
        <f t="shared" si="17"/>
        <v>10.294117647058815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12.711864406779672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9.789766072415329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10.701200546136302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10.277817813286006</v>
      </c>
      <c r="W69" s="668">
        <f t="shared" si="18"/>
        <v>1.0411938351644057</v>
      </c>
      <c r="X69" s="669">
        <f t="shared" si="19"/>
        <v>0.53239803712120903</v>
      </c>
      <c r="Y69" s="632"/>
      <c r="Z69" s="618">
        <f t="shared" si="20"/>
        <v>30.333670374115268</v>
      </c>
      <c r="AA69" s="844">
        <f t="shared" si="21"/>
        <v>17.970677451971685</v>
      </c>
      <c r="AB69" s="845">
        <v>12</v>
      </c>
      <c r="AC69" s="824">
        <v>9.89</v>
      </c>
      <c r="AD69" s="824">
        <v>2.62</v>
      </c>
      <c r="AE69" s="824">
        <v>1.64</v>
      </c>
      <c r="AF69" s="824">
        <v>7.62</v>
      </c>
      <c r="AG69" s="824">
        <v>41.9</v>
      </c>
      <c r="AH69" s="824">
        <v>33.6</v>
      </c>
      <c r="AI69" s="824">
        <v>6.2700000000000005</v>
      </c>
      <c r="AJ69" s="824">
        <v>20.100000000000001</v>
      </c>
      <c r="AK69" s="824">
        <v>7.2700000000000005</v>
      </c>
      <c r="AL69" s="836">
        <v>15120</v>
      </c>
      <c r="AM69" s="830">
        <v>0.64</v>
      </c>
      <c r="AN69" s="824">
        <v>1.56</v>
      </c>
      <c r="AO69" s="705">
        <f t="shared" si="22"/>
        <v>-5.5815232682952942</v>
      </c>
      <c r="AP69" s="706">
        <f t="shared" si="23"/>
        <v>12.389154183676391</v>
      </c>
      <c r="AQ69" s="846">
        <f t="shared" si="24"/>
        <v>146.69960337222028</v>
      </c>
      <c r="AR69" s="618">
        <f>INDEX(Historical!$C$7:$C$1227,MATCH(B69,Historical!$B$7:$B$1249,0))*IF(AH69="n/a",1.03,IF(AH69&lt;0,1.01,IF(AH69&gt;10,1.1,(1+AH69/100))))</f>
        <v>2.9260000000000006</v>
      </c>
      <c r="AS69" s="844">
        <f t="shared" si="25"/>
        <v>3.1094602000000005</v>
      </c>
      <c r="AT69" s="844">
        <f t="shared" si="31"/>
        <v>3.3355179565400004</v>
      </c>
      <c r="AU69" s="844">
        <f t="shared" si="31"/>
        <v>3.5780101119804582</v>
      </c>
      <c r="AV69" s="844">
        <f t="shared" si="31"/>
        <v>3.8381314471214374</v>
      </c>
      <c r="AW69" s="618">
        <f t="shared" si="27"/>
        <v>16.787119715641897</v>
      </c>
      <c r="AX69" s="713">
        <f t="shared" si="28"/>
        <v>9.4452932626128945</v>
      </c>
      <c r="AY69" s="891">
        <v>0.98</v>
      </c>
      <c r="AZ69" s="830">
        <v>27.51</v>
      </c>
      <c r="BA69" s="830">
        <v>-11.89</v>
      </c>
      <c r="BB69" s="830">
        <v>11.21</v>
      </c>
      <c r="BC69" s="830">
        <v>10.25</v>
      </c>
      <c r="BE69" s="594">
        <v>2011</v>
      </c>
      <c r="BF69" s="856">
        <f t="shared" si="29"/>
        <v>1</v>
      </c>
      <c r="BG69" s="840">
        <v>10.100000000000001</v>
      </c>
      <c r="BH69" s="823" t="s">
        <v>4455</v>
      </c>
      <c r="BI69" s="823" t="s">
        <v>4456</v>
      </c>
    </row>
    <row r="70" spans="1:61" ht="11.25" hidden="1" customHeight="1" x14ac:dyDescent="0.2">
      <c r="A70" s="839" t="s">
        <v>5367</v>
      </c>
      <c r="B70" s="833" t="s">
        <v>5365</v>
      </c>
      <c r="C70" s="889" t="s">
        <v>111</v>
      </c>
      <c r="D70" s="889" t="s">
        <v>1186</v>
      </c>
      <c r="E70" s="699">
        <v>5</v>
      </c>
      <c r="F70" s="1153">
        <v>708</v>
      </c>
      <c r="G70" s="1128" t="s">
        <v>105</v>
      </c>
      <c r="H70" s="1128" t="s">
        <v>105</v>
      </c>
      <c r="I70">
        <v>72.319999999999993</v>
      </c>
      <c r="J70" s="618">
        <f t="shared" si="15"/>
        <v>1.4048672566371683</v>
      </c>
      <c r="K70" s="835">
        <v>0.254</v>
      </c>
      <c r="L70" s="845">
        <v>4</v>
      </c>
      <c r="M70" s="609">
        <f t="shared" si="16"/>
        <v>1.016</v>
      </c>
      <c r="N70" s="828" t="s">
        <v>1204</v>
      </c>
      <c r="O70" s="700">
        <v>0.23100000000000001</v>
      </c>
      <c r="P70" s="603">
        <v>44867</v>
      </c>
      <c r="Q70" s="603">
        <v>44882</v>
      </c>
      <c r="R70" s="609">
        <f t="shared" si="17"/>
        <v>9.9567099567099522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6.2962962962962887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70.080699862927659</v>
      </c>
      <c r="U70" s="667" t="str">
        <f>IF(INDEX(Historical!$H$7:$H$1218,MATCH(B70,Historical!$B$7:$B$1249,0))=0,"n/a",((INDEX(Historical!$C$7:$C$1227,MATCH(B70,Historical!$B$7:$B$1249,0))/INDEX(Historical!$H$7:$H$1218,MATCH(B70,Historical!$B$7:$B$1249,0)))^(1/5)-1)*100)</f>
        <v>n/a</v>
      </c>
      <c r="V70" s="667" t="str">
        <f>IF(INDEX(Historical!$N$7:$N$1218,MATCH(B70,Historical!$B$7:$B$1249,0))=0,"n/a",((INDEX(Historical!$C$7:$C$1227,MATCH(B70,Historical!$B$7:$B$1249,0))/INDEX(Historical!$N$7:$N$1218,MATCH(B70,Historical!$B$7:$B$1249,0)))^(1/10)-1)*100)</f>
        <v>n/a</v>
      </c>
      <c r="W70" s="668" t="str">
        <f t="shared" si="18"/>
        <v>n/a</v>
      </c>
      <c r="X70" s="669" t="str">
        <f t="shared" si="19"/>
        <v>n/a</v>
      </c>
      <c r="Y70" s="640"/>
      <c r="Z70" s="618">
        <f t="shared" si="20"/>
        <v>24.84107579462103</v>
      </c>
      <c r="AA70" s="844">
        <f t="shared" si="21"/>
        <v>17.682151589242054</v>
      </c>
      <c r="AB70" s="845">
        <v>12</v>
      </c>
      <c r="AC70" s="824">
        <v>4.09</v>
      </c>
      <c r="AD70" s="824">
        <v>1.47</v>
      </c>
      <c r="AE70" s="824">
        <v>2.83</v>
      </c>
      <c r="AF70" s="824">
        <v>6.67</v>
      </c>
      <c r="AG70" s="824">
        <v>37</v>
      </c>
      <c r="AH70" s="824">
        <v>322.2</v>
      </c>
      <c r="AI70" s="824">
        <v>13.36</v>
      </c>
      <c r="AJ70" s="824">
        <v>17.100000000000001</v>
      </c>
      <c r="AK70" s="824">
        <v>12.58</v>
      </c>
      <c r="AL70" s="836">
        <v>3430</v>
      </c>
      <c r="AM70" s="830">
        <v>0.2</v>
      </c>
      <c r="AN70" s="824">
        <v>1.34</v>
      </c>
      <c r="AO70" s="705" t="str">
        <f t="shared" si="22"/>
        <v>n/a</v>
      </c>
      <c r="AP70" s="706" t="str">
        <f t="shared" si="23"/>
        <v>n/a</v>
      </c>
      <c r="AQ70" s="846">
        <f t="shared" si="24"/>
        <v>128.94924338060849</v>
      </c>
      <c r="AR70" s="618">
        <f>INDEX(Historical!$C$7:$C$1227,MATCH(B70,Historical!$B$7:$B$1249,0))*IF(AH70="n/a",1.03,IF(AH70&lt;0,1.01,IF(AH70&gt;10,1.1,(1+AH70/100))))</f>
        <v>0.94710000000000005</v>
      </c>
      <c r="AS70" s="844">
        <f t="shared" si="25"/>
        <v>1.0418100000000001</v>
      </c>
      <c r="AT70" s="844">
        <f t="shared" si="31"/>
        <v>1.1459910000000002</v>
      </c>
      <c r="AU70" s="844">
        <f t="shared" si="31"/>
        <v>1.2605901000000004</v>
      </c>
      <c r="AV70" s="844">
        <f t="shared" si="31"/>
        <v>1.3866491100000005</v>
      </c>
      <c r="AW70" s="618">
        <f t="shared" si="27"/>
        <v>5.7821402100000014</v>
      </c>
      <c r="AX70" s="713">
        <f t="shared" si="28"/>
        <v>7.9952159983407096</v>
      </c>
      <c r="AY70" s="891">
        <v>1.1100000000000001</v>
      </c>
      <c r="AZ70" s="830">
        <v>6.660000000000001</v>
      </c>
      <c r="BA70" s="830">
        <v>-35.32</v>
      </c>
      <c r="BB70" s="830">
        <v>-2.3800000000000003</v>
      </c>
      <c r="BC70" s="830">
        <v>-9.379999999999999</v>
      </c>
      <c r="BE70" s="594">
        <v>2018</v>
      </c>
      <c r="BF70" s="856">
        <f t="shared" si="29"/>
        <v>1</v>
      </c>
      <c r="BG70" s="840">
        <v>11.3</v>
      </c>
      <c r="BH70" s="823" t="s">
        <v>4455</v>
      </c>
      <c r="BI70" s="823" t="s">
        <v>4456</v>
      </c>
    </row>
    <row r="71" spans="1:61" ht="11.25" hidden="1" customHeight="1" x14ac:dyDescent="0.2">
      <c r="A71" s="829" t="s">
        <v>4690</v>
      </c>
      <c r="B71" s="833" t="s">
        <v>408</v>
      </c>
      <c r="C71" s="889" t="s">
        <v>130</v>
      </c>
      <c r="D71" s="889" t="s">
        <v>4207</v>
      </c>
      <c r="E71" s="699">
        <v>15</v>
      </c>
      <c r="F71" s="1153">
        <v>253</v>
      </c>
      <c r="G71" s="1150" t="s">
        <v>114</v>
      </c>
      <c r="H71" s="1150" t="s">
        <v>114</v>
      </c>
      <c r="I71" t="n">
        <v>156.14</v>
      </c>
      <c r="J71" s="618">
        <f t="shared" si="15"/>
        <v>1.6779812988343796</v>
      </c>
      <c r="K71" s="835">
        <v>0.65500000000000003</v>
      </c>
      <c r="L71" s="845">
        <v>4</v>
      </c>
      <c r="M71" s="609">
        <f t="shared" si="16"/>
        <v>2.62</v>
      </c>
      <c r="N71" s="828" t="s">
        <v>118</v>
      </c>
      <c r="O71" s="700">
        <v>0.60250000000000004</v>
      </c>
      <c r="P71" s="603">
        <v>44690</v>
      </c>
      <c r="Q71" s="603">
        <v>44713</v>
      </c>
      <c r="R71" s="609">
        <f t="shared" si="17"/>
        <v>8.7136929460580888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7.1590909090909038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9.8189363484307624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9.9823044922414219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10.108518477816286</v>
      </c>
      <c r="W71" s="668">
        <f t="shared" si="18"/>
        <v>0.98751409656599554</v>
      </c>
      <c r="X71" s="669">
        <f t="shared" si="19"/>
        <v>0.46214372649265839</v>
      </c>
      <c r="Y71" s="628"/>
      <c r="Z71" s="618">
        <f t="shared" si="20"/>
        <v>36.187845303867405</v>
      </c>
      <c r="AA71" s="844">
        <f t="shared" si="21"/>
        <v>21.566298342541433</v>
      </c>
      <c r="AB71" s="845">
        <v>12</v>
      </c>
      <c r="AC71" s="824">
        <v>7.24</v>
      </c>
      <c r="AD71" s="824">
        <v>2.4500000000000002</v>
      </c>
      <c r="AE71" s="824">
        <v>6.88</v>
      </c>
      <c r="AF71" s="824">
        <v>3.45</v>
      </c>
      <c r="AG71" s="824">
        <v>17.5</v>
      </c>
      <c r="AH71" s="824">
        <v>78.100000000000009</v>
      </c>
      <c r="AI71" s="824">
        <v>7.17</v>
      </c>
      <c r="AJ71" s="824">
        <v>21.6</v>
      </c>
      <c r="AK71" s="824">
        <v>8.2799999999999994</v>
      </c>
      <c r="AL71" s="836">
        <v>26220</v>
      </c>
      <c r="AM71" s="830">
        <v>0.21</v>
      </c>
      <c r="AN71" s="824">
        <v>1.53</v>
      </c>
      <c r="AO71" s="705">
        <f t="shared" si="22"/>
        <v>-9.906012551465631</v>
      </c>
      <c r="AP71" s="706">
        <f t="shared" si="23"/>
        <v>11.660285791075802</v>
      </c>
      <c r="AQ71" s="846">
        <f t="shared" si="24"/>
        <v>81.846979972806253</v>
      </c>
      <c r="AR71" s="618">
        <f>INDEX(Historical!$C$7:$C$1227,MATCH(B71,Historical!$B$7:$B$1249,0))*IF(AH71="n/a",1.03,IF(AH71&lt;0,1.01,IF(AH71&gt;10,1.1,(1+AH71/100))))</f>
        <v>2.5932500000000003</v>
      </c>
      <c r="AS71" s="844">
        <f t="shared" si="25"/>
        <v>2.7791860250000004</v>
      </c>
      <c r="AT71" s="844">
        <f t="shared" si="31"/>
        <v>3.0093026278700004</v>
      </c>
      <c r="AU71" s="844">
        <f t="shared" si="31"/>
        <v>3.2584728854576364</v>
      </c>
      <c r="AV71" s="844">
        <f t="shared" si="31"/>
        <v>3.5282744403735284</v>
      </c>
      <c r="AW71" s="618">
        <f t="shared" si="27"/>
        <v>15.168485978701167</v>
      </c>
      <c r="AX71" s="713">
        <f t="shared" si="28"/>
        <v>9.7146701541572753</v>
      </c>
      <c r="AY71" s="891">
        <v>0.52</v>
      </c>
      <c r="AZ71" s="830">
        <v>23.61</v>
      </c>
      <c r="BA71" s="830">
        <v>-19.98</v>
      </c>
      <c r="BB71" s="830">
        <v>9.17</v>
      </c>
      <c r="BC71" s="830">
        <v>1.55</v>
      </c>
      <c r="BE71" s="594">
        <v>2008</v>
      </c>
      <c r="BF71" s="856">
        <f t="shared" si="29"/>
        <v>2</v>
      </c>
      <c r="BG71" s="840">
        <v>5</v>
      </c>
      <c r="BH71" s="823" t="s">
        <v>4455</v>
      </c>
      <c r="BI71" s="823" t="s">
        <v>4456</v>
      </c>
    </row>
    <row r="72" spans="1:61" ht="11.25" hidden="1" customHeight="1" x14ac:dyDescent="0.2">
      <c r="A72" s="822" t="s">
        <v>4691</v>
      </c>
      <c r="B72" s="833" t="s">
        <v>129</v>
      </c>
      <c r="C72" s="889" t="s">
        <v>130</v>
      </c>
      <c r="D72" s="889" t="s">
        <v>4207</v>
      </c>
      <c r="E72" s="699">
        <v>68</v>
      </c>
      <c r="F72" s="1153">
        <v>1</v>
      </c>
      <c r="G72" s="1128" t="s">
        <v>36</v>
      </c>
      <c r="H72" s="1128" t="s">
        <v>36</v>
      </c>
      <c r="I72" t="n">
        <v>97.7</v>
      </c>
      <c r="J72" s="618">
        <f t="shared" si="15"/>
        <v>1.6274309109518936</v>
      </c>
      <c r="K72" s="835">
        <v>0.39750000000000002</v>
      </c>
      <c r="L72" s="845">
        <v>4</v>
      </c>
      <c r="M72" s="609">
        <f t="shared" si="16"/>
        <v>1.59</v>
      </c>
      <c r="N72" s="828" t="s">
        <v>118</v>
      </c>
      <c r="O72" s="700">
        <v>0.36499999999999999</v>
      </c>
      <c r="P72" s="603">
        <v>44785</v>
      </c>
      <c r="Q72" s="603">
        <v>44805</v>
      </c>
      <c r="R72" s="609">
        <f t="shared" si="17"/>
        <v>8.9041095890411039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9.375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9.7170335131538277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8.902128458125059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9.7934759492371626</v>
      </c>
      <c r="W72" s="668">
        <f t="shared" si="18"/>
        <v>0.90898558430814003</v>
      </c>
      <c r="X72" s="669">
        <f t="shared" si="19"/>
        <v>0.9370661534868483</v>
      </c>
      <c r="Y72" s="631"/>
      <c r="Z72" s="618">
        <f t="shared" si="20"/>
        <v>73.6111111111111</v>
      </c>
      <c r="AA72" s="844">
        <f t="shared" si="21"/>
        <v>45.231481481481481</v>
      </c>
      <c r="AB72" s="845">
        <v>12</v>
      </c>
      <c r="AC72" s="824">
        <v>2.16</v>
      </c>
      <c r="AD72" s="824">
        <v>10.210000000000001</v>
      </c>
      <c r="AE72" s="824">
        <v>7.34</v>
      </c>
      <c r="AF72" s="824">
        <v>5.08</v>
      </c>
      <c r="AG72" s="824">
        <v>11.5</v>
      </c>
      <c r="AH72" s="824">
        <v>9.1999999999999993</v>
      </c>
      <c r="AI72" s="824">
        <v>5.59</v>
      </c>
      <c r="AJ72" s="824">
        <v>9.5</v>
      </c>
      <c r="AK72" s="824">
        <v>4.3999999999999995</v>
      </c>
      <c r="AL72" s="836">
        <v>3540</v>
      </c>
      <c r="AM72" s="830">
        <v>0.2</v>
      </c>
      <c r="AN72" s="824">
        <v>0.98</v>
      </c>
      <c r="AO72" s="705">
        <f t="shared" si="22"/>
        <v>-34.701922112404532</v>
      </c>
      <c r="AP72" s="706">
        <f t="shared" si="23"/>
        <v>10.529559369076953</v>
      </c>
      <c r="AQ72" s="846">
        <f t="shared" si="24"/>
        <v>219.56632135576487</v>
      </c>
      <c r="AR72" s="618">
        <f>INDEX(Historical!$C$7:$C$1227,MATCH(B72,Historical!$B$7:$B$1249,0))*IF(AH72="n/a",1.03,IF(AH72&lt;0,1.01,IF(AH72&gt;10,1.1,(1+AH72/100))))</f>
        <v>1.5287999999999999</v>
      </c>
      <c r="AS72" s="844">
        <f t="shared" si="25"/>
        <v>1.6142599200000001</v>
      </c>
      <c r="AT72" s="844">
        <f t="shared" si="31"/>
        <v>1.6852873564800002</v>
      </c>
      <c r="AU72" s="844">
        <f t="shared" si="31"/>
        <v>1.7594400001651203</v>
      </c>
      <c r="AV72" s="844">
        <f t="shared" si="31"/>
        <v>1.8368553601723856</v>
      </c>
      <c r="AW72" s="618">
        <f t="shared" si="27"/>
        <v>8.4246426368175058</v>
      </c>
      <c r="AX72" s="713">
        <f t="shared" si="28"/>
        <v>8.6229709691069658</v>
      </c>
      <c r="AY72" s="891">
        <v>0.37</v>
      </c>
      <c r="AZ72" s="830">
        <v>37.590000000000003</v>
      </c>
      <c r="BA72" s="830">
        <v>-5.57</v>
      </c>
      <c r="BB72" s="830">
        <v>11.78</v>
      </c>
      <c r="BC72" s="830">
        <v>15.98</v>
      </c>
      <c r="BE72" s="594">
        <v>1955</v>
      </c>
      <c r="BF72" s="856">
        <f t="shared" si="29"/>
        <v>9</v>
      </c>
      <c r="BG72" s="840">
        <v>4.1000000000000005</v>
      </c>
      <c r="BH72" s="823" t="s">
        <v>4455</v>
      </c>
      <c r="BI72" s="823" t="s">
        <v>4456</v>
      </c>
    </row>
    <row r="73" spans="1:61" ht="11.25" hidden="1" customHeight="1" x14ac:dyDescent="0.2">
      <c r="A73" s="829" t="s">
        <v>4692</v>
      </c>
      <c r="B73" s="833" t="s">
        <v>445</v>
      </c>
      <c r="C73" s="889" t="s">
        <v>107</v>
      </c>
      <c r="D73" s="889" t="s">
        <v>117</v>
      </c>
      <c r="E73" s="699">
        <v>20</v>
      </c>
      <c r="F73" s="1153">
        <v>170</v>
      </c>
      <c r="G73" s="1155" t="s">
        <v>105</v>
      </c>
      <c r="H73" s="1155" t="s">
        <v>105</v>
      </c>
      <c r="I73">
        <v>57.52</v>
      </c>
      <c r="J73" s="618">
        <f t="shared" si="15"/>
        <v>2.9902642559109873</v>
      </c>
      <c r="K73" s="835">
        <v>0.43</v>
      </c>
      <c r="L73" s="845">
        <v>4</v>
      </c>
      <c r="M73" s="609">
        <f t="shared" si="16"/>
        <v>1.72</v>
      </c>
      <c r="N73" s="828" t="s">
        <v>217</v>
      </c>
      <c r="O73" s="700">
        <v>0.42</v>
      </c>
      <c r="P73" s="603">
        <v>44559</v>
      </c>
      <c r="Q73" s="603">
        <v>44579</v>
      </c>
      <c r="R73" s="609">
        <f t="shared" si="17"/>
        <v>2.3809523809523832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2.4390243902439046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2.501029596576787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3.7137289336648172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6.2067563844542484</v>
      </c>
      <c r="W73" s="668">
        <f t="shared" si="18"/>
        <v>0.59833650680513384</v>
      </c>
      <c r="X73" s="669">
        <f t="shared" si="19"/>
        <v>0.58948078312139951</v>
      </c>
      <c r="Y73" s="626"/>
      <c r="Z73" s="618">
        <f t="shared" si="20"/>
        <v>42.053789731051346</v>
      </c>
      <c r="AA73" s="844">
        <f t="shared" si="21"/>
        <v>14.06356968215159</v>
      </c>
      <c r="AB73" s="845">
        <v>12</v>
      </c>
      <c r="AC73" s="824">
        <v>4.09</v>
      </c>
      <c r="AD73" s="824">
        <v>0.7</v>
      </c>
      <c r="AE73" s="824">
        <v>0.94</v>
      </c>
      <c r="AF73" s="825">
        <v>1.27</v>
      </c>
      <c r="AG73" s="824">
        <v>6.8000000000000007</v>
      </c>
      <c r="AH73" s="825">
        <v>485.79999999999995</v>
      </c>
      <c r="AI73" s="825">
        <v>34.020000000000003</v>
      </c>
      <c r="AJ73" s="824">
        <v>6.3</v>
      </c>
      <c r="AK73" s="824">
        <v>20</v>
      </c>
      <c r="AL73" s="836">
        <v>4820</v>
      </c>
      <c r="AM73" s="830">
        <v>0.1</v>
      </c>
      <c r="AN73" s="824">
        <v>0.35</v>
      </c>
      <c r="AO73" s="705">
        <f t="shared" si="22"/>
        <v>-7.3595764925757852</v>
      </c>
      <c r="AP73" s="706">
        <f t="shared" si="23"/>
        <v>6.7039931895758045</v>
      </c>
      <c r="AQ73" s="846">
        <f t="shared" si="24"/>
        <v>-10.903963184955378</v>
      </c>
      <c r="AR73" s="618">
        <f>INDEX(Historical!$C$7:$C$1227,MATCH(B73,Historical!$B$7:$B$1249,0))*IF(AH73="n/a",1.03,IF(AH73&lt;0,1.01,IF(AH73&gt;10,1.1,(1+AH73/100))))</f>
        <v>1.8480000000000001</v>
      </c>
      <c r="AS73" s="844">
        <f t="shared" si="25"/>
        <v>2.0328000000000004</v>
      </c>
      <c r="AT73" s="844">
        <f t="shared" si="31"/>
        <v>2.2360800000000007</v>
      </c>
      <c r="AU73" s="844">
        <f t="shared" si="31"/>
        <v>2.4596880000000012</v>
      </c>
      <c r="AV73" s="844">
        <f t="shared" si="31"/>
        <v>2.7056568000000016</v>
      </c>
      <c r="AW73" s="618">
        <f t="shared" si="27"/>
        <v>11.282224800000005</v>
      </c>
      <c r="AX73" s="713">
        <f t="shared" si="28"/>
        <v>19.614438108484013</v>
      </c>
      <c r="AY73" s="891">
        <v>0.77</v>
      </c>
      <c r="AZ73" s="830">
        <v>19.12</v>
      </c>
      <c r="BA73" s="830">
        <v>-6.2399999999999993</v>
      </c>
      <c r="BB73" s="830">
        <v>9.31</v>
      </c>
      <c r="BC73" s="830">
        <v>5.33</v>
      </c>
      <c r="BE73" s="594">
        <v>2003</v>
      </c>
      <c r="BF73" s="856">
        <f t="shared" si="29"/>
        <v>2</v>
      </c>
      <c r="BG73" s="840">
        <v>1.0999999999999999</v>
      </c>
      <c r="BH73" s="823" t="s">
        <v>4455</v>
      </c>
      <c r="BI73" s="823" t="s">
        <v>4456</v>
      </c>
    </row>
    <row r="74" spans="1:61" ht="11.25" hidden="1" customHeight="1" x14ac:dyDescent="0.2">
      <c r="A74" s="839" t="s">
        <v>4693</v>
      </c>
      <c r="B74" s="833" t="s">
        <v>4606</v>
      </c>
      <c r="C74" s="889" t="s">
        <v>130</v>
      </c>
      <c r="D74" s="889" t="s">
        <v>4197</v>
      </c>
      <c r="E74" s="699">
        <v>6</v>
      </c>
      <c r="F74" s="1153">
        <v>675</v>
      </c>
      <c r="G74" s="1153" t="s">
        <v>105</v>
      </c>
      <c r="H74" s="1153" t="s">
        <v>105</v>
      </c>
      <c r="I74" t="n">
        <v>26.76</v>
      </c>
      <c r="J74" s="618">
        <f t="shared" si="15"/>
        <v>6.651718983557549</v>
      </c>
      <c r="K74" s="835">
        <v>0.44500000000000001</v>
      </c>
      <c r="L74" s="845">
        <v>4</v>
      </c>
      <c r="M74" s="609">
        <f t="shared" si="16"/>
        <v>1.78</v>
      </c>
      <c r="N74" s="828" t="s">
        <v>147</v>
      </c>
      <c r="O74" s="700">
        <v>0.44</v>
      </c>
      <c r="P74" s="603">
        <v>44803</v>
      </c>
      <c r="Q74" s="603">
        <v>44819</v>
      </c>
      <c r="R74" s="609">
        <f t="shared" si="17"/>
        <v>1.1363636363636374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3.3132530120482118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8.8439166634804565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30.506813067201264</v>
      </c>
      <c r="V74" s="667" t="str">
        <f>IF(INDEX(Historical!$N$7:$N$1218,MATCH(B74,Historical!$B$7:$B$1249,0))=0,"n/a",((INDEX(Historical!$C$7:$C$1227,MATCH(B74,Historical!$B$7:$B$1249,0))/INDEX(Historical!$N$7:$N$1218,MATCH(B74,Historical!$B$7:$B$1249,0)))^(1/10)-1)*100)</f>
        <v>n/a</v>
      </c>
      <c r="W74" s="668" t="str">
        <f t="shared" si="18"/>
        <v>n/a</v>
      </c>
      <c r="X74" s="669" t="str">
        <f t="shared" si="19"/>
        <v>n/a</v>
      </c>
      <c r="Y74" s="640"/>
      <c r="Z74" s="618" t="str">
        <f t="shared" si="20"/>
        <v>n/a</v>
      </c>
      <c r="AA74" s="844" t="str">
        <f t="shared" si="21"/>
        <v>n/a</v>
      </c>
      <c r="AB74" s="845">
        <v>12</v>
      </c>
      <c r="AC74" s="824">
        <v>-0.2</v>
      </c>
      <c r="AD74" s="824" t="s">
        <v>135</v>
      </c>
      <c r="AE74" s="824">
        <v>2.72</v>
      </c>
      <c r="AF74" s="824">
        <v>1.98</v>
      </c>
      <c r="AG74" s="824">
        <v>-1.3</v>
      </c>
      <c r="AH74" s="824">
        <v>-334.1</v>
      </c>
      <c r="AI74" s="824">
        <v>471.40000000000003</v>
      </c>
      <c r="AJ74" s="824">
        <v>-41.099999999999994</v>
      </c>
      <c r="AK74" s="824" t="s">
        <v>135</v>
      </c>
      <c r="AL74" s="836">
        <v>3070</v>
      </c>
      <c r="AM74" s="830">
        <v>43.519999999999996</v>
      </c>
      <c r="AN74" s="824">
        <v>3.49</v>
      </c>
      <c r="AO74" s="705" t="str">
        <f t="shared" si="22"/>
        <v>n/a</v>
      </c>
      <c r="AP74" s="706">
        <f t="shared" si="23"/>
        <v>37.158532050758815</v>
      </c>
      <c r="AQ74" s="846" t="str">
        <f t="shared" si="24"/>
        <v>n/a</v>
      </c>
      <c r="AR74" s="618">
        <f>INDEX(Historical!$C$7:$C$1227,MATCH(B74,Historical!$B$7:$B$1249,0))*IF(AH74="n/a",1.03,IF(AH74&lt;0,1.01,IF(AH74&gt;10,1.1,(1+AH74/100))))</f>
        <v>1.7321500000000001</v>
      </c>
      <c r="AS74" s="844">
        <f t="shared" si="25"/>
        <v>1.9053650000000002</v>
      </c>
      <c r="AT74" s="844">
        <f t="shared" si="31"/>
        <v>1.9625259500000003</v>
      </c>
      <c r="AU74" s="844">
        <f t="shared" si="31"/>
        <v>2.0214017285000003</v>
      </c>
      <c r="AV74" s="844">
        <f t="shared" si="31"/>
        <v>2.0820437803550003</v>
      </c>
      <c r="AW74" s="618">
        <f t="shared" si="27"/>
        <v>9.7034864588550018</v>
      </c>
      <c r="AX74" s="713">
        <f t="shared" si="28"/>
        <v>36.261160160145742</v>
      </c>
      <c r="AY74" s="891">
        <v>0.82</v>
      </c>
      <c r="AZ74" s="830">
        <v>14.249999999999998</v>
      </c>
      <c r="BA74" s="830">
        <v>-29.21</v>
      </c>
      <c r="BB74" s="830">
        <v>1.96</v>
      </c>
      <c r="BC74" s="830">
        <v>-12.32</v>
      </c>
      <c r="BE74" s="594">
        <v>2017</v>
      </c>
      <c r="BF74" s="856">
        <f t="shared" si="29"/>
        <v>1</v>
      </c>
      <c r="BG74" s="840">
        <v>-0.2</v>
      </c>
      <c r="BH74" s="823" t="s">
        <v>4455</v>
      </c>
      <c r="BI74" s="823" t="s">
        <v>4456</v>
      </c>
    </row>
    <row r="75" spans="1:61" s="737" customFormat="1" ht="11.25" hidden="1" customHeight="1" x14ac:dyDescent="0.2">
      <c r="A75" s="1161" t="s">
        <v>4694</v>
      </c>
      <c r="B75" s="743" t="s">
        <v>1897</v>
      </c>
      <c r="C75" s="889" t="s">
        <v>107</v>
      </c>
      <c r="D75" s="889" t="s">
        <v>4205</v>
      </c>
      <c r="E75" s="721">
        <v>9</v>
      </c>
      <c r="F75" s="1153">
        <v>551</v>
      </c>
      <c r="G75" s="1154" t="s">
        <v>105</v>
      </c>
      <c r="H75" s="1154" t="s">
        <v>105</v>
      </c>
      <c r="I75" t="n">
        <v>32.38</v>
      </c>
      <c r="J75" s="723">
        <f t="shared" si="15"/>
        <v>2.7177269919703519</v>
      </c>
      <c r="K75" s="741">
        <v>0.22</v>
      </c>
      <c r="L75" s="1154">
        <v>4</v>
      </c>
      <c r="M75" s="726">
        <f t="shared" si="16"/>
        <v>0.88</v>
      </c>
      <c r="N75" s="1154" t="s">
        <v>316</v>
      </c>
      <c r="O75" s="742">
        <v>0.21</v>
      </c>
      <c r="P75" s="1049">
        <v>44805</v>
      </c>
      <c r="Q75" s="1049">
        <v>44834</v>
      </c>
      <c r="R75" s="726">
        <f t="shared" si="17"/>
        <v>4.7619047619047663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8.3333333333333481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13.040381433805548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25.554105646137248</v>
      </c>
      <c r="V75" s="667">
        <f>IF(INDEX(Historical!$N$7:$N$1218,MATCH(B75,Historical!$B$7:$B$1249,0))=0,"n/a",((INDEX(Historical!$C$7:$C$1227,MATCH(B75,Historical!$B$7:$B$1249,0))/INDEX(Historical!$N$7:$N$1218,MATCH(B75,Historical!$B$7:$B$1249,0)))^(1/10)-1)*100)</f>
        <v>34.58710800145257</v>
      </c>
      <c r="W75" s="668">
        <f t="shared" si="18"/>
        <v>0.73883325674595401</v>
      </c>
      <c r="X75" s="669">
        <f t="shared" si="19"/>
        <v>1.3379112903736778</v>
      </c>
      <c r="Y75" s="1022"/>
      <c r="Z75" s="723">
        <f t="shared" si="20"/>
        <v>27.848101265822784</v>
      </c>
      <c r="AA75" s="730">
        <f t="shared" si="21"/>
        <v>10.246835443037975</v>
      </c>
      <c r="AB75" s="725">
        <v>12</v>
      </c>
      <c r="AC75" s="1169">
        <v>3.16</v>
      </c>
      <c r="AD75" s="1169">
        <v>1.97</v>
      </c>
      <c r="AE75" s="1169">
        <v>4.93</v>
      </c>
      <c r="AF75" s="1169">
        <v>1.25</v>
      </c>
      <c r="AG75" s="1169">
        <v>10.7</v>
      </c>
      <c r="AH75" s="1169">
        <v>90.7</v>
      </c>
      <c r="AI75" s="1169">
        <v>16.29</v>
      </c>
      <c r="AJ75" s="1169">
        <v>19.100000000000001</v>
      </c>
      <c r="AK75" s="1169">
        <v>5.93</v>
      </c>
      <c r="AL75" s="1169">
        <v>295880</v>
      </c>
      <c r="AM75" s="1169">
        <v>0.13999999999999999</v>
      </c>
      <c r="AN75" s="1169">
        <v>2.1</v>
      </c>
      <c r="AO75" s="734">
        <f t="shared" si="22"/>
        <v>18.024997195069624</v>
      </c>
      <c r="AP75" s="735">
        <f t="shared" si="23"/>
        <v>28.2718326381076</v>
      </c>
      <c r="AQ75" s="846">
        <f t="shared" si="24"/>
        <v>-24.550106976594599</v>
      </c>
      <c r="AR75" s="618">
        <f>INDEX(Historical!$C$7:$C$1227,MATCH(B75,Historical!$B$7:$B$1249,0))*IF(AH75="n/a",1.03,IF(AH75&lt;0,1.01,IF(AH75&gt;10,1.1,(1+AH75/100))))</f>
        <v>0.8580000000000001</v>
      </c>
      <c r="AS75" s="730">
        <f t="shared" si="25"/>
        <v>0.94380000000000019</v>
      </c>
      <c r="AT75" s="730">
        <f t="shared" si="31"/>
        <v>0.99976734000000012</v>
      </c>
      <c r="AU75" s="730">
        <f t="shared" si="31"/>
        <v>1.0590535432620001</v>
      </c>
      <c r="AV75" s="730">
        <f t="shared" si="31"/>
        <v>1.1218554183774365</v>
      </c>
      <c r="AW75" s="723">
        <f t="shared" si="27"/>
        <v>4.9824763016394371</v>
      </c>
      <c r="AX75" s="736">
        <f t="shared" si="28"/>
        <v>15.387511740702397</v>
      </c>
      <c r="AY75" s="1065">
        <v>1.4</v>
      </c>
      <c r="AZ75" s="784">
        <v>29.14</v>
      </c>
      <c r="BA75" s="784">
        <v>-24.47</v>
      </c>
      <c r="BB75" s="784">
        <v>9.7100000000000009</v>
      </c>
      <c r="BC75" s="784">
        <v>4.5999999999999996</v>
      </c>
      <c r="BD75" s="866"/>
      <c r="BE75" s="594">
        <v>2014</v>
      </c>
      <c r="BF75" s="856">
        <f t="shared" si="29"/>
        <v>1</v>
      </c>
      <c r="BG75" s="784">
        <v>0.8</v>
      </c>
      <c r="BH75" s="823" t="s">
        <v>4455</v>
      </c>
      <c r="BI75" s="823" t="s">
        <v>4456</v>
      </c>
    </row>
    <row r="76" spans="1:61" ht="11.25" hidden="1" customHeight="1" x14ac:dyDescent="0.2">
      <c r="A76" s="829" t="s">
        <v>4695</v>
      </c>
      <c r="B76" s="833" t="s">
        <v>974</v>
      </c>
      <c r="C76" s="889" t="s">
        <v>4061</v>
      </c>
      <c r="D76" s="889" t="s">
        <v>4192</v>
      </c>
      <c r="E76" s="699">
        <v>11</v>
      </c>
      <c r="F76" s="1153">
        <v>405</v>
      </c>
      <c r="G76" s="1132" t="s">
        <v>105</v>
      </c>
      <c r="H76" s="1132" t="s">
        <v>105</v>
      </c>
      <c r="I76" t="n">
        <v>106.26</v>
      </c>
      <c r="J76" s="618">
        <f t="shared" si="15"/>
        <v>1.6186711838885752</v>
      </c>
      <c r="K76" s="835">
        <v>0.43</v>
      </c>
      <c r="L76" s="845">
        <v>4</v>
      </c>
      <c r="M76" s="609">
        <f t="shared" si="16"/>
        <v>1.72</v>
      </c>
      <c r="N76" s="828" t="s">
        <v>508</v>
      </c>
      <c r="O76" s="700">
        <v>0.37</v>
      </c>
      <c r="P76" s="603">
        <v>44602</v>
      </c>
      <c r="Q76" s="603">
        <v>44622</v>
      </c>
      <c r="R76" s="609">
        <f t="shared" si="17"/>
        <v>16.216216216216218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19.354838709677423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24.87707213199899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19.790421488235886</v>
      </c>
      <c r="V76" s="667" t="str">
        <f>IF(INDEX(Historical!$N$7:$N$1218,MATCH(B76,Historical!$B$7:$B$1249,0))=0,"n/a",((INDEX(Historical!$C$7:$C$1227,MATCH(B76,Historical!$B$7:$B$1249,0))/INDEX(Historical!$N$7:$N$1218,MATCH(B76,Historical!$B$7:$B$1249,0)))^(1/10)-1)*100)</f>
        <v>n/a</v>
      </c>
      <c r="W76" s="668" t="str">
        <f t="shared" si="18"/>
        <v>n/a</v>
      </c>
      <c r="X76" s="669">
        <f t="shared" si="19"/>
        <v>1.3282162072641535</v>
      </c>
      <c r="Y76" s="834"/>
      <c r="Z76" s="618">
        <f t="shared" si="20"/>
        <v>43.654822335025379</v>
      </c>
      <c r="AA76" s="844">
        <f t="shared" si="21"/>
        <v>26.969543147208125</v>
      </c>
      <c r="AB76" s="845">
        <v>3</v>
      </c>
      <c r="AC76" s="824">
        <v>3.94</v>
      </c>
      <c r="AD76" s="824">
        <v>3.02</v>
      </c>
      <c r="AE76" s="824">
        <v>1.61</v>
      </c>
      <c r="AF76" s="824">
        <v>11.53</v>
      </c>
      <c r="AG76" s="824">
        <v>47.4</v>
      </c>
      <c r="AH76" s="825">
        <v>-21.2</v>
      </c>
      <c r="AI76" s="825">
        <v>10.17</v>
      </c>
      <c r="AJ76" s="824">
        <v>14.899999999999999</v>
      </c>
      <c r="AK76" s="824">
        <v>8.9</v>
      </c>
      <c r="AL76" s="836">
        <v>14200</v>
      </c>
      <c r="AM76" s="830">
        <v>1</v>
      </c>
      <c r="AN76" s="824">
        <v>2.33</v>
      </c>
      <c r="AO76" s="705">
        <f t="shared" si="22"/>
        <v>-5.5604504750836625</v>
      </c>
      <c r="AP76" s="706">
        <f t="shared" si="23"/>
        <v>21.409092672124462</v>
      </c>
      <c r="AQ76" s="846">
        <f t="shared" si="24"/>
        <v>271.7578856593567</v>
      </c>
      <c r="AR76" s="618">
        <f>INDEX(Historical!$C$7:$C$1227,MATCH(B76,Historical!$B$7:$B$1249,0))*IF(AH76="n/a",1.03,IF(AH76&lt;0,1.01,IF(AH76&gt;10,1.1,(1+AH76/100))))</f>
        <v>1.4947999999999999</v>
      </c>
      <c r="AS76" s="844">
        <f t="shared" si="25"/>
        <v>1.64428</v>
      </c>
      <c r="AT76" s="844">
        <f t="shared" si="31"/>
        <v>1.7906209199999998</v>
      </c>
      <c r="AU76" s="844">
        <f t="shared" si="31"/>
        <v>1.9499861818799997</v>
      </c>
      <c r="AV76" s="844">
        <f t="shared" si="31"/>
        <v>2.1235349520673195</v>
      </c>
      <c r="AW76" s="618">
        <f t="shared" si="27"/>
        <v>9.0032220539473187</v>
      </c>
      <c r="AX76" s="713">
        <f t="shared" si="28"/>
        <v>8.4728233144619978</v>
      </c>
      <c r="AY76" s="891">
        <v>0.66</v>
      </c>
      <c r="AZ76" s="830">
        <v>52.7</v>
      </c>
      <c r="BA76" s="830">
        <v>-5.46</v>
      </c>
      <c r="BB76" s="830">
        <v>4.83</v>
      </c>
      <c r="BC76" s="830">
        <v>16.3</v>
      </c>
      <c r="BE76" s="594">
        <v>2012</v>
      </c>
      <c r="BF76" s="856">
        <f t="shared" si="29"/>
        <v>1</v>
      </c>
      <c r="BG76" s="840">
        <v>8.6999999999999993</v>
      </c>
      <c r="BH76" s="823" t="s">
        <v>4455</v>
      </c>
      <c r="BI76" s="823" t="s">
        <v>4456</v>
      </c>
    </row>
    <row r="77" spans="1:61" ht="11.25" hidden="1" customHeight="1" x14ac:dyDescent="0.2">
      <c r="A77" s="822" t="s">
        <v>987</v>
      </c>
      <c r="B77" s="833" t="s">
        <v>988</v>
      </c>
      <c r="C77" s="889" t="s">
        <v>107</v>
      </c>
      <c r="D77" s="889" t="s">
        <v>4201</v>
      </c>
      <c r="E77" s="699">
        <v>11</v>
      </c>
      <c r="F77" s="1153">
        <v>407</v>
      </c>
      <c r="G77" s="1128" t="s">
        <v>105</v>
      </c>
      <c r="H77" s="1128" t="s">
        <v>105</v>
      </c>
      <c r="I77" t="n">
        <v>43.15</v>
      </c>
      <c r="J77" s="618">
        <f t="shared" si="15"/>
        <v>1.2977983777520279</v>
      </c>
      <c r="K77" s="835">
        <v>0.14000000000000001</v>
      </c>
      <c r="L77" s="845">
        <v>4</v>
      </c>
      <c r="M77" s="609">
        <f t="shared" si="16"/>
        <v>0.56000000000000005</v>
      </c>
      <c r="N77" s="828" t="s">
        <v>150</v>
      </c>
      <c r="O77" s="703">
        <v>0.13</v>
      </c>
      <c r="P77" s="603">
        <v>44617</v>
      </c>
      <c r="Q77" s="603">
        <v>44651</v>
      </c>
      <c r="R77" s="609">
        <f t="shared" si="17"/>
        <v>7.6923076923076987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8.3333333333333481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9.1392883061105934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8.4471771197698544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10.073564448118756</v>
      </c>
      <c r="W77" s="668">
        <f t="shared" si="18"/>
        <v>0.83854897273699081</v>
      </c>
      <c r="X77" s="669">
        <f t="shared" si="19"/>
        <v>0.46159437812950022</v>
      </c>
      <c r="Y77" s="641" t="s">
        <v>4048</v>
      </c>
      <c r="Z77" s="618">
        <f t="shared" si="20"/>
        <v>27.184466019417481</v>
      </c>
      <c r="AA77" s="844">
        <f t="shared" si="21"/>
        <v>20.94660194174757</v>
      </c>
      <c r="AB77" s="845">
        <v>12</v>
      </c>
      <c r="AC77" s="824">
        <v>2.06</v>
      </c>
      <c r="AD77" s="824">
        <v>1.25</v>
      </c>
      <c r="AE77" s="824">
        <v>0.77</v>
      </c>
      <c r="AF77" s="824">
        <v>1.74</v>
      </c>
      <c r="AG77" s="824">
        <v>8</v>
      </c>
      <c r="AH77" s="824">
        <v>31.8</v>
      </c>
      <c r="AI77" s="824">
        <v>13.889999999999999</v>
      </c>
      <c r="AJ77" s="824">
        <v>18.3</v>
      </c>
      <c r="AK77" s="824">
        <v>17.48</v>
      </c>
      <c r="AL77" s="836">
        <v>69240</v>
      </c>
      <c r="AM77" s="830">
        <v>12.9</v>
      </c>
      <c r="AN77" s="824">
        <v>5.0599999999999996</v>
      </c>
      <c r="AO77" s="705">
        <f t="shared" si="22"/>
        <v>-11.201626444225688</v>
      </c>
      <c r="AP77" s="706">
        <f t="shared" si="23"/>
        <v>9.7449754975218816</v>
      </c>
      <c r="AQ77" s="846">
        <f t="shared" si="24"/>
        <v>27.274135242075491</v>
      </c>
      <c r="AR77" s="618">
        <f>INDEX(Historical!$C$7:$C$1227,MATCH(B77,Historical!$B$7:$B$1249,0))*IF(AH77="n/a",1.03,IF(AH77&lt;0,1.01,IF(AH77&gt;10,1.1,(1+AH77/100))))</f>
        <v>0.57200000000000006</v>
      </c>
      <c r="AS77" s="844">
        <f t="shared" si="25"/>
        <v>0.62920000000000009</v>
      </c>
      <c r="AT77" s="844">
        <f t="shared" si="31"/>
        <v>0.69212000000000018</v>
      </c>
      <c r="AU77" s="844">
        <f t="shared" si="31"/>
        <v>0.76133200000000023</v>
      </c>
      <c r="AV77" s="844">
        <f t="shared" si="31"/>
        <v>0.83746520000000035</v>
      </c>
      <c r="AW77" s="618">
        <f t="shared" si="27"/>
        <v>3.4921172000000009</v>
      </c>
      <c r="AX77" s="713">
        <f t="shared" si="28"/>
        <v>8.0929714947856333</v>
      </c>
      <c r="AY77" s="891">
        <v>1.28</v>
      </c>
      <c r="AZ77" s="830">
        <v>27.67</v>
      </c>
      <c r="BA77" s="830">
        <v>-24.52</v>
      </c>
      <c r="BB77" s="830">
        <v>12.280000000000001</v>
      </c>
      <c r="BC77" s="830">
        <v>-2.4500000000000002</v>
      </c>
      <c r="BE77" s="594">
        <v>2012</v>
      </c>
      <c r="BF77" s="856">
        <f t="shared" si="29"/>
        <v>1</v>
      </c>
      <c r="BG77" s="840">
        <v>0.8</v>
      </c>
      <c r="BH77" s="823" t="s">
        <v>4455</v>
      </c>
      <c r="BI77" s="823" t="s">
        <v>4456</v>
      </c>
    </row>
    <row r="78" spans="1:61" ht="11.25" hidden="1" customHeight="1" x14ac:dyDescent="0.2">
      <c r="A78" s="822" t="s">
        <v>4696</v>
      </c>
      <c r="B78" s="833" t="s">
        <v>447</v>
      </c>
      <c r="C78" s="889" t="s">
        <v>107</v>
      </c>
      <c r="D78" s="889" t="s">
        <v>4205</v>
      </c>
      <c r="E78" s="699">
        <v>29</v>
      </c>
      <c r="F78" s="1153">
        <v>115</v>
      </c>
      <c r="G78" s="1153" t="s">
        <v>105</v>
      </c>
      <c r="H78" s="1153" t="s">
        <v>105</v>
      </c>
      <c r="I78">
        <v>92.55</v>
      </c>
      <c r="J78" s="618">
        <f t="shared" si="15"/>
        <v>1.728795245813074</v>
      </c>
      <c r="K78" s="842">
        <v>0.4</v>
      </c>
      <c r="L78" s="845">
        <v>4</v>
      </c>
      <c r="M78" s="609">
        <f t="shared" si="16"/>
        <v>1.6</v>
      </c>
      <c r="N78" s="828" t="s">
        <v>238</v>
      </c>
      <c r="O78" s="701">
        <v>0.36</v>
      </c>
      <c r="P78" s="603">
        <v>44833</v>
      </c>
      <c r="Q78" s="603">
        <v>44851</v>
      </c>
      <c r="R78" s="609">
        <f t="shared" si="17"/>
        <v>11.111111111111121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6.153846153846132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14.059652983739234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13.582453393178628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10.466575521433796</v>
      </c>
      <c r="W78" s="668">
        <f t="shared" si="18"/>
        <v>1.2976979304610219</v>
      </c>
      <c r="X78" s="669">
        <f t="shared" si="19"/>
        <v>0.7630591793920577</v>
      </c>
      <c r="Y78" s="628"/>
      <c r="Z78" s="618">
        <f t="shared" si="20"/>
        <v>30.651340996168585</v>
      </c>
      <c r="AA78" s="844">
        <f t="shared" si="21"/>
        <v>17.729885057471265</v>
      </c>
      <c r="AB78" s="845">
        <v>12</v>
      </c>
      <c r="AC78" s="824">
        <v>5.22</v>
      </c>
      <c r="AD78" s="824">
        <v>2.74</v>
      </c>
      <c r="AE78" s="824">
        <v>9.0399999999999991</v>
      </c>
      <c r="AF78" s="824">
        <v>2.75</v>
      </c>
      <c r="AG78" s="824">
        <v>14.799999999999999</v>
      </c>
      <c r="AH78" s="824">
        <v>67.800000000000011</v>
      </c>
      <c r="AI78" s="824">
        <v>12.75</v>
      </c>
      <c r="AJ78" s="824">
        <v>17.8</v>
      </c>
      <c r="AK78" s="824">
        <v>7.0000000000000009</v>
      </c>
      <c r="AL78" s="836">
        <v>3280</v>
      </c>
      <c r="AM78" s="830">
        <v>15.4</v>
      </c>
      <c r="AN78" s="824">
        <v>7.0000000000000007E-2</v>
      </c>
      <c r="AO78" s="705">
        <f t="shared" si="22"/>
        <v>-2.4186364184795615</v>
      </c>
      <c r="AP78" s="706">
        <f t="shared" si="23"/>
        <v>15.311248638991703</v>
      </c>
      <c r="AQ78" s="846">
        <f t="shared" si="24"/>
        <v>47.206859604731413</v>
      </c>
      <c r="AR78" s="618">
        <f>INDEX(Historical!$C$7:$C$1227,MATCH(B78,Historical!$B$7:$B$1249,0))*IF(AH78="n/a",1.03,IF(AH78&lt;0,1.01,IF(AH78&gt;10,1.1,(1+AH78/100))))</f>
        <v>1.518</v>
      </c>
      <c r="AS78" s="844">
        <f t="shared" si="25"/>
        <v>1.6698000000000002</v>
      </c>
      <c r="AT78" s="844">
        <f t="shared" ref="AT78:AV97" si="32">IF($AK78="n/a",1.03*AS78,IF($AK78&lt;0,1.01*AS78,IF($AK78&gt;10,1.1*AS78,(1+$AK78/100)*AS78)))</f>
        <v>1.7866860000000002</v>
      </c>
      <c r="AU78" s="844">
        <f t="shared" si="32"/>
        <v>1.9117540200000003</v>
      </c>
      <c r="AV78" s="844">
        <f t="shared" si="32"/>
        <v>2.0455768014000002</v>
      </c>
      <c r="AW78" s="618">
        <f t="shared" si="27"/>
        <v>8.9318168214000018</v>
      </c>
      <c r="AX78" s="713">
        <f t="shared" si="28"/>
        <v>9.6508015358184789</v>
      </c>
      <c r="AY78" s="891">
        <v>1.1100000000000001</v>
      </c>
      <c r="AZ78" s="830">
        <v>62.69</v>
      </c>
      <c r="BA78" s="830">
        <v>-13.66</v>
      </c>
      <c r="BB78" s="830">
        <v>6.75</v>
      </c>
      <c r="BC78" s="830">
        <v>10.029999999999999</v>
      </c>
      <c r="BE78" s="594">
        <v>1994</v>
      </c>
      <c r="BF78" s="856">
        <f t="shared" si="29"/>
        <v>3</v>
      </c>
      <c r="BG78" s="840">
        <v>1.5</v>
      </c>
      <c r="BH78" s="823" t="s">
        <v>4455</v>
      </c>
      <c r="BI78" s="823" t="s">
        <v>4456</v>
      </c>
    </row>
    <row r="79" spans="1:61" ht="11.25" hidden="1" customHeight="1" x14ac:dyDescent="0.2">
      <c r="A79" s="1078" t="s">
        <v>1909</v>
      </c>
      <c r="B79" s="833" t="s">
        <v>1910</v>
      </c>
      <c r="C79" s="889" t="s">
        <v>152</v>
      </c>
      <c r="D79" s="889" t="s">
        <v>4191</v>
      </c>
      <c r="E79" s="699">
        <v>6</v>
      </c>
      <c r="F79" s="1153">
        <v>668</v>
      </c>
      <c r="G79" s="1150" t="s">
        <v>105</v>
      </c>
      <c r="H79" s="1150" t="s">
        <v>105</v>
      </c>
      <c r="I79" t="n">
        <v>52.38</v>
      </c>
      <c r="J79" s="618">
        <f t="shared" si="15"/>
        <v>2.2145857197403589</v>
      </c>
      <c r="K79" s="835">
        <v>0.28999999999999998</v>
      </c>
      <c r="L79" s="845">
        <v>4</v>
      </c>
      <c r="M79" s="609">
        <f t="shared" si="16"/>
        <v>1.1599999999999999</v>
      </c>
      <c r="N79" s="828" t="s">
        <v>4372</v>
      </c>
      <c r="O79" s="700">
        <v>0.28000000000000003</v>
      </c>
      <c r="P79" s="603">
        <v>44714</v>
      </c>
      <c r="Q79" s="603">
        <v>44743</v>
      </c>
      <c r="R79" s="609">
        <f t="shared" si="17"/>
        <v>3.5714285714285547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12.903225806451623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14.471424255333186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16.465861577965679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-1.6494571450282769</v>
      </c>
      <c r="W79" s="668" t="str">
        <f t="shared" si="18"/>
        <v>n/a</v>
      </c>
      <c r="X79" s="669" t="str">
        <f t="shared" si="19"/>
        <v>n/a</v>
      </c>
      <c r="Y79" s="640"/>
      <c r="Z79" s="618" t="str">
        <f t="shared" si="20"/>
        <v>n/a</v>
      </c>
      <c r="AA79" s="844" t="str">
        <f t="shared" si="21"/>
        <v>n/a</v>
      </c>
      <c r="AB79" s="845">
        <v>12</v>
      </c>
      <c r="AC79" s="824">
        <v>-4.72</v>
      </c>
      <c r="AD79" s="824" t="s">
        <v>135</v>
      </c>
      <c r="AE79" s="824">
        <v>1.86</v>
      </c>
      <c r="AF79" s="824">
        <v>5.04</v>
      </c>
      <c r="AG79" s="824">
        <v>-29.2</v>
      </c>
      <c r="AH79" s="824">
        <v>18.600000000000001</v>
      </c>
      <c r="AI79" s="824">
        <v>1.9900000000000002</v>
      </c>
      <c r="AJ79" s="824">
        <v>-22.5</v>
      </c>
      <c r="AK79" s="824">
        <v>5.6099999999999994</v>
      </c>
      <c r="AL79" s="836">
        <v>27410</v>
      </c>
      <c r="AM79" s="830">
        <v>0.2</v>
      </c>
      <c r="AN79" s="824">
        <v>2.97</v>
      </c>
      <c r="AO79" s="705" t="str">
        <f t="shared" si="22"/>
        <v>n/a</v>
      </c>
      <c r="AP79" s="706">
        <f t="shared" si="23"/>
        <v>18.680447297706039</v>
      </c>
      <c r="AQ79" s="846" t="str">
        <f t="shared" si="24"/>
        <v>n/a</v>
      </c>
      <c r="AR79" s="618">
        <f>INDEX(Historical!$C$7:$C$1227,MATCH(B79,Historical!$B$7:$B$1249,0))*IF(AH79="n/a",1.03,IF(AH79&lt;0,1.01,IF(AH79&gt;10,1.1,(1+AH79/100))))</f>
        <v>1.1550000000000002</v>
      </c>
      <c r="AS79" s="844">
        <f t="shared" si="25"/>
        <v>1.1779845000000002</v>
      </c>
      <c r="AT79" s="844">
        <f t="shared" si="32"/>
        <v>1.2440694304500002</v>
      </c>
      <c r="AU79" s="844">
        <f t="shared" si="32"/>
        <v>1.3138617254982452</v>
      </c>
      <c r="AV79" s="844">
        <f t="shared" si="32"/>
        <v>1.3875693682986967</v>
      </c>
      <c r="AW79" s="618">
        <f t="shared" si="27"/>
        <v>6.2784850242469421</v>
      </c>
      <c r="AX79" s="713">
        <f t="shared" si="28"/>
        <v>11.986416617500844</v>
      </c>
      <c r="AY79" s="891">
        <v>0.59</v>
      </c>
      <c r="AZ79" s="830">
        <v>13.450000000000001</v>
      </c>
      <c r="BA79" s="830">
        <v>-36.980000000000004</v>
      </c>
      <c r="BB79" s="830">
        <v>2.93</v>
      </c>
      <c r="BC79" s="830">
        <v>-14.91</v>
      </c>
      <c r="BE79" s="594">
        <v>2017</v>
      </c>
      <c r="BF79" s="856">
        <f t="shared" si="29"/>
        <v>1</v>
      </c>
      <c r="BG79" s="840">
        <v>-7.5</v>
      </c>
      <c r="BH79" s="823" t="s">
        <v>4455</v>
      </c>
      <c r="BI79" s="823" t="s">
        <v>4456</v>
      </c>
    </row>
    <row r="80" spans="1:61" ht="11.25" customHeight="1" x14ac:dyDescent="0.2">
      <c r="A80" s="829" t="s">
        <v>5141</v>
      </c>
      <c r="B80" s="833" t="s">
        <v>347</v>
      </c>
      <c r="C80" s="889" t="s">
        <v>107</v>
      </c>
      <c r="D80" s="889" t="s">
        <v>4201</v>
      </c>
      <c r="E80" s="699">
        <v>36</v>
      </c>
      <c r="F80" s="1153">
        <v>76</v>
      </c>
      <c r="G80" s="1131" t="s">
        <v>105</v>
      </c>
      <c r="H80" s="1131" t="s">
        <v>105</v>
      </c>
      <c r="I80" t="n">
        <v>119.83</v>
      </c>
      <c r="J80" s="618">
        <f t="shared" si="15"/>
        <v>4.0056747058332638</v>
      </c>
      <c r="K80" s="842">
        <v>1.2</v>
      </c>
      <c r="L80" s="845">
        <v>4</v>
      </c>
      <c r="M80" s="609">
        <f t="shared" si="16"/>
        <v>4.8</v>
      </c>
      <c r="N80" s="828" t="s">
        <v>316</v>
      </c>
      <c r="O80" s="701">
        <v>1.08</v>
      </c>
      <c r="P80" s="603">
        <v>44634</v>
      </c>
      <c r="Q80" s="603">
        <v>44650</v>
      </c>
      <c r="R80" s="609">
        <f t="shared" si="17"/>
        <v>11.1111111111111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19.999999999999996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15.551407133250738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14.869835499703509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13.293816279458316</v>
      </c>
      <c r="W80" s="668">
        <f t="shared" si="18"/>
        <v>1.1185528058395442</v>
      </c>
      <c r="X80" s="669">
        <f t="shared" si="19"/>
        <v>0.66088157776460044</v>
      </c>
      <c r="Y80" s="628"/>
      <c r="Z80" s="618">
        <f t="shared" si="20"/>
        <v>55.109070034443164</v>
      </c>
      <c r="AA80" s="844">
        <f t="shared" si="21"/>
        <v>13.757749712973592</v>
      </c>
      <c r="AB80" s="845">
        <v>12</v>
      </c>
      <c r="AC80" s="824">
        <v>8.7100000000000009</v>
      </c>
      <c r="AD80" s="824" t="s">
        <v>135</v>
      </c>
      <c r="AE80" s="824">
        <v>3.89</v>
      </c>
      <c r="AF80" s="824">
        <v>3.05</v>
      </c>
      <c r="AG80" s="824">
        <v>22.1</v>
      </c>
      <c r="AH80" s="824">
        <v>31.5</v>
      </c>
      <c r="AI80" s="824">
        <v>-9.8699999999999992</v>
      </c>
      <c r="AJ80" s="824">
        <v>22.5</v>
      </c>
      <c r="AK80" s="824" t="s">
        <v>135</v>
      </c>
      <c r="AL80" s="836">
        <v>26930</v>
      </c>
      <c r="AM80" s="830">
        <v>0.5</v>
      </c>
      <c r="AN80" s="824">
        <v>0</v>
      </c>
      <c r="AO80" s="705">
        <f t="shared" si="22"/>
        <v>5.1177604925631819</v>
      </c>
      <c r="AP80" s="706">
        <f t="shared" si="23"/>
        <v>18.875510205536774</v>
      </c>
      <c r="AQ80" s="846">
        <f t="shared" si="24"/>
        <v>36.562784298520356</v>
      </c>
      <c r="AR80" s="618">
        <f>INDEX(Historical!$C$7:$C$1227,MATCH(B80,Historical!$B$7:$B$1249,0))*IF(AH80="n/a",1.03,IF(AH80&lt;0,1.01,IF(AH80&gt;10,1.1,(1+AH80/100))))</f>
        <v>4.7520000000000007</v>
      </c>
      <c r="AS80" s="844">
        <f t="shared" si="25"/>
        <v>4.7995200000000011</v>
      </c>
      <c r="AT80" s="844">
        <f t="shared" si="32"/>
        <v>4.9435056000000017</v>
      </c>
      <c r="AU80" s="844">
        <f t="shared" si="32"/>
        <v>5.091810768000002</v>
      </c>
      <c r="AV80" s="844">
        <f t="shared" si="32"/>
        <v>5.2445650910400019</v>
      </c>
      <c r="AW80" s="618">
        <f t="shared" si="27"/>
        <v>24.831401459040009</v>
      </c>
      <c r="AX80" s="713">
        <f t="shared" si="28"/>
        <v>20.722190986430785</v>
      </c>
      <c r="AY80" s="891">
        <v>1.27</v>
      </c>
      <c r="AZ80" s="830">
        <v>33.550000000000004</v>
      </c>
      <c r="BA80" s="830">
        <v>-39.67</v>
      </c>
      <c r="BB80" s="830">
        <v>12.8</v>
      </c>
      <c r="BC80" s="830">
        <v>0.62</v>
      </c>
      <c r="BE80" s="594">
        <v>1987</v>
      </c>
      <c r="BF80" s="856">
        <f t="shared" si="29"/>
        <v>4</v>
      </c>
      <c r="BG80" s="840">
        <v>16.3</v>
      </c>
      <c r="BH80" s="823" t="s">
        <v>4455</v>
      </c>
      <c r="BI80" s="823" t="s">
        <v>4456</v>
      </c>
    </row>
    <row r="81" spans="1:61" ht="11.25" hidden="1" customHeight="1" x14ac:dyDescent="0.2">
      <c r="A81" s="822" t="s">
        <v>4699</v>
      </c>
      <c r="B81" s="833" t="s">
        <v>992</v>
      </c>
      <c r="C81" s="889" t="s">
        <v>244</v>
      </c>
      <c r="D81" s="889" t="s">
        <v>4212</v>
      </c>
      <c r="E81" s="699">
        <v>10</v>
      </c>
      <c r="F81" s="1153">
        <v>466</v>
      </c>
      <c r="G81" s="1153" t="s">
        <v>114</v>
      </c>
      <c r="H81" s="1153" t="s">
        <v>114</v>
      </c>
      <c r="I81" t="n">
        <v>72.57</v>
      </c>
      <c r="J81" s="618">
        <f t="shared" si="15"/>
        <v>2.0118506269808463</v>
      </c>
      <c r="K81" s="835">
        <v>0.36499999999999999</v>
      </c>
      <c r="L81" s="845">
        <v>4</v>
      </c>
      <c r="M81" s="609">
        <f t="shared" si="16"/>
        <v>1.46</v>
      </c>
      <c r="N81" s="828" t="s">
        <v>147</v>
      </c>
      <c r="O81" s="700">
        <v>0.33500000000000002</v>
      </c>
      <c r="P81" s="603">
        <v>44614</v>
      </c>
      <c r="Q81" s="603">
        <v>44635</v>
      </c>
      <c r="R81" s="609">
        <f t="shared" si="17"/>
        <v>8.9552238805970052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28.787878787878785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17.798165562816482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15.69830960592169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38.246459573722213</v>
      </c>
      <c r="W81" s="668">
        <f t="shared" si="18"/>
        <v>0.41045131447166527</v>
      </c>
      <c r="X81" s="669">
        <f t="shared" si="19"/>
        <v>0.76205386436513067</v>
      </c>
      <c r="Y81" s="621"/>
      <c r="Z81" s="618">
        <f t="shared" si="20"/>
        <v>17.319098457888494</v>
      </c>
      <c r="AA81" s="844">
        <f t="shared" si="21"/>
        <v>8.6085409252669027</v>
      </c>
      <c r="AB81" s="845">
        <v>12</v>
      </c>
      <c r="AC81" s="824">
        <v>8.43</v>
      </c>
      <c r="AD81" s="824">
        <v>0.57999999999999996</v>
      </c>
      <c r="AE81" s="824">
        <v>0.78</v>
      </c>
      <c r="AF81" s="824">
        <v>2.7</v>
      </c>
      <c r="AG81" s="824">
        <v>32.200000000000003</v>
      </c>
      <c r="AH81" s="824">
        <v>61.5</v>
      </c>
      <c r="AI81" s="824">
        <v>4.88</v>
      </c>
      <c r="AJ81" s="824">
        <v>20.599999999999998</v>
      </c>
      <c r="AK81" s="824">
        <v>15</v>
      </c>
      <c r="AL81" s="836">
        <v>5230</v>
      </c>
      <c r="AM81" s="830">
        <v>0.70000000000000007</v>
      </c>
      <c r="AN81" s="824">
        <v>1.25</v>
      </c>
      <c r="AO81" s="705">
        <f t="shared" si="22"/>
        <v>9.101619307635632</v>
      </c>
      <c r="AP81" s="706">
        <f t="shared" si="23"/>
        <v>17.710160232902535</v>
      </c>
      <c r="AQ81" s="846">
        <f t="shared" si="24"/>
        <v>1.6378330658435747</v>
      </c>
      <c r="AR81" s="618">
        <f>INDEX(Historical!$C$7:$C$1227,MATCH(B81,Historical!$B$7:$B$1249,0))*IF(AH81="n/a",1.03,IF(AH81&lt;0,1.01,IF(AH81&gt;10,1.1,(1+AH81/100))))</f>
        <v>1.4025000000000001</v>
      </c>
      <c r="AS81" s="844">
        <f t="shared" si="25"/>
        <v>1.470942</v>
      </c>
      <c r="AT81" s="844">
        <f t="shared" si="32"/>
        <v>1.6180362000000001</v>
      </c>
      <c r="AU81" s="844">
        <f t="shared" si="32"/>
        <v>1.7798398200000003</v>
      </c>
      <c r="AV81" s="844">
        <f t="shared" si="32"/>
        <v>1.9578238020000005</v>
      </c>
      <c r="AW81" s="618">
        <f t="shared" si="27"/>
        <v>8.2291418220000008</v>
      </c>
      <c r="AX81" s="713">
        <f t="shared" si="28"/>
        <v>11.33959187267466</v>
      </c>
      <c r="AY81" s="891">
        <v>1.57</v>
      </c>
      <c r="AZ81" s="830">
        <v>19.89</v>
      </c>
      <c r="BA81" s="830">
        <v>-28.26</v>
      </c>
      <c r="BB81" s="830">
        <v>5.88</v>
      </c>
      <c r="BC81" s="830">
        <v>-2.65</v>
      </c>
      <c r="BE81" s="594">
        <v>2014</v>
      </c>
      <c r="BF81" s="856">
        <f t="shared" si="29"/>
        <v>1</v>
      </c>
      <c r="BG81" s="840">
        <v>10.7</v>
      </c>
      <c r="BH81" s="823" t="s">
        <v>4455</v>
      </c>
      <c r="BI81" s="823" t="s">
        <v>4456</v>
      </c>
    </row>
    <row r="82" spans="1:61" ht="11.25" hidden="1" customHeight="1" x14ac:dyDescent="0.2">
      <c r="A82" s="822" t="s">
        <v>4700</v>
      </c>
      <c r="B82" s="833" t="s">
        <v>951</v>
      </c>
      <c r="C82" s="889" t="s">
        <v>122</v>
      </c>
      <c r="D82" s="889" t="s">
        <v>4043</v>
      </c>
      <c r="E82" s="699">
        <v>13</v>
      </c>
      <c r="F82" s="1153">
        <v>270</v>
      </c>
      <c r="G82" s="1153" t="s">
        <v>105</v>
      </c>
      <c r="H82" s="1153" t="s">
        <v>105</v>
      </c>
      <c r="I82">
        <v>131.57</v>
      </c>
      <c r="J82" s="618">
        <f t="shared" ref="J82:J145" si="33">(M82/I82)*100</f>
        <v>0.48643307744926662</v>
      </c>
      <c r="K82" s="835">
        <v>0.64</v>
      </c>
      <c r="L82" s="845">
        <v>1</v>
      </c>
      <c r="M82" s="609">
        <f t="shared" ref="M82:M145" si="34">K82*L82</f>
        <v>0.64</v>
      </c>
      <c r="N82" s="828" t="s">
        <v>952</v>
      </c>
      <c r="O82" s="700">
        <v>0.57999999999999996</v>
      </c>
      <c r="P82" s="603">
        <v>44557</v>
      </c>
      <c r="Q82" s="603">
        <v>44582</v>
      </c>
      <c r="R82" s="609">
        <f t="shared" ref="R82:R145" si="35">(K82-O82)/O82*100</f>
        <v>10.344827586206906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11.538461538461519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11.359233863244601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11.273004664881793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14.481068296205081</v>
      </c>
      <c r="W82" s="668">
        <f t="shared" ref="W82:W145" si="36">IF(OR(U82&lt;=0,U82="n/a",V82&lt;=0,V82="n/a"),"n/a",U82/V82)</f>
        <v>0.77846498851441814</v>
      </c>
      <c r="X82" s="669">
        <f t="shared" ref="X82:X145" si="37">IF(OR(AJ82&lt;=0,AJ82="n/a",U82&lt;=0,U82="n/a"),"n/a",U82/AJ82)</f>
        <v>1.0342206114570451</v>
      </c>
      <c r="Y82" s="834"/>
      <c r="Z82" s="618">
        <f t="shared" ref="Z82:Z145" si="38">IF(OR(AC82&lt;0.01,AC82="n/a"),"n/a",M82/AC82*100)</f>
        <v>19.1044776119403</v>
      </c>
      <c r="AA82" s="844">
        <f t="shared" ref="AA82:AA145" si="39">IF(OR(AC82&lt;0.01,AC82="n/a"),"n/a",I82/AC82)</f>
        <v>39.274626865671635</v>
      </c>
      <c r="AB82" s="845">
        <v>12</v>
      </c>
      <c r="AC82" s="824">
        <v>3.35</v>
      </c>
      <c r="AD82" s="824">
        <v>1.71</v>
      </c>
      <c r="AE82" s="824">
        <v>4.78</v>
      </c>
      <c r="AF82" s="824">
        <v>4.92</v>
      </c>
      <c r="AG82" s="824">
        <v>12.3</v>
      </c>
      <c r="AH82" s="824">
        <v>13</v>
      </c>
      <c r="AI82" s="824">
        <v>18.38</v>
      </c>
      <c r="AJ82" s="824">
        <v>10.9</v>
      </c>
      <c r="AK82" s="824">
        <v>24</v>
      </c>
      <c r="AL82" s="836">
        <v>4410</v>
      </c>
      <c r="AM82" s="830">
        <v>0.83</v>
      </c>
      <c r="AN82" s="824">
        <v>0.52</v>
      </c>
      <c r="AO82" s="705">
        <f t="shared" ref="AO82:AO145" si="40">IF(U82="n/a","n/a",IF(AA82&lt;0,"n/a",IF(AA82="n/a","n/a",J82+U82-AA82)))</f>
        <v>-27.515189123340576</v>
      </c>
      <c r="AP82" s="706">
        <f t="shared" ref="AP82:AP145" si="41">IF(U82="n/a","n/a",J82+U82)</f>
        <v>11.759437742331059</v>
      </c>
      <c r="AQ82" s="846">
        <f t="shared" ref="AQ82:AQ145" si="42">IF(OR(AC82&lt;0.01,AC82="n/a",AF82="n/a"),"n/a",(I82/SQRT(22.5*AC82*(I82/AF82))-1)*100)</f>
        <v>193.0537790456477</v>
      </c>
      <c r="AR82" s="618">
        <f>INDEX(Historical!$C$7:$C$1227,MATCH(B82,Historical!$B$7:$B$1249,0))*IF(AH82="n/a",1.03,IF(AH82&lt;0,1.01,IF(AH82&gt;10,1.1,(1+AH82/100))))</f>
        <v>0.63800000000000001</v>
      </c>
      <c r="AS82" s="844">
        <f t="shared" ref="AS82:AS145" si="43">IF($AI82="n/a",1.03*AR82,IF($AI82&lt;0,1.01*AR82,IF($AI82&gt;10,1.1*AR82,(1+$AI82/100)*AR82)))</f>
        <v>0.70180000000000009</v>
      </c>
      <c r="AT82" s="844">
        <f t="shared" si="32"/>
        <v>0.77198000000000011</v>
      </c>
      <c r="AU82" s="844">
        <f t="shared" si="32"/>
        <v>0.84917800000000021</v>
      </c>
      <c r="AV82" s="844">
        <f t="shared" si="32"/>
        <v>0.93409580000000025</v>
      </c>
      <c r="AW82" s="618">
        <f t="shared" ref="AW82:AW145" si="44">SUM(AR82:AV82)</f>
        <v>3.8950538000000008</v>
      </c>
      <c r="AX82" s="713">
        <f t="shared" ref="AX82:AX145" si="45">AW82/I82*100</f>
        <v>2.9604421980694693</v>
      </c>
      <c r="AY82" s="891">
        <v>0.64</v>
      </c>
      <c r="AZ82" s="830">
        <v>27.83</v>
      </c>
      <c r="BA82" s="830">
        <v>-18.990000000000002</v>
      </c>
      <c r="BB82" s="830">
        <v>6.63</v>
      </c>
      <c r="BC82" s="830">
        <v>7.7299999999999995</v>
      </c>
      <c r="BE82" s="594">
        <v>2010</v>
      </c>
      <c r="BF82" s="856">
        <f t="shared" ref="BF82:BF145" si="46">IF(BE82&gt;2020,0,IF(BE82&gt;2008,1,IF(BE82&gt;2001,2,IF(BE82&gt;1990,3,IF(BE82&gt;1980,4,IF(BE82&gt;1973,5,IF(BE82&gt;1970,6,IF(BE82&gt;1960,7,IF(BE82&gt;1958,8,IF(BE82&gt;1953,9,10))))))))))</f>
        <v>1</v>
      </c>
      <c r="BG82" s="840">
        <v>7.7</v>
      </c>
      <c r="BH82" s="823" t="s">
        <v>4455</v>
      </c>
      <c r="BI82" s="823" t="s">
        <v>4456</v>
      </c>
    </row>
    <row r="83" spans="1:61" ht="11.25" hidden="1" customHeight="1" x14ac:dyDescent="0.2">
      <c r="A83" s="822" t="s">
        <v>4702</v>
      </c>
      <c r="B83" s="833" t="s">
        <v>149</v>
      </c>
      <c r="C83" s="889" t="s">
        <v>152</v>
      </c>
      <c r="D83" s="889" t="s">
        <v>4191</v>
      </c>
      <c r="E83" s="699">
        <v>51</v>
      </c>
      <c r="F83" s="1153">
        <v>38</v>
      </c>
      <c r="G83" s="1153" t="s">
        <v>36</v>
      </c>
      <c r="H83" s="1153" t="s">
        <v>36</v>
      </c>
      <c r="I83" t="n">
        <v>247.6</v>
      </c>
      <c r="J83" s="618">
        <f t="shared" si="33"/>
        <v>1.4701130856219708</v>
      </c>
      <c r="K83" s="835">
        <v>0.91</v>
      </c>
      <c r="L83" s="845">
        <v>4</v>
      </c>
      <c r="M83" s="609">
        <f t="shared" si="34"/>
        <v>3.64</v>
      </c>
      <c r="N83" s="828" t="s">
        <v>150</v>
      </c>
      <c r="O83" s="700">
        <v>0.87</v>
      </c>
      <c r="P83" s="603">
        <v>44903</v>
      </c>
      <c r="Q83" s="603">
        <v>44925</v>
      </c>
      <c r="R83" s="609">
        <f t="shared" si="35"/>
        <v>4.5977011494252915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4.9999999999999822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3.6201249102785216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4.3936295347629883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7.4359288518188515</v>
      </c>
      <c r="W83" s="668">
        <f t="shared" si="36"/>
        <v>0.59086492384717915</v>
      </c>
      <c r="X83" s="669">
        <f t="shared" si="37"/>
        <v>1.4172998499235445</v>
      </c>
      <c r="Y83" s="834" t="s">
        <v>151</v>
      </c>
      <c r="Z83" s="618">
        <f t="shared" si="38"/>
        <v>67.657992565055764</v>
      </c>
      <c r="AA83" s="844">
        <f t="shared" si="39"/>
        <v>46.022304832713758</v>
      </c>
      <c r="AB83" s="845">
        <v>9</v>
      </c>
      <c r="AC83" s="824">
        <v>5.38</v>
      </c>
      <c r="AD83" s="824">
        <v>23.58</v>
      </c>
      <c r="AE83" s="824">
        <v>3.62</v>
      </c>
      <c r="AF83" s="824">
        <v>2.71</v>
      </c>
      <c r="AG83" s="824">
        <v>6.8000000000000007</v>
      </c>
      <c r="AH83" s="824">
        <v>3.6999999999999997</v>
      </c>
      <c r="AI83" s="824">
        <v>11.53</v>
      </c>
      <c r="AJ83" s="824">
        <v>3.1</v>
      </c>
      <c r="AK83" s="824">
        <v>1.9</v>
      </c>
      <c r="AL83" s="836">
        <v>68240</v>
      </c>
      <c r="AM83" s="830">
        <v>0.44</v>
      </c>
      <c r="AN83" s="824">
        <v>0.64</v>
      </c>
      <c r="AO83" s="705">
        <f t="shared" si="40"/>
        <v>-40.158562212328796</v>
      </c>
      <c r="AP83" s="706">
        <f t="shared" si="41"/>
        <v>5.8637426203849596</v>
      </c>
      <c r="AQ83" s="846">
        <f t="shared" si="42"/>
        <v>135.43854692104009</v>
      </c>
      <c r="AR83" s="618">
        <f>INDEX(Historical!$C$7:$C$1227,MATCH(B83,Historical!$B$7:$B$1249,0))*IF(AH83="n/a",1.03,IF(AH83&lt;0,1.01,IF(AH83&gt;10,1.1,(1+AH83/100))))</f>
        <v>3.4843199999999994</v>
      </c>
      <c r="AS83" s="844">
        <f t="shared" si="43"/>
        <v>3.8327519999999997</v>
      </c>
      <c r="AT83" s="844">
        <f t="shared" si="32"/>
        <v>3.9055742879999995</v>
      </c>
      <c r="AU83" s="844">
        <f t="shared" si="32"/>
        <v>3.9797801994719992</v>
      </c>
      <c r="AV83" s="844">
        <f t="shared" si="32"/>
        <v>4.0553960232619666</v>
      </c>
      <c r="AW83" s="618">
        <f t="shared" si="44"/>
        <v>19.257822510733966</v>
      </c>
      <c r="AX83" s="713">
        <f t="shared" si="45"/>
        <v>7.777795844399825</v>
      </c>
      <c r="AY83" s="891">
        <v>0.6</v>
      </c>
      <c r="AZ83" s="830">
        <v>15.49</v>
      </c>
      <c r="BA83" s="830">
        <v>-10.08</v>
      </c>
      <c r="BB83" s="830">
        <v>9</v>
      </c>
      <c r="BC83" s="830">
        <v>0.57000000000000006</v>
      </c>
      <c r="BE83" s="594">
        <v>1973</v>
      </c>
      <c r="BF83" s="856">
        <f t="shared" si="46"/>
        <v>6</v>
      </c>
      <c r="BG83" s="840">
        <v>3.2</v>
      </c>
      <c r="BH83" s="823" t="s">
        <v>4455</v>
      </c>
      <c r="BI83" s="823" t="s">
        <v>4456</v>
      </c>
    </row>
    <row r="84" spans="1:61" s="515" customFormat="1" ht="11.25" customHeight="1" x14ac:dyDescent="0.2">
      <c r="A84" s="829" t="s">
        <v>4706</v>
      </c>
      <c r="B84" s="833" t="s">
        <v>467</v>
      </c>
      <c r="C84" s="889" t="s">
        <v>130</v>
      </c>
      <c r="D84" s="889" t="s">
        <v>4195</v>
      </c>
      <c r="E84" s="699">
        <v>15</v>
      </c>
      <c r="F84" s="1153">
        <v>249</v>
      </c>
      <c r="G84" s="1100" t="s">
        <v>105</v>
      </c>
      <c r="H84" s="1100" t="s">
        <v>105</v>
      </c>
      <c r="I84" t="n">
        <v>34.68</v>
      </c>
      <c r="J84" s="618">
        <f t="shared" si="33"/>
        <v>4.1522491349480966</v>
      </c>
      <c r="K84" s="835">
        <v>0.36</v>
      </c>
      <c r="L84" s="845">
        <v>4</v>
      </c>
      <c r="M84" s="609">
        <f t="shared" si="34"/>
        <v>1.44</v>
      </c>
      <c r="N84" s="828" t="s">
        <v>150</v>
      </c>
      <c r="O84" s="703">
        <v>0.34</v>
      </c>
      <c r="P84" s="603">
        <v>44617</v>
      </c>
      <c r="Q84" s="603">
        <v>44651</v>
      </c>
      <c r="R84" s="609">
        <f t="shared" si="35"/>
        <v>5.8823529411764595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5.1546391752577581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6.4330733339932555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7.9905546948798589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9.9234874889701388</v>
      </c>
      <c r="W84" s="668">
        <f t="shared" si="36"/>
        <v>0.80521638222059366</v>
      </c>
      <c r="X84" s="669">
        <f t="shared" si="37"/>
        <v>0.61942284456433017</v>
      </c>
      <c r="Y84" s="1178" t="s">
        <v>4253</v>
      </c>
      <c r="Z84" s="618">
        <f t="shared" si="38"/>
        <v>411.4285714285715</v>
      </c>
      <c r="AA84" s="844">
        <f t="shared" si="39"/>
        <v>99.085714285714289</v>
      </c>
      <c r="AB84" s="845">
        <v>12</v>
      </c>
      <c r="AC84" s="824">
        <v>0.35</v>
      </c>
      <c r="AD84" s="824" t="s">
        <v>135</v>
      </c>
      <c r="AE84" s="824">
        <v>1.72</v>
      </c>
      <c r="AF84" s="824">
        <v>2.21</v>
      </c>
      <c r="AG84" s="824">
        <v>2</v>
      </c>
      <c r="AH84" s="824">
        <v>403.2</v>
      </c>
      <c r="AI84" s="824">
        <v>71.099999999999994</v>
      </c>
      <c r="AJ84" s="824">
        <v>12.9</v>
      </c>
      <c r="AK84" s="824" t="s">
        <v>135</v>
      </c>
      <c r="AL84" s="836">
        <v>23970</v>
      </c>
      <c r="AM84" s="830">
        <v>42.3</v>
      </c>
      <c r="AN84" s="824">
        <v>4.25</v>
      </c>
      <c r="AO84" s="705">
        <f t="shared" si="40"/>
        <v>-86.942910455886334</v>
      </c>
      <c r="AP84" s="706">
        <f t="shared" si="41"/>
        <v>12.142803829827955</v>
      </c>
      <c r="AQ84" s="846">
        <f t="shared" si="42"/>
        <v>211.96825235300869</v>
      </c>
      <c r="AR84" s="618">
        <f>INDEX(Historical!$C$7:$C$1227,MATCH(B84,Historical!$B$7:$B$1249,0))*IF(AH84="n/a",1.03,IF(AH84&lt;0,1.01,IF(AH84&gt;10,1.1,(1+AH84/100))))</f>
        <v>1.4960000000000002</v>
      </c>
      <c r="AS84" s="844">
        <f t="shared" si="43"/>
        <v>1.6456000000000004</v>
      </c>
      <c r="AT84" s="844">
        <f t="shared" si="32"/>
        <v>1.6949680000000005</v>
      </c>
      <c r="AU84" s="844">
        <f t="shared" si="32"/>
        <v>1.7458170400000006</v>
      </c>
      <c r="AV84" s="844">
        <f t="shared" si="32"/>
        <v>1.7981915512000006</v>
      </c>
      <c r="AW84" s="618">
        <f t="shared" si="44"/>
        <v>8.3805765912000023</v>
      </c>
      <c r="AX84" s="713">
        <f t="shared" si="45"/>
        <v>24.16544576470589</v>
      </c>
      <c r="AY84" s="891">
        <v>0.78</v>
      </c>
      <c r="AZ84" s="830">
        <v>16.89</v>
      </c>
      <c r="BA84" s="830">
        <v>-18.47</v>
      </c>
      <c r="BB84" s="830">
        <v>3.2</v>
      </c>
      <c r="BC84" s="830">
        <v>-5.4399999999999995</v>
      </c>
      <c r="BD84" s="865"/>
      <c r="BE84" s="594">
        <v>2008</v>
      </c>
      <c r="BF84" s="856">
        <f t="shared" si="46"/>
        <v>2</v>
      </c>
      <c r="BG84" s="840">
        <v>0.2</v>
      </c>
      <c r="BH84" s="823" t="s">
        <v>4455</v>
      </c>
      <c r="BI84" s="823" t="s">
        <v>4458</v>
      </c>
    </row>
    <row r="85" spans="1:61" ht="11.25" hidden="1" customHeight="1" x14ac:dyDescent="0.2">
      <c r="A85" s="838" t="s">
        <v>4704</v>
      </c>
      <c r="B85" s="833" t="s">
        <v>3937</v>
      </c>
      <c r="C85" s="889" t="s">
        <v>130</v>
      </c>
      <c r="D85" s="889" t="s">
        <v>4197</v>
      </c>
      <c r="E85" s="699">
        <v>13</v>
      </c>
      <c r="F85" s="1153">
        <v>280</v>
      </c>
      <c r="G85" s="1129" t="s">
        <v>105</v>
      </c>
      <c r="H85" s="1129" t="s">
        <v>105</v>
      </c>
      <c r="I85" t="n">
        <v>27.0</v>
      </c>
      <c r="J85" s="618">
        <f t="shared" si="33"/>
        <v>4.7407407407407405</v>
      </c>
      <c r="K85" s="835">
        <v>0.32</v>
      </c>
      <c r="L85" s="845">
        <v>4</v>
      </c>
      <c r="M85" s="609">
        <f t="shared" si="34"/>
        <v>1.28</v>
      </c>
      <c r="N85" s="828" t="s">
        <v>150</v>
      </c>
      <c r="O85" s="700">
        <v>0.30375000000000002</v>
      </c>
      <c r="P85" s="603">
        <v>44617</v>
      </c>
      <c r="Q85" s="603">
        <v>44651</v>
      </c>
      <c r="R85" s="609">
        <f t="shared" si="35"/>
        <v>5.3497942386831223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4.9827188940092304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5.1414171132046604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5.0585759050103096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5.770385669456668</v>
      </c>
      <c r="W85" s="668">
        <f t="shared" si="36"/>
        <v>0.87664433450019619</v>
      </c>
      <c r="X85" s="669" t="str">
        <f t="shared" si="37"/>
        <v>n/a</v>
      </c>
      <c r="Y85" s="833" t="s">
        <v>4246</v>
      </c>
      <c r="Z85" s="618" t="str">
        <f t="shared" si="38"/>
        <v>n/a</v>
      </c>
      <c r="AA85" s="844" t="str">
        <f t="shared" si="39"/>
        <v>n/a</v>
      </c>
      <c r="AB85" s="845">
        <v>12</v>
      </c>
      <c r="AC85" s="824">
        <v>-0.51</v>
      </c>
      <c r="AD85" s="824" t="s">
        <v>135</v>
      </c>
      <c r="AE85" s="824">
        <v>1.68</v>
      </c>
      <c r="AF85" s="824">
        <v>1.44</v>
      </c>
      <c r="AG85" s="824" t="s">
        <v>135</v>
      </c>
      <c r="AH85" s="824">
        <v>49.3</v>
      </c>
      <c r="AI85" s="824">
        <v>117.10000000000001</v>
      </c>
      <c r="AJ85" s="824">
        <v>-24.560000000000002</v>
      </c>
      <c r="AK85" s="824" t="s">
        <v>135</v>
      </c>
      <c r="AL85" s="836">
        <v>7740</v>
      </c>
      <c r="AM85" s="830" t="s">
        <v>135</v>
      </c>
      <c r="AN85" s="824" t="s">
        <v>135</v>
      </c>
      <c r="AO85" s="705" t="str">
        <f t="shared" si="40"/>
        <v>n/a</v>
      </c>
      <c r="AP85" s="706">
        <f t="shared" si="41"/>
        <v>9.7993166457510501</v>
      </c>
      <c r="AQ85" s="846" t="str">
        <f t="shared" si="42"/>
        <v>n/a</v>
      </c>
      <c r="AR85" s="618">
        <f>INDEX(Historical!$C$7:$C$1227,MATCH(B85,Historical!$B$7:$B$1249,0))*IF(AH85="n/a",1.03,IF(AH85&lt;0,1.01,IF(AH85&gt;10,1.1,(1+AH85/100))))</f>
        <v>1.3365000000000002</v>
      </c>
      <c r="AS85" s="844">
        <f t="shared" si="43"/>
        <v>1.4701500000000003</v>
      </c>
      <c r="AT85" s="844">
        <f t="shared" si="32"/>
        <v>1.5142545000000003</v>
      </c>
      <c r="AU85" s="844">
        <f t="shared" si="32"/>
        <v>1.5596821350000003</v>
      </c>
      <c r="AV85" s="844">
        <f t="shared" si="32"/>
        <v>1.6064725990500004</v>
      </c>
      <c r="AW85" s="618">
        <f t="shared" si="44"/>
        <v>7.4870592340500011</v>
      </c>
      <c r="AX85" s="713">
        <f t="shared" si="45"/>
        <v>27.729849015000003</v>
      </c>
      <c r="AY85" s="891" t="s">
        <v>135</v>
      </c>
      <c r="AZ85" s="830">
        <v>3.55</v>
      </c>
      <c r="BA85" s="830">
        <v>-32.56</v>
      </c>
      <c r="BB85" s="830">
        <v>-6.36</v>
      </c>
      <c r="BC85" s="830">
        <v>-19.850000000000001</v>
      </c>
      <c r="BE85" s="594">
        <v>2010</v>
      </c>
      <c r="BF85" s="856">
        <f t="shared" si="46"/>
        <v>1</v>
      </c>
      <c r="BG85" s="840" t="s">
        <v>135</v>
      </c>
      <c r="BH85" s="823" t="s">
        <v>4455</v>
      </c>
      <c r="BI85" s="823" t="s">
        <v>4458</v>
      </c>
    </row>
    <row r="86" spans="1:61" ht="11.25" hidden="1" customHeight="1" x14ac:dyDescent="0.2">
      <c r="A86" s="829" t="s">
        <v>4705</v>
      </c>
      <c r="B86" s="833" t="s">
        <v>161</v>
      </c>
      <c r="C86" s="889" t="s">
        <v>127</v>
      </c>
      <c r="D86" s="889" t="s">
        <v>4213</v>
      </c>
      <c r="E86" s="699">
        <v>38</v>
      </c>
      <c r="F86" s="1153">
        <v>72</v>
      </c>
      <c r="G86" s="1133" t="s">
        <v>114</v>
      </c>
      <c r="H86" s="1133" t="s">
        <v>114</v>
      </c>
      <c r="I86" t="n">
        <v>67.92</v>
      </c>
      <c r="J86" s="618">
        <f t="shared" si="33"/>
        <v>1.2102473498233215</v>
      </c>
      <c r="K86" s="835">
        <v>0.20549999999999999</v>
      </c>
      <c r="L86" s="845">
        <v>4</v>
      </c>
      <c r="M86" s="609">
        <f t="shared" si="34"/>
        <v>0.82199999999999995</v>
      </c>
      <c r="N86" s="828" t="s">
        <v>162</v>
      </c>
      <c r="O86" s="700">
        <v>0.1885</v>
      </c>
      <c r="P86" s="603">
        <v>44896</v>
      </c>
      <c r="Q86" s="603">
        <v>44929</v>
      </c>
      <c r="R86" s="609">
        <f t="shared" si="35"/>
        <v>9.018567639257288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2.9833620195065969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4.3443942006099245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5.7073313473118059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7.4702951580083887</v>
      </c>
      <c r="W86" s="668">
        <f t="shared" si="36"/>
        <v>0.76400345991595386</v>
      </c>
      <c r="X86" s="669">
        <f t="shared" si="37"/>
        <v>1.1647614994513888</v>
      </c>
      <c r="Y86" s="859"/>
      <c r="Z86" s="618">
        <f t="shared" si="38"/>
        <v>44.193548387096769</v>
      </c>
      <c r="AA86" s="844">
        <f t="shared" si="39"/>
        <v>36.516129032258064</v>
      </c>
      <c r="AB86" s="845">
        <v>4</v>
      </c>
      <c r="AC86" s="824">
        <v>1.86</v>
      </c>
      <c r="AD86" s="824">
        <v>4.17</v>
      </c>
      <c r="AE86" s="824">
        <v>8.42</v>
      </c>
      <c r="AF86" s="824">
        <v>12.14</v>
      </c>
      <c r="AG86" s="824">
        <v>32.6</v>
      </c>
      <c r="AH86" s="824">
        <v>-7.1999999999999993</v>
      </c>
      <c r="AI86" s="824">
        <v>8.89</v>
      </c>
      <c r="AJ86" s="824">
        <v>4.9000000000000004</v>
      </c>
      <c r="AK86" s="824">
        <v>9.15</v>
      </c>
      <c r="AL86" s="836">
        <v>33950</v>
      </c>
      <c r="AM86" s="830">
        <v>0.3</v>
      </c>
      <c r="AN86" s="824">
        <v>0.8</v>
      </c>
      <c r="AO86" s="705">
        <f t="shared" si="40"/>
        <v>-29.598550335122937</v>
      </c>
      <c r="AP86" s="706">
        <f t="shared" si="41"/>
        <v>6.9175786971351272</v>
      </c>
      <c r="AQ86" s="846">
        <f t="shared" si="42"/>
        <v>343.87476034055322</v>
      </c>
      <c r="AR86" s="618">
        <f>INDEX(Historical!$C$7:$C$1227,MATCH(B86,Historical!$B$7:$B$1249,0))*IF(AH86="n/a",1.03,IF(AH86&lt;0,1.01,IF(AH86&gt;10,1.1,(1+AH86/100))))</f>
        <v>0.72517999999999994</v>
      </c>
      <c r="AS86" s="844">
        <f t="shared" si="43"/>
        <v>0.78964850199999992</v>
      </c>
      <c r="AT86" s="844">
        <f t="shared" si="32"/>
        <v>0.86190133993299989</v>
      </c>
      <c r="AU86" s="844">
        <f t="shared" si="32"/>
        <v>0.94076531253686935</v>
      </c>
      <c r="AV86" s="844">
        <f t="shared" si="32"/>
        <v>1.0268453386339929</v>
      </c>
      <c r="AW86" s="618">
        <f t="shared" si="44"/>
        <v>4.3443404931038616</v>
      </c>
      <c r="AX86" s="713">
        <f t="shared" si="45"/>
        <v>6.3962610322495017</v>
      </c>
      <c r="AY86" s="891">
        <v>0.66</v>
      </c>
      <c r="AZ86" s="830">
        <v>21.240000000000002</v>
      </c>
      <c r="BA86" s="830">
        <v>-6.5600000000000005</v>
      </c>
      <c r="BB86" s="830">
        <v>7.84</v>
      </c>
      <c r="BC86" s="830">
        <v>6.2600000000000007</v>
      </c>
      <c r="BE86" s="594">
        <v>1985</v>
      </c>
      <c r="BF86" s="856">
        <f t="shared" si="46"/>
        <v>4</v>
      </c>
      <c r="BG86" s="840">
        <v>13.900000000000002</v>
      </c>
      <c r="BH86" s="823" t="s">
        <v>4455</v>
      </c>
      <c r="BI86" s="823" t="s">
        <v>4456</v>
      </c>
    </row>
    <row r="87" spans="1:61" s="737" customFormat="1" ht="11.25" hidden="1" customHeight="1" x14ac:dyDescent="0.2">
      <c r="A87" s="720" t="s">
        <v>454</v>
      </c>
      <c r="B87" s="743" t="s">
        <v>455</v>
      </c>
      <c r="C87" s="889" t="s">
        <v>107</v>
      </c>
      <c r="D87" s="889" t="s">
        <v>4205</v>
      </c>
      <c r="E87" s="721">
        <v>19</v>
      </c>
      <c r="F87" s="1153">
        <v>199</v>
      </c>
      <c r="G87" s="1154" t="s">
        <v>114</v>
      </c>
      <c r="H87" s="1154" t="s">
        <v>114</v>
      </c>
      <c r="I87">
        <v>30.54</v>
      </c>
      <c r="J87" s="723">
        <f t="shared" si="33"/>
        <v>3.4053700065487886</v>
      </c>
      <c r="K87" s="724">
        <v>0.26</v>
      </c>
      <c r="L87" s="725">
        <v>4</v>
      </c>
      <c r="M87" s="726">
        <f t="shared" si="34"/>
        <v>1.04</v>
      </c>
      <c r="N87" s="727" t="s">
        <v>134</v>
      </c>
      <c r="O87" s="728">
        <v>0.24</v>
      </c>
      <c r="P87" s="1049">
        <v>44697</v>
      </c>
      <c r="Q87" s="1049">
        <v>44729</v>
      </c>
      <c r="R87" s="726">
        <f t="shared" si="35"/>
        <v>8.333333333333341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6.8181818181818121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6.1140526388784755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5.2830658025427413</v>
      </c>
      <c r="V87" s="667">
        <f>IF(INDEX(Historical!$N$7:$N$1218,MATCH(B87,Historical!$B$7:$B$1249,0))=0,"n/a",((INDEX(Historical!$C$7:$C$1227,MATCH(B87,Historical!$B$7:$B$1249,0))/INDEX(Historical!$N$7:$N$1218,MATCH(B87,Historical!$B$7:$B$1249,0)))^(1/10)-1)*100)</f>
        <v>6.8045182038845242</v>
      </c>
      <c r="W87" s="668">
        <f t="shared" si="36"/>
        <v>0.77640556527966598</v>
      </c>
      <c r="X87" s="669">
        <f t="shared" si="37"/>
        <v>0.53908834719823884</v>
      </c>
      <c r="Y87" s="890"/>
      <c r="Z87" s="723">
        <f t="shared" si="38"/>
        <v>38.518518518518519</v>
      </c>
      <c r="AA87" s="730">
        <f t="shared" si="39"/>
        <v>11.31111111111111</v>
      </c>
      <c r="AB87" s="725">
        <v>12</v>
      </c>
      <c r="AC87" s="731">
        <v>2.7</v>
      </c>
      <c r="AD87" s="731" t="s">
        <v>135</v>
      </c>
      <c r="AE87" s="731">
        <v>3.91</v>
      </c>
      <c r="AF87" s="731">
        <v>1.18</v>
      </c>
      <c r="AG87" s="731">
        <v>10.199999999999999</v>
      </c>
      <c r="AH87" s="731">
        <v>20</v>
      </c>
      <c r="AI87" s="731">
        <v>12.86</v>
      </c>
      <c r="AJ87" s="731">
        <v>9.8000000000000007</v>
      </c>
      <c r="AK87" s="731" t="s">
        <v>135</v>
      </c>
      <c r="AL87" s="732">
        <v>449.65</v>
      </c>
      <c r="AM87" s="733">
        <v>1.7999999999999998</v>
      </c>
      <c r="AN87" s="731">
        <v>0.16</v>
      </c>
      <c r="AO87" s="734">
        <f t="shared" si="40"/>
        <v>-2.6226753020195801</v>
      </c>
      <c r="AP87" s="735">
        <f t="shared" si="41"/>
        <v>8.6884358090915299</v>
      </c>
      <c r="AQ87" s="846">
        <f t="shared" si="42"/>
        <v>-22.980201358897013</v>
      </c>
      <c r="AR87" s="618">
        <f>INDEX(Historical!$C$7:$C$1227,MATCH(B87,Historical!$B$7:$B$1249,0))*IF(AH87="n/a",1.03,IF(AH87&lt;0,1.01,IF(AH87&gt;10,1.1,(1+AH87/100))))</f>
        <v>1.034</v>
      </c>
      <c r="AS87" s="730">
        <f t="shared" si="43"/>
        <v>1.1374000000000002</v>
      </c>
      <c r="AT87" s="730">
        <f t="shared" si="32"/>
        <v>1.1715220000000002</v>
      </c>
      <c r="AU87" s="730">
        <f t="shared" si="32"/>
        <v>1.2066676600000001</v>
      </c>
      <c r="AV87" s="730">
        <f t="shared" si="32"/>
        <v>1.2428676898000002</v>
      </c>
      <c r="AW87" s="723">
        <f t="shared" si="44"/>
        <v>5.7924573498000012</v>
      </c>
      <c r="AX87" s="736">
        <f t="shared" si="45"/>
        <v>18.966788964636546</v>
      </c>
      <c r="AY87" s="892">
        <v>0.88</v>
      </c>
      <c r="AZ87" s="733">
        <v>26.13</v>
      </c>
      <c r="BA87" s="733">
        <v>-5.26</v>
      </c>
      <c r="BB87" s="733">
        <v>4.9799999999999995</v>
      </c>
      <c r="BC87" s="733">
        <v>8.14</v>
      </c>
      <c r="BD87" s="866"/>
      <c r="BE87" s="594">
        <v>2004</v>
      </c>
      <c r="BF87" s="856">
        <f t="shared" si="46"/>
        <v>2</v>
      </c>
      <c r="BG87" s="784">
        <v>1.0999999999999999</v>
      </c>
      <c r="BH87" s="823" t="s">
        <v>4455</v>
      </c>
      <c r="BI87" s="823" t="s">
        <v>4456</v>
      </c>
    </row>
    <row r="88" spans="1:61" ht="11.25" customHeight="1" x14ac:dyDescent="0.2">
      <c r="A88" s="829" t="s">
        <v>5156</v>
      </c>
      <c r="B88" s="833" t="s">
        <v>361</v>
      </c>
      <c r="C88" s="889" t="s">
        <v>130</v>
      </c>
      <c r="D88" s="889" t="s">
        <v>4206</v>
      </c>
      <c r="E88" s="699">
        <v>35</v>
      </c>
      <c r="F88" s="1153">
        <v>82</v>
      </c>
      <c r="G88" s="1150" t="s">
        <v>36</v>
      </c>
      <c r="H88" s="1150" t="s">
        <v>36</v>
      </c>
      <c r="I88" t="n">
        <v>38.36</v>
      </c>
      <c r="J88" s="618">
        <f t="shared" si="33"/>
        <v>3.7539103232533884</v>
      </c>
      <c r="K88" s="842">
        <v>0.36</v>
      </c>
      <c r="L88" s="845">
        <v>4</v>
      </c>
      <c r="M88" s="609">
        <f t="shared" si="34"/>
        <v>1.44</v>
      </c>
      <c r="N88" s="828" t="s">
        <v>144</v>
      </c>
      <c r="O88" s="701">
        <v>0.34499999999999997</v>
      </c>
      <c r="P88" s="603">
        <v>44726</v>
      </c>
      <c r="Q88" s="603">
        <v>44743</v>
      </c>
      <c r="R88" s="609">
        <f t="shared" si="35"/>
        <v>4.3478260869565259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3.0534351145038219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9.7938124280034131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7.7383112741443938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7.0982774025257545</v>
      </c>
      <c r="W88" s="668">
        <f t="shared" si="36"/>
        <v>1.090167492100393</v>
      </c>
      <c r="X88" s="669">
        <f t="shared" si="37"/>
        <v>0.51247094530757575</v>
      </c>
      <c r="Y88" s="834"/>
      <c r="Z88" s="618">
        <f t="shared" si="38"/>
        <v>29.032258064516125</v>
      </c>
      <c r="AA88" s="844">
        <f t="shared" si="39"/>
        <v>7.7338709677419351</v>
      </c>
      <c r="AB88" s="845">
        <v>9</v>
      </c>
      <c r="AC88" s="824">
        <v>4.96</v>
      </c>
      <c r="AD88" s="824">
        <v>1.1599999999999999</v>
      </c>
      <c r="AE88" s="824">
        <v>0.81</v>
      </c>
      <c r="AF88" s="824">
        <v>1.34</v>
      </c>
      <c r="AG88" s="824">
        <v>18.7</v>
      </c>
      <c r="AH88" s="824">
        <v>-27</v>
      </c>
      <c r="AI88" s="824">
        <v>10.9</v>
      </c>
      <c r="AJ88" s="824">
        <v>15.1</v>
      </c>
      <c r="AK88" s="824">
        <v>6.6000000000000005</v>
      </c>
      <c r="AL88" s="836">
        <v>8230</v>
      </c>
      <c r="AM88" s="830">
        <v>0.3</v>
      </c>
      <c r="AN88" s="824">
        <v>1.19</v>
      </c>
      <c r="AO88" s="705">
        <f t="shared" si="40"/>
        <v>3.7583506296558467</v>
      </c>
      <c r="AP88" s="706">
        <f t="shared" si="41"/>
        <v>11.492221597397782</v>
      </c>
      <c r="AQ88" s="846">
        <f t="shared" si="42"/>
        <v>-32.13285168221276</v>
      </c>
      <c r="AR88" s="618">
        <f>INDEX(Historical!$C$7:$C$1227,MATCH(B88,Historical!$B$7:$B$1249,0))*IF(AH88="n/a",1.03,IF(AH88&lt;0,1.01,IF(AH88&gt;10,1.1,(1+AH88/100))))</f>
        <v>1.3635000000000002</v>
      </c>
      <c r="AS88" s="844">
        <f t="shared" si="43"/>
        <v>1.4998500000000003</v>
      </c>
      <c r="AT88" s="844">
        <f t="shared" si="32"/>
        <v>1.5988401000000005</v>
      </c>
      <c r="AU88" s="844">
        <f t="shared" si="32"/>
        <v>1.7043635466000007</v>
      </c>
      <c r="AV88" s="844">
        <f t="shared" si="32"/>
        <v>1.8168515406756007</v>
      </c>
      <c r="AW88" s="618">
        <f t="shared" si="44"/>
        <v>7.9834051872756024</v>
      </c>
      <c r="AX88" s="713">
        <f t="shared" si="45"/>
        <v>20.81179663001982</v>
      </c>
      <c r="AY88" s="891">
        <v>1.08</v>
      </c>
      <c r="AZ88" s="830">
        <v>23.919999999999998</v>
      </c>
      <c r="BA88" s="830">
        <v>-17.84</v>
      </c>
      <c r="BB88" s="830">
        <v>10.54</v>
      </c>
      <c r="BC88" s="830">
        <v>2.15</v>
      </c>
      <c r="BE88" s="594">
        <v>1988</v>
      </c>
      <c r="BF88" s="856">
        <f t="shared" si="46"/>
        <v>4</v>
      </c>
      <c r="BG88" s="840">
        <v>6.2</v>
      </c>
      <c r="BH88" s="823" t="s">
        <v>4455</v>
      </c>
      <c r="BI88" s="823" t="s">
        <v>4456</v>
      </c>
    </row>
    <row r="89" spans="1:61" ht="11.25" hidden="1" customHeight="1" x14ac:dyDescent="0.2">
      <c r="A89" s="822" t="s">
        <v>4707</v>
      </c>
      <c r="B89" s="833" t="s">
        <v>958</v>
      </c>
      <c r="C89" s="889" t="s">
        <v>107</v>
      </c>
      <c r="D89" s="889" t="s">
        <v>4201</v>
      </c>
      <c r="E89" s="699">
        <v>12</v>
      </c>
      <c r="F89" s="1153">
        <v>371</v>
      </c>
      <c r="G89" s="1130" t="s">
        <v>36</v>
      </c>
      <c r="H89" s="1130" t="s">
        <v>36</v>
      </c>
      <c r="I89" t="n">
        <v>44.71</v>
      </c>
      <c r="J89" s="618">
        <f t="shared" si="33"/>
        <v>3.3102214269738313</v>
      </c>
      <c r="K89" s="835">
        <v>0.37</v>
      </c>
      <c r="L89" s="845">
        <v>4</v>
      </c>
      <c r="M89" s="609">
        <f t="shared" si="34"/>
        <v>1.48</v>
      </c>
      <c r="N89" s="828" t="s">
        <v>450</v>
      </c>
      <c r="O89" s="700">
        <v>0.34</v>
      </c>
      <c r="P89" s="603">
        <v>44764</v>
      </c>
      <c r="Q89" s="603">
        <v>44778</v>
      </c>
      <c r="R89" s="609">
        <f t="shared" si="35"/>
        <v>8.8235294117646959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4.8387096774193505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7.7217345015941907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12.543954530480296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10.476577475618431</v>
      </c>
      <c r="W89" s="668">
        <f t="shared" si="36"/>
        <v>1.1973332473962188</v>
      </c>
      <c r="X89" s="669">
        <f t="shared" si="37"/>
        <v>2.2006937772772446</v>
      </c>
      <c r="Y89" s="640"/>
      <c r="Z89" s="618">
        <f t="shared" si="38"/>
        <v>45.121951219512198</v>
      </c>
      <c r="AA89" s="844">
        <f t="shared" si="39"/>
        <v>13.631097560975611</v>
      </c>
      <c r="AB89" s="845">
        <v>12</v>
      </c>
      <c r="AC89" s="824">
        <v>3.28</v>
      </c>
      <c r="AD89" s="824">
        <v>2.2200000000000002</v>
      </c>
      <c r="AE89" s="824">
        <v>7.75</v>
      </c>
      <c r="AF89" s="824">
        <v>1.04</v>
      </c>
      <c r="AG89" s="824">
        <v>7.3</v>
      </c>
      <c r="AH89" s="824">
        <v>8.3000000000000007</v>
      </c>
      <c r="AI89" s="824">
        <v>32.5</v>
      </c>
      <c r="AJ89" s="824">
        <v>5.7</v>
      </c>
      <c r="AK89" s="824">
        <v>6.16</v>
      </c>
      <c r="AL89" s="836">
        <v>36040</v>
      </c>
      <c r="AM89" s="830">
        <v>0.1</v>
      </c>
      <c r="AN89" s="824">
        <v>0.81</v>
      </c>
      <c r="AO89" s="705">
        <f t="shared" si="40"/>
        <v>2.223078396478515</v>
      </c>
      <c r="AP89" s="706">
        <f t="shared" si="41"/>
        <v>15.854175957454126</v>
      </c>
      <c r="AQ89" s="846">
        <f t="shared" si="42"/>
        <v>-20.623705012377524</v>
      </c>
      <c r="AR89" s="618">
        <f>INDEX(Historical!$C$7:$C$1227,MATCH(B89,Historical!$B$7:$B$1249,0))*IF(AH89="n/a",1.03,IF(AH89&lt;0,1.01,IF(AH89&gt;10,1.1,(1+AH89/100))))</f>
        <v>1.4078999999999999</v>
      </c>
      <c r="AS89" s="844">
        <f t="shared" si="43"/>
        <v>1.5486900000000001</v>
      </c>
      <c r="AT89" s="844">
        <f t="shared" si="32"/>
        <v>1.6440893040000002</v>
      </c>
      <c r="AU89" s="844">
        <f t="shared" si="32"/>
        <v>1.7453652051264004</v>
      </c>
      <c r="AV89" s="844">
        <f t="shared" si="32"/>
        <v>1.8528797017621867</v>
      </c>
      <c r="AW89" s="618">
        <f t="shared" si="44"/>
        <v>8.1989242108885882</v>
      </c>
      <c r="AX89" s="713">
        <f t="shared" si="45"/>
        <v>18.338009865552646</v>
      </c>
      <c r="AY89" s="891">
        <v>1.0900000000000001</v>
      </c>
      <c r="AZ89" s="830">
        <v>26.729999999999997</v>
      </c>
      <c r="BA89" s="830">
        <v>-28.98</v>
      </c>
      <c r="BB89" s="830">
        <v>10.37</v>
      </c>
      <c r="BC89" s="830">
        <v>2.44</v>
      </c>
      <c r="BE89" s="594">
        <v>2011</v>
      </c>
      <c r="BF89" s="856">
        <f t="shared" si="46"/>
        <v>1</v>
      </c>
      <c r="BG89" s="840">
        <v>0.6</v>
      </c>
      <c r="BH89" s="823" t="s">
        <v>4455</v>
      </c>
      <c r="BI89" s="823" t="s">
        <v>4456</v>
      </c>
    </row>
    <row r="90" spans="1:61" ht="11.25" hidden="1" customHeight="1" x14ac:dyDescent="0.2">
      <c r="A90" s="822" t="s">
        <v>4708</v>
      </c>
      <c r="B90" s="833" t="s">
        <v>156</v>
      </c>
      <c r="C90" s="889" t="s">
        <v>130</v>
      </c>
      <c r="D90" s="889" t="s">
        <v>4195</v>
      </c>
      <c r="E90" s="699">
        <v>52</v>
      </c>
      <c r="F90" s="1153">
        <v>32</v>
      </c>
      <c r="G90" s="1127" t="s">
        <v>36</v>
      </c>
      <c r="H90" s="1127" t="s">
        <v>36</v>
      </c>
      <c r="I90" t="n">
        <v>70.73</v>
      </c>
      <c r="J90" s="618">
        <f t="shared" si="33"/>
        <v>3.5345680757811393</v>
      </c>
      <c r="K90" s="835">
        <v>0.625</v>
      </c>
      <c r="L90" s="845">
        <v>4</v>
      </c>
      <c r="M90" s="609">
        <f t="shared" si="34"/>
        <v>2.5</v>
      </c>
      <c r="N90" s="828" t="s">
        <v>118</v>
      </c>
      <c r="O90" s="700">
        <v>0.59499999999999997</v>
      </c>
      <c r="P90" s="603">
        <v>44881</v>
      </c>
      <c r="Q90" s="603">
        <v>44896</v>
      </c>
      <c r="R90" s="609">
        <f t="shared" si="35"/>
        <v>5.0420168067226943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5.5299539170506895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5.8667037376161968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6.3910855335624683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4.6039929240880184</v>
      </c>
      <c r="W90" s="668">
        <f t="shared" si="36"/>
        <v>1.3881614587469084</v>
      </c>
      <c r="X90" s="669">
        <f t="shared" si="37"/>
        <v>0.83001110825486601</v>
      </c>
      <c r="Y90" s="833"/>
      <c r="Z90" s="618">
        <f t="shared" si="38"/>
        <v>62.814070351758801</v>
      </c>
      <c r="AA90" s="844">
        <f t="shared" si="39"/>
        <v>17.7713567839196</v>
      </c>
      <c r="AB90" s="845">
        <v>12</v>
      </c>
      <c r="AC90" s="824">
        <v>3.98</v>
      </c>
      <c r="AD90" s="824">
        <v>3.27</v>
      </c>
      <c r="AE90" s="824">
        <v>1.96</v>
      </c>
      <c r="AF90" s="824">
        <v>1.58</v>
      </c>
      <c r="AG90" s="824">
        <v>9</v>
      </c>
      <c r="AH90" s="824">
        <v>2.6</v>
      </c>
      <c r="AI90" s="824">
        <v>3.39</v>
      </c>
      <c r="AJ90" s="824">
        <v>7.7</v>
      </c>
      <c r="AK90" s="824">
        <v>5.4</v>
      </c>
      <c r="AL90" s="836">
        <v>4540</v>
      </c>
      <c r="AM90" s="830">
        <v>0.1</v>
      </c>
      <c r="AN90" s="824">
        <v>1.6</v>
      </c>
      <c r="AO90" s="705">
        <f t="shared" si="40"/>
        <v>-7.8457031745759931</v>
      </c>
      <c r="AP90" s="706">
        <f t="shared" si="41"/>
        <v>9.9256536093436072</v>
      </c>
      <c r="AQ90" s="846">
        <f t="shared" si="42"/>
        <v>11.711421317195603</v>
      </c>
      <c r="AR90" s="618">
        <f>INDEX(Historical!$C$7:$C$1227,MATCH(B90,Historical!$B$7:$B$1249,0))*IF(AH90="n/a",1.03,IF(AH90&lt;0,1.01,IF(AH90&gt;10,1.1,(1+AH90/100))))</f>
        <v>2.3495400000000002</v>
      </c>
      <c r="AS90" s="844">
        <f t="shared" si="43"/>
        <v>2.4291894060000003</v>
      </c>
      <c r="AT90" s="844">
        <f t="shared" si="32"/>
        <v>2.5603656339240004</v>
      </c>
      <c r="AU90" s="844">
        <f t="shared" si="32"/>
        <v>2.6986253781558966</v>
      </c>
      <c r="AV90" s="844">
        <f t="shared" si="32"/>
        <v>2.8443511485763153</v>
      </c>
      <c r="AW90" s="618">
        <f t="shared" si="44"/>
        <v>12.882071566656212</v>
      </c>
      <c r="AX90" s="713">
        <f t="shared" si="45"/>
        <v>18.213023563772389</v>
      </c>
      <c r="AY90" s="891">
        <v>0.52</v>
      </c>
      <c r="AZ90" s="830">
        <v>21.25</v>
      </c>
      <c r="BA90" s="830">
        <v>-11.51</v>
      </c>
      <c r="BB90" s="830">
        <v>7.19</v>
      </c>
      <c r="BC90" s="830">
        <v>-1.17</v>
      </c>
      <c r="BE90" s="594">
        <v>1972</v>
      </c>
      <c r="BF90" s="856">
        <f t="shared" si="46"/>
        <v>6</v>
      </c>
      <c r="BG90" s="840">
        <v>2.8000000000000003</v>
      </c>
      <c r="BH90" s="823" t="s">
        <v>4455</v>
      </c>
      <c r="BI90" s="823" t="s">
        <v>4456</v>
      </c>
    </row>
    <row r="91" spans="1:61" ht="11.25" hidden="1" customHeight="1" x14ac:dyDescent="0.2">
      <c r="A91" s="822" t="s">
        <v>452</v>
      </c>
      <c r="B91" s="834" t="s">
        <v>453</v>
      </c>
      <c r="C91" s="889" t="s">
        <v>107</v>
      </c>
      <c r="D91" s="889" t="s">
        <v>4205</v>
      </c>
      <c r="E91" s="699">
        <v>22</v>
      </c>
      <c r="F91" s="1153">
        <v>155</v>
      </c>
      <c r="G91" s="1121" t="s">
        <v>105</v>
      </c>
      <c r="H91" s="1121" t="s">
        <v>105</v>
      </c>
      <c r="I91">
        <v>394.25</v>
      </c>
      <c r="J91" s="618">
        <f t="shared" si="33"/>
        <v>4.4388078630310721</v>
      </c>
      <c r="K91" s="842">
        <v>8.75</v>
      </c>
      <c r="L91" s="845">
        <v>2</v>
      </c>
      <c r="M91" s="609">
        <f t="shared" si="34"/>
        <v>17.5</v>
      </c>
      <c r="N91" s="828" t="s">
        <v>228</v>
      </c>
      <c r="O91" s="701">
        <v>8.25</v>
      </c>
      <c r="P91" s="603">
        <v>44560</v>
      </c>
      <c r="Q91" s="603">
        <v>44572</v>
      </c>
      <c r="R91" s="609">
        <f t="shared" si="35"/>
        <v>6.0606060606060606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6.4516129032258007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4.6422696369909255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5.2094608173952617</v>
      </c>
      <c r="V91" s="667">
        <f>IF(INDEX(Historical!$N$7:$N$1218,MATCH(B91,Historical!$B$7:$B$1249,0))=0,"n/a",((INDEX(Historical!$C$7:$C$1227,MATCH(B91,Historical!$B$7:$B$1249,0))/INDEX(Historical!$N$7:$N$1218,MATCH(B91,Historical!$B$7:$B$1249,0)))^(1/10)-1)*100)</f>
        <v>6.3676082061075334</v>
      </c>
      <c r="W91" s="668">
        <f t="shared" si="36"/>
        <v>0.81811893080962061</v>
      </c>
      <c r="X91" s="669" t="str">
        <f t="shared" si="37"/>
        <v>n/a</v>
      </c>
      <c r="Y91" s="834"/>
      <c r="Z91" s="618" t="str">
        <f t="shared" si="38"/>
        <v>n/a</v>
      </c>
      <c r="AA91" s="844" t="str">
        <f t="shared" si="39"/>
        <v>n/a</v>
      </c>
      <c r="AB91" s="845">
        <v>12</v>
      </c>
      <c r="AC91" s="824" t="s">
        <v>135</v>
      </c>
      <c r="AD91" s="824" t="s">
        <v>135</v>
      </c>
      <c r="AE91" s="824" t="s">
        <v>135</v>
      </c>
      <c r="AF91" s="824" t="s">
        <v>135</v>
      </c>
      <c r="AG91" s="824" t="s">
        <v>135</v>
      </c>
      <c r="AH91" s="824" t="s">
        <v>135</v>
      </c>
      <c r="AI91" s="824" t="s">
        <v>135</v>
      </c>
      <c r="AJ91" s="824" t="s">
        <v>135</v>
      </c>
      <c r="AK91" s="824" t="s">
        <v>135</v>
      </c>
      <c r="AL91" s="836" t="s">
        <v>135</v>
      </c>
      <c r="AM91" s="830" t="s">
        <v>135</v>
      </c>
      <c r="AN91" s="824" t="s">
        <v>135</v>
      </c>
      <c r="AO91" s="705" t="str">
        <f t="shared" si="40"/>
        <v>n/a</v>
      </c>
      <c r="AP91" s="706">
        <f t="shared" si="41"/>
        <v>9.6482686804263338</v>
      </c>
      <c r="AQ91" s="846" t="str">
        <f t="shared" si="42"/>
        <v>n/a</v>
      </c>
      <c r="AR91" s="618">
        <f>INDEX(Historical!$C$7:$C$1227,MATCH(B91,Historical!$B$7:$B$1249,0))*IF(AH91="n/a",1.03,IF(AH91&lt;0,1.01,IF(AH91&gt;10,1.1,(1+AH91/100))))</f>
        <v>16.995000000000001</v>
      </c>
      <c r="AS91" s="844">
        <f t="shared" si="43"/>
        <v>17.504850000000001</v>
      </c>
      <c r="AT91" s="844">
        <f t="shared" si="32"/>
        <v>18.029995500000002</v>
      </c>
      <c r="AU91" s="844">
        <f t="shared" si="32"/>
        <v>18.570895365000002</v>
      </c>
      <c r="AV91" s="844">
        <f t="shared" si="32"/>
        <v>19.128022225950001</v>
      </c>
      <c r="AW91" s="618">
        <f t="shared" si="44"/>
        <v>90.228763090950011</v>
      </c>
      <c r="AX91" s="713">
        <f t="shared" si="45"/>
        <v>22.88617960455295</v>
      </c>
      <c r="AY91" s="891" t="s">
        <v>135</v>
      </c>
      <c r="AZ91" s="830" t="s">
        <v>135</v>
      </c>
      <c r="BA91" s="830" t="s">
        <v>135</v>
      </c>
      <c r="BB91" s="830" t="s">
        <v>135</v>
      </c>
      <c r="BC91" s="830" t="s">
        <v>135</v>
      </c>
      <c r="BD91" s="865" t="s">
        <v>4133</v>
      </c>
      <c r="BE91" s="594">
        <v>2001</v>
      </c>
      <c r="BF91" s="856">
        <f t="shared" si="46"/>
        <v>3</v>
      </c>
      <c r="BG91" s="840" t="s">
        <v>135</v>
      </c>
      <c r="BH91" s="823" t="s">
        <v>4455</v>
      </c>
      <c r="BI91" s="823" t="s">
        <v>4456</v>
      </c>
    </row>
    <row r="92" spans="1:61" ht="11.25" hidden="1" customHeight="1" x14ac:dyDescent="0.2">
      <c r="A92" s="822" t="s">
        <v>4710</v>
      </c>
      <c r="B92" s="833" t="s">
        <v>969</v>
      </c>
      <c r="C92" s="889" t="s">
        <v>107</v>
      </c>
      <c r="D92" s="889" t="s">
        <v>4201</v>
      </c>
      <c r="E92" s="699">
        <v>13</v>
      </c>
      <c r="F92" s="1153">
        <v>281</v>
      </c>
      <c r="G92" s="1134" t="s">
        <v>105</v>
      </c>
      <c r="H92" s="1134" t="s">
        <v>105</v>
      </c>
      <c r="I92" t="n">
        <v>706.95</v>
      </c>
      <c r="J92" s="618">
        <f t="shared" si="33"/>
        <v>2.761157083244925</v>
      </c>
      <c r="K92" s="835">
        <v>4.88</v>
      </c>
      <c r="L92" s="845">
        <v>4</v>
      </c>
      <c r="M92" s="609">
        <f t="shared" si="34"/>
        <v>19.52</v>
      </c>
      <c r="N92" s="828" t="s">
        <v>598</v>
      </c>
      <c r="O92" s="700">
        <v>4.13</v>
      </c>
      <c r="P92" s="603">
        <v>44624</v>
      </c>
      <c r="Q92" s="603">
        <v>44643</v>
      </c>
      <c r="R92" s="609">
        <f t="shared" si="35"/>
        <v>18.159806295399516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13.774104683195599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11.18218168334848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12.518235728113481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11.625838795469502</v>
      </c>
      <c r="W92" s="668">
        <f t="shared" si="36"/>
        <v>1.0767597889789888</v>
      </c>
      <c r="X92" s="669">
        <f t="shared" si="37"/>
        <v>0.83454904854089873</v>
      </c>
      <c r="Y92" s="833"/>
      <c r="Z92" s="618">
        <f t="shared" si="38"/>
        <v>53.774104683195603</v>
      </c>
      <c r="AA92" s="844">
        <f t="shared" si="39"/>
        <v>19.47520661157025</v>
      </c>
      <c r="AB92" s="845">
        <v>12</v>
      </c>
      <c r="AC92" s="824">
        <v>36.299999999999997</v>
      </c>
      <c r="AD92" s="824" t="s">
        <v>135</v>
      </c>
      <c r="AE92" s="824">
        <v>5.73</v>
      </c>
      <c r="AF92" s="824">
        <v>2.89</v>
      </c>
      <c r="AG92" s="824">
        <v>14.899999999999999</v>
      </c>
      <c r="AH92" s="824">
        <v>20</v>
      </c>
      <c r="AI92" s="824">
        <v>-1.5599999999999998</v>
      </c>
      <c r="AJ92" s="824">
        <v>15</v>
      </c>
      <c r="AK92" s="824">
        <v>-0.84</v>
      </c>
      <c r="AL92" s="836">
        <v>106820</v>
      </c>
      <c r="AM92" s="830">
        <v>0.6</v>
      </c>
      <c r="AN92" s="824">
        <v>0</v>
      </c>
      <c r="AO92" s="705">
        <f t="shared" si="40"/>
        <v>-4.1958138002118446</v>
      </c>
      <c r="AP92" s="706">
        <f t="shared" si="41"/>
        <v>15.279392811358406</v>
      </c>
      <c r="AQ92" s="846">
        <f t="shared" si="42"/>
        <v>58.16074398104962</v>
      </c>
      <c r="AR92" s="618">
        <f>INDEX(Historical!$C$7:$C$1227,MATCH(B92,Historical!$B$7:$B$1249,0))*IF(AH92="n/a",1.03,IF(AH92&lt;0,1.01,IF(AH92&gt;10,1.1,(1+AH92/100))))</f>
        <v>18.172000000000001</v>
      </c>
      <c r="AS92" s="844">
        <f t="shared" si="43"/>
        <v>18.353719999999999</v>
      </c>
      <c r="AT92" s="844">
        <f t="shared" si="32"/>
        <v>18.537257199999999</v>
      </c>
      <c r="AU92" s="844">
        <f t="shared" si="32"/>
        <v>18.722629771999998</v>
      </c>
      <c r="AV92" s="844">
        <f t="shared" si="32"/>
        <v>18.909856069719996</v>
      </c>
      <c r="AW92" s="618">
        <f t="shared" si="44"/>
        <v>92.695463041719989</v>
      </c>
      <c r="AX92" s="713">
        <f t="shared" si="45"/>
        <v>13.112025325938184</v>
      </c>
      <c r="AY92" s="891">
        <v>1.32</v>
      </c>
      <c r="AZ92" s="830">
        <v>42.309999999999995</v>
      </c>
      <c r="BA92" s="830">
        <v>-23.26</v>
      </c>
      <c r="BB92" s="830">
        <v>12.629999999999999</v>
      </c>
      <c r="BC92" s="830">
        <v>7.6700000000000008</v>
      </c>
      <c r="BE92" s="594">
        <v>2010</v>
      </c>
      <c r="BF92" s="856">
        <f t="shared" si="46"/>
        <v>1</v>
      </c>
      <c r="BG92" s="840">
        <v>4.1000000000000005</v>
      </c>
      <c r="BH92" s="823" t="s">
        <v>4455</v>
      </c>
      <c r="BI92" s="823" t="s">
        <v>4456</v>
      </c>
    </row>
    <row r="93" spans="1:61" ht="11.25" hidden="1" customHeight="1" x14ac:dyDescent="0.2">
      <c r="A93" s="822" t="s">
        <v>4711</v>
      </c>
      <c r="B93" s="833" t="s">
        <v>146</v>
      </c>
      <c r="C93" s="889" t="s">
        <v>4061</v>
      </c>
      <c r="D93" s="889" t="s">
        <v>4204</v>
      </c>
      <c r="E93" s="699">
        <v>30</v>
      </c>
      <c r="F93" s="1153">
        <v>101</v>
      </c>
      <c r="G93" s="1155" t="s">
        <v>36</v>
      </c>
      <c r="H93" s="1155" t="s">
        <v>114</v>
      </c>
      <c r="I93">
        <v>116.53</v>
      </c>
      <c r="J93" s="618">
        <f t="shared" si="33"/>
        <v>0.77233330472839612</v>
      </c>
      <c r="K93" s="842">
        <v>0.22500000000000001</v>
      </c>
      <c r="L93" s="845">
        <v>4</v>
      </c>
      <c r="M93" s="609">
        <f t="shared" si="34"/>
        <v>0.9</v>
      </c>
      <c r="N93" s="828" t="s">
        <v>147</v>
      </c>
      <c r="O93" s="701">
        <v>0.2</v>
      </c>
      <c r="P93" s="603">
        <v>44798</v>
      </c>
      <c r="Q93" s="603">
        <v>44813</v>
      </c>
      <c r="R93" s="609">
        <f t="shared" si="35"/>
        <v>12.499999999999996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8.5714285714285854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10.715524489384997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12.064750186187467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9.7410809684315147</v>
      </c>
      <c r="W93" s="668">
        <f t="shared" si="36"/>
        <v>1.2385432607824944</v>
      </c>
      <c r="X93" s="669">
        <f t="shared" si="37"/>
        <v>0.90712407414943363</v>
      </c>
      <c r="Y93" s="628"/>
      <c r="Z93" s="618">
        <f t="shared" si="38"/>
        <v>39.823008849557532</v>
      </c>
      <c r="AA93" s="844">
        <f t="shared" si="39"/>
        <v>51.561946902654874</v>
      </c>
      <c r="AB93" s="845">
        <v>12</v>
      </c>
      <c r="AC93" s="824">
        <v>2.2599999999999998</v>
      </c>
      <c r="AD93" s="824">
        <v>3.35</v>
      </c>
      <c r="AE93" s="824">
        <v>5.96</v>
      </c>
      <c r="AF93" s="824">
        <v>7.77</v>
      </c>
      <c r="AG93" s="824">
        <v>16</v>
      </c>
      <c r="AH93" s="824">
        <v>22.900000000000002</v>
      </c>
      <c r="AI93" s="824">
        <v>12.16</v>
      </c>
      <c r="AJ93" s="824">
        <v>13.3</v>
      </c>
      <c r="AK93" s="824">
        <v>14.899999999999999</v>
      </c>
      <c r="AL93" s="836">
        <v>3300</v>
      </c>
      <c r="AM93" s="830">
        <v>0.61</v>
      </c>
      <c r="AN93" s="824">
        <v>0</v>
      </c>
      <c r="AO93" s="705">
        <f t="shared" si="40"/>
        <v>-38.724863411739008</v>
      </c>
      <c r="AP93" s="706">
        <f t="shared" si="41"/>
        <v>12.837083490915864</v>
      </c>
      <c r="AQ93" s="846">
        <f t="shared" si="42"/>
        <v>321.97226208662278</v>
      </c>
      <c r="AR93" s="618">
        <f>INDEX(Historical!$C$7:$C$1227,MATCH(B93,Historical!$B$7:$B$1249,0))*IF(AH93="n/a",1.03,IF(AH93&lt;0,1.01,IF(AH93&gt;10,1.1,(1+AH93/100))))</f>
        <v>0.83600000000000008</v>
      </c>
      <c r="AS93" s="844">
        <f t="shared" si="43"/>
        <v>0.9196000000000002</v>
      </c>
      <c r="AT93" s="844">
        <f t="shared" si="32"/>
        <v>1.0115600000000002</v>
      </c>
      <c r="AU93" s="844">
        <f t="shared" si="32"/>
        <v>1.1127160000000003</v>
      </c>
      <c r="AV93" s="844">
        <f t="shared" si="32"/>
        <v>1.2239876000000003</v>
      </c>
      <c r="AW93" s="618">
        <f t="shared" si="44"/>
        <v>5.1038636000000013</v>
      </c>
      <c r="AX93" s="713">
        <f t="shared" si="45"/>
        <v>4.3798709345233</v>
      </c>
      <c r="AY93" s="891">
        <v>0.89</v>
      </c>
      <c r="AZ93" s="830">
        <v>58.220000000000006</v>
      </c>
      <c r="BA93" s="830">
        <v>-1.82</v>
      </c>
      <c r="BB93" s="830">
        <v>11.469999999999999</v>
      </c>
      <c r="BC93" s="830">
        <v>24.05</v>
      </c>
      <c r="BE93" s="594">
        <v>1993</v>
      </c>
      <c r="BF93" s="856">
        <f t="shared" si="46"/>
        <v>3</v>
      </c>
      <c r="BG93" s="840">
        <v>12</v>
      </c>
      <c r="BH93" s="823" t="s">
        <v>4455</v>
      </c>
      <c r="BI93" s="823" t="s">
        <v>4456</v>
      </c>
    </row>
    <row r="94" spans="1:61" s="737" customFormat="1" ht="11.25" hidden="1" customHeight="1" x14ac:dyDescent="0.2">
      <c r="A94" s="886" t="s">
        <v>5300</v>
      </c>
      <c r="B94" s="743" t="s">
        <v>5291</v>
      </c>
      <c r="C94" s="889" t="s">
        <v>107</v>
      </c>
      <c r="D94" s="889" t="s">
        <v>4205</v>
      </c>
      <c r="E94" s="721">
        <v>7</v>
      </c>
      <c r="F94" s="1153">
        <v>625</v>
      </c>
      <c r="G94" s="1154" t="s">
        <v>105</v>
      </c>
      <c r="H94" s="1154" t="s">
        <v>105</v>
      </c>
      <c r="I94" t="n">
        <v>92.43</v>
      </c>
      <c r="J94" s="723">
        <f t="shared" si="33"/>
        <v>4.6854917234664066</v>
      </c>
      <c r="K94" s="724">
        <v>1.0827</v>
      </c>
      <c r="L94" s="725">
        <v>4</v>
      </c>
      <c r="M94" s="726">
        <f t="shared" si="34"/>
        <v>4.3308</v>
      </c>
      <c r="N94" s="727" t="s">
        <v>965</v>
      </c>
      <c r="O94" s="728">
        <v>1.046</v>
      </c>
      <c r="P94" s="1049">
        <v>44774</v>
      </c>
      <c r="Q94" s="1049">
        <v>44799</v>
      </c>
      <c r="R94" s="726">
        <f t="shared" si="35"/>
        <v>3.5086042065009515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7.8085802292718665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4.7698296922109806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5.8182773697618595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1.6654506113408907</v>
      </c>
      <c r="W94" s="668">
        <f t="shared" si="36"/>
        <v>3.49351540666669</v>
      </c>
      <c r="X94" s="669">
        <f t="shared" si="37"/>
        <v>0.53872938608906107</v>
      </c>
      <c r="Y94" s="890" t="s">
        <v>5302</v>
      </c>
      <c r="Z94" s="723">
        <f t="shared" si="38"/>
        <v>34.618705035971225</v>
      </c>
      <c r="AA94" s="730">
        <f t="shared" si="39"/>
        <v>7.3884892086330938</v>
      </c>
      <c r="AB94" s="725">
        <v>10</v>
      </c>
      <c r="AC94" s="731">
        <v>12.51</v>
      </c>
      <c r="AD94" s="731">
        <v>1.54</v>
      </c>
      <c r="AE94" s="731">
        <v>3.77</v>
      </c>
      <c r="AF94" s="731">
        <v>1.35</v>
      </c>
      <c r="AG94" s="731">
        <v>18.600000000000001</v>
      </c>
      <c r="AH94" s="731">
        <v>53.300000000000004</v>
      </c>
      <c r="AI94" s="731">
        <v>6.23</v>
      </c>
      <c r="AJ94" s="731">
        <v>10.8</v>
      </c>
      <c r="AK94" s="731">
        <v>5</v>
      </c>
      <c r="AL94" s="732">
        <v>64280</v>
      </c>
      <c r="AM94" s="733">
        <v>0.1</v>
      </c>
      <c r="AN94" s="731">
        <v>2.73</v>
      </c>
      <c r="AO94" s="734">
        <f t="shared" si="40"/>
        <v>3.1152798845951724</v>
      </c>
      <c r="AP94" s="735">
        <f t="shared" si="41"/>
        <v>10.503769093228266</v>
      </c>
      <c r="AQ94" s="846">
        <f t="shared" si="42"/>
        <v>-33.41851965313586</v>
      </c>
      <c r="AR94" s="618">
        <f>INDEX(Historical!$C$7:$C$1227,MATCH(B94,Historical!$B$7:$B$1249,0))*IF(AH94="n/a",1.03,IF(AH94&lt;0,1.01,IF(AH94&gt;10,1.1,(1+AH94/100))))</f>
        <v>3.7345000000000002</v>
      </c>
      <c r="AS94" s="730">
        <f t="shared" si="43"/>
        <v>3.9671593500000002</v>
      </c>
      <c r="AT94" s="730">
        <f t="shared" si="32"/>
        <v>4.1655173175</v>
      </c>
      <c r="AU94" s="730">
        <f t="shared" si="32"/>
        <v>4.3737931833750006</v>
      </c>
      <c r="AV94" s="730">
        <f t="shared" si="32"/>
        <v>4.5924828425437507</v>
      </c>
      <c r="AW94" s="723">
        <f t="shared" si="44"/>
        <v>20.833452693418749</v>
      </c>
      <c r="AX94" s="736">
        <f t="shared" si="45"/>
        <v>22.539708637259277</v>
      </c>
      <c r="AY94" s="892">
        <v>1.1100000000000001</v>
      </c>
      <c r="AZ94" s="733">
        <v>19.93</v>
      </c>
      <c r="BA94" s="733">
        <v>-20.309999999999999</v>
      </c>
      <c r="BB94" s="733">
        <v>5.96</v>
      </c>
      <c r="BC94" s="733">
        <v>-4.22</v>
      </c>
      <c r="BD94" s="866"/>
      <c r="BE94" s="594">
        <v>2016</v>
      </c>
      <c r="BF94" s="856">
        <f t="shared" si="46"/>
        <v>1</v>
      </c>
      <c r="BG94" s="784">
        <v>1.0999999999999999</v>
      </c>
      <c r="BH94" s="823" t="s">
        <v>4459</v>
      </c>
      <c r="BI94" s="823" t="s">
        <v>4456</v>
      </c>
    </row>
    <row r="95" spans="1:61" ht="11.25" hidden="1" customHeight="1" x14ac:dyDescent="0.2">
      <c r="A95" s="829" t="s">
        <v>448</v>
      </c>
      <c r="B95" s="833" t="s">
        <v>449</v>
      </c>
      <c r="C95" s="889" t="s">
        <v>107</v>
      </c>
      <c r="D95" s="889" t="s">
        <v>4205</v>
      </c>
      <c r="E95" s="699">
        <v>18</v>
      </c>
      <c r="F95" s="1153">
        <v>217</v>
      </c>
      <c r="G95" s="1150" t="s">
        <v>105</v>
      </c>
      <c r="H95" s="1150" t="s">
        <v>105</v>
      </c>
      <c r="I95">
        <v>33.83</v>
      </c>
      <c r="J95" s="618">
        <f t="shared" si="33"/>
        <v>2.9559562518474731</v>
      </c>
      <c r="K95" s="843">
        <v>0.25</v>
      </c>
      <c r="L95" s="845">
        <v>4</v>
      </c>
      <c r="M95" s="609">
        <f t="shared" si="34"/>
        <v>1</v>
      </c>
      <c r="N95" s="828" t="s">
        <v>235</v>
      </c>
      <c r="O95" s="703">
        <v>0.24</v>
      </c>
      <c r="P95" s="603">
        <v>44777</v>
      </c>
      <c r="Q95" s="603">
        <v>44785</v>
      </c>
      <c r="R95" s="609">
        <f t="shared" si="35"/>
        <v>4.1666666666666705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2.1739130434782483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13.968467749475423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13.008610609940119</v>
      </c>
      <c r="V95" s="667">
        <f>IF(INDEX(Historical!$N$7:$N$1218,MATCH(B95,Historical!$B$7:$B$1249,0))=0,"n/a",((INDEX(Historical!$C$7:$C$1227,MATCH(B95,Historical!$B$7:$B$1249,0))/INDEX(Historical!$N$7:$N$1218,MATCH(B95,Historical!$B$7:$B$1249,0)))^(1/10)-1)*100)</f>
        <v>11.205034523276813</v>
      </c>
      <c r="W95" s="668">
        <f t="shared" si="36"/>
        <v>1.1609612253239061</v>
      </c>
      <c r="X95" s="669">
        <f t="shared" si="37"/>
        <v>3.2521526524850297</v>
      </c>
      <c r="Y95" s="641" t="s">
        <v>4048</v>
      </c>
      <c r="Z95" s="618">
        <f t="shared" si="38"/>
        <v>36.764705882352935</v>
      </c>
      <c r="AA95" s="844">
        <f t="shared" si="39"/>
        <v>12.437499999999998</v>
      </c>
      <c r="AB95" s="845">
        <v>12</v>
      </c>
      <c r="AC95" s="824">
        <v>2.72</v>
      </c>
      <c r="AD95" s="824">
        <v>1.26</v>
      </c>
      <c r="AE95" s="824">
        <v>4.38</v>
      </c>
      <c r="AF95" s="824">
        <v>1.38</v>
      </c>
      <c r="AG95" s="824">
        <v>10.4</v>
      </c>
      <c r="AH95" s="824">
        <v>3.6999999999999997</v>
      </c>
      <c r="AI95" s="824">
        <v>7.68</v>
      </c>
      <c r="AJ95" s="824">
        <v>4</v>
      </c>
      <c r="AK95" s="824">
        <v>10</v>
      </c>
      <c r="AL95" s="836">
        <v>556.72</v>
      </c>
      <c r="AM95" s="830">
        <v>0.5</v>
      </c>
      <c r="AN95" s="824">
        <v>0</v>
      </c>
      <c r="AO95" s="705">
        <f t="shared" si="40"/>
        <v>3.5270668617875938</v>
      </c>
      <c r="AP95" s="706">
        <f t="shared" si="41"/>
        <v>15.964566861787592</v>
      </c>
      <c r="AQ95" s="846">
        <f t="shared" si="42"/>
        <v>-12.659669491503911</v>
      </c>
      <c r="AR95" s="618">
        <f>INDEX(Historical!$C$7:$C$1227,MATCH(B95,Historical!$B$7:$B$1249,0))*IF(AH95="n/a",1.03,IF(AH95&lt;0,1.01,IF(AH95&gt;10,1.1,(1+AH95/100))))</f>
        <v>0.97477999999999987</v>
      </c>
      <c r="AS95" s="844">
        <f t="shared" si="43"/>
        <v>1.0496431039999998</v>
      </c>
      <c r="AT95" s="844">
        <f t="shared" si="32"/>
        <v>1.1546074143999998</v>
      </c>
      <c r="AU95" s="844">
        <f t="shared" si="32"/>
        <v>1.27006815584</v>
      </c>
      <c r="AV95" s="844">
        <f t="shared" si="32"/>
        <v>1.3970749714240001</v>
      </c>
      <c r="AW95" s="618">
        <f t="shared" si="44"/>
        <v>5.846173645663999</v>
      </c>
      <c r="AX95" s="713">
        <f t="shared" si="45"/>
        <v>17.281033537286429</v>
      </c>
      <c r="AY95" s="891">
        <v>0.75</v>
      </c>
      <c r="AZ95" s="830">
        <v>20.11</v>
      </c>
      <c r="BA95" s="830">
        <v>-9.48</v>
      </c>
      <c r="BB95" s="830">
        <v>8.1100000000000012</v>
      </c>
      <c r="BC95" s="830">
        <v>8.93</v>
      </c>
      <c r="BE95" s="594">
        <v>2005</v>
      </c>
      <c r="BF95" s="856">
        <f t="shared" si="46"/>
        <v>2</v>
      </c>
      <c r="BG95" s="840">
        <v>1</v>
      </c>
      <c r="BH95" s="823" t="s">
        <v>4455</v>
      </c>
      <c r="BI95" s="823" t="s">
        <v>4456</v>
      </c>
    </row>
    <row r="96" spans="1:61" ht="11.25" hidden="1" customHeight="1" x14ac:dyDescent="0.2">
      <c r="A96" s="822" t="s">
        <v>4713</v>
      </c>
      <c r="B96" s="833" t="s">
        <v>982</v>
      </c>
      <c r="C96" s="889" t="s">
        <v>152</v>
      </c>
      <c r="D96" s="889" t="s">
        <v>4215</v>
      </c>
      <c r="E96" s="699">
        <v>13</v>
      </c>
      <c r="F96" s="1153">
        <v>272</v>
      </c>
      <c r="G96" s="1130" t="s">
        <v>114</v>
      </c>
      <c r="H96" s="1130" t="s">
        <v>114</v>
      </c>
      <c r="I96" t="n">
        <v>78.83</v>
      </c>
      <c r="J96" s="618">
        <f t="shared" si="33"/>
        <v>2.7400735760497277</v>
      </c>
      <c r="K96" s="835">
        <v>0.54</v>
      </c>
      <c r="L96" s="845">
        <v>4</v>
      </c>
      <c r="M96" s="609">
        <f t="shared" si="34"/>
        <v>2.16</v>
      </c>
      <c r="N96" s="828" t="s">
        <v>138</v>
      </c>
      <c r="O96" s="700">
        <v>0.49</v>
      </c>
      <c r="P96" s="603">
        <v>44567</v>
      </c>
      <c r="Q96" s="603">
        <v>44593</v>
      </c>
      <c r="R96" s="609">
        <f t="shared" si="35"/>
        <v>10.204081632653072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8.8888888888888786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6.998748056507953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5.2161718884977448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4.0323033089643134</v>
      </c>
      <c r="W96" s="668">
        <f t="shared" si="36"/>
        <v>1.2935961133929443</v>
      </c>
      <c r="X96" s="669">
        <f t="shared" si="37"/>
        <v>1.5806581480296196</v>
      </c>
      <c r="Y96" s="628"/>
      <c r="Z96" s="618">
        <f t="shared" si="38"/>
        <v>70.358306188925084</v>
      </c>
      <c r="AA96" s="844">
        <f t="shared" si="39"/>
        <v>25.677524429967427</v>
      </c>
      <c r="AB96" s="845">
        <v>8</v>
      </c>
      <c r="AC96" s="824">
        <v>3.07</v>
      </c>
      <c r="AD96" s="824">
        <v>6.22</v>
      </c>
      <c r="AE96" s="824">
        <v>3.58</v>
      </c>
      <c r="AF96" s="824">
        <v>5.16</v>
      </c>
      <c r="AG96" s="824">
        <v>20.100000000000001</v>
      </c>
      <c r="AH96" s="824">
        <v>178</v>
      </c>
      <c r="AI96" s="824">
        <v>4.42</v>
      </c>
      <c r="AJ96" s="824">
        <v>3.3000000000000003</v>
      </c>
      <c r="AK96" s="824">
        <v>4.1399999999999997</v>
      </c>
      <c r="AL96" s="836">
        <v>167440</v>
      </c>
      <c r="AM96" s="830">
        <v>0.1</v>
      </c>
      <c r="AN96" s="824">
        <v>1.2</v>
      </c>
      <c r="AO96" s="705">
        <f t="shared" si="40"/>
        <v>-17.721278965419955</v>
      </c>
      <c r="AP96" s="706">
        <f t="shared" si="41"/>
        <v>7.9562454645474725</v>
      </c>
      <c r="AQ96" s="846">
        <f t="shared" si="42"/>
        <v>142.66669052988149</v>
      </c>
      <c r="AR96" s="618">
        <f>INDEX(Historical!$C$7:$C$1227,MATCH(B96,Historical!$B$7:$B$1249,0))*IF(AH96="n/a",1.03,IF(AH96&lt;0,1.01,IF(AH96&gt;10,1.1,(1+AH96/100))))</f>
        <v>2.1560000000000001</v>
      </c>
      <c r="AS96" s="844">
        <f t="shared" si="43"/>
        <v>2.2512952000000004</v>
      </c>
      <c r="AT96" s="844">
        <f t="shared" si="32"/>
        <v>2.3444988212800006</v>
      </c>
      <c r="AU96" s="844">
        <f t="shared" si="32"/>
        <v>2.4415610724809929</v>
      </c>
      <c r="AV96" s="844">
        <f t="shared" si="32"/>
        <v>2.5426417008817062</v>
      </c>
      <c r="AW96" s="618">
        <f t="shared" si="44"/>
        <v>11.735996794642698</v>
      </c>
      <c r="AX96" s="713">
        <f t="shared" si="45"/>
        <v>14.887729030372574</v>
      </c>
      <c r="AY96" s="891">
        <v>0.39</v>
      </c>
      <c r="AZ96" s="830">
        <v>50.849999999999994</v>
      </c>
      <c r="BA96" s="830">
        <v>-1.0999999999999999</v>
      </c>
      <c r="BB96" s="830">
        <v>8.23</v>
      </c>
      <c r="BC96" s="830">
        <v>8.9700000000000006</v>
      </c>
      <c r="BE96" s="594">
        <v>2010</v>
      </c>
      <c r="BF96" s="856">
        <f t="shared" si="46"/>
        <v>1</v>
      </c>
      <c r="BG96" s="840">
        <v>6.5</v>
      </c>
      <c r="BH96" s="823" t="s">
        <v>4455</v>
      </c>
      <c r="BI96" s="823" t="s">
        <v>4456</v>
      </c>
    </row>
    <row r="97" spans="1:61" ht="12" hidden="1" customHeight="1" x14ac:dyDescent="0.2">
      <c r="A97" s="839" t="s">
        <v>5298</v>
      </c>
      <c r="B97" s="833" t="s">
        <v>1903</v>
      </c>
      <c r="C97" s="889" t="s">
        <v>107</v>
      </c>
      <c r="D97" s="889" t="s">
        <v>4205</v>
      </c>
      <c r="E97" s="699">
        <v>6</v>
      </c>
      <c r="F97" s="1153">
        <v>671</v>
      </c>
      <c r="G97" s="1150" t="s">
        <v>105</v>
      </c>
      <c r="H97" s="1150" t="s">
        <v>105</v>
      </c>
      <c r="I97" t="n">
        <v>50.3</v>
      </c>
      <c r="J97" s="618">
        <f t="shared" si="33"/>
        <v>6.3801192842942349</v>
      </c>
      <c r="K97" s="835">
        <v>0.80230000000000001</v>
      </c>
      <c r="L97" s="845">
        <v>4</v>
      </c>
      <c r="M97" s="609">
        <f t="shared" si="34"/>
        <v>3.2092000000000001</v>
      </c>
      <c r="N97" s="828" t="s">
        <v>277</v>
      </c>
      <c r="O97" s="700">
        <v>0.78290000000000004</v>
      </c>
      <c r="P97" s="603">
        <v>44743</v>
      </c>
      <c r="Q97" s="603">
        <v>44769</v>
      </c>
      <c r="R97" s="609">
        <f t="shared" si="35"/>
        <v>2.4779665346787549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7.3803912766992052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3.9817075764860821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5.7203545703599534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3.3098017292576776</v>
      </c>
      <c r="W97" s="668">
        <f t="shared" si="36"/>
        <v>1.7283073242102978</v>
      </c>
      <c r="X97" s="669">
        <f t="shared" si="37"/>
        <v>0.95339242839332561</v>
      </c>
      <c r="Y97" s="640" t="s">
        <v>5302</v>
      </c>
      <c r="Z97" s="618">
        <f t="shared" si="38"/>
        <v>51.429487179487175</v>
      </c>
      <c r="AA97" s="844">
        <f t="shared" si="39"/>
        <v>8.0608974358974343</v>
      </c>
      <c r="AB97" s="845">
        <v>10</v>
      </c>
      <c r="AC97" s="824">
        <v>6.24</v>
      </c>
      <c r="AD97" s="824">
        <v>2.0299999999999998</v>
      </c>
      <c r="AE97" s="824">
        <v>2.82</v>
      </c>
      <c r="AF97" s="824">
        <v>1.26</v>
      </c>
      <c r="AG97" s="824">
        <v>15.5</v>
      </c>
      <c r="AH97" s="824">
        <v>45.300000000000004</v>
      </c>
      <c r="AI97" s="824">
        <v>-0.55999999999999994</v>
      </c>
      <c r="AJ97" s="824">
        <v>6</v>
      </c>
      <c r="AK97" s="824">
        <v>4.05</v>
      </c>
      <c r="AL97" s="836">
        <v>60330</v>
      </c>
      <c r="AM97" s="830">
        <v>0.03</v>
      </c>
      <c r="AN97" s="824">
        <v>0.13</v>
      </c>
      <c r="AO97" s="705">
        <f t="shared" si="40"/>
        <v>4.039576418756754</v>
      </c>
      <c r="AP97" s="706">
        <f t="shared" si="41"/>
        <v>12.100473854654188</v>
      </c>
      <c r="AQ97" s="846">
        <f t="shared" si="42"/>
        <v>-32.812928594092128</v>
      </c>
      <c r="AR97" s="618">
        <f>INDEX(Historical!$C$7:$C$1227,MATCH(B97,Historical!$B$7:$B$1249,0))*IF(AH97="n/a",1.03,IF(AH97&lt;0,1.01,IF(AH97&gt;10,1.1,(1+AH97/100))))</f>
        <v>3.1576600000000004</v>
      </c>
      <c r="AS97" s="844">
        <f t="shared" si="43"/>
        <v>3.1892366000000005</v>
      </c>
      <c r="AT97" s="844">
        <f t="shared" si="32"/>
        <v>3.3184006823000005</v>
      </c>
      <c r="AU97" s="844">
        <f t="shared" si="32"/>
        <v>3.4527959099331507</v>
      </c>
      <c r="AV97" s="844">
        <f t="shared" si="32"/>
        <v>3.592634144285443</v>
      </c>
      <c r="AW97" s="618">
        <f t="shared" si="44"/>
        <v>16.710727336518595</v>
      </c>
      <c r="AX97" s="713">
        <f t="shared" si="45"/>
        <v>33.222121941388863</v>
      </c>
      <c r="AY97" s="891">
        <v>0.97</v>
      </c>
      <c r="AZ97" s="830">
        <v>15.329999999999998</v>
      </c>
      <c r="BA97" s="830">
        <v>-30.270000000000003</v>
      </c>
      <c r="BB97" s="830">
        <v>5.64</v>
      </c>
      <c r="BC97" s="830">
        <v>-13.69</v>
      </c>
      <c r="BE97" s="594">
        <v>2017</v>
      </c>
      <c r="BF97" s="856">
        <f t="shared" si="46"/>
        <v>1</v>
      </c>
      <c r="BG97" s="840">
        <v>0.8</v>
      </c>
      <c r="BH97" s="823" t="s">
        <v>4459</v>
      </c>
      <c r="BI97" s="823" t="s">
        <v>4456</v>
      </c>
    </row>
    <row r="98" spans="1:61" ht="11.25" hidden="1" customHeight="1" x14ac:dyDescent="0.2">
      <c r="A98" s="839" t="s">
        <v>4629</v>
      </c>
      <c r="B98" s="833" t="s">
        <v>1900</v>
      </c>
      <c r="C98" s="889" t="s">
        <v>107</v>
      </c>
      <c r="D98" s="889" t="s">
        <v>4205</v>
      </c>
      <c r="E98" s="699">
        <v>6</v>
      </c>
      <c r="F98" s="1153">
        <v>641</v>
      </c>
      <c r="G98" s="1153" t="s">
        <v>105</v>
      </c>
      <c r="H98" s="1153" t="s">
        <v>105</v>
      </c>
      <c r="I98">
        <v>77.25</v>
      </c>
      <c r="J98" s="618">
        <f t="shared" si="33"/>
        <v>3.6245954692556634</v>
      </c>
      <c r="K98" s="835">
        <v>0.7</v>
      </c>
      <c r="L98" s="845">
        <v>4</v>
      </c>
      <c r="M98" s="609">
        <f t="shared" si="34"/>
        <v>2.8</v>
      </c>
      <c r="N98" s="828" t="s">
        <v>147</v>
      </c>
      <c r="O98" s="700">
        <v>0.67</v>
      </c>
      <c r="P98" s="895">
        <v>44438</v>
      </c>
      <c r="Q98" s="895">
        <v>44454</v>
      </c>
      <c r="R98" s="609">
        <f t="shared" si="35"/>
        <v>4.4776119402984946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2.2388059701492491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5.4010413807842328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7.710428028660643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4.2912339045013903</v>
      </c>
      <c r="W98" s="668">
        <f t="shared" si="36"/>
        <v>1.7967857731019063</v>
      </c>
      <c r="X98" s="669">
        <f t="shared" si="37"/>
        <v>0.95190469489637575</v>
      </c>
      <c r="Y98" s="640"/>
      <c r="Z98" s="618">
        <f t="shared" si="38"/>
        <v>50.632911392405056</v>
      </c>
      <c r="AA98" s="844">
        <f t="shared" si="39"/>
        <v>13.969258589511753</v>
      </c>
      <c r="AB98" s="845">
        <v>12</v>
      </c>
      <c r="AC98" s="824">
        <v>5.53</v>
      </c>
      <c r="AD98" s="824">
        <v>1.6</v>
      </c>
      <c r="AE98" s="824">
        <v>5.67</v>
      </c>
      <c r="AF98" s="824">
        <v>2.85</v>
      </c>
      <c r="AG98" s="824">
        <v>17.7</v>
      </c>
      <c r="AH98" s="824">
        <v>62.1</v>
      </c>
      <c r="AI98" s="824">
        <v>5.29</v>
      </c>
      <c r="AJ98" s="824">
        <v>8.1</v>
      </c>
      <c r="AK98" s="824">
        <v>9</v>
      </c>
      <c r="AL98" s="836">
        <v>3160</v>
      </c>
      <c r="AM98" s="830">
        <v>0.6</v>
      </c>
      <c r="AN98" s="824">
        <v>0.01</v>
      </c>
      <c r="AO98" s="705">
        <f t="shared" si="40"/>
        <v>-2.6342350915954462</v>
      </c>
      <c r="AP98" s="706">
        <f t="shared" si="41"/>
        <v>11.335023497916307</v>
      </c>
      <c r="AQ98" s="846">
        <f t="shared" si="42"/>
        <v>33.020277451904121</v>
      </c>
      <c r="AR98" s="618">
        <f>INDEX(Historical!$C$7:$C$1227,MATCH(B98,Historical!$B$7:$B$1249,0))*IF(AH98="n/a",1.03,IF(AH98&lt;0,1.01,IF(AH98&gt;10,1.1,(1+AH98/100))))</f>
        <v>3.0140000000000007</v>
      </c>
      <c r="AS98" s="844">
        <f t="shared" si="43"/>
        <v>3.1734406000000006</v>
      </c>
      <c r="AT98" s="844">
        <f t="shared" ref="AT98:AV117" si="47">IF($AK98="n/a",1.03*AS98,IF($AK98&lt;0,1.01*AS98,IF($AK98&gt;10,1.1*AS98,(1+$AK98/100)*AS98)))</f>
        <v>3.459050254000001</v>
      </c>
      <c r="AU98" s="844">
        <f t="shared" si="47"/>
        <v>3.7703647768600015</v>
      </c>
      <c r="AV98" s="844">
        <f t="shared" si="47"/>
        <v>4.1096976067774023</v>
      </c>
      <c r="AW98" s="618">
        <f t="shared" si="44"/>
        <v>17.526553237637408</v>
      </c>
      <c r="AX98" s="713">
        <f t="shared" si="45"/>
        <v>22.688094806003118</v>
      </c>
      <c r="AY98" s="891">
        <v>1.02</v>
      </c>
      <c r="AZ98" s="830">
        <v>15</v>
      </c>
      <c r="BA98" s="830">
        <v>-12.68</v>
      </c>
      <c r="BB98" s="830">
        <v>3.9600000000000004</v>
      </c>
      <c r="BC98" s="830">
        <v>2.17</v>
      </c>
      <c r="BE98" s="594">
        <v>2016</v>
      </c>
      <c r="BF98" s="856">
        <f t="shared" si="46"/>
        <v>1</v>
      </c>
      <c r="BG98" s="840">
        <v>1</v>
      </c>
      <c r="BH98" s="823" t="s">
        <v>4455</v>
      </c>
      <c r="BI98" s="823" t="s">
        <v>4456</v>
      </c>
    </row>
    <row r="99" spans="1:61" ht="11.25" hidden="1" customHeight="1" x14ac:dyDescent="0.2">
      <c r="A99" s="829" t="s">
        <v>4714</v>
      </c>
      <c r="B99" s="833" t="s">
        <v>460</v>
      </c>
      <c r="C99" s="889" t="s">
        <v>107</v>
      </c>
      <c r="D99" s="889" t="s">
        <v>4205</v>
      </c>
      <c r="E99" s="699">
        <v>18</v>
      </c>
      <c r="F99" s="1153">
        <v>227</v>
      </c>
      <c r="G99" s="1121" t="s">
        <v>36</v>
      </c>
      <c r="H99" s="1121" t="s">
        <v>36</v>
      </c>
      <c r="I99">
        <v>103.81</v>
      </c>
      <c r="J99" s="618">
        <f t="shared" si="33"/>
        <v>2.0807244003467873</v>
      </c>
      <c r="K99" s="835">
        <v>0.54</v>
      </c>
      <c r="L99" s="845">
        <v>4</v>
      </c>
      <c r="M99" s="609">
        <f t="shared" si="34"/>
        <v>2.16</v>
      </c>
      <c r="N99" s="828" t="s">
        <v>461</v>
      </c>
      <c r="O99" s="700">
        <v>0.53</v>
      </c>
      <c r="P99" s="1006">
        <v>44879</v>
      </c>
      <c r="Q99" s="1006">
        <v>44890</v>
      </c>
      <c r="R99" s="609">
        <f t="shared" si="35"/>
        <v>1.8867924528301903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1.9512195121951237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3.228011545636722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3.853236759941292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6.3424800092764411</v>
      </c>
      <c r="W99" s="668">
        <f t="shared" si="36"/>
        <v>0.60752840439474631</v>
      </c>
      <c r="X99" s="669">
        <f t="shared" si="37"/>
        <v>0.187962768777624</v>
      </c>
      <c r="Y99" s="834"/>
      <c r="Z99" s="618">
        <f t="shared" si="38"/>
        <v>31.304347826086961</v>
      </c>
      <c r="AA99" s="844">
        <f t="shared" si="39"/>
        <v>15.044927536231883</v>
      </c>
      <c r="AB99" s="845">
        <v>12</v>
      </c>
      <c r="AC99" s="824">
        <v>6.9</v>
      </c>
      <c r="AD99" s="824">
        <v>2.14</v>
      </c>
      <c r="AE99" s="824">
        <v>5.72</v>
      </c>
      <c r="AF99" s="824">
        <v>1.53</v>
      </c>
      <c r="AG99" s="824">
        <v>9.6</v>
      </c>
      <c r="AH99" s="824">
        <v>44.5</v>
      </c>
      <c r="AI99" s="824">
        <v>19.009999999999998</v>
      </c>
      <c r="AJ99" s="824">
        <v>20.5</v>
      </c>
      <c r="AK99" s="824">
        <v>7.0000000000000009</v>
      </c>
      <c r="AL99" s="836">
        <v>7050</v>
      </c>
      <c r="AM99" s="830">
        <v>0.4</v>
      </c>
      <c r="AN99" s="824">
        <v>0.04</v>
      </c>
      <c r="AO99" s="705">
        <f t="shared" si="40"/>
        <v>-9.1109663759438035</v>
      </c>
      <c r="AP99" s="706">
        <f t="shared" si="41"/>
        <v>5.9339611602880797</v>
      </c>
      <c r="AQ99" s="846">
        <f t="shared" si="42"/>
        <v>1.1461849237907717</v>
      </c>
      <c r="AR99" s="618">
        <f>INDEX(Historical!$C$7:$C$1227,MATCH(B99,Historical!$B$7:$B$1249,0))*IF(AH99="n/a",1.03,IF(AH99&lt;0,1.01,IF(AH99&gt;10,1.1,(1+AH99/100))))</f>
        <v>2.2989999999999999</v>
      </c>
      <c r="AS99" s="844">
        <f t="shared" si="43"/>
        <v>2.5289000000000001</v>
      </c>
      <c r="AT99" s="844">
        <f t="shared" si="47"/>
        <v>2.7059230000000003</v>
      </c>
      <c r="AU99" s="844">
        <f t="shared" si="47"/>
        <v>2.8953376100000003</v>
      </c>
      <c r="AV99" s="844">
        <f t="shared" si="47"/>
        <v>3.0980112427000006</v>
      </c>
      <c r="AW99" s="618">
        <f t="shared" si="44"/>
        <v>13.5271718527</v>
      </c>
      <c r="AX99" s="713">
        <f t="shared" si="45"/>
        <v>13.030702102591274</v>
      </c>
      <c r="AY99" s="891">
        <v>1.32</v>
      </c>
      <c r="AZ99" s="830">
        <v>49.14</v>
      </c>
      <c r="BA99" s="830">
        <v>-12.889999999999999</v>
      </c>
      <c r="BB99" s="830">
        <v>6.0699999999999994</v>
      </c>
      <c r="BC99" s="830">
        <v>15.010000000000002</v>
      </c>
      <c r="BE99" s="594">
        <v>2005</v>
      </c>
      <c r="BF99" s="856">
        <f t="shared" si="46"/>
        <v>2</v>
      </c>
      <c r="BG99" s="840">
        <v>1</v>
      </c>
      <c r="BH99" s="823" t="s">
        <v>4455</v>
      </c>
      <c r="BI99" s="823" t="s">
        <v>4456</v>
      </c>
    </row>
    <row r="100" spans="1:61" ht="11.25" hidden="1" customHeight="1" x14ac:dyDescent="0.2">
      <c r="A100" s="838" t="s">
        <v>955</v>
      </c>
      <c r="B100" s="833" t="s">
        <v>956</v>
      </c>
      <c r="C100" s="889" t="s">
        <v>107</v>
      </c>
      <c r="D100" s="889" t="s">
        <v>4205</v>
      </c>
      <c r="E100" s="699">
        <v>10</v>
      </c>
      <c r="F100" s="1153">
        <v>463</v>
      </c>
      <c r="G100" s="1130" t="s">
        <v>105</v>
      </c>
      <c r="H100" s="1130" t="s">
        <v>105</v>
      </c>
      <c r="I100">
        <v>28</v>
      </c>
      <c r="J100" s="618">
        <f t="shared" si="33"/>
        <v>2.6428571428571428</v>
      </c>
      <c r="K100" s="835">
        <v>0.185</v>
      </c>
      <c r="L100" s="845">
        <v>4</v>
      </c>
      <c r="M100" s="609">
        <f t="shared" si="34"/>
        <v>0.74</v>
      </c>
      <c r="N100" s="828" t="s">
        <v>945</v>
      </c>
      <c r="O100" s="700">
        <v>0.185</v>
      </c>
      <c r="P100" s="603">
        <v>44602</v>
      </c>
      <c r="Q100" s="603">
        <v>44610</v>
      </c>
      <c r="R100" s="609">
        <f t="shared" si="35"/>
        <v>0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2.857142857142847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6.2658569182611146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8.4471771197698544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33.5141362540313</v>
      </c>
      <c r="W100" s="668">
        <f t="shared" si="36"/>
        <v>0.25204818216831631</v>
      </c>
      <c r="X100" s="669" t="str">
        <f t="shared" si="37"/>
        <v>n/a</v>
      </c>
      <c r="Y100" s="834"/>
      <c r="Z100" s="618" t="str">
        <f t="shared" si="38"/>
        <v>n/a</v>
      </c>
      <c r="AA100" s="844" t="str">
        <f t="shared" si="39"/>
        <v>n/a</v>
      </c>
      <c r="AB100" s="845">
        <v>12</v>
      </c>
      <c r="AC100" s="824" t="s">
        <v>135</v>
      </c>
      <c r="AD100" s="824" t="s">
        <v>135</v>
      </c>
      <c r="AE100" s="824" t="s">
        <v>135</v>
      </c>
      <c r="AF100" s="824" t="s">
        <v>135</v>
      </c>
      <c r="AG100" s="824" t="s">
        <v>135</v>
      </c>
      <c r="AH100" s="824" t="s">
        <v>135</v>
      </c>
      <c r="AI100" s="824" t="s">
        <v>135</v>
      </c>
      <c r="AJ100" s="824" t="s">
        <v>135</v>
      </c>
      <c r="AK100" s="824" t="s">
        <v>135</v>
      </c>
      <c r="AL100" s="836" t="s">
        <v>135</v>
      </c>
      <c r="AM100" s="830" t="s">
        <v>135</v>
      </c>
      <c r="AN100" s="824" t="s">
        <v>135</v>
      </c>
      <c r="AO100" s="705" t="str">
        <f t="shared" si="40"/>
        <v>n/a</v>
      </c>
      <c r="AP100" s="706">
        <f t="shared" si="41"/>
        <v>11.090034262626997</v>
      </c>
      <c r="AQ100" s="846" t="str">
        <f t="shared" si="42"/>
        <v>n/a</v>
      </c>
      <c r="AR100" s="618">
        <f>INDEX(Historical!$C$7:$C$1227,MATCH(B100,Historical!$B$7:$B$1249,0))*IF(AH100="n/a",1.03,IF(AH100&lt;0,1.01,IF(AH100&gt;10,1.1,(1+AH100/100))))</f>
        <v>0.6741818181818181</v>
      </c>
      <c r="AS100" s="844">
        <f t="shared" si="43"/>
        <v>0.69440727272727265</v>
      </c>
      <c r="AT100" s="844">
        <f t="shared" si="47"/>
        <v>0.71523949090909089</v>
      </c>
      <c r="AU100" s="844">
        <f t="shared" si="47"/>
        <v>0.73669667563636365</v>
      </c>
      <c r="AV100" s="844">
        <f t="shared" si="47"/>
        <v>0.7587975759054546</v>
      </c>
      <c r="AW100" s="618">
        <f t="shared" si="44"/>
        <v>3.57932283336</v>
      </c>
      <c r="AX100" s="713">
        <f t="shared" si="45"/>
        <v>12.783295833428571</v>
      </c>
      <c r="AY100" s="891" t="s">
        <v>135</v>
      </c>
      <c r="AZ100" s="830" t="s">
        <v>135</v>
      </c>
      <c r="BA100" s="830" t="s">
        <v>135</v>
      </c>
      <c r="BB100" s="830" t="s">
        <v>135</v>
      </c>
      <c r="BC100" s="830" t="s">
        <v>135</v>
      </c>
      <c r="BD100" s="865" t="s">
        <v>4133</v>
      </c>
      <c r="BE100" s="594">
        <v>2013</v>
      </c>
      <c r="BF100" s="856">
        <f t="shared" si="46"/>
        <v>1</v>
      </c>
      <c r="BG100" s="840" t="s">
        <v>135</v>
      </c>
      <c r="BH100" s="823" t="s">
        <v>4455</v>
      </c>
      <c r="BI100" s="823" t="s">
        <v>4456</v>
      </c>
    </row>
    <row r="101" spans="1:61" ht="11.25" hidden="1" customHeight="1" x14ac:dyDescent="0.2">
      <c r="A101" s="839" t="s">
        <v>4377</v>
      </c>
      <c r="B101" s="833" t="s">
        <v>4353</v>
      </c>
      <c r="C101" s="889" t="s">
        <v>107</v>
      </c>
      <c r="D101" s="889" t="s">
        <v>4205</v>
      </c>
      <c r="E101" s="699">
        <v>8</v>
      </c>
      <c r="F101" s="1153">
        <v>577</v>
      </c>
      <c r="G101" s="1153" t="s">
        <v>105</v>
      </c>
      <c r="H101" s="1153" t="s">
        <v>105</v>
      </c>
      <c r="I101">
        <v>65.66</v>
      </c>
      <c r="J101" s="618">
        <f t="shared" si="33"/>
        <v>3.3505939689308568</v>
      </c>
      <c r="K101" s="835">
        <v>0.55000000000000004</v>
      </c>
      <c r="L101" s="845">
        <v>4</v>
      </c>
      <c r="M101" s="609">
        <f t="shared" si="34"/>
        <v>2.2000000000000002</v>
      </c>
      <c r="N101" s="828" t="s">
        <v>4372</v>
      </c>
      <c r="O101" s="700">
        <v>0.45</v>
      </c>
      <c r="P101" s="603">
        <v>44634</v>
      </c>
      <c r="Q101" s="603">
        <v>44652</v>
      </c>
      <c r="R101" s="609">
        <f t="shared" si="35"/>
        <v>22.222222222222229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13.33333333333333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19.348319192733697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23.157122757056104</v>
      </c>
      <c r="V101" s="667" t="str">
        <f>IF(INDEX(Historical!$N$7:$N$1218,MATCH(B101,Historical!$B$7:$B$1249,0))=0,"n/a",((INDEX(Historical!$C$7:$C$1227,MATCH(B101,Historical!$B$7:$B$1249,0))/INDEX(Historical!$N$7:$N$1218,MATCH(B101,Historical!$B$7:$B$1249,0)))^(1/10)-1)*100)</f>
        <v>n/a</v>
      </c>
      <c r="W101" s="668" t="str">
        <f t="shared" si="36"/>
        <v>n/a</v>
      </c>
      <c r="X101" s="669">
        <f t="shared" si="37"/>
        <v>0.56343364372399285</v>
      </c>
      <c r="Y101" s="834"/>
      <c r="Z101" s="618">
        <f t="shared" si="38"/>
        <v>16.011644832605533</v>
      </c>
      <c r="AA101" s="844">
        <f t="shared" si="39"/>
        <v>4.7787481804949055</v>
      </c>
      <c r="AB101" s="845">
        <v>12</v>
      </c>
      <c r="AC101" s="824">
        <v>13.74</v>
      </c>
      <c r="AD101" s="824">
        <v>1.04</v>
      </c>
      <c r="AE101" s="824">
        <v>2.2799999999999998</v>
      </c>
      <c r="AF101" s="824">
        <v>1.45</v>
      </c>
      <c r="AG101" s="824">
        <v>22.7</v>
      </c>
      <c r="AH101" s="824">
        <v>95.199999999999989</v>
      </c>
      <c r="AI101" s="824">
        <v>-27.339999999999996</v>
      </c>
      <c r="AJ101" s="824">
        <v>41.099999999999994</v>
      </c>
      <c r="AK101" s="824">
        <v>5</v>
      </c>
      <c r="AL101" s="836">
        <v>5220</v>
      </c>
      <c r="AM101" s="830">
        <v>0.89999999999999991</v>
      </c>
      <c r="AN101" s="824">
        <v>0.26</v>
      </c>
      <c r="AO101" s="705">
        <f t="shared" si="40"/>
        <v>21.728968545492055</v>
      </c>
      <c r="AP101" s="706">
        <f t="shared" si="41"/>
        <v>26.50771672598696</v>
      </c>
      <c r="AQ101" s="846">
        <f t="shared" si="42"/>
        <v>-44.505516343343288</v>
      </c>
      <c r="AR101" s="618">
        <f>INDEX(Historical!$C$7:$C$1227,MATCH(B101,Historical!$B$7:$B$1249,0))*IF(AH101="n/a",1.03,IF(AH101&lt;0,1.01,IF(AH101&gt;10,1.1,(1+AH101/100))))</f>
        <v>1.87</v>
      </c>
      <c r="AS101" s="844">
        <f t="shared" si="43"/>
        <v>1.8887</v>
      </c>
      <c r="AT101" s="844">
        <f t="shared" si="47"/>
        <v>1.9831350000000001</v>
      </c>
      <c r="AU101" s="844">
        <f t="shared" si="47"/>
        <v>2.08229175</v>
      </c>
      <c r="AV101" s="844">
        <f t="shared" si="47"/>
        <v>2.1864063375000002</v>
      </c>
      <c r="AW101" s="618">
        <f t="shared" si="44"/>
        <v>10.010533087500001</v>
      </c>
      <c r="AX101" s="713">
        <f t="shared" si="45"/>
        <v>15.246014449436492</v>
      </c>
      <c r="AY101" s="891">
        <v>0.88</v>
      </c>
      <c r="AZ101" s="830">
        <v>11.53</v>
      </c>
      <c r="BA101" s="830">
        <v>-26.6</v>
      </c>
      <c r="BB101" s="830">
        <v>1.53</v>
      </c>
      <c r="BC101" s="830">
        <v>-6.84</v>
      </c>
      <c r="BE101" s="594">
        <v>2015</v>
      </c>
      <c r="BF101" s="856">
        <f t="shared" si="46"/>
        <v>1</v>
      </c>
      <c r="BG101" s="840">
        <v>1.5</v>
      </c>
      <c r="BH101" s="823" t="s">
        <v>4455</v>
      </c>
      <c r="BI101" s="823" t="s">
        <v>4456</v>
      </c>
    </row>
    <row r="102" spans="1:61" s="737" customFormat="1" ht="11.25" customHeight="1" x14ac:dyDescent="0.2">
      <c r="A102" s="720" t="s">
        <v>280</v>
      </c>
      <c r="B102" s="743" t="s">
        <v>281</v>
      </c>
      <c r="C102" s="889" t="s">
        <v>152</v>
      </c>
      <c r="D102" s="889" t="s">
        <v>4191</v>
      </c>
      <c r="E102" s="721">
        <v>45</v>
      </c>
      <c r="F102" s="1153">
        <v>60</v>
      </c>
      <c r="G102" s="1158" t="s">
        <v>114</v>
      </c>
      <c r="H102" s="1158" t="s">
        <v>114</v>
      </c>
      <c r="I102" t="n">
        <v>78.59</v>
      </c>
      <c r="J102" s="723">
        <f t="shared" si="33"/>
        <v>3.4610001272426518</v>
      </c>
      <c r="K102" s="724">
        <v>0.68</v>
      </c>
      <c r="L102" s="725">
        <v>4</v>
      </c>
      <c r="M102" s="726">
        <f t="shared" si="34"/>
        <v>2.72</v>
      </c>
      <c r="N102" s="727" t="s">
        <v>282</v>
      </c>
      <c r="O102" s="728">
        <v>0.63</v>
      </c>
      <c r="P102" s="1049">
        <v>44735</v>
      </c>
      <c r="Q102" s="1049">
        <v>44757</v>
      </c>
      <c r="R102" s="726">
        <f t="shared" si="35"/>
        <v>7.936507936507943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8.0357142857142794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8.0201341824893024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8.3577728950453576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9.9766218946124816</v>
      </c>
      <c r="W102" s="668">
        <f t="shared" si="36"/>
        <v>0.83773575698590663</v>
      </c>
      <c r="X102" s="669">
        <f t="shared" si="37"/>
        <v>1.6072640182779534</v>
      </c>
      <c r="Y102" s="1067" t="s">
        <v>283</v>
      </c>
      <c r="Z102" s="723">
        <f t="shared" si="38"/>
        <v>84.472049689440993</v>
      </c>
      <c r="AA102" s="730">
        <f t="shared" si="39"/>
        <v>24.406832298136646</v>
      </c>
      <c r="AB102" s="725">
        <v>4</v>
      </c>
      <c r="AC102" s="731">
        <v>3.22</v>
      </c>
      <c r="AD102" s="731">
        <v>8.07</v>
      </c>
      <c r="AE102" s="731">
        <v>3.25</v>
      </c>
      <c r="AF102" s="731">
        <v>1.93</v>
      </c>
      <c r="AG102" s="731">
        <v>9.6</v>
      </c>
      <c r="AH102" s="731">
        <v>44.2</v>
      </c>
      <c r="AI102" s="731">
        <v>3.8600000000000003</v>
      </c>
      <c r="AJ102" s="731">
        <v>5.2</v>
      </c>
      <c r="AK102" s="731">
        <v>2.94</v>
      </c>
      <c r="AL102" s="732">
        <v>100250</v>
      </c>
      <c r="AM102" s="733">
        <v>0.1</v>
      </c>
      <c r="AN102" s="731">
        <v>0.44</v>
      </c>
      <c r="AO102" s="734">
        <f t="shared" si="40"/>
        <v>-12.588059275848636</v>
      </c>
      <c r="AP102" s="735">
        <f t="shared" si="41"/>
        <v>11.81877302228801</v>
      </c>
      <c r="AQ102" s="846">
        <f t="shared" si="42"/>
        <v>44.691528332831368</v>
      </c>
      <c r="AR102" s="618">
        <f>INDEX(Historical!$C$7:$C$1227,MATCH(B102,Historical!$B$7:$B$1249,0))*IF(AH102="n/a",1.03,IF(AH102&lt;0,1.01,IF(AH102&gt;10,1.1,(1+AH102/100))))</f>
        <v>2.6619999999999999</v>
      </c>
      <c r="AS102" s="730">
        <f t="shared" si="43"/>
        <v>2.7647531999999999</v>
      </c>
      <c r="AT102" s="730">
        <f t="shared" si="47"/>
        <v>2.8460369440800002</v>
      </c>
      <c r="AU102" s="730">
        <f t="shared" si="47"/>
        <v>2.9297104302359522</v>
      </c>
      <c r="AV102" s="730">
        <f t="shared" si="47"/>
        <v>3.0158439168848896</v>
      </c>
      <c r="AW102" s="723">
        <f t="shared" si="44"/>
        <v>14.218344491200842</v>
      </c>
      <c r="AX102" s="736">
        <f t="shared" si="45"/>
        <v>18.091798563686019</v>
      </c>
      <c r="AY102" s="892">
        <v>0.76</v>
      </c>
      <c r="AZ102" s="733">
        <v>4.2299999999999995</v>
      </c>
      <c r="BA102" s="733">
        <v>-30.930000000000003</v>
      </c>
      <c r="BB102" s="733">
        <v>-4.5199999999999996</v>
      </c>
      <c r="BC102" s="733">
        <v>-16.470000000000002</v>
      </c>
      <c r="BD102" s="866"/>
      <c r="BE102" s="594">
        <v>1978</v>
      </c>
      <c r="BF102" s="856">
        <f t="shared" si="46"/>
        <v>5</v>
      </c>
      <c r="BG102" s="784">
        <v>5.5</v>
      </c>
      <c r="BH102" s="823" t="s">
        <v>4455</v>
      </c>
      <c r="BI102" s="823" t="s">
        <v>4456</v>
      </c>
    </row>
    <row r="103" spans="1:61" ht="11.25" hidden="1" customHeight="1" x14ac:dyDescent="0.2">
      <c r="A103" s="829" t="s">
        <v>4716</v>
      </c>
      <c r="B103" s="833" t="s">
        <v>158</v>
      </c>
      <c r="C103" s="889" t="s">
        <v>111</v>
      </c>
      <c r="D103" s="889" t="s">
        <v>4189</v>
      </c>
      <c r="E103" s="699">
        <v>37</v>
      </c>
      <c r="F103" s="1153">
        <v>75</v>
      </c>
      <c r="G103" s="1133" t="s">
        <v>36</v>
      </c>
      <c r="H103" s="1133" t="s">
        <v>36</v>
      </c>
      <c r="I103">
        <v>45.96</v>
      </c>
      <c r="J103" s="618">
        <f t="shared" si="33"/>
        <v>2.0017406440382945</v>
      </c>
      <c r="K103" s="842">
        <v>0.23</v>
      </c>
      <c r="L103" s="845">
        <v>4</v>
      </c>
      <c r="M103" s="609">
        <f t="shared" si="34"/>
        <v>0.92</v>
      </c>
      <c r="N103" s="828" t="s">
        <v>159</v>
      </c>
      <c r="O103" s="701">
        <v>0.22500000000000001</v>
      </c>
      <c r="P103" s="603">
        <v>44840</v>
      </c>
      <c r="Q103" s="603">
        <v>44862</v>
      </c>
      <c r="R103" s="609">
        <f t="shared" si="35"/>
        <v>2.2222222222222241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1.4326647564469885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1.9981762821657423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1.7241290608433602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2.014176100368581</v>
      </c>
      <c r="W103" s="668">
        <f t="shared" si="36"/>
        <v>0.85599717945608422</v>
      </c>
      <c r="X103" s="669">
        <f t="shared" si="37"/>
        <v>0.17959677717118336</v>
      </c>
      <c r="Y103" s="833"/>
      <c r="Z103" s="618">
        <f t="shared" si="38"/>
        <v>30.564784053156153</v>
      </c>
      <c r="AA103" s="844">
        <f t="shared" si="39"/>
        <v>15.269102990033224</v>
      </c>
      <c r="AB103" s="845">
        <v>7</v>
      </c>
      <c r="AC103" s="824">
        <v>3.01</v>
      </c>
      <c r="AD103" s="824">
        <v>2.2400000000000002</v>
      </c>
      <c r="AE103" s="824">
        <v>1.8</v>
      </c>
      <c r="AF103" s="824">
        <v>2.59</v>
      </c>
      <c r="AG103" s="824">
        <v>16.600000000000001</v>
      </c>
      <c r="AH103" s="824">
        <v>17.5</v>
      </c>
      <c r="AI103" s="824">
        <v>10.14</v>
      </c>
      <c r="AJ103" s="824">
        <v>9.6</v>
      </c>
      <c r="AK103" s="824">
        <v>7.0000000000000009</v>
      </c>
      <c r="AL103" s="836">
        <v>2350</v>
      </c>
      <c r="AM103" s="830">
        <v>1.7000000000000002</v>
      </c>
      <c r="AN103" s="824">
        <v>0.11</v>
      </c>
      <c r="AO103" s="705">
        <f t="shared" si="40"/>
        <v>-11.543233285151569</v>
      </c>
      <c r="AP103" s="706">
        <f t="shared" si="41"/>
        <v>3.7258697048816547</v>
      </c>
      <c r="AQ103" s="846">
        <f t="shared" si="42"/>
        <v>32.576144568044874</v>
      </c>
      <c r="AR103" s="618">
        <f>INDEX(Historical!$C$7:$C$1227,MATCH(B103,Historical!$B$7:$B$1249,0))*IF(AH103="n/a",1.03,IF(AH103&lt;0,1.01,IF(AH103&gt;10,1.1,(1+AH103/100))))</f>
        <v>0.97350000000000014</v>
      </c>
      <c r="AS103" s="844">
        <f t="shared" si="43"/>
        <v>1.0708500000000003</v>
      </c>
      <c r="AT103" s="844">
        <f t="shared" si="47"/>
        <v>1.1458095000000004</v>
      </c>
      <c r="AU103" s="844">
        <f t="shared" si="47"/>
        <v>1.2260161650000005</v>
      </c>
      <c r="AV103" s="844">
        <f t="shared" si="47"/>
        <v>1.3118372965500007</v>
      </c>
      <c r="AW103" s="618">
        <f t="shared" si="44"/>
        <v>5.7280129615500019</v>
      </c>
      <c r="AX103" s="713">
        <f t="shared" si="45"/>
        <v>12.46303951599217</v>
      </c>
      <c r="AY103" s="891">
        <v>0.77</v>
      </c>
      <c r="AZ103" s="830">
        <v>18.21</v>
      </c>
      <c r="BA103" s="830">
        <v>-13.62</v>
      </c>
      <c r="BB103" s="830">
        <v>6.87</v>
      </c>
      <c r="BC103" s="830">
        <v>4.33</v>
      </c>
      <c r="BE103" s="594">
        <v>1986</v>
      </c>
      <c r="BF103" s="856">
        <f t="shared" si="46"/>
        <v>4</v>
      </c>
      <c r="BG103" s="840">
        <v>11.3</v>
      </c>
      <c r="BH103" s="823" t="s">
        <v>4455</v>
      </c>
      <c r="BI103" s="823" t="s">
        <v>4456</v>
      </c>
    </row>
    <row r="104" spans="1:61" ht="11.25" hidden="1" customHeight="1" x14ac:dyDescent="0.2">
      <c r="A104" s="839" t="s">
        <v>5314</v>
      </c>
      <c r="B104" s="833" t="s">
        <v>5305</v>
      </c>
      <c r="C104" s="889" t="s">
        <v>107</v>
      </c>
      <c r="D104" s="889" t="s">
        <v>4205</v>
      </c>
      <c r="E104" s="699">
        <v>5</v>
      </c>
      <c r="F104" s="1153">
        <v>710</v>
      </c>
      <c r="G104" s="1127" t="s">
        <v>105</v>
      </c>
      <c r="H104" s="1127" t="s">
        <v>105</v>
      </c>
      <c r="I104">
        <v>13.68</v>
      </c>
      <c r="J104" s="618">
        <f t="shared" si="33"/>
        <v>3.9473684210526319</v>
      </c>
      <c r="K104" s="835">
        <v>0.13500000000000001</v>
      </c>
      <c r="L104" s="845">
        <v>4</v>
      </c>
      <c r="M104" s="609">
        <f t="shared" si="34"/>
        <v>0.54</v>
      </c>
      <c r="N104" s="828" t="s">
        <v>965</v>
      </c>
      <c r="O104" s="700">
        <v>0.13</v>
      </c>
      <c r="P104" s="603">
        <v>44874</v>
      </c>
      <c r="Q104" s="603">
        <v>44890</v>
      </c>
      <c r="R104" s="609">
        <f t="shared" si="35"/>
        <v>3.8461538461538494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4.3478260869565188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6.7123573594819463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5.9223841048812176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3.5085517211504103</v>
      </c>
      <c r="W104" s="668">
        <f t="shared" si="36"/>
        <v>1.6879854069642564</v>
      </c>
      <c r="X104" s="669">
        <f t="shared" si="37"/>
        <v>0.40288327244089917</v>
      </c>
      <c r="Y104" s="640"/>
      <c r="Z104" s="618">
        <f t="shared" si="38"/>
        <v>38.571428571428577</v>
      </c>
      <c r="AA104" s="844">
        <f t="shared" si="39"/>
        <v>9.7714285714285722</v>
      </c>
      <c r="AB104" s="845">
        <v>12</v>
      </c>
      <c r="AC104" s="824">
        <v>1.4</v>
      </c>
      <c r="AD104" s="824">
        <v>1.67</v>
      </c>
      <c r="AE104" s="824">
        <v>3.42</v>
      </c>
      <c r="AF104" s="824">
        <v>1.1200000000000001</v>
      </c>
      <c r="AG104" s="824">
        <v>11.1</v>
      </c>
      <c r="AH104" s="824">
        <v>145</v>
      </c>
      <c r="AI104" s="824">
        <v>15.42</v>
      </c>
      <c r="AJ104" s="824">
        <v>14.7</v>
      </c>
      <c r="AK104" s="824">
        <v>6</v>
      </c>
      <c r="AL104" s="836">
        <v>1090</v>
      </c>
      <c r="AM104" s="830">
        <v>2.7</v>
      </c>
      <c r="AN104" s="824">
        <v>0.21</v>
      </c>
      <c r="AO104" s="705">
        <f t="shared" si="40"/>
        <v>9.83239545052772E-2</v>
      </c>
      <c r="AP104" s="706">
        <f t="shared" si="41"/>
        <v>9.8697525259338494</v>
      </c>
      <c r="AQ104" s="846">
        <f t="shared" si="42"/>
        <v>-30.257616903349216</v>
      </c>
      <c r="AR104" s="618">
        <f>INDEX(Historical!$C$7:$C$1227,MATCH(B104,Historical!$B$7:$B$1249,0))*IF(AH104="n/a",1.03,IF(AH104&lt;0,1.01,IF(AH104&gt;10,1.1,(1+AH104/100))))</f>
        <v>0.52800000000000002</v>
      </c>
      <c r="AS104" s="844">
        <f t="shared" si="43"/>
        <v>0.58080000000000009</v>
      </c>
      <c r="AT104" s="844">
        <f t="shared" si="47"/>
        <v>0.61564800000000008</v>
      </c>
      <c r="AU104" s="844">
        <f t="shared" si="47"/>
        <v>0.65258688000000009</v>
      </c>
      <c r="AV104" s="844">
        <f t="shared" si="47"/>
        <v>0.6917420928000001</v>
      </c>
      <c r="AW104" s="618">
        <f t="shared" si="44"/>
        <v>3.0687769728000003</v>
      </c>
      <c r="AX104" s="713">
        <f t="shared" si="45"/>
        <v>22.432580210526318</v>
      </c>
      <c r="AY104" s="891">
        <v>0.74</v>
      </c>
      <c r="AZ104" s="830">
        <v>22.74</v>
      </c>
      <c r="BA104" s="830">
        <v>-19.84</v>
      </c>
      <c r="BB104" s="830">
        <v>9.17</v>
      </c>
      <c r="BC104" s="830">
        <v>0.64</v>
      </c>
      <c r="BE104" s="594">
        <v>2018</v>
      </c>
      <c r="BF104" s="856">
        <f t="shared" si="46"/>
        <v>1</v>
      </c>
      <c r="BG104" s="840">
        <v>1.3</v>
      </c>
      <c r="BH104" s="823" t="s">
        <v>4455</v>
      </c>
      <c r="BI104" s="823" t="s">
        <v>4456</v>
      </c>
    </row>
    <row r="105" spans="1:61" ht="11.25" hidden="1" customHeight="1" x14ac:dyDescent="0.2">
      <c r="A105" s="822" t="s">
        <v>4717</v>
      </c>
      <c r="B105" s="833" t="s">
        <v>470</v>
      </c>
      <c r="C105" s="889" t="s">
        <v>107</v>
      </c>
      <c r="D105" s="889" t="s">
        <v>117</v>
      </c>
      <c r="E105" s="699">
        <v>29</v>
      </c>
      <c r="F105" s="1153">
        <v>118</v>
      </c>
      <c r="G105" s="1133" t="s">
        <v>105</v>
      </c>
      <c r="H105" s="1133" t="s">
        <v>105</v>
      </c>
      <c r="I105" t="n">
        <v>58.93</v>
      </c>
      <c r="J105" s="618">
        <f t="shared" si="33"/>
        <v>0.78058713728152052</v>
      </c>
      <c r="K105" s="842">
        <v>0.115</v>
      </c>
      <c r="L105" s="845">
        <v>4</v>
      </c>
      <c r="M105" s="609">
        <f t="shared" si="34"/>
        <v>0.46</v>
      </c>
      <c r="N105" s="828" t="s">
        <v>121</v>
      </c>
      <c r="O105" s="701">
        <v>0.10249999999999999</v>
      </c>
      <c r="P105" s="603">
        <v>44866</v>
      </c>
      <c r="Q105" s="603">
        <v>44881</v>
      </c>
      <c r="R105" s="609">
        <f t="shared" si="35"/>
        <v>12.195121951219525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9.3525179856115201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7.603876929916531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8.6264296308498523</v>
      </c>
      <c r="V105" s="667">
        <f>IF(INDEX(Historical!$N$7:$N$1218,MATCH(B105,Historical!$B$7:$B$1249,0))=0,"n/a",((INDEX(Historical!$C$7:$C$1227,MATCH(B105,Historical!$B$7:$B$1249,0))/INDEX(Historical!$N$7:$N$1218,MATCH(B105,Historical!$B$7:$B$1249,0)))^(1/10)-1)*100)</f>
        <v>8.8661897462401171</v>
      </c>
      <c r="W105" s="668">
        <f t="shared" si="36"/>
        <v>0.97295793094300287</v>
      </c>
      <c r="X105" s="669">
        <f t="shared" si="37"/>
        <v>0.48192344306423762</v>
      </c>
      <c r="Y105" s="629"/>
      <c r="Z105" s="618">
        <f t="shared" si="38"/>
        <v>20.81447963800905</v>
      </c>
      <c r="AA105" s="844">
        <f t="shared" si="39"/>
        <v>26.665158371040725</v>
      </c>
      <c r="AB105" s="845">
        <v>12</v>
      </c>
      <c r="AC105" s="824">
        <v>2.21</v>
      </c>
      <c r="AD105" s="824">
        <v>1.96</v>
      </c>
      <c r="AE105" s="824">
        <v>4.71</v>
      </c>
      <c r="AF105" s="824">
        <v>3.7</v>
      </c>
      <c r="AG105" s="824">
        <v>14.399999999999999</v>
      </c>
      <c r="AH105" s="824">
        <v>22.7</v>
      </c>
      <c r="AI105" s="824">
        <v>10.74</v>
      </c>
      <c r="AJ105" s="824">
        <v>17.899999999999999</v>
      </c>
      <c r="AK105" s="824">
        <v>13.22</v>
      </c>
      <c r="AL105" s="836">
        <v>16050</v>
      </c>
      <c r="AM105" s="830">
        <v>0.1</v>
      </c>
      <c r="AN105" s="824">
        <v>0.95</v>
      </c>
      <c r="AO105" s="705">
        <f t="shared" si="40"/>
        <v>-17.258141602909355</v>
      </c>
      <c r="AP105" s="706">
        <f t="shared" si="41"/>
        <v>9.4070167681313723</v>
      </c>
      <c r="AQ105" s="846">
        <f t="shared" si="42"/>
        <v>109.40241532391451</v>
      </c>
      <c r="AR105" s="618">
        <f>INDEX(Historical!$C$7:$C$1227,MATCH(B105,Historical!$B$7:$B$1249,0))*IF(AH105="n/a",1.03,IF(AH105&lt;0,1.01,IF(AH105&gt;10,1.1,(1+AH105/100))))</f>
        <v>0.41800000000000004</v>
      </c>
      <c r="AS105" s="844">
        <f t="shared" si="43"/>
        <v>0.4598000000000001</v>
      </c>
      <c r="AT105" s="844">
        <f t="shared" si="47"/>
        <v>0.50578000000000012</v>
      </c>
      <c r="AU105" s="844">
        <f t="shared" si="47"/>
        <v>0.55635800000000013</v>
      </c>
      <c r="AV105" s="844">
        <f t="shared" si="47"/>
        <v>0.61199380000000014</v>
      </c>
      <c r="AW105" s="618">
        <f t="shared" si="44"/>
        <v>2.5519318000000006</v>
      </c>
      <c r="AX105" s="713">
        <f t="shared" si="45"/>
        <v>4.3304459528253876</v>
      </c>
      <c r="AY105" s="891">
        <v>0.74</v>
      </c>
      <c r="AZ105" s="830">
        <v>12.629999999999999</v>
      </c>
      <c r="BA105" s="830">
        <v>-19.470000000000002</v>
      </c>
      <c r="BB105" s="830">
        <v>0.70000000000000007</v>
      </c>
      <c r="BC105" s="830">
        <v>-4.4400000000000004</v>
      </c>
      <c r="BE105" s="594">
        <v>1995</v>
      </c>
      <c r="BF105" s="856">
        <f t="shared" si="46"/>
        <v>3</v>
      </c>
      <c r="BG105" s="840">
        <v>5.2</v>
      </c>
      <c r="BH105" s="823" t="s">
        <v>4455</v>
      </c>
      <c r="BI105" s="823" t="s">
        <v>4456</v>
      </c>
    </row>
    <row r="106" spans="1:61" ht="11.25" hidden="1" customHeight="1" x14ac:dyDescent="0.2">
      <c r="A106" s="829" t="s">
        <v>1591</v>
      </c>
      <c r="B106" s="833" t="s">
        <v>1592</v>
      </c>
      <c r="C106" s="889" t="s">
        <v>107</v>
      </c>
      <c r="D106" s="889" t="s">
        <v>4205</v>
      </c>
      <c r="E106" s="699">
        <v>10</v>
      </c>
      <c r="F106" s="1153">
        <v>459</v>
      </c>
      <c r="G106" s="1153" t="s">
        <v>105</v>
      </c>
      <c r="H106" s="1153" t="s">
        <v>105</v>
      </c>
      <c r="I106">
        <v>22.06</v>
      </c>
      <c r="J106" s="618">
        <f t="shared" si="33"/>
        <v>4.1704442429737085</v>
      </c>
      <c r="K106" s="835">
        <v>0.23</v>
      </c>
      <c r="L106" s="845">
        <v>4</v>
      </c>
      <c r="M106" s="609">
        <f t="shared" si="34"/>
        <v>0.92</v>
      </c>
      <c r="N106" s="828" t="s">
        <v>106</v>
      </c>
      <c r="O106" s="700">
        <v>0.22</v>
      </c>
      <c r="P106" s="603">
        <v>44589</v>
      </c>
      <c r="Q106" s="603">
        <v>44606</v>
      </c>
      <c r="R106" s="609">
        <f t="shared" si="35"/>
        <v>4.5454545454545494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7.4999999999999956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10.3501240610526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12.370274760425982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13.613181351402259</v>
      </c>
      <c r="W106" s="668">
        <f t="shared" si="36"/>
        <v>0.90869830064753754</v>
      </c>
      <c r="X106" s="669">
        <f t="shared" si="37"/>
        <v>0.73632587859678456</v>
      </c>
      <c r="Y106" s="631"/>
      <c r="Z106" s="618">
        <f t="shared" si="38"/>
        <v>38.493723849372387</v>
      </c>
      <c r="AA106" s="844">
        <f t="shared" si="39"/>
        <v>9.2301255230125516</v>
      </c>
      <c r="AB106" s="845">
        <v>12</v>
      </c>
      <c r="AC106" s="824">
        <v>2.39</v>
      </c>
      <c r="AD106" s="824">
        <v>1.1100000000000001</v>
      </c>
      <c r="AE106" s="824">
        <v>2.82</v>
      </c>
      <c r="AF106" s="824">
        <v>1.08</v>
      </c>
      <c r="AG106" s="824">
        <v>11.3</v>
      </c>
      <c r="AH106" s="824">
        <v>20.8</v>
      </c>
      <c r="AI106" s="824">
        <v>14.38</v>
      </c>
      <c r="AJ106" s="824">
        <v>16.8</v>
      </c>
      <c r="AK106" s="824">
        <v>8</v>
      </c>
      <c r="AL106" s="836">
        <v>321.77999999999997</v>
      </c>
      <c r="AM106" s="830">
        <v>7.9</v>
      </c>
      <c r="AN106" s="824">
        <v>0.28999999999999998</v>
      </c>
      <c r="AO106" s="705">
        <f t="shared" si="40"/>
        <v>7.3105934803871389</v>
      </c>
      <c r="AP106" s="706">
        <f t="shared" si="41"/>
        <v>16.54071900339969</v>
      </c>
      <c r="AQ106" s="846">
        <f t="shared" si="42"/>
        <v>-33.438297414759397</v>
      </c>
      <c r="AR106" s="618">
        <f>INDEX(Historical!$C$7:$C$1227,MATCH(B106,Historical!$B$7:$B$1249,0))*IF(AH106="n/a",1.03,IF(AH106&lt;0,1.01,IF(AH106&gt;10,1.1,(1+AH106/100))))</f>
        <v>0.94600000000000006</v>
      </c>
      <c r="AS106" s="844">
        <f t="shared" si="43"/>
        <v>1.0406000000000002</v>
      </c>
      <c r="AT106" s="844">
        <f t="shared" si="47"/>
        <v>1.1238480000000002</v>
      </c>
      <c r="AU106" s="844">
        <f t="shared" si="47"/>
        <v>1.2137558400000004</v>
      </c>
      <c r="AV106" s="844">
        <f t="shared" si="47"/>
        <v>1.3108563072000006</v>
      </c>
      <c r="AW106" s="618">
        <f t="shared" si="44"/>
        <v>5.6350601472000017</v>
      </c>
      <c r="AX106" s="713">
        <f t="shared" si="45"/>
        <v>25.544243640979158</v>
      </c>
      <c r="AY106" s="891">
        <v>0.98</v>
      </c>
      <c r="AZ106" s="830">
        <v>10.299999999999999</v>
      </c>
      <c r="BA106" s="830">
        <v>-25.169999999999998</v>
      </c>
      <c r="BB106" s="830">
        <v>2.69</v>
      </c>
      <c r="BC106" s="830">
        <v>-3.63</v>
      </c>
      <c r="BE106" s="594">
        <v>2013</v>
      </c>
      <c r="BF106" s="856">
        <f t="shared" si="46"/>
        <v>1</v>
      </c>
      <c r="BG106" s="840">
        <v>1.0999999999999999</v>
      </c>
      <c r="BH106" s="823" t="s">
        <v>4455</v>
      </c>
      <c r="BI106" s="823" t="s">
        <v>4456</v>
      </c>
    </row>
    <row r="107" spans="1:61" ht="11.25" hidden="1" customHeight="1" x14ac:dyDescent="0.2">
      <c r="A107" s="10" t="s">
        <v>4719</v>
      </c>
      <c r="B107" s="931" t="s">
        <v>3925</v>
      </c>
      <c r="C107" s="889" t="s">
        <v>107</v>
      </c>
      <c r="D107" s="889" t="s">
        <v>4205</v>
      </c>
      <c r="E107" s="699">
        <v>8</v>
      </c>
      <c r="F107" s="1153">
        <v>573</v>
      </c>
      <c r="G107" s="1093" t="s">
        <v>105</v>
      </c>
      <c r="H107" s="1093" t="s">
        <v>105</v>
      </c>
      <c r="I107">
        <v>29.01</v>
      </c>
      <c r="J107" s="618">
        <f t="shared" si="33"/>
        <v>2.7576697690451568</v>
      </c>
      <c r="K107" s="835">
        <v>0.2</v>
      </c>
      <c r="L107" s="845">
        <v>4</v>
      </c>
      <c r="M107" s="609">
        <f t="shared" si="34"/>
        <v>0.8</v>
      </c>
      <c r="N107" s="828" t="s">
        <v>965</v>
      </c>
      <c r="O107" s="700">
        <v>0.18</v>
      </c>
      <c r="P107" s="603">
        <v>44603</v>
      </c>
      <c r="Q107" s="603">
        <v>44616</v>
      </c>
      <c r="R107" s="609">
        <f t="shared" si="35"/>
        <v>11.111111111111121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14.285714285714279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10.064241629820891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23.808784136769123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36"/>
        <v>n/a</v>
      </c>
      <c r="X107" s="669">
        <f t="shared" si="37"/>
        <v>1.5068850719474127</v>
      </c>
      <c r="Y107" s="834"/>
      <c r="Z107" s="618">
        <f t="shared" si="38"/>
        <v>16.806722689075631</v>
      </c>
      <c r="AA107" s="844">
        <f t="shared" si="39"/>
        <v>6.094537815126051</v>
      </c>
      <c r="AB107" s="845">
        <v>12</v>
      </c>
      <c r="AC107" s="824">
        <v>4.76</v>
      </c>
      <c r="AD107" s="824" t="s">
        <v>135</v>
      </c>
      <c r="AE107" s="824">
        <v>2.3199999999999998</v>
      </c>
      <c r="AF107" s="824">
        <v>0.98</v>
      </c>
      <c r="AG107" s="824">
        <v>16.8</v>
      </c>
      <c r="AH107" s="824">
        <v>348</v>
      </c>
      <c r="AI107" s="824">
        <v>-26.200000000000003</v>
      </c>
      <c r="AJ107" s="824">
        <v>15.8</v>
      </c>
      <c r="AK107" s="824" t="s">
        <v>135</v>
      </c>
      <c r="AL107" s="836">
        <v>232.29</v>
      </c>
      <c r="AM107" s="830">
        <v>8.4</v>
      </c>
      <c r="AN107" s="824">
        <v>0.3</v>
      </c>
      <c r="AO107" s="705">
        <f t="shared" si="40"/>
        <v>20.471916090688232</v>
      </c>
      <c r="AP107" s="706">
        <f t="shared" si="41"/>
        <v>26.566453905814281</v>
      </c>
      <c r="AQ107" s="846">
        <f t="shared" si="42"/>
        <v>-48.478064827477908</v>
      </c>
      <c r="AR107" s="618">
        <f>INDEX(Historical!$C$7:$C$1227,MATCH(B107,Historical!$B$7:$B$1249,0))*IF(AH107="n/a",1.03,IF(AH107&lt;0,1.01,IF(AH107&gt;10,1.1,(1+AH107/100))))</f>
        <v>0.70400000000000007</v>
      </c>
      <c r="AS107" s="844">
        <f t="shared" si="43"/>
        <v>0.71104000000000012</v>
      </c>
      <c r="AT107" s="844">
        <f t="shared" si="47"/>
        <v>0.73237120000000011</v>
      </c>
      <c r="AU107" s="844">
        <f t="shared" si="47"/>
        <v>0.75434233600000011</v>
      </c>
      <c r="AV107" s="844">
        <f t="shared" si="47"/>
        <v>0.77697260608000018</v>
      </c>
      <c r="AW107" s="618">
        <f t="shared" si="44"/>
        <v>3.6787261420800008</v>
      </c>
      <c r="AX107" s="713">
        <f t="shared" si="45"/>
        <v>12.68088983826267</v>
      </c>
      <c r="AY107" s="891">
        <v>0.74</v>
      </c>
      <c r="AZ107" s="830">
        <v>6.59</v>
      </c>
      <c r="BA107" s="830">
        <v>-19.75</v>
      </c>
      <c r="BB107" s="830">
        <v>-1.51</v>
      </c>
      <c r="BC107" s="830">
        <v>-8.75</v>
      </c>
      <c r="BE107" s="594">
        <v>2015</v>
      </c>
      <c r="BF107" s="856">
        <f t="shared" si="46"/>
        <v>1</v>
      </c>
      <c r="BG107" s="840">
        <v>1.4000000000000001</v>
      </c>
      <c r="BH107" s="823" t="s">
        <v>4455</v>
      </c>
      <c r="BI107" s="823" t="s">
        <v>4456</v>
      </c>
    </row>
    <row r="108" spans="1:61" ht="11.25" hidden="1" customHeight="1" x14ac:dyDescent="0.2">
      <c r="A108" s="839" t="s">
        <v>4431</v>
      </c>
      <c r="B108" s="833" t="s">
        <v>3964</v>
      </c>
      <c r="C108" s="889" t="s">
        <v>111</v>
      </c>
      <c r="D108" s="889" t="s">
        <v>4211</v>
      </c>
      <c r="E108" s="699">
        <v>7</v>
      </c>
      <c r="F108" s="1153">
        <v>619</v>
      </c>
      <c r="G108" s="1127" t="s">
        <v>105</v>
      </c>
      <c r="H108" s="1127" t="s">
        <v>105</v>
      </c>
      <c r="I108">
        <v>59.68</v>
      </c>
      <c r="J108" s="618">
        <f t="shared" si="33"/>
        <v>1.4745308310991956</v>
      </c>
      <c r="K108" s="835">
        <v>0.22</v>
      </c>
      <c r="L108" s="845">
        <v>4</v>
      </c>
      <c r="M108" s="609">
        <f t="shared" si="34"/>
        <v>0.88</v>
      </c>
      <c r="N108" s="828" t="s">
        <v>292</v>
      </c>
      <c r="O108" s="700">
        <v>0.21</v>
      </c>
      <c r="P108" s="603">
        <v>44629</v>
      </c>
      <c r="Q108" s="603">
        <v>44649</v>
      </c>
      <c r="R108" s="609">
        <f t="shared" si="35"/>
        <v>4.7619047619047663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10.526315789473673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9.4879784971972256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18.466445254224407</v>
      </c>
      <c r="V108" s="667" t="str">
        <f>IF(INDEX(Historical!$N$7:$N$1218,MATCH(B108,Historical!$B$7:$B$1249,0))=0,"n/a",((INDEX(Historical!$C$7:$C$1227,MATCH(B108,Historical!$B$7:$B$1249,0))/INDEX(Historical!$N$7:$N$1218,MATCH(B108,Historical!$B$7:$B$1249,0)))^(1/10)-1)*100)</f>
        <v>n/a</v>
      </c>
      <c r="W108" s="668" t="str">
        <f t="shared" si="36"/>
        <v>n/a</v>
      </c>
      <c r="X108" s="669">
        <f t="shared" si="37"/>
        <v>1.4315073840484036</v>
      </c>
      <c r="Y108" s="834"/>
      <c r="Z108" s="618">
        <f t="shared" si="38"/>
        <v>25.958702064896755</v>
      </c>
      <c r="AA108" s="844">
        <f t="shared" si="39"/>
        <v>17.604719764011797</v>
      </c>
      <c r="AB108" s="845">
        <v>12</v>
      </c>
      <c r="AC108" s="824">
        <v>3.39</v>
      </c>
      <c r="AD108" s="824">
        <v>9.36</v>
      </c>
      <c r="AE108" s="824">
        <v>2.44</v>
      </c>
      <c r="AF108" s="824">
        <v>7.7</v>
      </c>
      <c r="AG108" s="824">
        <v>46</v>
      </c>
      <c r="AH108" s="824">
        <v>11.200000000000001</v>
      </c>
      <c r="AI108" s="824">
        <v>-7.580000000000001</v>
      </c>
      <c r="AJ108" s="824">
        <v>12.9</v>
      </c>
      <c r="AK108" s="824">
        <v>1.8900000000000001</v>
      </c>
      <c r="AL108" s="836">
        <v>5360</v>
      </c>
      <c r="AM108" s="830">
        <v>0.38999999999999996</v>
      </c>
      <c r="AN108" s="824">
        <v>0</v>
      </c>
      <c r="AO108" s="705">
        <f t="shared" si="40"/>
        <v>2.3362563213118044</v>
      </c>
      <c r="AP108" s="706">
        <f t="shared" si="41"/>
        <v>19.940976085323602</v>
      </c>
      <c r="AQ108" s="846">
        <f t="shared" si="42"/>
        <v>145.45317922649917</v>
      </c>
      <c r="AR108" s="618">
        <f>INDEX(Historical!$C$7:$C$1227,MATCH(B108,Historical!$B$7:$B$1249,0))*IF(AH108="n/a",1.03,IF(AH108&lt;0,1.01,IF(AH108&gt;10,1.1,(1+AH108/100))))</f>
        <v>0.92400000000000004</v>
      </c>
      <c r="AS108" s="844">
        <f t="shared" si="43"/>
        <v>0.93324000000000007</v>
      </c>
      <c r="AT108" s="844">
        <f t="shared" si="47"/>
        <v>0.95087823599999999</v>
      </c>
      <c r="AU108" s="844">
        <f t="shared" si="47"/>
        <v>0.96884983466039987</v>
      </c>
      <c r="AV108" s="844">
        <f t="shared" si="47"/>
        <v>0.98716109653548134</v>
      </c>
      <c r="AW108" s="618">
        <f t="shared" si="44"/>
        <v>4.7641291671958808</v>
      </c>
      <c r="AX108" s="713">
        <f t="shared" si="45"/>
        <v>7.9827901595105235</v>
      </c>
      <c r="AY108" s="891">
        <v>0.79</v>
      </c>
      <c r="AZ108" s="830">
        <v>43</v>
      </c>
      <c r="BA108" s="830">
        <v>-3.1</v>
      </c>
      <c r="BB108" s="830">
        <v>9.7900000000000009</v>
      </c>
      <c r="BC108" s="830">
        <v>13.91</v>
      </c>
      <c r="BE108" s="594">
        <v>2016</v>
      </c>
      <c r="BF108" s="856">
        <f t="shared" si="46"/>
        <v>1</v>
      </c>
      <c r="BG108" s="840">
        <v>11.899999999999999</v>
      </c>
      <c r="BH108" s="823" t="s">
        <v>4455</v>
      </c>
      <c r="BI108" s="823" t="s">
        <v>4456</v>
      </c>
    </row>
    <row r="109" spans="1:61" ht="11.25" hidden="1" customHeight="1" x14ac:dyDescent="0.2">
      <c r="A109" s="839" t="s">
        <v>4375</v>
      </c>
      <c r="B109" s="833" t="s">
        <v>4351</v>
      </c>
      <c r="C109" s="889" t="s">
        <v>4209</v>
      </c>
      <c r="D109" s="889" t="s">
        <v>514</v>
      </c>
      <c r="E109" s="699">
        <v>8</v>
      </c>
      <c r="F109" s="1153">
        <v>590</v>
      </c>
      <c r="G109" s="1118" t="s">
        <v>105</v>
      </c>
      <c r="H109" s="1118" t="s">
        <v>105</v>
      </c>
      <c r="I109" t="n">
        <v>709.35</v>
      </c>
      <c r="J109" s="618">
        <f t="shared" si="33"/>
        <v>1.6071050962148443</v>
      </c>
      <c r="K109" s="835">
        <v>2.85</v>
      </c>
      <c r="L109" s="845">
        <v>4</v>
      </c>
      <c r="M109" s="609">
        <f t="shared" si="34"/>
        <v>11.4</v>
      </c>
      <c r="N109" s="828" t="s">
        <v>4371</v>
      </c>
      <c r="O109" s="700">
        <v>2.75</v>
      </c>
      <c r="P109" s="603">
        <v>44802</v>
      </c>
      <c r="Q109" s="603">
        <v>44820</v>
      </c>
      <c r="R109" s="609">
        <f t="shared" si="35"/>
        <v>3.6363636363636398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10.526315789473696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11.868894208139679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11.842691472014465</v>
      </c>
      <c r="V109" s="667" t="str">
        <f>IF(INDEX(Historical!$N$7:$N$1218,MATCH(B109,Historical!$B$7:$B$1249,0))=0,"n/a",((INDEX(Historical!$C$7:$C$1227,MATCH(B109,Historical!$B$7:$B$1249,0))/INDEX(Historical!$N$7:$N$1218,MATCH(B109,Historical!$B$7:$B$1249,0)))^(1/10)-1)*100)</f>
        <v>n/a</v>
      </c>
      <c r="W109" s="668" t="str">
        <f t="shared" si="36"/>
        <v>n/a</v>
      </c>
      <c r="X109" s="669">
        <f t="shared" si="37"/>
        <v>0.54574615078407673</v>
      </c>
      <c r="Y109" s="834"/>
      <c r="Z109" s="618">
        <f t="shared" si="38"/>
        <v>19.076305220883537</v>
      </c>
      <c r="AA109" s="844">
        <f t="shared" si="39"/>
        <v>11.869979919678716</v>
      </c>
      <c r="AB109" s="845">
        <v>12</v>
      </c>
      <c r="AC109" s="824">
        <v>59.76</v>
      </c>
      <c r="AD109" s="824">
        <v>1.2</v>
      </c>
      <c r="AE109" s="824">
        <v>2.4500000000000002</v>
      </c>
      <c r="AF109" s="824">
        <v>2.2200000000000002</v>
      </c>
      <c r="AG109" s="824">
        <v>20</v>
      </c>
      <c r="AH109" s="824">
        <v>-9.3000000000000007</v>
      </c>
      <c r="AI109" s="824">
        <v>-14.829999999999998</v>
      </c>
      <c r="AJ109" s="824">
        <v>21.7</v>
      </c>
      <c r="AK109" s="824">
        <v>10</v>
      </c>
      <c r="AL109" s="836">
        <v>4190</v>
      </c>
      <c r="AM109" s="830">
        <v>0.3</v>
      </c>
      <c r="AN109" s="824">
        <v>2.02</v>
      </c>
      <c r="AO109" s="705">
        <f t="shared" si="40"/>
        <v>1.5798166485505938</v>
      </c>
      <c r="AP109" s="706">
        <f t="shared" si="41"/>
        <v>13.44979656822931</v>
      </c>
      <c r="AQ109" s="846">
        <f t="shared" si="42"/>
        <v>8.2206704874335337</v>
      </c>
      <c r="AR109" s="618">
        <f>INDEX(Historical!$C$7:$C$1227,MATCH(B109,Historical!$B$7:$B$1249,0))*IF(AH109="n/a",1.03,IF(AH109&lt;0,1.01,IF(AH109&gt;10,1.1,(1+AH109/100))))</f>
        <v>10.605</v>
      </c>
      <c r="AS109" s="844">
        <f t="shared" si="43"/>
        <v>10.71105</v>
      </c>
      <c r="AT109" s="844">
        <f t="shared" si="47"/>
        <v>11.782155000000001</v>
      </c>
      <c r="AU109" s="844">
        <f t="shared" si="47"/>
        <v>12.960370500000002</v>
      </c>
      <c r="AV109" s="844">
        <f t="shared" si="47"/>
        <v>14.256407550000002</v>
      </c>
      <c r="AW109" s="618">
        <f t="shared" si="44"/>
        <v>60.314983050000009</v>
      </c>
      <c r="AX109" s="713">
        <f t="shared" si="45"/>
        <v>8.5028523366462263</v>
      </c>
      <c r="AY109" s="891">
        <v>0.81</v>
      </c>
      <c r="AZ109" s="830">
        <v>16.71</v>
      </c>
      <c r="BA109" s="830">
        <v>-61.260000000000005</v>
      </c>
      <c r="BB109" s="830">
        <v>-8.5</v>
      </c>
      <c r="BC109" s="830">
        <v>-39.07</v>
      </c>
      <c r="BE109" s="594">
        <v>2015</v>
      </c>
      <c r="BF109" s="856">
        <f t="shared" si="46"/>
        <v>1</v>
      </c>
      <c r="BG109" s="840">
        <v>5.4</v>
      </c>
      <c r="BH109" s="823" t="s">
        <v>4455</v>
      </c>
      <c r="BI109" s="823" t="s">
        <v>4456</v>
      </c>
    </row>
    <row r="110" spans="1:61" s="737" customFormat="1" ht="11.25" hidden="1" customHeight="1" x14ac:dyDescent="0.2">
      <c r="A110" s="886" t="s">
        <v>4591</v>
      </c>
      <c r="B110" s="743" t="s">
        <v>4584</v>
      </c>
      <c r="C110" s="889" t="s">
        <v>107</v>
      </c>
      <c r="D110" s="889" t="s">
        <v>4205</v>
      </c>
      <c r="E110" s="721">
        <v>6</v>
      </c>
      <c r="F110" s="1153">
        <v>645</v>
      </c>
      <c r="G110" s="1154" t="s">
        <v>105</v>
      </c>
      <c r="H110" s="1154" t="s">
        <v>105</v>
      </c>
      <c r="I110">
        <v>42.1</v>
      </c>
      <c r="J110" s="723">
        <f t="shared" si="33"/>
        <v>3.800475059382423</v>
      </c>
      <c r="K110" s="724">
        <v>0.4</v>
      </c>
      <c r="L110" s="725">
        <v>4</v>
      </c>
      <c r="M110" s="726">
        <f t="shared" si="34"/>
        <v>1.6</v>
      </c>
      <c r="N110" s="727" t="s">
        <v>708</v>
      </c>
      <c r="O110" s="728">
        <v>0.36</v>
      </c>
      <c r="P110" s="1049">
        <v>44574</v>
      </c>
      <c r="Q110" s="1049">
        <v>44592</v>
      </c>
      <c r="R110" s="726">
        <f t="shared" si="35"/>
        <v>11.111111111111121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6.8181818181818121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8.6280897659601674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12.00201219146695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7.7782221547402441</v>
      </c>
      <c r="W110" s="668">
        <f t="shared" si="36"/>
        <v>1.5430276935652476</v>
      </c>
      <c r="X110" s="669">
        <f t="shared" si="37"/>
        <v>0.97577334889975198</v>
      </c>
      <c r="Y110" s="890"/>
      <c r="Z110" s="723">
        <f t="shared" si="38"/>
        <v>37.914691943127963</v>
      </c>
      <c r="AA110" s="730">
        <f t="shared" si="39"/>
        <v>9.976303317535546</v>
      </c>
      <c r="AB110" s="725">
        <v>12</v>
      </c>
      <c r="AC110" s="731">
        <v>4.22</v>
      </c>
      <c r="AD110" s="731" t="s">
        <v>135</v>
      </c>
      <c r="AE110" s="731">
        <v>3.85</v>
      </c>
      <c r="AF110" s="731">
        <v>1.45</v>
      </c>
      <c r="AG110" s="731">
        <v>13.100000000000001</v>
      </c>
      <c r="AH110" s="731">
        <v>16.400000000000002</v>
      </c>
      <c r="AI110" s="731">
        <v>3.51</v>
      </c>
      <c r="AJ110" s="731">
        <v>12.3</v>
      </c>
      <c r="AK110" s="731" t="s">
        <v>135</v>
      </c>
      <c r="AL110" s="732">
        <v>626.98</v>
      </c>
      <c r="AM110" s="733">
        <v>1.7999999999999998</v>
      </c>
      <c r="AN110" s="731">
        <v>0.1</v>
      </c>
      <c r="AO110" s="734">
        <f t="shared" si="40"/>
        <v>5.8261839333138266</v>
      </c>
      <c r="AP110" s="735">
        <f t="shared" si="41"/>
        <v>15.802487250849373</v>
      </c>
      <c r="AQ110" s="846">
        <f t="shared" si="42"/>
        <v>-19.817874503861756</v>
      </c>
      <c r="AR110" s="618">
        <f>INDEX(Historical!$C$7:$C$1227,MATCH(B110,Historical!$B$7:$B$1249,0))*IF(AH110="n/a",1.03,IF(AH110&lt;0,1.01,IF(AH110&gt;10,1.1,(1+AH110/100))))</f>
        <v>1.5509999999999999</v>
      </c>
      <c r="AS110" s="730">
        <f t="shared" si="43"/>
        <v>1.6054400999999998</v>
      </c>
      <c r="AT110" s="730">
        <f t="shared" si="47"/>
        <v>1.6536033029999999</v>
      </c>
      <c r="AU110" s="730">
        <f t="shared" si="47"/>
        <v>1.70321140209</v>
      </c>
      <c r="AV110" s="730">
        <f t="shared" si="47"/>
        <v>1.7543077441527</v>
      </c>
      <c r="AW110" s="723">
        <f t="shared" si="44"/>
        <v>8.2675625492426992</v>
      </c>
      <c r="AX110" s="736">
        <f t="shared" si="45"/>
        <v>19.63791579392565</v>
      </c>
      <c r="AY110" s="892">
        <v>0.73</v>
      </c>
      <c r="AZ110" s="733">
        <v>8.2100000000000009</v>
      </c>
      <c r="BA110" s="733">
        <v>-16.07</v>
      </c>
      <c r="BB110" s="733">
        <v>1.48</v>
      </c>
      <c r="BC110" s="733">
        <v>-3.4000000000000004</v>
      </c>
      <c r="BD110" s="866"/>
      <c r="BE110" s="594">
        <v>2017</v>
      </c>
      <c r="BF110" s="856">
        <f t="shared" si="46"/>
        <v>1</v>
      </c>
      <c r="BG110" s="784">
        <v>1.0999999999999999</v>
      </c>
      <c r="BH110" s="823" t="s">
        <v>4455</v>
      </c>
      <c r="BI110" s="823" t="s">
        <v>4456</v>
      </c>
    </row>
    <row r="111" spans="1:61" ht="11.25" hidden="1" customHeight="1" x14ac:dyDescent="0.2">
      <c r="A111" s="822" t="s">
        <v>5230</v>
      </c>
      <c r="B111" s="833" t="s">
        <v>5231</v>
      </c>
      <c r="C111" s="889" t="s">
        <v>107</v>
      </c>
      <c r="D111" s="889" t="s">
        <v>4205</v>
      </c>
      <c r="E111" s="699">
        <v>9</v>
      </c>
      <c r="F111" s="1153">
        <v>525</v>
      </c>
      <c r="G111" s="1132" t="s">
        <v>114</v>
      </c>
      <c r="H111" s="1132" t="s">
        <v>114</v>
      </c>
      <c r="I111">
        <v>25.92</v>
      </c>
      <c r="J111" s="618">
        <f t="shared" si="33"/>
        <v>3.3950617283950617</v>
      </c>
      <c r="K111" s="835">
        <v>0.22</v>
      </c>
      <c r="L111" s="845">
        <v>4</v>
      </c>
      <c r="M111" s="609">
        <f t="shared" si="34"/>
        <v>0.88</v>
      </c>
      <c r="N111" s="828" t="s">
        <v>162</v>
      </c>
      <c r="O111" s="700">
        <v>0.2</v>
      </c>
      <c r="P111" s="603">
        <v>44634</v>
      </c>
      <c r="Q111" s="603">
        <v>44652</v>
      </c>
      <c r="R111" s="609">
        <f t="shared" si="35"/>
        <v>9.9999999999999947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4.0540540540540571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9.2813969149440965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12.621254069680464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8.2037389818342845</v>
      </c>
      <c r="W111" s="668">
        <f t="shared" si="36"/>
        <v>1.5384758215282055</v>
      </c>
      <c r="X111" s="669">
        <f t="shared" si="37"/>
        <v>7.0118078164891475</v>
      </c>
      <c r="Y111" s="631"/>
      <c r="Z111" s="618">
        <f t="shared" si="38"/>
        <v>51.162790697674424</v>
      </c>
      <c r="AA111" s="844">
        <f t="shared" si="39"/>
        <v>15.069767441860467</v>
      </c>
      <c r="AB111" s="845">
        <v>12</v>
      </c>
      <c r="AC111" s="824">
        <v>1.72</v>
      </c>
      <c r="AD111" s="824">
        <v>3.3</v>
      </c>
      <c r="AE111" s="824">
        <v>3.7</v>
      </c>
      <c r="AF111" s="824">
        <v>1.22</v>
      </c>
      <c r="AG111" s="824">
        <v>5.3</v>
      </c>
      <c r="AH111" s="824">
        <v>-27.3</v>
      </c>
      <c r="AI111" s="824">
        <v>20.49</v>
      </c>
      <c r="AJ111" s="824">
        <v>1.7999999999999998</v>
      </c>
      <c r="AK111" s="824">
        <v>5</v>
      </c>
      <c r="AL111" s="836">
        <v>5100</v>
      </c>
      <c r="AM111" s="830">
        <v>0.2</v>
      </c>
      <c r="AN111" s="824">
        <v>0.11</v>
      </c>
      <c r="AO111" s="705">
        <f t="shared" si="40"/>
        <v>0.9465483562150574</v>
      </c>
      <c r="AP111" s="706">
        <f t="shared" si="41"/>
        <v>16.016315798075524</v>
      </c>
      <c r="AQ111" s="846">
        <f t="shared" si="42"/>
        <v>-9.6055157064454768</v>
      </c>
      <c r="AR111" s="618">
        <f>INDEX(Historical!$C$7:$C$1227,MATCH(B111,Historical!$B$7:$B$1249,0))*IF(AH111="n/a",1.03,IF(AH111&lt;0,1.01,IF(AH111&gt;10,1.1,(1+AH111/100))))</f>
        <v>0.77770000000000006</v>
      </c>
      <c r="AS111" s="844">
        <f t="shared" si="43"/>
        <v>0.85547000000000017</v>
      </c>
      <c r="AT111" s="844">
        <f t="shared" si="47"/>
        <v>0.89824350000000019</v>
      </c>
      <c r="AU111" s="844">
        <f t="shared" si="47"/>
        <v>0.94315567500000019</v>
      </c>
      <c r="AV111" s="844">
        <f t="shared" si="47"/>
        <v>0.99031345875000021</v>
      </c>
      <c r="AW111" s="618">
        <f t="shared" si="44"/>
        <v>4.4648826337500012</v>
      </c>
      <c r="AX111" s="713">
        <f t="shared" si="45"/>
        <v>17.22562744502315</v>
      </c>
      <c r="AY111" s="891">
        <v>1.01</v>
      </c>
      <c r="AZ111" s="830">
        <v>30.85</v>
      </c>
      <c r="BA111" s="830">
        <v>-15.770000000000001</v>
      </c>
      <c r="BB111" s="830">
        <v>5.83</v>
      </c>
      <c r="BC111" s="830">
        <v>7.3999999999999995</v>
      </c>
      <c r="BE111" s="594">
        <v>2013</v>
      </c>
      <c r="BF111" s="856">
        <f t="shared" si="46"/>
        <v>1</v>
      </c>
      <c r="BG111" s="840">
        <v>0.5</v>
      </c>
      <c r="BH111" s="823" t="s">
        <v>4455</v>
      </c>
      <c r="BI111" s="823" t="s">
        <v>4456</v>
      </c>
    </row>
    <row r="112" spans="1:61" ht="11.25" hidden="1" customHeight="1" x14ac:dyDescent="0.2">
      <c r="A112" s="822" t="s">
        <v>4721</v>
      </c>
      <c r="B112" s="833" t="s">
        <v>483</v>
      </c>
      <c r="C112" s="889" t="s">
        <v>152</v>
      </c>
      <c r="D112" s="889" t="s">
        <v>4188</v>
      </c>
      <c r="E112" s="699">
        <v>26</v>
      </c>
      <c r="F112" s="1153">
        <v>135</v>
      </c>
      <c r="G112" s="1153" t="s">
        <v>105</v>
      </c>
      <c r="H112" s="1153" t="s">
        <v>105</v>
      </c>
      <c r="I112" t="n">
        <v>77.55</v>
      </c>
      <c r="J112" s="618">
        <f t="shared" si="33"/>
        <v>2.5568020631850419</v>
      </c>
      <c r="K112" s="842">
        <v>0.49569999999999997</v>
      </c>
      <c r="L112" s="845">
        <v>4</v>
      </c>
      <c r="M112" s="609">
        <f t="shared" si="34"/>
        <v>1.9827999999999999</v>
      </c>
      <c r="N112" s="828" t="s">
        <v>484</v>
      </c>
      <c r="O112" s="701">
        <v>0.49080000000000001</v>
      </c>
      <c r="P112" s="603">
        <v>44742</v>
      </c>
      <c r="Q112" s="603">
        <v>44757</v>
      </c>
      <c r="R112" s="609">
        <f t="shared" si="35"/>
        <v>0.99837000814995103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1.0031023784901727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1.3567748900666476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3.1623846457122129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9.0680963440568529</v>
      </c>
      <c r="W112" s="668">
        <f t="shared" si="36"/>
        <v>0.34873743349504782</v>
      </c>
      <c r="X112" s="669" t="str">
        <f t="shared" si="37"/>
        <v>n/a</v>
      </c>
      <c r="Y112" s="834"/>
      <c r="Z112" s="618" t="str">
        <f t="shared" si="38"/>
        <v>n/a</v>
      </c>
      <c r="AA112" s="844" t="str">
        <f t="shared" si="39"/>
        <v>n/a</v>
      </c>
      <c r="AB112" s="845">
        <v>6</v>
      </c>
      <c r="AC112" s="824">
        <v>-3.98</v>
      </c>
      <c r="AD112" s="824" t="s">
        <v>135</v>
      </c>
      <c r="AE112" s="824">
        <v>0.11</v>
      </c>
      <c r="AF112" s="824" t="s">
        <v>135</v>
      </c>
      <c r="AG112" s="824">
        <v>199.9</v>
      </c>
      <c r="AH112" s="824">
        <v>-260.89999999999998</v>
      </c>
      <c r="AI112" s="824">
        <v>18</v>
      </c>
      <c r="AJ112" s="824">
        <v>-23.1</v>
      </c>
      <c r="AK112" s="824">
        <v>10.299999999999999</v>
      </c>
      <c r="AL112" s="836">
        <v>20740</v>
      </c>
      <c r="AM112" s="830">
        <v>0.6</v>
      </c>
      <c r="AN112" s="824" t="s">
        <v>135</v>
      </c>
      <c r="AO112" s="705" t="str">
        <f t="shared" si="40"/>
        <v>n/a</v>
      </c>
      <c r="AP112" s="706">
        <f t="shared" si="41"/>
        <v>5.7191867088972543</v>
      </c>
      <c r="AQ112" s="846" t="str">
        <f t="shared" si="42"/>
        <v>n/a</v>
      </c>
      <c r="AR112" s="618">
        <f>INDEX(Historical!$C$7:$C$1227,MATCH(B112,Historical!$B$7:$B$1249,0))*IF(AH112="n/a",1.03,IF(AH112&lt;0,1.01,IF(AH112&gt;10,1.1,(1+AH112/100))))</f>
        <v>1.972934</v>
      </c>
      <c r="AS112" s="844">
        <f t="shared" si="43"/>
        <v>2.1702273999999999</v>
      </c>
      <c r="AT112" s="844">
        <f t="shared" si="47"/>
        <v>2.3872501399999999</v>
      </c>
      <c r="AU112" s="844">
        <f t="shared" si="47"/>
        <v>2.6259751540000003</v>
      </c>
      <c r="AV112" s="844">
        <f t="shared" si="47"/>
        <v>2.8885726694000007</v>
      </c>
      <c r="AW112" s="618">
        <f t="shared" si="44"/>
        <v>12.0449593634</v>
      </c>
      <c r="AX112" s="713">
        <f t="shared" si="45"/>
        <v>15.531862493101226</v>
      </c>
      <c r="AY112" s="891">
        <v>0.83</v>
      </c>
      <c r="AZ112" s="830">
        <v>74.850000000000009</v>
      </c>
      <c r="BA112" s="830">
        <v>-1.72</v>
      </c>
      <c r="BB112" s="830">
        <v>9.89</v>
      </c>
      <c r="BC112" s="830">
        <v>28.99</v>
      </c>
      <c r="BE112" s="594">
        <v>1997</v>
      </c>
      <c r="BF112" s="856">
        <f t="shared" si="46"/>
        <v>3</v>
      </c>
      <c r="BG112" s="840">
        <v>-2.5</v>
      </c>
      <c r="BH112" s="823" t="s">
        <v>4455</v>
      </c>
      <c r="BI112" s="823" t="s">
        <v>4456</v>
      </c>
    </row>
    <row r="113" spans="1:61" ht="11.25" hidden="1" customHeight="1" x14ac:dyDescent="0.2">
      <c r="A113" s="829" t="s">
        <v>4722</v>
      </c>
      <c r="B113" s="833" t="s">
        <v>488</v>
      </c>
      <c r="C113" s="889" t="s">
        <v>4061</v>
      </c>
      <c r="D113" s="889" t="s">
        <v>4192</v>
      </c>
      <c r="E113" s="699">
        <v>21</v>
      </c>
      <c r="F113" s="1153">
        <v>169</v>
      </c>
      <c r="G113" s="1153" t="s">
        <v>114</v>
      </c>
      <c r="H113" s="1153" t="s">
        <v>114</v>
      </c>
      <c r="I113">
        <v>42.66</v>
      </c>
      <c r="J113" s="618">
        <f t="shared" si="33"/>
        <v>2.719174871073605</v>
      </c>
      <c r="K113" s="835">
        <v>0.28999999999999998</v>
      </c>
      <c r="L113" s="845">
        <v>4</v>
      </c>
      <c r="M113" s="609">
        <f t="shared" si="34"/>
        <v>1.1599999999999999</v>
      </c>
      <c r="N113" s="828" t="s">
        <v>147</v>
      </c>
      <c r="O113" s="702">
        <v>0.28000000000000003</v>
      </c>
      <c r="P113" s="603">
        <v>44897</v>
      </c>
      <c r="Q113" s="603">
        <v>44910</v>
      </c>
      <c r="R113" s="609">
        <f t="shared" si="35"/>
        <v>3.5714285714285547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0.92592592592593004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8.6431937830855787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10.083463349843381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10.069247289345483</v>
      </c>
      <c r="W113" s="668">
        <f t="shared" si="36"/>
        <v>1.0014118295131096</v>
      </c>
      <c r="X113" s="669">
        <f t="shared" si="37"/>
        <v>2.4593813048398485</v>
      </c>
      <c r="Y113" s="640"/>
      <c r="Z113" s="618">
        <f t="shared" si="38"/>
        <v>48.132780082987544</v>
      </c>
      <c r="AA113" s="844">
        <f t="shared" si="39"/>
        <v>17.701244813278006</v>
      </c>
      <c r="AB113" s="845">
        <v>12</v>
      </c>
      <c r="AC113" s="824">
        <v>2.41</v>
      </c>
      <c r="AD113" s="824" t="s">
        <v>135</v>
      </c>
      <c r="AE113" s="824">
        <v>3.36</v>
      </c>
      <c r="AF113" s="824">
        <v>3.01</v>
      </c>
      <c r="AG113" s="824">
        <v>15.5</v>
      </c>
      <c r="AH113" s="824">
        <v>15.5</v>
      </c>
      <c r="AI113" s="824" t="s">
        <v>135</v>
      </c>
      <c r="AJ113" s="824">
        <v>4.1000000000000005</v>
      </c>
      <c r="AK113" s="824" t="s">
        <v>135</v>
      </c>
      <c r="AL113" s="836">
        <v>592.98</v>
      </c>
      <c r="AM113" s="830">
        <v>0.89999999999999991</v>
      </c>
      <c r="AN113" s="824">
        <v>3.38</v>
      </c>
      <c r="AO113" s="705">
        <f t="shared" si="40"/>
        <v>-4.8986065923610198</v>
      </c>
      <c r="AP113" s="706">
        <f t="shared" si="41"/>
        <v>12.802638220916986</v>
      </c>
      <c r="AQ113" s="846">
        <f t="shared" si="42"/>
        <v>53.884151068937136</v>
      </c>
      <c r="AR113" s="618">
        <f>INDEX(Historical!$C$7:$C$1227,MATCH(B113,Historical!$B$7:$B$1249,0))*IF(AH113="n/a",1.03,IF(AH113&lt;0,1.01,IF(AH113&gt;10,1.1,(1+AH113/100))))</f>
        <v>1.1990000000000003</v>
      </c>
      <c r="AS113" s="844">
        <f t="shared" si="43"/>
        <v>1.2349700000000003</v>
      </c>
      <c r="AT113" s="844">
        <f t="shared" si="47"/>
        <v>1.2720191000000003</v>
      </c>
      <c r="AU113" s="844">
        <f t="shared" si="47"/>
        <v>1.3101796730000004</v>
      </c>
      <c r="AV113" s="844">
        <f t="shared" si="47"/>
        <v>1.3494850631900004</v>
      </c>
      <c r="AW113" s="618">
        <f t="shared" si="44"/>
        <v>6.3656538361900017</v>
      </c>
      <c r="AX113" s="713">
        <f t="shared" si="45"/>
        <v>14.921832714932027</v>
      </c>
      <c r="AY113" s="891">
        <v>0.66</v>
      </c>
      <c r="AZ113" s="830">
        <v>36.54</v>
      </c>
      <c r="BA113" s="830">
        <v>-1.97</v>
      </c>
      <c r="BB113" s="830">
        <v>9.56</v>
      </c>
      <c r="BC113" s="830">
        <v>16.009999999999998</v>
      </c>
      <c r="BE113" s="594">
        <v>2002</v>
      </c>
      <c r="BF113" s="856">
        <f t="shared" si="46"/>
        <v>2</v>
      </c>
      <c r="BG113" s="840">
        <v>1.3</v>
      </c>
      <c r="BH113" s="823" t="s">
        <v>4455</v>
      </c>
      <c r="BI113" s="823" t="s">
        <v>4456</v>
      </c>
    </row>
    <row r="114" spans="1:61" ht="11.25" hidden="1" customHeight="1" x14ac:dyDescent="0.2">
      <c r="A114" s="822" t="s">
        <v>4723</v>
      </c>
      <c r="B114" s="833" t="s">
        <v>486</v>
      </c>
      <c r="C114" s="889" t="s">
        <v>127</v>
      </c>
      <c r="D114" s="889" t="s">
        <v>4202</v>
      </c>
      <c r="E114" s="699">
        <v>22</v>
      </c>
      <c r="F114" s="1153">
        <v>158</v>
      </c>
      <c r="G114" s="1127" t="s">
        <v>36</v>
      </c>
      <c r="H114" s="1127" t="s">
        <v>36</v>
      </c>
      <c r="I114" t="n">
        <v>243.14</v>
      </c>
      <c r="J114" s="618">
        <f t="shared" si="33"/>
        <v>0.62515423212963728</v>
      </c>
      <c r="K114" s="842">
        <v>0.38</v>
      </c>
      <c r="L114" s="845">
        <v>4</v>
      </c>
      <c r="M114" s="609">
        <f t="shared" si="34"/>
        <v>1.52</v>
      </c>
      <c r="N114" s="828" t="s">
        <v>106</v>
      </c>
      <c r="O114" s="701">
        <v>0.35</v>
      </c>
      <c r="P114" s="603">
        <v>44771</v>
      </c>
      <c r="Q114" s="603">
        <v>44788</v>
      </c>
      <c r="R114" s="609">
        <f t="shared" si="35"/>
        <v>8.5714285714285801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7.03125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7.5910041128383288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8.289549742337087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9.165289579363245</v>
      </c>
      <c r="W114" s="668">
        <f t="shared" si="36"/>
        <v>0.90445039085311696</v>
      </c>
      <c r="X114" s="669">
        <f t="shared" si="37"/>
        <v>0.54536511462743997</v>
      </c>
      <c r="Y114" s="638"/>
      <c r="Z114" s="618">
        <f t="shared" si="38"/>
        <v>15.215215215215213</v>
      </c>
      <c r="AA114" s="844">
        <f t="shared" si="39"/>
        <v>24.338338338338335</v>
      </c>
      <c r="AB114" s="845">
        <v>12</v>
      </c>
      <c r="AC114" s="824">
        <v>9.99</v>
      </c>
      <c r="AD114" s="824">
        <v>3.53</v>
      </c>
      <c r="AE114" s="824">
        <v>0.63</v>
      </c>
      <c r="AF114" s="824">
        <v>3.71</v>
      </c>
      <c r="AG114" s="824">
        <v>16.7</v>
      </c>
      <c r="AH114" s="824">
        <v>8.6</v>
      </c>
      <c r="AI114" s="824">
        <v>-3.37</v>
      </c>
      <c r="AJ114" s="824">
        <v>15.2</v>
      </c>
      <c r="AK114" s="824">
        <v>6.7100000000000009</v>
      </c>
      <c r="AL114" s="836">
        <v>8930</v>
      </c>
      <c r="AM114" s="830">
        <v>0.3</v>
      </c>
      <c r="AN114" s="824">
        <v>0.7</v>
      </c>
      <c r="AO114" s="705">
        <f t="shared" si="40"/>
        <v>-15.423634363871612</v>
      </c>
      <c r="AP114" s="706">
        <f t="shared" si="41"/>
        <v>8.9147039744667236</v>
      </c>
      <c r="AQ114" s="846">
        <f t="shared" si="42"/>
        <v>100.32777056640087</v>
      </c>
      <c r="AR114" s="618">
        <f>INDEX(Historical!$C$7:$C$1227,MATCH(B114,Historical!$B$7:$B$1249,0))*IF(AH114="n/a",1.03,IF(AH114&lt;0,1.01,IF(AH114&gt;10,1.1,(1+AH114/100))))</f>
        <v>1.4878200000000001</v>
      </c>
      <c r="AS114" s="844">
        <f t="shared" si="43"/>
        <v>1.5026982000000002</v>
      </c>
      <c r="AT114" s="844">
        <f t="shared" si="47"/>
        <v>1.6035292492200002</v>
      </c>
      <c r="AU114" s="844">
        <f t="shared" si="47"/>
        <v>1.711126061842662</v>
      </c>
      <c r="AV114" s="844">
        <f t="shared" si="47"/>
        <v>1.8259426205923046</v>
      </c>
      <c r="AW114" s="618">
        <f t="shared" si="44"/>
        <v>8.1311161316549665</v>
      </c>
      <c r="AX114" s="713">
        <f t="shared" si="45"/>
        <v>3.3442116195010967</v>
      </c>
      <c r="AY114" s="891">
        <v>0.81</v>
      </c>
      <c r="AZ114" s="830">
        <v>42.27</v>
      </c>
      <c r="BA114" s="830">
        <v>-0.32</v>
      </c>
      <c r="BB114" s="830">
        <v>10.549999999999999</v>
      </c>
      <c r="BC114" s="830">
        <v>18.399999999999999</v>
      </c>
      <c r="BE114" s="594">
        <v>2000</v>
      </c>
      <c r="BF114" s="856">
        <f t="shared" si="46"/>
        <v>3</v>
      </c>
      <c r="BG114" s="840">
        <v>6.8000000000000007</v>
      </c>
      <c r="BH114" s="823" t="s">
        <v>4455</v>
      </c>
      <c r="BI114" s="823" t="s">
        <v>4456</v>
      </c>
    </row>
    <row r="115" spans="1:61" ht="11.25" customHeight="1" x14ac:dyDescent="0.2">
      <c r="A115" s="829" t="s">
        <v>715</v>
      </c>
      <c r="B115" s="833" t="s">
        <v>716</v>
      </c>
      <c r="C115" s="889" t="s">
        <v>152</v>
      </c>
      <c r="D115" s="889" t="s">
        <v>4215</v>
      </c>
      <c r="E115" s="699">
        <v>20</v>
      </c>
      <c r="F115" s="1153">
        <v>173</v>
      </c>
      <c r="G115" s="1150" t="s">
        <v>105</v>
      </c>
      <c r="H115" s="1150" t="s">
        <v>105</v>
      </c>
      <c r="I115" t="n">
        <v>31.55</v>
      </c>
      <c r="J115" s="618">
        <f t="shared" si="33"/>
        <v>3.2963549920760697</v>
      </c>
      <c r="K115" s="835">
        <v>0.26</v>
      </c>
      <c r="L115" s="845">
        <v>4</v>
      </c>
      <c r="M115" s="609">
        <f t="shared" si="34"/>
        <v>1.04</v>
      </c>
      <c r="N115" s="828" t="s">
        <v>323</v>
      </c>
      <c r="O115" s="700">
        <v>0.24</v>
      </c>
      <c r="P115" s="603">
        <v>44617</v>
      </c>
      <c r="Q115" s="603">
        <v>44637</v>
      </c>
      <c r="R115" s="609">
        <f t="shared" si="35"/>
        <v>8.333333333333341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6.6666666666666652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8.0983869874452274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10.603443372707044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12.716455524132009</v>
      </c>
      <c r="W115" s="668">
        <f t="shared" si="36"/>
        <v>0.83383639038290958</v>
      </c>
      <c r="X115" s="669">
        <f t="shared" si="37"/>
        <v>0.21683933277519518</v>
      </c>
      <c r="Y115" s="834" t="s">
        <v>717</v>
      </c>
      <c r="Z115" s="618" t="str">
        <f t="shared" si="38"/>
        <v>n/a</v>
      </c>
      <c r="AA115" s="844" t="str">
        <f t="shared" si="39"/>
        <v>n/a</v>
      </c>
      <c r="AB115" s="845">
        <v>6</v>
      </c>
      <c r="AC115" s="824">
        <v>-0.64</v>
      </c>
      <c r="AD115" s="824" t="s">
        <v>135</v>
      </c>
      <c r="AE115" s="824">
        <v>0.97</v>
      </c>
      <c r="AF115" s="824">
        <v>0.94</v>
      </c>
      <c r="AG115" s="824">
        <v>-2.1999999999999997</v>
      </c>
      <c r="AH115" s="824">
        <v>-401.70000000000005</v>
      </c>
      <c r="AI115" s="824">
        <v>37.75</v>
      </c>
      <c r="AJ115" s="824">
        <v>48.9</v>
      </c>
      <c r="AK115" s="824">
        <v>10</v>
      </c>
      <c r="AL115" s="836">
        <v>4280</v>
      </c>
      <c r="AM115" s="830">
        <v>1</v>
      </c>
      <c r="AN115" s="824">
        <v>0.89</v>
      </c>
      <c r="AO115" s="705" t="str">
        <f t="shared" si="40"/>
        <v>n/a</v>
      </c>
      <c r="AP115" s="706">
        <f t="shared" si="41"/>
        <v>13.899798364783114</v>
      </c>
      <c r="AQ115" s="846" t="str">
        <f t="shared" si="42"/>
        <v>n/a</v>
      </c>
      <c r="AR115" s="618">
        <f>INDEX(Historical!$C$7:$C$1227,MATCH(B115,Historical!$B$7:$B$1249,0))*IF(AH115="n/a",1.03,IF(AH115&lt;0,1.01,IF(AH115&gt;10,1.1,(1+AH115/100))))</f>
        <v>0.96960000000000002</v>
      </c>
      <c r="AS115" s="844">
        <f t="shared" si="43"/>
        <v>1.0665600000000002</v>
      </c>
      <c r="AT115" s="844">
        <f t="shared" si="47"/>
        <v>1.1732160000000003</v>
      </c>
      <c r="AU115" s="844">
        <f t="shared" si="47"/>
        <v>1.2905376000000004</v>
      </c>
      <c r="AV115" s="844">
        <f t="shared" si="47"/>
        <v>1.4195913600000005</v>
      </c>
      <c r="AW115" s="618">
        <f t="shared" si="44"/>
        <v>5.9195049600000011</v>
      </c>
      <c r="AX115" s="713">
        <f t="shared" si="45"/>
        <v>18.76229781299525</v>
      </c>
      <c r="AY115" s="891">
        <v>0.88</v>
      </c>
      <c r="AZ115" s="830">
        <v>2.91</v>
      </c>
      <c r="BA115" s="830">
        <v>-26.58</v>
      </c>
      <c r="BB115" s="830">
        <v>-12.770000000000001</v>
      </c>
      <c r="BC115" s="830">
        <v>-15.379999999999999</v>
      </c>
      <c r="BE115" s="594">
        <v>2003</v>
      </c>
      <c r="BF115" s="856">
        <f t="shared" si="46"/>
        <v>2</v>
      </c>
      <c r="BG115" s="840">
        <v>-1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4747</v>
      </c>
      <c r="B116" s="833" t="s">
        <v>184</v>
      </c>
      <c r="C116" s="889" t="s">
        <v>127</v>
      </c>
      <c r="D116" s="889" t="s">
        <v>4220</v>
      </c>
      <c r="E116" s="699">
        <v>45</v>
      </c>
      <c r="F116" s="1153">
        <v>61</v>
      </c>
      <c r="G116" s="1129" t="s">
        <v>36</v>
      </c>
      <c r="H116" s="1129" t="s">
        <v>114</v>
      </c>
      <c r="I116" t="n">
        <v>148.78</v>
      </c>
      <c r="J116" s="618">
        <f t="shared" si="33"/>
        <v>3.1724694179325179</v>
      </c>
      <c r="K116" s="835">
        <v>1.18</v>
      </c>
      <c r="L116" s="845">
        <v>4</v>
      </c>
      <c r="M116" s="609">
        <f t="shared" si="34"/>
        <v>4.72</v>
      </c>
      <c r="N116" s="828" t="s">
        <v>450</v>
      </c>
      <c r="O116" s="700">
        <v>1.1599999999999999</v>
      </c>
      <c r="P116" s="603">
        <v>44768</v>
      </c>
      <c r="Q116" s="603">
        <v>44785</v>
      </c>
      <c r="R116" s="609">
        <f t="shared" si="35"/>
        <v>1.7241379310344844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4.6082949308755783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6.8655284433581709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7.6527779014981867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7.0367223269633961</v>
      </c>
      <c r="W116" s="668">
        <f t="shared" si="36"/>
        <v>1.0875486548864066</v>
      </c>
      <c r="X116" s="669" t="str">
        <f t="shared" si="37"/>
        <v>n/a</v>
      </c>
      <c r="Y116" s="631"/>
      <c r="Z116" s="618">
        <f t="shared" si="38"/>
        <v>144.34250764525993</v>
      </c>
      <c r="AA116" s="844">
        <f t="shared" si="39"/>
        <v>45.498470948012233</v>
      </c>
      <c r="AB116" s="845">
        <v>6</v>
      </c>
      <c r="AC116" s="824">
        <v>3.27</v>
      </c>
      <c r="AD116" s="824">
        <v>3.41</v>
      </c>
      <c r="AE116" s="824">
        <v>2.62</v>
      </c>
      <c r="AF116" s="825">
        <v>55.84</v>
      </c>
      <c r="AG116" s="825">
        <v>101.6</v>
      </c>
      <c r="AH116" s="824">
        <v>-33.1</v>
      </c>
      <c r="AI116" s="824">
        <v>28.07</v>
      </c>
      <c r="AJ116" s="824">
        <v>-6.9</v>
      </c>
      <c r="AK116" s="824">
        <v>13.23</v>
      </c>
      <c r="AL116" s="836">
        <v>18420</v>
      </c>
      <c r="AM116" s="830">
        <v>0.1</v>
      </c>
      <c r="AN116" s="825">
        <v>8.66</v>
      </c>
      <c r="AO116" s="705">
        <f t="shared" si="40"/>
        <v>-34.673223628581525</v>
      </c>
      <c r="AP116" s="706">
        <f t="shared" si="41"/>
        <v>10.825247319430705</v>
      </c>
      <c r="AQ116" s="846">
        <f t="shared" si="42"/>
        <v>962.62455327196631</v>
      </c>
      <c r="AR116" s="618">
        <f>INDEX(Historical!$C$7:$C$1227,MATCH(B116,Historical!$B$7:$B$1249,0))*IF(AH116="n/a",1.03,IF(AH116&lt;0,1.01,IF(AH116&gt;10,1.1,(1+AH116/100))))</f>
        <v>4.5853999999999999</v>
      </c>
      <c r="AS116" s="844">
        <f t="shared" si="43"/>
        <v>5.0439400000000001</v>
      </c>
      <c r="AT116" s="844">
        <f t="shared" si="47"/>
        <v>5.5483340000000005</v>
      </c>
      <c r="AU116" s="844">
        <f t="shared" si="47"/>
        <v>6.1031674000000011</v>
      </c>
      <c r="AV116" s="844">
        <f t="shared" si="47"/>
        <v>6.713484140000002</v>
      </c>
      <c r="AW116" s="618">
        <f t="shared" si="44"/>
        <v>27.994325540000002</v>
      </c>
      <c r="AX116" s="713">
        <f t="shared" si="45"/>
        <v>18.81591984137653</v>
      </c>
      <c r="AY116" s="891">
        <v>0.28000000000000003</v>
      </c>
      <c r="AZ116" s="830">
        <v>23.36</v>
      </c>
      <c r="BA116" s="830">
        <v>-20.45</v>
      </c>
      <c r="BB116" s="830">
        <v>6.77</v>
      </c>
      <c r="BC116" s="830">
        <v>4.5900000000000007</v>
      </c>
      <c r="BE116" s="594">
        <v>1978</v>
      </c>
      <c r="BF116" s="856">
        <f t="shared" si="46"/>
        <v>5</v>
      </c>
      <c r="BG116" s="840">
        <v>6.5</v>
      </c>
      <c r="BH116" s="823" t="s">
        <v>4455</v>
      </c>
      <c r="BI116" s="823" t="s">
        <v>4456</v>
      </c>
    </row>
    <row r="117" spans="1:61" s="737" customFormat="1" ht="11.25" hidden="1" customHeight="1" x14ac:dyDescent="0.2">
      <c r="A117" s="720" t="s">
        <v>498</v>
      </c>
      <c r="B117" s="743" t="s">
        <v>499</v>
      </c>
      <c r="C117" s="889" t="s">
        <v>107</v>
      </c>
      <c r="D117" s="889" t="s">
        <v>117</v>
      </c>
      <c r="E117" s="721">
        <v>29</v>
      </c>
      <c r="F117" s="1153">
        <v>110</v>
      </c>
      <c r="G117" s="1152" t="s">
        <v>36</v>
      </c>
      <c r="H117" s="1152" t="s">
        <v>36</v>
      </c>
      <c r="I117" t="n">
        <v>217.33</v>
      </c>
      <c r="J117" s="723">
        <f t="shared" si="33"/>
        <v>1.527630791883311</v>
      </c>
      <c r="K117" s="741">
        <v>0.83</v>
      </c>
      <c r="L117" s="725">
        <v>4</v>
      </c>
      <c r="M117" s="726">
        <f t="shared" si="34"/>
        <v>3.32</v>
      </c>
      <c r="N117" s="727" t="s">
        <v>500</v>
      </c>
      <c r="O117" s="742">
        <v>0.8</v>
      </c>
      <c r="P117" s="1049">
        <v>44728</v>
      </c>
      <c r="Q117" s="1049">
        <v>44750</v>
      </c>
      <c r="R117" s="726">
        <f t="shared" si="35"/>
        <v>3.7499999999999893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3.2679738562091609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3.141046035603412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3.044219892825617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8.7964732345867667</v>
      </c>
      <c r="W117" s="668">
        <f t="shared" si="36"/>
        <v>0.34607277389943947</v>
      </c>
      <c r="X117" s="669">
        <f t="shared" si="37"/>
        <v>0.18120356504914387</v>
      </c>
      <c r="Y117" s="738" t="s">
        <v>501</v>
      </c>
      <c r="Z117" s="723">
        <f t="shared" si="38"/>
        <v>23.16817864619679</v>
      </c>
      <c r="AA117" s="730">
        <f t="shared" si="39"/>
        <v>15.166085136078159</v>
      </c>
      <c r="AB117" s="725">
        <v>12</v>
      </c>
      <c r="AC117" s="731">
        <v>14.33</v>
      </c>
      <c r="AD117" s="731">
        <v>0.9</v>
      </c>
      <c r="AE117" s="731">
        <v>2.12</v>
      </c>
      <c r="AF117" s="731">
        <v>1.89</v>
      </c>
      <c r="AG117" s="731">
        <v>11.4</v>
      </c>
      <c r="AH117" s="731">
        <v>147.30000000000001</v>
      </c>
      <c r="AI117" s="731">
        <v>17</v>
      </c>
      <c r="AJ117" s="731">
        <v>16.8</v>
      </c>
      <c r="AK117" s="731">
        <v>16.84</v>
      </c>
      <c r="AL117" s="732">
        <v>89460</v>
      </c>
      <c r="AM117" s="733">
        <v>0.3</v>
      </c>
      <c r="AN117" s="731">
        <v>0.33</v>
      </c>
      <c r="AO117" s="734">
        <f t="shared" si="40"/>
        <v>-10.594234451369232</v>
      </c>
      <c r="AP117" s="735">
        <f t="shared" si="41"/>
        <v>4.5718506847089282</v>
      </c>
      <c r="AQ117" s="846">
        <f t="shared" si="42"/>
        <v>12.869444555670849</v>
      </c>
      <c r="AR117" s="618">
        <f>INDEX(Historical!$C$7:$C$1227,MATCH(B117,Historical!$B$7:$B$1249,0))*IF(AH117="n/a",1.03,IF(AH117&lt;0,1.01,IF(AH117&gt;10,1.1,(1+AH117/100))))</f>
        <v>3.4760000000000004</v>
      </c>
      <c r="AS117" s="730">
        <f t="shared" si="43"/>
        <v>3.8236000000000008</v>
      </c>
      <c r="AT117" s="730">
        <f t="shared" si="47"/>
        <v>4.205960000000001</v>
      </c>
      <c r="AU117" s="730">
        <f t="shared" si="47"/>
        <v>4.6265560000000017</v>
      </c>
      <c r="AV117" s="730">
        <f t="shared" si="47"/>
        <v>5.0892116000000023</v>
      </c>
      <c r="AW117" s="723">
        <f t="shared" si="44"/>
        <v>21.221327600000006</v>
      </c>
      <c r="AX117" s="736">
        <f t="shared" si="45"/>
        <v>9.7645643031334863</v>
      </c>
      <c r="AY117" s="892">
        <v>0.71</v>
      </c>
      <c r="AZ117" s="733">
        <v>26.36</v>
      </c>
      <c r="BA117" s="733">
        <v>0.27999999999999997</v>
      </c>
      <c r="BB117" s="733">
        <v>10.33</v>
      </c>
      <c r="BC117" s="733">
        <v>9.59</v>
      </c>
      <c r="BD117" s="866"/>
      <c r="BE117" s="594">
        <v>1994</v>
      </c>
      <c r="BF117" s="856">
        <f t="shared" si="46"/>
        <v>3</v>
      </c>
      <c r="BG117" s="784">
        <v>3.1</v>
      </c>
      <c r="BH117" s="823" t="s">
        <v>4455</v>
      </c>
      <c r="BI117" s="823" t="s">
        <v>4456</v>
      </c>
    </row>
    <row r="118" spans="1:61" ht="11.25" hidden="1" customHeight="1" x14ac:dyDescent="0.2">
      <c r="A118" s="839" t="s">
        <v>4544</v>
      </c>
      <c r="B118" s="833" t="s">
        <v>4537</v>
      </c>
      <c r="C118" s="889" t="s">
        <v>107</v>
      </c>
      <c r="D118" s="889" t="s">
        <v>4205</v>
      </c>
      <c r="E118" s="699">
        <v>6</v>
      </c>
      <c r="F118" s="1153">
        <v>647</v>
      </c>
      <c r="G118" s="1132" t="s">
        <v>105</v>
      </c>
      <c r="H118" s="1132" t="s">
        <v>105</v>
      </c>
      <c r="I118">
        <v>13.44</v>
      </c>
      <c r="J118" s="618">
        <f t="shared" si="33"/>
        <v>3.1994047619047619</v>
      </c>
      <c r="K118" s="835">
        <v>0.1075</v>
      </c>
      <c r="L118" s="845">
        <v>4</v>
      </c>
      <c r="M118" s="609">
        <f t="shared" si="34"/>
        <v>0.43</v>
      </c>
      <c r="N118" s="828" t="s">
        <v>106</v>
      </c>
      <c r="O118" s="700">
        <v>0.10249999999999999</v>
      </c>
      <c r="P118" s="603">
        <v>44595</v>
      </c>
      <c r="Q118" s="603">
        <v>44610</v>
      </c>
      <c r="R118" s="609">
        <f t="shared" si="35"/>
        <v>4.8780487804878092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2.4999999999999911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27.03340927724809</v>
      </c>
      <c r="U118" s="667" t="str">
        <f>IF(INDEX(Historical!$H$7:$H$1218,MATCH(B118,Historical!$B$7:$B$1249,0))=0,"n/a",((INDEX(Historical!$C$7:$C$1227,MATCH(B118,Historical!$B$7:$B$1249,0))/INDEX(Historical!$H$7:$H$1218,MATCH(B118,Historical!$B$7:$B$1249,0)))^(1/5)-1)*100)</f>
        <v>n/a</v>
      </c>
      <c r="V118" s="667" t="str">
        <f>IF(INDEX(Historical!$N$7:$N$1218,MATCH(B118,Historical!$B$7:$B$1249,0))=0,"n/a",((INDEX(Historical!$C$7:$C$1227,MATCH(B118,Historical!$B$7:$B$1249,0))/INDEX(Historical!$N$7:$N$1218,MATCH(B118,Historical!$B$7:$B$1249,0)))^(1/10)-1)*100)</f>
        <v>n/a</v>
      </c>
      <c r="W118" s="668" t="str">
        <f t="shared" si="36"/>
        <v>n/a</v>
      </c>
      <c r="X118" s="669" t="str">
        <f t="shared" si="37"/>
        <v>n/a</v>
      </c>
      <c r="Y118" s="640"/>
      <c r="Z118" s="618">
        <f t="shared" si="38"/>
        <v>38.053097345132748</v>
      </c>
      <c r="AA118" s="844">
        <f t="shared" si="39"/>
        <v>11.893805309734514</v>
      </c>
      <c r="AB118" s="845">
        <v>12</v>
      </c>
      <c r="AC118" s="824">
        <v>1.1299999999999999</v>
      </c>
      <c r="AD118" s="824">
        <v>1.72</v>
      </c>
      <c r="AE118" s="824">
        <v>2.82</v>
      </c>
      <c r="AF118" s="824">
        <v>1.06</v>
      </c>
      <c r="AG118" s="824">
        <v>7.8</v>
      </c>
      <c r="AH118" s="824">
        <v>33.300000000000004</v>
      </c>
      <c r="AI118" s="824">
        <v>24.08</v>
      </c>
      <c r="AJ118" s="824">
        <v>14.499999999999998</v>
      </c>
      <c r="AK118" s="824">
        <v>7.0000000000000009</v>
      </c>
      <c r="AL118" s="836">
        <v>240.49</v>
      </c>
      <c r="AM118" s="830">
        <v>6.4</v>
      </c>
      <c r="AN118" s="824">
        <v>0.28000000000000003</v>
      </c>
      <c r="AO118" s="705" t="str">
        <f t="shared" si="40"/>
        <v>n/a</v>
      </c>
      <c r="AP118" s="706" t="str">
        <f t="shared" si="41"/>
        <v>n/a</v>
      </c>
      <c r="AQ118" s="846">
        <f t="shared" si="42"/>
        <v>-25.144780844564607</v>
      </c>
      <c r="AR118" s="618">
        <f>INDEX(Historical!$C$7:$C$1227,MATCH(B118,Historical!$B$7:$B$1249,0))*IF(AH118="n/a",1.03,IF(AH118&lt;0,1.01,IF(AH118&gt;10,1.1,(1+AH118/100))))</f>
        <v>0.45100000000000001</v>
      </c>
      <c r="AS118" s="844">
        <f t="shared" si="43"/>
        <v>0.49610000000000004</v>
      </c>
      <c r="AT118" s="844">
        <f t="shared" ref="AT118:AV137" si="48">IF($AK118="n/a",1.03*AS118,IF($AK118&lt;0,1.01*AS118,IF($AK118&gt;10,1.1*AS118,(1+$AK118/100)*AS118)))</f>
        <v>0.53082700000000005</v>
      </c>
      <c r="AU118" s="844">
        <f t="shared" si="48"/>
        <v>0.56798489000000008</v>
      </c>
      <c r="AV118" s="844">
        <f t="shared" si="48"/>
        <v>0.60774383230000006</v>
      </c>
      <c r="AW118" s="618">
        <f t="shared" si="44"/>
        <v>2.6536557223000004</v>
      </c>
      <c r="AX118" s="713">
        <f t="shared" si="45"/>
        <v>19.744462219494054</v>
      </c>
      <c r="AY118" s="891">
        <v>0.53</v>
      </c>
      <c r="AZ118" s="830">
        <v>6.36</v>
      </c>
      <c r="BA118" s="830">
        <v>-27.839999999999996</v>
      </c>
      <c r="BB118" s="830">
        <v>0.84</v>
      </c>
      <c r="BC118" s="830">
        <v>-12.11</v>
      </c>
      <c r="BE118" s="594">
        <v>2017</v>
      </c>
      <c r="BF118" s="856">
        <f t="shared" si="46"/>
        <v>1</v>
      </c>
      <c r="BG118" s="840">
        <v>0.70000000000000007</v>
      </c>
      <c r="BH118" s="823" t="s">
        <v>4455</v>
      </c>
      <c r="BI118" s="823" t="s">
        <v>4456</v>
      </c>
    </row>
    <row r="119" spans="1:61" ht="11.25" hidden="1" customHeight="1" x14ac:dyDescent="0.2">
      <c r="A119" s="822" t="s">
        <v>4724</v>
      </c>
      <c r="B119" s="833" t="s">
        <v>1010</v>
      </c>
      <c r="C119" s="889" t="s">
        <v>107</v>
      </c>
      <c r="D119" s="889" t="s">
        <v>4201</v>
      </c>
      <c r="E119" s="699">
        <v>13</v>
      </c>
      <c r="F119" s="1153">
        <v>297</v>
      </c>
      <c r="G119" s="1155" t="s">
        <v>105</v>
      </c>
      <c r="H119" s="1155" t="s">
        <v>105</v>
      </c>
      <c r="I119" t="n">
        <v>124.39</v>
      </c>
      <c r="J119" s="618">
        <f t="shared" si="33"/>
        <v>1.6078462898946859</v>
      </c>
      <c r="K119" s="835">
        <v>0.5</v>
      </c>
      <c r="L119" s="845">
        <v>4</v>
      </c>
      <c r="M119" s="609">
        <f t="shared" si="34"/>
        <v>2</v>
      </c>
      <c r="N119" s="828" t="s">
        <v>147</v>
      </c>
      <c r="O119" s="700">
        <v>0.48</v>
      </c>
      <c r="P119" s="603">
        <v>44803</v>
      </c>
      <c r="Q119" s="603">
        <v>44819</v>
      </c>
      <c r="R119" s="609">
        <f t="shared" si="35"/>
        <v>4.1666666666666705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15.384615384615374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15.772347264219455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13.396657763302722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15.128271105738422</v>
      </c>
      <c r="W119" s="668">
        <f t="shared" si="36"/>
        <v>0.88553792232220974</v>
      </c>
      <c r="X119" s="669">
        <f t="shared" si="37"/>
        <v>0.80219507564686965</v>
      </c>
      <c r="Y119" s="833"/>
      <c r="Z119" s="618">
        <f t="shared" si="38"/>
        <v>89.68609865470853</v>
      </c>
      <c r="AA119" s="844">
        <f t="shared" si="39"/>
        <v>55.780269058295964</v>
      </c>
      <c r="AB119" s="845">
        <v>12</v>
      </c>
      <c r="AC119" s="824">
        <v>2.23</v>
      </c>
      <c r="AD119" s="824">
        <v>8.44</v>
      </c>
      <c r="AE119" s="824">
        <v>3.44</v>
      </c>
      <c r="AF119" s="824">
        <v>3.97</v>
      </c>
      <c r="AG119" s="825">
        <v>7.0000000000000009</v>
      </c>
      <c r="AH119" s="824">
        <v>15.1</v>
      </c>
      <c r="AI119" s="824">
        <v>3.19</v>
      </c>
      <c r="AJ119" s="824">
        <v>16.7</v>
      </c>
      <c r="AK119" s="824">
        <v>6.5299999999999994</v>
      </c>
      <c r="AL119" s="836">
        <v>13130</v>
      </c>
      <c r="AM119" s="830">
        <v>0.2</v>
      </c>
      <c r="AN119" s="824">
        <v>0</v>
      </c>
      <c r="AO119" s="705">
        <f t="shared" si="40"/>
        <v>-40.775765005098556</v>
      </c>
      <c r="AP119" s="706">
        <f t="shared" si="41"/>
        <v>15.004504053197408</v>
      </c>
      <c r="AQ119" s="846">
        <f t="shared" si="42"/>
        <v>213.72151002047443</v>
      </c>
      <c r="AR119" s="618">
        <f>INDEX(Historical!$C$7:$C$1227,MATCH(B119,Historical!$B$7:$B$1249,0))*IF(AH119="n/a",1.03,IF(AH119&lt;0,1.01,IF(AH119&gt;10,1.1,(1+AH119/100))))</f>
        <v>1.9800000000000002</v>
      </c>
      <c r="AS119" s="844">
        <f t="shared" si="43"/>
        <v>2.0431620000000001</v>
      </c>
      <c r="AT119" s="844">
        <f t="shared" si="48"/>
        <v>2.1765804786</v>
      </c>
      <c r="AU119" s="844">
        <f t="shared" si="48"/>
        <v>2.3187111838525798</v>
      </c>
      <c r="AV119" s="844">
        <f t="shared" si="48"/>
        <v>2.4701230241581529</v>
      </c>
      <c r="AW119" s="618">
        <f t="shared" si="44"/>
        <v>10.988576686610731</v>
      </c>
      <c r="AX119" s="713">
        <f t="shared" si="45"/>
        <v>8.8339711283951523</v>
      </c>
      <c r="AY119" s="891">
        <v>0.56999999999999995</v>
      </c>
      <c r="AZ119" s="830">
        <v>22.17</v>
      </c>
      <c r="BA119" s="830">
        <v>-4.6500000000000004</v>
      </c>
      <c r="BB119" s="830">
        <v>4.5</v>
      </c>
      <c r="BC119" s="830">
        <v>7.86</v>
      </c>
      <c r="BE119" s="594">
        <v>2010</v>
      </c>
      <c r="BF119" s="856">
        <f t="shared" si="46"/>
        <v>1</v>
      </c>
      <c r="BG119" s="840">
        <v>3.2</v>
      </c>
      <c r="BH119" s="823" t="s">
        <v>4455</v>
      </c>
      <c r="BI119" s="823" t="s">
        <v>4456</v>
      </c>
    </row>
    <row r="120" spans="1:61" ht="11.25" hidden="1" customHeight="1" x14ac:dyDescent="0.2">
      <c r="A120" s="822" t="s">
        <v>4725</v>
      </c>
      <c r="B120" s="833" t="s">
        <v>192</v>
      </c>
      <c r="C120" s="889" t="s">
        <v>107</v>
      </c>
      <c r="D120" s="889" t="s">
        <v>4205</v>
      </c>
      <c r="E120" s="699">
        <v>54</v>
      </c>
      <c r="F120" s="1153">
        <v>25</v>
      </c>
      <c r="G120" s="1155" t="s">
        <v>105</v>
      </c>
      <c r="H120" s="1155" t="s">
        <v>105</v>
      </c>
      <c r="I120">
        <v>66.86</v>
      </c>
      <c r="J120" s="618">
        <f t="shared" si="33"/>
        <v>1.5854023332336227</v>
      </c>
      <c r="K120" s="835">
        <v>0.26500000000000001</v>
      </c>
      <c r="L120" s="845">
        <v>4</v>
      </c>
      <c r="M120" s="609">
        <f t="shared" si="34"/>
        <v>1.06</v>
      </c>
      <c r="N120" s="828" t="s">
        <v>3856</v>
      </c>
      <c r="O120" s="702">
        <v>0.25</v>
      </c>
      <c r="P120" s="603">
        <v>44627</v>
      </c>
      <c r="Q120" s="603">
        <v>44643</v>
      </c>
      <c r="R120" s="609">
        <f t="shared" si="35"/>
        <v>6.0000000000000053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2.0833333333333259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7.1881267668000737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7.2360471980141838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6.2666370795684712</v>
      </c>
      <c r="W120" s="668">
        <f t="shared" si="36"/>
        <v>1.1546938343703266</v>
      </c>
      <c r="X120" s="669">
        <f t="shared" si="37"/>
        <v>0.44944392534249583</v>
      </c>
      <c r="Y120" s="636" t="s">
        <v>432</v>
      </c>
      <c r="Z120" s="618">
        <f t="shared" si="38"/>
        <v>27.249357326478151</v>
      </c>
      <c r="AA120" s="844">
        <f t="shared" si="39"/>
        <v>17.187660668380463</v>
      </c>
      <c r="AB120" s="845">
        <v>12</v>
      </c>
      <c r="AC120" s="824">
        <v>3.89</v>
      </c>
      <c r="AD120" s="824" t="s">
        <v>135</v>
      </c>
      <c r="AE120" s="824">
        <v>9.5299999999999994</v>
      </c>
      <c r="AF120" s="824">
        <v>3.71</v>
      </c>
      <c r="AG120" s="824">
        <v>16.400000000000002</v>
      </c>
      <c r="AH120" s="824">
        <v>55.800000000000004</v>
      </c>
      <c r="AI120" s="824">
        <v>3.52</v>
      </c>
      <c r="AJ120" s="824">
        <v>16.100000000000001</v>
      </c>
      <c r="AK120" s="824" t="s">
        <v>135</v>
      </c>
      <c r="AL120" s="836">
        <v>8800</v>
      </c>
      <c r="AM120" s="830">
        <v>2.1</v>
      </c>
      <c r="AN120" s="824">
        <v>0</v>
      </c>
      <c r="AO120" s="705">
        <f t="shared" si="40"/>
        <v>-8.3662111371326571</v>
      </c>
      <c r="AP120" s="706">
        <f t="shared" si="41"/>
        <v>8.8214495312478061</v>
      </c>
      <c r="AQ120" s="846">
        <f t="shared" si="42"/>
        <v>68.346495960222214</v>
      </c>
      <c r="AR120" s="618">
        <f>INDEX(Historical!$C$7:$C$1227,MATCH(B120,Historical!$B$7:$B$1249,0))*IF(AH120="n/a",1.03,IF(AH120&lt;0,1.01,IF(AH120&gt;10,1.1,(1+AH120/100))))</f>
        <v>1.1000000000000001</v>
      </c>
      <c r="AS120" s="844">
        <f t="shared" si="43"/>
        <v>1.13872</v>
      </c>
      <c r="AT120" s="844">
        <f t="shared" si="48"/>
        <v>1.1728816</v>
      </c>
      <c r="AU120" s="844">
        <f t="shared" si="48"/>
        <v>1.2080680479999999</v>
      </c>
      <c r="AV120" s="844">
        <f t="shared" si="48"/>
        <v>1.2443100894399999</v>
      </c>
      <c r="AW120" s="618">
        <f t="shared" si="44"/>
        <v>5.8639797374400002</v>
      </c>
      <c r="AX120" s="713">
        <f t="shared" si="45"/>
        <v>8.7705350545019449</v>
      </c>
      <c r="AY120" s="891">
        <v>0.78</v>
      </c>
      <c r="AZ120" s="830">
        <v>19.3</v>
      </c>
      <c r="BA120" s="830">
        <v>-0.19</v>
      </c>
      <c r="BB120" s="830">
        <v>6.370000000000001</v>
      </c>
      <c r="BC120" s="830">
        <v>7.59</v>
      </c>
      <c r="BE120" s="594">
        <v>1969</v>
      </c>
      <c r="BF120" s="856">
        <f t="shared" si="46"/>
        <v>7</v>
      </c>
      <c r="BG120" s="840">
        <v>1.4000000000000001</v>
      </c>
      <c r="BH120" s="823" t="s">
        <v>4455</v>
      </c>
      <c r="BI120" s="823" t="s">
        <v>4456</v>
      </c>
    </row>
    <row r="121" spans="1:61" ht="11.25" hidden="1" customHeight="1" x14ac:dyDescent="0.2">
      <c r="A121" s="829" t="s">
        <v>4726</v>
      </c>
      <c r="B121" s="833" t="s">
        <v>999</v>
      </c>
      <c r="C121" s="889" t="s">
        <v>122</v>
      </c>
      <c r="D121" s="889" t="s">
        <v>4043</v>
      </c>
      <c r="E121" s="699">
        <v>10</v>
      </c>
      <c r="F121" s="1153">
        <v>455</v>
      </c>
      <c r="G121" s="1128" t="s">
        <v>105</v>
      </c>
      <c r="H121" s="1128" t="s">
        <v>105</v>
      </c>
      <c r="I121">
        <v>71.290000000000006</v>
      </c>
      <c r="J121" s="618">
        <f t="shared" si="33"/>
        <v>2.0760274933370737</v>
      </c>
      <c r="K121" s="835">
        <v>0.37</v>
      </c>
      <c r="L121" s="845">
        <v>4</v>
      </c>
      <c r="M121" s="609">
        <f t="shared" si="34"/>
        <v>1.48</v>
      </c>
      <c r="N121" s="828" t="s">
        <v>225</v>
      </c>
      <c r="O121" s="700">
        <v>0.35</v>
      </c>
      <c r="P121" s="1006">
        <v>44524</v>
      </c>
      <c r="Q121" s="1006">
        <v>44540</v>
      </c>
      <c r="R121" s="609">
        <f t="shared" si="35"/>
        <v>5.7142857142857197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1.4285714285714235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2.855126874788394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4.8610167384929737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7.0275502023475767</v>
      </c>
      <c r="W121" s="668">
        <f t="shared" si="36"/>
        <v>0.69170857532531538</v>
      </c>
      <c r="X121" s="669">
        <f t="shared" si="37"/>
        <v>0.36548998033781754</v>
      </c>
      <c r="Y121" s="640"/>
      <c r="Z121" s="618">
        <f t="shared" si="38"/>
        <v>40.883977900552487</v>
      </c>
      <c r="AA121" s="844">
        <f t="shared" si="39"/>
        <v>19.693370165745858</v>
      </c>
      <c r="AB121" s="845">
        <v>9</v>
      </c>
      <c r="AC121" s="824">
        <v>3.62</v>
      </c>
      <c r="AD121" s="824">
        <v>1.42</v>
      </c>
      <c r="AE121" s="824">
        <v>0.95</v>
      </c>
      <c r="AF121" s="824">
        <v>4.59</v>
      </c>
      <c r="AG121" s="824">
        <v>14.7</v>
      </c>
      <c r="AH121" s="824">
        <v>199.6</v>
      </c>
      <c r="AI121" s="824">
        <v>3.75</v>
      </c>
      <c r="AJ121" s="824">
        <v>13.3</v>
      </c>
      <c r="AK121" s="824">
        <v>14.2</v>
      </c>
      <c r="AL121" s="836">
        <v>4090</v>
      </c>
      <c r="AM121" s="830">
        <v>0.89999999999999991</v>
      </c>
      <c r="AN121" s="824">
        <v>1.58</v>
      </c>
      <c r="AO121" s="705">
        <f t="shared" si="40"/>
        <v>-12.756325933915811</v>
      </c>
      <c r="AP121" s="706">
        <f t="shared" si="41"/>
        <v>6.9370442318300469</v>
      </c>
      <c r="AQ121" s="846">
        <f t="shared" si="42"/>
        <v>100.43571323025633</v>
      </c>
      <c r="AR121" s="618">
        <f>INDEX(Historical!$C$7:$C$1227,MATCH(B121,Historical!$B$7:$B$1249,0))*IF(AH121="n/a",1.03,IF(AH121&lt;0,1.01,IF(AH121&gt;10,1.1,(1+AH121/100))))</f>
        <v>1.5620000000000001</v>
      </c>
      <c r="AS121" s="844">
        <f t="shared" si="43"/>
        <v>1.6205750000000001</v>
      </c>
      <c r="AT121" s="844">
        <f t="shared" si="48"/>
        <v>1.7826325000000003</v>
      </c>
      <c r="AU121" s="844">
        <f t="shared" si="48"/>
        <v>1.9608957500000004</v>
      </c>
      <c r="AV121" s="844">
        <f t="shared" si="48"/>
        <v>2.1569853250000004</v>
      </c>
      <c r="AW121" s="618">
        <f t="shared" si="44"/>
        <v>9.0830885750000014</v>
      </c>
      <c r="AX121" s="713">
        <f t="shared" si="45"/>
        <v>12.741041625753963</v>
      </c>
      <c r="AY121" s="891">
        <v>1.39</v>
      </c>
      <c r="AZ121" s="830">
        <v>44.47</v>
      </c>
      <c r="BA121" s="830">
        <v>-6.36</v>
      </c>
      <c r="BB121" s="830">
        <v>6.47</v>
      </c>
      <c r="BC121" s="830">
        <v>5.45</v>
      </c>
      <c r="BE121" s="594">
        <v>2012</v>
      </c>
      <c r="BF121" s="856">
        <f t="shared" si="46"/>
        <v>1</v>
      </c>
      <c r="BG121" s="840">
        <v>3.8</v>
      </c>
      <c r="BH121" s="823" t="s">
        <v>4455</v>
      </c>
      <c r="BI121" s="823" t="s">
        <v>4456</v>
      </c>
    </row>
    <row r="122" spans="1:61" ht="11.25" customHeight="1" x14ac:dyDescent="0.2">
      <c r="A122" s="822" t="s">
        <v>4998</v>
      </c>
      <c r="B122" s="833" t="s">
        <v>685</v>
      </c>
      <c r="C122" s="889" t="s">
        <v>130</v>
      </c>
      <c r="D122" s="889" t="s">
        <v>4206</v>
      </c>
      <c r="E122" s="699">
        <v>27</v>
      </c>
      <c r="F122" s="1153">
        <v>132</v>
      </c>
      <c r="G122" s="1153" t="s">
        <v>36</v>
      </c>
      <c r="H122" s="1153" t="s">
        <v>36</v>
      </c>
      <c r="I122" t="n">
        <v>49.21</v>
      </c>
      <c r="J122" s="618">
        <f t="shared" si="33"/>
        <v>3.1700873806136967</v>
      </c>
      <c r="K122" s="842">
        <v>0.39</v>
      </c>
      <c r="L122" s="845">
        <v>4</v>
      </c>
      <c r="M122" s="609">
        <f t="shared" si="34"/>
        <v>1.56</v>
      </c>
      <c r="N122" s="828" t="s">
        <v>162</v>
      </c>
      <c r="O122" s="701">
        <v>0.36249999999999999</v>
      </c>
      <c r="P122" s="603">
        <v>44827</v>
      </c>
      <c r="Q122" s="603">
        <v>44837</v>
      </c>
      <c r="R122" s="609">
        <f t="shared" si="35"/>
        <v>7.5862068965517313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7.0866141732283561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7.005305155927255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6.8825627722391092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6.5664849986184715</v>
      </c>
      <c r="W122" s="668">
        <f t="shared" si="36"/>
        <v>1.0481350027734988</v>
      </c>
      <c r="X122" s="669">
        <f t="shared" si="37"/>
        <v>0.50981946461030436</v>
      </c>
      <c r="Y122" s="631"/>
      <c r="Z122" s="618">
        <f t="shared" si="38"/>
        <v>54.736842105263165</v>
      </c>
      <c r="AA122" s="844">
        <f t="shared" si="39"/>
        <v>17.266666666666666</v>
      </c>
      <c r="AB122" s="845">
        <v>9</v>
      </c>
      <c r="AC122" s="824">
        <v>2.85</v>
      </c>
      <c r="AD122" s="824">
        <v>2.85</v>
      </c>
      <c r="AE122" s="824">
        <v>1.64</v>
      </c>
      <c r="AF122" s="824">
        <v>2.59</v>
      </c>
      <c r="AG122" s="824">
        <v>15.5</v>
      </c>
      <c r="AH122" s="824">
        <v>133.4</v>
      </c>
      <c r="AI122" s="824">
        <v>10.23</v>
      </c>
      <c r="AJ122" s="824">
        <v>13.5</v>
      </c>
      <c r="AK122" s="824">
        <v>6</v>
      </c>
      <c r="AL122" s="836">
        <v>4770</v>
      </c>
      <c r="AM122" s="830">
        <v>0.3</v>
      </c>
      <c r="AN122" s="824">
        <v>1.64</v>
      </c>
      <c r="AO122" s="705">
        <f t="shared" si="40"/>
        <v>-7.2140165138138599</v>
      </c>
      <c r="AP122" s="706">
        <f t="shared" si="41"/>
        <v>10.052650152852806</v>
      </c>
      <c r="AQ122" s="846">
        <f t="shared" si="42"/>
        <v>40.98174297352071</v>
      </c>
      <c r="AR122" s="618">
        <f>INDEX(Historical!$C$7:$C$1227,MATCH(B122,Historical!$B$7:$B$1249,0))*IF(AH122="n/a",1.03,IF(AH122&lt;0,1.01,IF(AH122&gt;10,1.1,(1+AH122/100))))</f>
        <v>1.4960000000000002</v>
      </c>
      <c r="AS122" s="844">
        <f t="shared" si="43"/>
        <v>1.6456000000000004</v>
      </c>
      <c r="AT122" s="844">
        <f t="shared" si="48"/>
        <v>1.7443360000000006</v>
      </c>
      <c r="AU122" s="844">
        <f t="shared" si="48"/>
        <v>1.8489961600000007</v>
      </c>
      <c r="AV122" s="844">
        <f t="shared" si="48"/>
        <v>1.9599359296000007</v>
      </c>
      <c r="AW122" s="618">
        <f t="shared" si="44"/>
        <v>8.6948680896000017</v>
      </c>
      <c r="AX122" s="713">
        <f t="shared" si="45"/>
        <v>17.668904876244667</v>
      </c>
      <c r="AY122" s="891">
        <v>0.66</v>
      </c>
      <c r="AZ122" s="830">
        <v>35.299999999999997</v>
      </c>
      <c r="BA122" s="830">
        <v>-0.72</v>
      </c>
      <c r="BB122" s="830">
        <v>14.66</v>
      </c>
      <c r="BC122" s="830">
        <v>12.26</v>
      </c>
      <c r="BE122" s="594">
        <v>1996</v>
      </c>
      <c r="BF122" s="856">
        <f t="shared" si="46"/>
        <v>3</v>
      </c>
      <c r="BG122" s="840">
        <v>4.5</v>
      </c>
      <c r="BH122" s="823" t="s">
        <v>4455</v>
      </c>
      <c r="BI122" s="823" t="s">
        <v>4456</v>
      </c>
    </row>
    <row r="123" spans="1:61" ht="11.25" hidden="1" customHeight="1" x14ac:dyDescent="0.2">
      <c r="A123" s="838" t="s">
        <v>4728</v>
      </c>
      <c r="B123" s="833" t="s">
        <v>3739</v>
      </c>
      <c r="C123" s="889" t="s">
        <v>107</v>
      </c>
      <c r="D123" s="889" t="s">
        <v>4205</v>
      </c>
      <c r="E123" s="699">
        <v>9</v>
      </c>
      <c r="F123" s="1153">
        <v>552</v>
      </c>
      <c r="G123" s="1121" t="s">
        <v>105</v>
      </c>
      <c r="H123" s="1121" t="s">
        <v>105</v>
      </c>
      <c r="I123">
        <v>32.94</v>
      </c>
      <c r="J123" s="618">
        <f t="shared" si="33"/>
        <v>2.0643594414086222</v>
      </c>
      <c r="K123" s="835">
        <v>0.17</v>
      </c>
      <c r="L123" s="845">
        <v>4</v>
      </c>
      <c r="M123" s="609">
        <f t="shared" si="34"/>
        <v>0.68</v>
      </c>
      <c r="N123" s="828" t="s">
        <v>511</v>
      </c>
      <c r="O123" s="700">
        <v>0.16</v>
      </c>
      <c r="P123" s="603">
        <v>44813</v>
      </c>
      <c r="Q123" s="603">
        <v>44830</v>
      </c>
      <c r="R123" s="609">
        <f t="shared" si="35"/>
        <v>6.2500000000000053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8.7719298245614077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24.66577380596615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29.535424783841925</v>
      </c>
      <c r="V123" s="667">
        <f>IF(INDEX(Historical!$N$7:$N$1218,MATCH(B123,Historical!$B$7:$B$1249,0))=0,"n/a",((INDEX(Historical!$C$7:$C$1227,MATCH(B123,Historical!$B$7:$B$1249,0))/INDEX(Historical!$N$7:$N$1218,MATCH(B123,Historical!$B$7:$B$1249,0)))^(1/10)-1)*100)</f>
        <v>7.5293556739927769</v>
      </c>
      <c r="W123" s="668">
        <f t="shared" si="36"/>
        <v>3.9227028264663515</v>
      </c>
      <c r="X123" s="669">
        <f t="shared" si="37"/>
        <v>1.256826586546465</v>
      </c>
      <c r="Y123" s="628"/>
      <c r="Z123" s="618">
        <f t="shared" si="38"/>
        <v>33.009708737864081</v>
      </c>
      <c r="AA123" s="844">
        <f t="shared" si="39"/>
        <v>15.990291262135921</v>
      </c>
      <c r="AB123" s="845">
        <v>12</v>
      </c>
      <c r="AC123" s="824">
        <v>2.06</v>
      </c>
      <c r="AD123" s="824">
        <v>2.82</v>
      </c>
      <c r="AE123" s="824">
        <v>5.14</v>
      </c>
      <c r="AF123" s="824">
        <v>1.54</v>
      </c>
      <c r="AG123" s="824">
        <v>9</v>
      </c>
      <c r="AH123" s="824">
        <v>5.3</v>
      </c>
      <c r="AI123" s="824">
        <v>42.07</v>
      </c>
      <c r="AJ123" s="824">
        <v>23.5</v>
      </c>
      <c r="AK123" s="824">
        <v>6</v>
      </c>
      <c r="AL123" s="836">
        <v>594.23</v>
      </c>
      <c r="AM123" s="830">
        <v>1.5</v>
      </c>
      <c r="AN123" s="824">
        <v>0.14000000000000001</v>
      </c>
      <c r="AO123" s="705">
        <f t="shared" si="40"/>
        <v>15.609492963114628</v>
      </c>
      <c r="AP123" s="706">
        <f t="shared" si="41"/>
        <v>31.599784225250549</v>
      </c>
      <c r="AQ123" s="846">
        <f t="shared" si="42"/>
        <v>4.6158019584874976</v>
      </c>
      <c r="AR123" s="618">
        <f>INDEX(Historical!$C$7:$C$1227,MATCH(B123,Historical!$B$7:$B$1249,0))*IF(AH123="n/a",1.03,IF(AH123&lt;0,1.01,IF(AH123&gt;10,1.1,(1+AH123/100))))</f>
        <v>0.65286</v>
      </c>
      <c r="AS123" s="844">
        <f t="shared" si="43"/>
        <v>0.71814600000000006</v>
      </c>
      <c r="AT123" s="844">
        <f t="shared" si="48"/>
        <v>0.76123476000000012</v>
      </c>
      <c r="AU123" s="844">
        <f t="shared" si="48"/>
        <v>0.8069088456000002</v>
      </c>
      <c r="AV123" s="844">
        <f t="shared" si="48"/>
        <v>0.85532337633600031</v>
      </c>
      <c r="AW123" s="618">
        <f t="shared" si="44"/>
        <v>3.7944729819360008</v>
      </c>
      <c r="AX123" s="713">
        <f t="shared" si="45"/>
        <v>11.519347243278693</v>
      </c>
      <c r="AY123" s="891">
        <v>0.67</v>
      </c>
      <c r="AZ123" s="830">
        <v>44.09</v>
      </c>
      <c r="BA123" s="830">
        <v>-2.8400000000000003</v>
      </c>
      <c r="BB123" s="830">
        <v>3.3099999999999996</v>
      </c>
      <c r="BC123" s="830">
        <v>17.75</v>
      </c>
      <c r="BE123" s="594">
        <v>2014</v>
      </c>
      <c r="BF123" s="856">
        <f t="shared" si="46"/>
        <v>1</v>
      </c>
      <c r="BG123" s="840">
        <v>0.8</v>
      </c>
      <c r="BH123" s="823" t="s">
        <v>4455</v>
      </c>
      <c r="BI123" s="823" t="s">
        <v>4456</v>
      </c>
    </row>
    <row r="124" spans="1:61" ht="11.25" hidden="1" customHeight="1" x14ac:dyDescent="0.2">
      <c r="A124" s="822" t="s">
        <v>4729</v>
      </c>
      <c r="B124" s="833" t="s">
        <v>492</v>
      </c>
      <c r="C124" s="889" t="s">
        <v>107</v>
      </c>
      <c r="D124" s="889" t="s">
        <v>4205</v>
      </c>
      <c r="E124" s="699">
        <v>25</v>
      </c>
      <c r="F124" s="1153">
        <v>138</v>
      </c>
      <c r="G124" s="1153" t="s">
        <v>114</v>
      </c>
      <c r="H124" s="1153" t="s">
        <v>114</v>
      </c>
      <c r="I124">
        <v>52</v>
      </c>
      <c r="J124" s="618">
        <f t="shared" si="33"/>
        <v>3.2307692307692308</v>
      </c>
      <c r="K124" s="842">
        <v>0.42</v>
      </c>
      <c r="L124" s="845">
        <v>4</v>
      </c>
      <c r="M124" s="609">
        <f t="shared" si="34"/>
        <v>1.68</v>
      </c>
      <c r="N124" s="828" t="s">
        <v>147</v>
      </c>
      <c r="O124" s="701">
        <v>0.41</v>
      </c>
      <c r="P124" s="603">
        <v>44704</v>
      </c>
      <c r="Q124" s="603">
        <v>44721</v>
      </c>
      <c r="R124" s="609">
        <f t="shared" si="35"/>
        <v>2.4390243902439046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2.5157232704402288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2.5817772505764225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2.5810501320566281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2.7724220986734105</v>
      </c>
      <c r="W124" s="668">
        <f t="shared" si="36"/>
        <v>0.93097300490125479</v>
      </c>
      <c r="X124" s="669" t="str">
        <f t="shared" si="37"/>
        <v>n/a</v>
      </c>
      <c r="Y124" s="833"/>
      <c r="Z124" s="618" t="str">
        <f t="shared" si="38"/>
        <v>n/a</v>
      </c>
      <c r="AA124" s="844" t="str">
        <f t="shared" si="39"/>
        <v>n/a</v>
      </c>
      <c r="AB124" s="845">
        <v>12</v>
      </c>
      <c r="AC124" s="824" t="s">
        <v>135</v>
      </c>
      <c r="AD124" s="824" t="s">
        <v>135</v>
      </c>
      <c r="AE124" s="824" t="s">
        <v>135</v>
      </c>
      <c r="AF124" s="824" t="s">
        <v>135</v>
      </c>
      <c r="AG124" s="824" t="s">
        <v>135</v>
      </c>
      <c r="AH124" s="824" t="s">
        <v>135</v>
      </c>
      <c r="AI124" s="824" t="s">
        <v>135</v>
      </c>
      <c r="AJ124" s="824" t="s">
        <v>135</v>
      </c>
      <c r="AK124" s="824" t="s">
        <v>135</v>
      </c>
      <c r="AL124" s="836" t="s">
        <v>135</v>
      </c>
      <c r="AM124" s="830" t="s">
        <v>135</v>
      </c>
      <c r="AN124" s="824" t="s">
        <v>135</v>
      </c>
      <c r="AO124" s="705" t="str">
        <f t="shared" si="40"/>
        <v>n/a</v>
      </c>
      <c r="AP124" s="706">
        <f t="shared" si="41"/>
        <v>5.811819362825859</v>
      </c>
      <c r="AQ124" s="846" t="str">
        <f t="shared" si="42"/>
        <v>n/a</v>
      </c>
      <c r="AR124" s="618">
        <f>INDEX(Historical!$C$7:$C$1227,MATCH(B124,Historical!$B$7:$B$1249,0))*IF(AH124="n/a",1.03,IF(AH124&lt;0,1.01,IF(AH124&gt;10,1.1,(1+AH124/100))))</f>
        <v>1.6788999999999998</v>
      </c>
      <c r="AS124" s="844">
        <f t="shared" si="43"/>
        <v>1.7292669999999999</v>
      </c>
      <c r="AT124" s="844">
        <f t="shared" si="48"/>
        <v>1.7811450099999999</v>
      </c>
      <c r="AU124" s="844">
        <f t="shared" si="48"/>
        <v>1.8345793603</v>
      </c>
      <c r="AV124" s="844">
        <f t="shared" si="48"/>
        <v>1.8896167411090001</v>
      </c>
      <c r="AW124" s="618">
        <f t="shared" si="44"/>
        <v>8.9135081114090013</v>
      </c>
      <c r="AX124" s="713">
        <f t="shared" si="45"/>
        <v>17.141361752709621</v>
      </c>
      <c r="AY124" s="891" t="s">
        <v>135</v>
      </c>
      <c r="AZ124" s="830" t="s">
        <v>135</v>
      </c>
      <c r="BA124" s="830" t="s">
        <v>135</v>
      </c>
      <c r="BB124" s="830" t="s">
        <v>135</v>
      </c>
      <c r="BC124" s="830" t="s">
        <v>135</v>
      </c>
      <c r="BD124" s="865" t="s">
        <v>4133</v>
      </c>
      <c r="BE124" s="594">
        <v>1998</v>
      </c>
      <c r="BF124" s="856">
        <f t="shared" si="46"/>
        <v>3</v>
      </c>
      <c r="BG124" s="840" t="s">
        <v>135</v>
      </c>
      <c r="BH124" s="823" t="s">
        <v>4455</v>
      </c>
      <c r="BI124" s="823" t="s">
        <v>4456</v>
      </c>
    </row>
    <row r="125" spans="1:61" ht="11.25" hidden="1" customHeight="1" x14ac:dyDescent="0.2">
      <c r="A125" s="838" t="s">
        <v>4730</v>
      </c>
      <c r="B125" s="567" t="s">
        <v>3744</v>
      </c>
      <c r="C125" s="889" t="s">
        <v>4186</v>
      </c>
      <c r="D125" s="889" t="s">
        <v>4187</v>
      </c>
      <c r="E125" s="699">
        <v>9</v>
      </c>
      <c r="F125" s="1153">
        <v>564</v>
      </c>
      <c r="G125" s="1128" t="s">
        <v>105</v>
      </c>
      <c r="H125" s="1128" t="s">
        <v>105</v>
      </c>
      <c r="I125" t="n">
        <v>139.82</v>
      </c>
      <c r="J125" s="618">
        <f t="shared" si="33"/>
        <v>4.477184952081247</v>
      </c>
      <c r="K125" s="835">
        <v>1.5649999999999999</v>
      </c>
      <c r="L125" s="845">
        <v>4</v>
      </c>
      <c r="M125" s="609">
        <f t="shared" si="34"/>
        <v>6.26</v>
      </c>
      <c r="N125" s="828" t="s">
        <v>316</v>
      </c>
      <c r="O125" s="700">
        <v>1.47</v>
      </c>
      <c r="P125" s="603">
        <v>44909</v>
      </c>
      <c r="Q125" s="603">
        <v>44925</v>
      </c>
      <c r="R125" s="609">
        <f t="shared" si="35"/>
        <v>6.4625850340136042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10.750507099391493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8.4972776386218474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8.6569411193963433</v>
      </c>
      <c r="V125" s="667" t="str">
        <f>IF(INDEX(Historical!$N$7:$N$1218,MATCH(B125,Historical!$B$7:$B$1249,0))=0,"n/a",((INDEX(Historical!$C$7:$C$1227,MATCH(B125,Historical!$B$7:$B$1249,0))/INDEX(Historical!$N$7:$N$1218,MATCH(B125,Historical!$B$7:$B$1249,0)))^(1/10)-1)*100)</f>
        <v>n/a</v>
      </c>
      <c r="W125" s="668" t="str">
        <f t="shared" si="36"/>
        <v>n/a</v>
      </c>
      <c r="X125" s="669">
        <f t="shared" si="37"/>
        <v>0.37803236329241668</v>
      </c>
      <c r="Y125" s="628"/>
      <c r="Z125" s="618">
        <f t="shared" si="38"/>
        <v>168.27956989247309</v>
      </c>
      <c r="AA125" s="844">
        <f t="shared" si="39"/>
        <v>37.586021505376337</v>
      </c>
      <c r="AB125" s="845">
        <v>12</v>
      </c>
      <c r="AC125" s="824">
        <v>3.72</v>
      </c>
      <c r="AD125" s="824">
        <v>3.39</v>
      </c>
      <c r="AE125" s="824">
        <v>8.6999999999999993</v>
      </c>
      <c r="AF125" s="824">
        <v>7.85</v>
      </c>
      <c r="AG125" s="824">
        <v>20.3</v>
      </c>
      <c r="AH125" s="824">
        <v>13.5</v>
      </c>
      <c r="AI125" s="824">
        <v>-2.4299999999999997</v>
      </c>
      <c r="AJ125" s="824">
        <v>22.900000000000002</v>
      </c>
      <c r="AK125" s="824">
        <v>11.03</v>
      </c>
      <c r="AL125" s="824">
        <v>59810</v>
      </c>
      <c r="AM125" s="830">
        <v>0.43</v>
      </c>
      <c r="AN125" s="824">
        <v>2.8</v>
      </c>
      <c r="AO125" s="705">
        <f t="shared" si="40"/>
        <v>-24.451895433898748</v>
      </c>
      <c r="AP125" s="706">
        <f t="shared" si="41"/>
        <v>13.13412607147759</v>
      </c>
      <c r="AQ125" s="846">
        <f t="shared" si="42"/>
        <v>262.12353252398043</v>
      </c>
      <c r="AR125" s="618">
        <f>INDEX(Historical!$C$7:$C$1227,MATCH(B125,Historical!$B$7:$B$1249,0))*IF(AH125="n/a",1.03,IF(AH125&lt;0,1.01,IF(AH125&gt;10,1.1,(1+AH125/100))))</f>
        <v>6.0060000000000002</v>
      </c>
      <c r="AS125" s="844">
        <f t="shared" si="43"/>
        <v>6.0660600000000002</v>
      </c>
      <c r="AT125" s="844">
        <f t="shared" si="48"/>
        <v>6.6726660000000004</v>
      </c>
      <c r="AU125" s="844">
        <f t="shared" si="48"/>
        <v>7.3399326000000009</v>
      </c>
      <c r="AV125" s="844">
        <f t="shared" si="48"/>
        <v>8.073925860000001</v>
      </c>
      <c r="AW125" s="618">
        <f t="shared" si="44"/>
        <v>34.15858446</v>
      </c>
      <c r="AX125" s="713">
        <f t="shared" si="45"/>
        <v>24.430399413531685</v>
      </c>
      <c r="AY125" s="891">
        <v>0.62</v>
      </c>
      <c r="AZ125" s="830">
        <v>16.2</v>
      </c>
      <c r="BA125" s="830">
        <v>-32.61</v>
      </c>
      <c r="BB125" s="830">
        <v>3.16</v>
      </c>
      <c r="BC125" s="830">
        <v>-15.35</v>
      </c>
      <c r="BE125" s="594">
        <v>2014</v>
      </c>
      <c r="BF125" s="856">
        <f t="shared" si="46"/>
        <v>1</v>
      </c>
      <c r="BG125" s="840">
        <v>4.1000000000000005</v>
      </c>
      <c r="BH125" s="823" t="s">
        <v>4455</v>
      </c>
      <c r="BI125" s="823" t="s">
        <v>4457</v>
      </c>
    </row>
    <row r="126" spans="1:61" ht="11.25" hidden="1" customHeight="1" x14ac:dyDescent="0.2">
      <c r="A126" s="838" t="s">
        <v>4732</v>
      </c>
      <c r="B126" s="833" t="s">
        <v>1053</v>
      </c>
      <c r="C126" s="889" t="s">
        <v>4209</v>
      </c>
      <c r="D126" s="889" t="s">
        <v>4218</v>
      </c>
      <c r="E126" s="699">
        <v>11</v>
      </c>
      <c r="F126" s="1153">
        <v>441</v>
      </c>
      <c r="G126" s="1127" t="s">
        <v>105</v>
      </c>
      <c r="H126" s="1127" t="s">
        <v>105</v>
      </c>
      <c r="I126" t="n">
        <v>58.25</v>
      </c>
      <c r="J126" s="618">
        <f t="shared" si="33"/>
        <v>6.2832618025751072</v>
      </c>
      <c r="K126" s="835">
        <v>0.91500000000000004</v>
      </c>
      <c r="L126" s="845">
        <v>4</v>
      </c>
      <c r="M126" s="609">
        <f t="shared" si="34"/>
        <v>3.66</v>
      </c>
      <c r="N126" s="828" t="s">
        <v>3856</v>
      </c>
      <c r="O126" s="700">
        <v>0.90500000000000003</v>
      </c>
      <c r="P126" s="603">
        <v>44882</v>
      </c>
      <c r="Q126" s="603">
        <v>44897</v>
      </c>
      <c r="R126" s="609">
        <f t="shared" si="35"/>
        <v>1.1049723756906087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14.234234234234243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14.351307247645062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15.988908876389306</v>
      </c>
      <c r="V126" s="667" t="str">
        <f>IF(INDEX(Historical!$N$7:$N$1218,MATCH(B126,Historical!$B$7:$B$1249,0))=0,"n/a",((INDEX(Historical!$C$7:$C$1227,MATCH(B126,Historical!$B$7:$B$1249,0))/INDEX(Historical!$N$7:$N$1218,MATCH(B126,Historical!$B$7:$B$1249,0)))^(1/10)-1)*100)</f>
        <v>n/a</v>
      </c>
      <c r="W126" s="668" t="str">
        <f t="shared" si="36"/>
        <v>n/a</v>
      </c>
      <c r="X126" s="669">
        <f t="shared" si="37"/>
        <v>0.62701603436820808</v>
      </c>
      <c r="Y126" s="834"/>
      <c r="Z126" s="618">
        <f t="shared" si="38"/>
        <v>746.93877551020421</v>
      </c>
      <c r="AA126" s="844">
        <f t="shared" si="39"/>
        <v>118.87755102040816</v>
      </c>
      <c r="AB126" s="845">
        <v>12</v>
      </c>
      <c r="AC126" s="824">
        <v>0.49</v>
      </c>
      <c r="AD126" s="824" t="s">
        <v>135</v>
      </c>
      <c r="AE126" s="824">
        <v>4.6100000000000003</v>
      </c>
      <c r="AF126" s="825" t="s">
        <v>135</v>
      </c>
      <c r="AG126" s="824">
        <v>-5.3</v>
      </c>
      <c r="AH126" s="824">
        <v>668.4</v>
      </c>
      <c r="AI126" s="824">
        <v>229.49</v>
      </c>
      <c r="AJ126" s="824">
        <v>25.5</v>
      </c>
      <c r="AK126" s="824">
        <v>-0.48</v>
      </c>
      <c r="AL126" s="836">
        <v>2740</v>
      </c>
      <c r="AM126" s="830">
        <v>0.70000000000000007</v>
      </c>
      <c r="AN126" s="824" t="s">
        <v>135</v>
      </c>
      <c r="AO126" s="705">
        <f t="shared" si="40"/>
        <v>-96.605380341443748</v>
      </c>
      <c r="AP126" s="706">
        <f t="shared" si="41"/>
        <v>22.272170678964414</v>
      </c>
      <c r="AQ126" s="846" t="str">
        <f t="shared" si="42"/>
        <v>n/a</v>
      </c>
      <c r="AR126" s="618">
        <f>INDEX(Historical!$C$7:$C$1227,MATCH(B126,Historical!$B$7:$B$1249,0))*IF(AH126="n/a",1.03,IF(AH126&lt;0,1.01,IF(AH126&gt;10,1.1,(1+AH126/100))))</f>
        <v>3.4870000000000001</v>
      </c>
      <c r="AS126" s="844">
        <f t="shared" si="43"/>
        <v>3.8357000000000006</v>
      </c>
      <c r="AT126" s="844">
        <f t="shared" si="48"/>
        <v>3.8740570000000005</v>
      </c>
      <c r="AU126" s="844">
        <f t="shared" si="48"/>
        <v>3.9127975700000004</v>
      </c>
      <c r="AV126" s="844">
        <f t="shared" si="48"/>
        <v>3.9519255457000004</v>
      </c>
      <c r="AW126" s="618">
        <f t="shared" si="44"/>
        <v>19.061480115700004</v>
      </c>
      <c r="AX126" s="713">
        <f t="shared" si="45"/>
        <v>32.723571014077258</v>
      </c>
      <c r="AY126" s="891">
        <v>0.35</v>
      </c>
      <c r="AZ126" s="830">
        <v>24.169999999999998</v>
      </c>
      <c r="BA126" s="830">
        <v>-26.729999999999997</v>
      </c>
      <c r="BB126" s="830">
        <v>8.0500000000000007</v>
      </c>
      <c r="BC126" s="830">
        <v>-1.69</v>
      </c>
      <c r="BD126" s="986"/>
      <c r="BE126" s="594">
        <v>2012</v>
      </c>
      <c r="BF126" s="856">
        <f t="shared" si="46"/>
        <v>1</v>
      </c>
      <c r="BG126" s="840">
        <v>2.2999999999999998</v>
      </c>
      <c r="BH126" s="823" t="s">
        <v>4455</v>
      </c>
      <c r="BI126" s="823" t="s">
        <v>4456</v>
      </c>
    </row>
    <row r="127" spans="1:61" ht="11.25" hidden="1" customHeight="1" x14ac:dyDescent="0.2">
      <c r="A127" s="822" t="s">
        <v>4733</v>
      </c>
      <c r="B127" s="833" t="s">
        <v>1014</v>
      </c>
      <c r="C127" s="889" t="s">
        <v>4061</v>
      </c>
      <c r="D127" s="889" t="s">
        <v>4204</v>
      </c>
      <c r="E127" s="699">
        <v>10</v>
      </c>
      <c r="F127" s="1153">
        <v>506</v>
      </c>
      <c r="G127" s="1155" t="s">
        <v>105</v>
      </c>
      <c r="H127" s="1155" t="s">
        <v>105</v>
      </c>
      <c r="I127" t="n">
        <v>188.2</v>
      </c>
      <c r="J127" s="618">
        <f t="shared" si="33"/>
        <v>1.2539851222104146</v>
      </c>
      <c r="K127" s="835">
        <v>0.59</v>
      </c>
      <c r="L127" s="845">
        <v>4</v>
      </c>
      <c r="M127" s="609">
        <f t="shared" si="34"/>
        <v>2.36</v>
      </c>
      <c r="N127" s="828" t="s">
        <v>141</v>
      </c>
      <c r="O127" s="700">
        <v>0.5</v>
      </c>
      <c r="P127" s="1006">
        <v>44888</v>
      </c>
      <c r="Q127" s="1006">
        <v>44904</v>
      </c>
      <c r="R127" s="609">
        <f t="shared" si="35"/>
        <v>17.999999999999993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10.389610389610393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22.490496840755412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28.644232635716826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36"/>
        <v>n/a</v>
      </c>
      <c r="X127" s="669">
        <f t="shared" si="37"/>
        <v>1.2787603855230725</v>
      </c>
      <c r="Y127" s="622"/>
      <c r="Z127" s="618">
        <f t="shared" si="38"/>
        <v>31.011826544021019</v>
      </c>
      <c r="AA127" s="844">
        <f t="shared" si="39"/>
        <v>24.730617608409986</v>
      </c>
      <c r="AB127" s="845">
        <v>12</v>
      </c>
      <c r="AC127" s="824">
        <v>7.61</v>
      </c>
      <c r="AD127" s="824">
        <v>1.69</v>
      </c>
      <c r="AE127" s="824">
        <v>1.04</v>
      </c>
      <c r="AF127" s="824">
        <v>18.78</v>
      </c>
      <c r="AG127" s="824">
        <v>103.49999999999999</v>
      </c>
      <c r="AH127" s="824">
        <v>29.2</v>
      </c>
      <c r="AI127" s="824">
        <v>6.4399999999999995</v>
      </c>
      <c r="AJ127" s="824">
        <v>22.400000000000002</v>
      </c>
      <c r="AK127" s="824">
        <v>14.330000000000002</v>
      </c>
      <c r="AL127" s="836">
        <v>24830</v>
      </c>
      <c r="AM127" s="830">
        <v>0.1</v>
      </c>
      <c r="AN127" s="824">
        <v>4.6399999999999997</v>
      </c>
      <c r="AO127" s="705">
        <f t="shared" si="40"/>
        <v>5.1676001495172557</v>
      </c>
      <c r="AP127" s="706">
        <f t="shared" si="41"/>
        <v>29.898217757927242</v>
      </c>
      <c r="AQ127" s="846">
        <f t="shared" si="42"/>
        <v>354.33272129376218</v>
      </c>
      <c r="AR127" s="618">
        <f>INDEX(Historical!$C$7:$C$1227,MATCH(B127,Historical!$B$7:$B$1249,0))*IF(AH127="n/a",1.03,IF(AH127&lt;0,1.01,IF(AH127&gt;10,1.1,(1+AH127/100))))</f>
        <v>1.87</v>
      </c>
      <c r="AS127" s="844">
        <f t="shared" si="43"/>
        <v>1.9904280000000001</v>
      </c>
      <c r="AT127" s="844">
        <f t="shared" si="48"/>
        <v>2.1894708000000001</v>
      </c>
      <c r="AU127" s="844">
        <f t="shared" si="48"/>
        <v>2.4084178800000005</v>
      </c>
      <c r="AV127" s="844">
        <f t="shared" si="48"/>
        <v>2.6492596680000009</v>
      </c>
      <c r="AW127" s="618">
        <f t="shared" si="44"/>
        <v>11.107576348000002</v>
      </c>
      <c r="AX127" s="713">
        <f t="shared" si="45"/>
        <v>5.9020065611052086</v>
      </c>
      <c r="AY127" s="891">
        <v>1.1399999999999999</v>
      </c>
      <c r="AZ127" s="830">
        <v>27.54</v>
      </c>
      <c r="BA127" s="830">
        <v>-9.6100000000000012</v>
      </c>
      <c r="BB127" s="830">
        <v>11.26</v>
      </c>
      <c r="BC127" s="830">
        <v>10.32</v>
      </c>
      <c r="BE127" s="594">
        <v>2014</v>
      </c>
      <c r="BF127" s="856">
        <f t="shared" si="46"/>
        <v>1</v>
      </c>
      <c r="BG127" s="840">
        <v>7.7</v>
      </c>
      <c r="BH127" s="823" t="s">
        <v>4455</v>
      </c>
      <c r="BI127" s="823" t="s">
        <v>4456</v>
      </c>
    </row>
    <row r="128" spans="1:61" ht="11.25" hidden="1" customHeight="1" x14ac:dyDescent="0.2">
      <c r="A128" s="822" t="s">
        <v>4734</v>
      </c>
      <c r="B128" s="833" t="s">
        <v>1018</v>
      </c>
      <c r="C128" s="889" t="s">
        <v>122</v>
      </c>
      <c r="D128" s="889" t="s">
        <v>4043</v>
      </c>
      <c r="E128" s="699">
        <v>13</v>
      </c>
      <c r="F128" s="1153">
        <v>302</v>
      </c>
      <c r="G128" s="1153" t="s">
        <v>105</v>
      </c>
      <c r="H128" s="1153" t="s">
        <v>105</v>
      </c>
      <c r="I128" t="n">
        <v>102.36</v>
      </c>
      <c r="J128" s="618">
        <f t="shared" si="33"/>
        <v>2.7354435326299336</v>
      </c>
      <c r="K128" s="835">
        <v>0.7</v>
      </c>
      <c r="L128" s="845">
        <v>4</v>
      </c>
      <c r="M128" s="609">
        <f t="shared" si="34"/>
        <v>2.8</v>
      </c>
      <c r="N128" s="828" t="s">
        <v>681</v>
      </c>
      <c r="O128" s="700">
        <v>0.68</v>
      </c>
      <c r="P128" s="603">
        <v>44862</v>
      </c>
      <c r="Q128" s="603">
        <v>44879</v>
      </c>
      <c r="R128" s="609">
        <f t="shared" si="35"/>
        <v>2.9411764705882213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9.6774193548387224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9.3541299792876842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14.534932318460857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27.478154107268104</v>
      </c>
      <c r="W128" s="668">
        <f t="shared" si="36"/>
        <v>0.52896319970111449</v>
      </c>
      <c r="X128" s="669">
        <f t="shared" si="37"/>
        <v>0.64599699193159366</v>
      </c>
      <c r="Y128" s="640"/>
      <c r="Z128" s="618">
        <f t="shared" si="38"/>
        <v>18.433179723502306</v>
      </c>
      <c r="AA128" s="844">
        <f t="shared" si="39"/>
        <v>6.7386438446346286</v>
      </c>
      <c r="AB128" s="845">
        <v>12</v>
      </c>
      <c r="AC128" s="824">
        <v>15.19</v>
      </c>
      <c r="AD128" s="824" t="s">
        <v>135</v>
      </c>
      <c r="AE128" s="824">
        <v>1.19</v>
      </c>
      <c r="AF128" s="824">
        <v>2.31</v>
      </c>
      <c r="AG128" s="824">
        <v>35.5</v>
      </c>
      <c r="AH128" s="824">
        <v>1.2</v>
      </c>
      <c r="AI128" s="824">
        <v>-18.34</v>
      </c>
      <c r="AJ128" s="824">
        <v>22.5</v>
      </c>
      <c r="AK128" s="824">
        <v>-0.67999999999999994</v>
      </c>
      <c r="AL128" s="836">
        <v>11430</v>
      </c>
      <c r="AM128" s="830">
        <v>0.2</v>
      </c>
      <c r="AN128" s="824">
        <v>2.4900000000000002</v>
      </c>
      <c r="AO128" s="705">
        <f t="shared" si="40"/>
        <v>10.531732006456162</v>
      </c>
      <c r="AP128" s="706">
        <f t="shared" si="41"/>
        <v>17.27037585109079</v>
      </c>
      <c r="AQ128" s="846">
        <f t="shared" si="42"/>
        <v>-16.823434707696151</v>
      </c>
      <c r="AR128" s="618">
        <f>INDEX(Historical!$C$7:$C$1227,MATCH(B128,Historical!$B$7:$B$1249,0))*IF(AH128="n/a",1.03,IF(AH128&lt;0,1.01,IF(AH128&gt;10,1.1,(1+AH128/100))))</f>
        <v>2.7526400000000004</v>
      </c>
      <c r="AS128" s="844">
        <f t="shared" si="43"/>
        <v>2.7801664000000006</v>
      </c>
      <c r="AT128" s="844">
        <f t="shared" si="48"/>
        <v>2.8079680640000007</v>
      </c>
      <c r="AU128" s="844">
        <f t="shared" si="48"/>
        <v>2.8360477446400005</v>
      </c>
      <c r="AV128" s="844">
        <f t="shared" si="48"/>
        <v>2.8644082220864004</v>
      </c>
      <c r="AW128" s="618">
        <f t="shared" si="44"/>
        <v>14.041230430726403</v>
      </c>
      <c r="AX128" s="713">
        <f t="shared" si="45"/>
        <v>13.717497489963272</v>
      </c>
      <c r="AY128" s="891">
        <v>1.25</v>
      </c>
      <c r="AZ128" s="830">
        <v>23.75</v>
      </c>
      <c r="BA128" s="830">
        <v>-39.21</v>
      </c>
      <c r="BB128" s="830">
        <v>11.97</v>
      </c>
      <c r="BC128" s="830">
        <v>-12.78</v>
      </c>
      <c r="BE128" s="594">
        <v>2010</v>
      </c>
      <c r="BF128" s="856">
        <f t="shared" si="46"/>
        <v>1</v>
      </c>
      <c r="BG128" s="840">
        <v>11.3</v>
      </c>
      <c r="BH128" s="823" t="s">
        <v>4455</v>
      </c>
      <c r="BI128" s="823" t="s">
        <v>4456</v>
      </c>
    </row>
    <row r="129" spans="1:61" ht="11.25" hidden="1" customHeight="1" x14ac:dyDescent="0.2">
      <c r="A129" s="822" t="s">
        <v>4735</v>
      </c>
      <c r="B129" s="833" t="s">
        <v>997</v>
      </c>
      <c r="C129" s="889" t="s">
        <v>107</v>
      </c>
      <c r="D129" s="889" t="s">
        <v>4205</v>
      </c>
      <c r="E129" s="699">
        <v>11</v>
      </c>
      <c r="F129" s="1153">
        <v>433</v>
      </c>
      <c r="G129" s="1128" t="s">
        <v>36</v>
      </c>
      <c r="H129" s="1128" t="s">
        <v>36</v>
      </c>
      <c r="I129">
        <v>60.47</v>
      </c>
      <c r="J129" s="618">
        <f t="shared" si="33"/>
        <v>2.7782371423846532</v>
      </c>
      <c r="K129" s="835">
        <v>0.42</v>
      </c>
      <c r="L129" s="845">
        <v>4</v>
      </c>
      <c r="M129" s="609">
        <f t="shared" si="34"/>
        <v>1.68</v>
      </c>
      <c r="N129" s="828" t="s">
        <v>144</v>
      </c>
      <c r="O129" s="700">
        <v>0.4</v>
      </c>
      <c r="P129" s="603">
        <v>44818</v>
      </c>
      <c r="Q129" s="603">
        <v>44835</v>
      </c>
      <c r="R129" s="609">
        <f t="shared" si="35"/>
        <v>4.9999999999999902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2.6315789473684292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4.1714007510293971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4.0358274630921898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4.5472129682976536</v>
      </c>
      <c r="W129" s="668">
        <f t="shared" si="36"/>
        <v>0.88753869485094472</v>
      </c>
      <c r="X129" s="669">
        <f t="shared" si="37"/>
        <v>0.2620667183826097</v>
      </c>
      <c r="Y129" s="640"/>
      <c r="Z129" s="618">
        <f t="shared" si="38"/>
        <v>23.965763195435091</v>
      </c>
      <c r="AA129" s="844">
        <f t="shared" si="39"/>
        <v>8.6262482168330958</v>
      </c>
      <c r="AB129" s="845">
        <v>12</v>
      </c>
      <c r="AC129" s="824">
        <v>7.01</v>
      </c>
      <c r="AD129" s="824" t="s">
        <v>135</v>
      </c>
      <c r="AE129" s="824">
        <v>2.0099999999999998</v>
      </c>
      <c r="AF129" s="824">
        <v>1.07</v>
      </c>
      <c r="AG129" s="824">
        <v>12.5</v>
      </c>
      <c r="AH129" s="824">
        <v>31.2</v>
      </c>
      <c r="AI129" s="824" t="s">
        <v>135</v>
      </c>
      <c r="AJ129" s="824">
        <v>15.4</v>
      </c>
      <c r="AK129" s="824" t="s">
        <v>135</v>
      </c>
      <c r="AL129" s="836">
        <v>192.88</v>
      </c>
      <c r="AM129" s="830">
        <v>1</v>
      </c>
      <c r="AN129" s="824">
        <v>0.3</v>
      </c>
      <c r="AO129" s="705">
        <f t="shared" si="40"/>
        <v>-1.8121836113562528</v>
      </c>
      <c r="AP129" s="706">
        <f t="shared" si="41"/>
        <v>6.814064605476843</v>
      </c>
      <c r="AQ129" s="846">
        <f t="shared" si="42"/>
        <v>-35.95111036781212</v>
      </c>
      <c r="AR129" s="618">
        <f>INDEX(Historical!$C$7:$C$1227,MATCH(B129,Historical!$B$7:$B$1249,0))*IF(AH129="n/a",1.03,IF(AH129&lt;0,1.01,IF(AH129&gt;10,1.1,(1+AH129/100))))</f>
        <v>1.7160000000000002</v>
      </c>
      <c r="AS129" s="844">
        <f t="shared" si="43"/>
        <v>1.7674800000000002</v>
      </c>
      <c r="AT129" s="844">
        <f t="shared" si="48"/>
        <v>1.8205044000000001</v>
      </c>
      <c r="AU129" s="844">
        <f t="shared" si="48"/>
        <v>1.8751195320000003</v>
      </c>
      <c r="AV129" s="844">
        <f t="shared" si="48"/>
        <v>1.9313731179600002</v>
      </c>
      <c r="AW129" s="618">
        <f t="shared" si="44"/>
        <v>9.1104770499600001</v>
      </c>
      <c r="AX129" s="713">
        <f t="shared" si="45"/>
        <v>15.066110550620143</v>
      </c>
      <c r="AY129" s="891">
        <v>0.3</v>
      </c>
      <c r="AZ129" s="830">
        <v>29.95</v>
      </c>
      <c r="BA129" s="830">
        <v>-8.93</v>
      </c>
      <c r="BB129" s="830">
        <v>2.4699999999999998</v>
      </c>
      <c r="BC129" s="830">
        <v>10.09</v>
      </c>
      <c r="BE129" s="594">
        <v>2012</v>
      </c>
      <c r="BF129" s="856">
        <f t="shared" si="46"/>
        <v>1</v>
      </c>
      <c r="BG129" s="840">
        <v>1.0999999999999999</v>
      </c>
      <c r="BH129" s="823" t="s">
        <v>4455</v>
      </c>
      <c r="BI129" s="823" t="s">
        <v>4456</v>
      </c>
    </row>
    <row r="130" spans="1:61" ht="11.25" hidden="1" customHeight="1" x14ac:dyDescent="0.2">
      <c r="A130" s="822" t="s">
        <v>4737</v>
      </c>
      <c r="B130" s="833" t="s">
        <v>525</v>
      </c>
      <c r="C130" s="889" t="s">
        <v>107</v>
      </c>
      <c r="D130" s="889" t="s">
        <v>4205</v>
      </c>
      <c r="E130" s="699">
        <v>29</v>
      </c>
      <c r="F130" s="1153">
        <v>114</v>
      </c>
      <c r="G130" s="1133" t="s">
        <v>105</v>
      </c>
      <c r="H130" s="1133" t="s">
        <v>105</v>
      </c>
      <c r="I130" t="n">
        <v>145.71</v>
      </c>
      <c r="J130" s="618">
        <f t="shared" si="33"/>
        <v>2.3883055383981882</v>
      </c>
      <c r="K130" s="842">
        <v>0.87</v>
      </c>
      <c r="L130" s="845">
        <v>4</v>
      </c>
      <c r="M130" s="609">
        <f t="shared" si="34"/>
        <v>3.48</v>
      </c>
      <c r="N130" s="828" t="s">
        <v>147</v>
      </c>
      <c r="O130" s="701">
        <v>0.75</v>
      </c>
      <c r="P130" s="603">
        <v>44803</v>
      </c>
      <c r="Q130" s="603">
        <v>44819</v>
      </c>
      <c r="R130" s="609">
        <f t="shared" si="35"/>
        <v>16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3.1578947368420929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4.4501837059028659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6.4588508860836225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4.8551157657231281</v>
      </c>
      <c r="W130" s="668">
        <f t="shared" si="36"/>
        <v>1.330318616022049</v>
      </c>
      <c r="X130" s="669">
        <f t="shared" si="37"/>
        <v>0.86118011814448303</v>
      </c>
      <c r="Y130" s="833"/>
      <c r="Z130" s="618">
        <f t="shared" si="38"/>
        <v>46.900269541778975</v>
      </c>
      <c r="AA130" s="844">
        <f t="shared" si="39"/>
        <v>19.637466307277631</v>
      </c>
      <c r="AB130" s="845">
        <v>12</v>
      </c>
      <c r="AC130" s="824">
        <v>7.42</v>
      </c>
      <c r="AD130" s="824">
        <v>1.96</v>
      </c>
      <c r="AE130" s="824">
        <v>7.78</v>
      </c>
      <c r="AF130" s="824">
        <v>3.5</v>
      </c>
      <c r="AG130" s="824">
        <v>13.8</v>
      </c>
      <c r="AH130" s="824">
        <v>32.5</v>
      </c>
      <c r="AI130" s="824">
        <v>26.1</v>
      </c>
      <c r="AJ130" s="824">
        <v>7.5</v>
      </c>
      <c r="AK130" s="824">
        <v>10.02</v>
      </c>
      <c r="AL130" s="836">
        <v>9470</v>
      </c>
      <c r="AM130" s="830">
        <v>0.8</v>
      </c>
      <c r="AN130" s="824">
        <v>0.08</v>
      </c>
      <c r="AO130" s="705">
        <f t="shared" si="40"/>
        <v>-10.790309882795821</v>
      </c>
      <c r="AP130" s="706">
        <f t="shared" si="41"/>
        <v>8.8471564244818097</v>
      </c>
      <c r="AQ130" s="846">
        <f t="shared" si="42"/>
        <v>74.77748656883918</v>
      </c>
      <c r="AR130" s="618">
        <f>INDEX(Historical!$C$7:$C$1227,MATCH(B130,Historical!$B$7:$B$1249,0))*IF(AH130="n/a",1.03,IF(AH130&lt;0,1.01,IF(AH130&gt;10,1.1,(1+AH130/100))))</f>
        <v>3.234</v>
      </c>
      <c r="AS130" s="844">
        <f t="shared" si="43"/>
        <v>3.5574000000000003</v>
      </c>
      <c r="AT130" s="844">
        <f t="shared" si="48"/>
        <v>3.9131400000000007</v>
      </c>
      <c r="AU130" s="844">
        <f t="shared" si="48"/>
        <v>4.3044540000000016</v>
      </c>
      <c r="AV130" s="844">
        <f t="shared" si="48"/>
        <v>4.7348994000000024</v>
      </c>
      <c r="AW130" s="618">
        <f t="shared" si="44"/>
        <v>19.743893400000005</v>
      </c>
      <c r="AX130" s="713">
        <f t="shared" si="45"/>
        <v>13.550129297920529</v>
      </c>
      <c r="AY130" s="891">
        <v>1.1299999999999999</v>
      </c>
      <c r="AZ130" s="830">
        <v>28.76</v>
      </c>
      <c r="BA130" s="830">
        <v>-9.67</v>
      </c>
      <c r="BB130" s="830">
        <v>0.27999999999999997</v>
      </c>
      <c r="BC130" s="830">
        <v>7.6700000000000008</v>
      </c>
      <c r="BE130" s="594">
        <v>1994</v>
      </c>
      <c r="BF130" s="856">
        <f t="shared" si="46"/>
        <v>3</v>
      </c>
      <c r="BG130" s="840">
        <v>0.89999999999999991</v>
      </c>
      <c r="BH130" s="823" t="s">
        <v>4455</v>
      </c>
      <c r="BI130" s="823" t="s">
        <v>4456</v>
      </c>
    </row>
    <row r="131" spans="1:61" ht="11.25" hidden="1" customHeight="1" x14ac:dyDescent="0.2">
      <c r="A131" s="839" t="s">
        <v>4374</v>
      </c>
      <c r="B131" s="833" t="s">
        <v>4350</v>
      </c>
      <c r="C131" s="889" t="s">
        <v>4061</v>
      </c>
      <c r="D131" s="889" t="s">
        <v>4204</v>
      </c>
      <c r="E131" s="699">
        <v>8</v>
      </c>
      <c r="F131" s="1153">
        <v>598</v>
      </c>
      <c r="G131" s="1132" t="s">
        <v>105</v>
      </c>
      <c r="H131" s="1132" t="s">
        <v>105</v>
      </c>
      <c r="I131" t="n">
        <v>50.17</v>
      </c>
      <c r="J131" s="618">
        <f t="shared" si="33"/>
        <v>0.55810245166434125</v>
      </c>
      <c r="K131" s="835">
        <v>7.0000000000000007E-2</v>
      </c>
      <c r="L131" s="845">
        <v>4</v>
      </c>
      <c r="M131" s="609">
        <f t="shared" si="34"/>
        <v>0.28000000000000003</v>
      </c>
      <c r="N131" s="828" t="s">
        <v>511</v>
      </c>
      <c r="O131" s="700">
        <v>6.5000000000000002E-2</v>
      </c>
      <c r="P131" s="1006">
        <v>44882</v>
      </c>
      <c r="Q131" s="1006">
        <v>44897</v>
      </c>
      <c r="R131" s="609">
        <f t="shared" si="35"/>
        <v>7.6923076923076987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8.8888888888888786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9.8157887721507677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10.68144305771952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10.533101812280421</v>
      </c>
      <c r="W131" s="668">
        <f t="shared" si="36"/>
        <v>1.0140833391799318</v>
      </c>
      <c r="X131" s="669">
        <f t="shared" si="37"/>
        <v>0.79121800427552003</v>
      </c>
      <c r="Y131" s="834"/>
      <c r="Z131" s="618">
        <f t="shared" si="38"/>
        <v>23.1404958677686</v>
      </c>
      <c r="AA131" s="844">
        <f t="shared" si="39"/>
        <v>41.462809917355372</v>
      </c>
      <c r="AB131" s="845">
        <v>12</v>
      </c>
      <c r="AC131" s="824">
        <v>1.21</v>
      </c>
      <c r="AD131" s="824">
        <v>2.63</v>
      </c>
      <c r="AE131" s="824">
        <v>7.89</v>
      </c>
      <c r="AF131" s="824">
        <v>5.95</v>
      </c>
      <c r="AG131" s="824">
        <v>15.4</v>
      </c>
      <c r="AH131" s="824">
        <v>55.900000000000006</v>
      </c>
      <c r="AI131" s="824">
        <v>8.5299999999999994</v>
      </c>
      <c r="AJ131" s="824">
        <v>13.5</v>
      </c>
      <c r="AK131" s="824">
        <v>15</v>
      </c>
      <c r="AL131" s="836">
        <v>7980</v>
      </c>
      <c r="AM131" s="830">
        <v>3.52</v>
      </c>
      <c r="AN131" s="824">
        <v>0</v>
      </c>
      <c r="AO131" s="705">
        <f t="shared" si="40"/>
        <v>-30.223264407971513</v>
      </c>
      <c r="AP131" s="706">
        <f t="shared" si="41"/>
        <v>11.239545509383861</v>
      </c>
      <c r="AQ131" s="846">
        <f t="shared" si="42"/>
        <v>231.1285208752131</v>
      </c>
      <c r="AR131" s="618">
        <f>INDEX(Historical!$C$7:$C$1227,MATCH(B131,Historical!$B$7:$B$1249,0))*IF(AH131="n/a",1.03,IF(AH131&lt;0,1.01,IF(AH131&gt;10,1.1,(1+AH131/100))))</f>
        <v>0.26950000000000002</v>
      </c>
      <c r="AS131" s="844">
        <f t="shared" si="43"/>
        <v>0.29248835000000001</v>
      </c>
      <c r="AT131" s="844">
        <f t="shared" si="48"/>
        <v>0.32173718500000004</v>
      </c>
      <c r="AU131" s="844">
        <f t="shared" si="48"/>
        <v>0.3539109035000001</v>
      </c>
      <c r="AV131" s="844">
        <f t="shared" si="48"/>
        <v>0.38930199385000014</v>
      </c>
      <c r="AW131" s="618">
        <f t="shared" si="44"/>
        <v>1.6269384323500002</v>
      </c>
      <c r="AX131" s="713">
        <f t="shared" si="45"/>
        <v>3.242851170719554</v>
      </c>
      <c r="AY131" s="891">
        <v>1.58</v>
      </c>
      <c r="AZ131" s="830">
        <v>23.82</v>
      </c>
      <c r="BA131" s="830">
        <v>-38.01</v>
      </c>
      <c r="BB131" s="830">
        <v>9.81</v>
      </c>
      <c r="BC131" s="830">
        <v>-5.36</v>
      </c>
      <c r="BE131" s="594">
        <v>2015</v>
      </c>
      <c r="BF131" s="856">
        <f t="shared" si="46"/>
        <v>1</v>
      </c>
      <c r="BG131" s="840">
        <v>11</v>
      </c>
      <c r="BH131" s="823" t="s">
        <v>4455</v>
      </c>
      <c r="BI131" s="823" t="s">
        <v>4456</v>
      </c>
    </row>
    <row r="132" spans="1:61" s="737" customFormat="1" ht="11.25" hidden="1" customHeight="1" x14ac:dyDescent="0.2">
      <c r="A132" s="720" t="s">
        <v>4738</v>
      </c>
      <c r="B132" s="743" t="s">
        <v>1041</v>
      </c>
      <c r="C132" s="889" t="s">
        <v>107</v>
      </c>
      <c r="D132" s="889" t="s">
        <v>4205</v>
      </c>
      <c r="E132" s="721">
        <v>10</v>
      </c>
      <c r="F132" s="1153">
        <v>499</v>
      </c>
      <c r="G132" s="1154" t="s">
        <v>36</v>
      </c>
      <c r="H132" s="1154" t="s">
        <v>36</v>
      </c>
      <c r="I132">
        <v>94.77</v>
      </c>
      <c r="J132" s="723">
        <f t="shared" si="33"/>
        <v>2.7434842249657065</v>
      </c>
      <c r="K132" s="724">
        <v>0.65</v>
      </c>
      <c r="L132" s="725">
        <v>4</v>
      </c>
      <c r="M132" s="726">
        <f t="shared" si="34"/>
        <v>2.6</v>
      </c>
      <c r="N132" s="727" t="s">
        <v>159</v>
      </c>
      <c r="O132" s="728">
        <v>0.6</v>
      </c>
      <c r="P132" s="1049">
        <v>44847</v>
      </c>
      <c r="Q132" s="1049">
        <v>44865</v>
      </c>
      <c r="R132" s="726">
        <f t="shared" si="35"/>
        <v>8.333333333333341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1.7543859649122862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6.6968355618288955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6.2914605914482502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5.4860202419646509</v>
      </c>
      <c r="W132" s="668">
        <f t="shared" si="36"/>
        <v>1.1468168752500183</v>
      </c>
      <c r="X132" s="669">
        <f t="shared" si="37"/>
        <v>0.60494813379310097</v>
      </c>
      <c r="Y132" s="890"/>
      <c r="Z132" s="723">
        <f t="shared" si="38"/>
        <v>41.20443740095088</v>
      </c>
      <c r="AA132" s="730">
        <f t="shared" si="39"/>
        <v>15.019017432646592</v>
      </c>
      <c r="AB132" s="725">
        <v>12</v>
      </c>
      <c r="AC132" s="731">
        <v>6.31</v>
      </c>
      <c r="AD132" s="731">
        <v>1.98</v>
      </c>
      <c r="AE132" s="731">
        <v>8.43</v>
      </c>
      <c r="AF132" s="731">
        <v>2.7</v>
      </c>
      <c r="AG132" s="731">
        <v>15</v>
      </c>
      <c r="AH132" s="731">
        <v>2.1</v>
      </c>
      <c r="AI132" s="731">
        <v>7.51</v>
      </c>
      <c r="AJ132" s="731">
        <v>10.4</v>
      </c>
      <c r="AK132" s="731">
        <v>8</v>
      </c>
      <c r="AL132" s="732">
        <v>1480</v>
      </c>
      <c r="AM132" s="733">
        <v>1.4000000000000001</v>
      </c>
      <c r="AN132" s="731">
        <v>0</v>
      </c>
      <c r="AO132" s="734">
        <f t="shared" si="40"/>
        <v>-5.9840726162326359</v>
      </c>
      <c r="AP132" s="735">
        <f t="shared" si="41"/>
        <v>9.0349448164139563</v>
      </c>
      <c r="AQ132" s="846">
        <f t="shared" si="42"/>
        <v>34.249100254623357</v>
      </c>
      <c r="AR132" s="618">
        <f>INDEX(Historical!$C$7:$C$1227,MATCH(B132,Historical!$B$7:$B$1249,0))*IF(AH132="n/a",1.03,IF(AH132&lt;0,1.01,IF(AH132&gt;10,1.1,(1+AH132/100))))</f>
        <v>2.3687199999999997</v>
      </c>
      <c r="AS132" s="730">
        <f t="shared" si="43"/>
        <v>2.5466108719999996</v>
      </c>
      <c r="AT132" s="730">
        <f t="shared" si="48"/>
        <v>2.7503397417599995</v>
      </c>
      <c r="AU132" s="730">
        <f t="shared" si="48"/>
        <v>2.9703669211007995</v>
      </c>
      <c r="AV132" s="730">
        <f t="shared" si="48"/>
        <v>3.2079962747888637</v>
      </c>
      <c r="AW132" s="723">
        <f t="shared" si="44"/>
        <v>13.844033809649661</v>
      </c>
      <c r="AX132" s="736">
        <f t="shared" si="45"/>
        <v>14.60803398717913</v>
      </c>
      <c r="AY132" s="892">
        <v>0.53</v>
      </c>
      <c r="AZ132" s="733">
        <v>38.86</v>
      </c>
      <c r="BA132" s="733">
        <v>-1.05</v>
      </c>
      <c r="BB132" s="733">
        <v>6.98</v>
      </c>
      <c r="BC132" s="733">
        <v>20.200000000000003</v>
      </c>
      <c r="BD132" s="866"/>
      <c r="BE132" s="594">
        <v>2012</v>
      </c>
      <c r="BF132" s="856">
        <f t="shared" si="46"/>
        <v>1</v>
      </c>
      <c r="BG132" s="784">
        <v>1.5</v>
      </c>
      <c r="BH132" s="823" t="s">
        <v>4455</v>
      </c>
      <c r="BI132" s="823" t="s">
        <v>4456</v>
      </c>
    </row>
    <row r="133" spans="1:61" ht="11.25" hidden="1" customHeight="1" x14ac:dyDescent="0.2">
      <c r="A133" s="148" t="s">
        <v>4739</v>
      </c>
      <c r="B133" s="567" t="s">
        <v>3929</v>
      </c>
      <c r="C133" s="889" t="s">
        <v>4186</v>
      </c>
      <c r="D133" s="889" t="s">
        <v>4187</v>
      </c>
      <c r="E133" s="699">
        <v>8</v>
      </c>
      <c r="F133" s="1153">
        <v>595</v>
      </c>
      <c r="G133" s="1132" t="s">
        <v>105</v>
      </c>
      <c r="H133" s="1132" t="s">
        <v>105</v>
      </c>
      <c r="I133" t="n">
        <v>34.89</v>
      </c>
      <c r="J133" s="618">
        <f t="shared" si="33"/>
        <v>5.1017483519633133</v>
      </c>
      <c r="K133" s="835">
        <v>0.44500000000000001</v>
      </c>
      <c r="L133" s="845">
        <v>4</v>
      </c>
      <c r="M133" s="609">
        <f t="shared" si="34"/>
        <v>1.78</v>
      </c>
      <c r="N133" s="828" t="s">
        <v>4172</v>
      </c>
      <c r="O133" s="700">
        <v>0.4425</v>
      </c>
      <c r="P133" s="603">
        <v>44874</v>
      </c>
      <c r="Q133" s="603">
        <v>44890</v>
      </c>
      <c r="R133" s="609">
        <f t="shared" si="35"/>
        <v>0.56497175141242995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2.3738872403560762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2.4325586145465206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2.4952764470199895</v>
      </c>
      <c r="V133" s="667" t="str">
        <f>IF(INDEX(Historical!$N$7:$N$1218,MATCH(B133,Historical!$B$7:$B$1249,0))=0,"n/a",((INDEX(Historical!$C$7:$C$1227,MATCH(B133,Historical!$B$7:$B$1249,0))/INDEX(Historical!$N$7:$N$1218,MATCH(B133,Historical!$B$7:$B$1249,0)))^(1/10)-1)*100)</f>
        <v>n/a</v>
      </c>
      <c r="W133" s="668" t="str">
        <f t="shared" si="36"/>
        <v>n/a</v>
      </c>
      <c r="X133" s="669">
        <f t="shared" si="37"/>
        <v>8.5163018669624224E-2</v>
      </c>
      <c r="Y133" s="834"/>
      <c r="Z133" s="618">
        <f t="shared" si="38"/>
        <v>206.97674418604652</v>
      </c>
      <c r="AA133" s="844">
        <f t="shared" si="39"/>
        <v>40.569767441860463</v>
      </c>
      <c r="AB133" s="845">
        <v>12</v>
      </c>
      <c r="AC133" s="824">
        <v>0.86</v>
      </c>
      <c r="AD133" s="824" t="s">
        <v>135</v>
      </c>
      <c r="AE133" s="824">
        <v>9.18</v>
      </c>
      <c r="AF133" s="824">
        <v>1.7</v>
      </c>
      <c r="AG133" s="824">
        <v>4.3</v>
      </c>
      <c r="AH133" s="824">
        <v>8.6</v>
      </c>
      <c r="AI133" s="824">
        <v>17.02</v>
      </c>
      <c r="AJ133" s="824">
        <v>29.299999999999997</v>
      </c>
      <c r="AK133" s="824" t="s">
        <v>135</v>
      </c>
      <c r="AL133" s="836">
        <v>877.34</v>
      </c>
      <c r="AM133" s="830">
        <v>6.4</v>
      </c>
      <c r="AN133" s="824">
        <v>0.66</v>
      </c>
      <c r="AO133" s="705">
        <f t="shared" si="40"/>
        <v>-32.972742642877158</v>
      </c>
      <c r="AP133" s="706">
        <f t="shared" si="41"/>
        <v>7.5970247989833029</v>
      </c>
      <c r="AQ133" s="846">
        <f t="shared" si="42"/>
        <v>75.079162604504617</v>
      </c>
      <c r="AR133" s="618">
        <f>INDEX(Historical!$C$7:$C$1227,MATCH(B133,Historical!$B$7:$B$1249,0))*IF(AH133="n/a",1.03,IF(AH133&lt;0,1.01,IF(AH133&gt;10,1.1,(1+AH133/100))))</f>
        <v>1.8733500000000003</v>
      </c>
      <c r="AS133" s="844">
        <f t="shared" si="43"/>
        <v>2.0606850000000003</v>
      </c>
      <c r="AT133" s="844">
        <f t="shared" si="48"/>
        <v>2.1225055500000005</v>
      </c>
      <c r="AU133" s="844">
        <f t="shared" si="48"/>
        <v>2.1861807165000005</v>
      </c>
      <c r="AV133" s="844">
        <f t="shared" si="48"/>
        <v>2.2517661379950007</v>
      </c>
      <c r="AW133" s="618">
        <f t="shared" si="44"/>
        <v>10.494487404495002</v>
      </c>
      <c r="AX133" s="713">
        <f t="shared" si="45"/>
        <v>30.078783045270857</v>
      </c>
      <c r="AY133" s="891">
        <v>0.68</v>
      </c>
      <c r="AZ133" s="830">
        <v>16.059999999999999</v>
      </c>
      <c r="BA133" s="830">
        <v>-26.51</v>
      </c>
      <c r="BB133" s="830">
        <v>5.92</v>
      </c>
      <c r="BC133" s="830">
        <v>-5.2299999999999995</v>
      </c>
      <c r="BE133" s="594">
        <v>2015</v>
      </c>
      <c r="BF133" s="856">
        <f t="shared" si="46"/>
        <v>1</v>
      </c>
      <c r="BG133" s="840">
        <v>2.6</v>
      </c>
      <c r="BH133" s="823" t="s">
        <v>4455</v>
      </c>
      <c r="BI133" s="823" t="s">
        <v>4457</v>
      </c>
    </row>
    <row r="134" spans="1:61" ht="11.25" hidden="1" customHeight="1" x14ac:dyDescent="0.2">
      <c r="A134" s="822" t="s">
        <v>4740</v>
      </c>
      <c r="B134" s="833" t="s">
        <v>503</v>
      </c>
      <c r="C134" s="889" t="s">
        <v>127</v>
      </c>
      <c r="D134" s="889" t="s">
        <v>4220</v>
      </c>
      <c r="E134" s="699">
        <v>26</v>
      </c>
      <c r="F134" s="1153">
        <v>134</v>
      </c>
      <c r="G134" s="1155" t="s">
        <v>114</v>
      </c>
      <c r="H134" s="1155" t="s">
        <v>114</v>
      </c>
      <c r="I134" t="n">
        <v>80.03</v>
      </c>
      <c r="J134" s="618">
        <f t="shared" si="33"/>
        <v>1.3120079970011247</v>
      </c>
      <c r="K134" s="842">
        <v>0.26250000000000001</v>
      </c>
      <c r="L134" s="845">
        <v>4</v>
      </c>
      <c r="M134" s="609">
        <f t="shared" si="34"/>
        <v>1.05</v>
      </c>
      <c r="N134" s="828" t="s">
        <v>118</v>
      </c>
      <c r="O134" s="701">
        <v>0.2525</v>
      </c>
      <c r="P134" s="603">
        <v>44606</v>
      </c>
      <c r="Q134" s="603">
        <v>44621</v>
      </c>
      <c r="R134" s="609">
        <f t="shared" si="35"/>
        <v>3.9603960396039639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5.2083333333333481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5.0191010067939912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7.3031830278270871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11.502407791609892</v>
      </c>
      <c r="W134" s="668">
        <f t="shared" si="36"/>
        <v>0.63492645715049234</v>
      </c>
      <c r="X134" s="669">
        <f t="shared" si="37"/>
        <v>0.53699875204610925</v>
      </c>
      <c r="Y134" s="628"/>
      <c r="Z134" s="618">
        <f t="shared" si="38"/>
        <v>35.234899328859058</v>
      </c>
      <c r="AA134" s="844">
        <f t="shared" si="39"/>
        <v>26.855704697986578</v>
      </c>
      <c r="AB134" s="845">
        <v>12</v>
      </c>
      <c r="AC134" s="824">
        <v>2.98</v>
      </c>
      <c r="AD134" s="824">
        <v>7.14</v>
      </c>
      <c r="AE134" s="824">
        <v>3.63</v>
      </c>
      <c r="AF134" s="824">
        <v>5.23</v>
      </c>
      <c r="AG134" s="824">
        <v>21.2</v>
      </c>
      <c r="AH134" s="824">
        <v>6.4</v>
      </c>
      <c r="AI134" s="824">
        <v>5.6899999999999995</v>
      </c>
      <c r="AJ134" s="824">
        <v>13.600000000000001</v>
      </c>
      <c r="AK134" s="824">
        <v>3.73</v>
      </c>
      <c r="AL134" s="836">
        <v>19270</v>
      </c>
      <c r="AM134" s="830">
        <v>0.18</v>
      </c>
      <c r="AN134" s="824">
        <v>0.68</v>
      </c>
      <c r="AO134" s="705">
        <f t="shared" si="40"/>
        <v>-18.240513673158368</v>
      </c>
      <c r="AP134" s="706">
        <f t="shared" si="41"/>
        <v>8.6151910248282118</v>
      </c>
      <c r="AQ134" s="846">
        <f t="shared" si="42"/>
        <v>149.84914165727182</v>
      </c>
      <c r="AR134" s="618">
        <f>INDEX(Historical!$C$7:$C$1227,MATCH(B134,Historical!$B$7:$B$1249,0))*IF(AH134="n/a",1.03,IF(AH134&lt;0,1.01,IF(AH134&gt;10,1.1,(1+AH134/100))))</f>
        <v>1.07464</v>
      </c>
      <c r="AS134" s="844">
        <f t="shared" si="43"/>
        <v>1.1357870160000001</v>
      </c>
      <c r="AT134" s="844">
        <f t="shared" si="48"/>
        <v>1.1781518716968002</v>
      </c>
      <c r="AU134" s="844">
        <f t="shared" si="48"/>
        <v>1.222096936511091</v>
      </c>
      <c r="AV134" s="844">
        <f t="shared" si="48"/>
        <v>1.2676811522429547</v>
      </c>
      <c r="AW134" s="618">
        <f t="shared" si="44"/>
        <v>5.8783569764508465</v>
      </c>
      <c r="AX134" s="713">
        <f t="shared" si="45"/>
        <v>7.3451917736484393</v>
      </c>
      <c r="AY134" s="891">
        <v>0.44</v>
      </c>
      <c r="AZ134" s="830">
        <v>16.689999999999998</v>
      </c>
      <c r="BA134" s="830">
        <v>-22.24</v>
      </c>
      <c r="BB134" s="830">
        <v>10.190000000000001</v>
      </c>
      <c r="BC134" s="830">
        <v>-7.21</v>
      </c>
      <c r="BE134" s="594">
        <v>1997</v>
      </c>
      <c r="BF134" s="856">
        <f t="shared" si="46"/>
        <v>3</v>
      </c>
      <c r="BG134" s="840">
        <v>9</v>
      </c>
      <c r="BH134" s="823" t="s">
        <v>4455</v>
      </c>
      <c r="BI134" s="823" t="s">
        <v>4456</v>
      </c>
    </row>
    <row r="135" spans="1:61" ht="11.25" hidden="1" customHeight="1" x14ac:dyDescent="0.2">
      <c r="A135" s="829" t="s">
        <v>4741</v>
      </c>
      <c r="B135" s="833" t="s">
        <v>1035</v>
      </c>
      <c r="C135" s="889" t="s">
        <v>244</v>
      </c>
      <c r="D135" s="889" t="s">
        <v>4219</v>
      </c>
      <c r="E135" s="699">
        <v>12</v>
      </c>
      <c r="F135" s="1153">
        <v>388</v>
      </c>
      <c r="G135" s="1153" t="s">
        <v>105</v>
      </c>
      <c r="H135" s="1153" t="s">
        <v>105</v>
      </c>
      <c r="I135">
        <v>219.56</v>
      </c>
      <c r="J135" s="618">
        <f t="shared" si="33"/>
        <v>0.32519584623793035</v>
      </c>
      <c r="K135" s="843">
        <v>0.71399999999999997</v>
      </c>
      <c r="L135" s="845">
        <v>1</v>
      </c>
      <c r="M135" s="609">
        <f t="shared" si="34"/>
        <v>0.71399999999999997</v>
      </c>
      <c r="N135" s="828" t="s">
        <v>952</v>
      </c>
      <c r="O135" s="703">
        <v>0.66700000000000004</v>
      </c>
      <c r="P135" s="603">
        <v>44896</v>
      </c>
      <c r="Q135" s="603">
        <v>44932</v>
      </c>
      <c r="R135" s="609">
        <f t="shared" si="35"/>
        <v>7.0464767616191786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7.2347266881028993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7.0746084004187582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8.6762468260703329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12.800125756378677</v>
      </c>
      <c r="W135" s="668">
        <f t="shared" si="36"/>
        <v>0.67782512384667049</v>
      </c>
      <c r="X135" s="669">
        <f t="shared" si="37"/>
        <v>0.32253705673123911</v>
      </c>
      <c r="Y135" s="641" t="s">
        <v>4253</v>
      </c>
      <c r="Z135" s="618">
        <f t="shared" si="38"/>
        <v>5.7441673370876911</v>
      </c>
      <c r="AA135" s="844">
        <f t="shared" si="39"/>
        <v>17.663716814159294</v>
      </c>
      <c r="AB135" s="845">
        <v>12</v>
      </c>
      <c r="AC135" s="824">
        <v>12.43</v>
      </c>
      <c r="AD135" s="824">
        <v>0.67</v>
      </c>
      <c r="AE135" s="824">
        <v>4.92</v>
      </c>
      <c r="AF135" s="824">
        <v>13.7</v>
      </c>
      <c r="AG135" s="824">
        <v>104.69999999999999</v>
      </c>
      <c r="AH135" s="824">
        <v>7.7</v>
      </c>
      <c r="AI135" s="824">
        <v>73.98</v>
      </c>
      <c r="AJ135" s="824">
        <v>26.900000000000002</v>
      </c>
      <c r="AK135" s="824">
        <v>26.700000000000003</v>
      </c>
      <c r="AL135" s="836">
        <v>8340</v>
      </c>
      <c r="AM135" s="830">
        <v>3</v>
      </c>
      <c r="AN135" s="824">
        <v>5.19</v>
      </c>
      <c r="AO135" s="705">
        <f t="shared" si="40"/>
        <v>-8.6622741418510305</v>
      </c>
      <c r="AP135" s="706">
        <f t="shared" si="41"/>
        <v>9.0014426723082632</v>
      </c>
      <c r="AQ135" s="846">
        <f t="shared" si="42"/>
        <v>227.95183952253467</v>
      </c>
      <c r="AR135" s="618">
        <f>INDEX(Historical!$C$7:$C$1227,MATCH(B135,Historical!$B$7:$B$1249,0))*IF(AH135="n/a",1.03,IF(AH135&lt;0,1.01,IF(AH135&gt;10,1.1,(1+AH135/100))))</f>
        <v>0.71835899999999997</v>
      </c>
      <c r="AS135" s="844">
        <f t="shared" si="43"/>
        <v>0.79019490000000003</v>
      </c>
      <c r="AT135" s="844">
        <f t="shared" si="48"/>
        <v>0.86921439000000011</v>
      </c>
      <c r="AU135" s="844">
        <f t="shared" si="48"/>
        <v>0.95613582900000016</v>
      </c>
      <c r="AV135" s="844">
        <f t="shared" si="48"/>
        <v>1.0517494119000002</v>
      </c>
      <c r="AW135" s="618">
        <f t="shared" si="44"/>
        <v>4.3856535309000009</v>
      </c>
      <c r="AX135" s="713">
        <f t="shared" si="45"/>
        <v>1.9974738253324835</v>
      </c>
      <c r="AY135" s="891">
        <v>1.1000000000000001</v>
      </c>
      <c r="AZ135" s="830">
        <v>28.49</v>
      </c>
      <c r="BA135" s="830">
        <v>-10.979999999999999</v>
      </c>
      <c r="BB135" s="830">
        <v>8.8800000000000008</v>
      </c>
      <c r="BC135" s="830">
        <v>7.5200000000000005</v>
      </c>
      <c r="BE135" s="594">
        <v>2012</v>
      </c>
      <c r="BF135" s="856">
        <f t="shared" si="46"/>
        <v>1</v>
      </c>
      <c r="BG135" s="840">
        <v>12.6</v>
      </c>
      <c r="BH135" s="823" t="s">
        <v>4455</v>
      </c>
      <c r="BI135" s="823" t="s">
        <v>4456</v>
      </c>
    </row>
    <row r="136" spans="1:61" ht="11.25" hidden="1" customHeight="1" x14ac:dyDescent="0.2">
      <c r="A136" s="822" t="s">
        <v>4742</v>
      </c>
      <c r="B136" s="833" t="s">
        <v>1029</v>
      </c>
      <c r="C136" s="889" t="s">
        <v>152</v>
      </c>
      <c r="D136" s="889" t="s">
        <v>4188</v>
      </c>
      <c r="E136" s="699">
        <v>14</v>
      </c>
      <c r="F136" s="1153">
        <v>264</v>
      </c>
      <c r="G136" s="1130" t="s">
        <v>36</v>
      </c>
      <c r="H136" s="1130" t="s">
        <v>36</v>
      </c>
      <c r="I136">
        <v>516.82000000000005</v>
      </c>
      <c r="J136" s="618">
        <f t="shared" si="33"/>
        <v>0.2941062652374134</v>
      </c>
      <c r="K136" s="835">
        <v>0.38</v>
      </c>
      <c r="L136" s="845">
        <v>4</v>
      </c>
      <c r="M136" s="609">
        <f t="shared" si="34"/>
        <v>1.52</v>
      </c>
      <c r="N136" s="828" t="s">
        <v>118</v>
      </c>
      <c r="O136" s="700">
        <v>0.36</v>
      </c>
      <c r="P136" s="603">
        <v>44785</v>
      </c>
      <c r="Q136" s="603">
        <v>44806</v>
      </c>
      <c r="R136" s="609">
        <f t="shared" si="35"/>
        <v>5.5555555555555607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6.0606060606060552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6.469042607881903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6.9610375725068785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8.842291989017026</v>
      </c>
      <c r="W136" s="668">
        <f t="shared" si="36"/>
        <v>0.78724357679583012</v>
      </c>
      <c r="X136" s="669">
        <f t="shared" si="37"/>
        <v>0.32990699395767198</v>
      </c>
      <c r="Y136" s="635"/>
      <c r="Z136" s="618">
        <f t="shared" si="38"/>
        <v>8.8269454123112663</v>
      </c>
      <c r="AA136" s="844">
        <f t="shared" si="39"/>
        <v>30.012775842044139</v>
      </c>
      <c r="AB136" s="845">
        <v>12</v>
      </c>
      <c r="AC136" s="824">
        <v>17.22</v>
      </c>
      <c r="AD136" s="824">
        <v>4.28</v>
      </c>
      <c r="AE136" s="824">
        <v>3.54</v>
      </c>
      <c r="AF136" s="824">
        <v>10.56</v>
      </c>
      <c r="AG136" s="824">
        <v>38.9</v>
      </c>
      <c r="AH136" s="824">
        <v>-13.5</v>
      </c>
      <c r="AI136" s="824">
        <v>2.75</v>
      </c>
      <c r="AJ136" s="824">
        <v>21.099999999999998</v>
      </c>
      <c r="AK136" s="824">
        <v>6.9500000000000011</v>
      </c>
      <c r="AL136" s="836">
        <v>7540</v>
      </c>
      <c r="AM136" s="830">
        <v>1.5</v>
      </c>
      <c r="AN136" s="824">
        <v>0.16</v>
      </c>
      <c r="AO136" s="705">
        <f t="shared" si="40"/>
        <v>-22.757632004299847</v>
      </c>
      <c r="AP136" s="706">
        <f t="shared" si="41"/>
        <v>7.2551438377442921</v>
      </c>
      <c r="AQ136" s="846">
        <f t="shared" si="42"/>
        <v>275.31315096240257</v>
      </c>
      <c r="AR136" s="618">
        <f>INDEX(Historical!$C$7:$C$1227,MATCH(B136,Historical!$B$7:$B$1249,0))*IF(AH136="n/a",1.03,IF(AH136&lt;0,1.01,IF(AH136&gt;10,1.1,(1+AH136/100))))</f>
        <v>1.4139999999999999</v>
      </c>
      <c r="AS136" s="844">
        <f t="shared" si="43"/>
        <v>1.452885</v>
      </c>
      <c r="AT136" s="844">
        <f t="shared" si="48"/>
        <v>1.5538605075</v>
      </c>
      <c r="AU136" s="844">
        <f t="shared" si="48"/>
        <v>1.6618538127712503</v>
      </c>
      <c r="AV136" s="844">
        <f t="shared" si="48"/>
        <v>1.7773526527588523</v>
      </c>
      <c r="AW136" s="618">
        <f t="shared" si="44"/>
        <v>7.8599519730301015</v>
      </c>
      <c r="AX136" s="713">
        <f t="shared" si="45"/>
        <v>1.5208296840350801</v>
      </c>
      <c r="AY136" s="891">
        <v>0.54</v>
      </c>
      <c r="AZ136" s="830">
        <v>20.89</v>
      </c>
      <c r="BA136" s="830">
        <v>-3.6799999999999997</v>
      </c>
      <c r="BB136" s="830">
        <v>11.07</v>
      </c>
      <c r="BC136" s="830">
        <v>8.15</v>
      </c>
      <c r="BE136" s="594">
        <v>2009</v>
      </c>
      <c r="BF136" s="856">
        <f t="shared" si="46"/>
        <v>1</v>
      </c>
      <c r="BG136" s="840">
        <v>19.7</v>
      </c>
      <c r="BH136" s="823" t="s">
        <v>4455</v>
      </c>
      <c r="BI136" s="823" t="s">
        <v>4456</v>
      </c>
    </row>
    <row r="137" spans="1:61" ht="11.25" hidden="1" customHeight="1" x14ac:dyDescent="0.2">
      <c r="A137" s="822" t="s">
        <v>4743</v>
      </c>
      <c r="B137" s="833" t="s">
        <v>476</v>
      </c>
      <c r="C137" s="889" t="s">
        <v>111</v>
      </c>
      <c r="D137" s="889" t="s">
        <v>4221</v>
      </c>
      <c r="E137" s="699">
        <v>25</v>
      </c>
      <c r="F137" s="1153">
        <v>142</v>
      </c>
      <c r="G137" s="1153" t="s">
        <v>105</v>
      </c>
      <c r="H137" s="1153" t="s">
        <v>105</v>
      </c>
      <c r="I137" t="n">
        <v>95.42</v>
      </c>
      <c r="J137" s="618">
        <f t="shared" si="33"/>
        <v>2.5571159086145463</v>
      </c>
      <c r="K137" s="842">
        <v>0.61</v>
      </c>
      <c r="L137" s="845">
        <v>4</v>
      </c>
      <c r="M137" s="609">
        <f t="shared" si="34"/>
        <v>2.44</v>
      </c>
      <c r="N137" s="828" t="s">
        <v>150</v>
      </c>
      <c r="O137" s="701">
        <v>0.55000000000000004</v>
      </c>
      <c r="P137" s="603">
        <v>44896</v>
      </c>
      <c r="Q137" s="603">
        <v>44929</v>
      </c>
      <c r="R137" s="609">
        <f t="shared" si="35"/>
        <v>10.909090909090898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0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2.7600024749230068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3.2324379535307868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5.4495891854766221</v>
      </c>
      <c r="W137" s="668">
        <f t="shared" si="36"/>
        <v>0.5931525925193345</v>
      </c>
      <c r="X137" s="669">
        <f t="shared" si="37"/>
        <v>0.27163344147317542</v>
      </c>
      <c r="Y137" s="640" t="s">
        <v>366</v>
      </c>
      <c r="Z137" s="618">
        <f t="shared" si="38"/>
        <v>29.61165048543689</v>
      </c>
      <c r="AA137" s="844">
        <f t="shared" si="39"/>
        <v>11.580097087378642</v>
      </c>
      <c r="AB137" s="845">
        <v>12</v>
      </c>
      <c r="AC137" s="824">
        <v>8.24</v>
      </c>
      <c r="AD137" s="824">
        <v>2.78</v>
      </c>
      <c r="AE137" s="824">
        <v>0.44</v>
      </c>
      <c r="AF137" s="824">
        <v>7.27</v>
      </c>
      <c r="AG137" s="824">
        <v>54.800000000000004</v>
      </c>
      <c r="AH137" s="824">
        <v>69.599999999999994</v>
      </c>
      <c r="AI137" s="824">
        <v>-28.46</v>
      </c>
      <c r="AJ137" s="824">
        <v>11.899999999999999</v>
      </c>
      <c r="AK137" s="824">
        <v>4.26</v>
      </c>
      <c r="AL137" s="836">
        <v>11440</v>
      </c>
      <c r="AM137" s="830">
        <v>0.5</v>
      </c>
      <c r="AN137" s="824">
        <v>1.37</v>
      </c>
      <c r="AO137" s="705">
        <f t="shared" si="40"/>
        <v>-5.7905432252333089</v>
      </c>
      <c r="AP137" s="706">
        <f t="shared" si="41"/>
        <v>5.7895538621453326</v>
      </c>
      <c r="AQ137" s="846">
        <f t="shared" si="42"/>
        <v>93.433658825899627</v>
      </c>
      <c r="AR137" s="618">
        <f>INDEX(Historical!$C$7:$C$1227,MATCH(B137,Historical!$B$7:$B$1249,0))*IF(AH137="n/a",1.03,IF(AH137&lt;0,1.01,IF(AH137&gt;10,1.1,(1+AH137/100))))</f>
        <v>2.2440000000000002</v>
      </c>
      <c r="AS137" s="844">
        <f t="shared" si="43"/>
        <v>2.2664400000000002</v>
      </c>
      <c r="AT137" s="844">
        <f t="shared" si="48"/>
        <v>2.362990344</v>
      </c>
      <c r="AU137" s="844">
        <f t="shared" si="48"/>
        <v>2.4636537326543997</v>
      </c>
      <c r="AV137" s="844">
        <f t="shared" si="48"/>
        <v>2.5686053816654772</v>
      </c>
      <c r="AW137" s="618">
        <f t="shared" si="44"/>
        <v>11.905689458319879</v>
      </c>
      <c r="AX137" s="713">
        <f t="shared" si="45"/>
        <v>12.477142588891091</v>
      </c>
      <c r="AY137" s="891">
        <v>0.76</v>
      </c>
      <c r="AZ137" s="830">
        <v>15.770000000000001</v>
      </c>
      <c r="BA137" s="830">
        <v>-17.330000000000002</v>
      </c>
      <c r="BB137" s="830">
        <v>4.2700000000000005</v>
      </c>
      <c r="BC137" s="830">
        <v>-2.69</v>
      </c>
      <c r="BE137" s="594">
        <v>1999</v>
      </c>
      <c r="BF137" s="856">
        <f t="shared" si="46"/>
        <v>3</v>
      </c>
      <c r="BG137" s="840">
        <v>14.899999999999999</v>
      </c>
      <c r="BH137" s="823" t="s">
        <v>4455</v>
      </c>
      <c r="BI137" s="823" t="s">
        <v>4456</v>
      </c>
    </row>
    <row r="138" spans="1:61" ht="11.25" hidden="1" customHeight="1" x14ac:dyDescent="0.2">
      <c r="A138" s="822" t="s">
        <v>4744</v>
      </c>
      <c r="B138" s="833" t="s">
        <v>179</v>
      </c>
      <c r="C138" s="889" t="s">
        <v>107</v>
      </c>
      <c r="D138" s="889" t="s">
        <v>117</v>
      </c>
      <c r="E138" s="699">
        <v>62</v>
      </c>
      <c r="F138" s="1153">
        <v>9</v>
      </c>
      <c r="G138" s="1127" t="s">
        <v>36</v>
      </c>
      <c r="H138" s="1127" t="s">
        <v>36</v>
      </c>
      <c r="I138" t="n">
        <v>105.91</v>
      </c>
      <c r="J138" s="618">
        <f t="shared" si="33"/>
        <v>2.6059862147106032</v>
      </c>
      <c r="K138" s="835">
        <v>0.69</v>
      </c>
      <c r="L138" s="845">
        <v>4</v>
      </c>
      <c r="M138" s="609">
        <f t="shared" si="34"/>
        <v>2.76</v>
      </c>
      <c r="N138" s="828" t="s">
        <v>217</v>
      </c>
      <c r="O138" s="700">
        <v>0.63</v>
      </c>
      <c r="P138" s="603">
        <v>44637</v>
      </c>
      <c r="Q138" s="603">
        <v>44666</v>
      </c>
      <c r="R138" s="609">
        <f t="shared" si="35"/>
        <v>9.5238095238095148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5.508474576271194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6.011021750829304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5.5575129527085432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4.5057366483393535</v>
      </c>
      <c r="W138" s="668">
        <f t="shared" si="36"/>
        <v>1.2334304879440381</v>
      </c>
      <c r="X138" s="669">
        <f t="shared" si="37"/>
        <v>0.14435098578463748</v>
      </c>
      <c r="Y138" s="632"/>
      <c r="Z138" s="618" t="str">
        <f t="shared" si="38"/>
        <v>n/a</v>
      </c>
      <c r="AA138" s="844" t="str">
        <f t="shared" si="39"/>
        <v>n/a</v>
      </c>
      <c r="AB138" s="845">
        <v>12</v>
      </c>
      <c r="AC138" s="824">
        <v>-0.36</v>
      </c>
      <c r="AD138" s="824" t="s">
        <v>135</v>
      </c>
      <c r="AE138" s="824">
        <v>2.5299999999999998</v>
      </c>
      <c r="AF138" s="824">
        <v>1.81</v>
      </c>
      <c r="AG138" s="824">
        <v>-0.3</v>
      </c>
      <c r="AH138" s="824">
        <v>141.79999999999998</v>
      </c>
      <c r="AI138" s="824">
        <v>13.38</v>
      </c>
      <c r="AJ138" s="824">
        <v>38.5</v>
      </c>
      <c r="AK138" s="824">
        <v>-1.3</v>
      </c>
      <c r="AL138" s="836">
        <v>17090</v>
      </c>
      <c r="AM138" s="830">
        <v>0.5</v>
      </c>
      <c r="AN138" s="824">
        <v>0.09</v>
      </c>
      <c r="AO138" s="705" t="str">
        <f t="shared" si="40"/>
        <v>n/a</v>
      </c>
      <c r="AP138" s="706">
        <f t="shared" si="41"/>
        <v>8.1634991674191468</v>
      </c>
      <c r="AQ138" s="846" t="str">
        <f t="shared" si="42"/>
        <v>n/a</v>
      </c>
      <c r="AR138" s="618">
        <f>INDEX(Historical!$C$7:$C$1227,MATCH(B138,Historical!$B$7:$B$1249,0))*IF(AH138="n/a",1.03,IF(AH138&lt;0,1.01,IF(AH138&gt;10,1.1,(1+AH138/100))))</f>
        <v>2.7390000000000003</v>
      </c>
      <c r="AS138" s="844">
        <f t="shared" si="43"/>
        <v>3.0129000000000006</v>
      </c>
      <c r="AT138" s="844">
        <f t="shared" ref="AT138:AV157" si="49">IF($AK138="n/a",1.03*AS138,IF($AK138&lt;0,1.01*AS138,IF($AK138&gt;10,1.1*AS138,(1+$AK138/100)*AS138)))</f>
        <v>3.0430290000000007</v>
      </c>
      <c r="AU138" s="844">
        <f t="shared" si="49"/>
        <v>3.0734592900000006</v>
      </c>
      <c r="AV138" s="844">
        <f t="shared" si="49"/>
        <v>3.1041938829000006</v>
      </c>
      <c r="AW138" s="618">
        <f t="shared" si="44"/>
        <v>14.972582172900003</v>
      </c>
      <c r="AX138" s="713">
        <f t="shared" si="45"/>
        <v>14.137080703333021</v>
      </c>
      <c r="AY138" s="891">
        <v>0.61</v>
      </c>
      <c r="AZ138" s="830">
        <v>25.15</v>
      </c>
      <c r="BA138" s="830">
        <v>-22.52</v>
      </c>
      <c r="BB138" s="830">
        <v>10.95</v>
      </c>
      <c r="BC138" s="830">
        <v>-2.79</v>
      </c>
      <c r="BE138" s="594">
        <v>1961</v>
      </c>
      <c r="BF138" s="856">
        <f t="shared" si="46"/>
        <v>7</v>
      </c>
      <c r="BG138" s="840">
        <v>-0.1</v>
      </c>
      <c r="BH138" s="823" t="s">
        <v>4455</v>
      </c>
      <c r="BI138" s="823" t="s">
        <v>4456</v>
      </c>
    </row>
    <row r="139" spans="1:61" ht="11.25" hidden="1" customHeight="1" x14ac:dyDescent="0.2">
      <c r="A139" s="839" t="s">
        <v>4745</v>
      </c>
      <c r="B139" s="833" t="s">
        <v>1043</v>
      </c>
      <c r="C139" s="889" t="s">
        <v>107</v>
      </c>
      <c r="D139" s="889" t="s">
        <v>4205</v>
      </c>
      <c r="E139" s="699">
        <v>11</v>
      </c>
      <c r="F139" s="1153">
        <v>392</v>
      </c>
      <c r="G139" s="1134" t="s">
        <v>105</v>
      </c>
      <c r="H139" s="1134" t="s">
        <v>105</v>
      </c>
      <c r="I139">
        <v>22.87</v>
      </c>
      <c r="J139" s="618">
        <f t="shared" si="33"/>
        <v>2.4486226497595105</v>
      </c>
      <c r="K139" s="835">
        <v>0.14000000000000001</v>
      </c>
      <c r="L139" s="845">
        <v>4</v>
      </c>
      <c r="M139" s="609">
        <f t="shared" si="34"/>
        <v>0.56000000000000005</v>
      </c>
      <c r="N139" s="828" t="s">
        <v>138</v>
      </c>
      <c r="O139" s="700">
        <v>0.12</v>
      </c>
      <c r="P139" s="895">
        <v>44396</v>
      </c>
      <c r="Q139" s="895">
        <v>44410</v>
      </c>
      <c r="R139" s="609">
        <f t="shared" si="35"/>
        <v>16.666666666666682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18.181818181818187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17.566734386037886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18.772564182493777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33.011199172252816</v>
      </c>
      <c r="W139" s="668">
        <f t="shared" si="36"/>
        <v>0.56867259152078431</v>
      </c>
      <c r="X139" s="669">
        <f t="shared" si="37"/>
        <v>1.7382003872679423</v>
      </c>
      <c r="Y139" s="640"/>
      <c r="Z139" s="618">
        <f t="shared" si="38"/>
        <v>21.960784313725494</v>
      </c>
      <c r="AA139" s="844">
        <f t="shared" si="39"/>
        <v>8.968627450980394</v>
      </c>
      <c r="AB139" s="845">
        <v>12</v>
      </c>
      <c r="AC139" s="824">
        <v>2.5499999999999998</v>
      </c>
      <c r="AD139" s="824">
        <v>1.1200000000000001</v>
      </c>
      <c r="AE139" s="824">
        <v>3.37</v>
      </c>
      <c r="AF139" s="824">
        <v>1.1499999999999999</v>
      </c>
      <c r="AG139" s="824">
        <v>11.799999999999999</v>
      </c>
      <c r="AH139" s="824">
        <v>31.8</v>
      </c>
      <c r="AI139" s="824">
        <v>20.330000000000002</v>
      </c>
      <c r="AJ139" s="824">
        <v>10.8</v>
      </c>
      <c r="AK139" s="824">
        <v>8</v>
      </c>
      <c r="AL139" s="836">
        <v>364.34</v>
      </c>
      <c r="AM139" s="830">
        <v>0.6</v>
      </c>
      <c r="AN139" s="824">
        <v>0.34</v>
      </c>
      <c r="AO139" s="705">
        <f t="shared" si="40"/>
        <v>12.252559381272894</v>
      </c>
      <c r="AP139" s="706">
        <f t="shared" si="41"/>
        <v>21.221186832253288</v>
      </c>
      <c r="AQ139" s="846">
        <f t="shared" si="42"/>
        <v>-32.295013908780689</v>
      </c>
      <c r="AR139" s="618">
        <f>INDEX(Historical!$C$7:$C$1227,MATCH(B139,Historical!$B$7:$B$1249,0))*IF(AH139="n/a",1.03,IF(AH139&lt;0,1.01,IF(AH139&gt;10,1.1,(1+AH139/100))))</f>
        <v>0.57200000000000006</v>
      </c>
      <c r="AS139" s="844">
        <f t="shared" si="43"/>
        <v>0.62920000000000009</v>
      </c>
      <c r="AT139" s="844">
        <f t="shared" si="49"/>
        <v>0.67953600000000014</v>
      </c>
      <c r="AU139" s="844">
        <f t="shared" si="49"/>
        <v>0.73389888000000025</v>
      </c>
      <c r="AV139" s="844">
        <f t="shared" si="49"/>
        <v>0.79261079040000038</v>
      </c>
      <c r="AW139" s="618">
        <f t="shared" si="44"/>
        <v>3.4072456704000009</v>
      </c>
      <c r="AX139" s="713">
        <f t="shared" si="45"/>
        <v>14.898319503279408</v>
      </c>
      <c r="AY139" s="891">
        <v>0.81</v>
      </c>
      <c r="AZ139" s="830">
        <v>13.73</v>
      </c>
      <c r="BA139" s="830">
        <v>-11.64</v>
      </c>
      <c r="BB139" s="830">
        <v>2.65</v>
      </c>
      <c r="BC139" s="830">
        <v>2.85</v>
      </c>
      <c r="BE139" s="594">
        <v>2011</v>
      </c>
      <c r="BF139" s="856">
        <f t="shared" si="46"/>
        <v>1</v>
      </c>
      <c r="BG139" s="840">
        <v>1.2</v>
      </c>
      <c r="BH139" s="823" t="s">
        <v>4455</v>
      </c>
      <c r="BI139" s="823" t="s">
        <v>4456</v>
      </c>
    </row>
    <row r="140" spans="1:61" ht="11.25" hidden="1" customHeight="1" x14ac:dyDescent="0.2">
      <c r="A140" s="822" t="s">
        <v>4746</v>
      </c>
      <c r="B140" s="833" t="s">
        <v>189</v>
      </c>
      <c r="C140" s="889" t="s">
        <v>127</v>
      </c>
      <c r="D140" s="889" t="s">
        <v>4220</v>
      </c>
      <c r="E140" s="699">
        <v>59</v>
      </c>
      <c r="F140" s="1153">
        <v>15</v>
      </c>
      <c r="G140" s="1133" t="s">
        <v>114</v>
      </c>
      <c r="H140" s="1133" t="s">
        <v>114</v>
      </c>
      <c r="I140" t="n">
        <v>77.78</v>
      </c>
      <c r="J140" s="618">
        <f t="shared" si="33"/>
        <v>2.4170737978914887</v>
      </c>
      <c r="K140" s="835">
        <v>0.47</v>
      </c>
      <c r="L140" s="845">
        <v>4</v>
      </c>
      <c r="M140" s="609">
        <f t="shared" si="34"/>
        <v>1.88</v>
      </c>
      <c r="N140" s="828" t="s">
        <v>106</v>
      </c>
      <c r="O140" s="700">
        <v>0.45</v>
      </c>
      <c r="P140" s="603">
        <v>44671</v>
      </c>
      <c r="Q140" s="603">
        <v>44694</v>
      </c>
      <c r="R140" s="609">
        <f t="shared" si="35"/>
        <v>4.4444444444444366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2.2857142857142909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2.5451160663553463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2.921063823550818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4.6612017063164535</v>
      </c>
      <c r="W140" s="668">
        <f t="shared" si="36"/>
        <v>0.62667612508432047</v>
      </c>
      <c r="X140" s="669" t="str">
        <f t="shared" si="37"/>
        <v>n/a</v>
      </c>
      <c r="Y140" s="631"/>
      <c r="Z140" s="618">
        <f t="shared" si="38"/>
        <v>82.096069868995627</v>
      </c>
      <c r="AA140" s="844">
        <f t="shared" si="39"/>
        <v>33.965065502183407</v>
      </c>
      <c r="AB140" s="845">
        <v>12</v>
      </c>
      <c r="AC140" s="824">
        <v>2.29</v>
      </c>
      <c r="AD140" s="824">
        <v>15.58</v>
      </c>
      <c r="AE140" s="824">
        <v>3.55</v>
      </c>
      <c r="AF140" s="825">
        <v>102.66</v>
      </c>
      <c r="AG140" s="826">
        <v>448.4</v>
      </c>
      <c r="AH140" s="824">
        <v>-18.600000000000001</v>
      </c>
      <c r="AI140" s="824">
        <v>6.5</v>
      </c>
      <c r="AJ140" s="824">
        <v>-1.2</v>
      </c>
      <c r="AK140" s="824">
        <v>2.13</v>
      </c>
      <c r="AL140" s="836">
        <v>62990</v>
      </c>
      <c r="AM140" s="830">
        <v>0.1</v>
      </c>
      <c r="AN140" s="825">
        <v>13.26</v>
      </c>
      <c r="AO140" s="705">
        <f t="shared" si="40"/>
        <v>-28.6269278807411</v>
      </c>
      <c r="AP140" s="706">
        <f t="shared" si="41"/>
        <v>5.3381376214423071</v>
      </c>
      <c r="AQ140" s="846">
        <f t="shared" si="42"/>
        <v>1144.8745808231531</v>
      </c>
      <c r="AR140" s="618">
        <f>INDEX(Historical!$C$7:$C$1227,MATCH(B140,Historical!$B$7:$B$1249,0))*IF(AH140="n/a",1.03,IF(AH140&lt;0,1.01,IF(AH140&gt;10,1.1,(1+AH140/100))))</f>
        <v>1.8079000000000001</v>
      </c>
      <c r="AS140" s="844">
        <f t="shared" si="43"/>
        <v>1.9254134999999999</v>
      </c>
      <c r="AT140" s="844">
        <f t="shared" si="49"/>
        <v>1.9664248075500002</v>
      </c>
      <c r="AU140" s="844">
        <f t="shared" si="49"/>
        <v>2.0083096559508156</v>
      </c>
      <c r="AV140" s="844">
        <f t="shared" si="49"/>
        <v>2.0510866516225681</v>
      </c>
      <c r="AW140" s="618">
        <f t="shared" si="44"/>
        <v>9.7591346151233829</v>
      </c>
      <c r="AX140" s="713">
        <f t="shared" si="45"/>
        <v>12.547100302292854</v>
      </c>
      <c r="AY140" s="891">
        <v>0.51</v>
      </c>
      <c r="AZ140" s="830">
        <v>14.21</v>
      </c>
      <c r="BA140" s="830">
        <v>-9.5</v>
      </c>
      <c r="BB140" s="830">
        <v>5.76</v>
      </c>
      <c r="BC140" s="830">
        <v>0.77</v>
      </c>
      <c r="BE140" s="594">
        <v>1964</v>
      </c>
      <c r="BF140" s="856">
        <f t="shared" si="46"/>
        <v>7</v>
      </c>
      <c r="BG140" s="840">
        <v>12.3</v>
      </c>
      <c r="BH140" s="823" t="s">
        <v>4455</v>
      </c>
      <c r="BI140" s="823" t="s">
        <v>4456</v>
      </c>
    </row>
    <row r="141" spans="1:61" s="737" customFormat="1" ht="11.25" hidden="1" customHeight="1" x14ac:dyDescent="0.2">
      <c r="A141" s="461" t="s">
        <v>5063</v>
      </c>
      <c r="B141" s="820" t="s">
        <v>745</v>
      </c>
      <c r="C141" s="889" t="s">
        <v>107</v>
      </c>
      <c r="D141" s="889" t="s">
        <v>4205</v>
      </c>
      <c r="E141" s="721">
        <v>24</v>
      </c>
      <c r="F141" s="1153">
        <v>148</v>
      </c>
      <c r="G141" s="1158" t="s">
        <v>36</v>
      </c>
      <c r="H141" s="1158" t="s">
        <v>114</v>
      </c>
      <c r="I141">
        <v>41.94</v>
      </c>
      <c r="J141" s="723">
        <f t="shared" si="33"/>
        <v>3.2522651406771583</v>
      </c>
      <c r="K141" s="741">
        <v>0.34100000000000003</v>
      </c>
      <c r="L141" s="725">
        <v>4</v>
      </c>
      <c r="M141" s="726">
        <f t="shared" si="34"/>
        <v>1.3640000000000001</v>
      </c>
      <c r="N141" s="727" t="s">
        <v>451</v>
      </c>
      <c r="O141" s="742">
        <v>0.308</v>
      </c>
      <c r="P141" s="1049">
        <v>44637</v>
      </c>
      <c r="Q141" s="1049">
        <v>44666</v>
      </c>
      <c r="R141" s="726">
        <f t="shared" si="35"/>
        <v>10.714285714285724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7.8431372549019551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8.5503957932088639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8.2510688249816333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7.1773462536293131</v>
      </c>
      <c r="W141" s="668">
        <f t="shared" si="36"/>
        <v>1.149598825723279</v>
      </c>
      <c r="X141" s="669">
        <f t="shared" si="37"/>
        <v>0.59790353804214735</v>
      </c>
      <c r="Y141" s="1157"/>
      <c r="Z141" s="723">
        <f t="shared" si="38"/>
        <v>29.021276595744684</v>
      </c>
      <c r="AA141" s="730">
        <f t="shared" si="39"/>
        <v>8.9234042553191486</v>
      </c>
      <c r="AB141" s="725">
        <v>12</v>
      </c>
      <c r="AC141" s="731">
        <v>4.7</v>
      </c>
      <c r="AD141" s="731">
        <v>0.92</v>
      </c>
      <c r="AE141" s="731">
        <v>3.62</v>
      </c>
      <c r="AF141" s="731">
        <v>1.03</v>
      </c>
      <c r="AG141" s="731">
        <v>10.5</v>
      </c>
      <c r="AH141" s="731">
        <v>5.8000000000000007</v>
      </c>
      <c r="AI141" s="731">
        <v>-0.67</v>
      </c>
      <c r="AJ141" s="731">
        <v>13.8</v>
      </c>
      <c r="AK141" s="731">
        <v>10</v>
      </c>
      <c r="AL141" s="732">
        <v>874.51</v>
      </c>
      <c r="AM141" s="733">
        <v>1.9</v>
      </c>
      <c r="AN141" s="731">
        <v>0</v>
      </c>
      <c r="AO141" s="734">
        <f t="shared" si="40"/>
        <v>2.579929710339643</v>
      </c>
      <c r="AP141" s="735">
        <f t="shared" si="41"/>
        <v>11.503333965658792</v>
      </c>
      <c r="AQ141" s="846">
        <f t="shared" si="42"/>
        <v>-36.086494618017028</v>
      </c>
      <c r="AR141" s="618">
        <f>INDEX(Historical!$C$7:$C$1227,MATCH(B141,Historical!$B$7:$B$1249,0))*IF(AH141="n/a",1.03,IF(AH141&lt;0,1.01,IF(AH141&gt;10,1.1,(1+AH141/100))))</f>
        <v>1.2801800000000001</v>
      </c>
      <c r="AS141" s="730">
        <f t="shared" si="43"/>
        <v>1.2929818000000002</v>
      </c>
      <c r="AT141" s="730">
        <f t="shared" si="49"/>
        <v>1.4222799800000003</v>
      </c>
      <c r="AU141" s="730">
        <f t="shared" si="49"/>
        <v>1.5645079780000004</v>
      </c>
      <c r="AV141" s="730">
        <f t="shared" si="49"/>
        <v>1.7209587758000007</v>
      </c>
      <c r="AW141" s="723">
        <f t="shared" si="44"/>
        <v>7.2809085338000017</v>
      </c>
      <c r="AX141" s="736">
        <f t="shared" si="45"/>
        <v>17.360296933237965</v>
      </c>
      <c r="AY141" s="892">
        <v>0.6</v>
      </c>
      <c r="AZ141" s="733">
        <v>15.459999999999999</v>
      </c>
      <c r="BA141" s="733">
        <v>-19.239999999999998</v>
      </c>
      <c r="BB141" s="733">
        <v>3.91</v>
      </c>
      <c r="BC141" s="733">
        <v>-0.80999999999999994</v>
      </c>
      <c r="BD141" s="866"/>
      <c r="BE141" s="594">
        <v>1999</v>
      </c>
      <c r="BF141" s="856">
        <f t="shared" si="46"/>
        <v>3</v>
      </c>
      <c r="BG141" s="784">
        <v>1.4000000000000001</v>
      </c>
      <c r="BH141" s="823" t="s">
        <v>4455</v>
      </c>
      <c r="BI141" s="823" t="s">
        <v>4456</v>
      </c>
    </row>
    <row r="142" spans="1:61" ht="11.25" hidden="1" customHeight="1" x14ac:dyDescent="0.2">
      <c r="A142" s="839" t="s">
        <v>5299</v>
      </c>
      <c r="B142" s="833" t="s">
        <v>5292</v>
      </c>
      <c r="C142" s="889" t="s">
        <v>107</v>
      </c>
      <c r="D142" s="889" t="s">
        <v>4205</v>
      </c>
      <c r="E142" s="699">
        <v>7</v>
      </c>
      <c r="F142" s="1153">
        <v>624</v>
      </c>
      <c r="G142" s="1153" t="s">
        <v>105</v>
      </c>
      <c r="H142" s="1153" t="s">
        <v>105</v>
      </c>
      <c r="I142" t="n">
        <v>42.89</v>
      </c>
      <c r="J142" s="618">
        <f t="shared" si="33"/>
        <v>6.0517603170902312</v>
      </c>
      <c r="K142" s="835">
        <v>0.64890000000000003</v>
      </c>
      <c r="L142" s="845">
        <v>4</v>
      </c>
      <c r="M142" s="609">
        <f t="shared" si="34"/>
        <v>2.5956000000000001</v>
      </c>
      <c r="N142" s="828" t="s">
        <v>277</v>
      </c>
      <c r="O142" s="700">
        <v>0.62839999999999996</v>
      </c>
      <c r="P142" s="603">
        <v>44739</v>
      </c>
      <c r="Q142" s="603">
        <v>44770</v>
      </c>
      <c r="R142" s="609">
        <f t="shared" si="35"/>
        <v>3.2622533418205082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8.0599310280548018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4.1511975331302908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5.3653196116097313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2.8417359427913125</v>
      </c>
      <c r="W142" s="668">
        <f t="shared" si="36"/>
        <v>1.8880429848593228</v>
      </c>
      <c r="X142" s="669">
        <f t="shared" si="37"/>
        <v>0.9935777058536539</v>
      </c>
      <c r="Y142" s="640" t="s">
        <v>5302</v>
      </c>
      <c r="Z142" s="618">
        <f t="shared" si="38"/>
        <v>49.819577735124767</v>
      </c>
      <c r="AA142" s="844">
        <f t="shared" si="39"/>
        <v>8.2322456813819578</v>
      </c>
      <c r="AB142" s="845">
        <v>10</v>
      </c>
      <c r="AC142" s="824">
        <v>5.21</v>
      </c>
      <c r="AD142" s="824">
        <v>2.16</v>
      </c>
      <c r="AE142" s="824">
        <v>3.18</v>
      </c>
      <c r="AF142" s="824">
        <v>1.29</v>
      </c>
      <c r="AG142" s="824">
        <v>14.7</v>
      </c>
      <c r="AH142" s="824">
        <v>69.399999999999991</v>
      </c>
      <c r="AI142" s="824">
        <v>-0.5</v>
      </c>
      <c r="AJ142" s="824">
        <v>5.4</v>
      </c>
      <c r="AK142" s="824">
        <v>4.2</v>
      </c>
      <c r="AL142" s="836">
        <v>42160</v>
      </c>
      <c r="AM142" s="830">
        <v>0.05</v>
      </c>
      <c r="AN142" s="824">
        <v>0.14000000000000001</v>
      </c>
      <c r="AO142" s="705">
        <f t="shared" si="40"/>
        <v>3.1848342473180047</v>
      </c>
      <c r="AP142" s="706">
        <f t="shared" si="41"/>
        <v>11.417079928699962</v>
      </c>
      <c r="AQ142" s="846">
        <f t="shared" si="42"/>
        <v>-31.299047624318511</v>
      </c>
      <c r="AR142" s="618">
        <f>INDEX(Historical!$C$7:$C$1227,MATCH(B142,Historical!$B$7:$B$1249,0))*IF(AH142="n/a",1.03,IF(AH142&lt;0,1.01,IF(AH142&gt;10,1.1,(1+AH142/100))))</f>
        <v>5.1012500000000003</v>
      </c>
      <c r="AS142" s="844">
        <f t="shared" si="43"/>
        <v>5.1522625</v>
      </c>
      <c r="AT142" s="844">
        <f t="shared" si="49"/>
        <v>5.3686575250000006</v>
      </c>
      <c r="AU142" s="844">
        <f t="shared" si="49"/>
        <v>5.5941411410500006</v>
      </c>
      <c r="AV142" s="844">
        <f t="shared" si="49"/>
        <v>5.8290950689741008</v>
      </c>
      <c r="AW142" s="618">
        <f t="shared" si="44"/>
        <v>27.0454062350241</v>
      </c>
      <c r="AX142" s="713">
        <f t="shared" si="45"/>
        <v>63.057603718871768</v>
      </c>
      <c r="AY142" s="891">
        <v>1</v>
      </c>
      <c r="AZ142" s="830">
        <v>21.27</v>
      </c>
      <c r="BA142" s="830">
        <v>-27.279999999999998</v>
      </c>
      <c r="BB142" s="830">
        <v>6.52</v>
      </c>
      <c r="BC142" s="830">
        <v>-7.61</v>
      </c>
      <c r="BE142" s="594">
        <v>2016</v>
      </c>
      <c r="BF142" s="856">
        <f t="shared" si="46"/>
        <v>1</v>
      </c>
      <c r="BG142" s="840">
        <v>0.70000000000000007</v>
      </c>
      <c r="BH142" s="823" t="s">
        <v>4459</v>
      </c>
      <c r="BI142" s="823" t="s">
        <v>4456</v>
      </c>
    </row>
    <row r="143" spans="1:61" ht="11.25" customHeight="1" x14ac:dyDescent="0.2">
      <c r="A143" s="822" t="s">
        <v>565</v>
      </c>
      <c r="B143" s="833" t="s">
        <v>566</v>
      </c>
      <c r="C143" s="889" t="s">
        <v>130</v>
      </c>
      <c r="D143" s="889" t="s">
        <v>4196</v>
      </c>
      <c r="E143" s="699">
        <v>24</v>
      </c>
      <c r="F143" s="1153">
        <v>147</v>
      </c>
      <c r="G143" s="1131" t="s">
        <v>36</v>
      </c>
      <c r="H143" s="1131" t="s">
        <v>114</v>
      </c>
      <c r="I143" t="n">
        <v>84.05</v>
      </c>
      <c r="J143" s="618">
        <f t="shared" si="33"/>
        <v>3.0339083878643662</v>
      </c>
      <c r="K143" s="842">
        <v>0.63749999999999996</v>
      </c>
      <c r="L143" s="845">
        <v>4</v>
      </c>
      <c r="M143" s="609">
        <f t="shared" si="34"/>
        <v>2.5499999999999998</v>
      </c>
      <c r="N143" s="828" t="s">
        <v>352</v>
      </c>
      <c r="O143" s="701">
        <v>0.60250000000000004</v>
      </c>
      <c r="P143" s="603">
        <v>44622</v>
      </c>
      <c r="Q143" s="603">
        <v>44651</v>
      </c>
      <c r="R143" s="609">
        <f t="shared" si="35"/>
        <v>5.8091286307053807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6.1674008810572722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6.0608795566382323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6.2476683505577224</v>
      </c>
      <c r="V143" s="667">
        <f>IF(INDEX(Historical!$N$7:$N$1218,MATCH(B143,Historical!$B$7:$B$1249,0))=0,"n/a",((INDEX(Historical!$C$7:$C$1227,MATCH(B143,Historical!$B$7:$B$1249,0))/INDEX(Historical!$N$7:$N$1218,MATCH(B143,Historical!$B$7:$B$1249,0)))^(1/10)-1)*100)</f>
        <v>8.1589433320679241</v>
      </c>
      <c r="W143" s="668">
        <f t="shared" si="36"/>
        <v>0.76574479026001774</v>
      </c>
      <c r="X143" s="669">
        <f t="shared" si="37"/>
        <v>1.6885590136642494</v>
      </c>
      <c r="Y143" s="625"/>
      <c r="Z143" s="618">
        <f t="shared" si="38"/>
        <v>63.432835820895527</v>
      </c>
      <c r="AA143" s="844">
        <f t="shared" si="39"/>
        <v>20.907960199004975</v>
      </c>
      <c r="AB143" s="845">
        <v>12</v>
      </c>
      <c r="AC143" s="824">
        <v>4.0199999999999996</v>
      </c>
      <c r="AD143" s="824">
        <v>3.5</v>
      </c>
      <c r="AE143" s="824">
        <v>2.34</v>
      </c>
      <c r="AF143" s="824">
        <v>1.83</v>
      </c>
      <c r="AG143" s="824">
        <v>9.3000000000000007</v>
      </c>
      <c r="AH143" s="825">
        <v>-0.1</v>
      </c>
      <c r="AI143" s="825">
        <v>6.29</v>
      </c>
      <c r="AJ143" s="824">
        <v>3.6999999999999997</v>
      </c>
      <c r="AK143" s="824">
        <v>5.74</v>
      </c>
      <c r="AL143" s="836">
        <v>27690</v>
      </c>
      <c r="AM143" s="830">
        <v>0.1</v>
      </c>
      <c r="AN143" s="824">
        <v>1.46</v>
      </c>
      <c r="AO143" s="705">
        <f t="shared" si="40"/>
        <v>-11.626383460582886</v>
      </c>
      <c r="AP143" s="706">
        <f t="shared" si="41"/>
        <v>9.2815767384220891</v>
      </c>
      <c r="AQ143" s="846">
        <f t="shared" si="42"/>
        <v>30.403761302568967</v>
      </c>
      <c r="AR143" s="618">
        <f>INDEX(Historical!$C$7:$C$1227,MATCH(B143,Historical!$B$7:$B$1249,0))*IF(AH143="n/a",1.03,IF(AH143&lt;0,1.01,IF(AH143&gt;10,1.1,(1+AH143/100))))</f>
        <v>2.4341000000000004</v>
      </c>
      <c r="AS143" s="844">
        <f t="shared" si="43"/>
        <v>2.5872048900000002</v>
      </c>
      <c r="AT143" s="844">
        <f t="shared" si="49"/>
        <v>2.7357104506860002</v>
      </c>
      <c r="AU143" s="844">
        <f t="shared" si="49"/>
        <v>2.8927402305553764</v>
      </c>
      <c r="AV143" s="844">
        <f t="shared" si="49"/>
        <v>3.0587835197892548</v>
      </c>
      <c r="AW143" s="618">
        <f t="shared" si="44"/>
        <v>13.708539091030634</v>
      </c>
      <c r="AX143" s="713">
        <f t="shared" si="45"/>
        <v>16.309981072017411</v>
      </c>
      <c r="AY143" s="891">
        <v>0.49</v>
      </c>
      <c r="AZ143" s="830">
        <v>17.47</v>
      </c>
      <c r="BA143" s="830">
        <v>-12.44</v>
      </c>
      <c r="BB143" s="830">
        <v>6.08</v>
      </c>
      <c r="BC143" s="830">
        <v>-2.88</v>
      </c>
      <c r="BE143" s="594">
        <v>1999</v>
      </c>
      <c r="BF143" s="856">
        <f t="shared" si="46"/>
        <v>3</v>
      </c>
      <c r="BG143" s="840">
        <v>2.8000000000000003</v>
      </c>
      <c r="BH143" s="823" t="s">
        <v>4455</v>
      </c>
      <c r="BI143" s="823" t="s">
        <v>4456</v>
      </c>
    </row>
    <row r="144" spans="1:61" ht="11.25" hidden="1" customHeight="1" x14ac:dyDescent="0.2">
      <c r="A144" s="822" t="s">
        <v>1044</v>
      </c>
      <c r="B144" s="833" t="s">
        <v>1045</v>
      </c>
      <c r="C144" s="889" t="s">
        <v>107</v>
      </c>
      <c r="D144" s="889" t="s">
        <v>4201</v>
      </c>
      <c r="E144" s="699">
        <v>12</v>
      </c>
      <c r="F144" s="1153">
        <v>344</v>
      </c>
      <c r="G144" s="1131" t="s">
        <v>105</v>
      </c>
      <c r="H144" s="1131" t="s">
        <v>105</v>
      </c>
      <c r="I144" t="n">
        <v>178.83</v>
      </c>
      <c r="J144" s="618">
        <f t="shared" si="33"/>
        <v>2.2367611698260919</v>
      </c>
      <c r="K144" s="835">
        <v>1</v>
      </c>
      <c r="L144" s="845">
        <v>4</v>
      </c>
      <c r="M144" s="609">
        <f t="shared" si="34"/>
        <v>4</v>
      </c>
      <c r="N144" s="828" t="s">
        <v>3856</v>
      </c>
      <c r="O144" s="700">
        <v>0.9</v>
      </c>
      <c r="P144" s="603">
        <v>44629</v>
      </c>
      <c r="Q144" s="603">
        <v>44645</v>
      </c>
      <c r="R144" s="609">
        <f t="shared" si="35"/>
        <v>11.111111111111107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5.8823529411764719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8.7380373002892142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8.4471771197698544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12.385025332346844</v>
      </c>
      <c r="W144" s="668">
        <f t="shared" si="36"/>
        <v>0.68204762550689069</v>
      </c>
      <c r="X144" s="669">
        <f t="shared" si="37"/>
        <v>0.84471771197698542</v>
      </c>
      <c r="Y144" s="632"/>
      <c r="Z144" s="618">
        <f t="shared" si="38"/>
        <v>54.570259208731244</v>
      </c>
      <c r="AA144" s="844">
        <f t="shared" si="39"/>
        <v>24.396998635743522</v>
      </c>
      <c r="AB144" s="845">
        <v>12</v>
      </c>
      <c r="AC144" s="824">
        <v>7.33</v>
      </c>
      <c r="AD144" s="824">
        <v>3.11</v>
      </c>
      <c r="AE144" s="824">
        <v>12.55</v>
      </c>
      <c r="AF144" s="824">
        <v>2.2200000000000002</v>
      </c>
      <c r="AG144" s="824">
        <v>9.5</v>
      </c>
      <c r="AH144" s="824">
        <v>24.2</v>
      </c>
      <c r="AI144" s="824">
        <v>4.7600000000000007</v>
      </c>
      <c r="AJ144" s="824">
        <v>10</v>
      </c>
      <c r="AK144" s="824">
        <v>7.66</v>
      </c>
      <c r="AL144" s="836">
        <v>62260</v>
      </c>
      <c r="AM144" s="830">
        <v>0.2</v>
      </c>
      <c r="AN144" s="824">
        <v>0.12</v>
      </c>
      <c r="AO144" s="705">
        <f t="shared" si="40"/>
        <v>-13.713060346147575</v>
      </c>
      <c r="AP144" s="706">
        <f t="shared" si="41"/>
        <v>10.683938289595947</v>
      </c>
      <c r="AQ144" s="846">
        <f t="shared" si="42"/>
        <v>55.150589172585086</v>
      </c>
      <c r="AR144" s="618">
        <f>INDEX(Historical!$C$7:$C$1227,MATCH(B144,Historical!$B$7:$B$1249,0))*IF(AH144="n/a",1.03,IF(AH144&lt;0,1.01,IF(AH144&gt;10,1.1,(1+AH144/100))))</f>
        <v>3.9600000000000004</v>
      </c>
      <c r="AS144" s="844">
        <f t="shared" si="43"/>
        <v>4.1484960000000006</v>
      </c>
      <c r="AT144" s="844">
        <f t="shared" si="49"/>
        <v>4.4662707936000006</v>
      </c>
      <c r="AU144" s="844">
        <f t="shared" si="49"/>
        <v>4.8083871363897606</v>
      </c>
      <c r="AV144" s="844">
        <f t="shared" si="49"/>
        <v>5.1767095910372163</v>
      </c>
      <c r="AW144" s="618">
        <f t="shared" si="44"/>
        <v>22.55986352102698</v>
      </c>
      <c r="AX144" s="713">
        <f t="shared" si="45"/>
        <v>12.615256680102318</v>
      </c>
      <c r="AY144" s="891">
        <v>0.4</v>
      </c>
      <c r="AZ144" s="830">
        <v>5.96</v>
      </c>
      <c r="BA144" s="830">
        <v>-31.31</v>
      </c>
      <c r="BB144" s="830">
        <v>0.97</v>
      </c>
      <c r="BC144" s="830">
        <v>-13.450000000000001</v>
      </c>
      <c r="BE144" s="594">
        <v>2011</v>
      </c>
      <c r="BF144" s="856">
        <f t="shared" si="46"/>
        <v>1</v>
      </c>
      <c r="BG144" s="840">
        <v>1.4000000000000001</v>
      </c>
      <c r="BH144" s="823" t="s">
        <v>4455</v>
      </c>
      <c r="BI144" s="823" t="s">
        <v>4456</v>
      </c>
    </row>
    <row r="145" spans="1:61" ht="11.25" customHeight="1" x14ac:dyDescent="0.2">
      <c r="A145" s="829" t="s">
        <v>4941</v>
      </c>
      <c r="B145" s="833" t="s">
        <v>401</v>
      </c>
      <c r="C145" s="889" t="s">
        <v>130</v>
      </c>
      <c r="D145" s="889" t="s">
        <v>4196</v>
      </c>
      <c r="E145" s="699">
        <v>19</v>
      </c>
      <c r="F145" s="1153">
        <v>188</v>
      </c>
      <c r="G145" s="1153" t="s">
        <v>36</v>
      </c>
      <c r="H145" s="1153" t="s">
        <v>36</v>
      </c>
      <c r="I145" t="n">
        <v>55.31</v>
      </c>
      <c r="J145" s="618">
        <f t="shared" si="33"/>
        <v>3.1353135313531353</v>
      </c>
      <c r="K145" s="835">
        <v>0.42749999999999999</v>
      </c>
      <c r="L145" s="845">
        <v>4</v>
      </c>
      <c r="M145" s="609">
        <f t="shared" si="34"/>
        <v>1.71</v>
      </c>
      <c r="N145" s="828" t="s">
        <v>106</v>
      </c>
      <c r="O145" s="700">
        <v>0.40250000000000002</v>
      </c>
      <c r="P145" s="603">
        <v>44589</v>
      </c>
      <c r="Q145" s="603">
        <v>44607</v>
      </c>
      <c r="R145" s="609">
        <f t="shared" si="35"/>
        <v>6.2111801242235938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5.9210526315789602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6.3098958196630361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6.5019603761798273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6.5959476892987867</v>
      </c>
      <c r="W145" s="668">
        <f t="shared" si="36"/>
        <v>0.98575074916506022</v>
      </c>
      <c r="X145" s="669">
        <f t="shared" si="37"/>
        <v>0.66346534450814554</v>
      </c>
      <c r="Y145" s="628"/>
      <c r="Z145" s="618">
        <f t="shared" si="38"/>
        <v>64.528301886792448</v>
      </c>
      <c r="AA145" s="844">
        <f t="shared" si="39"/>
        <v>20.5811320754717</v>
      </c>
      <c r="AB145" s="845">
        <v>12</v>
      </c>
      <c r="AC145" s="824">
        <v>2.65</v>
      </c>
      <c r="AD145" s="824">
        <v>3.75</v>
      </c>
      <c r="AE145" s="824">
        <v>3.36</v>
      </c>
      <c r="AF145" s="824">
        <v>2.21</v>
      </c>
      <c r="AG145" s="824">
        <v>10.9</v>
      </c>
      <c r="AH145" s="824">
        <v>6.5</v>
      </c>
      <c r="AI145" s="824">
        <v>4.0199999999999996</v>
      </c>
      <c r="AJ145" s="824">
        <v>9.8000000000000007</v>
      </c>
      <c r="AK145" s="824">
        <v>5.53</v>
      </c>
      <c r="AL145" s="836">
        <v>13690</v>
      </c>
      <c r="AM145" s="830">
        <v>0.15</v>
      </c>
      <c r="AN145" s="824">
        <v>1.37</v>
      </c>
      <c r="AO145" s="705">
        <f t="shared" si="40"/>
        <v>-10.943858167938737</v>
      </c>
      <c r="AP145" s="706">
        <f t="shared" si="41"/>
        <v>9.637273907532963</v>
      </c>
      <c r="AQ145" s="846">
        <f t="shared" si="42"/>
        <v>42.180326638458901</v>
      </c>
      <c r="AR145" s="618">
        <f>INDEX(Historical!$C$7:$C$1227,MATCH(B145,Historical!$B$7:$B$1249,0))*IF(AH145="n/a",1.03,IF(AH145&lt;0,1.01,IF(AH145&gt;10,1.1,(1+AH145/100))))</f>
        <v>1.71465</v>
      </c>
      <c r="AS145" s="844">
        <f t="shared" si="43"/>
        <v>1.78357893</v>
      </c>
      <c r="AT145" s="844">
        <f t="shared" si="49"/>
        <v>1.8822108448289998</v>
      </c>
      <c r="AU145" s="844">
        <f t="shared" si="49"/>
        <v>1.9862971045480433</v>
      </c>
      <c r="AV145" s="844">
        <f t="shared" si="49"/>
        <v>2.0961393344295498</v>
      </c>
      <c r="AW145" s="618">
        <f t="shared" si="44"/>
        <v>9.4628762138065934</v>
      </c>
      <c r="AX145" s="713">
        <f t="shared" si="45"/>
        <v>17.350341426121364</v>
      </c>
      <c r="AY145" s="891">
        <v>0.49</v>
      </c>
      <c r="AZ145" s="830">
        <v>19.3</v>
      </c>
      <c r="BA145" s="830">
        <v>-13.87</v>
      </c>
      <c r="BB145" s="830">
        <v>5.5100000000000007</v>
      </c>
      <c r="BC145" s="830">
        <v>-3.8600000000000003</v>
      </c>
      <c r="BE145" s="594">
        <v>2004</v>
      </c>
      <c r="BF145" s="856">
        <f t="shared" si="46"/>
        <v>2</v>
      </c>
      <c r="BG145" s="840">
        <v>3.5000000000000004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4750</v>
      </c>
      <c r="B146" s="833" t="s">
        <v>507</v>
      </c>
      <c r="C146" s="889" t="s">
        <v>130</v>
      </c>
      <c r="D146" s="889" t="s">
        <v>4195</v>
      </c>
      <c r="E146" s="699">
        <v>16</v>
      </c>
      <c r="F146" s="1153">
        <v>240</v>
      </c>
      <c r="G146" s="1153" t="s">
        <v>36</v>
      </c>
      <c r="H146" s="1153" t="s">
        <v>36</v>
      </c>
      <c r="I146" t="n">
        <v>62.22</v>
      </c>
      <c r="J146" s="618">
        <f t="shared" ref="J146:J209" si="50">(M146/I146)*100</f>
        <v>3.0702486233939599</v>
      </c>
      <c r="K146" s="835">
        <v>0.46</v>
      </c>
      <c r="L146" s="845">
        <v>4</v>
      </c>
      <c r="M146" s="609">
        <f t="shared" ref="M146:M209" si="51">K146*L146</f>
        <v>1.84</v>
      </c>
      <c r="N146" s="828" t="s">
        <v>508</v>
      </c>
      <c r="O146" s="700">
        <v>0.435</v>
      </c>
      <c r="P146" s="603">
        <v>44602</v>
      </c>
      <c r="Q146" s="603">
        <v>44620</v>
      </c>
      <c r="R146" s="609">
        <f t="shared" ref="R146:R209" si="52">(K146-O146)/O146*100</f>
        <v>5.7471264367816151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6.7484662576687171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6.8087945480211243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7.0102830066264943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7.5541063708897793</v>
      </c>
      <c r="W146" s="668">
        <f t="shared" ref="W146:W209" si="53">IF(OR(U146&lt;=0,U146="n/a",V146&lt;=0,V146="n/a"),"n/a",U146/V146)</f>
        <v>0.92800957021747243</v>
      </c>
      <c r="X146" s="669">
        <f t="shared" ref="X146:X209" si="54">IF(OR(AJ146&lt;=0,AJ146="n/a",U146&lt;=0,U146="n/a"),"n/a",U146/AJ146)</f>
        <v>1.7525707516566236</v>
      </c>
      <c r="Y146" s="833"/>
      <c r="Z146" s="618">
        <f t="shared" ref="Z146:Z209" si="55">IF(OR(AC146&lt;0.01,AC146="n/a"),"n/a",M146/AC146*100)</f>
        <v>73.895582329317264</v>
      </c>
      <c r="AA146" s="844">
        <f t="shared" ref="AA146:AA209" si="56">IF(OR(AC146&lt;0.01,AC146="n/a"),"n/a",I146/AC146)</f>
        <v>24.068273092369477</v>
      </c>
      <c r="AB146" s="845">
        <v>12</v>
      </c>
      <c r="AC146" s="824">
        <v>2.4900000000000002</v>
      </c>
      <c r="AD146" s="824">
        <v>2.88</v>
      </c>
      <c r="AE146" s="824">
        <v>2.0699999999999998</v>
      </c>
      <c r="AF146" s="824">
        <v>2.61</v>
      </c>
      <c r="AG146" s="824">
        <v>19.7</v>
      </c>
      <c r="AH146" s="824">
        <v>4</v>
      </c>
      <c r="AI146" s="824">
        <v>7.8299999999999992</v>
      </c>
      <c r="AJ146" s="824">
        <v>4</v>
      </c>
      <c r="AK146" s="824">
        <v>8.41</v>
      </c>
      <c r="AL146" s="836">
        <v>17300</v>
      </c>
      <c r="AM146" s="830">
        <v>0.38999999999999996</v>
      </c>
      <c r="AN146" s="824">
        <v>2.06</v>
      </c>
      <c r="AO146" s="705">
        <f t="shared" ref="AO146:AO209" si="57">IF(U146="n/a","n/a",IF(AA146&lt;0,"n/a",IF(AA146="n/a","n/a",J146+U146-AA146)))</f>
        <v>-13.987741462349023</v>
      </c>
      <c r="AP146" s="706">
        <f t="shared" ref="AP146:AP209" si="58">IF(U146="n/a","n/a",J146+U146)</f>
        <v>10.080531630020454</v>
      </c>
      <c r="AQ146" s="846">
        <f t="shared" ref="AQ146:AQ209" si="59">IF(OR(AC146&lt;0.01,AC146="n/a",AF146="n/a"),"n/a",(I146/SQRT(22.5*AC146*(I146/AF146))-1)*100)</f>
        <v>67.090385082890336</v>
      </c>
      <c r="AR146" s="618">
        <f>INDEX(Historical!$C$7:$C$1227,MATCH(B146,Historical!$B$7:$B$1249,0))*IF(AH146="n/a",1.03,IF(AH146&lt;0,1.01,IF(AH146&gt;10,1.1,(1+AH146/100))))</f>
        <v>1.8096000000000001</v>
      </c>
      <c r="AS146" s="844">
        <f t="shared" ref="AS146:AS209" si="60">IF($AI146="n/a",1.03*AR146,IF($AI146&lt;0,1.01*AR146,IF($AI146&gt;10,1.1*AR146,(1+$AI146/100)*AR146)))</f>
        <v>1.9512916800000002</v>
      </c>
      <c r="AT146" s="844">
        <f t="shared" si="49"/>
        <v>2.1153953102880005</v>
      </c>
      <c r="AU146" s="844">
        <f t="shared" si="49"/>
        <v>2.2933000558832215</v>
      </c>
      <c r="AV146" s="844">
        <f t="shared" si="49"/>
        <v>2.4861665905830006</v>
      </c>
      <c r="AW146" s="618">
        <f t="shared" ref="AW146:AW209" si="61">SUM(AR146:AV146)</f>
        <v>10.655753636754223</v>
      </c>
      <c r="AX146" s="713">
        <f t="shared" ref="AX146:AX209" si="62">AW146/I146*100</f>
        <v>17.780333116559692</v>
      </c>
      <c r="AY146" s="891">
        <v>0.33</v>
      </c>
      <c r="AZ146" s="830">
        <v>16.520000000000003</v>
      </c>
      <c r="BA146" s="830">
        <v>-17.2</v>
      </c>
      <c r="BB146" s="830">
        <v>4.5699999999999994</v>
      </c>
      <c r="BC146" s="830">
        <v>-6.79</v>
      </c>
      <c r="BE146" s="594">
        <v>2007</v>
      </c>
      <c r="BF146" s="856">
        <f t="shared" ref="BF146:BF209" si="63">IF(BE146&gt;2020,0,IF(BE146&gt;2008,1,IF(BE146&gt;2001,2,IF(BE146&gt;1990,3,IF(BE146&gt;1980,4,IF(BE146&gt;1973,5,IF(BE146&gt;1970,6,IF(BE146&gt;1960,7,IF(BE146&gt;1958,8,IF(BE146&gt;1953,9,10))))))))))</f>
        <v>2</v>
      </c>
      <c r="BG146" s="840">
        <v>4.3999999999999995</v>
      </c>
      <c r="BH146" s="823" t="s">
        <v>4455</v>
      </c>
      <c r="BI146" s="823" t="s">
        <v>4456</v>
      </c>
    </row>
    <row r="147" spans="1:61" ht="11.25" hidden="1" customHeight="1" x14ac:dyDescent="0.2">
      <c r="A147" s="839" t="s">
        <v>4563</v>
      </c>
      <c r="B147" s="833" t="s">
        <v>4553</v>
      </c>
      <c r="C147" s="889" t="s">
        <v>107</v>
      </c>
      <c r="D147" s="889" t="s">
        <v>117</v>
      </c>
      <c r="E147" s="699">
        <v>6</v>
      </c>
      <c r="F147" s="1153">
        <v>651</v>
      </c>
      <c r="G147" s="1133" t="s">
        <v>105</v>
      </c>
      <c r="H147" s="1133" t="s">
        <v>105</v>
      </c>
      <c r="I147" t="n">
        <v>42.85</v>
      </c>
      <c r="J147" s="618">
        <f t="shared" si="50"/>
        <v>3.7339556592765466</v>
      </c>
      <c r="K147" s="835">
        <v>0.4</v>
      </c>
      <c r="L147" s="845">
        <v>4</v>
      </c>
      <c r="M147" s="609">
        <f t="shared" si="51"/>
        <v>1.6</v>
      </c>
      <c r="N147" s="828" t="s">
        <v>292</v>
      </c>
      <c r="O147" s="700">
        <v>0.38</v>
      </c>
      <c r="P147" s="603">
        <v>44610</v>
      </c>
      <c r="Q147" s="603">
        <v>44630</v>
      </c>
      <c r="R147" s="609">
        <f t="shared" si="52"/>
        <v>5.2631578947368469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2.7027027027026973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5.3497263573956566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8.7348394571074905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14.282138804355625</v>
      </c>
      <c r="W147" s="668">
        <f t="shared" si="53"/>
        <v>0.61159183346149992</v>
      </c>
      <c r="X147" s="669">
        <f t="shared" si="54"/>
        <v>1.2845352142805131</v>
      </c>
      <c r="Y147" s="640"/>
      <c r="Z147" s="618">
        <f t="shared" si="55"/>
        <v>47.904191616766475</v>
      </c>
      <c r="AA147" s="844">
        <f t="shared" si="56"/>
        <v>12.829341317365271</v>
      </c>
      <c r="AB147" s="845">
        <v>12</v>
      </c>
      <c r="AC147" s="824">
        <v>3.34</v>
      </c>
      <c r="AD147" s="824">
        <v>2.54</v>
      </c>
      <c r="AE147" s="824">
        <v>0.98</v>
      </c>
      <c r="AF147" s="824">
        <v>1.42</v>
      </c>
      <c r="AG147" s="824">
        <v>8.7999999999999989</v>
      </c>
      <c r="AH147" s="824">
        <v>73.900000000000006</v>
      </c>
      <c r="AI147" s="824">
        <v>19.45</v>
      </c>
      <c r="AJ147" s="824">
        <v>6.8000000000000007</v>
      </c>
      <c r="AK147" s="824">
        <v>5</v>
      </c>
      <c r="AL147" s="836">
        <v>11570</v>
      </c>
      <c r="AM147" s="830">
        <v>0.3</v>
      </c>
      <c r="AN147" s="824">
        <v>0.34</v>
      </c>
      <c r="AO147" s="705">
        <f t="shared" si="57"/>
        <v>-0.36054620098123458</v>
      </c>
      <c r="AP147" s="706">
        <f t="shared" si="58"/>
        <v>12.468795116384037</v>
      </c>
      <c r="AQ147" s="846">
        <f t="shared" si="59"/>
        <v>-10.018113747120861</v>
      </c>
      <c r="AR147" s="618">
        <f>INDEX(Historical!$C$7:$C$1227,MATCH(B147,Historical!$B$7:$B$1249,0))*IF(AH147="n/a",1.03,IF(AH147&lt;0,1.01,IF(AH147&gt;10,1.1,(1+AH147/100))))</f>
        <v>1.6720000000000002</v>
      </c>
      <c r="AS147" s="844">
        <f t="shared" si="60"/>
        <v>1.8392000000000004</v>
      </c>
      <c r="AT147" s="844">
        <f t="shared" si="49"/>
        <v>1.9311600000000004</v>
      </c>
      <c r="AU147" s="844">
        <f t="shared" si="49"/>
        <v>2.0277180000000006</v>
      </c>
      <c r="AV147" s="844">
        <f t="shared" si="49"/>
        <v>2.1291039000000005</v>
      </c>
      <c r="AW147" s="618">
        <f t="shared" si="61"/>
        <v>9.5991819000000014</v>
      </c>
      <c r="AX147" s="713">
        <f t="shared" si="62"/>
        <v>22.401824737456245</v>
      </c>
      <c r="AY147" s="891">
        <v>0.69</v>
      </c>
      <c r="AZ147" s="830">
        <v>18.61</v>
      </c>
      <c r="BA147" s="830">
        <v>-15.4</v>
      </c>
      <c r="BB147" s="830">
        <v>6.1899999999999995</v>
      </c>
      <c r="BC147" s="830">
        <v>-1.6099999999999999</v>
      </c>
      <c r="BE147" s="594">
        <v>2017</v>
      </c>
      <c r="BF147" s="856">
        <f t="shared" si="63"/>
        <v>1</v>
      </c>
      <c r="BG147" s="840">
        <v>1.4000000000000001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4749</v>
      </c>
      <c r="B148" s="833" t="s">
        <v>513</v>
      </c>
      <c r="C148" s="889" t="s">
        <v>4209</v>
      </c>
      <c r="D148" s="889" t="s">
        <v>514</v>
      </c>
      <c r="E148" s="699">
        <v>15</v>
      </c>
      <c r="F148" s="1153">
        <v>251</v>
      </c>
      <c r="G148" s="1134" t="s">
        <v>105</v>
      </c>
      <c r="H148" s="1134" t="s">
        <v>105</v>
      </c>
      <c r="I148" t="n">
        <v>35.32</v>
      </c>
      <c r="J148" s="618">
        <f t="shared" si="50"/>
        <v>3.057757644394111</v>
      </c>
      <c r="K148" s="835">
        <v>0.27</v>
      </c>
      <c r="L148" s="845">
        <v>4</v>
      </c>
      <c r="M148" s="609">
        <f t="shared" si="51"/>
        <v>1.08</v>
      </c>
      <c r="N148" s="828" t="s">
        <v>406</v>
      </c>
      <c r="O148" s="700">
        <v>0.25</v>
      </c>
      <c r="P148" s="603">
        <v>44656</v>
      </c>
      <c r="Q148" s="603">
        <v>44678</v>
      </c>
      <c r="R148" s="609">
        <f t="shared" si="52"/>
        <v>8.0000000000000071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8.8888888888888786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10.441176906353157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12.763752949200246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16.312662159614067</v>
      </c>
      <c r="W148" s="668">
        <f t="shared" si="53"/>
        <v>0.7824445099341294</v>
      </c>
      <c r="X148" s="669">
        <f t="shared" si="54"/>
        <v>1.1295356592212606</v>
      </c>
      <c r="Y148" s="628"/>
      <c r="Z148" s="618">
        <f t="shared" si="55"/>
        <v>93.913043478260889</v>
      </c>
      <c r="AA148" s="844">
        <f t="shared" si="56"/>
        <v>30.713043478260872</v>
      </c>
      <c r="AB148" s="845">
        <v>12</v>
      </c>
      <c r="AC148" s="824">
        <v>1.1499999999999999</v>
      </c>
      <c r="AD148" s="824">
        <v>3.42</v>
      </c>
      <c r="AE148" s="824">
        <v>1.25</v>
      </c>
      <c r="AF148" s="824">
        <v>1.93</v>
      </c>
      <c r="AG148" s="824">
        <v>6</v>
      </c>
      <c r="AH148" s="824">
        <v>33.5</v>
      </c>
      <c r="AI148" s="824">
        <v>4.2799999999999994</v>
      </c>
      <c r="AJ148" s="824">
        <v>11.3</v>
      </c>
      <c r="AK148" s="824">
        <v>9.02</v>
      </c>
      <c r="AL148" s="836">
        <v>151540</v>
      </c>
      <c r="AM148" s="830">
        <v>0.71000000000000008</v>
      </c>
      <c r="AN148" s="824">
        <v>1.22</v>
      </c>
      <c r="AO148" s="705">
        <f t="shared" si="57"/>
        <v>-14.891532884666514</v>
      </c>
      <c r="AP148" s="706">
        <f t="shared" si="58"/>
        <v>15.821510593594358</v>
      </c>
      <c r="AQ148" s="846">
        <f t="shared" si="59"/>
        <v>62.311324877763475</v>
      </c>
      <c r="AR148" s="618">
        <f>INDEX(Historical!$C$7:$C$1227,MATCH(B148,Historical!$B$7:$B$1249,0))*IF(AH148="n/a",1.03,IF(AH148&lt;0,1.01,IF(AH148&gt;10,1.1,(1+AH148/100))))</f>
        <v>1.0780000000000001</v>
      </c>
      <c r="AS148" s="844">
        <f t="shared" si="60"/>
        <v>1.1241384000000001</v>
      </c>
      <c r="AT148" s="844">
        <f t="shared" si="49"/>
        <v>1.2255356836800002</v>
      </c>
      <c r="AU148" s="844">
        <f t="shared" si="49"/>
        <v>1.3360790023479363</v>
      </c>
      <c r="AV148" s="844">
        <f t="shared" si="49"/>
        <v>1.4565933283597203</v>
      </c>
      <c r="AW148" s="618">
        <f t="shared" si="61"/>
        <v>6.2203464143876568</v>
      </c>
      <c r="AX148" s="713">
        <f t="shared" si="62"/>
        <v>17.611399814234588</v>
      </c>
      <c r="AY148" s="891">
        <v>1</v>
      </c>
      <c r="AZ148" s="830">
        <v>29.060000000000002</v>
      </c>
      <c r="BA148" s="830">
        <v>-31.28</v>
      </c>
      <c r="BB148" s="830">
        <v>15.040000000000001</v>
      </c>
      <c r="BC148" s="830">
        <v>-7.24</v>
      </c>
      <c r="BE148" s="594">
        <v>2008</v>
      </c>
      <c r="BF148" s="856">
        <f t="shared" si="63"/>
        <v>2</v>
      </c>
      <c r="BG148" s="840">
        <v>2</v>
      </c>
      <c r="BH148" s="823" t="s">
        <v>4455</v>
      </c>
      <c r="BI148" s="823" t="s">
        <v>4456</v>
      </c>
    </row>
    <row r="149" spans="1:61" ht="11.25" hidden="1" customHeight="1" x14ac:dyDescent="0.2">
      <c r="A149" s="829" t="s">
        <v>4752</v>
      </c>
      <c r="B149" s="833" t="s">
        <v>1047</v>
      </c>
      <c r="C149" s="889" t="s">
        <v>107</v>
      </c>
      <c r="D149" s="889" t="s">
        <v>117</v>
      </c>
      <c r="E149" s="699">
        <v>11</v>
      </c>
      <c r="F149" s="1153">
        <v>423</v>
      </c>
      <c r="G149" s="1128" t="s">
        <v>105</v>
      </c>
      <c r="H149" s="1128" t="s">
        <v>105</v>
      </c>
      <c r="I149">
        <v>22.36</v>
      </c>
      <c r="J149" s="618">
        <f t="shared" si="50"/>
        <v>2.5044722719141328</v>
      </c>
      <c r="K149" s="835">
        <v>0.14000000000000001</v>
      </c>
      <c r="L149" s="845">
        <v>4</v>
      </c>
      <c r="M149" s="609">
        <f t="shared" si="51"/>
        <v>0.56000000000000005</v>
      </c>
      <c r="N149" s="828" t="s">
        <v>588</v>
      </c>
      <c r="O149" s="700">
        <v>0.13</v>
      </c>
      <c r="P149" s="603">
        <v>44721</v>
      </c>
      <c r="Q149" s="603">
        <v>44736</v>
      </c>
      <c r="R149" s="609">
        <f t="shared" si="52"/>
        <v>7.6923076923076987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8.5106382978723527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9.3541299792876842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10.469324008713388</v>
      </c>
      <c r="V149" s="667" t="str">
        <f>IF(INDEX(Historical!$N$7:$N$1218,MATCH(B149,Historical!$B$7:$B$1249,0))=0,"n/a",((INDEX(Historical!$C$7:$C$1227,MATCH(B149,Historical!$B$7:$B$1249,0))/INDEX(Historical!$N$7:$N$1218,MATCH(B149,Historical!$B$7:$B$1249,0)))^(1/10)-1)*100)</f>
        <v>n/a</v>
      </c>
      <c r="W149" s="668" t="str">
        <f t="shared" si="53"/>
        <v>n/a</v>
      </c>
      <c r="X149" s="669">
        <f t="shared" si="54"/>
        <v>0.96048844116636578</v>
      </c>
      <c r="Y149" s="631"/>
      <c r="Z149" s="618">
        <f t="shared" si="55"/>
        <v>14.285714285714288</v>
      </c>
      <c r="AA149" s="844">
        <f t="shared" si="56"/>
        <v>5.704081632653061</v>
      </c>
      <c r="AB149" s="845">
        <v>12</v>
      </c>
      <c r="AC149" s="824">
        <v>3.92</v>
      </c>
      <c r="AD149" s="824">
        <v>0.59</v>
      </c>
      <c r="AE149" s="824">
        <v>0.72</v>
      </c>
      <c r="AF149" s="824">
        <v>2.0299999999999998</v>
      </c>
      <c r="AG149" s="824">
        <v>15.1</v>
      </c>
      <c r="AH149" s="824">
        <v>79.800000000000011</v>
      </c>
      <c r="AI149" s="824">
        <v>-0.55999999999999994</v>
      </c>
      <c r="AJ149" s="824">
        <v>10.9</v>
      </c>
      <c r="AK149" s="824">
        <v>10</v>
      </c>
      <c r="AL149" s="836">
        <v>2630</v>
      </c>
      <c r="AM149" s="830">
        <v>0.4</v>
      </c>
      <c r="AN149" s="824">
        <v>3</v>
      </c>
      <c r="AO149" s="705">
        <f t="shared" si="57"/>
        <v>7.2697146479744603</v>
      </c>
      <c r="AP149" s="706">
        <f t="shared" si="58"/>
        <v>12.973796280627521</v>
      </c>
      <c r="AQ149" s="846">
        <f t="shared" si="59"/>
        <v>-28.26194032210514</v>
      </c>
      <c r="AR149" s="618">
        <f>INDEX(Historical!$C$7:$C$1227,MATCH(B149,Historical!$B$7:$B$1249,0))*IF(AH149="n/a",1.03,IF(AH149&lt;0,1.01,IF(AH149&gt;10,1.1,(1+AH149/100))))</f>
        <v>0.56100000000000005</v>
      </c>
      <c r="AS149" s="844">
        <f t="shared" si="60"/>
        <v>0.56661000000000006</v>
      </c>
      <c r="AT149" s="844">
        <f t="shared" si="49"/>
        <v>0.62327100000000013</v>
      </c>
      <c r="AU149" s="844">
        <f t="shared" si="49"/>
        <v>0.68559810000000021</v>
      </c>
      <c r="AV149" s="844">
        <f t="shared" si="49"/>
        <v>0.75415791000000032</v>
      </c>
      <c r="AW149" s="618">
        <f t="shared" si="61"/>
        <v>3.190637010000001</v>
      </c>
      <c r="AX149" s="713">
        <f t="shared" si="62"/>
        <v>14.269396288014317</v>
      </c>
      <c r="AY149" s="891">
        <v>1.1599999999999999</v>
      </c>
      <c r="AZ149" s="830">
        <v>41.79</v>
      </c>
      <c r="BA149" s="830">
        <v>-12.19</v>
      </c>
      <c r="BB149" s="830">
        <v>14.24</v>
      </c>
      <c r="BC149" s="830">
        <v>12.35</v>
      </c>
      <c r="BE149" s="594">
        <v>2012</v>
      </c>
      <c r="BF149" s="856">
        <f t="shared" si="63"/>
        <v>1</v>
      </c>
      <c r="BG149" s="840">
        <v>1.4000000000000001</v>
      </c>
      <c r="BH149" s="823" t="s">
        <v>4455</v>
      </c>
      <c r="BI149" s="823" t="s">
        <v>4456</v>
      </c>
    </row>
    <row r="150" spans="1:61" s="737" customFormat="1" ht="11.25" hidden="1" customHeight="1" x14ac:dyDescent="0.2">
      <c r="A150" s="613" t="s">
        <v>4753</v>
      </c>
      <c r="B150" s="743" t="s">
        <v>1055</v>
      </c>
      <c r="C150" s="889" t="s">
        <v>107</v>
      </c>
      <c r="D150" s="889" t="s">
        <v>4201</v>
      </c>
      <c r="E150" s="721">
        <v>13</v>
      </c>
      <c r="F150" s="1153">
        <v>282</v>
      </c>
      <c r="G150" s="1154" t="s">
        <v>105</v>
      </c>
      <c r="H150" s="1154" t="s">
        <v>105</v>
      </c>
      <c r="I150">
        <v>66.819999999999993</v>
      </c>
      <c r="J150" s="723">
        <f t="shared" si="50"/>
        <v>3.2924274169410364</v>
      </c>
      <c r="K150" s="724">
        <v>0.55000000000000004</v>
      </c>
      <c r="L150" s="725">
        <v>4</v>
      </c>
      <c r="M150" s="726">
        <f t="shared" si="51"/>
        <v>2.2000000000000002</v>
      </c>
      <c r="N150" s="727" t="s">
        <v>598</v>
      </c>
      <c r="O150" s="728">
        <v>0.45</v>
      </c>
      <c r="P150" s="1049">
        <v>44624</v>
      </c>
      <c r="Q150" s="1049">
        <v>44637</v>
      </c>
      <c r="R150" s="726">
        <f t="shared" si="52"/>
        <v>22.222222222222229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15.384615384615374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12.624788044360603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11.595795704392353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11.612317403390438</v>
      </c>
      <c r="W150" s="668">
        <f t="shared" si="53"/>
        <v>0.99857722636885027</v>
      </c>
      <c r="X150" s="669">
        <f t="shared" si="54"/>
        <v>0.69854190990315379</v>
      </c>
      <c r="Y150" s="740"/>
      <c r="Z150" s="723">
        <f t="shared" si="55"/>
        <v>53.398058252427184</v>
      </c>
      <c r="AA150" s="730">
        <f t="shared" si="56"/>
        <v>16.218446601941746</v>
      </c>
      <c r="AB150" s="725">
        <v>12</v>
      </c>
      <c r="AC150" s="731">
        <v>4.12</v>
      </c>
      <c r="AD150" s="731">
        <v>8.35</v>
      </c>
      <c r="AE150" s="731">
        <v>5.27</v>
      </c>
      <c r="AF150" s="731">
        <v>10.09</v>
      </c>
      <c r="AG150" s="731">
        <v>72.8</v>
      </c>
      <c r="AH150" s="731">
        <v>173.70000000000002</v>
      </c>
      <c r="AI150" s="731">
        <v>-9.24</v>
      </c>
      <c r="AJ150" s="731">
        <v>16.600000000000001</v>
      </c>
      <c r="AK150" s="731">
        <v>1.9</v>
      </c>
      <c r="AL150" s="732">
        <v>3170</v>
      </c>
      <c r="AM150" s="733">
        <v>7.3</v>
      </c>
      <c r="AN150" s="731">
        <v>0</v>
      </c>
      <c r="AO150" s="734">
        <f t="shared" si="57"/>
        <v>-1.3302234806083568</v>
      </c>
      <c r="AP150" s="735">
        <f t="shared" si="58"/>
        <v>14.88822312133339</v>
      </c>
      <c r="AQ150" s="846">
        <f t="shared" si="59"/>
        <v>169.68634144427216</v>
      </c>
      <c r="AR150" s="618">
        <f>INDEX(Historical!$C$7:$C$1227,MATCH(B150,Historical!$B$7:$B$1249,0))*IF(AH150="n/a",1.03,IF(AH150&lt;0,1.01,IF(AH150&gt;10,1.1,(1+AH150/100))))</f>
        <v>1.9800000000000002</v>
      </c>
      <c r="AS150" s="730">
        <f t="shared" si="60"/>
        <v>1.9998000000000002</v>
      </c>
      <c r="AT150" s="730">
        <f t="shared" si="49"/>
        <v>2.0377962000000003</v>
      </c>
      <c r="AU150" s="730">
        <f t="shared" si="49"/>
        <v>2.0765143278</v>
      </c>
      <c r="AV150" s="730">
        <f t="shared" si="49"/>
        <v>2.1159681000282</v>
      </c>
      <c r="AW150" s="723">
        <f t="shared" si="61"/>
        <v>10.210078627828201</v>
      </c>
      <c r="AX150" s="736">
        <f t="shared" si="62"/>
        <v>15.279974001538765</v>
      </c>
      <c r="AY150" s="892">
        <v>1.29</v>
      </c>
      <c r="AZ150" s="733">
        <v>26.58</v>
      </c>
      <c r="BA150" s="733">
        <v>-29.82</v>
      </c>
      <c r="BB150" s="733">
        <v>6.08</v>
      </c>
      <c r="BC150" s="733">
        <v>-8.25</v>
      </c>
      <c r="BD150" s="866"/>
      <c r="BE150" s="594">
        <v>2010</v>
      </c>
      <c r="BF150" s="856">
        <f t="shared" si="63"/>
        <v>1</v>
      </c>
      <c r="BG150" s="784">
        <v>37.6</v>
      </c>
      <c r="BH150" s="823" t="s">
        <v>4455</v>
      </c>
      <c r="BI150" s="823" t="s">
        <v>4456</v>
      </c>
    </row>
    <row r="151" spans="1:61" ht="11.25" hidden="1" customHeight="1" x14ac:dyDescent="0.2">
      <c r="A151" s="839" t="s">
        <v>4754</v>
      </c>
      <c r="B151" s="833" t="s">
        <v>4583</v>
      </c>
      <c r="C151" s="889" t="s">
        <v>107</v>
      </c>
      <c r="D151" s="889" t="s">
        <v>4205</v>
      </c>
      <c r="E151" s="699">
        <v>10</v>
      </c>
      <c r="F151" s="1153">
        <v>452</v>
      </c>
      <c r="G151" s="1153" t="s">
        <v>105</v>
      </c>
      <c r="H151" s="1153" t="s">
        <v>105</v>
      </c>
      <c r="I151">
        <v>25.07</v>
      </c>
      <c r="J151" s="618">
        <f t="shared" si="50"/>
        <v>3.9888312724371757</v>
      </c>
      <c r="K151" s="835">
        <v>0.25</v>
      </c>
      <c r="L151" s="845">
        <v>4</v>
      </c>
      <c r="M151" s="609">
        <f t="shared" si="51"/>
        <v>1</v>
      </c>
      <c r="N151" s="828" t="s">
        <v>316</v>
      </c>
      <c r="O151" s="700">
        <v>0.22</v>
      </c>
      <c r="P151" s="895">
        <v>44453</v>
      </c>
      <c r="Q151" s="895">
        <v>44469</v>
      </c>
      <c r="R151" s="609">
        <f t="shared" si="52"/>
        <v>13.636363636363635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14.634146341463406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9.7317192359250182</v>
      </c>
      <c r="U151" s="667">
        <f>IF(INDEX(Historical!$H$7:$H$1218,MATCH(B151,Historical!$B$7:$B$1249,0))=0,"n/a",((INDEX(Historical!$C$7:$C$1227,MATCH(B151,Historical!$B$7:$B$1249,0))/INDEX(Historical!$H$7:$H$1218,MATCH(B151,Historical!$B$7:$B$1249,0)))^(1/5)-1)*100)</f>
        <v>8.7926380417096883</v>
      </c>
      <c r="V151" s="667">
        <f>IF(INDEX(Historical!$N$7:$N$1218,MATCH(B151,Historical!$B$7:$B$1249,0))=0,"n/a",((INDEX(Historical!$C$7:$C$1227,MATCH(B151,Historical!$B$7:$B$1249,0))/INDEX(Historical!$N$7:$N$1218,MATCH(B151,Historical!$B$7:$B$1249,0)))^(1/10)-1)*100)</f>
        <v>8.000687836259047</v>
      </c>
      <c r="W151" s="668">
        <f t="shared" si="53"/>
        <v>1.0989852649745351</v>
      </c>
      <c r="X151" s="669" t="str">
        <f t="shared" si="54"/>
        <v>n/a</v>
      </c>
      <c r="Y151" s="640"/>
      <c r="Z151" s="618">
        <f t="shared" si="55"/>
        <v>34.246575342465754</v>
      </c>
      <c r="AA151" s="844">
        <f t="shared" si="56"/>
        <v>8.5856164383561655</v>
      </c>
      <c r="AB151" s="845">
        <v>12</v>
      </c>
      <c r="AC151" s="824">
        <v>2.92</v>
      </c>
      <c r="AD151" s="824" t="s">
        <v>135</v>
      </c>
      <c r="AE151" s="824">
        <v>2.06</v>
      </c>
      <c r="AF151" s="824">
        <v>1.05</v>
      </c>
      <c r="AG151" s="824">
        <v>11.51</v>
      </c>
      <c r="AH151" s="824" t="s">
        <v>135</v>
      </c>
      <c r="AI151" s="824" t="s">
        <v>135</v>
      </c>
      <c r="AJ151" s="824" t="s">
        <v>135</v>
      </c>
      <c r="AK151" s="824" t="s">
        <v>135</v>
      </c>
      <c r="AL151" s="836">
        <v>164.48</v>
      </c>
      <c r="AM151" s="830">
        <v>8</v>
      </c>
      <c r="AN151" s="824" t="s">
        <v>135</v>
      </c>
      <c r="AO151" s="705">
        <f t="shared" si="57"/>
        <v>4.195852875790699</v>
      </c>
      <c r="AP151" s="706">
        <f t="shared" si="58"/>
        <v>12.781469314146864</v>
      </c>
      <c r="AQ151" s="846">
        <f t="shared" si="59"/>
        <v>-36.702124802121425</v>
      </c>
      <c r="AR151" s="618">
        <f>INDEX(Historical!$C$7:$C$1227,MATCH(B151,Historical!$B$7:$B$1249,0))*IF(AH151="n/a",1.03,IF(AH151&lt;0,1.01,IF(AH151&gt;10,1.1,(1+AH151/100))))</f>
        <v>0.96819999999999995</v>
      </c>
      <c r="AS151" s="844">
        <f t="shared" si="60"/>
        <v>0.99724599999999997</v>
      </c>
      <c r="AT151" s="844">
        <f t="shared" si="49"/>
        <v>1.02716338</v>
      </c>
      <c r="AU151" s="844">
        <f t="shared" si="49"/>
        <v>1.0579782814000001</v>
      </c>
      <c r="AV151" s="844">
        <f t="shared" si="49"/>
        <v>1.0897176298420002</v>
      </c>
      <c r="AW151" s="618">
        <f t="shared" si="61"/>
        <v>5.140305291242</v>
      </c>
      <c r="AX151" s="713">
        <f t="shared" si="62"/>
        <v>20.503810495580375</v>
      </c>
      <c r="AY151" s="891">
        <v>0.42</v>
      </c>
      <c r="AZ151" s="830">
        <v>18.229166666666675</v>
      </c>
      <c r="BA151" s="830">
        <v>-22.736555479918309</v>
      </c>
      <c r="BB151" s="830">
        <v>2.2983325822442557</v>
      </c>
      <c r="BC151" s="830">
        <v>0.754549489569456</v>
      </c>
      <c r="BE151" s="594">
        <v>2012</v>
      </c>
      <c r="BF151" s="856">
        <f t="shared" si="63"/>
        <v>1</v>
      </c>
      <c r="BG151" s="840">
        <v>0.95</v>
      </c>
      <c r="BH151" s="823" t="s">
        <v>4455</v>
      </c>
      <c r="BI151" s="823" t="s">
        <v>4456</v>
      </c>
    </row>
    <row r="152" spans="1:61" ht="11.25" hidden="1" customHeight="1" x14ac:dyDescent="0.2">
      <c r="A152" s="839" t="s">
        <v>2057</v>
      </c>
      <c r="B152" s="833" t="s">
        <v>2058</v>
      </c>
      <c r="C152" s="889" t="s">
        <v>177</v>
      </c>
      <c r="D152" s="889" t="s">
        <v>4203</v>
      </c>
      <c r="E152" s="699">
        <v>6</v>
      </c>
      <c r="F152" s="1153">
        <v>680</v>
      </c>
      <c r="G152" s="1134" t="s">
        <v>105</v>
      </c>
      <c r="H152" s="1134" t="s">
        <v>105</v>
      </c>
      <c r="I152" t="n">
        <v>110.02</v>
      </c>
      <c r="J152" s="618">
        <f t="shared" si="50"/>
        <v>1.854208325758953</v>
      </c>
      <c r="K152" s="835">
        <v>0.51</v>
      </c>
      <c r="L152" s="845">
        <v>4</v>
      </c>
      <c r="M152" s="609">
        <f t="shared" si="51"/>
        <v>2.04</v>
      </c>
      <c r="N152" s="828" t="s">
        <v>4172</v>
      </c>
      <c r="O152" s="700">
        <v>0.46</v>
      </c>
      <c r="P152" s="895">
        <v>44879</v>
      </c>
      <c r="Q152" s="895">
        <v>44896</v>
      </c>
      <c r="R152" s="609">
        <f t="shared" si="52"/>
        <v>10.869565217391301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3.5502958579881616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14.690299404451746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11.842691472014465</v>
      </c>
      <c r="V152" s="667">
        <f>IF(INDEX(Historical!$N$7:$N$1218,MATCH(B152,Historical!$B$7:$B$1249,0))=0,"n/a",((INDEX(Historical!$C$7:$C$1227,MATCH(B152,Historical!$B$7:$B$1249,0))/INDEX(Historical!$N$7:$N$1218,MATCH(B152,Historical!$B$7:$B$1249,0)))^(1/10)-1)*100)</f>
        <v>-4.0282504090828564</v>
      </c>
      <c r="W152" s="668" t="str">
        <f t="shared" si="53"/>
        <v>n/a</v>
      </c>
      <c r="X152" s="669">
        <f t="shared" si="54"/>
        <v>0.36327274454032099</v>
      </c>
      <c r="Y152" s="640"/>
      <c r="Z152" s="618">
        <f t="shared" si="55"/>
        <v>14.644651830581479</v>
      </c>
      <c r="AA152" s="844">
        <f t="shared" si="56"/>
        <v>7.8980617372577173</v>
      </c>
      <c r="AB152" s="845">
        <v>12</v>
      </c>
      <c r="AC152" s="824">
        <v>13.93</v>
      </c>
      <c r="AD152" s="824">
        <v>0.33</v>
      </c>
      <c r="AE152" s="824">
        <v>2.12</v>
      </c>
      <c r="AF152" s="824">
        <v>3.2</v>
      </c>
      <c r="AG152" s="824">
        <v>37.299999999999997</v>
      </c>
      <c r="AH152" s="824">
        <v>342.8</v>
      </c>
      <c r="AI152" s="824">
        <v>-7.7200000000000006</v>
      </c>
      <c r="AJ152" s="824">
        <v>32.6</v>
      </c>
      <c r="AK152" s="824">
        <v>27</v>
      </c>
      <c r="AL152" s="836">
        <v>158780</v>
      </c>
      <c r="AM152" s="830">
        <v>0.13999999999999999</v>
      </c>
      <c r="AN152" s="824">
        <v>0.35</v>
      </c>
      <c r="AO152" s="705">
        <f t="shared" si="57"/>
        <v>5.7988380605157017</v>
      </c>
      <c r="AP152" s="706">
        <f t="shared" si="58"/>
        <v>13.696899797773419</v>
      </c>
      <c r="AQ152" s="846">
        <f t="shared" si="59"/>
        <v>5.9848994678533218</v>
      </c>
      <c r="AR152" s="618">
        <f>INDEX(Historical!$C$7:$C$1227,MATCH(B152,Historical!$B$7:$B$1249,0))*IF(AH152="n/a",1.03,IF(AH152&lt;0,1.01,IF(AH152&gt;10,1.1,(1+AH152/100))))</f>
        <v>1.9250000000000003</v>
      </c>
      <c r="AS152" s="844">
        <f t="shared" si="60"/>
        <v>1.9442500000000003</v>
      </c>
      <c r="AT152" s="844">
        <f t="shared" si="49"/>
        <v>2.1386750000000005</v>
      </c>
      <c r="AU152" s="844">
        <f t="shared" si="49"/>
        <v>2.3525425000000006</v>
      </c>
      <c r="AV152" s="844">
        <f t="shared" si="49"/>
        <v>2.5877967500000008</v>
      </c>
      <c r="AW152" s="618">
        <f t="shared" si="61"/>
        <v>10.948264250000003</v>
      </c>
      <c r="AX152" s="713">
        <f t="shared" si="62"/>
        <v>9.9511581985093649</v>
      </c>
      <c r="AY152" s="891">
        <v>1.34</v>
      </c>
      <c r="AZ152" s="830">
        <v>92.23</v>
      </c>
      <c r="BA152" s="830">
        <v>-10.82</v>
      </c>
      <c r="BB152" s="830">
        <v>2.08</v>
      </c>
      <c r="BC152" s="830">
        <v>18.82</v>
      </c>
      <c r="BE152" s="594">
        <v>2017</v>
      </c>
      <c r="BF152" s="856">
        <f t="shared" si="63"/>
        <v>1</v>
      </c>
      <c r="BG152" s="840">
        <v>19.400000000000002</v>
      </c>
      <c r="BH152" s="823" t="s">
        <v>4455</v>
      </c>
      <c r="BI152" s="823" t="s">
        <v>4456</v>
      </c>
    </row>
    <row r="153" spans="1:61" ht="11.25" hidden="1" customHeight="1" x14ac:dyDescent="0.2">
      <c r="A153" s="829" t="s">
        <v>4757</v>
      </c>
      <c r="B153" s="833" t="s">
        <v>518</v>
      </c>
      <c r="C153" s="889" t="s">
        <v>127</v>
      </c>
      <c r="D153" s="889" t="s">
        <v>4202</v>
      </c>
      <c r="E153" s="699">
        <v>19</v>
      </c>
      <c r="F153" s="1153">
        <v>198</v>
      </c>
      <c r="G153" s="1153" t="s">
        <v>114</v>
      </c>
      <c r="H153" s="1153" t="s">
        <v>114</v>
      </c>
      <c r="I153" t="n">
        <v>483.02</v>
      </c>
      <c r="J153" s="618">
        <f t="shared" si="50"/>
        <v>0.74531075317792228</v>
      </c>
      <c r="K153" s="835">
        <v>0.9</v>
      </c>
      <c r="L153" s="845">
        <v>4</v>
      </c>
      <c r="M153" s="609">
        <f t="shared" si="51"/>
        <v>3.6</v>
      </c>
      <c r="N153" s="828" t="s">
        <v>519</v>
      </c>
      <c r="O153" s="700">
        <v>0.79</v>
      </c>
      <c r="P153" s="603">
        <v>44679</v>
      </c>
      <c r="Q153" s="603">
        <v>44694</v>
      </c>
      <c r="R153" s="609">
        <f t="shared" si="52"/>
        <v>13.924050632911388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11.636363636363622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11.578889292890814</v>
      </c>
      <c r="U153" s="667">
        <f>IF(INDEX(Historical!$H$7:$H$1218,MATCH(B153,Historical!$B$7:$B$1249,0))=0,"n/a",((INDEX(Historical!$C$7:$C$1227,MATCH(B153,Historical!$B$7:$B$1249,0))/INDEX(Historical!$H$7:$H$1218,MATCH(B153,Historical!$B$7:$B$1249,0)))^(1/5)-1)*100)</f>
        <v>11.897417982379555</v>
      </c>
      <c r="V153" s="667">
        <f>IF(INDEX(Historical!$N$7:$N$1218,MATCH(B153,Historical!$B$7:$B$1249,0))=0,"n/a",((INDEX(Historical!$C$7:$C$1227,MATCH(B153,Historical!$B$7:$B$1249,0))/INDEX(Historical!$N$7:$N$1218,MATCH(B153,Historical!$B$7:$B$1249,0)))^(1/10)-1)*100)</f>
        <v>12.745616129826477</v>
      </c>
      <c r="W153" s="668">
        <f t="shared" si="53"/>
        <v>0.9334517736288932</v>
      </c>
      <c r="X153" s="669">
        <f t="shared" si="54"/>
        <v>0.71242023846584157</v>
      </c>
      <c r="Y153" s="628"/>
      <c r="Z153" s="618">
        <f t="shared" si="55"/>
        <v>27.397260273972602</v>
      </c>
      <c r="AA153" s="844">
        <f t="shared" si="56"/>
        <v>36.759512937595126</v>
      </c>
      <c r="AB153" s="845">
        <v>8</v>
      </c>
      <c r="AC153" s="824">
        <v>13.14</v>
      </c>
      <c r="AD153" s="824">
        <v>3.56</v>
      </c>
      <c r="AE153" s="824">
        <v>1.03</v>
      </c>
      <c r="AF153" s="824">
        <v>11.38</v>
      </c>
      <c r="AG153" s="824">
        <v>29.799999999999997</v>
      </c>
      <c r="AH153" s="824">
        <v>16.600000000000001</v>
      </c>
      <c r="AI153" s="824">
        <v>11.05</v>
      </c>
      <c r="AJ153" s="824">
        <v>16.7</v>
      </c>
      <c r="AK153" s="824">
        <v>11.31</v>
      </c>
      <c r="AL153" s="836">
        <v>233010</v>
      </c>
      <c r="AM153" s="830">
        <v>0.2</v>
      </c>
      <c r="AN153" s="824">
        <v>0.32</v>
      </c>
      <c r="AO153" s="705">
        <f t="shared" si="57"/>
        <v>-24.11678420203765</v>
      </c>
      <c r="AP153" s="706">
        <f t="shared" si="58"/>
        <v>12.642728735557476</v>
      </c>
      <c r="AQ153" s="846">
        <f t="shared" si="59"/>
        <v>331.18609399852329</v>
      </c>
      <c r="AR153" s="618">
        <f>INDEX(Historical!$C$7:$C$1227,MATCH(B153,Historical!$B$7:$B$1249,0))*IF(AH153="n/a",1.03,IF(AH153&lt;0,1.01,IF(AH153&gt;10,1.1,(1+AH153/100))))</f>
        <v>3.3770000000000002</v>
      </c>
      <c r="AS153" s="844">
        <f t="shared" si="60"/>
        <v>3.7147000000000006</v>
      </c>
      <c r="AT153" s="844">
        <f t="shared" si="49"/>
        <v>4.086170000000001</v>
      </c>
      <c r="AU153" s="844">
        <f t="shared" si="49"/>
        <v>4.4947870000000014</v>
      </c>
      <c r="AV153" s="844">
        <f t="shared" si="49"/>
        <v>4.9442657000000017</v>
      </c>
      <c r="AW153" s="618">
        <f t="shared" si="61"/>
        <v>20.616922700000007</v>
      </c>
      <c r="AX153" s="713">
        <f t="shared" si="62"/>
        <v>4.2683372738188909</v>
      </c>
      <c r="AY153" s="891">
        <v>0.71</v>
      </c>
      <c r="AZ153" s="830">
        <v>32.65</v>
      </c>
      <c r="BA153" s="830">
        <v>-11.93</v>
      </c>
      <c r="BB153" s="830">
        <v>9.31</v>
      </c>
      <c r="BC153" s="830">
        <v>5</v>
      </c>
      <c r="BE153" s="594">
        <v>2004</v>
      </c>
      <c r="BF153" s="856">
        <f t="shared" si="63"/>
        <v>2</v>
      </c>
      <c r="BG153" s="840">
        <v>9.1999999999999993</v>
      </c>
      <c r="BH153" s="823" t="s">
        <v>4455</v>
      </c>
      <c r="BI153" s="823" t="s">
        <v>4456</v>
      </c>
    </row>
    <row r="154" spans="1:61" ht="11.25" hidden="1" customHeight="1" x14ac:dyDescent="0.2">
      <c r="A154" s="822" t="s">
        <v>1019</v>
      </c>
      <c r="B154" s="833" t="s">
        <v>1020</v>
      </c>
      <c r="C154" s="889" t="s">
        <v>107</v>
      </c>
      <c r="D154" s="889" t="s">
        <v>4205</v>
      </c>
      <c r="E154" s="699">
        <v>10</v>
      </c>
      <c r="F154" s="1153">
        <v>468</v>
      </c>
      <c r="G154" s="1153" t="s">
        <v>105</v>
      </c>
      <c r="H154" s="1153" t="s">
        <v>105</v>
      </c>
      <c r="I154">
        <v>20.52</v>
      </c>
      <c r="J154" s="618">
        <f t="shared" si="50"/>
        <v>5.0682261208577</v>
      </c>
      <c r="K154" s="835">
        <v>0.26</v>
      </c>
      <c r="L154" s="845">
        <v>4</v>
      </c>
      <c r="M154" s="609">
        <f t="shared" si="51"/>
        <v>1.04</v>
      </c>
      <c r="N154" s="828" t="s">
        <v>147</v>
      </c>
      <c r="O154" s="700">
        <v>0.25</v>
      </c>
      <c r="P154" s="603">
        <v>44617</v>
      </c>
      <c r="Q154" s="603">
        <v>44635</v>
      </c>
      <c r="R154" s="609">
        <f t="shared" si="52"/>
        <v>4.0000000000000036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4.3478260869565188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5.3947861260881913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9.8560543306117854</v>
      </c>
      <c r="V154" s="667" t="str">
        <f>IF(INDEX(Historical!$N$7:$N$1218,MATCH(B154,Historical!$B$7:$B$1249,0))=0,"n/a",((INDEX(Historical!$C$7:$C$1227,MATCH(B154,Historical!$B$7:$B$1249,0))/INDEX(Historical!$N$7:$N$1218,MATCH(B154,Historical!$B$7:$B$1249,0)))^(1/10)-1)*100)</f>
        <v>n/a</v>
      </c>
      <c r="W154" s="668" t="str">
        <f t="shared" si="53"/>
        <v>n/a</v>
      </c>
      <c r="X154" s="669">
        <f t="shared" si="54"/>
        <v>0.73552644258296906</v>
      </c>
      <c r="Y154" s="640"/>
      <c r="Z154" s="618">
        <f t="shared" si="55"/>
        <v>37.956204379562038</v>
      </c>
      <c r="AA154" s="844">
        <f t="shared" si="56"/>
        <v>7.4890510948905105</v>
      </c>
      <c r="AB154" s="845">
        <v>12</v>
      </c>
      <c r="AC154" s="824">
        <v>2.74</v>
      </c>
      <c r="AD154" s="824">
        <v>0.95</v>
      </c>
      <c r="AE154" s="824">
        <v>2.5299999999999998</v>
      </c>
      <c r="AF154" s="824">
        <v>1.3</v>
      </c>
      <c r="AG154" s="824">
        <v>15.7</v>
      </c>
      <c r="AH154" s="824">
        <v>113.79999999999998</v>
      </c>
      <c r="AI154" s="824">
        <v>-5.12</v>
      </c>
      <c r="AJ154" s="824">
        <v>13.4</v>
      </c>
      <c r="AK154" s="824">
        <v>8</v>
      </c>
      <c r="AL154" s="836">
        <v>563.20000000000005</v>
      </c>
      <c r="AM154" s="830">
        <v>0.70000000000000007</v>
      </c>
      <c r="AN154" s="824">
        <v>0.24</v>
      </c>
      <c r="AO154" s="705">
        <f t="shared" si="57"/>
        <v>7.4352293565789749</v>
      </c>
      <c r="AP154" s="706">
        <f t="shared" si="58"/>
        <v>14.924280451469485</v>
      </c>
      <c r="AQ154" s="846">
        <f t="shared" si="59"/>
        <v>-34.220008366752793</v>
      </c>
      <c r="AR154" s="618">
        <f>INDEX(Historical!$C$7:$C$1227,MATCH(B154,Historical!$B$7:$B$1249,0))*IF(AH154="n/a",1.03,IF(AH154&lt;0,1.01,IF(AH154&gt;10,1.1,(1+AH154/100))))</f>
        <v>1.056</v>
      </c>
      <c r="AS154" s="844">
        <f t="shared" si="60"/>
        <v>1.06656</v>
      </c>
      <c r="AT154" s="844">
        <f t="shared" si="49"/>
        <v>1.1518847999999999</v>
      </c>
      <c r="AU154" s="844">
        <f t="shared" si="49"/>
        <v>1.2440355839999999</v>
      </c>
      <c r="AV154" s="844">
        <f t="shared" si="49"/>
        <v>1.3435584307199999</v>
      </c>
      <c r="AW154" s="618">
        <f t="shared" si="61"/>
        <v>5.86203881472</v>
      </c>
      <c r="AX154" s="713">
        <f t="shared" si="62"/>
        <v>28.567440617543859</v>
      </c>
      <c r="AY154" s="891">
        <v>1.1100000000000001</v>
      </c>
      <c r="AZ154" s="830">
        <v>11.23</v>
      </c>
      <c r="BA154" s="830">
        <v>-31.580000000000002</v>
      </c>
      <c r="BB154" s="830">
        <v>1.1900000000000002</v>
      </c>
      <c r="BC154" s="830">
        <v>-10.56</v>
      </c>
      <c r="BE154" s="594">
        <v>2013</v>
      </c>
      <c r="BF154" s="856">
        <f t="shared" si="63"/>
        <v>1</v>
      </c>
      <c r="BG154" s="840">
        <v>1</v>
      </c>
      <c r="BH154" s="823" t="s">
        <v>4455</v>
      </c>
      <c r="BI154" s="823" t="s">
        <v>4456</v>
      </c>
    </row>
    <row r="155" spans="1:61" ht="11.25" hidden="1" customHeight="1" x14ac:dyDescent="0.2">
      <c r="A155" s="829" t="s">
        <v>4758</v>
      </c>
      <c r="B155" s="833" t="s">
        <v>496</v>
      </c>
      <c r="C155" s="889" t="s">
        <v>130</v>
      </c>
      <c r="D155" s="889" t="s">
        <v>4206</v>
      </c>
      <c r="E155" s="699">
        <v>19</v>
      </c>
      <c r="F155" s="1153">
        <v>201</v>
      </c>
      <c r="G155" s="1128" t="s">
        <v>36</v>
      </c>
      <c r="H155" s="1128" t="s">
        <v>36</v>
      </c>
      <c r="I155">
        <v>119.59</v>
      </c>
      <c r="J155" s="618">
        <f t="shared" si="50"/>
        <v>1.7894472782005184</v>
      </c>
      <c r="K155" s="835">
        <v>0.53500000000000003</v>
      </c>
      <c r="L155" s="845">
        <v>4</v>
      </c>
      <c r="M155" s="609">
        <f t="shared" si="51"/>
        <v>2.14</v>
      </c>
      <c r="N155" s="828" t="s">
        <v>497</v>
      </c>
      <c r="O155" s="700">
        <v>0.48</v>
      </c>
      <c r="P155" s="603">
        <v>44726</v>
      </c>
      <c r="Q155" s="603">
        <v>44747</v>
      </c>
      <c r="R155" s="609">
        <f t="shared" si="52"/>
        <v>11.458333333333345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8.875739644970416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9.7996631054325878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9.1993100857572951</v>
      </c>
      <c r="V155" s="667">
        <f>IF(INDEX(Historical!$N$7:$N$1218,MATCH(B155,Historical!$B$7:$B$1249,0))=0,"n/a",((INDEX(Historical!$C$7:$C$1227,MATCH(B155,Historical!$B$7:$B$1249,0))/INDEX(Historical!$N$7:$N$1218,MATCH(B155,Historical!$B$7:$B$1249,0)))^(1/10)-1)*100)</f>
        <v>7.4131694050160624</v>
      </c>
      <c r="W155" s="668">
        <f t="shared" si="53"/>
        <v>1.2409415707582043</v>
      </c>
      <c r="X155" s="669">
        <f t="shared" si="54"/>
        <v>0.86785944205257504</v>
      </c>
      <c r="Y155" s="631"/>
      <c r="Z155" s="618">
        <f t="shared" si="55"/>
        <v>44.032921810699591</v>
      </c>
      <c r="AA155" s="844">
        <f t="shared" si="56"/>
        <v>24.60699588477366</v>
      </c>
      <c r="AB155" s="845">
        <v>12</v>
      </c>
      <c r="AC155" s="824">
        <v>4.8600000000000003</v>
      </c>
      <c r="AD155" s="824">
        <v>3.41</v>
      </c>
      <c r="AE155" s="824">
        <v>3.13</v>
      </c>
      <c r="AF155" s="824">
        <v>2.5299999999999998</v>
      </c>
      <c r="AG155" s="824">
        <v>10.8</v>
      </c>
      <c r="AH155" s="824">
        <v>12.4</v>
      </c>
      <c r="AI155" s="824">
        <v>8.3099999999999987</v>
      </c>
      <c r="AJ155" s="824">
        <v>10.6</v>
      </c>
      <c r="AK155" s="824">
        <v>7.0000000000000009</v>
      </c>
      <c r="AL155" s="836">
        <v>2050</v>
      </c>
      <c r="AM155" s="830">
        <v>0.70000000000000007</v>
      </c>
      <c r="AN155" s="824">
        <v>0.95</v>
      </c>
      <c r="AO155" s="705">
        <f t="shared" si="57"/>
        <v>-13.618238520815847</v>
      </c>
      <c r="AP155" s="706">
        <f t="shared" si="58"/>
        <v>10.988757363957813</v>
      </c>
      <c r="AQ155" s="846">
        <f t="shared" si="59"/>
        <v>66.340613853325209</v>
      </c>
      <c r="AR155" s="618">
        <f>INDEX(Historical!$C$7:$C$1227,MATCH(B155,Historical!$B$7:$B$1249,0))*IF(AH155="n/a",1.03,IF(AH155&lt;0,1.01,IF(AH155&gt;10,1.1,(1+AH155/100))))</f>
        <v>2.0240000000000005</v>
      </c>
      <c r="AS155" s="844">
        <f t="shared" si="60"/>
        <v>2.1921944000000004</v>
      </c>
      <c r="AT155" s="844">
        <f t="shared" si="49"/>
        <v>2.3456480080000004</v>
      </c>
      <c r="AU155" s="844">
        <f t="shared" si="49"/>
        <v>2.5098433685600008</v>
      </c>
      <c r="AV155" s="844">
        <f t="shared" si="49"/>
        <v>2.685532404359201</v>
      </c>
      <c r="AW155" s="618">
        <f t="shared" si="61"/>
        <v>11.757218180919203</v>
      </c>
      <c r="AX155" s="713">
        <f t="shared" si="62"/>
        <v>9.8312719967549143</v>
      </c>
      <c r="AY155" s="891">
        <v>0.61</v>
      </c>
      <c r="AZ155" s="830">
        <v>13.18</v>
      </c>
      <c r="BA155" s="830">
        <v>-18.16</v>
      </c>
      <c r="BB155" s="830">
        <v>1.53</v>
      </c>
      <c r="BC155" s="830">
        <v>-6.4600000000000009</v>
      </c>
      <c r="BE155" s="594">
        <v>2004</v>
      </c>
      <c r="BF155" s="856">
        <f t="shared" si="63"/>
        <v>2</v>
      </c>
      <c r="BG155" s="840">
        <v>4.1000000000000005</v>
      </c>
      <c r="BH155" s="823" t="s">
        <v>4455</v>
      </c>
      <c r="BI155" s="823" t="s">
        <v>4456</v>
      </c>
    </row>
    <row r="156" spans="1:61" ht="11.25" hidden="1" customHeight="1" x14ac:dyDescent="0.2">
      <c r="A156" s="829" t="s">
        <v>4759</v>
      </c>
      <c r="B156" s="833" t="s">
        <v>174</v>
      </c>
      <c r="C156" s="889" t="s">
        <v>107</v>
      </c>
      <c r="D156" s="889" t="s">
        <v>4205</v>
      </c>
      <c r="E156" s="699">
        <v>31</v>
      </c>
      <c r="F156" s="1153">
        <v>92</v>
      </c>
      <c r="G156" s="1121" t="s">
        <v>105</v>
      </c>
      <c r="H156" s="1121" t="s">
        <v>105</v>
      </c>
      <c r="I156">
        <v>21</v>
      </c>
      <c r="J156" s="618">
        <f t="shared" si="50"/>
        <v>2.8571428571428572</v>
      </c>
      <c r="K156" s="835">
        <v>0.15</v>
      </c>
      <c r="L156" s="845">
        <v>4</v>
      </c>
      <c r="M156" s="609">
        <f t="shared" si="51"/>
        <v>0.6</v>
      </c>
      <c r="N156" s="828" t="s">
        <v>147</v>
      </c>
      <c r="O156" s="703">
        <v>0.14000000000000001</v>
      </c>
      <c r="P156" s="603">
        <v>44804</v>
      </c>
      <c r="Q156" s="603">
        <v>44819</v>
      </c>
      <c r="R156" s="609">
        <f t="shared" si="52"/>
        <v>7.1428571428571281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6.0000000000000053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4.9618496735670092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5.3542857446598369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6.7864765756001422</v>
      </c>
      <c r="W156" s="668">
        <f t="shared" si="53"/>
        <v>0.78896400584516069</v>
      </c>
      <c r="X156" s="669" t="str">
        <f t="shared" si="54"/>
        <v>n/a</v>
      </c>
      <c r="Y156" s="640"/>
      <c r="Z156" s="618" t="str">
        <f t="shared" si="55"/>
        <v>n/a</v>
      </c>
      <c r="AA156" s="844" t="str">
        <f t="shared" si="56"/>
        <v>n/a</v>
      </c>
      <c r="AB156" s="845">
        <v>12</v>
      </c>
      <c r="AC156" s="824" t="s">
        <v>135</v>
      </c>
      <c r="AD156" s="824" t="s">
        <v>135</v>
      </c>
      <c r="AE156" s="824" t="s">
        <v>135</v>
      </c>
      <c r="AF156" s="824" t="s">
        <v>135</v>
      </c>
      <c r="AG156" s="824" t="s">
        <v>135</v>
      </c>
      <c r="AH156" s="824" t="s">
        <v>135</v>
      </c>
      <c r="AI156" s="824" t="s">
        <v>135</v>
      </c>
      <c r="AJ156" s="824" t="s">
        <v>135</v>
      </c>
      <c r="AK156" s="824" t="s">
        <v>135</v>
      </c>
      <c r="AL156" s="836" t="s">
        <v>135</v>
      </c>
      <c r="AM156" s="830" t="s">
        <v>135</v>
      </c>
      <c r="AN156" s="824" t="s">
        <v>135</v>
      </c>
      <c r="AO156" s="705" t="str">
        <f t="shared" si="57"/>
        <v>n/a</v>
      </c>
      <c r="AP156" s="706">
        <f t="shared" si="58"/>
        <v>8.2114286018026945</v>
      </c>
      <c r="AQ156" s="846" t="str">
        <f t="shared" si="59"/>
        <v>n/a</v>
      </c>
      <c r="AR156" s="618">
        <f>INDEX(Historical!$C$7:$C$1227,MATCH(B156,Historical!$B$7:$B$1249,0))*IF(AH156="n/a",1.03,IF(AH156&lt;0,1.01,IF(AH156&gt;10,1.1,(1+AH156/100))))</f>
        <v>0.54590000000000005</v>
      </c>
      <c r="AS156" s="844">
        <f t="shared" si="60"/>
        <v>0.56227700000000003</v>
      </c>
      <c r="AT156" s="844">
        <f t="shared" si="49"/>
        <v>0.57914531000000002</v>
      </c>
      <c r="AU156" s="844">
        <f t="shared" si="49"/>
        <v>0.5965196693</v>
      </c>
      <c r="AV156" s="844">
        <f t="shared" si="49"/>
        <v>0.61441525937899999</v>
      </c>
      <c r="AW156" s="618">
        <f t="shared" si="61"/>
        <v>2.8982572386790002</v>
      </c>
      <c r="AX156" s="713">
        <f t="shared" si="62"/>
        <v>13.801224946090477</v>
      </c>
      <c r="AY156" s="891" t="s">
        <v>135</v>
      </c>
      <c r="AZ156" s="830" t="s">
        <v>135</v>
      </c>
      <c r="BA156" s="830" t="s">
        <v>135</v>
      </c>
      <c r="BB156" s="830" t="s">
        <v>135</v>
      </c>
      <c r="BC156" s="830" t="s">
        <v>135</v>
      </c>
      <c r="BD156" s="865" t="s">
        <v>4133</v>
      </c>
      <c r="BE156" s="594">
        <v>1992</v>
      </c>
      <c r="BF156" s="856">
        <f t="shared" si="63"/>
        <v>3</v>
      </c>
      <c r="BG156" s="840" t="s">
        <v>135</v>
      </c>
      <c r="BH156" s="823" t="s">
        <v>4455</v>
      </c>
      <c r="BI156" s="823" t="s">
        <v>4456</v>
      </c>
    </row>
    <row r="157" spans="1:61" ht="11.25" hidden="1" customHeight="1" x14ac:dyDescent="0.2">
      <c r="A157" s="822" t="s">
        <v>1001</v>
      </c>
      <c r="B157" s="833" t="s">
        <v>1002</v>
      </c>
      <c r="C157" s="889" t="s">
        <v>4186</v>
      </c>
      <c r="D157" s="889" t="s">
        <v>4187</v>
      </c>
      <c r="E157" s="699">
        <v>12</v>
      </c>
      <c r="F157" s="1153">
        <v>351</v>
      </c>
      <c r="G157" s="1127" t="s">
        <v>36</v>
      </c>
      <c r="H157" s="1127" t="s">
        <v>36</v>
      </c>
      <c r="I157" t="n">
        <v>114.33</v>
      </c>
      <c r="J157" s="618">
        <f t="shared" si="50"/>
        <v>3.2887256188227063</v>
      </c>
      <c r="K157" s="835">
        <v>0.94</v>
      </c>
      <c r="L157" s="845">
        <v>4</v>
      </c>
      <c r="M157" s="609">
        <f t="shared" si="51"/>
        <v>3.76</v>
      </c>
      <c r="N157" s="828" t="s">
        <v>562</v>
      </c>
      <c r="O157" s="700">
        <v>0.83</v>
      </c>
      <c r="P157" s="603">
        <v>44650</v>
      </c>
      <c r="Q157" s="603">
        <v>44669</v>
      </c>
      <c r="R157" s="609">
        <f t="shared" si="52"/>
        <v>13.253012048192769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0.91185410334346795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2.7556125226588124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2.3913369064288093</v>
      </c>
      <c r="V157" s="667">
        <f>IF(INDEX(Historical!$N$7:$N$1218,MATCH(B157,Historical!$B$7:$B$1249,0))=0,"n/a",((INDEX(Historical!$C$7:$C$1227,MATCH(B157,Historical!$B$7:$B$1249,0))/INDEX(Historical!$N$7:$N$1218,MATCH(B157,Historical!$B$7:$B$1249,0)))^(1/10)-1)*100)</f>
        <v>5.6291257930365157</v>
      </c>
      <c r="W157" s="668">
        <f t="shared" si="53"/>
        <v>0.42481497027247139</v>
      </c>
      <c r="X157" s="669" t="str">
        <f t="shared" si="54"/>
        <v>n/a</v>
      </c>
      <c r="Y157" s="640" t="s">
        <v>5241</v>
      </c>
      <c r="Z157" s="618">
        <f t="shared" si="55"/>
        <v>49.473684210526315</v>
      </c>
      <c r="AA157" s="844">
        <f t="shared" si="56"/>
        <v>15.043421052631579</v>
      </c>
      <c r="AB157" s="845">
        <v>12</v>
      </c>
      <c r="AC157" s="824">
        <v>7.6</v>
      </c>
      <c r="AD157" s="824">
        <v>0.61</v>
      </c>
      <c r="AE157" s="824">
        <v>9.23</v>
      </c>
      <c r="AF157" s="824">
        <v>2.5299999999999998</v>
      </c>
      <c r="AG157" s="824">
        <v>14.799999999999999</v>
      </c>
      <c r="AH157" s="824">
        <v>138.19999999999999</v>
      </c>
      <c r="AI157" s="824">
        <v>-74.790000000000006</v>
      </c>
      <c r="AJ157" s="824">
        <v>-9.1999999999999993</v>
      </c>
      <c r="AK157" s="824">
        <v>25.290000000000003</v>
      </c>
      <c r="AL157" s="824">
        <v>12490</v>
      </c>
      <c r="AM157" s="830">
        <v>0.9900000000000001</v>
      </c>
      <c r="AN157" s="824">
        <v>0.73</v>
      </c>
      <c r="AO157" s="705">
        <f t="shared" si="57"/>
        <v>-9.3633585273800648</v>
      </c>
      <c r="AP157" s="706">
        <f t="shared" si="58"/>
        <v>5.6800625252515156</v>
      </c>
      <c r="AQ157" s="846">
        <f t="shared" si="59"/>
        <v>30.059567998937208</v>
      </c>
      <c r="AR157" s="618">
        <f>INDEX(Historical!$C$7:$C$1227,MATCH(B157,Historical!$B$7:$B$1249,0))*IF(AH157="n/a",1.03,IF(AH157&lt;0,1.01,IF(AH157&gt;10,1.1,(1+AH157/100))))</f>
        <v>3.6520000000000001</v>
      </c>
      <c r="AS157" s="844">
        <f t="shared" si="60"/>
        <v>3.68852</v>
      </c>
      <c r="AT157" s="844">
        <f t="shared" si="49"/>
        <v>4.057372</v>
      </c>
      <c r="AU157" s="844">
        <f t="shared" si="49"/>
        <v>4.4631092000000008</v>
      </c>
      <c r="AV157" s="844">
        <f t="shared" si="49"/>
        <v>4.9094201200000009</v>
      </c>
      <c r="AW157" s="618">
        <f t="shared" si="61"/>
        <v>20.770421320000001</v>
      </c>
      <c r="AX157" s="713">
        <f t="shared" si="62"/>
        <v>18.167078911921632</v>
      </c>
      <c r="AY157" s="891">
        <v>0.75</v>
      </c>
      <c r="AZ157" s="830">
        <v>11.52</v>
      </c>
      <c r="BA157" s="830">
        <v>-33.29</v>
      </c>
      <c r="BB157" s="830">
        <v>4.0599999999999996</v>
      </c>
      <c r="BC157" s="830">
        <v>-13.750000000000002</v>
      </c>
      <c r="BE157" s="594">
        <v>2011</v>
      </c>
      <c r="BF157" s="856">
        <f t="shared" si="63"/>
        <v>1</v>
      </c>
      <c r="BG157" s="840">
        <v>7.8</v>
      </c>
      <c r="BH157" s="823" t="s">
        <v>4455</v>
      </c>
      <c r="BI157" s="823" t="s">
        <v>4457</v>
      </c>
    </row>
    <row r="158" spans="1:61" s="737" customFormat="1" ht="11.25" hidden="1" customHeight="1" x14ac:dyDescent="0.2">
      <c r="A158" s="886" t="s">
        <v>4561</v>
      </c>
      <c r="B158" s="743" t="s">
        <v>4551</v>
      </c>
      <c r="C158" s="889" t="s">
        <v>177</v>
      </c>
      <c r="D158" s="889" t="s">
        <v>4203</v>
      </c>
      <c r="E158" s="721">
        <v>6</v>
      </c>
      <c r="F158" s="1153">
        <v>665</v>
      </c>
      <c r="G158" s="1154" t="s">
        <v>105</v>
      </c>
      <c r="H158" s="1154" t="s">
        <v>105</v>
      </c>
      <c r="I158" t="n">
        <v>57.27</v>
      </c>
      <c r="J158" s="723">
        <f t="shared" si="50"/>
        <v>5.412956172516151</v>
      </c>
      <c r="K158" s="724">
        <v>0.77500000000000002</v>
      </c>
      <c r="L158" s="725">
        <v>4</v>
      </c>
      <c r="M158" s="726">
        <f t="shared" si="51"/>
        <v>3.1</v>
      </c>
      <c r="N158" s="727" t="s">
        <v>106</v>
      </c>
      <c r="O158" s="728">
        <v>0.7</v>
      </c>
      <c r="P158" s="1049">
        <v>44685</v>
      </c>
      <c r="Q158" s="1049">
        <v>44694</v>
      </c>
      <c r="R158" s="726">
        <f t="shared" si="52"/>
        <v>10.714285714285724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3.7037037037037202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6.6954355429920565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9.3670613755540764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4.5787078594653918</v>
      </c>
      <c r="W158" s="668">
        <f t="shared" si="53"/>
        <v>2.0457870785946519</v>
      </c>
      <c r="X158" s="669" t="str">
        <f t="shared" si="54"/>
        <v>n/a</v>
      </c>
      <c r="Y158" s="890"/>
      <c r="Z158" s="723">
        <f t="shared" si="55"/>
        <v>177.14285714285717</v>
      </c>
      <c r="AA158" s="730">
        <f t="shared" si="56"/>
        <v>32.72571428571429</v>
      </c>
      <c r="AB158" s="725">
        <v>12</v>
      </c>
      <c r="AC158" s="731">
        <v>1.75</v>
      </c>
      <c r="AD158" s="731">
        <v>7.99</v>
      </c>
      <c r="AE158" s="731">
        <v>1.89</v>
      </c>
      <c r="AF158" s="731" t="s">
        <v>135</v>
      </c>
      <c r="AG158" s="731" t="s">
        <v>135</v>
      </c>
      <c r="AH158" s="731">
        <v>59</v>
      </c>
      <c r="AI158" s="731">
        <v>-11.700000000000001</v>
      </c>
      <c r="AJ158" s="731">
        <v>-2.39</v>
      </c>
      <c r="AK158" s="731">
        <v>4.3999999999999995</v>
      </c>
      <c r="AL158" s="732">
        <v>29790</v>
      </c>
      <c r="AM158" s="733">
        <v>49.57</v>
      </c>
      <c r="AN158" s="731" t="s">
        <v>135</v>
      </c>
      <c r="AO158" s="734">
        <f t="shared" si="57"/>
        <v>-17.945696737644063</v>
      </c>
      <c r="AP158" s="735">
        <f t="shared" si="58"/>
        <v>14.780017548070226</v>
      </c>
      <c r="AQ158" s="846" t="str">
        <f t="shared" si="59"/>
        <v>n/a</v>
      </c>
      <c r="AR158" s="618">
        <f>INDEX(Historical!$C$7:$C$1227,MATCH(B158,Historical!$B$7:$B$1249,0))*IF(AH158="n/a",1.03,IF(AH158&lt;0,1.01,IF(AH158&gt;10,1.1,(1+AH158/100))))</f>
        <v>2.9260000000000006</v>
      </c>
      <c r="AS158" s="730">
        <f t="shared" si="60"/>
        <v>2.9552600000000004</v>
      </c>
      <c r="AT158" s="730">
        <f t="shared" ref="AT158:AV177" si="64">IF($AK158="n/a",1.03*AS158,IF($AK158&lt;0,1.01*AS158,IF($AK158&gt;10,1.1*AS158,(1+$AK158/100)*AS158)))</f>
        <v>3.0852914400000007</v>
      </c>
      <c r="AU158" s="730">
        <f t="shared" si="64"/>
        <v>3.2210442633600009</v>
      </c>
      <c r="AV158" s="730">
        <f t="shared" si="64"/>
        <v>3.3627702109478412</v>
      </c>
      <c r="AW158" s="723">
        <f t="shared" si="61"/>
        <v>15.550365914307845</v>
      </c>
      <c r="AX158" s="736">
        <f t="shared" si="62"/>
        <v>27.152725535721743</v>
      </c>
      <c r="AY158" s="892" t="s">
        <v>135</v>
      </c>
      <c r="AZ158" s="733">
        <v>65.13</v>
      </c>
      <c r="BA158" s="733">
        <v>0.53</v>
      </c>
      <c r="BB158" s="733">
        <v>10.69</v>
      </c>
      <c r="BC158" s="733">
        <v>19.16</v>
      </c>
      <c r="BD158" s="866"/>
      <c r="BE158" s="594">
        <v>2017</v>
      </c>
      <c r="BF158" s="856">
        <f t="shared" si="63"/>
        <v>1</v>
      </c>
      <c r="BG158" s="784" t="s">
        <v>135</v>
      </c>
      <c r="BH158" s="823" t="s">
        <v>4455</v>
      </c>
      <c r="BI158" s="823" t="s">
        <v>4458</v>
      </c>
    </row>
    <row r="159" spans="1:61" ht="11.25" hidden="1" customHeight="1" x14ac:dyDescent="0.2">
      <c r="A159" s="839" t="s">
        <v>4487</v>
      </c>
      <c r="B159" s="833" t="s">
        <v>4485</v>
      </c>
      <c r="C159" s="889" t="s">
        <v>111</v>
      </c>
      <c r="D159" s="889" t="s">
        <v>4228</v>
      </c>
      <c r="E159" s="699">
        <v>7</v>
      </c>
      <c r="F159" s="1153">
        <v>635</v>
      </c>
      <c r="G159" s="1132" t="s">
        <v>105</v>
      </c>
      <c r="H159" s="1132" t="s">
        <v>105</v>
      </c>
      <c r="I159">
        <v>114.2</v>
      </c>
      <c r="J159" s="618">
        <f t="shared" si="50"/>
        <v>1.2609457092819614</v>
      </c>
      <c r="K159" s="835">
        <v>0.36</v>
      </c>
      <c r="L159" s="845">
        <v>4</v>
      </c>
      <c r="M159" s="609">
        <f t="shared" si="51"/>
        <v>1.44</v>
      </c>
      <c r="N159" s="828" t="s">
        <v>147</v>
      </c>
      <c r="O159" s="700">
        <v>0.31</v>
      </c>
      <c r="P159" s="1006">
        <v>44893</v>
      </c>
      <c r="Q159" s="1006">
        <v>44904</v>
      </c>
      <c r="R159" s="609">
        <f t="shared" si="52"/>
        <v>16.129032258064512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14.736842105263182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15.360213129419066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50.750823233461517</v>
      </c>
      <c r="V159" s="667" t="str">
        <f>IF(INDEX(Historical!$N$7:$N$1218,MATCH(B159,Historical!$B$7:$B$1249,0))=0,"n/a",((INDEX(Historical!$C$7:$C$1227,MATCH(B159,Historical!$B$7:$B$1249,0))/INDEX(Historical!$N$7:$N$1218,MATCH(B159,Historical!$B$7:$B$1249,0)))^(1/10)-1)*100)</f>
        <v>n/a</v>
      </c>
      <c r="W159" s="668" t="str">
        <f t="shared" si="53"/>
        <v>n/a</v>
      </c>
      <c r="X159" s="669">
        <f t="shared" si="54"/>
        <v>1.7145548389682945</v>
      </c>
      <c r="Y159" s="834"/>
      <c r="Z159" s="618">
        <f t="shared" si="55"/>
        <v>24.324324324324323</v>
      </c>
      <c r="AA159" s="844">
        <f t="shared" si="56"/>
        <v>19.29054054054054</v>
      </c>
      <c r="AB159" s="845">
        <v>12</v>
      </c>
      <c r="AC159" s="824">
        <v>5.92</v>
      </c>
      <c r="AD159" s="824">
        <v>1.36</v>
      </c>
      <c r="AE159" s="824">
        <v>1.47</v>
      </c>
      <c r="AF159" s="824">
        <v>4.29</v>
      </c>
      <c r="AG159" s="824">
        <v>22.7</v>
      </c>
      <c r="AH159" s="824">
        <v>77.3</v>
      </c>
      <c r="AI159" s="824">
        <v>-1.3599999999999999</v>
      </c>
      <c r="AJ159" s="824">
        <v>29.599999999999998</v>
      </c>
      <c r="AK159" s="824">
        <v>15</v>
      </c>
      <c r="AL159" s="836">
        <v>852.05</v>
      </c>
      <c r="AM159" s="830">
        <v>4</v>
      </c>
      <c r="AN159" s="824">
        <v>0.22</v>
      </c>
      <c r="AO159" s="705">
        <f t="shared" si="57"/>
        <v>32.721228402202939</v>
      </c>
      <c r="AP159" s="706">
        <f t="shared" si="58"/>
        <v>52.01176894274348</v>
      </c>
      <c r="AQ159" s="846">
        <f t="shared" si="59"/>
        <v>91.782769378874704</v>
      </c>
      <c r="AR159" s="618">
        <f>INDEX(Historical!$C$7:$C$1227,MATCH(B159,Historical!$B$7:$B$1249,0))*IF(AH159="n/a",1.03,IF(AH159&lt;0,1.01,IF(AH159&gt;10,1.1,(1+AH159/100))))</f>
        <v>1.1990000000000003</v>
      </c>
      <c r="AS159" s="844">
        <f t="shared" si="60"/>
        <v>1.2109900000000002</v>
      </c>
      <c r="AT159" s="844">
        <f t="shared" si="64"/>
        <v>1.3320890000000003</v>
      </c>
      <c r="AU159" s="844">
        <f t="shared" si="64"/>
        <v>1.4652979000000004</v>
      </c>
      <c r="AV159" s="844">
        <f t="shared" si="64"/>
        <v>1.6118276900000006</v>
      </c>
      <c r="AW159" s="618">
        <f t="shared" si="61"/>
        <v>6.8192045900000018</v>
      </c>
      <c r="AX159" s="713">
        <f t="shared" si="62"/>
        <v>5.9712824781085825</v>
      </c>
      <c r="AY159" s="891">
        <v>1.29</v>
      </c>
      <c r="AZ159" s="830">
        <v>57.320000000000007</v>
      </c>
      <c r="BA159" s="830">
        <v>-2.02</v>
      </c>
      <c r="BB159" s="830">
        <v>20.32</v>
      </c>
      <c r="BC159" s="830">
        <v>34.69</v>
      </c>
      <c r="BE159" s="594">
        <v>2016</v>
      </c>
      <c r="BF159" s="856">
        <f t="shared" si="63"/>
        <v>1</v>
      </c>
      <c r="BG159" s="840">
        <v>8.4</v>
      </c>
      <c r="BH159" s="823" t="s">
        <v>4455</v>
      </c>
      <c r="BI159" s="823" t="s">
        <v>4456</v>
      </c>
    </row>
    <row r="160" spans="1:61" ht="11.25" hidden="1" customHeight="1" x14ac:dyDescent="0.2">
      <c r="A160" s="822" t="s">
        <v>4760</v>
      </c>
      <c r="B160" s="833" t="s">
        <v>1037</v>
      </c>
      <c r="C160" s="889" t="s">
        <v>4061</v>
      </c>
      <c r="D160" s="889" t="s">
        <v>4226</v>
      </c>
      <c r="E160" s="699">
        <v>12</v>
      </c>
      <c r="F160" s="1153">
        <v>354</v>
      </c>
      <c r="G160" s="1128" t="s">
        <v>114</v>
      </c>
      <c r="H160" s="1128" t="s">
        <v>114</v>
      </c>
      <c r="I160" t="n">
        <v>48.46</v>
      </c>
      <c r="J160" s="618">
        <f t="shared" si="50"/>
        <v>3.1366075113495664</v>
      </c>
      <c r="K160" s="835">
        <v>0.38</v>
      </c>
      <c r="L160" s="845">
        <v>4</v>
      </c>
      <c r="M160" s="609">
        <f t="shared" si="51"/>
        <v>1.52</v>
      </c>
      <c r="N160" s="828" t="s">
        <v>406</v>
      </c>
      <c r="O160" s="700">
        <v>0.37</v>
      </c>
      <c r="P160" s="603">
        <v>44656</v>
      </c>
      <c r="Q160" s="603">
        <v>44678</v>
      </c>
      <c r="R160" s="609">
        <f t="shared" si="52"/>
        <v>2.7027027027027053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2.7972027972027913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4.721484103000706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8.2272013176834626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23.368556430535126</v>
      </c>
      <c r="W160" s="668">
        <f t="shared" si="53"/>
        <v>0.3520628816820357</v>
      </c>
      <c r="X160" s="669">
        <f t="shared" si="54"/>
        <v>1.0033172338638368</v>
      </c>
      <c r="Y160" s="628"/>
      <c r="Z160" s="618">
        <f t="shared" si="55"/>
        <v>55.072463768115945</v>
      </c>
      <c r="AA160" s="844">
        <f t="shared" si="56"/>
        <v>17.557971014492754</v>
      </c>
      <c r="AB160" s="845">
        <v>7</v>
      </c>
      <c r="AC160" s="824">
        <v>2.76</v>
      </c>
      <c r="AD160" s="824">
        <v>2.58</v>
      </c>
      <c r="AE160" s="824">
        <v>3.78</v>
      </c>
      <c r="AF160" s="824">
        <v>5.01</v>
      </c>
      <c r="AG160" s="824">
        <v>29.599999999999998</v>
      </c>
      <c r="AH160" s="824">
        <v>12.7</v>
      </c>
      <c r="AI160" s="824">
        <v>8.01</v>
      </c>
      <c r="AJ160" s="824">
        <v>8.2000000000000011</v>
      </c>
      <c r="AK160" s="824">
        <v>6.78</v>
      </c>
      <c r="AL160" s="836">
        <v>197460</v>
      </c>
      <c r="AM160" s="830">
        <v>0.1</v>
      </c>
      <c r="AN160" s="824">
        <v>0.24</v>
      </c>
      <c r="AO160" s="705">
        <f t="shared" si="57"/>
        <v>-6.1941621854597244</v>
      </c>
      <c r="AP160" s="706">
        <f t="shared" si="58"/>
        <v>11.363808829033029</v>
      </c>
      <c r="AQ160" s="846">
        <f t="shared" si="59"/>
        <v>97.726449399847695</v>
      </c>
      <c r="AR160" s="618">
        <f>INDEX(Historical!$C$7:$C$1227,MATCH(B160,Historical!$B$7:$B$1249,0))*IF(AH160="n/a",1.03,IF(AH160&lt;0,1.01,IF(AH160&gt;10,1.1,(1+AH160/100))))</f>
        <v>1.617</v>
      </c>
      <c r="AS160" s="844">
        <f t="shared" si="60"/>
        <v>1.7465217000000002</v>
      </c>
      <c r="AT160" s="844">
        <f t="shared" si="64"/>
        <v>1.8649358712600004</v>
      </c>
      <c r="AU160" s="844">
        <f t="shared" si="64"/>
        <v>1.9913785233314285</v>
      </c>
      <c r="AV160" s="844">
        <f t="shared" si="64"/>
        <v>2.1263939872132993</v>
      </c>
      <c r="AW160" s="618">
        <f t="shared" si="61"/>
        <v>9.3462300818047286</v>
      </c>
      <c r="AX160" s="713">
        <f t="shared" si="62"/>
        <v>19.286483866703939</v>
      </c>
      <c r="AY160" s="891">
        <v>0.98</v>
      </c>
      <c r="AZ160" s="830">
        <v>28.79</v>
      </c>
      <c r="BA160" s="830">
        <v>-22.66</v>
      </c>
      <c r="BB160" s="830">
        <v>14.44</v>
      </c>
      <c r="BC160" s="830">
        <v>5.36</v>
      </c>
      <c r="BE160" s="594">
        <v>2011</v>
      </c>
      <c r="BF160" s="856">
        <f t="shared" si="63"/>
        <v>1</v>
      </c>
      <c r="BG160" s="840">
        <v>12.7</v>
      </c>
      <c r="BH160" s="823" t="s">
        <v>4455</v>
      </c>
      <c r="BI160" s="823" t="s">
        <v>4456</v>
      </c>
    </row>
    <row r="161" spans="1:61" ht="11.25" hidden="1" customHeight="1" x14ac:dyDescent="0.2">
      <c r="A161" s="829" t="s">
        <v>4761</v>
      </c>
      <c r="B161" s="833" t="s">
        <v>1072</v>
      </c>
      <c r="C161" s="889" t="s">
        <v>4061</v>
      </c>
      <c r="D161" s="889" t="s">
        <v>4192</v>
      </c>
      <c r="E161" s="699">
        <v>10</v>
      </c>
      <c r="F161" s="1153">
        <v>478</v>
      </c>
      <c r="G161" s="1127" t="s">
        <v>105</v>
      </c>
      <c r="H161" s="1127" t="s">
        <v>105</v>
      </c>
      <c r="I161">
        <v>56.52</v>
      </c>
      <c r="J161" s="618">
        <f t="shared" si="50"/>
        <v>1.875442321302194</v>
      </c>
      <c r="K161" s="835">
        <v>0.26500000000000001</v>
      </c>
      <c r="L161" s="845">
        <v>4</v>
      </c>
      <c r="M161" s="609">
        <f t="shared" si="51"/>
        <v>1.06</v>
      </c>
      <c r="N161" s="828" t="s">
        <v>150</v>
      </c>
      <c r="O161" s="700">
        <v>0.25</v>
      </c>
      <c r="P161" s="603">
        <v>44637</v>
      </c>
      <c r="Q161" s="603">
        <v>44650</v>
      </c>
      <c r="R161" s="609">
        <f t="shared" si="52"/>
        <v>6.0000000000000053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6.3829787234042534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5.983983294832651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6.2071258063262968</v>
      </c>
      <c r="V161" s="667" t="str">
        <f>IF(INDEX(Historical!$N$7:$N$1218,MATCH(B161,Historical!$B$7:$B$1249,0))=0,"n/a",((INDEX(Historical!$C$7:$C$1227,MATCH(B161,Historical!$B$7:$B$1249,0))/INDEX(Historical!$N$7:$N$1218,MATCH(B161,Historical!$B$7:$B$1249,0)))^(1/10)-1)*100)</f>
        <v>n/a</v>
      </c>
      <c r="W161" s="668" t="str">
        <f t="shared" si="53"/>
        <v>n/a</v>
      </c>
      <c r="X161" s="669">
        <f t="shared" si="54"/>
        <v>1.7734645160932274</v>
      </c>
      <c r="Y161" s="631"/>
      <c r="Z161" s="618">
        <f t="shared" si="55"/>
        <v>81.538461538461533</v>
      </c>
      <c r="AA161" s="844">
        <f t="shared" si="56"/>
        <v>43.476923076923079</v>
      </c>
      <c r="AB161" s="845">
        <v>12</v>
      </c>
      <c r="AC161" s="824">
        <v>1.3</v>
      </c>
      <c r="AD161" s="824">
        <v>6.64</v>
      </c>
      <c r="AE161" s="824">
        <v>1.78</v>
      </c>
      <c r="AF161" s="824">
        <v>5.44</v>
      </c>
      <c r="AG161" s="824">
        <v>10.5</v>
      </c>
      <c r="AH161" s="824">
        <v>24.2</v>
      </c>
      <c r="AI161" s="824">
        <v>3.88</v>
      </c>
      <c r="AJ161" s="824">
        <v>3.5000000000000004</v>
      </c>
      <c r="AK161" s="824">
        <v>7.0000000000000009</v>
      </c>
      <c r="AL161" s="836">
        <v>1910</v>
      </c>
      <c r="AM161" s="830">
        <v>0.8</v>
      </c>
      <c r="AN161" s="824">
        <v>1.25</v>
      </c>
      <c r="AO161" s="705">
        <f t="shared" si="57"/>
        <v>-35.394354949294588</v>
      </c>
      <c r="AP161" s="706">
        <f t="shared" si="58"/>
        <v>8.0825681276284911</v>
      </c>
      <c r="AQ161" s="846">
        <f t="shared" si="59"/>
        <v>224.21834997658365</v>
      </c>
      <c r="AR161" s="618">
        <f>INDEX(Historical!$C$7:$C$1227,MATCH(B161,Historical!$B$7:$B$1249,0))*IF(AH161="n/a",1.03,IF(AH161&lt;0,1.01,IF(AH161&gt;10,1.1,(1+AH161/100))))</f>
        <v>1.1000000000000001</v>
      </c>
      <c r="AS161" s="844">
        <f t="shared" si="60"/>
        <v>1.1426800000000001</v>
      </c>
      <c r="AT161" s="844">
        <f t="shared" si="64"/>
        <v>1.2226676000000003</v>
      </c>
      <c r="AU161" s="844">
        <f t="shared" si="64"/>
        <v>1.3082543320000004</v>
      </c>
      <c r="AV161" s="844">
        <f t="shared" si="64"/>
        <v>1.3998321352400005</v>
      </c>
      <c r="AW161" s="618">
        <f t="shared" si="61"/>
        <v>6.1734340672400014</v>
      </c>
      <c r="AX161" s="713">
        <f t="shared" si="62"/>
        <v>10.922565582519464</v>
      </c>
      <c r="AY161" s="891">
        <v>0.86</v>
      </c>
      <c r="AZ161" s="830">
        <v>19.34</v>
      </c>
      <c r="BA161" s="830">
        <v>-7.13</v>
      </c>
      <c r="BB161" s="830">
        <v>5.8999999999999995</v>
      </c>
      <c r="BC161" s="830">
        <v>3.2199999999999998</v>
      </c>
      <c r="BE161" s="594">
        <v>2013</v>
      </c>
      <c r="BF161" s="856">
        <f t="shared" si="63"/>
        <v>1</v>
      </c>
      <c r="BG161" s="840">
        <v>3.1</v>
      </c>
      <c r="BH161" s="823" t="s">
        <v>4455</v>
      </c>
      <c r="BI161" s="823" t="s">
        <v>4456</v>
      </c>
    </row>
    <row r="162" spans="1:61" ht="11.25" hidden="1" customHeight="1" x14ac:dyDescent="0.2">
      <c r="A162" s="822" t="s">
        <v>4762</v>
      </c>
      <c r="B162" s="833" t="s">
        <v>172</v>
      </c>
      <c r="C162" s="889" t="s">
        <v>111</v>
      </c>
      <c r="D162" s="889" t="s">
        <v>4227</v>
      </c>
      <c r="E162" s="699">
        <v>46</v>
      </c>
      <c r="F162" s="1153">
        <v>59</v>
      </c>
      <c r="G162" s="1134" t="s">
        <v>36</v>
      </c>
      <c r="H162" s="1134" t="s">
        <v>36</v>
      </c>
      <c r="I162" t="n">
        <v>251.41</v>
      </c>
      <c r="J162" s="618">
        <f t="shared" si="50"/>
        <v>1.1932699574400381</v>
      </c>
      <c r="K162" s="835">
        <v>0.75</v>
      </c>
      <c r="L162" s="845">
        <v>4</v>
      </c>
      <c r="M162" s="609">
        <f t="shared" si="51"/>
        <v>3</v>
      </c>
      <c r="N162" s="828" t="s">
        <v>118</v>
      </c>
      <c r="O162" s="700">
        <v>0.54</v>
      </c>
      <c r="P162" s="603">
        <v>44790</v>
      </c>
      <c r="Q162" s="603">
        <v>44808</v>
      </c>
      <c r="R162" s="609">
        <f t="shared" si="52"/>
        <v>38.888888888888879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3.9024390243902474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11.417384909773066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10.379202068900085</v>
      </c>
      <c r="V162" s="667">
        <f>IF(INDEX(Historical!$N$7:$N$1218,MATCH(B162,Historical!$B$7:$B$1249,0))=0,"n/a",((INDEX(Historical!$C$7:$C$1227,MATCH(B162,Historical!$B$7:$B$1249,0))/INDEX(Historical!$N$7:$N$1218,MATCH(B162,Historical!$B$7:$B$1249,0)))^(1/10)-1)*100)</f>
        <v>11.770747738947861</v>
      </c>
      <c r="W162" s="668">
        <f t="shared" si="53"/>
        <v>0.88177933119377505</v>
      </c>
      <c r="X162" s="669">
        <f t="shared" si="54"/>
        <v>0.66533346595513365</v>
      </c>
      <c r="Y162" s="833"/>
      <c r="Z162" s="618">
        <f t="shared" si="55"/>
        <v>18.072289156626503</v>
      </c>
      <c r="AA162" s="844">
        <f t="shared" si="56"/>
        <v>15.145180722891565</v>
      </c>
      <c r="AB162" s="845">
        <v>12</v>
      </c>
      <c r="AC162" s="824">
        <v>16.600000000000001</v>
      </c>
      <c r="AD162" s="824">
        <v>1.03</v>
      </c>
      <c r="AE162" s="824">
        <v>2.0299999999999998</v>
      </c>
      <c r="AF162" s="824">
        <v>4.3600000000000003</v>
      </c>
      <c r="AG162" s="824">
        <v>31.2</v>
      </c>
      <c r="AH162" s="824">
        <v>22.8</v>
      </c>
      <c r="AI162" s="824">
        <v>7.3800000000000008</v>
      </c>
      <c r="AJ162" s="824">
        <v>15.6</v>
      </c>
      <c r="AK162" s="824">
        <v>15</v>
      </c>
      <c r="AL162" s="836">
        <v>13210</v>
      </c>
      <c r="AM162" s="830">
        <v>0.3</v>
      </c>
      <c r="AN162" s="824">
        <v>0.96</v>
      </c>
      <c r="AO162" s="705">
        <f t="shared" si="57"/>
        <v>-3.5727086965514427</v>
      </c>
      <c r="AP162" s="706">
        <f t="shared" si="58"/>
        <v>11.572472026340122</v>
      </c>
      <c r="AQ162" s="846">
        <f t="shared" si="59"/>
        <v>71.312564178018349</v>
      </c>
      <c r="AR162" s="618">
        <f>INDEX(Historical!$C$7:$C$1227,MATCH(B162,Historical!$B$7:$B$1249,0))*IF(AH162="n/a",1.03,IF(AH162&lt;0,1.01,IF(AH162&gt;10,1.1,(1+AH162/100))))</f>
        <v>2.343</v>
      </c>
      <c r="AS162" s="844">
        <f t="shared" si="60"/>
        <v>2.5159134000000001</v>
      </c>
      <c r="AT162" s="844">
        <f t="shared" si="64"/>
        <v>2.7675047400000001</v>
      </c>
      <c r="AU162" s="844">
        <f t="shared" si="64"/>
        <v>3.0442552140000005</v>
      </c>
      <c r="AV162" s="844">
        <f t="shared" si="64"/>
        <v>3.3486807354000008</v>
      </c>
      <c r="AW162" s="618">
        <f t="shared" si="61"/>
        <v>14.019354089400002</v>
      </c>
      <c r="AX162" s="713">
        <f t="shared" si="62"/>
        <v>5.5762913525317215</v>
      </c>
      <c r="AY162" s="891">
        <v>0.91</v>
      </c>
      <c r="AZ162" s="830">
        <v>24.66</v>
      </c>
      <c r="BA162" s="830">
        <v>-17.45</v>
      </c>
      <c r="BB162" s="830">
        <v>-1.1599999999999999</v>
      </c>
      <c r="BC162" s="830">
        <v>0.35000000000000003</v>
      </c>
      <c r="BE162" s="594">
        <v>1977</v>
      </c>
      <c r="BF162" s="856">
        <f t="shared" si="63"/>
        <v>5</v>
      </c>
      <c r="BG162" s="840">
        <v>11.700000000000001</v>
      </c>
      <c r="BH162" s="823" t="s">
        <v>4455</v>
      </c>
      <c r="BI162" s="823" t="s">
        <v>4456</v>
      </c>
    </row>
    <row r="163" spans="1:61" ht="11.25" hidden="1" customHeight="1" x14ac:dyDescent="0.2">
      <c r="A163" s="839" t="s">
        <v>4764</v>
      </c>
      <c r="B163" s="833" t="s">
        <v>4504</v>
      </c>
      <c r="C163" s="889" t="s">
        <v>107</v>
      </c>
      <c r="D163" s="889" t="s">
        <v>4201</v>
      </c>
      <c r="E163" s="699">
        <v>7</v>
      </c>
      <c r="F163" s="1153">
        <v>638</v>
      </c>
      <c r="G163" s="1130" t="s">
        <v>105</v>
      </c>
      <c r="H163" s="1130" t="s">
        <v>105</v>
      </c>
      <c r="I163" t="n">
        <v>18.27</v>
      </c>
      <c r="J163" s="618">
        <f t="shared" si="50"/>
        <v>11.384783798576903</v>
      </c>
      <c r="K163" s="835">
        <v>0.52</v>
      </c>
      <c r="L163" s="845">
        <v>4</v>
      </c>
      <c r="M163" s="609">
        <f t="shared" si="51"/>
        <v>2.08</v>
      </c>
      <c r="N163" s="828" t="s">
        <v>316</v>
      </c>
      <c r="O163" s="700">
        <v>0.5</v>
      </c>
      <c r="P163" s="603">
        <v>44909</v>
      </c>
      <c r="Q163" s="603">
        <v>44925</v>
      </c>
      <c r="R163" s="609">
        <f t="shared" si="52"/>
        <v>4.0000000000000036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7.3170731707317138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11.490102727133799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35.876957647985023</v>
      </c>
      <c r="V163" s="667">
        <f>IF(INDEX(Historical!$N$7:$N$1218,MATCH(B163,Historical!$B$7:$B$1249,0))=0,"n/a",((INDEX(Historical!$C$7:$C$1227,MATCH(B163,Historical!$B$7:$B$1249,0))/INDEX(Historical!$N$7:$N$1218,MATCH(B163,Historical!$B$7:$B$1249,0)))^(1/10)-1)*100)</f>
        <v>24.293456972961593</v>
      </c>
      <c r="W163" s="668">
        <f t="shared" si="53"/>
        <v>1.4768156581385583</v>
      </c>
      <c r="X163" s="669">
        <f t="shared" si="54"/>
        <v>2.9407342334413955</v>
      </c>
      <c r="Y163" s="640"/>
      <c r="Z163" s="618">
        <f t="shared" si="55"/>
        <v>116.20111731843576</v>
      </c>
      <c r="AA163" s="844">
        <f t="shared" si="56"/>
        <v>10.206703910614525</v>
      </c>
      <c r="AB163" s="845">
        <v>3</v>
      </c>
      <c r="AC163" s="824">
        <v>1.79</v>
      </c>
      <c r="AD163" s="824">
        <v>10.17</v>
      </c>
      <c r="AE163" s="824">
        <v>5.76</v>
      </c>
      <c r="AF163" s="824">
        <v>1.07</v>
      </c>
      <c r="AG163" s="824">
        <v>10.199999999999999</v>
      </c>
      <c r="AH163" s="824">
        <v>-3.5000000000000004</v>
      </c>
      <c r="AI163" s="824">
        <v>10.029999999999999</v>
      </c>
      <c r="AJ163" s="824">
        <v>12.2</v>
      </c>
      <c r="AK163" s="824">
        <v>1</v>
      </c>
      <c r="AL163" s="836">
        <v>534.24</v>
      </c>
      <c r="AM163" s="830">
        <v>2.6</v>
      </c>
      <c r="AN163" s="824">
        <v>1.27</v>
      </c>
      <c r="AO163" s="705">
        <f t="shared" si="57"/>
        <v>37.055037535947406</v>
      </c>
      <c r="AP163" s="706">
        <f t="shared" si="58"/>
        <v>47.261741446561928</v>
      </c>
      <c r="AQ163" s="846">
        <f t="shared" si="59"/>
        <v>-30.330388628876705</v>
      </c>
      <c r="AR163" s="618">
        <f>INDEX(Historical!$C$7:$C$1227,MATCH(B163,Historical!$B$7:$B$1249,0))*IF(AH163="n/a",1.03,IF(AH163&lt;0,1.01,IF(AH163&gt;10,1.1,(1+AH163/100))))</f>
        <v>1.7776000000000001</v>
      </c>
      <c r="AS163" s="844">
        <f t="shared" si="60"/>
        <v>1.9553600000000002</v>
      </c>
      <c r="AT163" s="844">
        <f t="shared" si="64"/>
        <v>1.9749136000000003</v>
      </c>
      <c r="AU163" s="844">
        <f t="shared" si="64"/>
        <v>1.9946627360000002</v>
      </c>
      <c r="AV163" s="844">
        <f t="shared" si="64"/>
        <v>2.0146093633600004</v>
      </c>
      <c r="AW163" s="618">
        <f t="shared" si="61"/>
        <v>9.7171456993600014</v>
      </c>
      <c r="AX163" s="713">
        <f t="shared" si="62"/>
        <v>53.186347560810077</v>
      </c>
      <c r="AY163" s="891">
        <v>1.19</v>
      </c>
      <c r="AZ163" s="830">
        <v>11.43</v>
      </c>
      <c r="BA163" s="830">
        <v>-32.43</v>
      </c>
      <c r="BB163" s="830">
        <v>1.17</v>
      </c>
      <c r="BC163" s="830">
        <v>-11.85</v>
      </c>
      <c r="BE163" s="594">
        <v>2016</v>
      </c>
      <c r="BF163" s="856">
        <f t="shared" si="63"/>
        <v>1</v>
      </c>
      <c r="BG163" s="840">
        <v>4.3999999999999995</v>
      </c>
      <c r="BH163" s="823" t="s">
        <v>4455</v>
      </c>
      <c r="BI163" s="823" t="s">
        <v>4520</v>
      </c>
    </row>
    <row r="164" spans="1:61" ht="11.25" hidden="1" customHeight="1" x14ac:dyDescent="0.2">
      <c r="A164" s="829" t="s">
        <v>4765</v>
      </c>
      <c r="B164" s="833" t="s">
        <v>523</v>
      </c>
      <c r="C164" s="889" t="s">
        <v>111</v>
      </c>
      <c r="D164" s="889" t="s">
        <v>4223</v>
      </c>
      <c r="E164" s="699">
        <v>18</v>
      </c>
      <c r="F164" s="1153">
        <v>209</v>
      </c>
      <c r="G164" s="1153" t="s">
        <v>36</v>
      </c>
      <c r="H164" s="1153" t="s">
        <v>36</v>
      </c>
      <c r="I164" t="n">
        <v>31.42</v>
      </c>
      <c r="J164" s="618">
        <f t="shared" si="50"/>
        <v>1.273074474856779</v>
      </c>
      <c r="K164" s="835">
        <v>0.1</v>
      </c>
      <c r="L164" s="845">
        <v>4</v>
      </c>
      <c r="M164" s="609">
        <f t="shared" si="51"/>
        <v>0.4</v>
      </c>
      <c r="N164" s="828" t="s">
        <v>147</v>
      </c>
      <c r="O164" s="700">
        <v>9.3299999999999994E-2</v>
      </c>
      <c r="P164" s="603">
        <v>44617</v>
      </c>
      <c r="Q164" s="603">
        <v>44635</v>
      </c>
      <c r="R164" s="609">
        <f t="shared" si="52"/>
        <v>7.1811361200428863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7.6538461538461444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8.3577734590282393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9.2310425243724126</v>
      </c>
      <c r="V164" s="667">
        <f>IF(INDEX(Historical!$N$7:$N$1218,MATCH(B164,Historical!$B$7:$B$1249,0))=0,"n/a",((INDEX(Historical!$C$7:$C$1227,MATCH(B164,Historical!$B$7:$B$1249,0))/INDEX(Historical!$N$7:$N$1218,MATCH(B164,Historical!$B$7:$B$1249,0)))^(1/10)-1)*100)</f>
        <v>9.6244962048151592</v>
      </c>
      <c r="W164" s="668">
        <f t="shared" si="53"/>
        <v>0.95911955575961461</v>
      </c>
      <c r="X164" s="669">
        <f t="shared" si="54"/>
        <v>0.40665385569922524</v>
      </c>
      <c r="Y164" s="631"/>
      <c r="Z164" s="618">
        <f t="shared" si="55"/>
        <v>21.276595744680854</v>
      </c>
      <c r="AA164" s="844">
        <f t="shared" si="56"/>
        <v>16.712765957446809</v>
      </c>
      <c r="AB164" s="845">
        <v>12</v>
      </c>
      <c r="AC164" s="824">
        <v>1.88</v>
      </c>
      <c r="AD164" s="824">
        <v>1.52</v>
      </c>
      <c r="AE164" s="824">
        <v>4.63</v>
      </c>
      <c r="AF164" s="824">
        <v>5.3</v>
      </c>
      <c r="AG164" s="824">
        <v>31</v>
      </c>
      <c r="AH164" s="824">
        <v>39.700000000000003</v>
      </c>
      <c r="AI164" s="824">
        <v>0.32</v>
      </c>
      <c r="AJ164" s="824">
        <v>22.7</v>
      </c>
      <c r="AK164" s="824">
        <v>11.27</v>
      </c>
      <c r="AL164" s="836">
        <v>67320</v>
      </c>
      <c r="AM164" s="830">
        <v>0.22999999999999998</v>
      </c>
      <c r="AN164" s="824">
        <v>1.4</v>
      </c>
      <c r="AO164" s="705">
        <f t="shared" si="57"/>
        <v>-6.2086489582176174</v>
      </c>
      <c r="AP164" s="706">
        <f t="shared" si="58"/>
        <v>10.504116999229192</v>
      </c>
      <c r="AQ164" s="846">
        <f t="shared" si="59"/>
        <v>98.413327928754811</v>
      </c>
      <c r="AR164" s="618">
        <f>INDEX(Historical!$C$7:$C$1227,MATCH(B164,Historical!$B$7:$B$1249,0))*IF(AH164="n/a",1.03,IF(AH164&lt;0,1.01,IF(AH164&gt;10,1.1,(1+AH164/100))))</f>
        <v>0.41052</v>
      </c>
      <c r="AS164" s="844">
        <f t="shared" si="60"/>
        <v>0.41183366400000004</v>
      </c>
      <c r="AT164" s="844">
        <f t="shared" si="64"/>
        <v>0.45301703040000008</v>
      </c>
      <c r="AU164" s="844">
        <f t="shared" si="64"/>
        <v>0.49831873344000011</v>
      </c>
      <c r="AV164" s="844">
        <f t="shared" si="64"/>
        <v>0.54815060678400018</v>
      </c>
      <c r="AW164" s="618">
        <f t="shared" si="61"/>
        <v>2.3218400346240005</v>
      </c>
      <c r="AX164" s="713">
        <f t="shared" si="62"/>
        <v>7.3896882069509884</v>
      </c>
      <c r="AY164" s="891">
        <v>1.24</v>
      </c>
      <c r="AZ164" s="830">
        <v>26.71</v>
      </c>
      <c r="BA164" s="830">
        <v>-15.379999999999999</v>
      </c>
      <c r="BB164" s="830">
        <v>12.65</v>
      </c>
      <c r="BC164" s="830">
        <v>2.46</v>
      </c>
      <c r="BE164" s="594">
        <v>2005</v>
      </c>
      <c r="BF164" s="856">
        <f t="shared" si="63"/>
        <v>2</v>
      </c>
      <c r="BG164" s="840">
        <v>10</v>
      </c>
      <c r="BH164" s="823" t="s">
        <v>4455</v>
      </c>
      <c r="BI164" s="823" t="s">
        <v>4456</v>
      </c>
    </row>
    <row r="165" spans="1:61" s="737" customFormat="1" ht="11.25" hidden="1" customHeight="1" x14ac:dyDescent="0.2">
      <c r="A165" s="613" t="s">
        <v>4766</v>
      </c>
      <c r="B165" s="743" t="s">
        <v>182</v>
      </c>
      <c r="C165" s="889" t="s">
        <v>111</v>
      </c>
      <c r="D165" s="889" t="s">
        <v>4189</v>
      </c>
      <c r="E165" s="721">
        <v>40</v>
      </c>
      <c r="F165" s="1153">
        <v>69</v>
      </c>
      <c r="G165" s="1154" t="s">
        <v>105</v>
      </c>
      <c r="H165" s="1154" t="s">
        <v>105</v>
      </c>
      <c r="I165" t="n">
        <v>453.46</v>
      </c>
      <c r="J165" s="723">
        <f t="shared" si="50"/>
        <v>1.0144224407886031</v>
      </c>
      <c r="K165" s="724">
        <v>1.1499999999999999</v>
      </c>
      <c r="L165" s="725">
        <v>4</v>
      </c>
      <c r="M165" s="726">
        <f t="shared" si="51"/>
        <v>4.5999999999999996</v>
      </c>
      <c r="N165" s="727" t="s">
        <v>170</v>
      </c>
      <c r="O165" s="728">
        <v>0.95</v>
      </c>
      <c r="P165" s="1049">
        <v>44785</v>
      </c>
      <c r="Q165" s="1049">
        <v>44819</v>
      </c>
      <c r="R165" s="726">
        <f t="shared" si="52"/>
        <v>21.052631578947363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20.996441281138779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18.37001027998777</v>
      </c>
      <c r="U165" s="667">
        <f>IF(INDEX(Historical!$H$7:$H$1218,MATCH(B165,Historical!$B$7:$B$1249,0))=0,"n/a",((INDEX(Historical!$C$7:$C$1227,MATCH(B165,Historical!$B$7:$B$1249,0))/INDEX(Historical!$H$7:$H$1218,MATCH(B165,Historical!$B$7:$B$1249,0)))^(1/5)-1)*100)</f>
        <v>20.649480216155204</v>
      </c>
      <c r="V165" s="667">
        <f>IF(INDEX(Historical!$N$7:$N$1218,MATCH(B165,Historical!$B$7:$B$1249,0))=0,"n/a",((INDEX(Historical!$C$7:$C$1227,MATCH(B165,Historical!$B$7:$B$1249,0))/INDEX(Historical!$N$7:$N$1218,MATCH(B165,Historical!$B$7:$B$1249,0)))^(1/10)-1)*100)</f>
        <v>20.201120388409155</v>
      </c>
      <c r="W165" s="668">
        <f t="shared" si="53"/>
        <v>1.0221948000469967</v>
      </c>
      <c r="X165" s="669">
        <f t="shared" si="54"/>
        <v>0.90567895684891242</v>
      </c>
      <c r="Y165" s="738"/>
      <c r="Z165" s="723">
        <f t="shared" si="55"/>
        <v>38.493723849372387</v>
      </c>
      <c r="AA165" s="730">
        <f t="shared" si="56"/>
        <v>37.946443514644351</v>
      </c>
      <c r="AB165" s="725">
        <v>5</v>
      </c>
      <c r="AC165" s="731">
        <v>11.95</v>
      </c>
      <c r="AD165" s="731">
        <v>3.34</v>
      </c>
      <c r="AE165" s="731">
        <v>5.63</v>
      </c>
      <c r="AF165" s="731">
        <v>14.15</v>
      </c>
      <c r="AG165" s="731" t="s">
        <v>135</v>
      </c>
      <c r="AH165" s="731">
        <v>13.8</v>
      </c>
      <c r="AI165" s="731">
        <v>10.79</v>
      </c>
      <c r="AJ165" s="731">
        <v>22.8</v>
      </c>
      <c r="AK165" s="731">
        <v>11.3</v>
      </c>
      <c r="AL165" s="732">
        <v>45760</v>
      </c>
      <c r="AM165" s="733">
        <v>0.5</v>
      </c>
      <c r="AN165" s="731">
        <v>0.93</v>
      </c>
      <c r="AO165" s="734">
        <f t="shared" si="57"/>
        <v>-16.282540857700543</v>
      </c>
      <c r="AP165" s="735">
        <f t="shared" si="58"/>
        <v>21.663902656943808</v>
      </c>
      <c r="AQ165" s="846">
        <f t="shared" si="59"/>
        <v>388.50892212128196</v>
      </c>
      <c r="AR165" s="618">
        <f>INDEX(Historical!$C$7:$C$1227,MATCH(B165,Historical!$B$7:$B$1249,0))*IF(AH165="n/a",1.03,IF(AH165&lt;0,1.01,IF(AH165&gt;10,1.1,(1+AH165/100))))</f>
        <v>3.74</v>
      </c>
      <c r="AS165" s="730">
        <f t="shared" si="60"/>
        <v>4.1140000000000008</v>
      </c>
      <c r="AT165" s="730">
        <f t="shared" si="64"/>
        <v>4.5254000000000012</v>
      </c>
      <c r="AU165" s="730">
        <f t="shared" si="64"/>
        <v>4.977940000000002</v>
      </c>
      <c r="AV165" s="730">
        <f t="shared" si="64"/>
        <v>5.4757340000000028</v>
      </c>
      <c r="AW165" s="723">
        <f t="shared" si="61"/>
        <v>22.833074000000007</v>
      </c>
      <c r="AX165" s="736">
        <f t="shared" si="62"/>
        <v>5.0353005777797399</v>
      </c>
      <c r="AY165" s="892">
        <v>1.37</v>
      </c>
      <c r="AZ165" s="733">
        <v>34.29</v>
      </c>
      <c r="BA165" s="733">
        <v>6.9999999999999993E-2</v>
      </c>
      <c r="BB165" s="733">
        <v>11.14</v>
      </c>
      <c r="BC165" s="733">
        <v>15</v>
      </c>
      <c r="BD165" s="866"/>
      <c r="BE165" s="594">
        <v>1984</v>
      </c>
      <c r="BF165" s="856">
        <f t="shared" si="63"/>
        <v>4</v>
      </c>
      <c r="BG165" s="784" t="s">
        <v>135</v>
      </c>
      <c r="BH165" s="823" t="s">
        <v>4455</v>
      </c>
      <c r="BI165" s="823" t="s">
        <v>4456</v>
      </c>
    </row>
    <row r="166" spans="1:61" ht="11.25" hidden="1" customHeight="1" x14ac:dyDescent="0.2">
      <c r="A166" s="822" t="s">
        <v>4767</v>
      </c>
      <c r="B166" s="833" t="s">
        <v>197</v>
      </c>
      <c r="C166" s="889" t="s">
        <v>107</v>
      </c>
      <c r="D166" s="889" t="s">
        <v>4205</v>
      </c>
      <c r="E166" s="699">
        <v>42</v>
      </c>
      <c r="F166" s="1153">
        <v>64</v>
      </c>
      <c r="G166" s="1153" t="s">
        <v>36</v>
      </c>
      <c r="H166" s="1153" t="s">
        <v>105</v>
      </c>
      <c r="I166">
        <v>46.57</v>
      </c>
      <c r="J166" s="618">
        <f t="shared" si="50"/>
        <v>3.7792570324243075</v>
      </c>
      <c r="K166" s="835">
        <v>0.44</v>
      </c>
      <c r="L166" s="845">
        <v>4</v>
      </c>
      <c r="M166" s="609">
        <f t="shared" si="51"/>
        <v>1.76</v>
      </c>
      <c r="N166" s="828" t="s">
        <v>144</v>
      </c>
      <c r="O166" s="700">
        <v>0.4</v>
      </c>
      <c r="P166" s="603">
        <v>44818</v>
      </c>
      <c r="Q166" s="603">
        <v>44835</v>
      </c>
      <c r="R166" s="609">
        <f t="shared" si="52"/>
        <v>9.9999999999999947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1.9672131147540961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4.8251618490393167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4.4633805728554021</v>
      </c>
      <c r="V166" s="667">
        <f>IF(INDEX(Historical!$N$7:$N$1218,MATCH(B166,Historical!$B$7:$B$1249,0))=0,"n/a",((INDEX(Historical!$C$7:$C$1227,MATCH(B166,Historical!$B$7:$B$1249,0))/INDEX(Historical!$N$7:$N$1218,MATCH(B166,Historical!$B$7:$B$1249,0)))^(1/10)-1)*100)</f>
        <v>3.3526928674343814</v>
      </c>
      <c r="W166" s="668">
        <f t="shared" si="53"/>
        <v>1.3312822705024467</v>
      </c>
      <c r="X166" s="669">
        <f t="shared" si="54"/>
        <v>0.3459984940197986</v>
      </c>
      <c r="Y166" s="627"/>
      <c r="Z166" s="618">
        <f t="shared" si="55"/>
        <v>39.909297052154194</v>
      </c>
      <c r="AA166" s="844">
        <f t="shared" si="56"/>
        <v>10.560090702947846</v>
      </c>
      <c r="AB166" s="845">
        <v>12</v>
      </c>
      <c r="AC166" s="824">
        <v>4.41</v>
      </c>
      <c r="AD166" s="824">
        <v>2.13</v>
      </c>
      <c r="AE166" s="824">
        <v>4.55</v>
      </c>
      <c r="AF166" s="824">
        <v>1.39</v>
      </c>
      <c r="AG166" s="824">
        <v>12.2</v>
      </c>
      <c r="AH166" s="824">
        <v>47.4</v>
      </c>
      <c r="AI166" s="824">
        <v>1.43</v>
      </c>
      <c r="AJ166" s="824">
        <v>12.9</v>
      </c>
      <c r="AK166" s="824">
        <v>5</v>
      </c>
      <c r="AL166" s="840">
        <v>840.85</v>
      </c>
      <c r="AM166" s="830">
        <v>0.1</v>
      </c>
      <c r="AN166" s="824">
        <v>0.1</v>
      </c>
      <c r="AO166" s="705">
        <f t="shared" si="57"/>
        <v>-2.3174530976681371</v>
      </c>
      <c r="AP166" s="706">
        <f t="shared" si="58"/>
        <v>8.2426376052797092</v>
      </c>
      <c r="AQ166" s="846">
        <f t="shared" si="59"/>
        <v>-19.230021867039671</v>
      </c>
      <c r="AR166" s="618">
        <f>INDEX(Historical!$C$7:$C$1227,MATCH(B166,Historical!$B$7:$B$1249,0))*IF(AH166="n/a",1.03,IF(AH166&lt;0,1.01,IF(AH166&gt;10,1.1,(1+AH166/100))))</f>
        <v>1.7105000000000001</v>
      </c>
      <c r="AS166" s="844">
        <f t="shared" si="60"/>
        <v>1.73496015</v>
      </c>
      <c r="AT166" s="844">
        <f t="shared" si="64"/>
        <v>1.8217081575</v>
      </c>
      <c r="AU166" s="844">
        <f t="shared" si="64"/>
        <v>1.9127935653750001</v>
      </c>
      <c r="AV166" s="844">
        <f t="shared" si="64"/>
        <v>2.0084332436437502</v>
      </c>
      <c r="AW166" s="618">
        <f t="shared" si="61"/>
        <v>9.1883951165187501</v>
      </c>
      <c r="AX166" s="713">
        <f t="shared" si="62"/>
        <v>19.730287989089007</v>
      </c>
      <c r="AY166" s="891">
        <v>0.77</v>
      </c>
      <c r="AZ166" s="830">
        <v>22.53</v>
      </c>
      <c r="BA166" s="830">
        <v>0.01</v>
      </c>
      <c r="BB166" s="830">
        <v>7.5600000000000005</v>
      </c>
      <c r="BC166" s="830">
        <v>12.9</v>
      </c>
      <c r="BE166" s="594">
        <v>1981</v>
      </c>
      <c r="BF166" s="856">
        <f t="shared" si="63"/>
        <v>4</v>
      </c>
      <c r="BG166" s="840">
        <v>1.4000000000000001</v>
      </c>
      <c r="BH166" s="823" t="s">
        <v>4455</v>
      </c>
      <c r="BI166" s="823" t="s">
        <v>4456</v>
      </c>
    </row>
    <row r="167" spans="1:61" ht="11.25" hidden="1" customHeight="1" x14ac:dyDescent="0.2">
      <c r="A167" s="670" t="s">
        <v>4604</v>
      </c>
      <c r="B167" s="746" t="s">
        <v>4034</v>
      </c>
      <c r="C167" s="889" t="s">
        <v>4186</v>
      </c>
      <c r="D167" s="889" t="s">
        <v>4216</v>
      </c>
      <c r="E167" s="699">
        <v>10</v>
      </c>
      <c r="F167" s="1153">
        <v>496</v>
      </c>
      <c r="G167" s="1134" t="s">
        <v>105</v>
      </c>
      <c r="H167" s="1134" t="s">
        <v>105</v>
      </c>
      <c r="I167" t="n">
        <v>19.3</v>
      </c>
      <c r="J167" s="618">
        <f t="shared" si="50"/>
        <v>7.8756476683937819</v>
      </c>
      <c r="K167" s="822">
        <v>0.38</v>
      </c>
      <c r="L167" s="1155">
        <v>4</v>
      </c>
      <c r="M167" s="609">
        <f t="shared" si="51"/>
        <v>1.52</v>
      </c>
      <c r="N167" s="1155" t="s">
        <v>508</v>
      </c>
      <c r="O167" s="575">
        <v>0.37333333333333335</v>
      </c>
      <c r="P167" s="603">
        <v>44813</v>
      </c>
      <c r="Q167" s="603">
        <v>44834</v>
      </c>
      <c r="R167" s="609">
        <f t="shared" si="52"/>
        <v>1.785714285714282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110.52631578947367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145.60209990935905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90.365393871587855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58.489319246111336</v>
      </c>
      <c r="W167" s="668">
        <f t="shared" si="53"/>
        <v>1.544989667110817</v>
      </c>
      <c r="X167" s="669">
        <f t="shared" si="54"/>
        <v>6.2320961290750256</v>
      </c>
      <c r="Y167" s="1084" t="s">
        <v>5243</v>
      </c>
      <c r="Z167" s="618">
        <f t="shared" si="55"/>
        <v>1013.3333333333335</v>
      </c>
      <c r="AA167" s="844">
        <f t="shared" si="56"/>
        <v>128.66666666666669</v>
      </c>
      <c r="AB167" s="845">
        <v>12</v>
      </c>
      <c r="AC167" s="840">
        <v>0.15</v>
      </c>
      <c r="AD167" s="840" t="s">
        <v>135</v>
      </c>
      <c r="AE167" s="824">
        <v>4.7300000000000004</v>
      </c>
      <c r="AF167" s="824">
        <v>0.88</v>
      </c>
      <c r="AG167" s="824">
        <v>4.3999999999999995</v>
      </c>
      <c r="AH167" s="824">
        <v>785.4</v>
      </c>
      <c r="AI167" s="824">
        <v>-162.5</v>
      </c>
      <c r="AJ167" s="647">
        <v>14.499999999999998</v>
      </c>
      <c r="AK167" s="647" t="s">
        <v>135</v>
      </c>
      <c r="AL167" s="840">
        <v>399.52</v>
      </c>
      <c r="AM167" s="840">
        <v>3.6999999999999997</v>
      </c>
      <c r="AN167" s="840">
        <v>0</v>
      </c>
      <c r="AO167" s="705">
        <f t="shared" si="57"/>
        <v>-30.425625126685048</v>
      </c>
      <c r="AP167" s="706">
        <f t="shared" si="58"/>
        <v>98.241041539981637</v>
      </c>
      <c r="AQ167" s="846">
        <f t="shared" si="59"/>
        <v>124.32780247433209</v>
      </c>
      <c r="AR167" s="618">
        <f>INDEX(Historical!$C$7:$C$1227,MATCH(B167,Historical!$B$7:$B$1249,0))*IF(AH167="n/a",1.03,IF(AH167&lt;0,1.01,IF(AH167&gt;10,1.1,(1+AH167/100))))</f>
        <v>1.4666666666666668</v>
      </c>
      <c r="AS167" s="844">
        <f t="shared" si="60"/>
        <v>1.4813333333333334</v>
      </c>
      <c r="AT167" s="844">
        <f t="shared" si="64"/>
        <v>1.5257733333333334</v>
      </c>
      <c r="AU167" s="844">
        <f t="shared" si="64"/>
        <v>1.5715465333333334</v>
      </c>
      <c r="AV167" s="844">
        <f t="shared" si="64"/>
        <v>1.6186929293333334</v>
      </c>
      <c r="AW167" s="618">
        <f t="shared" si="61"/>
        <v>7.6640127960000006</v>
      </c>
      <c r="AX167" s="713">
        <f t="shared" si="62"/>
        <v>39.709910860103633</v>
      </c>
      <c r="AY167" s="695">
        <v>0.73</v>
      </c>
      <c r="AZ167" s="824">
        <v>22.06</v>
      </c>
      <c r="BA167" s="824">
        <v>-9.1</v>
      </c>
      <c r="BB167" s="824">
        <v>7.93</v>
      </c>
      <c r="BC167" s="824">
        <v>1.5599999999999998</v>
      </c>
      <c r="BE167" s="594">
        <v>2013</v>
      </c>
      <c r="BF167" s="856">
        <f t="shared" si="63"/>
        <v>1</v>
      </c>
      <c r="BG167" s="840">
        <v>2.5</v>
      </c>
      <c r="BH167" s="823" t="s">
        <v>4455</v>
      </c>
      <c r="BI167" s="823" t="s">
        <v>4457</v>
      </c>
    </row>
    <row r="168" spans="1:61" ht="11.25" hidden="1" customHeight="1" x14ac:dyDescent="0.2">
      <c r="A168" s="839" t="s">
        <v>5218</v>
      </c>
      <c r="B168" s="833" t="s">
        <v>5213</v>
      </c>
      <c r="C168" s="889" t="s">
        <v>177</v>
      </c>
      <c r="D168" s="889" t="s">
        <v>4203</v>
      </c>
      <c r="E168" s="699">
        <v>6</v>
      </c>
      <c r="F168" s="1153">
        <v>655</v>
      </c>
      <c r="G168" s="1128" t="s">
        <v>105</v>
      </c>
      <c r="H168" s="1128" t="s">
        <v>105</v>
      </c>
      <c r="I168" t="n">
        <v>24.48</v>
      </c>
      <c r="J168" s="618">
        <f t="shared" si="50"/>
        <v>2.4509803921568629</v>
      </c>
      <c r="K168" s="835">
        <v>0.15</v>
      </c>
      <c r="L168" s="845">
        <v>4</v>
      </c>
      <c r="M168" s="609">
        <f t="shared" si="51"/>
        <v>0.6</v>
      </c>
      <c r="N168" s="828" t="s">
        <v>965</v>
      </c>
      <c r="O168" s="700">
        <v>0.125</v>
      </c>
      <c r="P168" s="603">
        <v>44624</v>
      </c>
      <c r="Q168" s="603">
        <v>44637</v>
      </c>
      <c r="R168" s="609">
        <f t="shared" si="52"/>
        <v>19.999999999999996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11.250000000000004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21.191827410603793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40.946405528565364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30.955539968035396</v>
      </c>
      <c r="W168" s="668">
        <f t="shared" si="53"/>
        <v>1.3227488705041652</v>
      </c>
      <c r="X168" s="669">
        <f t="shared" si="54"/>
        <v>1.1632501570615161</v>
      </c>
      <c r="Y168" s="640"/>
      <c r="Z168" s="618">
        <f t="shared" si="55"/>
        <v>12.195121951219512</v>
      </c>
      <c r="AA168" s="844">
        <f t="shared" si="56"/>
        <v>4.975609756097561</v>
      </c>
      <c r="AB168" s="845">
        <v>12</v>
      </c>
      <c r="AC168" s="824">
        <v>4.92</v>
      </c>
      <c r="AD168" s="824">
        <v>0.67</v>
      </c>
      <c r="AE168" s="824">
        <v>2.46</v>
      </c>
      <c r="AF168" s="824">
        <v>1.76</v>
      </c>
      <c r="AG168" s="824">
        <v>32.800000000000004</v>
      </c>
      <c r="AH168" s="824">
        <v>358.9</v>
      </c>
      <c r="AI168" s="824">
        <v>-16.350000000000001</v>
      </c>
      <c r="AJ168" s="824">
        <v>35.199999999999996</v>
      </c>
      <c r="AK168" s="824">
        <v>8.4699999999999989</v>
      </c>
      <c r="AL168" s="836">
        <v>22100</v>
      </c>
      <c r="AM168" s="830">
        <v>0.1</v>
      </c>
      <c r="AN168" s="824">
        <v>0.18</v>
      </c>
      <c r="AO168" s="705">
        <f t="shared" si="57"/>
        <v>38.421776164624667</v>
      </c>
      <c r="AP168" s="706">
        <f t="shared" si="58"/>
        <v>43.397385920722229</v>
      </c>
      <c r="AQ168" s="846">
        <f t="shared" si="59"/>
        <v>-37.613843520175074</v>
      </c>
      <c r="AR168" s="618">
        <f>INDEX(Historical!$C$7:$C$1227,MATCH(B168,Historical!$B$7:$B$1249,0))*IF(AH168="n/a",1.03,IF(AH168&lt;0,1.01,IF(AH168&gt;10,1.1,(1+AH168/100))))</f>
        <v>0.48950000000000005</v>
      </c>
      <c r="AS168" s="844">
        <f t="shared" si="60"/>
        <v>0.49439500000000003</v>
      </c>
      <c r="AT168" s="844">
        <f t="shared" si="64"/>
        <v>0.53627025650000004</v>
      </c>
      <c r="AU168" s="844">
        <f t="shared" si="64"/>
        <v>0.58169234722555008</v>
      </c>
      <c r="AV168" s="844">
        <f t="shared" si="64"/>
        <v>0.63096168903555416</v>
      </c>
      <c r="AW168" s="618">
        <f t="shared" si="61"/>
        <v>2.7328192927611044</v>
      </c>
      <c r="AX168" s="713">
        <f t="shared" si="62"/>
        <v>11.163477503109085</v>
      </c>
      <c r="AY168" s="891">
        <v>0.21</v>
      </c>
      <c r="AZ168" s="830">
        <v>62.41</v>
      </c>
      <c r="BA168" s="830">
        <v>-20.82</v>
      </c>
      <c r="BB168" s="830">
        <v>-0.38</v>
      </c>
      <c r="BC168" s="830">
        <v>1</v>
      </c>
      <c r="BE168" s="594">
        <v>2017</v>
      </c>
      <c r="BF168" s="856">
        <f t="shared" si="63"/>
        <v>1</v>
      </c>
      <c r="BG168" s="840">
        <v>19.5</v>
      </c>
      <c r="BH168" s="823" t="s">
        <v>4455</v>
      </c>
      <c r="BI168" s="823" t="s">
        <v>4456</v>
      </c>
    </row>
    <row r="169" spans="1:61" ht="11.25" hidden="1" customHeight="1" x14ac:dyDescent="0.2">
      <c r="A169" s="670" t="s">
        <v>4768</v>
      </c>
      <c r="B169" s="746" t="s">
        <v>3984</v>
      </c>
      <c r="C169" s="889" t="s">
        <v>4186</v>
      </c>
      <c r="D169" s="889" t="s">
        <v>4187</v>
      </c>
      <c r="E169" s="699">
        <v>9</v>
      </c>
      <c r="F169" s="1153">
        <v>534</v>
      </c>
      <c r="G169" s="1150" t="s">
        <v>105</v>
      </c>
      <c r="H169" s="1150" t="s">
        <v>105</v>
      </c>
      <c r="I169">
        <v>20.02</v>
      </c>
      <c r="J169" s="618">
        <f t="shared" si="50"/>
        <v>5.4945054945054954</v>
      </c>
      <c r="K169" s="822">
        <v>0.27500000000000002</v>
      </c>
      <c r="L169" s="1155">
        <v>4</v>
      </c>
      <c r="M169" s="609">
        <f t="shared" si="51"/>
        <v>1.1000000000000001</v>
      </c>
      <c r="N169" s="1155" t="s">
        <v>316</v>
      </c>
      <c r="O169" s="575">
        <v>0.26500000000000001</v>
      </c>
      <c r="P169" s="603">
        <v>44650</v>
      </c>
      <c r="Q169" s="603">
        <v>44666</v>
      </c>
      <c r="R169" s="609">
        <f t="shared" si="52"/>
        <v>3.7735849056603805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7.1794871794871762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9.3139114651860986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8.9736444803260262</v>
      </c>
      <c r="V169" s="667" t="str">
        <f>IF(INDEX(Historical!$N$7:$N$1218,MATCH(B169,Historical!$B$7:$B$1249,0))=0,"n/a",((INDEX(Historical!$C$7:$C$1227,MATCH(B169,Historical!$B$7:$B$1249,0))/INDEX(Historical!$N$7:$N$1218,MATCH(B169,Historical!$B$7:$B$1249,0)))^(1/10)-1)*100)</f>
        <v>n/a</v>
      </c>
      <c r="W169" s="668" t="str">
        <f t="shared" si="53"/>
        <v>n/a</v>
      </c>
      <c r="X169" s="669">
        <f t="shared" si="54"/>
        <v>1.1964859307101368</v>
      </c>
      <c r="Y169" s="619"/>
      <c r="Z169" s="618" t="str">
        <f t="shared" si="55"/>
        <v>n/a</v>
      </c>
      <c r="AA169" s="844" t="str">
        <f t="shared" si="56"/>
        <v>n/a</v>
      </c>
      <c r="AB169" s="845">
        <v>12</v>
      </c>
      <c r="AC169" s="840">
        <v>-0.04</v>
      </c>
      <c r="AD169" s="840" t="s">
        <v>135</v>
      </c>
      <c r="AE169" s="824">
        <v>9.8699999999999992</v>
      </c>
      <c r="AF169" s="824">
        <v>2.33</v>
      </c>
      <c r="AG169" s="824">
        <v>-0.5</v>
      </c>
      <c r="AH169" s="824">
        <v>-12.1</v>
      </c>
      <c r="AI169" s="824">
        <v>671.43</v>
      </c>
      <c r="AJ169" s="647">
        <v>7.5</v>
      </c>
      <c r="AK169" s="647">
        <v>10.8</v>
      </c>
      <c r="AL169" s="840">
        <v>1920</v>
      </c>
      <c r="AM169" s="840">
        <v>1.78</v>
      </c>
      <c r="AN169" s="840">
        <v>0.95</v>
      </c>
      <c r="AO169" s="705" t="str">
        <f t="shared" si="57"/>
        <v>n/a</v>
      </c>
      <c r="AP169" s="706">
        <f t="shared" si="58"/>
        <v>14.468149974831523</v>
      </c>
      <c r="AQ169" s="846" t="str">
        <f t="shared" si="59"/>
        <v>n/a</v>
      </c>
      <c r="AR169" s="618">
        <f>INDEX(Historical!$C$7:$C$1227,MATCH(B169,Historical!$B$7:$B$1249,0))*IF(AH169="n/a",1.03,IF(AH169&lt;0,1.01,IF(AH169&gt;10,1.1,(1+AH169/100))))</f>
        <v>1.05545</v>
      </c>
      <c r="AS169" s="844">
        <f t="shared" si="60"/>
        <v>1.160995</v>
      </c>
      <c r="AT169" s="844">
        <f t="shared" si="64"/>
        <v>1.2770945</v>
      </c>
      <c r="AU169" s="844">
        <f t="shared" si="64"/>
        <v>1.4048039500000002</v>
      </c>
      <c r="AV169" s="844">
        <f t="shared" si="64"/>
        <v>1.5452843450000004</v>
      </c>
      <c r="AW169" s="618">
        <f t="shared" si="61"/>
        <v>6.4436277950000012</v>
      </c>
      <c r="AX169" s="713">
        <f t="shared" si="62"/>
        <v>32.18595302197803</v>
      </c>
      <c r="AY169" s="695">
        <v>1.1399999999999999</v>
      </c>
      <c r="AZ169" s="824">
        <v>24.529999999999998</v>
      </c>
      <c r="BA169" s="824">
        <v>-16.07</v>
      </c>
      <c r="BB169" s="824">
        <v>8.1100000000000012</v>
      </c>
      <c r="BC169" s="824">
        <v>5.5100000000000007</v>
      </c>
      <c r="BE169" s="594">
        <v>2014</v>
      </c>
      <c r="BF169" s="856">
        <f t="shared" si="63"/>
        <v>1</v>
      </c>
      <c r="BG169" s="840">
        <v>-0.2</v>
      </c>
      <c r="BH169" s="823" t="s">
        <v>4455</v>
      </c>
      <c r="BI169" s="823" t="s">
        <v>4457</v>
      </c>
    </row>
    <row r="170" spans="1:61" ht="11.25" hidden="1" customHeight="1" x14ac:dyDescent="0.2">
      <c r="A170" s="822" t="s">
        <v>1073</v>
      </c>
      <c r="B170" s="833" t="s">
        <v>1074</v>
      </c>
      <c r="C170" s="889" t="s">
        <v>4186</v>
      </c>
      <c r="D170" s="889" t="s">
        <v>4187</v>
      </c>
      <c r="E170" s="699">
        <v>12</v>
      </c>
      <c r="F170" s="1153">
        <v>322</v>
      </c>
      <c r="G170" s="1133" t="s">
        <v>105</v>
      </c>
      <c r="H170" s="1133" t="s">
        <v>105</v>
      </c>
      <c r="I170" t="n">
        <v>42.96</v>
      </c>
      <c r="J170" s="618">
        <f t="shared" si="50"/>
        <v>4.0037243947858476</v>
      </c>
      <c r="K170" s="835">
        <v>0.43</v>
      </c>
      <c r="L170" s="845">
        <v>4</v>
      </c>
      <c r="M170" s="609">
        <f t="shared" si="51"/>
        <v>1.72</v>
      </c>
      <c r="N170" s="828" t="s">
        <v>217</v>
      </c>
      <c r="O170" s="700">
        <v>0.34</v>
      </c>
      <c r="P170" s="603">
        <v>44561</v>
      </c>
      <c r="Q170" s="603">
        <v>44579</v>
      </c>
      <c r="R170" s="609">
        <f t="shared" si="52"/>
        <v>26.470588235294105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3.0303030303030276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4.2603601458844453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10.116379654429863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17.121894235865188</v>
      </c>
      <c r="W170" s="668">
        <f t="shared" si="53"/>
        <v>0.59084465276272469</v>
      </c>
      <c r="X170" s="669">
        <f t="shared" si="54"/>
        <v>0.51614181910356438</v>
      </c>
      <c r="Y170" s="628"/>
      <c r="Z170" s="618">
        <f t="shared" si="55"/>
        <v>150.87719298245614</v>
      </c>
      <c r="AA170" s="844">
        <f t="shared" si="56"/>
        <v>37.684210526315795</v>
      </c>
      <c r="AB170" s="845">
        <v>12</v>
      </c>
      <c r="AC170" s="824">
        <v>1.1399999999999999</v>
      </c>
      <c r="AD170" s="824">
        <v>5.79</v>
      </c>
      <c r="AE170" s="824">
        <v>9.17</v>
      </c>
      <c r="AF170" s="824">
        <v>3.12</v>
      </c>
      <c r="AG170" s="824">
        <v>8.9</v>
      </c>
      <c r="AH170" s="824">
        <v>28.299999999999997</v>
      </c>
      <c r="AI170" s="824">
        <v>6.5699999999999994</v>
      </c>
      <c r="AJ170" s="824">
        <v>19.600000000000001</v>
      </c>
      <c r="AK170" s="824">
        <v>6</v>
      </c>
      <c r="AL170" s="836">
        <v>8900</v>
      </c>
      <c r="AM170" s="830">
        <v>0.63</v>
      </c>
      <c r="AN170" s="824">
        <v>0</v>
      </c>
      <c r="AO170" s="705">
        <f t="shared" si="57"/>
        <v>-23.564106477100083</v>
      </c>
      <c r="AP170" s="706">
        <f t="shared" si="58"/>
        <v>14.120104049215712</v>
      </c>
      <c r="AQ170" s="846">
        <f t="shared" si="59"/>
        <v>128.59448505266093</v>
      </c>
      <c r="AR170" s="618">
        <f>INDEX(Historical!$C$7:$C$1227,MATCH(B170,Historical!$B$7:$B$1249,0))*IF(AH170="n/a",1.03,IF(AH170&lt;0,1.01,IF(AH170&gt;10,1.1,(1+AH170/100))))</f>
        <v>1.4960000000000002</v>
      </c>
      <c r="AS170" s="844">
        <f t="shared" si="60"/>
        <v>1.5942872000000003</v>
      </c>
      <c r="AT170" s="844">
        <f t="shared" si="64"/>
        <v>1.6899444320000006</v>
      </c>
      <c r="AU170" s="844">
        <f t="shared" si="64"/>
        <v>1.7913410979200006</v>
      </c>
      <c r="AV170" s="844">
        <f t="shared" si="64"/>
        <v>1.8988215637952008</v>
      </c>
      <c r="AW170" s="618">
        <f t="shared" si="61"/>
        <v>8.4703942937152021</v>
      </c>
      <c r="AX170" s="713">
        <f t="shared" si="62"/>
        <v>19.716932713489761</v>
      </c>
      <c r="AY170" s="891">
        <v>0.55000000000000004</v>
      </c>
      <c r="AZ170" s="830">
        <v>12.41</v>
      </c>
      <c r="BA170" s="830">
        <v>-27.82</v>
      </c>
      <c r="BB170" s="830">
        <v>4</v>
      </c>
      <c r="BC170" s="830">
        <v>-8.1100000000000012</v>
      </c>
      <c r="BE170" s="594">
        <v>2011</v>
      </c>
      <c r="BF170" s="856">
        <f t="shared" si="63"/>
        <v>1</v>
      </c>
      <c r="BG170" s="840">
        <v>3.9</v>
      </c>
      <c r="BH170" s="823" t="s">
        <v>4455</v>
      </c>
      <c r="BI170" s="823" t="s">
        <v>4457</v>
      </c>
    </row>
    <row r="171" spans="1:61" ht="11.25" hidden="1" customHeight="1" x14ac:dyDescent="0.2">
      <c r="A171" s="829" t="s">
        <v>4771</v>
      </c>
      <c r="B171" s="833" t="s">
        <v>176</v>
      </c>
      <c r="C171" s="889" t="s">
        <v>177</v>
      </c>
      <c r="D171" s="889" t="s">
        <v>4203</v>
      </c>
      <c r="E171" s="699">
        <v>35</v>
      </c>
      <c r="F171" s="1153">
        <v>81</v>
      </c>
      <c r="G171" s="1155" t="s">
        <v>114</v>
      </c>
      <c r="H171" s="1155" t="s">
        <v>114</v>
      </c>
      <c r="I171" t="n">
        <v>168.0</v>
      </c>
      <c r="J171" s="618">
        <f t="shared" si="50"/>
        <v>3.3809523809523809</v>
      </c>
      <c r="K171" s="842">
        <v>1.42</v>
      </c>
      <c r="L171" s="845">
        <v>4</v>
      </c>
      <c r="M171" s="609">
        <f t="shared" si="51"/>
        <v>5.68</v>
      </c>
      <c r="N171" s="828" t="s">
        <v>110</v>
      </c>
      <c r="O171" s="701">
        <v>1.34</v>
      </c>
      <c r="P171" s="603">
        <v>44607</v>
      </c>
      <c r="Q171" s="603">
        <v>44630</v>
      </c>
      <c r="R171" s="609">
        <f t="shared" si="52"/>
        <v>5.9701492537313312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2.3121387283236761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5.8291973697796928</v>
      </c>
      <c r="U171" s="667">
        <f>IF(INDEX(Historical!$H$7:$H$1218,MATCH(B171,Historical!$B$7:$B$1249,0))=0,"n/a",((INDEX(Historical!$C$7:$C$1227,MATCH(B171,Historical!$B$7:$B$1249,0))/INDEX(Historical!$H$7:$H$1218,MATCH(B171,Historical!$B$7:$B$1249,0)))^(1/5)-1)*100)</f>
        <v>4.3584081237309613</v>
      </c>
      <c r="V171" s="667">
        <f>IF(INDEX(Historical!$N$7:$N$1218,MATCH(B171,Historical!$B$7:$B$1249,0))=0,"n/a",((INDEX(Historical!$C$7:$C$1227,MATCH(B171,Historical!$B$7:$B$1249,0))/INDEX(Historical!$N$7:$N$1218,MATCH(B171,Historical!$B$7:$B$1249,0)))^(1/10)-1)*100)</f>
        <v>5.5634570186028798</v>
      </c>
      <c r="W171" s="668">
        <f t="shared" si="53"/>
        <v>0.78339926221367018</v>
      </c>
      <c r="X171" s="669">
        <f t="shared" si="54"/>
        <v>4.3238175830664298E-2</v>
      </c>
      <c r="Y171" s="631"/>
      <c r="Z171" s="618">
        <f t="shared" si="55"/>
        <v>32.309442548350397</v>
      </c>
      <c r="AA171" s="844">
        <f t="shared" si="56"/>
        <v>9.5563139931740615</v>
      </c>
      <c r="AB171" s="845">
        <v>12</v>
      </c>
      <c r="AC171" s="824">
        <v>17.579999999999998</v>
      </c>
      <c r="AD171" s="824">
        <v>0.7</v>
      </c>
      <c r="AE171" s="824">
        <v>1.56</v>
      </c>
      <c r="AF171" s="824">
        <v>2.2000000000000002</v>
      </c>
      <c r="AG171" s="824">
        <v>22.900000000000002</v>
      </c>
      <c r="AH171" s="825">
        <v>374.5</v>
      </c>
      <c r="AI171" s="825">
        <v>-10.91</v>
      </c>
      <c r="AJ171" s="824">
        <v>100.8</v>
      </c>
      <c r="AK171" s="824">
        <v>14.67</v>
      </c>
      <c r="AL171" s="836">
        <v>353180</v>
      </c>
      <c r="AM171" s="830">
        <v>0.08</v>
      </c>
      <c r="AN171" s="824">
        <v>0.15</v>
      </c>
      <c r="AO171" s="705">
        <f t="shared" si="57"/>
        <v>-1.8169534884907197</v>
      </c>
      <c r="AP171" s="706">
        <f t="shared" si="58"/>
        <v>7.7393605046833418</v>
      </c>
      <c r="AQ171" s="846">
        <f t="shared" si="59"/>
        <v>-3.3358832865451715</v>
      </c>
      <c r="AR171" s="618">
        <f>INDEX(Historical!$C$7:$C$1227,MATCH(B171,Historical!$B$7:$B$1249,0))*IF(AH171="n/a",1.03,IF(AH171&lt;0,1.01,IF(AH171&gt;10,1.1,(1+AH171/100))))</f>
        <v>5.8410000000000002</v>
      </c>
      <c r="AS171" s="844">
        <f t="shared" si="60"/>
        <v>5.8994100000000005</v>
      </c>
      <c r="AT171" s="844">
        <f t="shared" si="64"/>
        <v>6.489351000000001</v>
      </c>
      <c r="AU171" s="844">
        <f t="shared" si="64"/>
        <v>7.138286100000002</v>
      </c>
      <c r="AV171" s="844">
        <f t="shared" si="64"/>
        <v>7.8521147100000031</v>
      </c>
      <c r="AW171" s="618">
        <f t="shared" si="61"/>
        <v>33.220161810000008</v>
      </c>
      <c r="AX171" s="713">
        <f t="shared" si="62"/>
        <v>19.773905839285717</v>
      </c>
      <c r="AY171" s="891">
        <v>1.2</v>
      </c>
      <c r="AZ171" s="830">
        <v>65.55</v>
      </c>
      <c r="BA171" s="830">
        <v>-3.36</v>
      </c>
      <c r="BB171" s="830">
        <v>8.15</v>
      </c>
      <c r="BC171" s="830">
        <v>13.61</v>
      </c>
      <c r="BE171" s="594">
        <v>1988</v>
      </c>
      <c r="BF171" s="856">
        <f t="shared" si="63"/>
        <v>4</v>
      </c>
      <c r="BG171" s="840">
        <v>13.600000000000001</v>
      </c>
      <c r="BH171" s="823" t="s">
        <v>4455</v>
      </c>
      <c r="BI171" s="823" t="s">
        <v>4456</v>
      </c>
    </row>
    <row r="172" spans="1:61" s="737" customFormat="1" ht="11.25" hidden="1" customHeight="1" x14ac:dyDescent="0.2">
      <c r="A172" s="886" t="s">
        <v>4609</v>
      </c>
      <c r="B172" s="743" t="s">
        <v>4605</v>
      </c>
      <c r="C172" s="889" t="s">
        <v>111</v>
      </c>
      <c r="D172" s="889" t="s">
        <v>4211</v>
      </c>
      <c r="E172" s="721">
        <v>6</v>
      </c>
      <c r="F172" s="1153">
        <v>670</v>
      </c>
      <c r="G172" s="1154" t="s">
        <v>105</v>
      </c>
      <c r="H172" s="1154" t="s">
        <v>105</v>
      </c>
      <c r="I172">
        <v>169.75</v>
      </c>
      <c r="J172" s="723">
        <f t="shared" si="50"/>
        <v>0.44771723122238583</v>
      </c>
      <c r="K172" s="724">
        <v>0.19</v>
      </c>
      <c r="L172" s="725">
        <v>4</v>
      </c>
      <c r="M172" s="726">
        <f t="shared" si="51"/>
        <v>0.76</v>
      </c>
      <c r="N172" s="727" t="s">
        <v>681</v>
      </c>
      <c r="O172" s="728">
        <v>0.18</v>
      </c>
      <c r="P172" s="1049">
        <v>44728</v>
      </c>
      <c r="Q172" s="1049">
        <v>44743</v>
      </c>
      <c r="R172" s="726">
        <f t="shared" si="52"/>
        <v>5.5555555555555607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4.4117647058823373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5.7715899735125475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6.4267992326247247</v>
      </c>
      <c r="V172" s="667">
        <f>IF(INDEX(Historical!$N$7:$N$1218,MATCH(B172,Historical!$B$7:$B$1249,0))=0,"n/a",((INDEX(Historical!$C$7:$C$1227,MATCH(B172,Historical!$B$7:$B$1249,0))/INDEX(Historical!$N$7:$N$1218,MATCH(B172,Historical!$B$7:$B$1249,0)))^(1/10)-1)*100)</f>
        <v>8.2956062937228126</v>
      </c>
      <c r="W172" s="668">
        <f t="shared" si="53"/>
        <v>0.77472326977327843</v>
      </c>
      <c r="X172" s="669">
        <f t="shared" si="54"/>
        <v>0.68370204602390683</v>
      </c>
      <c r="Y172" s="890"/>
      <c r="Z172" s="723">
        <f t="shared" si="55"/>
        <v>11.275964391691394</v>
      </c>
      <c r="AA172" s="730">
        <f t="shared" si="56"/>
        <v>25.185459940652819</v>
      </c>
      <c r="AB172" s="725">
        <v>12</v>
      </c>
      <c r="AC172" s="731">
        <v>6.74</v>
      </c>
      <c r="AD172" s="731" t="s">
        <v>135</v>
      </c>
      <c r="AE172" s="731">
        <v>2.72</v>
      </c>
      <c r="AF172" s="731">
        <v>3.57</v>
      </c>
      <c r="AG172" s="731">
        <v>14.099999999999998</v>
      </c>
      <c r="AH172" s="731">
        <v>37.200000000000003</v>
      </c>
      <c r="AI172" s="731">
        <v>7.76</v>
      </c>
      <c r="AJ172" s="731">
        <v>9.4</v>
      </c>
      <c r="AK172" s="731" t="s">
        <v>135</v>
      </c>
      <c r="AL172" s="732">
        <v>6710</v>
      </c>
      <c r="AM172" s="733">
        <v>0.2</v>
      </c>
      <c r="AN172" s="731">
        <v>0.71</v>
      </c>
      <c r="AO172" s="734">
        <f t="shared" si="57"/>
        <v>-18.310943476805708</v>
      </c>
      <c r="AP172" s="735">
        <f t="shared" si="58"/>
        <v>6.8745164638471108</v>
      </c>
      <c r="AQ172" s="846">
        <f t="shared" si="59"/>
        <v>99.902300568308803</v>
      </c>
      <c r="AR172" s="618">
        <f>INDEX(Historical!$C$7:$C$1227,MATCH(B172,Historical!$B$7:$B$1249,0))*IF(AH172="n/a",1.03,IF(AH172&lt;0,1.01,IF(AH172&gt;10,1.1,(1+AH172/100))))</f>
        <v>0.78100000000000003</v>
      </c>
      <c r="AS172" s="730">
        <f t="shared" si="60"/>
        <v>0.84160559999999995</v>
      </c>
      <c r="AT172" s="730">
        <f t="shared" si="64"/>
        <v>0.86685376800000002</v>
      </c>
      <c r="AU172" s="730">
        <f t="shared" si="64"/>
        <v>0.89285938104000007</v>
      </c>
      <c r="AV172" s="730">
        <f t="shared" si="64"/>
        <v>0.91964516247120009</v>
      </c>
      <c r="AW172" s="723">
        <f t="shared" si="61"/>
        <v>4.3019639115111996</v>
      </c>
      <c r="AX172" s="736">
        <f t="shared" si="62"/>
        <v>2.5342939095794992</v>
      </c>
      <c r="AY172" s="892">
        <v>1.28</v>
      </c>
      <c r="AZ172" s="733">
        <v>42.64</v>
      </c>
      <c r="BA172" s="733">
        <v>-2.0099999999999998</v>
      </c>
      <c r="BB172" s="733">
        <v>10.040000000000001</v>
      </c>
      <c r="BC172" s="733">
        <v>19.689999999999998</v>
      </c>
      <c r="BD172" s="866"/>
      <c r="BE172" s="594">
        <v>2017</v>
      </c>
      <c r="BF172" s="856">
        <f t="shared" si="63"/>
        <v>1</v>
      </c>
      <c r="BG172" s="784">
        <v>6.2</v>
      </c>
      <c r="BH172" s="823" t="s">
        <v>4455</v>
      </c>
      <c r="BI172" s="823" t="s">
        <v>4456</v>
      </c>
    </row>
    <row r="173" spans="1:61" ht="11.25" hidden="1" customHeight="1" x14ac:dyDescent="0.2">
      <c r="A173" s="822" t="s">
        <v>4772</v>
      </c>
      <c r="B173" s="833" t="s">
        <v>166</v>
      </c>
      <c r="C173" s="889" t="s">
        <v>130</v>
      </c>
      <c r="D173" s="889" t="s">
        <v>4207</v>
      </c>
      <c r="E173" s="699">
        <v>55</v>
      </c>
      <c r="F173" s="1153">
        <v>19</v>
      </c>
      <c r="G173" s="1132" t="s">
        <v>36</v>
      </c>
      <c r="H173" s="1132" t="s">
        <v>36</v>
      </c>
      <c r="I173">
        <v>63.65</v>
      </c>
      <c r="J173" s="618">
        <f t="shared" si="50"/>
        <v>1.5710919088766693</v>
      </c>
      <c r="K173" s="835">
        <v>0.25</v>
      </c>
      <c r="L173" s="845">
        <v>4</v>
      </c>
      <c r="M173" s="609">
        <f t="shared" si="51"/>
        <v>1</v>
      </c>
      <c r="N173" s="828" t="s">
        <v>427</v>
      </c>
      <c r="O173" s="700">
        <v>0.23</v>
      </c>
      <c r="P173" s="603">
        <v>44596</v>
      </c>
      <c r="Q173" s="603">
        <v>44610</v>
      </c>
      <c r="R173" s="609">
        <f t="shared" si="52"/>
        <v>8.6956521739130395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8.235294117647074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6.9522672739187108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5.9223841048812176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4.1097182501000251</v>
      </c>
      <c r="W173" s="668">
        <f t="shared" si="53"/>
        <v>1.4410681571022721</v>
      </c>
      <c r="X173" s="669" t="str">
        <f t="shared" si="54"/>
        <v>n/a</v>
      </c>
      <c r="Y173" s="631"/>
      <c r="Z173" s="618" t="str">
        <f t="shared" si="55"/>
        <v>n/a</v>
      </c>
      <c r="AA173" s="844" t="str">
        <f t="shared" si="56"/>
        <v>n/a</v>
      </c>
      <c r="AB173" s="845">
        <v>12</v>
      </c>
      <c r="AC173" s="824">
        <v>-0.24</v>
      </c>
      <c r="AD173" s="824" t="s">
        <v>135</v>
      </c>
      <c r="AE173" s="824">
        <v>4.1500000000000004</v>
      </c>
      <c r="AF173" s="824">
        <v>2.68</v>
      </c>
      <c r="AG173" s="824">
        <v>6.6000000000000005</v>
      </c>
      <c r="AH173" s="824">
        <v>212.4</v>
      </c>
      <c r="AI173" s="824">
        <v>16.14</v>
      </c>
      <c r="AJ173" s="824">
        <v>-28.7</v>
      </c>
      <c r="AK173" s="824">
        <v>11.700000000000001</v>
      </c>
      <c r="AL173" s="836">
        <v>3400</v>
      </c>
      <c r="AM173" s="830">
        <v>0.6</v>
      </c>
      <c r="AN173" s="824">
        <v>0.89</v>
      </c>
      <c r="AO173" s="705" t="str">
        <f t="shared" si="57"/>
        <v>n/a</v>
      </c>
      <c r="AP173" s="706">
        <f t="shared" si="58"/>
        <v>7.4934760137578866</v>
      </c>
      <c r="AQ173" s="846" t="str">
        <f t="shared" si="59"/>
        <v>n/a</v>
      </c>
      <c r="AR173" s="618">
        <f>INDEX(Historical!$C$7:$C$1227,MATCH(B173,Historical!$B$7:$B$1249,0))*IF(AH173="n/a",1.03,IF(AH173&lt;0,1.01,IF(AH173&gt;10,1.1,(1+AH173/100))))</f>
        <v>1.0120000000000002</v>
      </c>
      <c r="AS173" s="844">
        <f t="shared" si="60"/>
        <v>1.1132000000000004</v>
      </c>
      <c r="AT173" s="844">
        <f t="shared" si="64"/>
        <v>1.2245200000000005</v>
      </c>
      <c r="AU173" s="844">
        <f t="shared" si="64"/>
        <v>1.3469720000000007</v>
      </c>
      <c r="AV173" s="844">
        <f t="shared" si="64"/>
        <v>1.4816692000000009</v>
      </c>
      <c r="AW173" s="618">
        <f t="shared" si="61"/>
        <v>6.1783612000000021</v>
      </c>
      <c r="AX173" s="713">
        <f t="shared" si="62"/>
        <v>9.7067732914375515</v>
      </c>
      <c r="AY173" s="891">
        <v>0.43</v>
      </c>
      <c r="AZ173" s="830">
        <v>33.989999999999995</v>
      </c>
      <c r="BA173" s="830">
        <v>-9.92</v>
      </c>
      <c r="BB173" s="830">
        <v>11.53</v>
      </c>
      <c r="BC173" s="830">
        <v>13.73</v>
      </c>
      <c r="BE173" s="594">
        <v>1968</v>
      </c>
      <c r="BF173" s="856">
        <f t="shared" si="63"/>
        <v>7</v>
      </c>
      <c r="BG173" s="840">
        <v>2.1999999999999997</v>
      </c>
      <c r="BH173" s="823" t="s">
        <v>4455</v>
      </c>
      <c r="BI173" s="823" t="s">
        <v>4456</v>
      </c>
    </row>
    <row r="174" spans="1:61" ht="11.25" hidden="1" customHeight="1" x14ac:dyDescent="0.2">
      <c r="A174" s="822" t="s">
        <v>4773</v>
      </c>
      <c r="B174" s="833" t="s">
        <v>505</v>
      </c>
      <c r="C174" s="889" t="s">
        <v>107</v>
      </c>
      <c r="D174" s="889" t="s">
        <v>4205</v>
      </c>
      <c r="E174" s="699">
        <v>24</v>
      </c>
      <c r="F174" s="1153">
        <v>151</v>
      </c>
      <c r="G174" s="1134" t="s">
        <v>105</v>
      </c>
      <c r="H174" s="1134" t="s">
        <v>105</v>
      </c>
      <c r="I174">
        <v>72.989999999999995</v>
      </c>
      <c r="J174" s="618">
        <f t="shared" si="50"/>
        <v>2.6304973284011508</v>
      </c>
      <c r="K174" s="842">
        <v>0.48</v>
      </c>
      <c r="L174" s="845">
        <v>4</v>
      </c>
      <c r="M174" s="609">
        <f t="shared" si="51"/>
        <v>1.92</v>
      </c>
      <c r="N174" s="828" t="s">
        <v>316</v>
      </c>
      <c r="O174" s="701">
        <v>0.47499999999999998</v>
      </c>
      <c r="P174" s="603">
        <v>44819</v>
      </c>
      <c r="Q174" s="603">
        <v>44834</v>
      </c>
      <c r="R174" s="609">
        <f t="shared" si="52"/>
        <v>1.0526315789473695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2.1857923497267784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2.2353730292836715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2.3384900558402144</v>
      </c>
      <c r="V174" s="667">
        <f>IF(INDEX(Historical!$N$7:$N$1218,MATCH(B174,Historical!$B$7:$B$1249,0))=0,"n/a",((INDEX(Historical!$C$7:$C$1227,MATCH(B174,Historical!$B$7:$B$1249,0))/INDEX(Historical!$N$7:$N$1218,MATCH(B174,Historical!$B$7:$B$1249,0)))^(1/10)-1)*100)</f>
        <v>6.4644565110025143</v>
      </c>
      <c r="W174" s="668">
        <f t="shared" si="53"/>
        <v>0.3617458098542547</v>
      </c>
      <c r="X174" s="669" t="str">
        <f t="shared" si="54"/>
        <v>n/a</v>
      </c>
      <c r="Y174" s="834"/>
      <c r="Z174" s="618" t="str">
        <f t="shared" si="55"/>
        <v>n/a</v>
      </c>
      <c r="AA174" s="844" t="str">
        <f t="shared" si="56"/>
        <v>n/a</v>
      </c>
      <c r="AB174" s="845">
        <v>12</v>
      </c>
      <c r="AC174" s="824" t="s">
        <v>135</v>
      </c>
      <c r="AD174" s="824" t="s">
        <v>135</v>
      </c>
      <c r="AE174" s="824" t="s">
        <v>135</v>
      </c>
      <c r="AF174" s="824" t="s">
        <v>135</v>
      </c>
      <c r="AG174" s="824" t="s">
        <v>135</v>
      </c>
      <c r="AH174" s="824" t="s">
        <v>135</v>
      </c>
      <c r="AI174" s="824" t="s">
        <v>135</v>
      </c>
      <c r="AJ174" s="824" t="s">
        <v>135</v>
      </c>
      <c r="AK174" s="824" t="s">
        <v>135</v>
      </c>
      <c r="AL174" s="836" t="s">
        <v>135</v>
      </c>
      <c r="AM174" s="830" t="s">
        <v>135</v>
      </c>
      <c r="AN174" s="824" t="s">
        <v>135</v>
      </c>
      <c r="AO174" s="705" t="str">
        <f t="shared" si="57"/>
        <v>n/a</v>
      </c>
      <c r="AP174" s="706">
        <f t="shared" si="58"/>
        <v>4.9689873842413652</v>
      </c>
      <c r="AQ174" s="846" t="str">
        <f t="shared" si="59"/>
        <v>n/a</v>
      </c>
      <c r="AR174" s="618">
        <f>INDEX(Historical!$C$7:$C$1227,MATCH(B174,Historical!$B$7:$B$1249,0))*IF(AH174="n/a",1.03,IF(AH174&lt;0,1.01,IF(AH174&gt;10,1.1,(1+AH174/100))))</f>
        <v>1.9261000000000001</v>
      </c>
      <c r="AS174" s="844">
        <f t="shared" si="60"/>
        <v>1.9838830000000003</v>
      </c>
      <c r="AT174" s="844">
        <f t="shared" si="64"/>
        <v>2.0433994900000005</v>
      </c>
      <c r="AU174" s="844">
        <f t="shared" si="64"/>
        <v>2.1047014747000006</v>
      </c>
      <c r="AV174" s="844">
        <f t="shared" si="64"/>
        <v>2.1678425189410007</v>
      </c>
      <c r="AW174" s="618">
        <f t="shared" si="61"/>
        <v>10.225926483641002</v>
      </c>
      <c r="AX174" s="713">
        <f t="shared" si="62"/>
        <v>14.010037653981373</v>
      </c>
      <c r="AY174" s="891" t="s">
        <v>135</v>
      </c>
      <c r="AZ174" s="830" t="s">
        <v>135</v>
      </c>
      <c r="BA174" s="830" t="s">
        <v>135</v>
      </c>
      <c r="BB174" s="830" t="s">
        <v>135</v>
      </c>
      <c r="BC174" s="830" t="s">
        <v>135</v>
      </c>
      <c r="BD174" s="865" t="s">
        <v>4133</v>
      </c>
      <c r="BE174" s="594">
        <v>1999</v>
      </c>
      <c r="BF174" s="856">
        <f t="shared" si="63"/>
        <v>3</v>
      </c>
      <c r="BG174" s="840" t="s">
        <v>135</v>
      </c>
      <c r="BH174" s="823" t="s">
        <v>4455</v>
      </c>
      <c r="BI174" s="823" t="s">
        <v>4456</v>
      </c>
    </row>
    <row r="175" spans="1:61" ht="11.25" hidden="1" customHeight="1" x14ac:dyDescent="0.2">
      <c r="A175" s="822" t="s">
        <v>4774</v>
      </c>
      <c r="B175" s="833" t="s">
        <v>206</v>
      </c>
      <c r="C175" s="889" t="s">
        <v>111</v>
      </c>
      <c r="D175" s="889" t="s">
        <v>210</v>
      </c>
      <c r="E175" s="699">
        <v>36</v>
      </c>
      <c r="F175" s="1153">
        <v>77</v>
      </c>
      <c r="G175" s="1153" t="s">
        <v>36</v>
      </c>
      <c r="H175" s="1153" t="s">
        <v>36</v>
      </c>
      <c r="I175" t="n">
        <v>60.93</v>
      </c>
      <c r="J175" s="618">
        <f t="shared" si="50"/>
        <v>1.5099294272115542</v>
      </c>
      <c r="K175" s="842">
        <v>0.23</v>
      </c>
      <c r="L175" s="845">
        <v>4</v>
      </c>
      <c r="M175" s="609">
        <f t="shared" si="51"/>
        <v>0.92</v>
      </c>
      <c r="N175" s="828" t="s">
        <v>207</v>
      </c>
      <c r="O175" s="701">
        <v>0.22</v>
      </c>
      <c r="P175" s="603">
        <v>44720</v>
      </c>
      <c r="Q175" s="603">
        <v>44736</v>
      </c>
      <c r="R175" s="609">
        <f t="shared" si="52"/>
        <v>4.5454545454545494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3.5714285714285809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5.0717574498580165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4.5940283027151585</v>
      </c>
      <c r="V175" s="667">
        <f>IF(INDEX(Historical!$N$7:$N$1218,MATCH(B175,Historical!$B$7:$B$1249,0))=0,"n/a",((INDEX(Historical!$C$7:$C$1227,MATCH(B175,Historical!$B$7:$B$1249,0))/INDEX(Historical!$N$7:$N$1218,MATCH(B175,Historical!$B$7:$B$1249,0)))^(1/10)-1)*100)</f>
        <v>11.612317403390438</v>
      </c>
      <c r="W175" s="668">
        <f t="shared" si="53"/>
        <v>0.39561683883820159</v>
      </c>
      <c r="X175" s="669">
        <f t="shared" si="54"/>
        <v>0.51618295536125369</v>
      </c>
      <c r="Y175" s="640"/>
      <c r="Z175" s="618">
        <f t="shared" si="55"/>
        <v>34.586466165413533</v>
      </c>
      <c r="AA175" s="844">
        <f t="shared" si="56"/>
        <v>22.906015037593985</v>
      </c>
      <c r="AB175" s="845">
        <v>7</v>
      </c>
      <c r="AC175" s="824">
        <v>2.66</v>
      </c>
      <c r="AD175" s="824">
        <v>2.2200000000000002</v>
      </c>
      <c r="AE175" s="824">
        <v>2.2000000000000002</v>
      </c>
      <c r="AF175" s="824">
        <v>6.42</v>
      </c>
      <c r="AG175" s="824">
        <v>29.7</v>
      </c>
      <c r="AH175" s="824">
        <v>18.8</v>
      </c>
      <c r="AI175" s="824">
        <v>5.4399999999999995</v>
      </c>
      <c r="AJ175" s="824">
        <v>8.9</v>
      </c>
      <c r="AK175" s="824">
        <v>10</v>
      </c>
      <c r="AL175" s="836">
        <v>7270</v>
      </c>
      <c r="AM175" s="830">
        <v>0.6</v>
      </c>
      <c r="AN175" s="824">
        <v>0.56999999999999995</v>
      </c>
      <c r="AO175" s="705">
        <f t="shared" si="57"/>
        <v>-16.802057307667273</v>
      </c>
      <c r="AP175" s="706">
        <f t="shared" si="58"/>
        <v>6.1039577299267123</v>
      </c>
      <c r="AQ175" s="846">
        <f t="shared" si="59"/>
        <v>155.65307790167813</v>
      </c>
      <c r="AR175" s="618">
        <f>INDEX(Historical!$C$7:$C$1227,MATCH(B175,Historical!$B$7:$B$1249,0))*IF(AH175="n/a",1.03,IF(AH175&lt;0,1.01,IF(AH175&gt;10,1.1,(1+AH175/100))))</f>
        <v>0.95700000000000007</v>
      </c>
      <c r="AS175" s="844">
        <f t="shared" si="60"/>
        <v>1.0090608000000001</v>
      </c>
      <c r="AT175" s="844">
        <f t="shared" si="64"/>
        <v>1.1099668800000002</v>
      </c>
      <c r="AU175" s="844">
        <f t="shared" si="64"/>
        <v>1.2209635680000004</v>
      </c>
      <c r="AV175" s="844">
        <f t="shared" si="64"/>
        <v>1.3430599248000006</v>
      </c>
      <c r="AW175" s="618">
        <f t="shared" si="61"/>
        <v>5.6400511728000007</v>
      </c>
      <c r="AX175" s="713">
        <f t="shared" si="62"/>
        <v>9.2566078660758269</v>
      </c>
      <c r="AY175" s="891">
        <v>1.24</v>
      </c>
      <c r="AZ175" s="830">
        <v>32.43</v>
      </c>
      <c r="BA175" s="830">
        <v>-0.76</v>
      </c>
      <c r="BB175" s="830">
        <v>10.82</v>
      </c>
      <c r="BC175" s="830">
        <v>16.13</v>
      </c>
      <c r="BE175" s="594">
        <v>1987</v>
      </c>
      <c r="BF175" s="856">
        <f t="shared" si="63"/>
        <v>4</v>
      </c>
      <c r="BG175" s="840">
        <v>13.3</v>
      </c>
      <c r="BH175" s="823" t="s">
        <v>4455</v>
      </c>
      <c r="BI175" s="823" t="s">
        <v>4456</v>
      </c>
    </row>
    <row r="176" spans="1:61" ht="11.25" hidden="1" customHeight="1" x14ac:dyDescent="0.2">
      <c r="A176" s="822" t="s">
        <v>4775</v>
      </c>
      <c r="B176" s="833" t="s">
        <v>1086</v>
      </c>
      <c r="C176" s="889" t="s">
        <v>244</v>
      </c>
      <c r="D176" s="889" t="s">
        <v>4214</v>
      </c>
      <c r="E176" s="699">
        <v>11</v>
      </c>
      <c r="F176" s="1153">
        <v>393</v>
      </c>
      <c r="G176" s="1155" t="s">
        <v>105</v>
      </c>
      <c r="H176" s="1155" t="s">
        <v>105</v>
      </c>
      <c r="I176" t="n">
        <v>337.08</v>
      </c>
      <c r="J176" s="618">
        <f t="shared" si="50"/>
        <v>0.23733238400379733</v>
      </c>
      <c r="K176" s="835">
        <v>0.2</v>
      </c>
      <c r="L176" s="845">
        <v>4</v>
      </c>
      <c r="M176" s="609">
        <f t="shared" si="51"/>
        <v>0.8</v>
      </c>
      <c r="N176" s="828" t="s">
        <v>708</v>
      </c>
      <c r="O176" s="700">
        <v>0.15</v>
      </c>
      <c r="P176" s="895">
        <v>44468</v>
      </c>
      <c r="Q176" s="895">
        <v>44501</v>
      </c>
      <c r="R176" s="609">
        <f t="shared" si="52"/>
        <v>33.33333333333335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8.3333333333333481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17.566734386037886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18.345313666193498</v>
      </c>
      <c r="V176" s="667">
        <f>IF(INDEX(Historical!$N$7:$N$1218,MATCH(B176,Historical!$B$7:$B$1249,0))=0,"n/a",((INDEX(Historical!$C$7:$C$1227,MATCH(B176,Historical!$B$7:$B$1249,0))/INDEX(Historical!$N$7:$N$1218,MATCH(B176,Historical!$B$7:$B$1249,0)))^(1/10)-1)*100)</f>
        <v>13.700947856217894</v>
      </c>
      <c r="W176" s="668">
        <f t="shared" si="53"/>
        <v>1.3389813506857378</v>
      </c>
      <c r="X176" s="669">
        <f t="shared" si="54"/>
        <v>0.34354519974145126</v>
      </c>
      <c r="Y176" s="640"/>
      <c r="Z176" s="618">
        <f t="shared" si="55"/>
        <v>1.5816528272044286</v>
      </c>
      <c r="AA176" s="844">
        <f t="shared" si="56"/>
        <v>6.6642941874258597</v>
      </c>
      <c r="AB176" s="845">
        <v>1</v>
      </c>
      <c r="AC176" s="824">
        <v>50.58</v>
      </c>
      <c r="AD176" s="824" t="s">
        <v>135</v>
      </c>
      <c r="AE176" s="824">
        <v>0.9</v>
      </c>
      <c r="AF176" s="824">
        <v>4.46</v>
      </c>
      <c r="AG176" s="824">
        <v>63.9</v>
      </c>
      <c r="AH176" s="824">
        <v>122.9</v>
      </c>
      <c r="AI176" s="824">
        <v>-41.620000000000005</v>
      </c>
      <c r="AJ176" s="824">
        <v>53.400000000000006</v>
      </c>
      <c r="AK176" s="824" t="s">
        <v>135</v>
      </c>
      <c r="AL176" s="836">
        <v>6320</v>
      </c>
      <c r="AM176" s="830">
        <v>25.4</v>
      </c>
      <c r="AN176" s="824">
        <v>0.39</v>
      </c>
      <c r="AO176" s="705">
        <f t="shared" si="57"/>
        <v>11.918351862771434</v>
      </c>
      <c r="AP176" s="706">
        <f t="shared" si="58"/>
        <v>18.582646050197294</v>
      </c>
      <c r="AQ176" s="846">
        <f t="shared" si="59"/>
        <v>14.935251484224477</v>
      </c>
      <c r="AR176" s="618">
        <f>INDEX(Historical!$C$7:$C$1227,MATCH(B176,Historical!$B$7:$B$1249,0))*IF(AH176="n/a",1.03,IF(AH176&lt;0,1.01,IF(AH176&gt;10,1.1,(1+AH176/100))))</f>
        <v>0.71500000000000008</v>
      </c>
      <c r="AS176" s="844">
        <f t="shared" si="60"/>
        <v>0.72215000000000007</v>
      </c>
      <c r="AT176" s="844">
        <f t="shared" si="64"/>
        <v>0.74381450000000005</v>
      </c>
      <c r="AU176" s="844">
        <f t="shared" si="64"/>
        <v>0.76612893500000001</v>
      </c>
      <c r="AV176" s="844">
        <f t="shared" si="64"/>
        <v>0.78911280304999998</v>
      </c>
      <c r="AW176" s="618">
        <f t="shared" si="61"/>
        <v>3.7362062380500003</v>
      </c>
      <c r="AX176" s="713">
        <f t="shared" si="62"/>
        <v>1.1084034170078321</v>
      </c>
      <c r="AY176" s="891">
        <v>0.83</v>
      </c>
      <c r="AZ176" s="830">
        <v>86.37</v>
      </c>
      <c r="BA176" s="830">
        <v>-7.9600000000000009</v>
      </c>
      <c r="BB176" s="830">
        <v>14.17</v>
      </c>
      <c r="BC176" s="830">
        <v>26.69</v>
      </c>
      <c r="BE176" s="594">
        <v>2012</v>
      </c>
      <c r="BF176" s="856">
        <f t="shared" si="63"/>
        <v>1</v>
      </c>
      <c r="BG176" s="840">
        <v>27.6</v>
      </c>
      <c r="BH176" s="823" t="s">
        <v>4455</v>
      </c>
      <c r="BI176" s="823" t="s">
        <v>4456</v>
      </c>
    </row>
    <row r="177" spans="1:61" ht="11.25" hidden="1" customHeight="1" x14ac:dyDescent="0.2">
      <c r="A177" s="822" t="s">
        <v>1087</v>
      </c>
      <c r="B177" s="833" t="s">
        <v>1088</v>
      </c>
      <c r="C177" s="889" t="s">
        <v>107</v>
      </c>
      <c r="D177" s="889" t="s">
        <v>4210</v>
      </c>
      <c r="E177" s="699">
        <v>12</v>
      </c>
      <c r="F177" s="1153">
        <v>361</v>
      </c>
      <c r="G177" s="1100" t="s">
        <v>36</v>
      </c>
      <c r="H177" s="1100" t="s">
        <v>114</v>
      </c>
      <c r="I177" t="n">
        <v>103.0</v>
      </c>
      <c r="J177" s="618">
        <f t="shared" si="50"/>
        <v>2.3300970873786406</v>
      </c>
      <c r="K177" s="835">
        <v>0.6</v>
      </c>
      <c r="L177" s="845">
        <v>4</v>
      </c>
      <c r="M177" s="609">
        <f t="shared" si="51"/>
        <v>2.4</v>
      </c>
      <c r="N177" s="828" t="s">
        <v>422</v>
      </c>
      <c r="O177" s="700">
        <v>0.5</v>
      </c>
      <c r="P177" s="603">
        <v>44706</v>
      </c>
      <c r="Q177" s="603">
        <v>44721</v>
      </c>
      <c r="R177" s="609">
        <f t="shared" si="52"/>
        <v>19.999999999999996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6.8181818181818121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7.8174021668855564</v>
      </c>
      <c r="U177" s="667">
        <f>IF(INDEX(Historical!$H$7:$H$1218,MATCH(B177,Historical!$B$7:$B$1249,0))=0,"n/a",((INDEX(Historical!$C$7:$C$1227,MATCH(B177,Historical!$B$7:$B$1249,0))/INDEX(Historical!$H$7:$H$1218,MATCH(B177,Historical!$B$7:$B$1249,0)))^(1/5)-1)*100)</f>
        <v>10.138706578336464</v>
      </c>
      <c r="V177" s="667">
        <f>IF(INDEX(Historical!$N$7:$N$1218,MATCH(B177,Historical!$B$7:$B$1249,0))=0,"n/a",((INDEX(Historical!$C$7:$C$1227,MATCH(B177,Historical!$B$7:$B$1249,0))/INDEX(Historical!$N$7:$N$1218,MATCH(B177,Historical!$B$7:$B$1249,0)))^(1/10)-1)*100)</f>
        <v>25.115980974759687</v>
      </c>
      <c r="W177" s="668">
        <f t="shared" si="53"/>
        <v>0.40367551594044287</v>
      </c>
      <c r="X177" s="669">
        <f t="shared" si="54"/>
        <v>0.39916167631245925</v>
      </c>
      <c r="Y177" s="640"/>
      <c r="Z177" s="618">
        <f t="shared" si="55"/>
        <v>15.614834092387769</v>
      </c>
      <c r="AA177" s="844">
        <f t="shared" si="56"/>
        <v>6.7013662979830846</v>
      </c>
      <c r="AB177" s="845">
        <v>12</v>
      </c>
      <c r="AC177" s="824">
        <v>15.37</v>
      </c>
      <c r="AD177" s="824" t="s">
        <v>135</v>
      </c>
      <c r="AE177" s="824">
        <v>2.5099999999999998</v>
      </c>
      <c r="AF177" s="824">
        <v>2.2400000000000002</v>
      </c>
      <c r="AG177" s="824">
        <v>34.300000000000004</v>
      </c>
      <c r="AH177" s="824">
        <v>396</v>
      </c>
      <c r="AI177" s="824">
        <v>-9.51</v>
      </c>
      <c r="AJ177" s="824">
        <v>25.4</v>
      </c>
      <c r="AK177" s="824" t="s">
        <v>135</v>
      </c>
      <c r="AL177" s="836">
        <v>29540</v>
      </c>
      <c r="AM177" s="830">
        <v>0.62</v>
      </c>
      <c r="AN177" s="824">
        <v>1.53</v>
      </c>
      <c r="AO177" s="705">
        <f t="shared" si="57"/>
        <v>5.7674373677320192</v>
      </c>
      <c r="AP177" s="706">
        <f t="shared" si="58"/>
        <v>12.468803665715104</v>
      </c>
      <c r="AQ177" s="846">
        <f t="shared" si="59"/>
        <v>-18.320244565927936</v>
      </c>
      <c r="AR177" s="618">
        <f>INDEX(Historical!$C$7:$C$1227,MATCH(B177,Historical!$B$7:$B$1249,0))*IF(AH177="n/a",1.03,IF(AH177&lt;0,1.01,IF(AH177&gt;10,1.1,(1+AH177/100))))</f>
        <v>2.0680000000000001</v>
      </c>
      <c r="AS177" s="844">
        <f t="shared" si="60"/>
        <v>2.0886800000000001</v>
      </c>
      <c r="AT177" s="844">
        <f t="shared" si="64"/>
        <v>2.1513404</v>
      </c>
      <c r="AU177" s="844">
        <f t="shared" si="64"/>
        <v>2.2158806120000003</v>
      </c>
      <c r="AV177" s="844">
        <f t="shared" si="64"/>
        <v>2.2823570303600005</v>
      </c>
      <c r="AW177" s="618">
        <f t="shared" si="61"/>
        <v>10.80625804236</v>
      </c>
      <c r="AX177" s="713">
        <f t="shared" si="62"/>
        <v>10.491512662485436</v>
      </c>
      <c r="AY177" s="891">
        <v>1.41</v>
      </c>
      <c r="AZ177" s="830">
        <v>23.64</v>
      </c>
      <c r="BA177" s="830">
        <v>-17.16</v>
      </c>
      <c r="BB177" s="830">
        <v>9.1300000000000008</v>
      </c>
      <c r="BC177" s="830">
        <v>3.1300000000000003</v>
      </c>
      <c r="BE177" s="594">
        <v>2011</v>
      </c>
      <c r="BF177" s="856">
        <f t="shared" si="63"/>
        <v>1</v>
      </c>
      <c r="BG177" s="840">
        <v>3.8</v>
      </c>
      <c r="BH177" s="823" t="s">
        <v>4455</v>
      </c>
      <c r="BI177" s="823" t="s">
        <v>4456</v>
      </c>
    </row>
    <row r="178" spans="1:61" ht="11.25" hidden="1" customHeight="1" x14ac:dyDescent="0.2">
      <c r="A178" s="148" t="s">
        <v>4777</v>
      </c>
      <c r="B178" s="567" t="s">
        <v>3980</v>
      </c>
      <c r="C178" s="889" t="s">
        <v>244</v>
      </c>
      <c r="D178" s="889" t="s">
        <v>4214</v>
      </c>
      <c r="E178" s="699">
        <v>8</v>
      </c>
      <c r="F178" s="1153">
        <v>583</v>
      </c>
      <c r="G178" s="1153" t="s">
        <v>105</v>
      </c>
      <c r="H178" s="1153" t="s">
        <v>105</v>
      </c>
      <c r="I178" t="n">
        <v>243.26</v>
      </c>
      <c r="J178" s="618">
        <f t="shared" si="50"/>
        <v>0.90438214256351235</v>
      </c>
      <c r="K178" s="835">
        <v>0.55000000000000004</v>
      </c>
      <c r="L178" s="845">
        <v>4</v>
      </c>
      <c r="M178" s="609">
        <f t="shared" si="51"/>
        <v>2.2000000000000002</v>
      </c>
      <c r="N178" s="828" t="s">
        <v>222</v>
      </c>
      <c r="O178" s="700">
        <v>0.42</v>
      </c>
      <c r="P178" s="603">
        <v>44655</v>
      </c>
      <c r="Q178" s="603">
        <v>44670</v>
      </c>
      <c r="R178" s="609">
        <f t="shared" si="52"/>
        <v>30.95238095238097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15.714285714285726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12.757522154286672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10.802269541937925</v>
      </c>
      <c r="V178" s="667" t="str">
        <f>IF(INDEX(Historical!$N$7:$N$1218,MATCH(B178,Historical!$B$7:$B$1249,0))=0,"n/a",((INDEX(Historical!$C$7:$C$1227,MATCH(B178,Historical!$B$7:$B$1249,0))/INDEX(Historical!$N$7:$N$1218,MATCH(B178,Historical!$B$7:$B$1249,0)))^(1/10)-1)*100)</f>
        <v>n/a</v>
      </c>
      <c r="W178" s="668" t="str">
        <f t="shared" si="53"/>
        <v>n/a</v>
      </c>
      <c r="X178" s="669">
        <f t="shared" si="54"/>
        <v>0.59681047193027215</v>
      </c>
      <c r="Y178" s="834"/>
      <c r="Z178" s="618">
        <f t="shared" si="55"/>
        <v>21.912350597609564</v>
      </c>
      <c r="AA178" s="844">
        <f t="shared" si="56"/>
        <v>24.229083665338646</v>
      </c>
      <c r="AB178" s="845">
        <v>1</v>
      </c>
      <c r="AC178" s="824">
        <v>10.039999999999999</v>
      </c>
      <c r="AD178" s="824">
        <v>2.21</v>
      </c>
      <c r="AE178" s="824">
        <v>1.62</v>
      </c>
      <c r="AF178" s="824">
        <v>9.24</v>
      </c>
      <c r="AG178" s="824">
        <v>37.6</v>
      </c>
      <c r="AH178" s="824">
        <v>-4.2</v>
      </c>
      <c r="AI178" s="824">
        <v>9.7199999999999989</v>
      </c>
      <c r="AJ178" s="824">
        <v>18.099999999999998</v>
      </c>
      <c r="AK178" s="824">
        <v>11.42</v>
      </c>
      <c r="AL178" s="836">
        <v>57290</v>
      </c>
      <c r="AM178" s="830">
        <v>0.2</v>
      </c>
      <c r="AN178" s="824">
        <v>0.84</v>
      </c>
      <c r="AO178" s="705">
        <f t="shared" si="57"/>
        <v>-12.522431980837208</v>
      </c>
      <c r="AP178" s="706">
        <f t="shared" si="58"/>
        <v>11.706651684501438</v>
      </c>
      <c r="AQ178" s="846">
        <f t="shared" si="59"/>
        <v>215.43742684140074</v>
      </c>
      <c r="AR178" s="618">
        <f>INDEX(Historical!$C$7:$C$1227,MATCH(B178,Historical!$B$7:$B$1249,0))*IF(AH178="n/a",1.03,IF(AH178&lt;0,1.01,IF(AH178&gt;10,1.1,(1+AH178/100))))</f>
        <v>1.6362000000000001</v>
      </c>
      <c r="AS178" s="844">
        <f t="shared" si="60"/>
        <v>1.79523864</v>
      </c>
      <c r="AT178" s="844">
        <f t="shared" ref="AT178:AV197" si="65">IF($AK178="n/a",1.03*AS178,IF($AK178&lt;0,1.01*AS178,IF($AK178&gt;10,1.1*AS178,(1+$AK178/100)*AS178)))</f>
        <v>1.9747625040000001</v>
      </c>
      <c r="AU178" s="844">
        <f t="shared" si="65"/>
        <v>2.1722387544000004</v>
      </c>
      <c r="AV178" s="844">
        <f t="shared" si="65"/>
        <v>2.3894626298400006</v>
      </c>
      <c r="AW178" s="618">
        <f t="shared" si="61"/>
        <v>9.9679025282400016</v>
      </c>
      <c r="AX178" s="713">
        <f t="shared" si="62"/>
        <v>4.0976332024336104</v>
      </c>
      <c r="AY178" s="891">
        <v>0.38</v>
      </c>
      <c r="AZ178" s="830">
        <v>39.53</v>
      </c>
      <c r="BA178" s="830">
        <v>-2.4899999999999998</v>
      </c>
      <c r="BB178" s="830">
        <v>3.64</v>
      </c>
      <c r="BC178" s="830">
        <v>7.99</v>
      </c>
      <c r="BE178" s="594">
        <v>2015</v>
      </c>
      <c r="BF178" s="856">
        <f t="shared" si="63"/>
        <v>1</v>
      </c>
      <c r="BG178" s="840">
        <v>8.6</v>
      </c>
      <c r="BH178" s="823" t="s">
        <v>4455</v>
      </c>
      <c r="BI178" s="823" t="s">
        <v>4456</v>
      </c>
    </row>
    <row r="179" spans="1:61" ht="11.25" hidden="1" customHeight="1" x14ac:dyDescent="0.2">
      <c r="A179" s="829" t="s">
        <v>534</v>
      </c>
      <c r="B179" s="833" t="s">
        <v>535</v>
      </c>
      <c r="C179" s="889" t="s">
        <v>107</v>
      </c>
      <c r="D179" s="889" t="s">
        <v>117</v>
      </c>
      <c r="E179" s="699">
        <v>20</v>
      </c>
      <c r="F179" s="1153">
        <v>174</v>
      </c>
      <c r="G179" s="1153" t="s">
        <v>36</v>
      </c>
      <c r="H179" s="1153" t="s">
        <v>36</v>
      </c>
      <c r="I179">
        <v>14.34</v>
      </c>
      <c r="J179" s="618">
        <f t="shared" si="50"/>
        <v>4.6025104602510458</v>
      </c>
      <c r="K179" s="835">
        <v>0.16500000000000001</v>
      </c>
      <c r="L179" s="845">
        <v>4</v>
      </c>
      <c r="M179" s="609">
        <f t="shared" si="51"/>
        <v>0.66</v>
      </c>
      <c r="N179" s="828" t="s">
        <v>106</v>
      </c>
      <c r="O179" s="700">
        <v>0.16</v>
      </c>
      <c r="P179" s="603">
        <v>44680</v>
      </c>
      <c r="Q179" s="603">
        <v>44697</v>
      </c>
      <c r="R179" s="609">
        <f t="shared" si="52"/>
        <v>3.1250000000000027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5.8823529411764719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3.5439895963785828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2.8469188070353812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2.864304490630798</v>
      </c>
      <c r="W179" s="668">
        <f t="shared" si="53"/>
        <v>0.99393022506780071</v>
      </c>
      <c r="X179" s="669" t="str">
        <f t="shared" si="54"/>
        <v>n/a</v>
      </c>
      <c r="Y179" s="833"/>
      <c r="Z179" s="618">
        <f t="shared" si="55"/>
        <v>6600</v>
      </c>
      <c r="AA179" s="844">
        <f t="shared" si="56"/>
        <v>1434</v>
      </c>
      <c r="AB179" s="845">
        <v>12</v>
      </c>
      <c r="AC179" s="824">
        <v>0.01</v>
      </c>
      <c r="AD179" s="824">
        <v>213.29</v>
      </c>
      <c r="AE179" s="824">
        <v>0.57999999999999996</v>
      </c>
      <c r="AF179" s="824">
        <v>1</v>
      </c>
      <c r="AG179" s="824">
        <v>0</v>
      </c>
      <c r="AH179" s="824">
        <v>-54.7</v>
      </c>
      <c r="AI179" s="824">
        <v>184.62</v>
      </c>
      <c r="AJ179" s="824">
        <v>-6.5</v>
      </c>
      <c r="AK179" s="824">
        <v>10</v>
      </c>
      <c r="AL179" s="836">
        <v>486.87</v>
      </c>
      <c r="AM179" s="830">
        <v>43.3</v>
      </c>
      <c r="AN179" s="824">
        <v>7.0000000000000007E-2</v>
      </c>
      <c r="AO179" s="705">
        <f t="shared" si="57"/>
        <v>-1426.5505707327136</v>
      </c>
      <c r="AP179" s="706">
        <f t="shared" si="58"/>
        <v>7.4494292672864271</v>
      </c>
      <c r="AQ179" s="846">
        <f t="shared" si="59"/>
        <v>698.33159359587751</v>
      </c>
      <c r="AR179" s="618">
        <f>INDEX(Historical!$C$7:$C$1227,MATCH(B179,Historical!$B$7:$B$1249,0))*IF(AH179="n/a",1.03,IF(AH179&lt;0,1.01,IF(AH179&gt;10,1.1,(1+AH179/100))))</f>
        <v>0.63629999999999998</v>
      </c>
      <c r="AS179" s="844">
        <f t="shared" si="60"/>
        <v>0.69993000000000005</v>
      </c>
      <c r="AT179" s="844">
        <f t="shared" si="65"/>
        <v>0.76992300000000014</v>
      </c>
      <c r="AU179" s="844">
        <f t="shared" si="65"/>
        <v>0.84691530000000026</v>
      </c>
      <c r="AV179" s="844">
        <f t="shared" si="65"/>
        <v>0.93160683000000033</v>
      </c>
      <c r="AW179" s="618">
        <f t="shared" si="61"/>
        <v>3.8846751300000002</v>
      </c>
      <c r="AX179" s="713">
        <f t="shared" si="62"/>
        <v>27.089784728033472</v>
      </c>
      <c r="AY179" s="891">
        <v>-0.02</v>
      </c>
      <c r="AZ179" s="830">
        <v>13.950000000000001</v>
      </c>
      <c r="BA179" s="830">
        <v>-13.19</v>
      </c>
      <c r="BB179" s="830">
        <v>2.59</v>
      </c>
      <c r="BC179" s="830">
        <v>0.94000000000000006</v>
      </c>
      <c r="BE179" s="594">
        <v>2003</v>
      </c>
      <c r="BF179" s="856">
        <f t="shared" si="63"/>
        <v>2</v>
      </c>
      <c r="BG179" s="840">
        <v>0</v>
      </c>
      <c r="BH179" s="823" t="s">
        <v>4455</v>
      </c>
      <c r="BI179" s="823" t="s">
        <v>4456</v>
      </c>
    </row>
    <row r="180" spans="1:61" s="737" customFormat="1" ht="11.25" hidden="1" customHeight="1" x14ac:dyDescent="0.2">
      <c r="A180" s="720" t="s">
        <v>536</v>
      </c>
      <c r="B180" s="738" t="s">
        <v>537</v>
      </c>
      <c r="C180" s="889" t="s">
        <v>107</v>
      </c>
      <c r="D180" s="889" t="s">
        <v>117</v>
      </c>
      <c r="E180" s="721">
        <v>20</v>
      </c>
      <c r="F180" s="1153">
        <v>175</v>
      </c>
      <c r="G180" s="1154" t="s">
        <v>105</v>
      </c>
      <c r="H180" s="1154" t="s">
        <v>105</v>
      </c>
      <c r="I180">
        <v>14.81</v>
      </c>
      <c r="J180" s="723">
        <f t="shared" si="50"/>
        <v>3.9837947332883186</v>
      </c>
      <c r="K180" s="724">
        <v>0.14749999999999999</v>
      </c>
      <c r="L180" s="725">
        <v>4</v>
      </c>
      <c r="M180" s="726">
        <f t="shared" si="51"/>
        <v>0.59</v>
      </c>
      <c r="N180" s="727" t="s">
        <v>106</v>
      </c>
      <c r="O180" s="728">
        <v>0.14249999999999999</v>
      </c>
      <c r="P180" s="1049">
        <v>44680</v>
      </c>
      <c r="Q180" s="1049">
        <v>44697</v>
      </c>
      <c r="R180" s="726">
        <f t="shared" si="52"/>
        <v>3.5087719298245648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6.6666666666666652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4.0235443705991525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3.2387958052728871</v>
      </c>
      <c r="V180" s="667">
        <f>IF(INDEX(Historical!$N$7:$N$1218,MATCH(B180,Historical!$B$7:$B$1249,0))=0,"n/a",((INDEX(Historical!$C$7:$C$1227,MATCH(B180,Historical!$B$7:$B$1249,0))/INDEX(Historical!$N$7:$N$1218,MATCH(B180,Historical!$B$7:$B$1249,0)))^(1/10)-1)*100)</f>
        <v>2.7968743567221566</v>
      </c>
      <c r="W180" s="668">
        <f t="shared" si="53"/>
        <v>1.1580054704597627</v>
      </c>
      <c r="X180" s="669" t="str">
        <f t="shared" si="54"/>
        <v>n/a</v>
      </c>
      <c r="Y180" s="743"/>
      <c r="Z180" s="723" t="str">
        <f t="shared" si="55"/>
        <v>n/a</v>
      </c>
      <c r="AA180" s="730" t="str">
        <f t="shared" si="56"/>
        <v>n/a</v>
      </c>
      <c r="AB180" s="725">
        <v>12</v>
      </c>
      <c r="AC180" s="731" t="s">
        <v>135</v>
      </c>
      <c r="AD180" s="731" t="s">
        <v>135</v>
      </c>
      <c r="AE180" s="731" t="s">
        <v>135</v>
      </c>
      <c r="AF180" s="731" t="s">
        <v>135</v>
      </c>
      <c r="AG180" s="731" t="s">
        <v>135</v>
      </c>
      <c r="AH180" s="731" t="s">
        <v>135</v>
      </c>
      <c r="AI180" s="731" t="s">
        <v>135</v>
      </c>
      <c r="AJ180" s="731" t="s">
        <v>135</v>
      </c>
      <c r="AK180" s="731" t="s">
        <v>135</v>
      </c>
      <c r="AL180" s="732" t="s">
        <v>135</v>
      </c>
      <c r="AM180" s="733" t="s">
        <v>135</v>
      </c>
      <c r="AN180" s="731" t="s">
        <v>135</v>
      </c>
      <c r="AO180" s="734" t="str">
        <f t="shared" si="57"/>
        <v>n/a</v>
      </c>
      <c r="AP180" s="735">
        <f t="shared" si="58"/>
        <v>7.2225905385612057</v>
      </c>
      <c r="AQ180" s="846" t="str">
        <f t="shared" si="59"/>
        <v>n/a</v>
      </c>
      <c r="AR180" s="618">
        <f>INDEX(Historical!$C$7:$C$1227,MATCH(B180,Historical!$B$7:$B$1249,0))*IF(AH180="n/a",1.03,IF(AH180&lt;0,1.01,IF(AH180&gt;10,1.1,(1+AH180/100))))</f>
        <v>0.57680000000000009</v>
      </c>
      <c r="AS180" s="730">
        <f t="shared" si="60"/>
        <v>0.59410400000000008</v>
      </c>
      <c r="AT180" s="730">
        <f t="shared" si="65"/>
        <v>0.61192712000000005</v>
      </c>
      <c r="AU180" s="730">
        <f t="shared" si="65"/>
        <v>0.63028493360000004</v>
      </c>
      <c r="AV180" s="730">
        <f t="shared" si="65"/>
        <v>0.64919348160800006</v>
      </c>
      <c r="AW180" s="723">
        <f t="shared" si="61"/>
        <v>3.0623095352080005</v>
      </c>
      <c r="AX180" s="736">
        <f t="shared" si="62"/>
        <v>20.677309488237679</v>
      </c>
      <c r="AY180" s="892" t="s">
        <v>135</v>
      </c>
      <c r="AZ180" s="733" t="s">
        <v>135</v>
      </c>
      <c r="BA180" s="733" t="s">
        <v>135</v>
      </c>
      <c r="BB180" s="733" t="s">
        <v>135</v>
      </c>
      <c r="BC180" s="733" t="s">
        <v>135</v>
      </c>
      <c r="BD180" s="866"/>
      <c r="BE180" s="594">
        <v>2003</v>
      </c>
      <c r="BF180" s="856">
        <f t="shared" si="63"/>
        <v>2</v>
      </c>
      <c r="BG180" s="784" t="s">
        <v>135</v>
      </c>
      <c r="BH180" s="823" t="s">
        <v>4455</v>
      </c>
      <c r="BI180" s="823" t="s">
        <v>4456</v>
      </c>
    </row>
    <row r="181" spans="1:61" ht="11.25" hidden="1" customHeight="1" x14ac:dyDescent="0.2">
      <c r="A181" s="829" t="s">
        <v>4778</v>
      </c>
      <c r="B181" s="833" t="s">
        <v>1542</v>
      </c>
      <c r="C181" s="889" t="s">
        <v>152</v>
      </c>
      <c r="D181" s="889" t="s">
        <v>4188</v>
      </c>
      <c r="E181" s="699">
        <v>11</v>
      </c>
      <c r="F181" s="1153">
        <v>415</v>
      </c>
      <c r="G181" s="1132" t="s">
        <v>105</v>
      </c>
      <c r="H181" s="1132" t="s">
        <v>105</v>
      </c>
      <c r="I181" t="n">
        <v>148.85</v>
      </c>
      <c r="J181" s="618">
        <f t="shared" si="50"/>
        <v>1.7735975814578437</v>
      </c>
      <c r="K181" s="835">
        <v>0.66</v>
      </c>
      <c r="L181" s="845">
        <v>4</v>
      </c>
      <c r="M181" s="609">
        <f t="shared" si="51"/>
        <v>2.64</v>
      </c>
      <c r="N181" s="828" t="s">
        <v>612</v>
      </c>
      <c r="O181" s="700">
        <v>0.62</v>
      </c>
      <c r="P181" s="603">
        <v>44656</v>
      </c>
      <c r="Q181" s="603">
        <v>44671</v>
      </c>
      <c r="R181" s="609">
        <f t="shared" si="52"/>
        <v>6.4516129032258114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9.5022624434389016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7.4633194783177093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8.6273229256118356</v>
      </c>
      <c r="V181" s="667">
        <f>IF(INDEX(Historical!$N$7:$N$1218,MATCH(B181,Historical!$B$7:$B$1249,0))=0,"n/a",((INDEX(Historical!$C$7:$C$1227,MATCH(B181,Historical!$B$7:$B$1249,0))/INDEX(Historical!$N$7:$N$1218,MATCH(B181,Historical!$B$7:$B$1249,0)))^(1/10)-1)*100)</f>
        <v>19.722433957227324</v>
      </c>
      <c r="W181" s="668">
        <f t="shared" si="53"/>
        <v>0.43743702954321906</v>
      </c>
      <c r="X181" s="669">
        <f t="shared" si="54"/>
        <v>0.30811867591470837</v>
      </c>
      <c r="Y181" s="628"/>
      <c r="Z181" s="618">
        <f t="shared" si="55"/>
        <v>26.009852216748769</v>
      </c>
      <c r="AA181" s="844">
        <f t="shared" si="56"/>
        <v>14.66502463054187</v>
      </c>
      <c r="AB181" s="845">
        <v>12</v>
      </c>
      <c r="AC181" s="824">
        <v>10.15</v>
      </c>
      <c r="AD181" s="824" t="s">
        <v>135</v>
      </c>
      <c r="AE181" s="824">
        <v>1.63</v>
      </c>
      <c r="AF181" s="824">
        <v>2.77</v>
      </c>
      <c r="AG181" s="824">
        <v>19.3</v>
      </c>
      <c r="AH181" s="824">
        <v>48.199999999999996</v>
      </c>
      <c r="AI181" s="824">
        <v>-13.69</v>
      </c>
      <c r="AJ181" s="824">
        <v>28.000000000000004</v>
      </c>
      <c r="AK181" s="824" t="s">
        <v>135</v>
      </c>
      <c r="AL181" s="836">
        <v>16770</v>
      </c>
      <c r="AM181" s="830">
        <v>0.4</v>
      </c>
      <c r="AN181" s="824">
        <v>0.64</v>
      </c>
      <c r="AO181" s="705">
        <f t="shared" si="57"/>
        <v>-4.2641041234721904</v>
      </c>
      <c r="AP181" s="706">
        <f t="shared" si="58"/>
        <v>10.40092050706968</v>
      </c>
      <c r="AQ181" s="846">
        <f t="shared" si="59"/>
        <v>34.366196520472414</v>
      </c>
      <c r="AR181" s="618">
        <f>INDEX(Historical!$C$7:$C$1227,MATCH(B181,Historical!$B$7:$B$1249,0))*IF(AH181="n/a",1.03,IF(AH181&lt;0,1.01,IF(AH181&gt;10,1.1,(1+AH181/100))))</f>
        <v>2.6619999999999999</v>
      </c>
      <c r="AS181" s="844">
        <f t="shared" si="60"/>
        <v>2.6886199999999998</v>
      </c>
      <c r="AT181" s="844">
        <f t="shared" si="65"/>
        <v>2.7692785999999998</v>
      </c>
      <c r="AU181" s="844">
        <f t="shared" si="65"/>
        <v>2.8523569579999997</v>
      </c>
      <c r="AV181" s="844">
        <f t="shared" si="65"/>
        <v>2.9379276667399998</v>
      </c>
      <c r="AW181" s="618">
        <f t="shared" si="61"/>
        <v>13.910183224739999</v>
      </c>
      <c r="AX181" s="713">
        <f t="shared" si="62"/>
        <v>9.3451012594826999</v>
      </c>
      <c r="AY181" s="891">
        <v>1</v>
      </c>
      <c r="AZ181" s="830">
        <v>26.1</v>
      </c>
      <c r="BA181" s="830">
        <v>-12.82</v>
      </c>
      <c r="BB181" s="830">
        <v>11.360000000000001</v>
      </c>
      <c r="BC181" s="830">
        <v>12.049999999999999</v>
      </c>
      <c r="BE181" s="594">
        <v>2012</v>
      </c>
      <c r="BF181" s="856">
        <f t="shared" si="63"/>
        <v>1</v>
      </c>
      <c r="BG181" s="840">
        <v>9.1999999999999993</v>
      </c>
      <c r="BH181" s="823" t="s">
        <v>4455</v>
      </c>
      <c r="BI181" s="823" t="s">
        <v>4456</v>
      </c>
    </row>
    <row r="182" spans="1:61" ht="11.25" hidden="1" customHeight="1" x14ac:dyDescent="0.2">
      <c r="A182" s="839" t="s">
        <v>4779</v>
      </c>
      <c r="B182" s="833" t="s">
        <v>3745</v>
      </c>
      <c r="C182" s="889" t="s">
        <v>244</v>
      </c>
      <c r="D182" s="889" t="s">
        <v>4217</v>
      </c>
      <c r="E182" s="699">
        <v>9</v>
      </c>
      <c r="F182" s="1153">
        <v>562</v>
      </c>
      <c r="G182" s="1153" t="s">
        <v>105</v>
      </c>
      <c r="H182" s="1153" t="s">
        <v>105</v>
      </c>
      <c r="I182" t="n">
        <v>85.34</v>
      </c>
      <c r="J182" s="618">
        <f t="shared" si="50"/>
        <v>1.1717834544176235</v>
      </c>
      <c r="K182" s="835">
        <v>0.25</v>
      </c>
      <c r="L182" s="845">
        <v>4</v>
      </c>
      <c r="M182" s="609">
        <f t="shared" si="51"/>
        <v>1</v>
      </c>
      <c r="N182" s="828" t="s">
        <v>147</v>
      </c>
      <c r="O182" s="700">
        <v>0.22500000000000001</v>
      </c>
      <c r="P182" s="603">
        <v>44896</v>
      </c>
      <c r="Q182" s="603">
        <v>44907</v>
      </c>
      <c r="R182" s="609">
        <f t="shared" si="52"/>
        <v>11.111111111111107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13.793103448275868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16.260329205681433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19.397437557170115</v>
      </c>
      <c r="V182" s="667">
        <f>IF(INDEX(Historical!$N$7:$N$1218,MATCH(B182,Historical!$B$7:$B$1249,0))=0,"n/a",((INDEX(Historical!$C$7:$C$1227,MATCH(B182,Historical!$B$7:$B$1249,0))/INDEX(Historical!$N$7:$N$1218,MATCH(B182,Historical!$B$7:$B$1249,0)))^(1/10)-1)*100)</f>
        <v>18.586777862780089</v>
      </c>
      <c r="W182" s="668">
        <f t="shared" si="53"/>
        <v>1.0436148589268592</v>
      </c>
      <c r="X182" s="669">
        <f t="shared" si="54"/>
        <v>0.44901475826782672</v>
      </c>
      <c r="Y182" s="834"/>
      <c r="Z182" s="618">
        <f t="shared" si="55"/>
        <v>6.0496067755595888</v>
      </c>
      <c r="AA182" s="844">
        <f t="shared" si="56"/>
        <v>5.1627344222625524</v>
      </c>
      <c r="AB182" s="845">
        <v>9</v>
      </c>
      <c r="AC182" s="824">
        <v>16.53</v>
      </c>
      <c r="AD182" s="824" t="s">
        <v>135</v>
      </c>
      <c r="AE182" s="824">
        <v>0.85</v>
      </c>
      <c r="AF182" s="824">
        <v>1.51</v>
      </c>
      <c r="AG182" s="824">
        <v>33.5</v>
      </c>
      <c r="AH182" s="824">
        <v>44.6</v>
      </c>
      <c r="AI182" s="824">
        <v>1.49</v>
      </c>
      <c r="AJ182" s="824">
        <v>43.2</v>
      </c>
      <c r="AK182" s="824">
        <v>-10.299999999999999</v>
      </c>
      <c r="AL182" s="836">
        <v>28370</v>
      </c>
      <c r="AM182" s="830">
        <v>0.5</v>
      </c>
      <c r="AN182" s="824">
        <v>0.31</v>
      </c>
      <c r="AO182" s="705">
        <f t="shared" si="57"/>
        <v>15.406486589325187</v>
      </c>
      <c r="AP182" s="706">
        <f t="shared" si="58"/>
        <v>20.569221011587739</v>
      </c>
      <c r="AQ182" s="846">
        <f t="shared" si="59"/>
        <v>-41.137716366962081</v>
      </c>
      <c r="AR182" s="618">
        <f>INDEX(Historical!$C$7:$C$1227,MATCH(B182,Historical!$B$7:$B$1249,0))*IF(AH182="n/a",1.03,IF(AH182&lt;0,1.01,IF(AH182&gt;10,1.1,(1+AH182/100))))</f>
        <v>0.90749999999999997</v>
      </c>
      <c r="AS182" s="844">
        <f t="shared" si="60"/>
        <v>0.92102174999999986</v>
      </c>
      <c r="AT182" s="844">
        <f t="shared" si="65"/>
        <v>0.93023196749999992</v>
      </c>
      <c r="AU182" s="844">
        <f t="shared" si="65"/>
        <v>0.93953428717499998</v>
      </c>
      <c r="AV182" s="844">
        <f t="shared" si="65"/>
        <v>0.94892963004675002</v>
      </c>
      <c r="AW182" s="618">
        <f t="shared" si="61"/>
        <v>4.6472176347217493</v>
      </c>
      <c r="AX182" s="713">
        <f t="shared" si="62"/>
        <v>5.4455327334447494</v>
      </c>
      <c r="AY182" s="891">
        <v>1.53</v>
      </c>
      <c r="AZ182" s="830">
        <v>45.15</v>
      </c>
      <c r="BA182" s="830">
        <v>-22.14</v>
      </c>
      <c r="BB182" s="830">
        <v>14.62</v>
      </c>
      <c r="BC182" s="830">
        <v>15.479999999999999</v>
      </c>
      <c r="BE182" s="594">
        <v>2014</v>
      </c>
      <c r="BF182" s="856">
        <f t="shared" si="63"/>
        <v>1</v>
      </c>
      <c r="BG182" s="840">
        <v>21.099999999999998</v>
      </c>
      <c r="BH182" s="823" t="s">
        <v>4455</v>
      </c>
      <c r="BI182" s="823" t="s">
        <v>4456</v>
      </c>
    </row>
    <row r="183" spans="1:61" ht="11.25" hidden="1" customHeight="1" x14ac:dyDescent="0.2">
      <c r="A183" s="829" t="s">
        <v>4781</v>
      </c>
      <c r="B183" s="833" t="s">
        <v>2100</v>
      </c>
      <c r="C183" s="889" t="s">
        <v>152</v>
      </c>
      <c r="D183" s="889" t="s">
        <v>4191</v>
      </c>
      <c r="E183" s="699">
        <v>9</v>
      </c>
      <c r="F183" s="1153">
        <v>532</v>
      </c>
      <c r="G183" s="1153" t="s">
        <v>105</v>
      </c>
      <c r="H183" s="1153" t="s">
        <v>105</v>
      </c>
      <c r="I183" t="n">
        <v>269.34</v>
      </c>
      <c r="J183" s="618">
        <f t="shared" si="50"/>
        <v>0.37127793866488457</v>
      </c>
      <c r="K183" s="835">
        <v>0.25</v>
      </c>
      <c r="L183" s="845">
        <v>4</v>
      </c>
      <c r="M183" s="609">
        <f t="shared" si="51"/>
        <v>1</v>
      </c>
      <c r="N183" s="828" t="s">
        <v>3941</v>
      </c>
      <c r="O183" s="700">
        <v>0.21</v>
      </c>
      <c r="P183" s="603">
        <v>44644</v>
      </c>
      <c r="Q183" s="603">
        <v>44680</v>
      </c>
      <c r="R183" s="609">
        <f t="shared" si="52"/>
        <v>19.047619047619051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14.084507042253524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9.319535187362149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10.624381279132766</v>
      </c>
      <c r="V183" s="667">
        <f>IF(INDEX(Historical!$N$7:$N$1218,MATCH(B183,Historical!$B$7:$B$1249,0))=0,"n/a",((INDEX(Historical!$C$7:$C$1227,MATCH(B183,Historical!$B$7:$B$1249,0))/INDEX(Historical!$N$7:$N$1218,MATCH(B183,Historical!$B$7:$B$1249,0)))^(1/10)-1)*100)</f>
        <v>32.423227421480959</v>
      </c>
      <c r="W183" s="668">
        <f t="shared" si="53"/>
        <v>0.32767809141954596</v>
      </c>
      <c r="X183" s="669">
        <f t="shared" si="54"/>
        <v>0.47219472351701186</v>
      </c>
      <c r="Y183" s="639"/>
      <c r="Z183" s="618">
        <f t="shared" si="55"/>
        <v>11.037527593818984</v>
      </c>
      <c r="AA183" s="844">
        <f t="shared" si="56"/>
        <v>29.72847682119205</v>
      </c>
      <c r="AB183" s="845">
        <v>12</v>
      </c>
      <c r="AC183" s="824">
        <v>9.06</v>
      </c>
      <c r="AD183" s="824">
        <v>4.8499999999999996</v>
      </c>
      <c r="AE183" s="824">
        <v>6</v>
      </c>
      <c r="AF183" s="824">
        <v>4.16</v>
      </c>
      <c r="AG183" s="824">
        <v>15.2</v>
      </c>
      <c r="AH183" s="824">
        <v>73.900000000000006</v>
      </c>
      <c r="AI183" s="824">
        <v>-0.89999999999999991</v>
      </c>
      <c r="AJ183" s="824">
        <v>22.5</v>
      </c>
      <c r="AK183" s="824">
        <v>5.8999999999999995</v>
      </c>
      <c r="AL183" s="836">
        <v>187620</v>
      </c>
      <c r="AM183" s="830">
        <v>0.2</v>
      </c>
      <c r="AN183" s="824">
        <v>0.42</v>
      </c>
      <c r="AO183" s="705">
        <f t="shared" si="57"/>
        <v>-18.732817603394398</v>
      </c>
      <c r="AP183" s="706">
        <f t="shared" si="58"/>
        <v>10.995659217797652</v>
      </c>
      <c r="AQ183" s="846">
        <f t="shared" si="59"/>
        <v>134.44541044407941</v>
      </c>
      <c r="AR183" s="618">
        <f>INDEX(Historical!$C$7:$C$1227,MATCH(B183,Historical!$B$7:$B$1249,0))*IF(AH183="n/a",1.03,IF(AH183&lt;0,1.01,IF(AH183&gt;10,1.1,(1+AH183/100))))</f>
        <v>0.89100000000000013</v>
      </c>
      <c r="AS183" s="844">
        <f t="shared" si="60"/>
        <v>0.8999100000000001</v>
      </c>
      <c r="AT183" s="844">
        <f t="shared" si="65"/>
        <v>0.9530046900000001</v>
      </c>
      <c r="AU183" s="844">
        <f t="shared" si="65"/>
        <v>1.00923196671</v>
      </c>
      <c r="AV183" s="844">
        <f t="shared" si="65"/>
        <v>1.06877665274589</v>
      </c>
      <c r="AW183" s="618">
        <f t="shared" si="61"/>
        <v>4.8219233094558902</v>
      </c>
      <c r="AX183" s="713">
        <f t="shared" si="62"/>
        <v>1.790273746734941</v>
      </c>
      <c r="AY183" s="891">
        <v>0.82</v>
      </c>
      <c r="AZ183" s="830">
        <v>16.989999999999998</v>
      </c>
      <c r="BA183" s="830">
        <v>-17.57</v>
      </c>
      <c r="BB183" s="830">
        <v>5.24</v>
      </c>
      <c r="BC183" s="830">
        <v>2.21</v>
      </c>
      <c r="BE183" s="594">
        <v>2014</v>
      </c>
      <c r="BF183" s="856">
        <f t="shared" si="63"/>
        <v>1</v>
      </c>
      <c r="BG183" s="840">
        <v>8.1</v>
      </c>
      <c r="BH183" s="823" t="s">
        <v>4455</v>
      </c>
      <c r="BI183" s="823" t="s">
        <v>4456</v>
      </c>
    </row>
    <row r="184" spans="1:61" s="737" customFormat="1" ht="11.25" hidden="1" customHeight="1" x14ac:dyDescent="0.2">
      <c r="A184" s="720" t="s">
        <v>4782</v>
      </c>
      <c r="B184" s="743" t="s">
        <v>1080</v>
      </c>
      <c r="C184" s="889" t="s">
        <v>177</v>
      </c>
      <c r="D184" s="889" t="s">
        <v>4203</v>
      </c>
      <c r="E184" s="721">
        <v>10</v>
      </c>
      <c r="F184" s="1153">
        <v>502</v>
      </c>
      <c r="G184" s="1154" t="s">
        <v>105</v>
      </c>
      <c r="H184" s="1154" t="s">
        <v>105</v>
      </c>
      <c r="I184">
        <v>44.78</v>
      </c>
      <c r="J184" s="723">
        <f t="shared" si="50"/>
        <v>8.8432335864225102</v>
      </c>
      <c r="K184" s="724">
        <v>0.99</v>
      </c>
      <c r="L184" s="725">
        <v>4</v>
      </c>
      <c r="M184" s="726">
        <f t="shared" si="51"/>
        <v>3.96</v>
      </c>
      <c r="N184" s="727" t="s">
        <v>106</v>
      </c>
      <c r="O184" s="728">
        <v>0.98499999999999999</v>
      </c>
      <c r="P184" s="1049">
        <v>44868</v>
      </c>
      <c r="Q184" s="1049">
        <v>44875</v>
      </c>
      <c r="R184" s="726">
        <f t="shared" si="52"/>
        <v>0.50761421319797007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3.9106145251396773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7.0191296843787443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8.4035012388569363</v>
      </c>
      <c r="V184" s="667" t="str">
        <f>IF(INDEX(Historical!$N$7:$N$1218,MATCH(B184,Historical!$B$7:$B$1249,0))=0,"n/a",((INDEX(Historical!$C$7:$C$1227,MATCH(B184,Historical!$B$7:$B$1249,0))/INDEX(Historical!$N$7:$N$1218,MATCH(B184,Historical!$B$7:$B$1249,0)))^(1/10)-1)*100)</f>
        <v>n/a</v>
      </c>
      <c r="W184" s="668" t="str">
        <f t="shared" si="53"/>
        <v>n/a</v>
      </c>
      <c r="X184" s="669">
        <f t="shared" si="54"/>
        <v>0.6565235342856981</v>
      </c>
      <c r="Y184" s="738"/>
      <c r="Z184" s="723">
        <f t="shared" si="55"/>
        <v>109.09090909090908</v>
      </c>
      <c r="AA184" s="730">
        <f t="shared" si="56"/>
        <v>12.336088154269973</v>
      </c>
      <c r="AB184" s="725">
        <v>12</v>
      </c>
      <c r="AC184" s="731">
        <v>3.63</v>
      </c>
      <c r="AD184" s="731">
        <v>1.08</v>
      </c>
      <c r="AE184" s="731">
        <v>2.4</v>
      </c>
      <c r="AF184" s="731" t="s">
        <v>135</v>
      </c>
      <c r="AG184" s="731">
        <v>-143.30000000000001</v>
      </c>
      <c r="AH184" s="731">
        <v>-9.3000000000000007</v>
      </c>
      <c r="AI184" s="731">
        <v>40.25</v>
      </c>
      <c r="AJ184" s="731">
        <v>12.8</v>
      </c>
      <c r="AK184" s="731">
        <v>13.08</v>
      </c>
      <c r="AL184" s="732">
        <v>2300</v>
      </c>
      <c r="AM184" s="733">
        <v>0.5</v>
      </c>
      <c r="AN184" s="731" t="s">
        <v>135</v>
      </c>
      <c r="AO184" s="734">
        <f t="shared" si="57"/>
        <v>4.9106466710094736</v>
      </c>
      <c r="AP184" s="735">
        <f t="shared" si="58"/>
        <v>17.246734825279447</v>
      </c>
      <c r="AQ184" s="846" t="str">
        <f t="shared" si="59"/>
        <v>n/a</v>
      </c>
      <c r="AR184" s="618">
        <f>INDEX(Historical!$C$7:$C$1227,MATCH(B184,Historical!$B$7:$B$1249,0))*IF(AH184="n/a",1.03,IF(AH184&lt;0,1.01,IF(AH184&gt;10,1.1,(1+AH184/100))))</f>
        <v>3.7572000000000001</v>
      </c>
      <c r="AS184" s="730">
        <f t="shared" si="60"/>
        <v>4.1329200000000004</v>
      </c>
      <c r="AT184" s="730">
        <f t="shared" si="65"/>
        <v>4.5462120000000006</v>
      </c>
      <c r="AU184" s="730">
        <f t="shared" si="65"/>
        <v>5.0008332000000006</v>
      </c>
      <c r="AV184" s="730">
        <f t="shared" si="65"/>
        <v>5.5009165200000014</v>
      </c>
      <c r="AW184" s="723">
        <f t="shared" si="61"/>
        <v>22.938081720000003</v>
      </c>
      <c r="AX184" s="736">
        <f t="shared" si="62"/>
        <v>51.223943099598046</v>
      </c>
      <c r="AY184" s="892">
        <v>2.1800000000000002</v>
      </c>
      <c r="AZ184" s="733">
        <v>31.28</v>
      </c>
      <c r="BA184" s="733">
        <v>-20.580000000000002</v>
      </c>
      <c r="BB184" s="733">
        <v>-3.9600000000000004</v>
      </c>
      <c r="BC184" s="733">
        <v>0.35000000000000003</v>
      </c>
      <c r="BD184" s="866"/>
      <c r="BE184" s="594">
        <v>2013</v>
      </c>
      <c r="BF184" s="856">
        <f t="shared" si="63"/>
        <v>1</v>
      </c>
      <c r="BG184" s="784">
        <v>12.4</v>
      </c>
      <c r="BH184" s="823" t="s">
        <v>4455</v>
      </c>
      <c r="BI184" s="823" t="s">
        <v>4458</v>
      </c>
    </row>
    <row r="185" spans="1:61" ht="11.25" hidden="1" customHeight="1" x14ac:dyDescent="0.2">
      <c r="A185" s="839" t="s">
        <v>4783</v>
      </c>
      <c r="B185" s="833" t="s">
        <v>3948</v>
      </c>
      <c r="C185" s="889" t="s">
        <v>244</v>
      </c>
      <c r="D185" s="889" t="s">
        <v>4184</v>
      </c>
      <c r="E185" s="699">
        <v>8</v>
      </c>
      <c r="F185" s="1153">
        <v>579</v>
      </c>
      <c r="G185" s="1150" t="s">
        <v>105</v>
      </c>
      <c r="H185" s="1150" t="s">
        <v>105</v>
      </c>
      <c r="I185" t="n">
        <v>119.26</v>
      </c>
      <c r="J185" s="618">
        <f t="shared" si="50"/>
        <v>1.6350830119067583</v>
      </c>
      <c r="K185" s="835">
        <v>0.48749999999999999</v>
      </c>
      <c r="L185" s="845">
        <v>4</v>
      </c>
      <c r="M185" s="609">
        <f t="shared" si="51"/>
        <v>1.95</v>
      </c>
      <c r="N185" s="828" t="s">
        <v>316</v>
      </c>
      <c r="O185" s="700">
        <v>0.4375</v>
      </c>
      <c r="P185" s="603">
        <v>44637</v>
      </c>
      <c r="Q185" s="603">
        <v>44645</v>
      </c>
      <c r="R185" s="609">
        <f t="shared" si="52"/>
        <v>11.428571428571425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28.000000000000004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21.141372855475971</v>
      </c>
      <c r="U185" s="667">
        <f>IF(INDEX(Historical!$H$7:$H$1218,MATCH(B185,Historical!$B$7:$B$1249,0))=0,"n/a",((INDEX(Historical!$C$7:$C$1227,MATCH(B185,Historical!$B$7:$B$1249,0))/INDEX(Historical!$H$7:$H$1218,MATCH(B185,Historical!$B$7:$B$1249,0)))^(1/5)-1)*100)</f>
        <v>21.471088049964692</v>
      </c>
      <c r="V185" s="667" t="str">
        <f>IF(INDEX(Historical!$N$7:$N$1218,MATCH(B185,Historical!$B$7:$B$1249,0))=0,"n/a",((INDEX(Historical!$C$7:$C$1227,MATCH(B185,Historical!$B$7:$B$1249,0))/INDEX(Historical!$N$7:$N$1218,MATCH(B185,Historical!$B$7:$B$1249,0)))^(1/10)-1)*100)</f>
        <v>n/a</v>
      </c>
      <c r="W185" s="668" t="str">
        <f t="shared" si="53"/>
        <v>n/a</v>
      </c>
      <c r="X185" s="669">
        <f t="shared" si="54"/>
        <v>0.5341066679095694</v>
      </c>
      <c r="Y185" s="834"/>
      <c r="Z185" s="618">
        <f t="shared" si="55"/>
        <v>17.567567567567568</v>
      </c>
      <c r="AA185" s="844">
        <f t="shared" si="56"/>
        <v>10.744144144144144</v>
      </c>
      <c r="AB185" s="845">
        <v>1</v>
      </c>
      <c r="AC185" s="824">
        <v>11.1</v>
      </c>
      <c r="AD185" s="824" t="s">
        <v>135</v>
      </c>
      <c r="AE185" s="824">
        <v>0.76</v>
      </c>
      <c r="AF185" s="824">
        <v>4.1100000000000003</v>
      </c>
      <c r="AG185" s="824">
        <v>63</v>
      </c>
      <c r="AH185" s="824">
        <v>142.30000000000001</v>
      </c>
      <c r="AI185" s="824">
        <v>1.31</v>
      </c>
      <c r="AJ185" s="824">
        <v>40.200000000000003</v>
      </c>
      <c r="AK185" s="824">
        <v>-2.7</v>
      </c>
      <c r="AL185" s="836">
        <v>9260</v>
      </c>
      <c r="AM185" s="830">
        <v>1.4000000000000001</v>
      </c>
      <c r="AN185" s="824">
        <v>0.85</v>
      </c>
      <c r="AO185" s="705">
        <f t="shared" si="57"/>
        <v>12.362026917727306</v>
      </c>
      <c r="AP185" s="706">
        <f t="shared" si="58"/>
        <v>23.10617106187145</v>
      </c>
      <c r="AQ185" s="846">
        <f t="shared" si="59"/>
        <v>40.092719189720817</v>
      </c>
      <c r="AR185" s="618">
        <f>INDEX(Historical!$C$7:$C$1227,MATCH(B185,Historical!$B$7:$B$1249,0))*IF(AH185="n/a",1.03,IF(AH185&lt;0,1.01,IF(AH185&gt;10,1.1,(1+AH185/100))))</f>
        <v>1.7600000000000002</v>
      </c>
      <c r="AS185" s="844">
        <f t="shared" si="60"/>
        <v>1.7830560000000004</v>
      </c>
      <c r="AT185" s="844">
        <f t="shared" si="65"/>
        <v>1.8008865600000004</v>
      </c>
      <c r="AU185" s="844">
        <f t="shared" si="65"/>
        <v>1.8188954256000003</v>
      </c>
      <c r="AV185" s="844">
        <f t="shared" si="65"/>
        <v>1.8370843798560004</v>
      </c>
      <c r="AW185" s="618">
        <f t="shared" si="61"/>
        <v>8.9999223654560012</v>
      </c>
      <c r="AX185" s="713">
        <f t="shared" si="62"/>
        <v>7.5464718811470739</v>
      </c>
      <c r="AY185" s="891">
        <v>1.45</v>
      </c>
      <c r="AZ185" s="830">
        <v>88.460000000000008</v>
      </c>
      <c r="BA185" s="830">
        <v>-3.1</v>
      </c>
      <c r="BB185" s="830">
        <v>8.2100000000000009</v>
      </c>
      <c r="BC185" s="830">
        <v>18.96</v>
      </c>
      <c r="BE185" s="594">
        <v>2015</v>
      </c>
      <c r="BF185" s="856">
        <f t="shared" si="63"/>
        <v>1</v>
      </c>
      <c r="BG185" s="840">
        <v>16.100000000000001</v>
      </c>
      <c r="BH185" s="823" t="s">
        <v>4455</v>
      </c>
      <c r="BI185" s="823" t="s">
        <v>4456</v>
      </c>
    </row>
    <row r="186" spans="1:61" ht="11.25" hidden="1" customHeight="1" x14ac:dyDescent="0.2">
      <c r="A186" s="838" t="s">
        <v>4784</v>
      </c>
      <c r="B186" s="567" t="s">
        <v>3747</v>
      </c>
      <c r="C186" s="889" t="s">
        <v>4061</v>
      </c>
      <c r="D186" s="889" t="s">
        <v>4204</v>
      </c>
      <c r="E186" s="699">
        <v>9</v>
      </c>
      <c r="F186" s="1153">
        <v>561</v>
      </c>
      <c r="G186" s="1150" t="s">
        <v>105</v>
      </c>
      <c r="H186" s="1150" t="s">
        <v>105</v>
      </c>
      <c r="I186" t="n">
        <v>69.07</v>
      </c>
      <c r="J186" s="618">
        <f t="shared" si="50"/>
        <v>1.5636310988851894</v>
      </c>
      <c r="K186" s="835">
        <v>0.27</v>
      </c>
      <c r="L186" s="845">
        <v>4</v>
      </c>
      <c r="M186" s="609">
        <f t="shared" si="51"/>
        <v>1.08</v>
      </c>
      <c r="N186" s="828" t="s">
        <v>106</v>
      </c>
      <c r="O186" s="700">
        <v>0.25</v>
      </c>
      <c r="P186" s="1006">
        <v>44894</v>
      </c>
      <c r="Q186" s="1006">
        <v>44903</v>
      </c>
      <c r="R186" s="609">
        <f t="shared" si="52"/>
        <v>8.0000000000000071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3.4090909090909172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10.744507612303034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12.723451383166729</v>
      </c>
      <c r="V186" s="667" t="str">
        <f>IF(INDEX(Historical!$N$7:$N$1218,MATCH(B186,Historical!$B$7:$B$1249,0))=0,"n/a",((INDEX(Historical!$C$7:$C$1227,MATCH(B186,Historical!$B$7:$B$1249,0))/INDEX(Historical!$N$7:$N$1218,MATCH(B186,Historical!$B$7:$B$1249,0)))^(1/10)-1)*100)</f>
        <v>n/a</v>
      </c>
      <c r="W186" s="668" t="str">
        <f t="shared" si="53"/>
        <v>n/a</v>
      </c>
      <c r="X186" s="669" t="str">
        <f t="shared" si="54"/>
        <v>n/a</v>
      </c>
      <c r="Y186" s="640"/>
      <c r="Z186" s="618">
        <f t="shared" si="55"/>
        <v>60</v>
      </c>
      <c r="AA186" s="844">
        <f t="shared" si="56"/>
        <v>38.37222222222222</v>
      </c>
      <c r="AB186" s="845">
        <v>12</v>
      </c>
      <c r="AC186" s="824">
        <v>1.8</v>
      </c>
      <c r="AD186" s="824">
        <v>2.5099999999999998</v>
      </c>
      <c r="AE186" s="824">
        <v>5.39</v>
      </c>
      <c r="AF186" s="824">
        <v>3.12</v>
      </c>
      <c r="AG186" s="824">
        <v>7.3999999999999995</v>
      </c>
      <c r="AH186" s="824">
        <v>-39.1</v>
      </c>
      <c r="AI186" s="824">
        <v>12.139999999999999</v>
      </c>
      <c r="AJ186" s="824">
        <v>-2</v>
      </c>
      <c r="AK186" s="824">
        <v>16</v>
      </c>
      <c r="AL186" s="836">
        <v>6760</v>
      </c>
      <c r="AM186" s="830">
        <v>0.4</v>
      </c>
      <c r="AN186" s="824">
        <v>0</v>
      </c>
      <c r="AO186" s="705">
        <f t="shared" si="57"/>
        <v>-24.085139740170302</v>
      </c>
      <c r="AP186" s="706">
        <f t="shared" si="58"/>
        <v>14.287082482051918</v>
      </c>
      <c r="AQ186" s="846">
        <f t="shared" si="59"/>
        <v>130.67180469550559</v>
      </c>
      <c r="AR186" s="618">
        <f>INDEX(Historical!$C$7:$C$1227,MATCH(B186,Historical!$B$7:$B$1249,0))*IF(AH186="n/a",1.03,IF(AH186&lt;0,1.01,IF(AH186&gt;10,1.1,(1+AH186/100))))</f>
        <v>0.91910000000000003</v>
      </c>
      <c r="AS186" s="844">
        <f t="shared" si="60"/>
        <v>1.0110100000000002</v>
      </c>
      <c r="AT186" s="844">
        <f t="shared" si="65"/>
        <v>1.1121110000000003</v>
      </c>
      <c r="AU186" s="844">
        <f t="shared" si="65"/>
        <v>1.2233221000000005</v>
      </c>
      <c r="AV186" s="844">
        <f t="shared" si="65"/>
        <v>1.3456543100000007</v>
      </c>
      <c r="AW186" s="618">
        <f t="shared" si="61"/>
        <v>5.6111974100000017</v>
      </c>
      <c r="AX186" s="713">
        <f t="shared" si="62"/>
        <v>8.123928492833361</v>
      </c>
      <c r="AY186" s="891">
        <v>0.96</v>
      </c>
      <c r="AZ186" s="830">
        <v>21.64</v>
      </c>
      <c r="BA186" s="830">
        <v>-22.689999999999998</v>
      </c>
      <c r="BB186" s="830">
        <v>10.96</v>
      </c>
      <c r="BC186" s="830">
        <v>2.09</v>
      </c>
      <c r="BE186" s="594">
        <v>2014</v>
      </c>
      <c r="BF186" s="856">
        <f t="shared" si="63"/>
        <v>1</v>
      </c>
      <c r="BG186" s="840">
        <v>6.3</v>
      </c>
      <c r="BH186" s="823" t="s">
        <v>4455</v>
      </c>
      <c r="BI186" s="823" t="s">
        <v>4456</v>
      </c>
    </row>
    <row r="187" spans="1:61" ht="11.25" customHeight="1" x14ac:dyDescent="0.2">
      <c r="A187" s="829" t="s">
        <v>5180</v>
      </c>
      <c r="B187" s="833" t="s">
        <v>835</v>
      </c>
      <c r="C187" s="889" t="s">
        <v>130</v>
      </c>
      <c r="D187" s="889" t="s">
        <v>4195</v>
      </c>
      <c r="E187" s="699">
        <v>19</v>
      </c>
      <c r="F187" s="1153">
        <v>190</v>
      </c>
      <c r="G187" s="1127" t="s">
        <v>36</v>
      </c>
      <c r="H187" s="1127" t="s">
        <v>36</v>
      </c>
      <c r="I187" t="n">
        <v>95.73</v>
      </c>
      <c r="J187" s="618">
        <f t="shared" si="50"/>
        <v>3.0397994359135065</v>
      </c>
      <c r="K187" s="835">
        <v>0.72750000000000004</v>
      </c>
      <c r="L187" s="845">
        <v>4</v>
      </c>
      <c r="M187" s="609">
        <f t="shared" si="51"/>
        <v>2.91</v>
      </c>
      <c r="N187" s="828" t="s">
        <v>118</v>
      </c>
      <c r="O187" s="700">
        <v>0.67749999999999999</v>
      </c>
      <c r="P187" s="603">
        <v>44603</v>
      </c>
      <c r="Q187" s="603">
        <v>44621</v>
      </c>
      <c r="R187" s="609">
        <f t="shared" si="52"/>
        <v>7.380073800738014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7.1146245059288571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7.0349652489045678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6.4782292457507218</v>
      </c>
      <c r="V187" s="667">
        <f>IF(INDEX(Historical!$N$7:$N$1218,MATCH(B187,Historical!$B$7:$B$1249,0))=0,"n/a",((INDEX(Historical!$C$7:$C$1227,MATCH(B187,Historical!$B$7:$B$1249,0))/INDEX(Historical!$N$7:$N$1218,MATCH(B187,Historical!$B$7:$B$1249,0)))^(1/10)-1)*100)</f>
        <v>10.050899133022394</v>
      </c>
      <c r="W187" s="668">
        <f t="shared" si="53"/>
        <v>0.64454226035025997</v>
      </c>
      <c r="X187" s="669">
        <f t="shared" si="54"/>
        <v>0.9526807714339296</v>
      </c>
      <c r="Y187" s="628"/>
      <c r="Z187" s="618">
        <f t="shared" si="55"/>
        <v>66.743119266055047</v>
      </c>
      <c r="AA187" s="844">
        <f t="shared" si="56"/>
        <v>21.956422018348622</v>
      </c>
      <c r="AB187" s="845">
        <v>12</v>
      </c>
      <c r="AC187" s="824">
        <v>4.3600000000000003</v>
      </c>
      <c r="AD187" s="824">
        <v>3.49</v>
      </c>
      <c r="AE187" s="824">
        <v>3.28</v>
      </c>
      <c r="AF187" s="824">
        <v>2.69</v>
      </c>
      <c r="AG187" s="824">
        <v>12.3</v>
      </c>
      <c r="AH187" s="824">
        <v>8.4</v>
      </c>
      <c r="AI187" s="824">
        <v>5.0299999999999994</v>
      </c>
      <c r="AJ187" s="824">
        <v>6.8000000000000007</v>
      </c>
      <c r="AK187" s="824">
        <v>6.38</v>
      </c>
      <c r="AL187" s="836">
        <v>30300</v>
      </c>
      <c r="AM187" s="830">
        <v>0.13</v>
      </c>
      <c r="AN187" s="824">
        <v>1.44</v>
      </c>
      <c r="AO187" s="705">
        <f t="shared" si="57"/>
        <v>-12.438393336684394</v>
      </c>
      <c r="AP187" s="706">
        <f t="shared" si="58"/>
        <v>9.5180286816642283</v>
      </c>
      <c r="AQ187" s="846">
        <f t="shared" si="59"/>
        <v>62.01889496030708</v>
      </c>
      <c r="AR187" s="618">
        <f>INDEX(Historical!$C$7:$C$1227,MATCH(B187,Historical!$B$7:$B$1249,0))*IF(AH187="n/a",1.03,IF(AH187&lt;0,1.01,IF(AH187&gt;10,1.1,(1+AH187/100))))</f>
        <v>2.93764</v>
      </c>
      <c r="AS187" s="844">
        <f t="shared" si="60"/>
        <v>3.0854032920000001</v>
      </c>
      <c r="AT187" s="844">
        <f t="shared" si="65"/>
        <v>3.2822520220296005</v>
      </c>
      <c r="AU187" s="844">
        <f t="shared" si="65"/>
        <v>3.4916597010350894</v>
      </c>
      <c r="AV187" s="844">
        <f t="shared" si="65"/>
        <v>3.7144275899611285</v>
      </c>
      <c r="AW187" s="618">
        <f t="shared" si="61"/>
        <v>16.511382605025819</v>
      </c>
      <c r="AX187" s="713">
        <f t="shared" si="62"/>
        <v>17.247866504779921</v>
      </c>
      <c r="AY187" s="891">
        <v>0.35</v>
      </c>
      <c r="AZ187" s="830">
        <v>22.67</v>
      </c>
      <c r="BA187" s="830">
        <v>-8.5299999999999994</v>
      </c>
      <c r="BB187" s="830">
        <v>8.15</v>
      </c>
      <c r="BC187" s="830">
        <v>1.05</v>
      </c>
      <c r="BE187" s="594">
        <v>2004</v>
      </c>
      <c r="BF187" s="856">
        <f t="shared" si="63"/>
        <v>2</v>
      </c>
      <c r="BG187" s="840">
        <v>3.5000000000000004</v>
      </c>
      <c r="BH187" s="823" t="s">
        <v>4455</v>
      </c>
      <c r="BI187" s="823" t="s">
        <v>4456</v>
      </c>
    </row>
    <row r="188" spans="1:61" ht="11.25" hidden="1" customHeight="1" x14ac:dyDescent="0.2">
      <c r="A188" s="822" t="s">
        <v>4786</v>
      </c>
      <c r="B188" s="833" t="s">
        <v>209</v>
      </c>
      <c r="C188" s="889" t="s">
        <v>111</v>
      </c>
      <c r="D188" s="889" t="s">
        <v>210</v>
      </c>
      <c r="E188" s="699">
        <v>67</v>
      </c>
      <c r="F188" s="1153">
        <v>2</v>
      </c>
      <c r="G188" s="1128" t="s">
        <v>114</v>
      </c>
      <c r="H188" s="1128" t="s">
        <v>36</v>
      </c>
      <c r="I188" t="n">
        <v>137.29</v>
      </c>
      <c r="J188" s="618">
        <f t="shared" si="50"/>
        <v>1.4713380435574333</v>
      </c>
      <c r="K188" s="835">
        <v>0.505</v>
      </c>
      <c r="L188" s="845">
        <v>4</v>
      </c>
      <c r="M188" s="609">
        <f t="shared" si="51"/>
        <v>2.02</v>
      </c>
      <c r="N188" s="828" t="s">
        <v>147</v>
      </c>
      <c r="O188" s="700">
        <v>0.5</v>
      </c>
      <c r="P188" s="603">
        <v>44803</v>
      </c>
      <c r="Q188" s="603">
        <v>44819</v>
      </c>
      <c r="R188" s="609">
        <f t="shared" si="52"/>
        <v>1.0000000000000009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1.0152284263959421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1.5546526688833273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2.9591446409518385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7.2785410837295395</v>
      </c>
      <c r="W188" s="668">
        <f t="shared" si="53"/>
        <v>0.40655738655741253</v>
      </c>
      <c r="X188" s="669">
        <f t="shared" si="54"/>
        <v>0.15332355652600199</v>
      </c>
      <c r="Y188" s="834"/>
      <c r="Z188" s="618">
        <f t="shared" si="55"/>
        <v>25.093167701863351</v>
      </c>
      <c r="AA188" s="844">
        <f t="shared" si="56"/>
        <v>17.054658385093166</v>
      </c>
      <c r="AB188" s="845">
        <v>12</v>
      </c>
      <c r="AC188" s="824">
        <v>8.0500000000000007</v>
      </c>
      <c r="AD188" s="824">
        <v>1.62</v>
      </c>
      <c r="AE188" s="824">
        <v>2.38</v>
      </c>
      <c r="AF188" s="824">
        <v>4.9800000000000004</v>
      </c>
      <c r="AG188" s="824">
        <v>27.6</v>
      </c>
      <c r="AH188" s="824">
        <v>64.600000000000009</v>
      </c>
      <c r="AI188" s="824">
        <v>5.62</v>
      </c>
      <c r="AJ188" s="824">
        <v>19.3</v>
      </c>
      <c r="AK188" s="824">
        <v>10.7</v>
      </c>
      <c r="AL188" s="836">
        <v>19920</v>
      </c>
      <c r="AM188" s="830">
        <v>0.2</v>
      </c>
      <c r="AN188" s="824">
        <v>0.91</v>
      </c>
      <c r="AO188" s="705">
        <f t="shared" si="57"/>
        <v>-12.624175700583894</v>
      </c>
      <c r="AP188" s="706">
        <f t="shared" si="58"/>
        <v>4.430482684509272</v>
      </c>
      <c r="AQ188" s="846">
        <f t="shared" si="59"/>
        <v>94.287528916138982</v>
      </c>
      <c r="AR188" s="618">
        <f>INDEX(Historical!$C$7:$C$1227,MATCH(B188,Historical!$B$7:$B$1249,0))*IF(AH188="n/a",1.03,IF(AH188&lt;0,1.01,IF(AH188&gt;10,1.1,(1+AH188/100))))</f>
        <v>2.1890000000000001</v>
      </c>
      <c r="AS188" s="844">
        <f t="shared" si="60"/>
        <v>2.3120218000000001</v>
      </c>
      <c r="AT188" s="844">
        <f t="shared" si="65"/>
        <v>2.5432239800000005</v>
      </c>
      <c r="AU188" s="844">
        <f t="shared" si="65"/>
        <v>2.7975463780000007</v>
      </c>
      <c r="AV188" s="844">
        <f t="shared" si="65"/>
        <v>3.0773010158000011</v>
      </c>
      <c r="AW188" s="618">
        <f t="shared" si="61"/>
        <v>12.919093173800002</v>
      </c>
      <c r="AX188" s="713">
        <f t="shared" si="62"/>
        <v>9.4100758786510319</v>
      </c>
      <c r="AY188" s="891">
        <v>1.36</v>
      </c>
      <c r="AZ188" s="830">
        <v>23.98</v>
      </c>
      <c r="BA188" s="830">
        <v>-22.869999999999997</v>
      </c>
      <c r="BB188" s="830">
        <v>10.57</v>
      </c>
      <c r="BC188" s="830">
        <v>4.93</v>
      </c>
      <c r="BE188" s="594">
        <v>1956</v>
      </c>
      <c r="BF188" s="856">
        <f t="shared" si="63"/>
        <v>9</v>
      </c>
      <c r="BG188" s="840">
        <v>11</v>
      </c>
      <c r="BH188" s="823" t="s">
        <v>4455</v>
      </c>
      <c r="BI188" s="823" t="s">
        <v>4456</v>
      </c>
    </row>
    <row r="189" spans="1:61" ht="11.25" hidden="1" customHeight="1" x14ac:dyDescent="0.2">
      <c r="A189" s="838" t="s">
        <v>879</v>
      </c>
      <c r="B189" s="833" t="s">
        <v>880</v>
      </c>
      <c r="C189" s="889" t="s">
        <v>4061</v>
      </c>
      <c r="D189" s="889" t="s">
        <v>4192</v>
      </c>
      <c r="E189" s="699">
        <v>11</v>
      </c>
      <c r="F189" s="1153">
        <v>413</v>
      </c>
      <c r="G189" s="1130" t="s">
        <v>105</v>
      </c>
      <c r="H189" s="1130" t="s">
        <v>105</v>
      </c>
      <c r="I189" t="n">
        <v>83.15</v>
      </c>
      <c r="J189" s="618">
        <f t="shared" si="50"/>
        <v>1.9001803968731208</v>
      </c>
      <c r="K189" s="835">
        <v>0.39500000000000002</v>
      </c>
      <c r="L189" s="845">
        <v>4</v>
      </c>
      <c r="M189" s="609">
        <f t="shared" si="51"/>
        <v>1.58</v>
      </c>
      <c r="N189" s="828" t="s">
        <v>451</v>
      </c>
      <c r="O189" s="700">
        <v>0.36</v>
      </c>
      <c r="P189" s="603">
        <v>44650</v>
      </c>
      <c r="Q189" s="603">
        <v>44680</v>
      </c>
      <c r="R189" s="609">
        <f t="shared" si="52"/>
        <v>9.7222222222222303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7.4427480916030575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13.211937538205266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13.266189539917983</v>
      </c>
      <c r="V189" s="667" t="str">
        <f>IF(INDEX(Historical!$N$7:$N$1218,MATCH(B189,Historical!$B$7:$B$1249,0))=0,"n/a",((INDEX(Historical!$C$7:$C$1227,MATCH(B189,Historical!$B$7:$B$1249,0))/INDEX(Historical!$N$7:$N$1218,MATCH(B189,Historical!$B$7:$B$1249,0)))^(1/10)-1)*100)</f>
        <v>n/a</v>
      </c>
      <c r="W189" s="668" t="str">
        <f t="shared" si="53"/>
        <v>n/a</v>
      </c>
      <c r="X189" s="669">
        <f t="shared" si="54"/>
        <v>2.0663846635386269</v>
      </c>
      <c r="Y189" s="630" t="s">
        <v>881</v>
      </c>
      <c r="Z189" s="618">
        <f t="shared" si="55"/>
        <v>35.585585585585584</v>
      </c>
      <c r="AA189" s="844">
        <f t="shared" si="56"/>
        <v>18.727477477477478</v>
      </c>
      <c r="AB189" s="845">
        <v>9</v>
      </c>
      <c r="AC189" s="824">
        <v>4.4400000000000004</v>
      </c>
      <c r="AD189" s="824">
        <v>1.84</v>
      </c>
      <c r="AE189" s="824">
        <v>2.2999999999999998</v>
      </c>
      <c r="AF189" s="824">
        <v>2.98</v>
      </c>
      <c r="AG189" s="824" t="s">
        <v>135</v>
      </c>
      <c r="AH189" s="824">
        <v>10.4</v>
      </c>
      <c r="AI189" s="824">
        <v>11.59</v>
      </c>
      <c r="AJ189" s="824">
        <v>6.419999999999999</v>
      </c>
      <c r="AK189" s="824">
        <v>10.549999999999999</v>
      </c>
      <c r="AL189" s="836">
        <v>10530</v>
      </c>
      <c r="AM189" s="830">
        <v>4.8</v>
      </c>
      <c r="AN189" s="824">
        <v>0</v>
      </c>
      <c r="AO189" s="705">
        <f t="shared" si="57"/>
        <v>-3.5611075406863755</v>
      </c>
      <c r="AP189" s="706">
        <f t="shared" si="58"/>
        <v>15.166369936791103</v>
      </c>
      <c r="AQ189" s="846">
        <f t="shared" si="59"/>
        <v>57.491280722151437</v>
      </c>
      <c r="AR189" s="618">
        <f>INDEX(Historical!$C$7:$C$1227,MATCH(B189,Historical!$B$7:$B$1249,0))*IF(AH189="n/a",1.03,IF(AH189&lt;0,1.01,IF(AH189&gt;10,1.1,(1+AH189/100))))</f>
        <v>1.5482500000000001</v>
      </c>
      <c r="AS189" s="844">
        <f t="shared" si="60"/>
        <v>1.7030750000000003</v>
      </c>
      <c r="AT189" s="844">
        <f t="shared" si="65"/>
        <v>1.8733825000000006</v>
      </c>
      <c r="AU189" s="844">
        <f t="shared" si="65"/>
        <v>2.0607207500000007</v>
      </c>
      <c r="AV189" s="844">
        <f t="shared" si="65"/>
        <v>2.2667928250000009</v>
      </c>
      <c r="AW189" s="618">
        <f t="shared" si="61"/>
        <v>9.4522210750000024</v>
      </c>
      <c r="AX189" s="713">
        <f t="shared" si="62"/>
        <v>11.367674173180999</v>
      </c>
      <c r="AY189" s="891">
        <v>0.7</v>
      </c>
      <c r="AZ189" s="830">
        <v>30.049999999999997</v>
      </c>
      <c r="BA189" s="830">
        <v>-2.1</v>
      </c>
      <c r="BB189" s="830">
        <v>7.8299999999999992</v>
      </c>
      <c r="BC189" s="830">
        <v>7.19</v>
      </c>
      <c r="BE189" s="594">
        <v>2012</v>
      </c>
      <c r="BF189" s="856">
        <f t="shared" si="63"/>
        <v>1</v>
      </c>
      <c r="BG189" s="840" t="s">
        <v>135</v>
      </c>
      <c r="BH189" s="823" t="s">
        <v>4455</v>
      </c>
      <c r="BI189" s="823" t="s">
        <v>4456</v>
      </c>
    </row>
    <row r="190" spans="1:61" ht="11.25" hidden="1" customHeight="1" x14ac:dyDescent="0.2">
      <c r="A190" s="829" t="s">
        <v>4787</v>
      </c>
      <c r="B190" s="833" t="s">
        <v>1090</v>
      </c>
      <c r="C190" s="889" t="s">
        <v>244</v>
      </c>
      <c r="D190" s="889" t="s">
        <v>4219</v>
      </c>
      <c r="E190" s="699">
        <v>10</v>
      </c>
      <c r="F190" s="1153">
        <v>476</v>
      </c>
      <c r="G190" s="1153" t="s">
        <v>114</v>
      </c>
      <c r="H190" s="1153" t="s">
        <v>114</v>
      </c>
      <c r="I190" t="n">
        <v>362.65</v>
      </c>
      <c r="J190" s="618">
        <f t="shared" si="50"/>
        <v>1.2132910519784919</v>
      </c>
      <c r="K190" s="835">
        <v>1.1000000000000001</v>
      </c>
      <c r="L190" s="845">
        <v>4</v>
      </c>
      <c r="M190" s="609">
        <f t="shared" si="51"/>
        <v>4.4000000000000004</v>
      </c>
      <c r="N190" s="828" t="s">
        <v>316</v>
      </c>
      <c r="O190" s="700">
        <v>0.94</v>
      </c>
      <c r="P190" s="603">
        <v>44634</v>
      </c>
      <c r="Q190" s="603">
        <v>44650</v>
      </c>
      <c r="R190" s="609">
        <f t="shared" si="52"/>
        <v>17.021276595744698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20.512820512820507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19.560683197865124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19.858503613188617</v>
      </c>
      <c r="V190" s="667" t="str">
        <f>IF(INDEX(Historical!$N$7:$N$1218,MATCH(B190,Historical!$B$7:$B$1249,0))=0,"n/a",((INDEX(Historical!$C$7:$C$1227,MATCH(B190,Historical!$B$7:$B$1249,0))/INDEX(Historical!$N$7:$N$1218,MATCH(B190,Historical!$B$7:$B$1249,0)))^(1/10)-1)*100)</f>
        <v>n/a</v>
      </c>
      <c r="W190" s="668" t="str">
        <f t="shared" si="53"/>
        <v>n/a</v>
      </c>
      <c r="X190" s="669">
        <f t="shared" si="54"/>
        <v>0.76970944237165184</v>
      </c>
      <c r="Y190" s="628"/>
      <c r="Z190" s="618">
        <f t="shared" si="55"/>
        <v>35.512510088781276</v>
      </c>
      <c r="AA190" s="844">
        <f t="shared" si="56"/>
        <v>29.269572235673927</v>
      </c>
      <c r="AB190" s="845">
        <v>12</v>
      </c>
      <c r="AC190" s="824">
        <v>12.39</v>
      </c>
      <c r="AD190" s="824">
        <v>3.52</v>
      </c>
      <c r="AE190" s="824">
        <v>2.9</v>
      </c>
      <c r="AF190" s="824" t="s">
        <v>135</v>
      </c>
      <c r="AG190" s="824">
        <v>-10.6</v>
      </c>
      <c r="AH190" s="824">
        <v>9.3000000000000007</v>
      </c>
      <c r="AI190" s="824">
        <v>16.580000000000002</v>
      </c>
      <c r="AJ190" s="824">
        <v>25.8</v>
      </c>
      <c r="AK190" s="824">
        <v>8.7900000000000009</v>
      </c>
      <c r="AL190" s="836">
        <v>13020</v>
      </c>
      <c r="AM190" s="830">
        <v>0.4</v>
      </c>
      <c r="AN190" s="824" t="s">
        <v>135</v>
      </c>
      <c r="AO190" s="705">
        <f t="shared" si="57"/>
        <v>-8.197777570506819</v>
      </c>
      <c r="AP190" s="706">
        <f t="shared" si="58"/>
        <v>21.071794665167108</v>
      </c>
      <c r="AQ190" s="846" t="str">
        <f t="shared" si="59"/>
        <v>n/a</v>
      </c>
      <c r="AR190" s="618">
        <f>INDEX(Historical!$C$7:$C$1227,MATCH(B190,Historical!$B$7:$B$1249,0))*IF(AH190="n/a",1.03,IF(AH190&lt;0,1.01,IF(AH190&gt;10,1.1,(1+AH190/100))))</f>
        <v>4.10968</v>
      </c>
      <c r="AS190" s="844">
        <f t="shared" si="60"/>
        <v>4.5206480000000004</v>
      </c>
      <c r="AT190" s="844">
        <f t="shared" si="65"/>
        <v>4.9180129592000013</v>
      </c>
      <c r="AU190" s="844">
        <f t="shared" si="65"/>
        <v>5.350306298313682</v>
      </c>
      <c r="AV190" s="844">
        <f t="shared" si="65"/>
        <v>5.8205982219354553</v>
      </c>
      <c r="AW190" s="618">
        <f t="shared" si="61"/>
        <v>24.719245479449139</v>
      </c>
      <c r="AX190" s="713">
        <f t="shared" si="62"/>
        <v>6.8162816708807776</v>
      </c>
      <c r="AY190" s="891">
        <v>0.71</v>
      </c>
      <c r="AZ190" s="830">
        <v>29.830000000000002</v>
      </c>
      <c r="BA190" s="830">
        <v>-31.509999999999998</v>
      </c>
      <c r="BB190" s="830">
        <v>14.71</v>
      </c>
      <c r="BC190" s="830">
        <v>3.9600000000000004</v>
      </c>
      <c r="BE190" s="594">
        <v>2013</v>
      </c>
      <c r="BF190" s="856">
        <f t="shared" si="63"/>
        <v>1</v>
      </c>
      <c r="BG190" s="840">
        <v>27</v>
      </c>
      <c r="BH190" s="823" t="s">
        <v>4455</v>
      </c>
      <c r="BI190" s="823" t="s">
        <v>4456</v>
      </c>
    </row>
    <row r="191" spans="1:61" s="737" customFormat="1" ht="11.25" hidden="1" customHeight="1" x14ac:dyDescent="0.2">
      <c r="A191" s="613" t="s">
        <v>1096</v>
      </c>
      <c r="B191" s="743" t="s">
        <v>1097</v>
      </c>
      <c r="C191" s="889" t="s">
        <v>130</v>
      </c>
      <c r="D191" s="889" t="s">
        <v>4195</v>
      </c>
      <c r="E191" s="721">
        <v>14</v>
      </c>
      <c r="F191" s="1153">
        <v>266</v>
      </c>
      <c r="G191" s="1154" t="s">
        <v>114</v>
      </c>
      <c r="H191" s="1154" t="s">
        <v>114</v>
      </c>
      <c r="I191" t="n">
        <v>117.19</v>
      </c>
      <c r="J191" s="723">
        <f t="shared" si="50"/>
        <v>3.2511306425462925</v>
      </c>
      <c r="K191" s="724">
        <v>0.95250000000000001</v>
      </c>
      <c r="L191" s="725">
        <v>4</v>
      </c>
      <c r="M191" s="726">
        <f t="shared" si="51"/>
        <v>3.81</v>
      </c>
      <c r="N191" s="727" t="s">
        <v>484</v>
      </c>
      <c r="O191" s="728">
        <v>0.88500000000000001</v>
      </c>
      <c r="P191" s="1049">
        <v>44911</v>
      </c>
      <c r="Q191" s="1049">
        <v>44941</v>
      </c>
      <c r="R191" s="726">
        <f t="shared" si="52"/>
        <v>7.6271186440677967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7.1604938271604857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7.1487357150813224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7.0995886039598277</v>
      </c>
      <c r="V191" s="667">
        <f>IF(INDEX(Historical!$N$7:$N$1218,MATCH(B191,Historical!$B$7:$B$1249,0))=0,"n/a",((INDEX(Historical!$C$7:$C$1227,MATCH(B191,Historical!$B$7:$B$1249,0))/INDEX(Historical!$N$7:$N$1218,MATCH(B191,Historical!$B$7:$B$1249,0)))^(1/10)-1)*100)</f>
        <v>6.5787700290734552</v>
      </c>
      <c r="W191" s="668">
        <f t="shared" si="53"/>
        <v>1.0791665573632649</v>
      </c>
      <c r="X191" s="669" t="str">
        <f t="shared" si="54"/>
        <v>n/a</v>
      </c>
      <c r="Y191" s="729"/>
      <c r="Z191" s="723">
        <f t="shared" si="55"/>
        <v>66.260869565217391</v>
      </c>
      <c r="AA191" s="730">
        <f t="shared" si="56"/>
        <v>20.380869565217392</v>
      </c>
      <c r="AB191" s="725">
        <v>12</v>
      </c>
      <c r="AC191" s="731">
        <v>5.75</v>
      </c>
      <c r="AD191" s="731">
        <v>2.42</v>
      </c>
      <c r="AE191" s="731">
        <v>1.1299999999999999</v>
      </c>
      <c r="AF191" s="731">
        <v>2.4500000000000002</v>
      </c>
      <c r="AG191" s="731">
        <v>12.8</v>
      </c>
      <c r="AH191" s="731">
        <v>-24.9</v>
      </c>
      <c r="AI191" s="731">
        <v>4.0199999999999996</v>
      </c>
      <c r="AJ191" s="731">
        <v>-3.3000000000000003</v>
      </c>
      <c r="AK191" s="731">
        <v>8.2000000000000011</v>
      </c>
      <c r="AL191" s="732">
        <v>21950</v>
      </c>
      <c r="AM191" s="733">
        <v>0.2</v>
      </c>
      <c r="AN191" s="731">
        <v>2.21</v>
      </c>
      <c r="AO191" s="734">
        <f t="shared" si="57"/>
        <v>-10.030150318711271</v>
      </c>
      <c r="AP191" s="735">
        <f t="shared" si="58"/>
        <v>10.35071924650612</v>
      </c>
      <c r="AQ191" s="846">
        <f t="shared" si="59"/>
        <v>48.971481886497138</v>
      </c>
      <c r="AR191" s="618">
        <f>INDEX(Historical!$C$7:$C$1227,MATCH(B191,Historical!$B$7:$B$1249,0))*IF(AH191="n/a",1.03,IF(AH191&lt;0,1.01,IF(AH191&gt;10,1.1,(1+AH191/100))))</f>
        <v>3.3329999999999997</v>
      </c>
      <c r="AS191" s="730">
        <f t="shared" si="60"/>
        <v>3.4669865999999998</v>
      </c>
      <c r="AT191" s="730">
        <f t="shared" si="65"/>
        <v>3.7512795012</v>
      </c>
      <c r="AU191" s="730">
        <f t="shared" si="65"/>
        <v>4.0588844202984005</v>
      </c>
      <c r="AV191" s="730">
        <f t="shared" si="65"/>
        <v>4.3917129427628696</v>
      </c>
      <c r="AW191" s="723">
        <f t="shared" si="61"/>
        <v>19.00186346426127</v>
      </c>
      <c r="AX191" s="736">
        <f t="shared" si="62"/>
        <v>16.214577578514607</v>
      </c>
      <c r="AY191" s="892">
        <v>0.61</v>
      </c>
      <c r="AZ191" s="733">
        <v>15.27</v>
      </c>
      <c r="BA191" s="733">
        <v>-17.27</v>
      </c>
      <c r="BB191" s="733">
        <v>2.2800000000000002</v>
      </c>
      <c r="BC191" s="733">
        <v>-7.2900000000000009</v>
      </c>
      <c r="BD191" s="866"/>
      <c r="BE191" s="594">
        <v>2010</v>
      </c>
      <c r="BF191" s="856">
        <f t="shared" si="63"/>
        <v>1</v>
      </c>
      <c r="BG191" s="784">
        <v>2.7</v>
      </c>
      <c r="BH191" s="823" t="s">
        <v>4455</v>
      </c>
      <c r="BI191" s="823" t="s">
        <v>4456</v>
      </c>
    </row>
    <row r="192" spans="1:61" ht="11.25" hidden="1" customHeight="1" x14ac:dyDescent="0.2">
      <c r="A192" s="829" t="s">
        <v>4788</v>
      </c>
      <c r="B192" s="833" t="s">
        <v>539</v>
      </c>
      <c r="C192" s="889" t="s">
        <v>130</v>
      </c>
      <c r="D192" s="889" t="s">
        <v>4196</v>
      </c>
      <c r="E192" s="699">
        <v>18</v>
      </c>
      <c r="F192" s="1153">
        <v>219</v>
      </c>
      <c r="G192" s="1132" t="s">
        <v>36</v>
      </c>
      <c r="H192" s="1132" t="s">
        <v>36</v>
      </c>
      <c r="I192" t="n">
        <v>100.35</v>
      </c>
      <c r="J192" s="618">
        <f t="shared" si="50"/>
        <v>4.0059790732436467</v>
      </c>
      <c r="K192" s="835">
        <v>1.0049999999999999</v>
      </c>
      <c r="L192" s="845">
        <v>4</v>
      </c>
      <c r="M192" s="609">
        <f t="shared" si="51"/>
        <v>4.0199999999999996</v>
      </c>
      <c r="N192" s="828" t="s">
        <v>375</v>
      </c>
      <c r="O192" s="700">
        <v>0.98499999999999999</v>
      </c>
      <c r="P192" s="603">
        <v>44784</v>
      </c>
      <c r="Q192" s="603">
        <v>44820</v>
      </c>
      <c r="R192" s="609">
        <f t="shared" si="52"/>
        <v>2.0304568527918687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2.0942408376963373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2.3639204941226177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3.0255794755612575</v>
      </c>
      <c r="V192" s="667">
        <f>IF(INDEX(Historical!$N$7:$N$1218,MATCH(B192,Historical!$B$7:$B$1249,0))=0,"n/a",((INDEX(Historical!$C$7:$C$1227,MATCH(B192,Historical!$B$7:$B$1249,0))/INDEX(Historical!$N$7:$N$1218,MATCH(B192,Historical!$B$7:$B$1249,0)))^(1/10)-1)*100)</f>
        <v>2.7615900977818297</v>
      </c>
      <c r="W192" s="668">
        <f t="shared" si="53"/>
        <v>1.0955932518701708</v>
      </c>
      <c r="X192" s="669">
        <f t="shared" si="54"/>
        <v>0.512810080603603</v>
      </c>
      <c r="Y192" s="635"/>
      <c r="Z192" s="618">
        <f t="shared" si="55"/>
        <v>81.541582150101405</v>
      </c>
      <c r="AA192" s="844">
        <f t="shared" si="56"/>
        <v>20.35496957403651</v>
      </c>
      <c r="AB192" s="845">
        <v>12</v>
      </c>
      <c r="AC192" s="824">
        <v>4.93</v>
      </c>
      <c r="AD192" s="824">
        <v>3.44</v>
      </c>
      <c r="AE192" s="824">
        <v>2.67</v>
      </c>
      <c r="AF192" s="824">
        <v>1.56</v>
      </c>
      <c r="AG192" s="824">
        <v>8</v>
      </c>
      <c r="AH192" s="824">
        <v>188.39999999999998</v>
      </c>
      <c r="AI192" s="824">
        <v>7.1499999999999995</v>
      </c>
      <c r="AJ192" s="824">
        <v>5.8999999999999995</v>
      </c>
      <c r="AK192" s="824">
        <v>5.7799999999999994</v>
      </c>
      <c r="AL192" s="836">
        <v>74760</v>
      </c>
      <c r="AM192" s="830">
        <v>0.1</v>
      </c>
      <c r="AN192" s="824">
        <v>1.51</v>
      </c>
      <c r="AO192" s="705">
        <f t="shared" si="57"/>
        <v>-13.323411025231605</v>
      </c>
      <c r="AP192" s="706">
        <f t="shared" si="58"/>
        <v>7.0315585488049042</v>
      </c>
      <c r="AQ192" s="846">
        <f t="shared" si="59"/>
        <v>18.797217579644165</v>
      </c>
      <c r="AR192" s="618">
        <f>INDEX(Historical!$C$7:$C$1227,MATCH(B192,Historical!$B$7:$B$1249,0))*IF(AH192="n/a",1.03,IF(AH192&lt;0,1.01,IF(AH192&gt;10,1.1,(1+AH192/100))))</f>
        <v>4.29</v>
      </c>
      <c r="AS192" s="844">
        <f t="shared" si="60"/>
        <v>4.5967349999999998</v>
      </c>
      <c r="AT192" s="844">
        <f t="shared" si="65"/>
        <v>4.8624262830000005</v>
      </c>
      <c r="AU192" s="844">
        <f t="shared" si="65"/>
        <v>5.1434745221574012</v>
      </c>
      <c r="AV192" s="844">
        <f t="shared" si="65"/>
        <v>5.440767349538099</v>
      </c>
      <c r="AW192" s="618">
        <f t="shared" si="61"/>
        <v>24.3334031546955</v>
      </c>
      <c r="AX192" s="713">
        <f t="shared" si="62"/>
        <v>24.248533288186845</v>
      </c>
      <c r="AY192" s="891">
        <v>0.4</v>
      </c>
      <c r="AZ192" s="830">
        <v>19.309999999999999</v>
      </c>
      <c r="BA192" s="830">
        <v>-14.099999999999998</v>
      </c>
      <c r="BB192" s="830">
        <v>5.84</v>
      </c>
      <c r="BC192" s="830">
        <v>-4.5900000000000007</v>
      </c>
      <c r="BE192" s="594">
        <v>2005</v>
      </c>
      <c r="BF192" s="856">
        <f t="shared" si="63"/>
        <v>2</v>
      </c>
      <c r="BG192" s="840">
        <v>2.1999999999999997</v>
      </c>
      <c r="BH192" s="823" t="s">
        <v>4455</v>
      </c>
      <c r="BI192" s="823" t="s">
        <v>4456</v>
      </c>
    </row>
    <row r="193" spans="1:61" ht="11.25" hidden="1" customHeight="1" x14ac:dyDescent="0.2">
      <c r="A193" s="822" t="s">
        <v>4789</v>
      </c>
      <c r="B193" s="833" t="s">
        <v>543</v>
      </c>
      <c r="C193" s="889" t="s">
        <v>107</v>
      </c>
      <c r="D193" s="889" t="s">
        <v>4205</v>
      </c>
      <c r="E193" s="699">
        <v>23</v>
      </c>
      <c r="F193" s="1153">
        <v>154</v>
      </c>
      <c r="G193" s="1155" t="s">
        <v>105</v>
      </c>
      <c r="H193" s="1155" t="s">
        <v>105</v>
      </c>
      <c r="I193">
        <v>17.22</v>
      </c>
      <c r="J193" s="618">
        <f t="shared" si="50"/>
        <v>3.1939605110336817</v>
      </c>
      <c r="K193" s="842">
        <v>0.13750000000000001</v>
      </c>
      <c r="L193" s="845">
        <v>4</v>
      </c>
      <c r="M193" s="609">
        <f t="shared" si="51"/>
        <v>0.55000000000000004</v>
      </c>
      <c r="N193" s="828" t="s">
        <v>118</v>
      </c>
      <c r="O193" s="701">
        <v>0.125</v>
      </c>
      <c r="P193" s="603">
        <v>44784</v>
      </c>
      <c r="Q193" s="603">
        <v>44806</v>
      </c>
      <c r="R193" s="609">
        <f t="shared" si="52"/>
        <v>10.000000000000009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15.58441558441559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6.8289718970508728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7.1543710308821007</v>
      </c>
      <c r="V193" s="667">
        <f>IF(INDEX(Historical!$N$7:$N$1218,MATCH(B193,Historical!$B$7:$B$1249,0))=0,"n/a",((INDEX(Historical!$C$7:$C$1227,MATCH(B193,Historical!$B$7:$B$1249,0))/INDEX(Historical!$N$7:$N$1218,MATCH(B193,Historical!$B$7:$B$1249,0)))^(1/10)-1)*100)</f>
        <v>4.648776675237265</v>
      </c>
      <c r="W193" s="668">
        <f t="shared" si="53"/>
        <v>1.5389792908296578</v>
      </c>
      <c r="X193" s="669">
        <f t="shared" si="54"/>
        <v>0.68792029143097122</v>
      </c>
      <c r="Y193" s="631"/>
      <c r="Z193" s="618">
        <f t="shared" si="55"/>
        <v>44.000000000000007</v>
      </c>
      <c r="AA193" s="844">
        <f t="shared" si="56"/>
        <v>13.776</v>
      </c>
      <c r="AB193" s="845">
        <v>6</v>
      </c>
      <c r="AC193" s="824">
        <v>1.25</v>
      </c>
      <c r="AD193" s="824">
        <v>1.46</v>
      </c>
      <c r="AE193" s="824">
        <v>2.29</v>
      </c>
      <c r="AF193" s="825">
        <v>0.93</v>
      </c>
      <c r="AG193" s="824">
        <v>5.7</v>
      </c>
      <c r="AH193" s="824">
        <v>-30.3</v>
      </c>
      <c r="AI193" s="824">
        <v>48.9</v>
      </c>
      <c r="AJ193" s="824">
        <v>10.4</v>
      </c>
      <c r="AK193" s="824">
        <v>10</v>
      </c>
      <c r="AL193" s="836">
        <v>141.85</v>
      </c>
      <c r="AM193" s="830">
        <v>4.3999999999999995</v>
      </c>
      <c r="AN193" s="824">
        <v>0.39</v>
      </c>
      <c r="AO193" s="705">
        <f t="shared" si="57"/>
        <v>-3.4276684580842165</v>
      </c>
      <c r="AP193" s="706">
        <f t="shared" si="58"/>
        <v>10.348331541915783</v>
      </c>
      <c r="AQ193" s="846">
        <f t="shared" si="59"/>
        <v>-24.54087199019591</v>
      </c>
      <c r="AR193" s="618">
        <f>INDEX(Historical!$C$7:$C$1227,MATCH(B193,Historical!$B$7:$B$1249,0))*IF(AH193="n/a",1.03,IF(AH193&lt;0,1.01,IF(AH193&gt;10,1.1,(1+AH193/100))))</f>
        <v>0.44945000000000002</v>
      </c>
      <c r="AS193" s="844">
        <f t="shared" si="60"/>
        <v>0.49439500000000008</v>
      </c>
      <c r="AT193" s="844">
        <f t="shared" si="65"/>
        <v>0.54383450000000011</v>
      </c>
      <c r="AU193" s="844">
        <f t="shared" si="65"/>
        <v>0.59821795000000022</v>
      </c>
      <c r="AV193" s="844">
        <f t="shared" si="65"/>
        <v>0.65803974500000029</v>
      </c>
      <c r="AW193" s="618">
        <f t="shared" si="61"/>
        <v>2.7439371950000004</v>
      </c>
      <c r="AX193" s="713">
        <f t="shared" si="62"/>
        <v>15.934594628339143</v>
      </c>
      <c r="AY193" s="891">
        <v>0.51</v>
      </c>
      <c r="AZ193" s="830">
        <v>-1.1100000000000001</v>
      </c>
      <c r="BA193" s="830">
        <v>-28.050000000000004</v>
      </c>
      <c r="BB193" s="830">
        <v>-5.46</v>
      </c>
      <c r="BC193" s="830">
        <v>-10.99</v>
      </c>
      <c r="BE193" s="594">
        <v>2000</v>
      </c>
      <c r="BF193" s="856">
        <f t="shared" si="63"/>
        <v>3</v>
      </c>
      <c r="BG193" s="840">
        <v>0.5</v>
      </c>
      <c r="BH193" s="823" t="s">
        <v>4455</v>
      </c>
      <c r="BI193" s="823" t="s">
        <v>4456</v>
      </c>
    </row>
    <row r="194" spans="1:61" ht="11.25" hidden="1" customHeight="1" x14ac:dyDescent="0.2">
      <c r="A194" s="829" t="s">
        <v>4826</v>
      </c>
      <c r="B194" s="833" t="s">
        <v>587</v>
      </c>
      <c r="C194" s="889" t="s">
        <v>127</v>
      </c>
      <c r="D194" s="889" t="s">
        <v>4194</v>
      </c>
      <c r="E194" s="699">
        <v>21</v>
      </c>
      <c r="F194" s="1153">
        <v>164</v>
      </c>
      <c r="G194" s="1130" t="s">
        <v>36</v>
      </c>
      <c r="H194" s="1130" t="s">
        <v>114</v>
      </c>
      <c r="I194" t="n">
        <v>29.21</v>
      </c>
      <c r="J194" s="618">
        <f t="shared" si="50"/>
        <v>3.0126668948990072</v>
      </c>
      <c r="K194" s="835">
        <v>0.22</v>
      </c>
      <c r="L194" s="845">
        <v>4</v>
      </c>
      <c r="M194" s="609">
        <f t="shared" si="51"/>
        <v>0.88</v>
      </c>
      <c r="N194" s="828" t="s">
        <v>588</v>
      </c>
      <c r="O194" s="700">
        <v>0.21</v>
      </c>
      <c r="P194" s="603">
        <v>44720</v>
      </c>
      <c r="Q194" s="603">
        <v>44735</v>
      </c>
      <c r="R194" s="609">
        <f t="shared" si="52"/>
        <v>4.7619047619047663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5.0632911392404889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5.343218065147215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5.8375102906382148</v>
      </c>
      <c r="V194" s="667">
        <f>IF(INDEX(Historical!$N$7:$N$1218,MATCH(B194,Historical!$B$7:$B$1249,0))=0,"n/a",((INDEX(Historical!$C$7:$C$1227,MATCH(B194,Historical!$B$7:$B$1249,0))/INDEX(Historical!$N$7:$N$1218,MATCH(B194,Historical!$B$7:$B$1249,0)))^(1/10)-1)*100)</f>
        <v>7.8761662515203001</v>
      </c>
      <c r="W194" s="668">
        <f t="shared" si="53"/>
        <v>0.74116138540262877</v>
      </c>
      <c r="X194" s="669">
        <f t="shared" si="54"/>
        <v>1.3267068842359582</v>
      </c>
      <c r="Y194" s="834"/>
      <c r="Z194" s="618">
        <f t="shared" si="55"/>
        <v>85.436893203883486</v>
      </c>
      <c r="AA194" s="844">
        <f t="shared" si="56"/>
        <v>28.359223300970875</v>
      </c>
      <c r="AB194" s="845">
        <v>12</v>
      </c>
      <c r="AC194" s="824">
        <v>1.03</v>
      </c>
      <c r="AD194" s="824">
        <v>8.84</v>
      </c>
      <c r="AE194" s="824">
        <v>1.32</v>
      </c>
      <c r="AF194" s="824">
        <v>4.3600000000000003</v>
      </c>
      <c r="AG194" s="825">
        <v>15.2</v>
      </c>
      <c r="AH194" s="824">
        <v>34.9</v>
      </c>
      <c r="AI194" s="824">
        <v>4.99</v>
      </c>
      <c r="AJ194" s="824">
        <v>4.3999999999999995</v>
      </c>
      <c r="AK194" s="824">
        <v>3.25</v>
      </c>
      <c r="AL194" s="836">
        <v>6210</v>
      </c>
      <c r="AM194" s="830">
        <v>2.6</v>
      </c>
      <c r="AN194" s="824">
        <v>0.63</v>
      </c>
      <c r="AO194" s="705">
        <f t="shared" si="57"/>
        <v>-19.509046115433655</v>
      </c>
      <c r="AP194" s="706">
        <f t="shared" si="58"/>
        <v>8.8501771855372215</v>
      </c>
      <c r="AQ194" s="846">
        <f t="shared" si="59"/>
        <v>134.42242364513493</v>
      </c>
      <c r="AR194" s="618">
        <f>INDEX(Historical!$C$7:$C$1227,MATCH(B194,Historical!$B$7:$B$1249,0))*IF(AH194="n/a",1.03,IF(AH194&lt;0,1.01,IF(AH194&gt;10,1.1,(1+AH194/100))))</f>
        <v>0.91300000000000003</v>
      </c>
      <c r="AS194" s="844">
        <f t="shared" si="60"/>
        <v>0.9585587000000001</v>
      </c>
      <c r="AT194" s="844">
        <f t="shared" si="65"/>
        <v>0.98971185775000003</v>
      </c>
      <c r="AU194" s="844">
        <f t="shared" si="65"/>
        <v>1.021877493126875</v>
      </c>
      <c r="AV194" s="844">
        <f t="shared" si="65"/>
        <v>1.0550885116534985</v>
      </c>
      <c r="AW194" s="618">
        <f t="shared" si="61"/>
        <v>4.9382365625303741</v>
      </c>
      <c r="AX194" s="713">
        <f t="shared" si="62"/>
        <v>16.905979330812645</v>
      </c>
      <c r="AY194" s="891">
        <v>0.38</v>
      </c>
      <c r="AZ194" s="830">
        <v>24.43</v>
      </c>
      <c r="BA194" s="830">
        <v>0.33</v>
      </c>
      <c r="BB194" s="830">
        <v>10.66</v>
      </c>
      <c r="BC194" s="830">
        <v>12.139999999999999</v>
      </c>
      <c r="BE194" s="594">
        <v>2002</v>
      </c>
      <c r="BF194" s="856">
        <f t="shared" si="63"/>
        <v>2</v>
      </c>
      <c r="BG194" s="840">
        <v>6.6000000000000005</v>
      </c>
      <c r="BH194" s="823" t="s">
        <v>4455</v>
      </c>
      <c r="BI194" s="823" t="s">
        <v>4456</v>
      </c>
    </row>
    <row r="195" spans="1:61" ht="11.25" hidden="1" customHeight="1" x14ac:dyDescent="0.2">
      <c r="A195" s="829" t="s">
        <v>215</v>
      </c>
      <c r="B195" s="833" t="s">
        <v>216</v>
      </c>
      <c r="C195" s="889" t="s">
        <v>122</v>
      </c>
      <c r="D195" s="889" t="s">
        <v>4043</v>
      </c>
      <c r="E195" s="699">
        <v>30</v>
      </c>
      <c r="F195" s="1153">
        <v>96</v>
      </c>
      <c r="G195" s="1153" t="s">
        <v>36</v>
      </c>
      <c r="H195" s="1153" t="s">
        <v>36</v>
      </c>
      <c r="I195" t="n">
        <v>150.35</v>
      </c>
      <c r="J195" s="618">
        <f t="shared" si="50"/>
        <v>1.3568340538742933</v>
      </c>
      <c r="K195" s="842">
        <v>0.51</v>
      </c>
      <c r="L195" s="845">
        <v>4</v>
      </c>
      <c r="M195" s="609">
        <f t="shared" si="51"/>
        <v>2.04</v>
      </c>
      <c r="N195" s="828" t="s">
        <v>217</v>
      </c>
      <c r="O195" s="701">
        <v>0.48</v>
      </c>
      <c r="P195" s="603">
        <v>44543</v>
      </c>
      <c r="Q195" s="603">
        <v>44579</v>
      </c>
      <c r="R195" s="609">
        <f t="shared" si="52"/>
        <v>6.2500000000000053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2.1276595744680771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5.3947861260881913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6.5208537533447908</v>
      </c>
      <c r="V195" s="667">
        <f>IF(INDEX(Historical!$N$7:$N$1218,MATCH(B195,Historical!$B$7:$B$1249,0))=0,"n/a",((INDEX(Historical!$C$7:$C$1227,MATCH(B195,Historical!$B$7:$B$1249,0))/INDEX(Historical!$N$7:$N$1218,MATCH(B195,Historical!$B$7:$B$1249,0)))^(1/10)-1)*100)</f>
        <v>10.616603400821756</v>
      </c>
      <c r="W195" s="668">
        <f t="shared" si="53"/>
        <v>0.61421280490142993</v>
      </c>
      <c r="X195" s="669" t="str">
        <f t="shared" si="54"/>
        <v>n/a</v>
      </c>
      <c r="Y195" s="626"/>
      <c r="Z195" s="618">
        <f t="shared" si="55"/>
        <v>52.040816326530617</v>
      </c>
      <c r="AA195" s="844">
        <f t="shared" si="56"/>
        <v>38.354591836734691</v>
      </c>
      <c r="AB195" s="845">
        <v>12</v>
      </c>
      <c r="AC195" s="824">
        <v>3.92</v>
      </c>
      <c r="AD195" s="824">
        <v>3.74</v>
      </c>
      <c r="AE195" s="824">
        <v>2.95</v>
      </c>
      <c r="AF195" s="824">
        <v>5.85</v>
      </c>
      <c r="AG195" s="824">
        <v>15.9</v>
      </c>
      <c r="AH195" s="824">
        <v>15.9</v>
      </c>
      <c r="AI195" s="824">
        <v>11.959999999999999</v>
      </c>
      <c r="AJ195" s="824">
        <v>-1.2</v>
      </c>
      <c r="AK195" s="824">
        <v>9.8699999999999992</v>
      </c>
      <c r="AL195" s="836">
        <v>40960</v>
      </c>
      <c r="AM195" s="830">
        <v>0.1</v>
      </c>
      <c r="AN195" s="824">
        <v>1.21</v>
      </c>
      <c r="AO195" s="705">
        <f t="shared" si="57"/>
        <v>-30.476904029515609</v>
      </c>
      <c r="AP195" s="706">
        <f t="shared" si="58"/>
        <v>7.8776878072190843</v>
      </c>
      <c r="AQ195" s="846">
        <f t="shared" si="59"/>
        <v>215.78780656559587</v>
      </c>
      <c r="AR195" s="618">
        <f>INDEX(Historical!$C$7:$C$1227,MATCH(B195,Historical!$B$7:$B$1249,0))*IF(AH195="n/a",1.03,IF(AH195&lt;0,1.01,IF(AH195&gt;10,1.1,(1+AH195/100))))</f>
        <v>2.1120000000000001</v>
      </c>
      <c r="AS195" s="844">
        <f t="shared" si="60"/>
        <v>2.3232000000000004</v>
      </c>
      <c r="AT195" s="844">
        <f t="shared" si="65"/>
        <v>2.5524998400000003</v>
      </c>
      <c r="AU195" s="844">
        <f t="shared" si="65"/>
        <v>2.8044315742080004</v>
      </c>
      <c r="AV195" s="844">
        <f t="shared" si="65"/>
        <v>3.0812289705823299</v>
      </c>
      <c r="AW195" s="618">
        <f t="shared" si="61"/>
        <v>12.873360384790331</v>
      </c>
      <c r="AX195" s="713">
        <f t="shared" si="62"/>
        <v>8.5622616460195093</v>
      </c>
      <c r="AY195" s="891">
        <v>1.02</v>
      </c>
      <c r="AZ195" s="830">
        <v>14.34</v>
      </c>
      <c r="BA195" s="830">
        <v>-36.880000000000003</v>
      </c>
      <c r="BB195" s="830">
        <v>1.91</v>
      </c>
      <c r="BC195" s="830">
        <v>-7.4899999999999993</v>
      </c>
      <c r="BE195" s="594">
        <v>1993</v>
      </c>
      <c r="BF195" s="856">
        <f t="shared" si="63"/>
        <v>3</v>
      </c>
      <c r="BG195" s="840">
        <v>5.3</v>
      </c>
      <c r="BH195" s="823" t="s">
        <v>4455</v>
      </c>
      <c r="BI195" s="823" t="s">
        <v>4456</v>
      </c>
    </row>
    <row r="196" spans="1:61" ht="11.25" hidden="1" customHeight="1" x14ac:dyDescent="0.2">
      <c r="A196" s="822" t="s">
        <v>4791</v>
      </c>
      <c r="B196" s="833" t="s">
        <v>204</v>
      </c>
      <c r="C196" s="889" t="s">
        <v>130</v>
      </c>
      <c r="D196" s="889" t="s">
        <v>4195</v>
      </c>
      <c r="E196" s="699">
        <v>48</v>
      </c>
      <c r="F196" s="1153">
        <v>48</v>
      </c>
      <c r="G196" s="1132" t="s">
        <v>36</v>
      </c>
      <c r="H196" s="1132" t="s">
        <v>114</v>
      </c>
      <c r="I196" t="n">
        <v>96.53</v>
      </c>
      <c r="J196" s="618">
        <f t="shared" si="50"/>
        <v>3.273593701439967</v>
      </c>
      <c r="K196" s="835">
        <v>0.79</v>
      </c>
      <c r="L196" s="845">
        <v>4</v>
      </c>
      <c r="M196" s="609">
        <f t="shared" si="51"/>
        <v>3.16</v>
      </c>
      <c r="N196" s="828" t="s">
        <v>147</v>
      </c>
      <c r="O196" s="700">
        <v>0.77500000000000002</v>
      </c>
      <c r="P196" s="603">
        <v>44607</v>
      </c>
      <c r="Q196" s="603">
        <v>44635</v>
      </c>
      <c r="R196" s="609">
        <f t="shared" si="52"/>
        <v>1.9354838709677438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1.3071895424836555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2.7224147974898694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2.9545109465493713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2.5923658862717858</v>
      </c>
      <c r="W196" s="668">
        <f t="shared" si="53"/>
        <v>1.1396967388729238</v>
      </c>
      <c r="X196" s="669" t="str">
        <f t="shared" si="54"/>
        <v>n/a</v>
      </c>
      <c r="Y196" s="833"/>
      <c r="Z196" s="618">
        <f t="shared" si="55"/>
        <v>66.24737945492663</v>
      </c>
      <c r="AA196" s="844">
        <f t="shared" si="56"/>
        <v>20.236897274633126</v>
      </c>
      <c r="AB196" s="845">
        <v>12</v>
      </c>
      <c r="AC196" s="824">
        <v>4.7699999999999996</v>
      </c>
      <c r="AD196" s="824">
        <v>4.0999999999999996</v>
      </c>
      <c r="AE196" s="824">
        <v>2.2400000000000002</v>
      </c>
      <c r="AF196" s="824">
        <v>1.65</v>
      </c>
      <c r="AG196" s="824">
        <v>8.3000000000000007</v>
      </c>
      <c r="AH196" s="824">
        <v>17.5</v>
      </c>
      <c r="AI196" s="824">
        <v>6.13</v>
      </c>
      <c r="AJ196" s="824">
        <v>-1.4000000000000001</v>
      </c>
      <c r="AK196" s="824">
        <v>4.93</v>
      </c>
      <c r="AL196" s="836">
        <v>33660</v>
      </c>
      <c r="AM196" s="830">
        <v>0.1</v>
      </c>
      <c r="AN196" s="824">
        <v>1.21</v>
      </c>
      <c r="AO196" s="705">
        <f t="shared" si="57"/>
        <v>-14.008792626643787</v>
      </c>
      <c r="AP196" s="706">
        <f t="shared" si="58"/>
        <v>6.2281046479893387</v>
      </c>
      <c r="AQ196" s="846">
        <f t="shared" si="59"/>
        <v>21.821144858891216</v>
      </c>
      <c r="AR196" s="618">
        <f>INDEX(Historical!$C$7:$C$1227,MATCH(B196,Historical!$B$7:$B$1249,0))*IF(AH196="n/a",1.03,IF(AH196&lt;0,1.01,IF(AH196&gt;10,1.1,(1+AH196/100))))</f>
        <v>3.4100000000000006</v>
      </c>
      <c r="AS196" s="844">
        <f t="shared" si="60"/>
        <v>3.6190330000000004</v>
      </c>
      <c r="AT196" s="844">
        <f t="shared" si="65"/>
        <v>3.7974513269000001</v>
      </c>
      <c r="AU196" s="844">
        <f t="shared" si="65"/>
        <v>3.9846656773161695</v>
      </c>
      <c r="AV196" s="844">
        <f t="shared" si="65"/>
        <v>4.1811096952078559</v>
      </c>
      <c r="AW196" s="618">
        <f t="shared" si="61"/>
        <v>18.992259699424025</v>
      </c>
      <c r="AX196" s="713">
        <f t="shared" si="62"/>
        <v>19.674981559540065</v>
      </c>
      <c r="AY196" s="891">
        <v>0.32</v>
      </c>
      <c r="AZ196" s="830">
        <v>26.5</v>
      </c>
      <c r="BA196" s="830">
        <v>-4.08</v>
      </c>
      <c r="BB196" s="830">
        <v>10.440000000000001</v>
      </c>
      <c r="BC196" s="830">
        <v>5.46</v>
      </c>
      <c r="BE196" s="594">
        <v>1975</v>
      </c>
      <c r="BF196" s="856">
        <f t="shared" si="63"/>
        <v>5</v>
      </c>
      <c r="BG196" s="840">
        <v>2.6</v>
      </c>
      <c r="BH196" s="823" t="s">
        <v>4455</v>
      </c>
      <c r="BI196" s="823" t="s">
        <v>4456</v>
      </c>
    </row>
    <row r="197" spans="1:61" ht="11.25" hidden="1" customHeight="1" x14ac:dyDescent="0.2">
      <c r="A197" s="839" t="s">
        <v>4303</v>
      </c>
      <c r="B197" s="833" t="s">
        <v>4300</v>
      </c>
      <c r="C197" s="889" t="s">
        <v>107</v>
      </c>
      <c r="D197" s="889" t="s">
        <v>4205</v>
      </c>
      <c r="E197" s="699">
        <v>8</v>
      </c>
      <c r="F197" s="1153">
        <v>602</v>
      </c>
      <c r="G197" s="1128" t="s">
        <v>105</v>
      </c>
      <c r="H197" s="1128" t="s">
        <v>105</v>
      </c>
      <c r="I197">
        <v>49.03</v>
      </c>
      <c r="J197" s="618">
        <f t="shared" si="50"/>
        <v>1.9579849071996736</v>
      </c>
      <c r="K197" s="835">
        <v>0.24</v>
      </c>
      <c r="L197" s="845">
        <v>4</v>
      </c>
      <c r="M197" s="609">
        <f t="shared" si="51"/>
        <v>0.96</v>
      </c>
      <c r="N197" s="828" t="s">
        <v>316</v>
      </c>
      <c r="O197" s="700">
        <v>0.23</v>
      </c>
      <c r="P197" s="603">
        <v>44909</v>
      </c>
      <c r="Q197" s="603">
        <v>44925</v>
      </c>
      <c r="R197" s="609">
        <f t="shared" si="52"/>
        <v>4.3478260869565135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4.1666666666666741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16.856928897683865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12.838026357723686</v>
      </c>
      <c r="V197" s="667">
        <f>IF(INDEX(Historical!$N$7:$N$1218,MATCH(B197,Historical!$B$7:$B$1249,0))=0,"n/a",((INDEX(Historical!$C$7:$C$1227,MATCH(B197,Historical!$B$7:$B$1249,0))/INDEX(Historical!$N$7:$N$1218,MATCH(B197,Historical!$B$7:$B$1249,0)))^(1/10)-1)*100)</f>
        <v>13.575379559642652</v>
      </c>
      <c r="W197" s="668">
        <f t="shared" si="53"/>
        <v>0.94568452405478265</v>
      </c>
      <c r="X197" s="669">
        <f t="shared" si="54"/>
        <v>1.2967703391640086</v>
      </c>
      <c r="Y197" s="834"/>
      <c r="Z197" s="618">
        <f t="shared" si="55"/>
        <v>18.972332015810277</v>
      </c>
      <c r="AA197" s="844">
        <f t="shared" si="56"/>
        <v>9.6897233201581034</v>
      </c>
      <c r="AB197" s="845">
        <v>12</v>
      </c>
      <c r="AC197" s="824">
        <v>5.0599999999999996</v>
      </c>
      <c r="AD197" s="824">
        <v>1.1299999999999999</v>
      </c>
      <c r="AE197" s="824">
        <v>4.13</v>
      </c>
      <c r="AF197" s="824">
        <v>1.4</v>
      </c>
      <c r="AG197" s="824">
        <v>13.600000000000001</v>
      </c>
      <c r="AH197" s="824">
        <v>39.900000000000006</v>
      </c>
      <c r="AI197" s="824">
        <v>9.1999999999999993</v>
      </c>
      <c r="AJ197" s="824">
        <v>9.9</v>
      </c>
      <c r="AK197" s="824">
        <v>9</v>
      </c>
      <c r="AL197" s="836">
        <v>1930</v>
      </c>
      <c r="AM197" s="830">
        <v>2.2999999999999998</v>
      </c>
      <c r="AN197" s="824">
        <v>0.11</v>
      </c>
      <c r="AO197" s="705">
        <f t="shared" si="57"/>
        <v>5.1062879447652563</v>
      </c>
      <c r="AP197" s="706">
        <f t="shared" si="58"/>
        <v>14.79601126492336</v>
      </c>
      <c r="AQ197" s="846">
        <f t="shared" si="59"/>
        <v>-22.352326647946075</v>
      </c>
      <c r="AR197" s="618">
        <f>INDEX(Historical!$C$7:$C$1227,MATCH(B197,Historical!$B$7:$B$1249,0))*IF(AH197="n/a",1.03,IF(AH197&lt;0,1.01,IF(AH197&gt;10,1.1,(1+AH197/100))))</f>
        <v>0.82500000000000007</v>
      </c>
      <c r="AS197" s="844">
        <f t="shared" si="60"/>
        <v>0.90090000000000015</v>
      </c>
      <c r="AT197" s="844">
        <f t="shared" si="65"/>
        <v>0.98198100000000021</v>
      </c>
      <c r="AU197" s="844">
        <f t="shared" si="65"/>
        <v>1.0703592900000003</v>
      </c>
      <c r="AV197" s="844">
        <f t="shared" si="65"/>
        <v>1.1666916261000004</v>
      </c>
      <c r="AW197" s="618">
        <f t="shared" si="61"/>
        <v>4.9449319161000016</v>
      </c>
      <c r="AX197" s="713">
        <f t="shared" si="62"/>
        <v>10.085522977972673</v>
      </c>
      <c r="AY197" s="891">
        <v>1.18</v>
      </c>
      <c r="AZ197" s="830">
        <v>32.06</v>
      </c>
      <c r="BA197" s="830">
        <v>-3.63</v>
      </c>
      <c r="BB197" s="830">
        <v>6.23</v>
      </c>
      <c r="BC197" s="830">
        <v>12.120000000000001</v>
      </c>
      <c r="BE197" s="594">
        <v>2015</v>
      </c>
      <c r="BF197" s="856">
        <f t="shared" si="63"/>
        <v>1</v>
      </c>
      <c r="BG197" s="840">
        <v>1.4000000000000001</v>
      </c>
      <c r="BH197" s="823" t="s">
        <v>4455</v>
      </c>
      <c r="BI197" s="823" t="s">
        <v>4456</v>
      </c>
    </row>
    <row r="198" spans="1:61" ht="11.25" hidden="1" customHeight="1" x14ac:dyDescent="0.2">
      <c r="A198" s="829" t="s">
        <v>4792</v>
      </c>
      <c r="B198" s="833" t="s">
        <v>212</v>
      </c>
      <c r="C198" s="889" t="s">
        <v>107</v>
      </c>
      <c r="D198" s="889" t="s">
        <v>4205</v>
      </c>
      <c r="E198" s="699">
        <v>36</v>
      </c>
      <c r="F198" s="1153">
        <v>78</v>
      </c>
      <c r="G198" s="1153" t="s">
        <v>105</v>
      </c>
      <c r="H198" s="1153" t="s">
        <v>105</v>
      </c>
      <c r="I198">
        <v>36.799999999999997</v>
      </c>
      <c r="J198" s="618">
        <f t="shared" si="50"/>
        <v>3.2608695652173911</v>
      </c>
      <c r="K198" s="835">
        <v>0.3</v>
      </c>
      <c r="L198" s="845">
        <v>4</v>
      </c>
      <c r="M198" s="609">
        <f t="shared" si="51"/>
        <v>1.2</v>
      </c>
      <c r="N198" s="828" t="s">
        <v>945</v>
      </c>
      <c r="O198" s="700">
        <v>0.28999999999999998</v>
      </c>
      <c r="P198" s="603">
        <v>44869</v>
      </c>
      <c r="Q198" s="603">
        <v>44886</v>
      </c>
      <c r="R198" s="609">
        <f t="shared" si="52"/>
        <v>3.4482758620689689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5.7692307692307709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5.3792113089372373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6.0512438341298491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4.329234031341489</v>
      </c>
      <c r="W198" s="668">
        <f t="shared" si="53"/>
        <v>1.3977631586377337</v>
      </c>
      <c r="X198" s="669" t="str">
        <f t="shared" si="54"/>
        <v>n/a</v>
      </c>
      <c r="Y198" s="640"/>
      <c r="Z198" s="618" t="str">
        <f t="shared" si="55"/>
        <v>n/a</v>
      </c>
      <c r="AA198" s="844" t="str">
        <f t="shared" si="56"/>
        <v>n/a</v>
      </c>
      <c r="AB198" s="845">
        <v>12</v>
      </c>
      <c r="AC198" s="824" t="s">
        <v>135</v>
      </c>
      <c r="AD198" s="824" t="s">
        <v>135</v>
      </c>
      <c r="AE198" s="824" t="s">
        <v>135</v>
      </c>
      <c r="AF198" s="824" t="s">
        <v>135</v>
      </c>
      <c r="AG198" s="824" t="s">
        <v>135</v>
      </c>
      <c r="AH198" s="824" t="s">
        <v>135</v>
      </c>
      <c r="AI198" s="824" t="s">
        <v>135</v>
      </c>
      <c r="AJ198" s="824" t="s">
        <v>135</v>
      </c>
      <c r="AK198" s="824" t="s">
        <v>135</v>
      </c>
      <c r="AL198" s="836" t="s">
        <v>135</v>
      </c>
      <c r="AM198" s="830" t="s">
        <v>135</v>
      </c>
      <c r="AN198" s="824" t="s">
        <v>135</v>
      </c>
      <c r="AO198" s="705" t="str">
        <f t="shared" si="57"/>
        <v>n/a</v>
      </c>
      <c r="AP198" s="706">
        <f t="shared" si="58"/>
        <v>9.3121133993472398</v>
      </c>
      <c r="AQ198" s="846" t="str">
        <f t="shared" si="59"/>
        <v>n/a</v>
      </c>
      <c r="AR198" s="618">
        <f>INDEX(Historical!$C$7:$C$1227,MATCH(B198,Historical!$B$7:$B$1249,0))*IF(AH198="n/a",1.03,IF(AH198&lt;0,1.01,IF(AH198&gt;10,1.1,(1+AH198/100))))</f>
        <v>1.1330000000000002</v>
      </c>
      <c r="AS198" s="844">
        <f t="shared" si="60"/>
        <v>1.1669900000000002</v>
      </c>
      <c r="AT198" s="844">
        <f t="shared" ref="AT198:AV217" si="66">IF($AK198="n/a",1.03*AS198,IF($AK198&lt;0,1.01*AS198,IF($AK198&gt;10,1.1*AS198,(1+$AK198/100)*AS198)))</f>
        <v>1.2019997000000002</v>
      </c>
      <c r="AU198" s="844">
        <f t="shared" si="66"/>
        <v>1.2380596910000004</v>
      </c>
      <c r="AV198" s="844">
        <f t="shared" si="66"/>
        <v>1.2752014817300004</v>
      </c>
      <c r="AW198" s="618">
        <f t="shared" si="61"/>
        <v>6.0152508727300003</v>
      </c>
      <c r="AX198" s="713">
        <f t="shared" si="62"/>
        <v>16.345790415027174</v>
      </c>
      <c r="AY198" s="891" t="s">
        <v>135</v>
      </c>
      <c r="AZ198" s="830" t="s">
        <v>135</v>
      </c>
      <c r="BA198" s="830" t="s">
        <v>135</v>
      </c>
      <c r="BB198" s="830" t="s">
        <v>135</v>
      </c>
      <c r="BC198" s="830" t="s">
        <v>135</v>
      </c>
      <c r="BD198" s="865" t="s">
        <v>4133</v>
      </c>
      <c r="BE198" s="594">
        <v>1987</v>
      </c>
      <c r="BF198" s="856">
        <f t="shared" si="63"/>
        <v>4</v>
      </c>
      <c r="BG198" s="840" t="s">
        <v>135</v>
      </c>
      <c r="BH198" s="823" t="s">
        <v>4455</v>
      </c>
      <c r="BI198" s="823" t="s">
        <v>4456</v>
      </c>
    </row>
    <row r="199" spans="1:61" ht="11.25" hidden="1" customHeight="1" x14ac:dyDescent="0.2">
      <c r="A199" s="829" t="s">
        <v>4793</v>
      </c>
      <c r="B199" s="833" t="s">
        <v>1101</v>
      </c>
      <c r="C199" s="889" t="s">
        <v>4186</v>
      </c>
      <c r="D199" s="889" t="s">
        <v>4187</v>
      </c>
      <c r="E199" s="699">
        <v>11</v>
      </c>
      <c r="F199" s="1153">
        <v>434</v>
      </c>
      <c r="G199" s="1130" t="s">
        <v>105</v>
      </c>
      <c r="H199" s="1130" t="s">
        <v>105</v>
      </c>
      <c r="I199" s="832">
        <v>155.24</v>
      </c>
      <c r="J199" s="618">
        <f t="shared" si="50"/>
        <v>3.2208193764493687</v>
      </c>
      <c r="K199" s="835">
        <v>1.25</v>
      </c>
      <c r="L199" s="845">
        <v>4</v>
      </c>
      <c r="M199" s="609">
        <f t="shared" si="51"/>
        <v>5</v>
      </c>
      <c r="N199" s="828" t="s">
        <v>150</v>
      </c>
      <c r="O199" s="700">
        <v>1.1000000000000001</v>
      </c>
      <c r="P199" s="603">
        <v>44833</v>
      </c>
      <c r="Q199" s="603">
        <v>44848</v>
      </c>
      <c r="R199" s="609">
        <f t="shared" si="52"/>
        <v>13.636363636363628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7.5657894736842035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7.3943107964647314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6.030689427453173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4.6281248080960014</v>
      </c>
      <c r="W199" s="668">
        <f t="shared" si="53"/>
        <v>1.3030524623933344</v>
      </c>
      <c r="X199" s="669">
        <f t="shared" si="54"/>
        <v>1.0221507504157921</v>
      </c>
      <c r="Y199" s="632"/>
      <c r="Z199" s="618">
        <f t="shared" si="55"/>
        <v>95.238095238095227</v>
      </c>
      <c r="AA199" s="844">
        <f t="shared" si="56"/>
        <v>29.569523809523812</v>
      </c>
      <c r="AB199" s="845">
        <v>12</v>
      </c>
      <c r="AC199" s="824">
        <v>5.25</v>
      </c>
      <c r="AD199" s="824">
        <v>3.76</v>
      </c>
      <c r="AE199" s="824">
        <v>14.33</v>
      </c>
      <c r="AF199" s="824">
        <v>3.32</v>
      </c>
      <c r="AG199" s="824">
        <v>12.2</v>
      </c>
      <c r="AH199" s="824">
        <v>41.5</v>
      </c>
      <c r="AI199" s="824">
        <v>-14.729999999999999</v>
      </c>
      <c r="AJ199" s="824">
        <v>5.8999999999999995</v>
      </c>
      <c r="AK199" s="824">
        <v>7.7</v>
      </c>
      <c r="AL199" s="836">
        <v>6660</v>
      </c>
      <c r="AM199" s="830">
        <v>0.4</v>
      </c>
      <c r="AN199" s="824">
        <v>0.85</v>
      </c>
      <c r="AO199" s="705">
        <f t="shared" si="57"/>
        <v>-20.31801500562127</v>
      </c>
      <c r="AP199" s="706">
        <f t="shared" si="58"/>
        <v>9.2515088039025422</v>
      </c>
      <c r="AQ199" s="846">
        <f t="shared" si="59"/>
        <v>108.88148585328268</v>
      </c>
      <c r="AR199" s="618">
        <f>INDEX(Historical!$C$7:$C$1227,MATCH(B199,Historical!$B$7:$B$1249,0))*IF(AH199="n/a",1.03,IF(AH199&lt;0,1.01,IF(AH199&gt;10,1.1,(1+AH199/100))))</f>
        <v>3.5970000000000004</v>
      </c>
      <c r="AS199" s="844">
        <f t="shared" si="60"/>
        <v>3.6329700000000003</v>
      </c>
      <c r="AT199" s="844">
        <f t="shared" si="66"/>
        <v>3.9127086900000001</v>
      </c>
      <c r="AU199" s="844">
        <f t="shared" si="66"/>
        <v>4.2139872591299996</v>
      </c>
      <c r="AV199" s="844">
        <f t="shared" si="66"/>
        <v>4.5384642780830093</v>
      </c>
      <c r="AW199" s="618">
        <f t="shared" si="61"/>
        <v>19.895130227213009</v>
      </c>
      <c r="AX199" s="713">
        <f t="shared" si="62"/>
        <v>12.815724186558239</v>
      </c>
      <c r="AY199" s="891">
        <v>0.91</v>
      </c>
      <c r="AZ199" s="830">
        <v>12.93</v>
      </c>
      <c r="BA199" s="830">
        <v>-32.46</v>
      </c>
      <c r="BB199" s="830">
        <v>3.45</v>
      </c>
      <c r="BC199" s="830">
        <v>-8.2900000000000009</v>
      </c>
      <c r="BE199" s="594">
        <v>2012</v>
      </c>
      <c r="BF199" s="856">
        <f t="shared" si="63"/>
        <v>1</v>
      </c>
      <c r="BG199" s="840">
        <v>6.1</v>
      </c>
      <c r="BH199" s="823" t="s">
        <v>4455</v>
      </c>
      <c r="BI199" s="823" t="s">
        <v>4457</v>
      </c>
    </row>
    <row r="200" spans="1:61" s="737" customFormat="1" ht="11.25" hidden="1" customHeight="1" x14ac:dyDescent="0.2">
      <c r="A200" s="720" t="s">
        <v>544</v>
      </c>
      <c r="B200" s="743" t="s">
        <v>545</v>
      </c>
      <c r="C200" s="889" t="s">
        <v>130</v>
      </c>
      <c r="D200" s="889" t="s">
        <v>4196</v>
      </c>
      <c r="E200" s="721">
        <v>19</v>
      </c>
      <c r="F200" s="1153">
        <v>187</v>
      </c>
      <c r="G200" s="1154" t="s">
        <v>36</v>
      </c>
      <c r="H200" s="1154" t="s">
        <v>36</v>
      </c>
      <c r="I200" t="n">
        <v>65.79</v>
      </c>
      <c r="J200" s="723">
        <f t="shared" si="50"/>
        <v>4.2559659522723807</v>
      </c>
      <c r="K200" s="724">
        <v>0.7</v>
      </c>
      <c r="L200" s="725">
        <v>4</v>
      </c>
      <c r="M200" s="726">
        <f t="shared" si="51"/>
        <v>2.8</v>
      </c>
      <c r="N200" s="727" t="s">
        <v>159</v>
      </c>
      <c r="O200" s="728">
        <v>0.66249999999999998</v>
      </c>
      <c r="P200" s="1049">
        <v>44560</v>
      </c>
      <c r="Q200" s="1049">
        <v>44592</v>
      </c>
      <c r="R200" s="726">
        <f t="shared" si="52"/>
        <v>5.660377358490563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3.9215686274509887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3.0726644161907402</v>
      </c>
      <c r="U200" s="667">
        <f>IF(INDEX(Historical!$H$7:$H$1218,MATCH(B200,Historical!$B$7:$B$1249,0))=0,"n/a",((INDEX(Historical!$C$7:$C$1227,MATCH(B200,Historical!$B$7:$B$1249,0))/INDEX(Historical!$H$7:$H$1218,MATCH(B200,Historical!$B$7:$B$1249,0)))^(1/5)-1)*100)</f>
        <v>6.6568932108852064</v>
      </c>
      <c r="V200" s="667">
        <f>IF(INDEX(Historical!$N$7:$N$1218,MATCH(B200,Historical!$B$7:$B$1249,0))=0,"n/a",((INDEX(Historical!$C$7:$C$1227,MATCH(B200,Historical!$B$7:$B$1249,0))/INDEX(Historical!$N$7:$N$1218,MATCH(B200,Historical!$B$7:$B$1249,0)))^(1/10)-1)*100)</f>
        <v>7.5483100243106893</v>
      </c>
      <c r="W200" s="668">
        <f t="shared" si="53"/>
        <v>0.88190511378646153</v>
      </c>
      <c r="X200" s="669" t="str">
        <f t="shared" si="54"/>
        <v>n/a</v>
      </c>
      <c r="Y200" s="1151"/>
      <c r="Z200" s="723">
        <f t="shared" si="55"/>
        <v>148.14814814814815</v>
      </c>
      <c r="AA200" s="730">
        <f t="shared" si="56"/>
        <v>34.809523809523817</v>
      </c>
      <c r="AB200" s="725">
        <v>12</v>
      </c>
      <c r="AC200" s="731">
        <v>1.89</v>
      </c>
      <c r="AD200" s="731">
        <v>7.62</v>
      </c>
      <c r="AE200" s="731">
        <v>1.44</v>
      </c>
      <c r="AF200" s="731">
        <v>1.81</v>
      </c>
      <c r="AG200" s="731">
        <v>5.6000000000000005</v>
      </c>
      <c r="AH200" s="739">
        <v>1.0999999999999999</v>
      </c>
      <c r="AI200" s="739">
        <v>4.74</v>
      </c>
      <c r="AJ200" s="731">
        <v>-12.7</v>
      </c>
      <c r="AK200" s="731">
        <v>4.3999999999999995</v>
      </c>
      <c r="AL200" s="732">
        <v>23760</v>
      </c>
      <c r="AM200" s="733">
        <v>0.09</v>
      </c>
      <c r="AN200" s="731">
        <v>2.2599999999999998</v>
      </c>
      <c r="AO200" s="734">
        <f t="shared" si="57"/>
        <v>-23.896664646366229</v>
      </c>
      <c r="AP200" s="735">
        <f t="shared" si="58"/>
        <v>10.912859163157588</v>
      </c>
      <c r="AQ200" s="846">
        <f t="shared" si="59"/>
        <v>67.33896151921121</v>
      </c>
      <c r="AR200" s="618">
        <f>INDEX(Historical!$C$7:$C$1227,MATCH(B200,Historical!$B$7:$B$1249,0))*IF(AH200="n/a",1.03,IF(AH200&lt;0,1.01,IF(AH200&gt;10,1.1,(1+AH200/100))))</f>
        <v>2.6791499999999995</v>
      </c>
      <c r="AS200" s="730">
        <f t="shared" si="60"/>
        <v>2.8061417099999999</v>
      </c>
      <c r="AT200" s="730">
        <f t="shared" si="66"/>
        <v>2.92961194524</v>
      </c>
      <c r="AU200" s="730">
        <f t="shared" si="66"/>
        <v>3.0585148708305603</v>
      </c>
      <c r="AV200" s="730">
        <f t="shared" si="66"/>
        <v>3.193089525147105</v>
      </c>
      <c r="AW200" s="723">
        <f t="shared" si="61"/>
        <v>14.666508051217665</v>
      </c>
      <c r="AX200" s="736">
        <f t="shared" si="62"/>
        <v>22.292913894539694</v>
      </c>
      <c r="AY200" s="892">
        <v>0.74</v>
      </c>
      <c r="AZ200" s="733">
        <v>22.42</v>
      </c>
      <c r="BA200" s="733">
        <v>-9.08</v>
      </c>
      <c r="BB200" s="733">
        <v>11.57</v>
      </c>
      <c r="BC200" s="733">
        <v>2.63</v>
      </c>
      <c r="BD200" s="866"/>
      <c r="BE200" s="594">
        <v>2004</v>
      </c>
      <c r="BF200" s="856">
        <f t="shared" si="63"/>
        <v>2</v>
      </c>
      <c r="BG200" s="784">
        <v>1</v>
      </c>
      <c r="BH200" s="823" t="s">
        <v>4455</v>
      </c>
      <c r="BI200" s="823" t="s">
        <v>4456</v>
      </c>
    </row>
    <row r="201" spans="1:61" ht="11.25" customHeight="1" x14ac:dyDescent="0.2">
      <c r="A201" s="822" t="s">
        <v>5028</v>
      </c>
      <c r="B201" s="833" t="s">
        <v>726</v>
      </c>
      <c r="C201" s="889" t="s">
        <v>107</v>
      </c>
      <c r="D201" s="889" t="s">
        <v>4205</v>
      </c>
      <c r="E201" s="699">
        <v>25</v>
      </c>
      <c r="F201" s="1153">
        <v>143</v>
      </c>
      <c r="G201" s="1134" t="s">
        <v>36</v>
      </c>
      <c r="H201" s="1134" t="s">
        <v>36</v>
      </c>
      <c r="I201">
        <v>71.28</v>
      </c>
      <c r="J201" s="618">
        <f t="shared" si="50"/>
        <v>3.0864197530864201</v>
      </c>
      <c r="K201" s="842">
        <v>0.55000000000000004</v>
      </c>
      <c r="L201" s="845">
        <v>4</v>
      </c>
      <c r="M201" s="609">
        <f t="shared" si="51"/>
        <v>2.2000000000000002</v>
      </c>
      <c r="N201" s="828" t="s">
        <v>162</v>
      </c>
      <c r="O201" s="701">
        <v>0.52</v>
      </c>
      <c r="P201" s="603">
        <v>44909</v>
      </c>
      <c r="Q201" s="603">
        <v>44929</v>
      </c>
      <c r="R201" s="609">
        <f t="shared" si="52"/>
        <v>5.7692307692307745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6.5217391304347672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10.823329352516264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10.310020440058288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10.8449222600272</v>
      </c>
      <c r="W201" s="668">
        <f t="shared" si="53"/>
        <v>0.95067721029771857</v>
      </c>
      <c r="X201" s="669">
        <f t="shared" si="54"/>
        <v>1.4123315671312724</v>
      </c>
      <c r="Y201" s="626"/>
      <c r="Z201" s="618">
        <f t="shared" si="55"/>
        <v>39.355992844364941</v>
      </c>
      <c r="AA201" s="844">
        <f t="shared" si="56"/>
        <v>12.751341681574241</v>
      </c>
      <c r="AB201" s="845">
        <v>12</v>
      </c>
      <c r="AC201" s="824">
        <v>5.59</v>
      </c>
      <c r="AD201" s="824">
        <v>1.46</v>
      </c>
      <c r="AE201" s="824">
        <v>6.54</v>
      </c>
      <c r="AF201" s="824">
        <v>1.03</v>
      </c>
      <c r="AG201" s="824">
        <v>7.9</v>
      </c>
      <c r="AH201" s="824">
        <v>-1.4000000000000001</v>
      </c>
      <c r="AI201" s="824">
        <v>8.7900000000000009</v>
      </c>
      <c r="AJ201" s="824">
        <v>7.3</v>
      </c>
      <c r="AK201" s="824">
        <v>9.120000000000001</v>
      </c>
      <c r="AL201" s="836">
        <v>6800</v>
      </c>
      <c r="AM201" s="830">
        <v>0.8</v>
      </c>
      <c r="AN201" s="824">
        <v>0</v>
      </c>
      <c r="AO201" s="705">
        <f t="shared" si="57"/>
        <v>0.6450985115704686</v>
      </c>
      <c r="AP201" s="706">
        <f t="shared" si="58"/>
        <v>13.396440193144709</v>
      </c>
      <c r="AQ201" s="846">
        <f t="shared" si="59"/>
        <v>-23.597900168410245</v>
      </c>
      <c r="AR201" s="618">
        <f>INDEX(Historical!$C$7:$C$1227,MATCH(B201,Historical!$B$7:$B$1249,0))*IF(AH201="n/a",1.03,IF(AH201&lt;0,1.01,IF(AH201&gt;10,1.1,(1+AH201/100))))</f>
        <v>1.9796</v>
      </c>
      <c r="AS201" s="844">
        <f t="shared" si="60"/>
        <v>2.1536068400000001</v>
      </c>
      <c r="AT201" s="844">
        <f t="shared" si="66"/>
        <v>2.3500157838080002</v>
      </c>
      <c r="AU201" s="844">
        <f t="shared" si="66"/>
        <v>2.5643372232912895</v>
      </c>
      <c r="AV201" s="844">
        <f t="shared" si="66"/>
        <v>2.7982047780554549</v>
      </c>
      <c r="AW201" s="618">
        <f t="shared" si="61"/>
        <v>11.845764625154745</v>
      </c>
      <c r="AX201" s="713">
        <f t="shared" si="62"/>
        <v>16.618637240677252</v>
      </c>
      <c r="AY201" s="891">
        <v>1.02</v>
      </c>
      <c r="AZ201" s="830">
        <v>16.82</v>
      </c>
      <c r="BA201" s="830">
        <v>-6.08</v>
      </c>
      <c r="BB201" s="830">
        <v>5.2</v>
      </c>
      <c r="BC201" s="830">
        <v>6.5600000000000005</v>
      </c>
      <c r="BE201" s="594">
        <v>2000</v>
      </c>
      <c r="BF201" s="856">
        <f t="shared" si="63"/>
        <v>3</v>
      </c>
      <c r="BG201" s="840">
        <v>1.4000000000000001</v>
      </c>
      <c r="BH201" s="823" t="s">
        <v>4455</v>
      </c>
      <c r="BI201" s="823" t="s">
        <v>4456</v>
      </c>
    </row>
    <row r="202" spans="1:61" ht="11.25" hidden="1" customHeight="1" x14ac:dyDescent="0.2">
      <c r="A202" s="822" t="s">
        <v>5344</v>
      </c>
      <c r="B202" s="833" t="s">
        <v>5345</v>
      </c>
      <c r="C202" s="889" t="s">
        <v>152</v>
      </c>
      <c r="D202" s="889" t="s">
        <v>4188</v>
      </c>
      <c r="E202" s="699">
        <v>12</v>
      </c>
      <c r="F202" s="1153">
        <v>345</v>
      </c>
      <c r="G202" s="1131" t="s">
        <v>105</v>
      </c>
      <c r="H202" s="1131" t="s">
        <v>105</v>
      </c>
      <c r="I202" t="n">
        <v>524.92</v>
      </c>
      <c r="J202" s="618">
        <f t="shared" si="50"/>
        <v>0.97538672559628148</v>
      </c>
      <c r="K202" s="835">
        <v>1.28</v>
      </c>
      <c r="L202" s="845">
        <v>4</v>
      </c>
      <c r="M202" s="609">
        <f t="shared" si="51"/>
        <v>5.12</v>
      </c>
      <c r="N202" s="828" t="s">
        <v>588</v>
      </c>
      <c r="O202" s="700">
        <v>1.1299999999999999</v>
      </c>
      <c r="P202" s="603">
        <v>44629</v>
      </c>
      <c r="Q202" s="603">
        <v>44645</v>
      </c>
      <c r="R202" s="609">
        <f t="shared" si="52"/>
        <v>13.274336283185853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18.947368421052623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14.640760928603601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11.694816087134608</v>
      </c>
      <c r="V202" s="667">
        <f>IF(INDEX(Historical!$N$7:$N$1218,MATCH(B202,Historical!$B$7:$B$1249,0))=0,"n/a",((INDEX(Historical!$C$7:$C$1227,MATCH(B202,Historical!$B$7:$B$1249,0))/INDEX(Historical!$N$7:$N$1218,MATCH(B202,Historical!$B$7:$B$1249,0)))^(1/10)-1)*100)</f>
        <v>16.282361633785158</v>
      </c>
      <c r="W202" s="668">
        <f t="shared" si="53"/>
        <v>0.7182506045602377</v>
      </c>
      <c r="X202" s="669">
        <f t="shared" si="54"/>
        <v>0.53645945353828473</v>
      </c>
      <c r="Y202" s="625"/>
      <c r="Z202" s="618">
        <f t="shared" si="55"/>
        <v>20.086308356218126</v>
      </c>
      <c r="AA202" s="844">
        <f t="shared" si="56"/>
        <v>20.593173793644567</v>
      </c>
      <c r="AB202" s="845">
        <v>12</v>
      </c>
      <c r="AC202" s="824">
        <v>25.49</v>
      </c>
      <c r="AD202" s="824">
        <v>1.7</v>
      </c>
      <c r="AE202" s="824">
        <v>0.8</v>
      </c>
      <c r="AF202" s="824">
        <v>3.43</v>
      </c>
      <c r="AG202" s="824">
        <v>17.299999999999997</v>
      </c>
      <c r="AH202" s="824">
        <v>37.6</v>
      </c>
      <c r="AI202" s="824">
        <v>12.620000000000001</v>
      </c>
      <c r="AJ202" s="824">
        <v>21.8</v>
      </c>
      <c r="AK202" s="824">
        <v>11.87</v>
      </c>
      <c r="AL202" s="836">
        <v>122570</v>
      </c>
      <c r="AM202" s="830">
        <v>0.1</v>
      </c>
      <c r="AN202" s="824">
        <v>0.66</v>
      </c>
      <c r="AO202" s="705">
        <f t="shared" si="57"/>
        <v>-7.9229709809136768</v>
      </c>
      <c r="AP202" s="706">
        <f t="shared" si="58"/>
        <v>12.67020281273089</v>
      </c>
      <c r="AQ202" s="846">
        <f t="shared" si="59"/>
        <v>77.181120278658312</v>
      </c>
      <c r="AR202" s="618">
        <f>INDEX(Historical!$C$7:$C$1227,MATCH(B202,Historical!$B$7:$B$1249,0))*IF(AH202="n/a",1.03,IF(AH202&lt;0,1.01,IF(AH202&gt;10,1.1,(1+AH202/100))))</f>
        <v>4.9719999999999995</v>
      </c>
      <c r="AS202" s="844">
        <f t="shared" si="60"/>
        <v>5.4691999999999998</v>
      </c>
      <c r="AT202" s="844">
        <f t="shared" si="66"/>
        <v>6.0161199999999999</v>
      </c>
      <c r="AU202" s="844">
        <f t="shared" si="66"/>
        <v>6.6177320000000002</v>
      </c>
      <c r="AV202" s="844">
        <f t="shared" si="66"/>
        <v>7.2795052000000009</v>
      </c>
      <c r="AW202" s="618">
        <f t="shared" si="61"/>
        <v>30.354557200000002</v>
      </c>
      <c r="AX202" s="713">
        <f t="shared" si="62"/>
        <v>5.7827015926236385</v>
      </c>
      <c r="AY202" s="891">
        <v>0.91</v>
      </c>
      <c r="AZ202" s="830">
        <v>35.809999999999995</v>
      </c>
      <c r="BA202" s="830">
        <v>-3.02</v>
      </c>
      <c r="BB202" s="830">
        <v>7.85</v>
      </c>
      <c r="BC202" s="830">
        <v>9.6199999999999992</v>
      </c>
      <c r="BE202" s="594">
        <v>2011</v>
      </c>
      <c r="BF202" s="856">
        <f t="shared" si="63"/>
        <v>1</v>
      </c>
      <c r="BG202" s="840">
        <v>6.2</v>
      </c>
      <c r="BH202" s="823" t="s">
        <v>4455</v>
      </c>
      <c r="BI202" s="823" t="s">
        <v>4456</v>
      </c>
    </row>
    <row r="203" spans="1:61" ht="11.25" hidden="1" customHeight="1" x14ac:dyDescent="0.2">
      <c r="A203" s="822" t="s">
        <v>4797</v>
      </c>
      <c r="B203" s="833" t="s">
        <v>1103</v>
      </c>
      <c r="C203" s="889" t="s">
        <v>122</v>
      </c>
      <c r="D203" s="889" t="s">
        <v>4043</v>
      </c>
      <c r="E203" s="699">
        <v>12</v>
      </c>
      <c r="F203" s="1153">
        <v>320</v>
      </c>
      <c r="G203" s="1153" t="s">
        <v>114</v>
      </c>
      <c r="H203" s="1153" t="s">
        <v>114</v>
      </c>
      <c r="I203" t="n">
        <v>85.17</v>
      </c>
      <c r="J203" s="618">
        <f t="shared" si="50"/>
        <v>3.5693319243865216</v>
      </c>
      <c r="K203" s="835">
        <v>0.76</v>
      </c>
      <c r="L203" s="845">
        <v>4</v>
      </c>
      <c r="M203" s="609">
        <f t="shared" si="51"/>
        <v>3.04</v>
      </c>
      <c r="N203" s="828" t="s">
        <v>497</v>
      </c>
      <c r="O203" s="700">
        <v>0.69</v>
      </c>
      <c r="P203" s="603">
        <v>44544</v>
      </c>
      <c r="Q203" s="603">
        <v>44568</v>
      </c>
      <c r="R203" s="609">
        <f t="shared" si="52"/>
        <v>10.144927536231894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4.5454545454545414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7.2063116185391296</v>
      </c>
      <c r="U203" s="667">
        <f>IF(INDEX(Historical!$H$7:$H$1218,MATCH(B203,Historical!$B$7:$B$1249,0))=0,"n/a",((INDEX(Historical!$C$7:$C$1227,MATCH(B203,Historical!$B$7:$B$1249,0))/INDEX(Historical!$H$7:$H$1218,MATCH(B203,Historical!$B$7:$B$1249,0)))^(1/5)-1)*100)</f>
        <v>8.4471771197698544</v>
      </c>
      <c r="V203" s="667">
        <f>IF(INDEX(Historical!$N$7:$N$1218,MATCH(B203,Historical!$B$7:$B$1249,0))=0,"n/a",((INDEX(Historical!$C$7:$C$1227,MATCH(B203,Historical!$B$7:$B$1249,0))/INDEX(Historical!$N$7:$N$1218,MATCH(B203,Historical!$B$7:$B$1249,0)))^(1/10)-1)*100)</f>
        <v>11.08058975713373</v>
      </c>
      <c r="W203" s="668">
        <f t="shared" si="53"/>
        <v>0.76234002926888678</v>
      </c>
      <c r="X203" s="669">
        <f t="shared" si="54"/>
        <v>4.9689277175116784</v>
      </c>
      <c r="Y203" s="628"/>
      <c r="Z203" s="618">
        <f t="shared" si="55"/>
        <v>33.517089305402422</v>
      </c>
      <c r="AA203" s="844">
        <f t="shared" si="56"/>
        <v>9.390297684674751</v>
      </c>
      <c r="AB203" s="845">
        <v>12</v>
      </c>
      <c r="AC203" s="824">
        <v>9.07</v>
      </c>
      <c r="AD203" s="824">
        <v>3.88</v>
      </c>
      <c r="AE203" s="824">
        <v>0.94</v>
      </c>
      <c r="AF203" s="824">
        <v>1.92</v>
      </c>
      <c r="AG203" s="824">
        <v>21</v>
      </c>
      <c r="AH203" s="825">
        <v>78.5</v>
      </c>
      <c r="AI203" s="825">
        <v>0.52</v>
      </c>
      <c r="AJ203" s="824">
        <v>1.7000000000000002</v>
      </c>
      <c r="AK203" s="824">
        <v>2.42</v>
      </c>
      <c r="AL203" s="836">
        <v>10230</v>
      </c>
      <c r="AM203" s="830">
        <v>0.55999999999999994</v>
      </c>
      <c r="AN203" s="824">
        <v>0.94</v>
      </c>
      <c r="AO203" s="705">
        <f t="shared" si="57"/>
        <v>2.6262113594816245</v>
      </c>
      <c r="AP203" s="706">
        <f t="shared" si="58"/>
        <v>12.016509044156376</v>
      </c>
      <c r="AQ203" s="846">
        <f t="shared" si="59"/>
        <v>-10.48433643067942</v>
      </c>
      <c r="AR203" s="618">
        <f>INDEX(Historical!$C$7:$C$1227,MATCH(B203,Historical!$B$7:$B$1249,0))*IF(AH203="n/a",1.03,IF(AH203&lt;0,1.01,IF(AH203&gt;10,1.1,(1+AH203/100))))</f>
        <v>3.036</v>
      </c>
      <c r="AS203" s="844">
        <f t="shared" si="60"/>
        <v>3.0517872000000001</v>
      </c>
      <c r="AT203" s="844">
        <f t="shared" si="66"/>
        <v>3.1256404502400001</v>
      </c>
      <c r="AU203" s="844">
        <f t="shared" si="66"/>
        <v>3.2012809491358083</v>
      </c>
      <c r="AV203" s="844">
        <f t="shared" si="66"/>
        <v>3.2787519481048948</v>
      </c>
      <c r="AW203" s="618">
        <f t="shared" si="61"/>
        <v>15.693460547480704</v>
      </c>
      <c r="AX203" s="713">
        <f t="shared" si="62"/>
        <v>18.426042676389226</v>
      </c>
      <c r="AY203" s="891">
        <v>1.5</v>
      </c>
      <c r="AZ203" s="830">
        <v>23.9</v>
      </c>
      <c r="BA203" s="830">
        <v>-33.1</v>
      </c>
      <c r="BB203" s="830">
        <v>11.42</v>
      </c>
      <c r="BC203" s="830">
        <v>-9.49</v>
      </c>
      <c r="BE203" s="594">
        <v>2011</v>
      </c>
      <c r="BF203" s="856">
        <f t="shared" si="63"/>
        <v>1</v>
      </c>
      <c r="BG203" s="840">
        <v>7.6</v>
      </c>
      <c r="BH203" s="823" t="s">
        <v>4455</v>
      </c>
      <c r="BI203" s="823" t="s">
        <v>4456</v>
      </c>
    </row>
    <row r="204" spans="1:61" ht="11.25" hidden="1" customHeight="1" x14ac:dyDescent="0.2">
      <c r="A204" s="822" t="s">
        <v>4798</v>
      </c>
      <c r="B204" s="833" t="s">
        <v>219</v>
      </c>
      <c r="C204" s="889" t="s">
        <v>111</v>
      </c>
      <c r="D204" s="889" t="s">
        <v>4229</v>
      </c>
      <c r="E204" s="699">
        <v>66</v>
      </c>
      <c r="F204" s="1153">
        <v>7</v>
      </c>
      <c r="G204" s="1153" t="s">
        <v>36</v>
      </c>
      <c r="H204" s="1153" t="s">
        <v>36</v>
      </c>
      <c r="I204" t="n">
        <v>94.19</v>
      </c>
      <c r="J204" s="618">
        <f t="shared" si="50"/>
        <v>2.2083023675549422</v>
      </c>
      <c r="K204" s="835">
        <v>0.52</v>
      </c>
      <c r="L204" s="845">
        <v>4</v>
      </c>
      <c r="M204" s="609">
        <f t="shared" si="51"/>
        <v>2.08</v>
      </c>
      <c r="N204" s="828" t="s">
        <v>141</v>
      </c>
      <c r="O204" s="700">
        <v>0.51500000000000001</v>
      </c>
      <c r="P204" s="1006">
        <v>44874</v>
      </c>
      <c r="Q204" s="1006">
        <v>44904</v>
      </c>
      <c r="R204" s="609">
        <f t="shared" si="52"/>
        <v>0.97087378640776778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1.2468827930174564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1.4360067875288873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1.2791881921203618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3.5295708270354442</v>
      </c>
      <c r="W204" s="668">
        <f t="shared" si="53"/>
        <v>0.36242032099828325</v>
      </c>
      <c r="X204" s="669">
        <f t="shared" si="54"/>
        <v>7.8962234081503824E-2</v>
      </c>
      <c r="Y204" s="635"/>
      <c r="Z204" s="618">
        <f t="shared" si="55"/>
        <v>38.376383763837637</v>
      </c>
      <c r="AA204" s="844">
        <f t="shared" si="56"/>
        <v>17.378228782287824</v>
      </c>
      <c r="AB204" s="845">
        <v>9</v>
      </c>
      <c r="AC204" s="824">
        <v>5.42</v>
      </c>
      <c r="AD204" s="824">
        <v>1.74</v>
      </c>
      <c r="AE204" s="824">
        <v>2.85</v>
      </c>
      <c r="AF204" s="824">
        <v>5.38</v>
      </c>
      <c r="AG204" s="824">
        <v>31.1</v>
      </c>
      <c r="AH204" s="824">
        <v>41.6</v>
      </c>
      <c r="AI204" s="824">
        <v>11</v>
      </c>
      <c r="AJ204" s="824">
        <v>16.2</v>
      </c>
      <c r="AK204" s="824">
        <v>10</v>
      </c>
      <c r="AL204" s="836">
        <v>55850</v>
      </c>
      <c r="AM204" s="830">
        <v>0.2</v>
      </c>
      <c r="AN204" s="824">
        <v>1</v>
      </c>
      <c r="AO204" s="705">
        <f t="shared" si="57"/>
        <v>-13.890738222612519</v>
      </c>
      <c r="AP204" s="706">
        <f t="shared" si="58"/>
        <v>3.4874905596753041</v>
      </c>
      <c r="AQ204" s="846">
        <f t="shared" si="59"/>
        <v>103.84620656946089</v>
      </c>
      <c r="AR204" s="618">
        <f>INDEX(Historical!$C$7:$C$1227,MATCH(B204,Historical!$B$7:$B$1249,0))*IF(AH204="n/a",1.03,IF(AH204&lt;0,1.01,IF(AH204&gt;10,1.1,(1+AH204/100))))</f>
        <v>2.2330000000000001</v>
      </c>
      <c r="AS204" s="844">
        <f t="shared" si="60"/>
        <v>2.4563000000000001</v>
      </c>
      <c r="AT204" s="844">
        <f t="shared" si="66"/>
        <v>2.7019300000000004</v>
      </c>
      <c r="AU204" s="844">
        <f t="shared" si="66"/>
        <v>2.9721230000000007</v>
      </c>
      <c r="AV204" s="844">
        <f t="shared" si="66"/>
        <v>3.2693353000000012</v>
      </c>
      <c r="AW204" s="618">
        <f t="shared" si="61"/>
        <v>13.632688300000002</v>
      </c>
      <c r="AX204" s="713">
        <f t="shared" si="62"/>
        <v>14.473604735109886</v>
      </c>
      <c r="AY204" s="891">
        <v>1.44</v>
      </c>
      <c r="AZ204" s="830">
        <v>32.269999999999996</v>
      </c>
      <c r="BA204" s="830">
        <v>-4.2299999999999995</v>
      </c>
      <c r="BB204" s="830">
        <v>13.18</v>
      </c>
      <c r="BC204" s="830">
        <v>9.7000000000000011</v>
      </c>
      <c r="BE204" s="594">
        <v>1958</v>
      </c>
      <c r="BF204" s="856">
        <f t="shared" si="63"/>
        <v>9</v>
      </c>
      <c r="BG204" s="840">
        <v>10</v>
      </c>
      <c r="BH204" s="823" t="s">
        <v>4455</v>
      </c>
      <c r="BI204" s="823" t="s">
        <v>4456</v>
      </c>
    </row>
    <row r="205" spans="1:61" ht="11.25" hidden="1" customHeight="1" x14ac:dyDescent="0.2">
      <c r="A205" s="829" t="s">
        <v>4799</v>
      </c>
      <c r="B205" s="833" t="s">
        <v>552</v>
      </c>
      <c r="C205" s="889" t="s">
        <v>152</v>
      </c>
      <c r="D205" s="889" t="s">
        <v>4188</v>
      </c>
      <c r="E205" s="699">
        <v>15</v>
      </c>
      <c r="F205" s="1153">
        <v>248</v>
      </c>
      <c r="G205" s="1132" t="s">
        <v>105</v>
      </c>
      <c r="H205" s="1132" t="s">
        <v>105</v>
      </c>
      <c r="I205">
        <v>90.87</v>
      </c>
      <c r="J205" s="618">
        <f t="shared" si="50"/>
        <v>0.24210410476504896</v>
      </c>
      <c r="K205" s="835">
        <v>5.5E-2</v>
      </c>
      <c r="L205" s="845">
        <v>4</v>
      </c>
      <c r="M205" s="609">
        <f t="shared" si="51"/>
        <v>0.22</v>
      </c>
      <c r="N205" s="828" t="s">
        <v>159</v>
      </c>
      <c r="O205" s="700">
        <v>5.2499999999999998E-2</v>
      </c>
      <c r="P205" s="603">
        <v>44560</v>
      </c>
      <c r="Q205" s="603">
        <v>44592</v>
      </c>
      <c r="R205" s="609">
        <f t="shared" si="52"/>
        <v>4.7619047619047663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4.9999999999999822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4.789751061124381</v>
      </c>
      <c r="U205" s="667">
        <f>IF(INDEX(Historical!$H$7:$H$1218,MATCH(B205,Historical!$B$7:$B$1249,0))=0,"n/a",((INDEX(Historical!$C$7:$C$1227,MATCH(B205,Historical!$B$7:$B$1249,0))/INDEX(Historical!$H$7:$H$1218,MATCH(B205,Historical!$B$7:$B$1249,0)))^(1/5)-1)*100)</f>
        <v>5.5892882483376871</v>
      </c>
      <c r="V205" s="667">
        <f>IF(INDEX(Historical!$N$7:$N$1218,MATCH(B205,Historical!$B$7:$B$1249,0))=0,"n/a",((INDEX(Historical!$C$7:$C$1227,MATCH(B205,Historical!$B$7:$B$1249,0))/INDEX(Historical!$N$7:$N$1218,MATCH(B205,Historical!$B$7:$B$1249,0)))^(1/10)-1)*100)</f>
        <v>12.924846734018391</v>
      </c>
      <c r="W205" s="668">
        <f t="shared" si="53"/>
        <v>0.43244522456321249</v>
      </c>
      <c r="X205" s="669">
        <f t="shared" si="54"/>
        <v>0.1927340775288858</v>
      </c>
      <c r="Y205" s="626"/>
      <c r="Z205" s="618">
        <f t="shared" si="55"/>
        <v>5.8666666666666663</v>
      </c>
      <c r="AA205" s="844">
        <f t="shared" si="56"/>
        <v>24.232000000000003</v>
      </c>
      <c r="AB205" s="845">
        <v>12</v>
      </c>
      <c r="AC205" s="824">
        <v>3.75</v>
      </c>
      <c r="AD205" s="824">
        <v>1.66</v>
      </c>
      <c r="AE205" s="824">
        <v>1.8</v>
      </c>
      <c r="AF205" s="824">
        <v>4.34</v>
      </c>
      <c r="AG205" s="824">
        <v>19.5</v>
      </c>
      <c r="AH205" s="824">
        <v>11.899999999999999</v>
      </c>
      <c r="AI205" s="824">
        <v>12.45</v>
      </c>
      <c r="AJ205" s="824">
        <v>28.999999999999996</v>
      </c>
      <c r="AK205" s="824">
        <v>15</v>
      </c>
      <c r="AL205" s="836">
        <v>5250</v>
      </c>
      <c r="AM205" s="830">
        <v>1.2</v>
      </c>
      <c r="AN205" s="824">
        <v>0.13</v>
      </c>
      <c r="AO205" s="705">
        <f t="shared" si="57"/>
        <v>-18.400607646897267</v>
      </c>
      <c r="AP205" s="706">
        <f t="shared" si="58"/>
        <v>5.8313923531027356</v>
      </c>
      <c r="AQ205" s="846">
        <f t="shared" si="59"/>
        <v>116.19628941208857</v>
      </c>
      <c r="AR205" s="618">
        <f>INDEX(Historical!$C$7:$C$1227,MATCH(B205,Historical!$B$7:$B$1249,0))*IF(AH205="n/a",1.03,IF(AH205&lt;0,1.01,IF(AH205&gt;10,1.1,(1+AH205/100))))</f>
        <v>0.23100000000000001</v>
      </c>
      <c r="AS205" s="844">
        <f t="shared" si="60"/>
        <v>0.25410000000000005</v>
      </c>
      <c r="AT205" s="844">
        <f t="shared" si="66"/>
        <v>0.27951000000000009</v>
      </c>
      <c r="AU205" s="844">
        <f t="shared" si="66"/>
        <v>0.30746100000000015</v>
      </c>
      <c r="AV205" s="844">
        <f t="shared" si="66"/>
        <v>0.3382071000000002</v>
      </c>
      <c r="AW205" s="618">
        <f t="shared" si="61"/>
        <v>1.4102781000000006</v>
      </c>
      <c r="AX205" s="713">
        <f t="shared" si="62"/>
        <v>1.5519732585011561</v>
      </c>
      <c r="AY205" s="891">
        <v>0.99</v>
      </c>
      <c r="AZ205" s="830">
        <v>35.15</v>
      </c>
      <c r="BA205" s="830">
        <v>-0.13999999999999999</v>
      </c>
      <c r="BB205" s="830">
        <v>8.4599999999999991</v>
      </c>
      <c r="BC205" s="830">
        <v>13.96</v>
      </c>
      <c r="BE205" s="594">
        <v>2008</v>
      </c>
      <c r="BF205" s="856">
        <f t="shared" si="63"/>
        <v>2</v>
      </c>
      <c r="BG205" s="840">
        <v>7.0000000000000009</v>
      </c>
      <c r="BH205" s="823" t="s">
        <v>4455</v>
      </c>
      <c r="BI205" s="823" t="s">
        <v>4456</v>
      </c>
    </row>
    <row r="206" spans="1:61" ht="11.25" hidden="1" customHeight="1" x14ac:dyDescent="0.2">
      <c r="A206" s="839" t="s">
        <v>5252</v>
      </c>
      <c r="B206" s="833" t="s">
        <v>2185</v>
      </c>
      <c r="C206" s="889" t="s">
        <v>177</v>
      </c>
      <c r="D206" s="889" t="s">
        <v>4203</v>
      </c>
      <c r="E206" s="699">
        <v>6</v>
      </c>
      <c r="F206" s="1153">
        <v>681</v>
      </c>
      <c r="G206" s="1134" t="s">
        <v>105</v>
      </c>
      <c r="H206" s="1134" t="s">
        <v>105</v>
      </c>
      <c r="I206" t="n">
        <v>121.67</v>
      </c>
      <c r="J206" s="618">
        <f t="shared" si="50"/>
        <v>2.7122544587819508</v>
      </c>
      <c r="K206" s="835">
        <v>0.82499999999999996</v>
      </c>
      <c r="L206" s="845">
        <v>4</v>
      </c>
      <c r="M206" s="609">
        <f t="shared" si="51"/>
        <v>3.3</v>
      </c>
      <c r="N206" s="828" t="s">
        <v>484</v>
      </c>
      <c r="O206" s="700">
        <v>0.75</v>
      </c>
      <c r="P206" s="603">
        <v>44939</v>
      </c>
      <c r="Q206" s="603">
        <v>44957</v>
      </c>
      <c r="R206" s="609">
        <f t="shared" si="52"/>
        <v>9.9999999999999929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14.159292035398208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28.638913123460942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19.202395778843794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17.645575719459327</v>
      </c>
      <c r="W206" s="668">
        <f t="shared" si="53"/>
        <v>1.0882272182067501</v>
      </c>
      <c r="X206" s="669">
        <f t="shared" si="54"/>
        <v>0.44449990228805075</v>
      </c>
      <c r="Y206" s="640"/>
      <c r="Z206" s="618">
        <f t="shared" si="55"/>
        <v>25.923016496465038</v>
      </c>
      <c r="AA206" s="844">
        <f t="shared" si="56"/>
        <v>9.5577376276512176</v>
      </c>
      <c r="AB206" s="845">
        <v>12</v>
      </c>
      <c r="AC206" s="824">
        <v>12.73</v>
      </c>
      <c r="AD206" s="824">
        <v>1.05</v>
      </c>
      <c r="AE206" s="824">
        <v>3.36</v>
      </c>
      <c r="AF206" s="824">
        <v>3.45</v>
      </c>
      <c r="AG206" s="824">
        <v>33.200000000000003</v>
      </c>
      <c r="AH206" s="824">
        <v>864.8</v>
      </c>
      <c r="AI206" s="824">
        <v>8.02</v>
      </c>
      <c r="AJ206" s="824">
        <v>43.2</v>
      </c>
      <c r="AK206" s="824">
        <v>10.549999999999999</v>
      </c>
      <c r="AL206" s="836">
        <v>83960</v>
      </c>
      <c r="AM206" s="830">
        <v>0.3</v>
      </c>
      <c r="AN206" s="824">
        <v>0.21</v>
      </c>
      <c r="AO206" s="705">
        <f t="shared" si="57"/>
        <v>12.356912609974525</v>
      </c>
      <c r="AP206" s="706">
        <f t="shared" si="58"/>
        <v>21.914650237625743</v>
      </c>
      <c r="AQ206" s="846">
        <f t="shared" si="59"/>
        <v>21.058653948124938</v>
      </c>
      <c r="AR206" s="618">
        <f>INDEX(Historical!$C$7:$C$1227,MATCH(B206,Historical!$B$7:$B$1249,0))*IF(AH206="n/a",1.03,IF(AH206&lt;0,1.01,IF(AH206&gt;10,1.1,(1+AH206/100))))</f>
        <v>1.7737499999999999</v>
      </c>
      <c r="AS206" s="844">
        <f t="shared" si="60"/>
        <v>1.9160047499999999</v>
      </c>
      <c r="AT206" s="844">
        <f t="shared" si="66"/>
        <v>2.1076052249999999</v>
      </c>
      <c r="AU206" s="844">
        <f t="shared" si="66"/>
        <v>2.3183657475000001</v>
      </c>
      <c r="AV206" s="844">
        <f t="shared" si="66"/>
        <v>2.5502023222500005</v>
      </c>
      <c r="AW206" s="618">
        <f t="shared" si="61"/>
        <v>10.66592804475</v>
      </c>
      <c r="AX206" s="713">
        <f t="shared" si="62"/>
        <v>8.7662760292183766</v>
      </c>
      <c r="AY206" s="891">
        <v>1.54</v>
      </c>
      <c r="AZ206" s="830">
        <v>82.12</v>
      </c>
      <c r="BA206" s="830">
        <v>-5.93</v>
      </c>
      <c r="BB206" s="830">
        <v>8.36</v>
      </c>
      <c r="BC206" s="830">
        <v>18.82</v>
      </c>
      <c r="BE206" s="594">
        <v>2018</v>
      </c>
      <c r="BF206" s="856">
        <f t="shared" si="63"/>
        <v>1</v>
      </c>
      <c r="BG206" s="840">
        <v>19.3</v>
      </c>
      <c r="BH206" s="823" t="s">
        <v>4455</v>
      </c>
      <c r="BI206" s="823" t="s">
        <v>4456</v>
      </c>
    </row>
    <row r="207" spans="1:61" ht="11.25" hidden="1" customHeight="1" x14ac:dyDescent="0.2">
      <c r="A207" s="822" t="s">
        <v>4800</v>
      </c>
      <c r="B207" s="833" t="s">
        <v>556</v>
      </c>
      <c r="C207" s="889" t="s">
        <v>177</v>
      </c>
      <c r="D207" s="889" t="s">
        <v>4203</v>
      </c>
      <c r="E207" s="699">
        <v>25</v>
      </c>
      <c r="F207" s="1153">
        <v>139</v>
      </c>
      <c r="G207" s="1153" t="s">
        <v>36</v>
      </c>
      <c r="H207" s="1153" t="s">
        <v>105</v>
      </c>
      <c r="I207" t="n">
        <v>23.88</v>
      </c>
      <c r="J207" s="618">
        <f t="shared" si="50"/>
        <v>7.9564489112227799</v>
      </c>
      <c r="K207" s="842">
        <v>0.47499999999999998</v>
      </c>
      <c r="L207" s="845">
        <v>4</v>
      </c>
      <c r="M207" s="609">
        <f t="shared" si="51"/>
        <v>1.9</v>
      </c>
      <c r="N207" s="828" t="s">
        <v>121</v>
      </c>
      <c r="O207" s="701">
        <v>0.46500000000000002</v>
      </c>
      <c r="P207" s="603">
        <v>44770</v>
      </c>
      <c r="Q207" s="603">
        <v>44785</v>
      </c>
      <c r="R207" s="609">
        <f t="shared" si="52"/>
        <v>2.1505376344085918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1.1235955056179803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1.6057783719578334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2.5120872198526989</v>
      </c>
      <c r="V207" s="667">
        <f>IF(INDEX(Historical!$N$7:$N$1218,MATCH(B207,Historical!$B$7:$B$1249,0))=0,"n/a",((INDEX(Historical!$C$7:$C$1227,MATCH(B207,Historical!$B$7:$B$1249,0))/INDEX(Historical!$N$7:$N$1218,MATCH(B207,Historical!$B$7:$B$1249,0)))^(1/10)-1)*100)</f>
        <v>4.1163038110386241</v>
      </c>
      <c r="W207" s="668">
        <f t="shared" si="53"/>
        <v>0.61027740788133178</v>
      </c>
      <c r="X207" s="669">
        <f t="shared" si="54"/>
        <v>0.15700545124079368</v>
      </c>
      <c r="Y207" s="834"/>
      <c r="Z207" s="618">
        <f t="shared" si="55"/>
        <v>82.608695652173907</v>
      </c>
      <c r="AA207" s="844">
        <f t="shared" si="56"/>
        <v>10.382608695652173</v>
      </c>
      <c r="AB207" s="845">
        <v>12</v>
      </c>
      <c r="AC207" s="824">
        <v>2.2999999999999998</v>
      </c>
      <c r="AD207" s="824">
        <v>1.25</v>
      </c>
      <c r="AE207" s="824">
        <v>0.97</v>
      </c>
      <c r="AF207" s="824">
        <v>2.0499999999999998</v>
      </c>
      <c r="AG207" s="824">
        <v>19.600000000000001</v>
      </c>
      <c r="AH207" s="824">
        <v>21.9</v>
      </c>
      <c r="AI207" s="824">
        <v>4.53</v>
      </c>
      <c r="AJ207" s="824">
        <v>16</v>
      </c>
      <c r="AK207" s="824">
        <v>8.6</v>
      </c>
      <c r="AL207" s="836">
        <v>54000</v>
      </c>
      <c r="AM207" s="830">
        <v>32.629999999999995</v>
      </c>
      <c r="AN207" s="824">
        <v>1.1100000000000001</v>
      </c>
      <c r="AO207" s="705">
        <f t="shared" si="57"/>
        <v>8.5927435423304388E-2</v>
      </c>
      <c r="AP207" s="706">
        <f t="shared" si="58"/>
        <v>10.468536131075478</v>
      </c>
      <c r="AQ207" s="846">
        <f t="shared" si="59"/>
        <v>-2.7389587505483481</v>
      </c>
      <c r="AR207" s="618">
        <f>INDEX(Historical!$C$7:$C$1227,MATCH(B207,Historical!$B$7:$B$1249,0))*IF(AH207="n/a",1.03,IF(AH207&lt;0,1.01,IF(AH207&gt;10,1.1,(1+AH207/100))))</f>
        <v>1.9800000000000002</v>
      </c>
      <c r="AS207" s="844">
        <f t="shared" si="60"/>
        <v>2.0696940000000001</v>
      </c>
      <c r="AT207" s="844">
        <f t="shared" si="66"/>
        <v>2.2476876840000002</v>
      </c>
      <c r="AU207" s="844">
        <f t="shared" si="66"/>
        <v>2.4409888248240006</v>
      </c>
      <c r="AV207" s="844">
        <f t="shared" si="66"/>
        <v>2.650913863758865</v>
      </c>
      <c r="AW207" s="618">
        <f t="shared" si="61"/>
        <v>11.389284372582866</v>
      </c>
      <c r="AX207" s="713">
        <f t="shared" si="62"/>
        <v>47.69382065570715</v>
      </c>
      <c r="AY207" s="891">
        <v>1.0900000000000001</v>
      </c>
      <c r="AZ207" s="830">
        <v>21.5</v>
      </c>
      <c r="BA207" s="830">
        <v>-13.4</v>
      </c>
      <c r="BB207" s="830">
        <v>0.13999999999999999</v>
      </c>
      <c r="BC207" s="830">
        <v>-3.0300000000000002</v>
      </c>
      <c r="BE207" s="594">
        <v>1998</v>
      </c>
      <c r="BF207" s="856">
        <f t="shared" si="63"/>
        <v>3</v>
      </c>
      <c r="BG207" s="840">
        <v>7.3</v>
      </c>
      <c r="BH207" s="823" t="s">
        <v>4455</v>
      </c>
      <c r="BI207" s="823" t="s">
        <v>4458</v>
      </c>
    </row>
    <row r="208" spans="1:61" ht="11.25" hidden="1" customHeight="1" x14ac:dyDescent="0.2">
      <c r="A208" s="839" t="s">
        <v>5341</v>
      </c>
      <c r="B208" s="833" t="s">
        <v>5339</v>
      </c>
      <c r="C208" s="889" t="s">
        <v>107</v>
      </c>
      <c r="D208" s="889" t="s">
        <v>4509</v>
      </c>
      <c r="E208" s="699">
        <v>5</v>
      </c>
      <c r="F208" s="1153">
        <v>702</v>
      </c>
      <c r="G208" s="1153" t="s">
        <v>105</v>
      </c>
      <c r="H208" s="1153" t="s">
        <v>105</v>
      </c>
      <c r="I208">
        <v>29.7</v>
      </c>
      <c r="J208" s="618">
        <f t="shared" si="50"/>
        <v>2.6936026936026938</v>
      </c>
      <c r="K208" s="835">
        <v>0.2</v>
      </c>
      <c r="L208" s="845">
        <v>4</v>
      </c>
      <c r="M208" s="609">
        <f t="shared" si="51"/>
        <v>0.8</v>
      </c>
      <c r="N208" s="828" t="s">
        <v>292</v>
      </c>
      <c r="O208" s="700">
        <v>0.18</v>
      </c>
      <c r="P208" s="603">
        <v>44707</v>
      </c>
      <c r="Q208" s="603">
        <v>44718</v>
      </c>
      <c r="R208" s="609">
        <f t="shared" si="52"/>
        <v>11.111111111111121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7.5757575757575912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39.774624296765573</v>
      </c>
      <c r="U208" s="667" t="str">
        <f>IF(INDEX(Historical!$H$7:$H$1218,MATCH(B208,Historical!$B$7:$B$1249,0))=0,"n/a",((INDEX(Historical!$C$7:$C$1227,MATCH(B208,Historical!$B$7:$B$1249,0))/INDEX(Historical!$H$7:$H$1218,MATCH(B208,Historical!$B$7:$B$1249,0)))^(1/5)-1)*100)</f>
        <v>n/a</v>
      </c>
      <c r="V208" s="667" t="str">
        <f>IF(INDEX(Historical!$N$7:$N$1218,MATCH(B208,Historical!$B$7:$B$1249,0))=0,"n/a",((INDEX(Historical!$C$7:$C$1227,MATCH(B208,Historical!$B$7:$B$1249,0))/INDEX(Historical!$N$7:$N$1218,MATCH(B208,Historical!$B$7:$B$1249,0)))^(1/10)-1)*100)</f>
        <v>n/a</v>
      </c>
      <c r="W208" s="668" t="str">
        <f t="shared" si="53"/>
        <v>n/a</v>
      </c>
      <c r="X208" s="669" t="str">
        <f t="shared" si="54"/>
        <v>n/a</v>
      </c>
      <c r="Y208" s="640"/>
      <c r="Z208" s="618">
        <f t="shared" si="55"/>
        <v>11.173184357541901</v>
      </c>
      <c r="AA208" s="844">
        <f t="shared" si="56"/>
        <v>4.1480446927374297</v>
      </c>
      <c r="AB208" s="845">
        <v>12</v>
      </c>
      <c r="AC208" s="824">
        <v>7.16</v>
      </c>
      <c r="AD208" s="824">
        <v>1.83</v>
      </c>
      <c r="AE208" s="824">
        <v>0.88</v>
      </c>
      <c r="AF208" s="824">
        <v>6.44</v>
      </c>
      <c r="AG208" s="824">
        <v>49.6</v>
      </c>
      <c r="AH208" s="824">
        <v>20.3</v>
      </c>
      <c r="AI208" s="824">
        <v>13.84</v>
      </c>
      <c r="AJ208" s="824">
        <v>-20.599999999999998</v>
      </c>
      <c r="AK208" s="824">
        <v>2.36</v>
      </c>
      <c r="AL208" s="836">
        <v>11530</v>
      </c>
      <c r="AM208" s="830">
        <v>0.2</v>
      </c>
      <c r="AN208" s="824">
        <v>6.3</v>
      </c>
      <c r="AO208" s="705" t="str">
        <f t="shared" si="57"/>
        <v>n/a</v>
      </c>
      <c r="AP208" s="706" t="str">
        <f t="shared" si="58"/>
        <v>n/a</v>
      </c>
      <c r="AQ208" s="846">
        <f t="shared" si="59"/>
        <v>8.9615790006918985</v>
      </c>
      <c r="AR208" s="618">
        <f>INDEX(Historical!$C$7:$C$1227,MATCH(B208,Historical!$B$7:$B$1249,0))*IF(AH208="n/a",1.03,IF(AH208&lt;0,1.01,IF(AH208&gt;10,1.1,(1+AH208/100))))</f>
        <v>0.78100000000000014</v>
      </c>
      <c r="AS208" s="844">
        <f t="shared" si="60"/>
        <v>0.8591000000000002</v>
      </c>
      <c r="AT208" s="844">
        <f t="shared" si="66"/>
        <v>0.87937476000000026</v>
      </c>
      <c r="AU208" s="844">
        <f t="shared" si="66"/>
        <v>0.90012800433600026</v>
      </c>
      <c r="AV208" s="844">
        <f t="shared" si="66"/>
        <v>0.92137102523832992</v>
      </c>
      <c r="AW208" s="618">
        <f t="shared" si="61"/>
        <v>4.3409737895743312</v>
      </c>
      <c r="AX208" s="713">
        <f t="shared" si="62"/>
        <v>14.61607336557014</v>
      </c>
      <c r="AY208" s="891">
        <v>1.44</v>
      </c>
      <c r="AZ208" s="830">
        <v>28.970000000000002</v>
      </c>
      <c r="BA208" s="830">
        <v>-14.52</v>
      </c>
      <c r="BB208" s="830">
        <v>8.86</v>
      </c>
      <c r="BC208" s="830">
        <v>8.14</v>
      </c>
      <c r="BE208" s="594">
        <v>2018</v>
      </c>
      <c r="BF208" s="856">
        <f t="shared" si="63"/>
        <v>1</v>
      </c>
      <c r="BG208" s="840">
        <v>1</v>
      </c>
      <c r="BH208" s="823" t="s">
        <v>4455</v>
      </c>
      <c r="BI208" s="823" t="s">
        <v>4456</v>
      </c>
    </row>
    <row r="209" spans="1:61" ht="11.25" hidden="1" customHeight="1" x14ac:dyDescent="0.2">
      <c r="A209" s="10" t="s">
        <v>4801</v>
      </c>
      <c r="B209" s="567" t="s">
        <v>3946</v>
      </c>
      <c r="C209" s="889" t="s">
        <v>4186</v>
      </c>
      <c r="D209" s="889" t="s">
        <v>4187</v>
      </c>
      <c r="E209" s="699">
        <v>8</v>
      </c>
      <c r="F209" s="1153">
        <v>576</v>
      </c>
      <c r="G209" s="1150" t="s">
        <v>105</v>
      </c>
      <c r="H209" s="1150" t="s">
        <v>105</v>
      </c>
      <c r="I209" t="n">
        <v>675.8</v>
      </c>
      <c r="J209" s="618">
        <f t="shared" si="50"/>
        <v>1.834862385321101</v>
      </c>
      <c r="K209" s="835">
        <v>3.1</v>
      </c>
      <c r="L209" s="845">
        <v>4</v>
      </c>
      <c r="M209" s="609">
        <f t="shared" si="51"/>
        <v>12.4</v>
      </c>
      <c r="N209" s="828" t="s">
        <v>323</v>
      </c>
      <c r="O209" s="700">
        <v>2.87</v>
      </c>
      <c r="P209" s="603">
        <v>44624</v>
      </c>
      <c r="Q209" s="603">
        <v>44643</v>
      </c>
      <c r="R209" s="609">
        <f t="shared" si="52"/>
        <v>8.0139372822299642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7.8947368421052655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7.9731280259086823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10.399922776586902</v>
      </c>
      <c r="V209" s="667" t="str">
        <f>IF(INDEX(Historical!$N$7:$N$1218,MATCH(B209,Historical!$B$7:$B$1249,0))=0,"n/a",((INDEX(Historical!$C$7:$C$1227,MATCH(B209,Historical!$B$7:$B$1249,0))/INDEX(Historical!$N$7:$N$1218,MATCH(B209,Historical!$B$7:$B$1249,0)))^(1/10)-1)*100)</f>
        <v>n/a</v>
      </c>
      <c r="W209" s="668" t="str">
        <f t="shared" si="53"/>
        <v>n/a</v>
      </c>
      <c r="X209" s="669">
        <f t="shared" si="54"/>
        <v>0.37275708876655556</v>
      </c>
      <c r="Y209" s="834"/>
      <c r="Z209" s="618">
        <f t="shared" si="55"/>
        <v>162.30366492146598</v>
      </c>
      <c r="AA209" s="844">
        <f t="shared" si="56"/>
        <v>88.455497382198956</v>
      </c>
      <c r="AB209" s="845">
        <v>12</v>
      </c>
      <c r="AC209" s="824">
        <v>7.64</v>
      </c>
      <c r="AD209" s="824">
        <v>3.38</v>
      </c>
      <c r="AE209" s="824">
        <v>8.5399999999999991</v>
      </c>
      <c r="AF209" s="824">
        <v>5.53</v>
      </c>
      <c r="AG209" s="824">
        <v>6.4</v>
      </c>
      <c r="AH209" s="824">
        <v>32.300000000000004</v>
      </c>
      <c r="AI209" s="824">
        <v>12.5</v>
      </c>
      <c r="AJ209" s="824">
        <v>27.900000000000002</v>
      </c>
      <c r="AK209" s="824">
        <v>26</v>
      </c>
      <c r="AL209" s="836">
        <v>60640</v>
      </c>
      <c r="AM209" s="830">
        <v>0.3</v>
      </c>
      <c r="AN209" s="824">
        <v>1.31</v>
      </c>
      <c r="AO209" s="705">
        <f t="shared" si="57"/>
        <v>-76.220712220290949</v>
      </c>
      <c r="AP209" s="706">
        <f t="shared" si="58"/>
        <v>12.234785161908002</v>
      </c>
      <c r="AQ209" s="846">
        <f t="shared" si="59"/>
        <v>366.26597108115124</v>
      </c>
      <c r="AR209" s="618">
        <f>INDEX(Historical!$C$7:$C$1227,MATCH(B209,Historical!$B$7:$B$1249,0))*IF(AH209="n/a",1.03,IF(AH209&lt;0,1.01,IF(AH209&gt;10,1.1,(1+AH209/100))))</f>
        <v>12.628000000000002</v>
      </c>
      <c r="AS209" s="844">
        <f t="shared" si="60"/>
        <v>13.890800000000004</v>
      </c>
      <c r="AT209" s="844">
        <f t="shared" si="66"/>
        <v>15.279880000000006</v>
      </c>
      <c r="AU209" s="844">
        <f t="shared" si="66"/>
        <v>16.807868000000006</v>
      </c>
      <c r="AV209" s="844">
        <f t="shared" si="66"/>
        <v>18.48865480000001</v>
      </c>
      <c r="AW209" s="618">
        <f t="shared" si="61"/>
        <v>77.095202800000024</v>
      </c>
      <c r="AX209" s="713">
        <f t="shared" si="62"/>
        <v>11.407990944066295</v>
      </c>
      <c r="AY209" s="891">
        <v>0.55000000000000004</v>
      </c>
      <c r="AZ209" s="830">
        <v>39.56</v>
      </c>
      <c r="BA209" s="830">
        <v>-19.07</v>
      </c>
      <c r="BB209" s="830">
        <v>17.669999999999998</v>
      </c>
      <c r="BC209" s="830">
        <v>4.53</v>
      </c>
      <c r="BE209" s="594">
        <v>2015</v>
      </c>
      <c r="BF209" s="856">
        <f t="shared" si="63"/>
        <v>1</v>
      </c>
      <c r="BG209" s="840">
        <v>2.4</v>
      </c>
      <c r="BH209" s="823" t="s">
        <v>4455</v>
      </c>
      <c r="BI209" s="823" t="s">
        <v>4457</v>
      </c>
    </row>
    <row r="210" spans="1:61" ht="11.25" hidden="1" customHeight="1" x14ac:dyDescent="0.2">
      <c r="A210" s="829" t="s">
        <v>220</v>
      </c>
      <c r="B210" s="833" t="s">
        <v>221</v>
      </c>
      <c r="C210" s="889" t="s">
        <v>107</v>
      </c>
      <c r="D210" s="889" t="s">
        <v>117</v>
      </c>
      <c r="E210" s="699">
        <v>32</v>
      </c>
      <c r="F210" s="1153">
        <v>87</v>
      </c>
      <c r="G210" s="1129" t="s">
        <v>105</v>
      </c>
      <c r="H210" s="1129" t="s">
        <v>105</v>
      </c>
      <c r="I210">
        <v>266.89999999999998</v>
      </c>
      <c r="J210" s="618">
        <f t="shared" ref="J210:J273" si="67">(M210/I210)*100</f>
        <v>1.6635443986511806</v>
      </c>
      <c r="K210" s="842">
        <v>1.1100000000000001</v>
      </c>
      <c r="L210" s="845">
        <v>4</v>
      </c>
      <c r="M210" s="609">
        <f t="shared" ref="M210:M273" si="68">K210*L210</f>
        <v>4.4400000000000004</v>
      </c>
      <c r="N210" s="828" t="s">
        <v>222</v>
      </c>
      <c r="O210" s="701">
        <v>1.0349999999999999</v>
      </c>
      <c r="P210" s="603">
        <v>44565</v>
      </c>
      <c r="Q210" s="603">
        <v>44581</v>
      </c>
      <c r="R210" s="609">
        <f t="shared" ref="R210:R273" si="69">(K210-O210)/O210*100</f>
        <v>7.2463768115942209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7.2538860103626979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7.2063116185391296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7.2317757507352143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7.2292607867660008</v>
      </c>
      <c r="W210" s="668">
        <f t="shared" ref="W210:W273" si="70">IF(OR(U210&lt;=0,U210="n/a",V210&lt;=0,V210="n/a"),"n/a",U210/V210)</f>
        <v>1.0003478867402069</v>
      </c>
      <c r="X210" s="669">
        <f t="shared" ref="X210:X273" si="71">IF(OR(AJ210&lt;=0,AJ210="n/a",U210&lt;=0,U210="n/a"),"n/a",U210/AJ210)</f>
        <v>0.99065421242948148</v>
      </c>
      <c r="Y210" s="628"/>
      <c r="Z210" s="618">
        <f t="shared" ref="Z210:Z273" si="72">IF(OR(AC210&lt;0.01,AC210="n/a"),"n/a",M210/AC210*100)</f>
        <v>90.060851926977705</v>
      </c>
      <c r="AA210" s="844">
        <f t="shared" ref="AA210:AA273" si="73">IF(OR(AC210&lt;0.01,AC210="n/a"),"n/a",I210/AC210)</f>
        <v>54.137931034482754</v>
      </c>
      <c r="AB210" s="845">
        <v>12</v>
      </c>
      <c r="AC210" s="824">
        <v>4.93</v>
      </c>
      <c r="AD210" s="824">
        <v>5.46</v>
      </c>
      <c r="AE210" s="824">
        <v>4.4000000000000004</v>
      </c>
      <c r="AF210" s="824">
        <v>10.38</v>
      </c>
      <c r="AG210" s="824">
        <v>21.5</v>
      </c>
      <c r="AH210" s="824">
        <v>1.6</v>
      </c>
      <c r="AI210" s="824">
        <v>13.969999999999999</v>
      </c>
      <c r="AJ210" s="824">
        <v>7.3</v>
      </c>
      <c r="AK210" s="824">
        <v>10</v>
      </c>
      <c r="AL210" s="836">
        <v>12220</v>
      </c>
      <c r="AM210" s="830">
        <v>0.8</v>
      </c>
      <c r="AN210" s="824">
        <v>0</v>
      </c>
      <c r="AO210" s="705">
        <f t="shared" ref="AO210:AO273" si="74">IF(U210="n/a","n/a",IF(AA210&lt;0,"n/a",IF(AA210="n/a","n/a",J210+U210-AA210)))</f>
        <v>-45.242610885096362</v>
      </c>
      <c r="AP210" s="706">
        <f t="shared" ref="AP210:AP273" si="75">IF(U210="n/a","n/a",J210+U210)</f>
        <v>8.8953201493863947</v>
      </c>
      <c r="AQ210" s="846">
        <f t="shared" ref="AQ210:AQ273" si="76">IF(OR(AC210&lt;0.01,AC210="n/a",AF210="n/a"),"n/a",(I210/SQRT(22.5*AC210*(I210/AF210))-1)*100)</f>
        <v>399.75626243107791</v>
      </c>
      <c r="AR210" s="618">
        <f>INDEX(Historical!$C$7:$C$1227,MATCH(B210,Historical!$B$7:$B$1249,0))*IF(AH210="n/a",1.03,IF(AH210&lt;0,1.01,IF(AH210&gt;10,1.1,(1+AH210/100))))</f>
        <v>4.2062399999999993</v>
      </c>
      <c r="AS210" s="844">
        <f t="shared" ref="AS210:AS273" si="77">IF($AI210="n/a",1.03*AR210,IF($AI210&lt;0,1.01*AR210,IF($AI210&gt;10,1.1*AR210,(1+$AI210/100)*AR210)))</f>
        <v>4.6268639999999994</v>
      </c>
      <c r="AT210" s="844">
        <f t="shared" si="66"/>
        <v>5.0895503999999994</v>
      </c>
      <c r="AU210" s="844">
        <f t="shared" si="66"/>
        <v>5.5985054399999994</v>
      </c>
      <c r="AV210" s="844">
        <f t="shared" si="66"/>
        <v>6.1583559839999999</v>
      </c>
      <c r="AW210" s="618">
        <f t="shared" ref="AW210:AW273" si="78">SUM(AR210:AV210)</f>
        <v>25.679515823999999</v>
      </c>
      <c r="AX210" s="713">
        <f t="shared" ref="AX210:AX273" si="79">AW210/I210*100</f>
        <v>9.621399709254403</v>
      </c>
      <c r="AY210" s="891">
        <v>0.39</v>
      </c>
      <c r="AZ210" s="830">
        <v>78.210000000000008</v>
      </c>
      <c r="BA210" s="830">
        <v>2.75</v>
      </c>
      <c r="BB210" s="830">
        <v>15.52</v>
      </c>
      <c r="BC210" s="830">
        <v>40.08</v>
      </c>
      <c r="BE210" s="594">
        <v>1991</v>
      </c>
      <c r="BF210" s="856">
        <f t="shared" ref="BF210:BF273" si="80">IF(BE210&gt;2020,0,IF(BE210&gt;2008,1,IF(BE210&gt;2001,2,IF(BE210&gt;1990,3,IF(BE210&gt;1980,4,IF(BE210&gt;1973,5,IF(BE210&gt;1970,6,IF(BE210&gt;1960,7,IF(BE210&gt;1958,8,IF(BE210&gt;1953,9,10))))))))))</f>
        <v>3</v>
      </c>
      <c r="BG210" s="840">
        <v>13.100000000000001</v>
      </c>
      <c r="BH210" s="823" t="s">
        <v>4455</v>
      </c>
      <c r="BI210" s="823" t="s">
        <v>4456</v>
      </c>
    </row>
    <row r="211" spans="1:61" ht="11.25" hidden="1" customHeight="1" x14ac:dyDescent="0.2">
      <c r="A211" s="839" t="s">
        <v>4664</v>
      </c>
      <c r="B211" s="833" t="s">
        <v>4501</v>
      </c>
      <c r="C211" s="889" t="s">
        <v>107</v>
      </c>
      <c r="D211" s="889" t="s">
        <v>4509</v>
      </c>
      <c r="E211" s="699">
        <v>24</v>
      </c>
      <c r="F211" s="1153">
        <v>150</v>
      </c>
      <c r="G211" s="1153" t="s">
        <v>105</v>
      </c>
      <c r="H211" s="1153" t="s">
        <v>105</v>
      </c>
      <c r="I211">
        <v>23.15</v>
      </c>
      <c r="J211" s="618">
        <f t="shared" si="67"/>
        <v>3.1101511879049677</v>
      </c>
      <c r="K211" s="835">
        <v>0.18</v>
      </c>
      <c r="L211" s="845">
        <v>4</v>
      </c>
      <c r="M211" s="609">
        <f t="shared" si="68"/>
        <v>0.72</v>
      </c>
      <c r="N211" s="828" t="s">
        <v>126</v>
      </c>
      <c r="O211" s="700">
        <v>0.16</v>
      </c>
      <c r="P211" s="603">
        <v>44728</v>
      </c>
      <c r="Q211" s="603">
        <v>44750</v>
      </c>
      <c r="R211" s="609">
        <f t="shared" si="69"/>
        <v>12.499999999999993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3.3333333333333437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6.7268859311195417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7.0995886039598277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7.7712765758489066</v>
      </c>
      <c r="W211" s="668">
        <f t="shared" si="70"/>
        <v>0.91356787197916633</v>
      </c>
      <c r="X211" s="669">
        <f t="shared" si="71"/>
        <v>0.24230677829214431</v>
      </c>
      <c r="Y211" s="640"/>
      <c r="Z211" s="618">
        <f t="shared" si="72"/>
        <v>31.441048034934493</v>
      </c>
      <c r="AA211" s="844">
        <f t="shared" si="73"/>
        <v>10.109170305676855</v>
      </c>
      <c r="AB211" s="845">
        <v>12</v>
      </c>
      <c r="AC211" s="824">
        <v>2.29</v>
      </c>
      <c r="AD211" s="824" t="s">
        <v>135</v>
      </c>
      <c r="AE211" s="824">
        <v>4.47</v>
      </c>
      <c r="AF211" s="824">
        <v>1.35</v>
      </c>
      <c r="AG211" s="824">
        <v>12.3</v>
      </c>
      <c r="AH211" s="824">
        <v>17.8</v>
      </c>
      <c r="AI211" s="824">
        <v>10.47</v>
      </c>
      <c r="AJ211" s="824">
        <v>29.299999999999997</v>
      </c>
      <c r="AK211" s="824" t="s">
        <v>135</v>
      </c>
      <c r="AL211" s="836">
        <v>464.67</v>
      </c>
      <c r="AM211" s="830">
        <v>0.5</v>
      </c>
      <c r="AN211" s="824">
        <v>0.17</v>
      </c>
      <c r="AO211" s="705">
        <f t="shared" si="74"/>
        <v>0.10056948618793982</v>
      </c>
      <c r="AP211" s="706">
        <f t="shared" si="75"/>
        <v>10.209739791864795</v>
      </c>
      <c r="AQ211" s="846">
        <f t="shared" si="76"/>
        <v>-22.118666014210355</v>
      </c>
      <c r="AR211" s="618">
        <f>INDEX(Historical!$C$7:$C$1227,MATCH(B211,Historical!$B$7:$B$1249,0))*IF(AH211="n/a",1.03,IF(AH211&lt;0,1.01,IF(AH211&gt;10,1.1,(1+AH211/100))))</f>
        <v>0.68200000000000005</v>
      </c>
      <c r="AS211" s="844">
        <f t="shared" si="77"/>
        <v>0.75020000000000009</v>
      </c>
      <c r="AT211" s="844">
        <f t="shared" si="66"/>
        <v>0.77270600000000011</v>
      </c>
      <c r="AU211" s="844">
        <f t="shared" si="66"/>
        <v>0.79588718000000014</v>
      </c>
      <c r="AV211" s="844">
        <f t="shared" si="66"/>
        <v>0.81976379540000022</v>
      </c>
      <c r="AW211" s="618">
        <f t="shared" si="78"/>
        <v>3.8205569754000006</v>
      </c>
      <c r="AX211" s="713">
        <f t="shared" si="79"/>
        <v>16.503485854859616</v>
      </c>
      <c r="AY211" s="891">
        <v>0.71</v>
      </c>
      <c r="AZ211" s="830">
        <v>17.130000000000003</v>
      </c>
      <c r="BA211" s="830">
        <v>-27.189999999999998</v>
      </c>
      <c r="BB211" s="830">
        <v>5.21</v>
      </c>
      <c r="BC211" s="830">
        <v>-4.53</v>
      </c>
      <c r="BE211" s="594">
        <v>1999</v>
      </c>
      <c r="BF211" s="856">
        <f t="shared" si="80"/>
        <v>3</v>
      </c>
      <c r="BG211" s="840">
        <v>1.2</v>
      </c>
      <c r="BH211" s="823" t="s">
        <v>4455</v>
      </c>
      <c r="BI211" s="823" t="s">
        <v>4456</v>
      </c>
    </row>
    <row r="212" spans="1:61" ht="11.25" hidden="1" customHeight="1" x14ac:dyDescent="0.2">
      <c r="A212" s="822" t="s">
        <v>4802</v>
      </c>
      <c r="B212" s="833" t="s">
        <v>561</v>
      </c>
      <c r="C212" s="889" t="s">
        <v>4186</v>
      </c>
      <c r="D212" s="889" t="s">
        <v>4187</v>
      </c>
      <c r="E212" s="699">
        <v>28</v>
      </c>
      <c r="F212" s="1153">
        <v>123</v>
      </c>
      <c r="G212" s="1153" t="s">
        <v>36</v>
      </c>
      <c r="H212" s="1153" t="s">
        <v>114</v>
      </c>
      <c r="I212" t="n">
        <v>214.79</v>
      </c>
      <c r="J212" s="618">
        <f t="shared" si="67"/>
        <v>4.097025001163928</v>
      </c>
      <c r="K212" s="842">
        <v>2.2000000000000002</v>
      </c>
      <c r="L212" s="845">
        <v>4</v>
      </c>
      <c r="M212" s="609">
        <f t="shared" si="68"/>
        <v>8.8000000000000007</v>
      </c>
      <c r="N212" s="828" t="s">
        <v>217</v>
      </c>
      <c r="O212" s="701">
        <v>2.09</v>
      </c>
      <c r="P212" s="603">
        <v>44650</v>
      </c>
      <c r="Q212" s="603">
        <v>44665</v>
      </c>
      <c r="R212" s="609">
        <f t="shared" si="69"/>
        <v>5.2631578947368576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2.0164986251145933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4.428125965709695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5.9923125192651083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7.2320672844796041</v>
      </c>
      <c r="W212" s="668">
        <f t="shared" si="70"/>
        <v>0.82857532757264651</v>
      </c>
      <c r="X212" s="669">
        <f t="shared" si="71"/>
        <v>1.619543924125705</v>
      </c>
      <c r="Y212" s="833"/>
      <c r="Z212" s="618">
        <f t="shared" si="72"/>
        <v>159.4202898550725</v>
      </c>
      <c r="AA212" s="844">
        <f t="shared" si="73"/>
        <v>38.911231884057976</v>
      </c>
      <c r="AB212" s="845">
        <v>12</v>
      </c>
      <c r="AC212" s="824">
        <v>5.52</v>
      </c>
      <c r="AD212" s="824">
        <v>4.92</v>
      </c>
      <c r="AE212" s="824">
        <v>8.9600000000000009</v>
      </c>
      <c r="AF212" s="824">
        <v>2.4500000000000002</v>
      </c>
      <c r="AG212" s="824">
        <v>6.1</v>
      </c>
      <c r="AH212" s="824">
        <v>-13.5</v>
      </c>
      <c r="AI212" s="824">
        <v>20.239999999999998</v>
      </c>
      <c r="AJ212" s="824">
        <v>3.6999999999999997</v>
      </c>
      <c r="AK212" s="824">
        <v>7.9</v>
      </c>
      <c r="AL212" s="836">
        <v>14010</v>
      </c>
      <c r="AM212" s="830">
        <v>1.1900000000000002</v>
      </c>
      <c r="AN212" s="824">
        <v>1.08</v>
      </c>
      <c r="AO212" s="705">
        <f t="shared" si="74"/>
        <v>-28.821894363628939</v>
      </c>
      <c r="AP212" s="706">
        <f t="shared" si="75"/>
        <v>10.089337520429037</v>
      </c>
      <c r="AQ212" s="846">
        <f t="shared" si="76"/>
        <v>105.83976304769153</v>
      </c>
      <c r="AR212" s="618">
        <f>INDEX(Historical!$C$7:$C$1227,MATCH(B212,Historical!$B$7:$B$1249,0))*IF(AH212="n/a",1.03,IF(AH212&lt;0,1.01,IF(AH212&gt;10,1.1,(1+AH212/100))))</f>
        <v>8.4309750000000001</v>
      </c>
      <c r="AS212" s="844">
        <f t="shared" si="77"/>
        <v>9.2740725000000008</v>
      </c>
      <c r="AT212" s="844">
        <f t="shared" si="66"/>
        <v>10.006724227500001</v>
      </c>
      <c r="AU212" s="844">
        <f t="shared" si="66"/>
        <v>10.797255441472501</v>
      </c>
      <c r="AV212" s="844">
        <f t="shared" si="66"/>
        <v>11.650238621348828</v>
      </c>
      <c r="AW212" s="618">
        <f t="shared" si="78"/>
        <v>50.159265790321328</v>
      </c>
      <c r="AX212" s="713">
        <f t="shared" si="79"/>
        <v>23.352700679883295</v>
      </c>
      <c r="AY212" s="891">
        <v>0.75</v>
      </c>
      <c r="AZ212" s="830">
        <v>7.1099999999999994</v>
      </c>
      <c r="BA212" s="830">
        <v>-39.35</v>
      </c>
      <c r="BB212" s="830">
        <v>-2.1399999999999997</v>
      </c>
      <c r="BC212" s="830">
        <v>-21.44</v>
      </c>
      <c r="BE212" s="594">
        <v>1995</v>
      </c>
      <c r="BF212" s="856">
        <f t="shared" si="80"/>
        <v>3</v>
      </c>
      <c r="BG212" s="840">
        <v>2.8000000000000003</v>
      </c>
      <c r="BH212" s="823" t="s">
        <v>4455</v>
      </c>
      <c r="BI212" s="823" t="s">
        <v>4457</v>
      </c>
    </row>
    <row r="213" spans="1:61" ht="11.25" hidden="1" customHeight="1" x14ac:dyDescent="0.2">
      <c r="A213" s="822" t="s">
        <v>4803</v>
      </c>
      <c r="B213" s="833" t="s">
        <v>1105</v>
      </c>
      <c r="C213" s="889" t="s">
        <v>111</v>
      </c>
      <c r="D213" s="889" t="s">
        <v>4229</v>
      </c>
      <c r="E213" s="699">
        <v>13</v>
      </c>
      <c r="F213" s="1153">
        <v>284</v>
      </c>
      <c r="G213" s="1130" t="s">
        <v>114</v>
      </c>
      <c r="H213" s="1130" t="s">
        <v>114</v>
      </c>
      <c r="I213" t="n">
        <v>158.28</v>
      </c>
      <c r="J213" s="618">
        <f t="shared" si="67"/>
        <v>2.0470053070507963</v>
      </c>
      <c r="K213" s="835">
        <v>0.81</v>
      </c>
      <c r="L213" s="845">
        <v>4</v>
      </c>
      <c r="M213" s="609">
        <f t="shared" si="68"/>
        <v>3.24</v>
      </c>
      <c r="N213" s="828" t="s">
        <v>588</v>
      </c>
      <c r="O213" s="700">
        <v>0.76</v>
      </c>
      <c r="P213" s="603">
        <v>44630</v>
      </c>
      <c r="Q213" s="603">
        <v>44651</v>
      </c>
      <c r="R213" s="609">
        <f t="shared" si="69"/>
        <v>6.5789473684210575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4.1095890410958846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4.8149469628073316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5.9223841048812176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8.3760872726998503</v>
      </c>
      <c r="W213" s="668">
        <f t="shared" si="70"/>
        <v>0.70705854799101986</v>
      </c>
      <c r="X213" s="669">
        <f t="shared" si="71"/>
        <v>1.2086498173226974</v>
      </c>
      <c r="Y213" s="630" t="s">
        <v>283</v>
      </c>
      <c r="Z213" s="618">
        <f t="shared" si="72"/>
        <v>56.742556917688269</v>
      </c>
      <c r="AA213" s="844">
        <f t="shared" si="73"/>
        <v>27.719789842381786</v>
      </c>
      <c r="AB213" s="845">
        <v>12</v>
      </c>
      <c r="AC213" s="824">
        <v>5.71</v>
      </c>
      <c r="AD213" s="824">
        <v>2.8</v>
      </c>
      <c r="AE213" s="824">
        <v>3.22</v>
      </c>
      <c r="AF213" s="824">
        <v>4.0199999999999996</v>
      </c>
      <c r="AG213" s="824">
        <v>14.000000000000002</v>
      </c>
      <c r="AH213" s="824">
        <v>53</v>
      </c>
      <c r="AI213" s="824">
        <v>9.02</v>
      </c>
      <c r="AJ213" s="824">
        <v>4.9000000000000004</v>
      </c>
      <c r="AK213" s="824">
        <v>10.130000000000001</v>
      </c>
      <c r="AL213" s="836">
        <v>64920</v>
      </c>
      <c r="AM213" s="830">
        <v>0.2</v>
      </c>
      <c r="AN213" s="824">
        <v>0.56000000000000005</v>
      </c>
      <c r="AO213" s="705">
        <f t="shared" si="74"/>
        <v>-19.750400430449773</v>
      </c>
      <c r="AP213" s="706">
        <f t="shared" si="75"/>
        <v>7.9693894119320134</v>
      </c>
      <c r="AQ213" s="846">
        <f t="shared" si="76"/>
        <v>122.54443268342796</v>
      </c>
      <c r="AR213" s="618">
        <f>INDEX(Historical!$C$7:$C$1227,MATCH(B213,Historical!$B$7:$B$1249,0))*IF(AH213="n/a",1.03,IF(AH213&lt;0,1.01,IF(AH213&gt;10,1.1,(1+AH213/100))))</f>
        <v>3.3440000000000003</v>
      </c>
      <c r="AS213" s="844">
        <f t="shared" si="77"/>
        <v>3.6456288000000003</v>
      </c>
      <c r="AT213" s="844">
        <f t="shared" si="66"/>
        <v>4.010191680000001</v>
      </c>
      <c r="AU213" s="844">
        <f t="shared" si="66"/>
        <v>4.4112108480000014</v>
      </c>
      <c r="AV213" s="844">
        <f t="shared" si="66"/>
        <v>4.8523319328000021</v>
      </c>
      <c r="AW213" s="618">
        <f t="shared" si="78"/>
        <v>20.263363260800006</v>
      </c>
      <c r="AX213" s="713">
        <f t="shared" si="79"/>
        <v>12.802225967146832</v>
      </c>
      <c r="AY213" s="891">
        <v>1.17</v>
      </c>
      <c r="AZ213" s="830">
        <v>33.43</v>
      </c>
      <c r="BA213" s="830">
        <v>-6.32</v>
      </c>
      <c r="BB213" s="830">
        <v>10.68</v>
      </c>
      <c r="BC213" s="830">
        <v>13.43</v>
      </c>
      <c r="BE213" s="594">
        <v>2010</v>
      </c>
      <c r="BF213" s="856">
        <f t="shared" si="80"/>
        <v>1</v>
      </c>
      <c r="BG213" s="840">
        <v>6.6000000000000005</v>
      </c>
      <c r="BH213" s="823" t="s">
        <v>4455</v>
      </c>
      <c r="BI213" s="823" t="s">
        <v>4456</v>
      </c>
    </row>
    <row r="214" spans="1:61" ht="11.25" hidden="1" customHeight="1" x14ac:dyDescent="0.2">
      <c r="A214" s="839" t="s">
        <v>4334</v>
      </c>
      <c r="B214" s="833" t="s">
        <v>4332</v>
      </c>
      <c r="C214" s="889" t="s">
        <v>130</v>
      </c>
      <c r="D214" s="889" t="s">
        <v>4196</v>
      </c>
      <c r="E214" s="699">
        <v>8</v>
      </c>
      <c r="F214" s="1153">
        <v>597</v>
      </c>
      <c r="G214" s="1117" t="s">
        <v>105</v>
      </c>
      <c r="H214" s="1117" t="s">
        <v>105</v>
      </c>
      <c r="I214" t="n">
        <v>116.87</v>
      </c>
      <c r="J214" s="618">
        <f t="shared" si="67"/>
        <v>3.6621887567382565</v>
      </c>
      <c r="K214" s="835">
        <v>1.07</v>
      </c>
      <c r="L214" s="845">
        <v>4</v>
      </c>
      <c r="M214" s="609">
        <f t="shared" si="68"/>
        <v>4.28</v>
      </c>
      <c r="N214" s="828" t="s">
        <v>4172</v>
      </c>
      <c r="O214" s="700">
        <v>1.01</v>
      </c>
      <c r="P214" s="603">
        <v>44875</v>
      </c>
      <c r="Q214" s="603">
        <v>44896</v>
      </c>
      <c r="R214" s="609">
        <f t="shared" si="69"/>
        <v>5.9405940594059459</v>
      </c>
      <c r="S214" s="667">
        <f>IF(INDEX(Historical!$D$7:$D$1225,MATCH(B214,Historical!$B$7:$B$1249,0))=0,"n/a",(INDEX(Historical!$C$7:$C$1227,MATCH(B214,Historical!$B$7:$B$1249,0))/INDEX(Historical!$D$7:$D$1225,MATCH(B214,Historical!$B$7:$B$1249,0))-1)*100)</f>
        <v>3.2085561497326109</v>
      </c>
      <c r="T214" s="667">
        <f>IF(INDEX(Historical!$F$7:$F$1218,MATCH(B214,Historical!$B$7:$B$1249,0))=0,"n/a",((INDEX(Historical!$C$7:$C$1227,MATCH(B214,Historical!$B$7:$B$1249,0))/INDEX(Historical!$F$7:$F$1218,MATCH(B214,Historical!$B$7:$B$1249,0)))^(1/3)-1)*100)</f>
        <v>2.5419155321439568</v>
      </c>
      <c r="U214" s="667">
        <f>IF(INDEX(Historical!$H$7:$H$1218,MATCH(B214,Historical!$B$7:$B$1249,0))=0,"n/a",((INDEX(Historical!$C$7:$C$1227,MATCH(B214,Historical!$B$7:$B$1249,0))/INDEX(Historical!$H$7:$H$1218,MATCH(B214,Historical!$B$7:$B$1249,0)))^(1/5)-1)*100)</f>
        <v>2.4500653409534889</v>
      </c>
      <c r="V214" s="667">
        <f>IF(INDEX(Historical!$N$7:$N$1218,MATCH(B214,Historical!$B$7:$B$1249,0))=0,"n/a",((INDEX(Historical!$C$7:$C$1227,MATCH(B214,Historical!$B$7:$B$1249,0))/INDEX(Historical!$N$7:$N$1218,MATCH(B214,Historical!$B$7:$B$1249,0)))^(1/10)-1)*100)</f>
        <v>1.5184368717213292</v>
      </c>
      <c r="W214" s="668">
        <f t="shared" si="70"/>
        <v>1.6135444196478499</v>
      </c>
      <c r="X214" s="669">
        <f t="shared" si="71"/>
        <v>8.1941984647273883E-2</v>
      </c>
      <c r="Y214" s="834"/>
      <c r="Z214" s="618">
        <f t="shared" si="72"/>
        <v>69.59349593495935</v>
      </c>
      <c r="AA214" s="844">
        <f t="shared" si="73"/>
        <v>19.003252032520326</v>
      </c>
      <c r="AB214" s="845">
        <v>12</v>
      </c>
      <c r="AC214" s="824">
        <v>6.15</v>
      </c>
      <c r="AD214" s="824">
        <v>2.96</v>
      </c>
      <c r="AE214" s="824">
        <v>1.73</v>
      </c>
      <c r="AF214" s="824">
        <v>1.9</v>
      </c>
      <c r="AG214" s="824">
        <v>10.7</v>
      </c>
      <c r="AH214" s="824">
        <v>-19.7</v>
      </c>
      <c r="AI214" s="824">
        <v>6.0600000000000005</v>
      </c>
      <c r="AJ214" s="824">
        <v>29.9</v>
      </c>
      <c r="AK214" s="824">
        <v>6.1899999999999995</v>
      </c>
      <c r="AL214" s="836">
        <v>22900</v>
      </c>
      <c r="AM214" s="830">
        <v>0.1</v>
      </c>
      <c r="AN214" s="824">
        <v>2.2799999999999998</v>
      </c>
      <c r="AO214" s="705">
        <f t="shared" si="74"/>
        <v>-12.890997934828579</v>
      </c>
      <c r="AP214" s="706">
        <f t="shared" si="75"/>
        <v>6.1122540976917454</v>
      </c>
      <c r="AQ214" s="846">
        <f t="shared" si="76"/>
        <v>26.677506311260267</v>
      </c>
      <c r="AR214" s="618">
        <f>INDEX(Historical!$C$7:$C$1227,MATCH(B214,Historical!$B$7:$B$1249,0))*IF(AH214="n/a",1.03,IF(AH214&lt;0,1.01,IF(AH214&gt;10,1.1,(1+AH214/100))))</f>
        <v>3.8986000000000001</v>
      </c>
      <c r="AS214" s="844">
        <f t="shared" si="77"/>
        <v>4.1348551599999999</v>
      </c>
      <c r="AT214" s="844">
        <f t="shared" si="66"/>
        <v>4.390802694404</v>
      </c>
      <c r="AU214" s="844">
        <f t="shared" si="66"/>
        <v>4.6625933811876079</v>
      </c>
      <c r="AV214" s="844">
        <f t="shared" si="66"/>
        <v>4.9512079114831211</v>
      </c>
      <c r="AW214" s="618">
        <f t="shared" si="78"/>
        <v>22.038059147074726</v>
      </c>
      <c r="AX214" s="713">
        <f t="shared" si="79"/>
        <v>18.856900100175171</v>
      </c>
      <c r="AY214" s="891">
        <v>0.62</v>
      </c>
      <c r="AZ214" s="830">
        <v>22.470000000000002</v>
      </c>
      <c r="BA214" s="830">
        <v>-8.32</v>
      </c>
      <c r="BB214" s="830">
        <v>8.6900000000000013</v>
      </c>
      <c r="BC214" s="830">
        <v>2.87</v>
      </c>
      <c r="BE214" s="594">
        <v>2015</v>
      </c>
      <c r="BF214" s="856">
        <f t="shared" si="80"/>
        <v>1</v>
      </c>
      <c r="BG214" s="840">
        <v>2.1</v>
      </c>
      <c r="BH214" s="823" t="s">
        <v>4455</v>
      </c>
      <c r="BI214" s="823" t="s">
        <v>4456</v>
      </c>
    </row>
    <row r="215" spans="1:61" s="737" customFormat="1" ht="11.25" hidden="1" customHeight="1" x14ac:dyDescent="0.2">
      <c r="A215" s="914" t="s">
        <v>4804</v>
      </c>
      <c r="B215" s="913" t="s">
        <v>3920</v>
      </c>
      <c r="C215" s="889" t="s">
        <v>177</v>
      </c>
      <c r="D215" s="889" t="s">
        <v>4203</v>
      </c>
      <c r="E215" s="721">
        <v>8</v>
      </c>
      <c r="F215" s="1153">
        <v>586</v>
      </c>
      <c r="G215" s="1154" t="s">
        <v>105</v>
      </c>
      <c r="H215" s="1154" t="s">
        <v>105</v>
      </c>
      <c r="I215" t="n">
        <v>55.14</v>
      </c>
      <c r="J215" s="723">
        <f t="shared" si="67"/>
        <v>6.5651070003627137</v>
      </c>
      <c r="K215" s="724">
        <v>0.90500000000000003</v>
      </c>
      <c r="L215" s="725">
        <v>4</v>
      </c>
      <c r="M215" s="726">
        <f t="shared" si="68"/>
        <v>3.62</v>
      </c>
      <c r="N215" s="727" t="s">
        <v>508</v>
      </c>
      <c r="O215" s="728">
        <v>0.86</v>
      </c>
      <c r="P215" s="1049">
        <v>44694</v>
      </c>
      <c r="Q215" s="1049">
        <v>44708</v>
      </c>
      <c r="R215" s="726">
        <f t="shared" si="69"/>
        <v>5.2325581395348886</v>
      </c>
      <c r="S215" s="667">
        <f>IF(INDEX(Historical!$D$7:$D$1225,MATCH(B215,Historical!$B$7:$B$1249,0))=0,"n/a",(INDEX(Historical!$C$7:$C$1227,MATCH(B215,Historical!$B$7:$B$1249,0))/INDEX(Historical!$D$7:$D$1225,MATCH(B215,Historical!$B$7:$B$1249,0))-1)*100)</f>
        <v>11.226252158894656</v>
      </c>
      <c r="T215" s="667">
        <f>IF(INDEX(Historical!$F$7:$F$1218,MATCH(B215,Historical!$B$7:$B$1249,0))=0,"n/a",((INDEX(Historical!$C$7:$C$1227,MATCH(B215,Historical!$B$7:$B$1249,0))/INDEX(Historical!$F$7:$F$1218,MATCH(B215,Historical!$B$7:$B$1249,0)))^(1/3)-1)*100)</f>
        <v>8.6577522465140824</v>
      </c>
      <c r="U215" s="667">
        <f>IF(INDEX(Historical!$H$7:$H$1218,MATCH(B215,Historical!$B$7:$B$1249,0))=0,"n/a",((INDEX(Historical!$C$7:$C$1227,MATCH(B215,Historical!$B$7:$B$1249,0))/INDEX(Historical!$H$7:$H$1218,MATCH(B215,Historical!$B$7:$B$1249,0)))^(1/5)-1)*100)</f>
        <v>9.7200934505663916</v>
      </c>
      <c r="V215" s="667" t="str">
        <f>IF(INDEX(Historical!$N$7:$N$1218,MATCH(B215,Historical!$B$7:$B$1249,0))=0,"n/a",((INDEX(Historical!$C$7:$C$1227,MATCH(B215,Historical!$B$7:$B$1249,0))/INDEX(Historical!$N$7:$N$1218,MATCH(B215,Historical!$B$7:$B$1249,0)))^(1/10)-1)*100)</f>
        <v>n/a</v>
      </c>
      <c r="W215" s="668" t="str">
        <f t="shared" si="70"/>
        <v>n/a</v>
      </c>
      <c r="X215" s="669" t="str">
        <f t="shared" si="71"/>
        <v>n/a</v>
      </c>
      <c r="Y215" s="738"/>
      <c r="Z215" s="723" t="str">
        <f t="shared" si="72"/>
        <v>n/a</v>
      </c>
      <c r="AA215" s="730" t="str">
        <f t="shared" si="73"/>
        <v>n/a</v>
      </c>
      <c r="AB215" s="725">
        <v>12</v>
      </c>
      <c r="AC215" s="731">
        <v>-6.18</v>
      </c>
      <c r="AD215" s="731" t="s">
        <v>135</v>
      </c>
      <c r="AE215" s="731">
        <v>3.24</v>
      </c>
      <c r="AF215" s="731">
        <v>8.5399999999999991</v>
      </c>
      <c r="AG215" s="731">
        <v>-48.1</v>
      </c>
      <c r="AH215" s="731">
        <v>104.60000000000001</v>
      </c>
      <c r="AI215" s="731">
        <v>327.27</v>
      </c>
      <c r="AJ215" s="731">
        <v>-47.3</v>
      </c>
      <c r="AK215" s="731">
        <v>34.5</v>
      </c>
      <c r="AL215" s="732">
        <v>3680</v>
      </c>
      <c r="AM215" s="733">
        <v>3.9</v>
      </c>
      <c r="AN215" s="731">
        <v>3.58</v>
      </c>
      <c r="AO215" s="734" t="str">
        <f t="shared" si="74"/>
        <v>n/a</v>
      </c>
      <c r="AP215" s="735">
        <f t="shared" si="75"/>
        <v>16.285200450929104</v>
      </c>
      <c r="AQ215" s="846" t="str">
        <f t="shared" si="76"/>
        <v>n/a</v>
      </c>
      <c r="AR215" s="618">
        <f>INDEX(Historical!$C$7:$C$1227,MATCH(B215,Historical!$B$7:$B$1249,0))*IF(AH215="n/a",1.03,IF(AH215&lt;0,1.01,IF(AH215&gt;10,1.1,(1+AH215/100))))</f>
        <v>3.5420000000000007</v>
      </c>
      <c r="AS215" s="730">
        <f t="shared" si="77"/>
        <v>3.8962000000000012</v>
      </c>
      <c r="AT215" s="730">
        <f t="shared" si="66"/>
        <v>4.285820000000002</v>
      </c>
      <c r="AU215" s="730">
        <f t="shared" si="66"/>
        <v>4.7144020000000024</v>
      </c>
      <c r="AV215" s="730">
        <f t="shared" si="66"/>
        <v>5.1858422000000033</v>
      </c>
      <c r="AW215" s="723">
        <f t="shared" si="78"/>
        <v>21.62426420000001</v>
      </c>
      <c r="AX215" s="736">
        <f t="shared" si="79"/>
        <v>39.217018861080902</v>
      </c>
      <c r="AY215" s="892">
        <v>1.1200000000000001</v>
      </c>
      <c r="AZ215" s="733">
        <v>23.69</v>
      </c>
      <c r="BA215" s="733">
        <v>-37.68</v>
      </c>
      <c r="BB215" s="733">
        <v>-4.51</v>
      </c>
      <c r="BC215" s="733">
        <v>-17.8</v>
      </c>
      <c r="BD215" s="866"/>
      <c r="BE215" s="594">
        <v>2015</v>
      </c>
      <c r="BF215" s="856">
        <f t="shared" si="80"/>
        <v>1</v>
      </c>
      <c r="BG215" s="784">
        <v>-10.5</v>
      </c>
      <c r="BH215" s="823" t="s">
        <v>4455</v>
      </c>
      <c r="BI215" s="823" t="s">
        <v>4458</v>
      </c>
    </row>
    <row r="216" spans="1:61" ht="11.25" hidden="1" customHeight="1" x14ac:dyDescent="0.2">
      <c r="A216" s="838" t="s">
        <v>4805</v>
      </c>
      <c r="B216" s="833" t="s">
        <v>1128</v>
      </c>
      <c r="C216" s="889" t="s">
        <v>107</v>
      </c>
      <c r="D216" s="889" t="s">
        <v>4205</v>
      </c>
      <c r="E216" s="699">
        <v>11</v>
      </c>
      <c r="F216" s="1153">
        <v>432</v>
      </c>
      <c r="G216" s="1153" t="s">
        <v>105</v>
      </c>
      <c r="H216" s="1153" t="s">
        <v>105</v>
      </c>
      <c r="I216">
        <v>37.72</v>
      </c>
      <c r="J216" s="618">
        <f t="shared" si="67"/>
        <v>3.3934252386002126</v>
      </c>
      <c r="K216" s="835">
        <v>0.64</v>
      </c>
      <c r="L216" s="845">
        <v>2</v>
      </c>
      <c r="M216" s="609">
        <f t="shared" si="68"/>
        <v>1.28</v>
      </c>
      <c r="N216" s="828" t="s">
        <v>603</v>
      </c>
      <c r="O216" s="700">
        <v>0.62</v>
      </c>
      <c r="P216" s="603">
        <v>44816</v>
      </c>
      <c r="Q216" s="603">
        <v>44838</v>
      </c>
      <c r="R216" s="609">
        <f t="shared" si="69"/>
        <v>3.2258064516129057</v>
      </c>
      <c r="S216" s="667">
        <f>IF(INDEX(Historical!$D$7:$D$1225,MATCH(B216,Historical!$B$7:$B$1249,0))=0,"n/a",(INDEX(Historical!$C$7:$C$1227,MATCH(B216,Historical!$B$7:$B$1249,0))/INDEX(Historical!$D$7:$D$1225,MATCH(B216,Historical!$B$7:$B$1249,0))-1)*100)</f>
        <v>3.4482758620689724</v>
      </c>
      <c r="T216" s="667">
        <f>IF(INDEX(Historical!$F$7:$F$1218,MATCH(B216,Historical!$B$7:$B$1249,0))=0,"n/a",((INDEX(Historical!$C$7:$C$1227,MATCH(B216,Historical!$B$7:$B$1249,0))/INDEX(Historical!$F$7:$F$1218,MATCH(B216,Historical!$B$7:$B$1249,0)))^(1/3)-1)*100)</f>
        <v>9.2608243623279343</v>
      </c>
      <c r="U216" s="667">
        <f>IF(INDEX(Historical!$H$7:$H$1218,MATCH(B216,Historical!$B$7:$B$1249,0))=0,"n/a",((INDEX(Historical!$C$7:$C$1227,MATCH(B216,Historical!$B$7:$B$1249,0))/INDEX(Historical!$H$7:$H$1218,MATCH(B216,Historical!$B$7:$B$1249,0)))^(1/5)-1)*100)</f>
        <v>9.5654257747853855</v>
      </c>
      <c r="V216" s="667">
        <f>IF(INDEX(Historical!$N$7:$N$1218,MATCH(B216,Historical!$B$7:$B$1249,0))=0,"n/a",((INDEX(Historical!$C$7:$C$1227,MATCH(B216,Historical!$B$7:$B$1249,0))/INDEX(Historical!$N$7:$N$1218,MATCH(B216,Historical!$B$7:$B$1249,0)))^(1/10)-1)*100)</f>
        <v>11.612317403390438</v>
      </c>
      <c r="W216" s="668">
        <f t="shared" si="70"/>
        <v>0.82373099550246331</v>
      </c>
      <c r="X216" s="669">
        <f t="shared" si="71"/>
        <v>0.5255728447684278</v>
      </c>
      <c r="Y216" s="834"/>
      <c r="Z216" s="618">
        <f t="shared" si="72"/>
        <v>31.920199501246888</v>
      </c>
      <c r="AA216" s="844">
        <f t="shared" si="73"/>
        <v>9.4064837905236907</v>
      </c>
      <c r="AB216" s="845">
        <v>12</v>
      </c>
      <c r="AC216" s="824">
        <v>4.01</v>
      </c>
      <c r="AD216" s="824" t="s">
        <v>135</v>
      </c>
      <c r="AE216" s="824">
        <v>2.69</v>
      </c>
      <c r="AF216" s="824">
        <v>1.42</v>
      </c>
      <c r="AG216" s="824">
        <v>13.4</v>
      </c>
      <c r="AH216" s="824">
        <v>104.69999999999999</v>
      </c>
      <c r="AI216" s="824">
        <v>4.22</v>
      </c>
      <c r="AJ216" s="824">
        <v>18.2</v>
      </c>
      <c r="AK216" s="824" t="s">
        <v>135</v>
      </c>
      <c r="AL216" s="836">
        <v>209.31</v>
      </c>
      <c r="AM216" s="830">
        <v>0.2</v>
      </c>
      <c r="AN216" s="824">
        <v>0.21</v>
      </c>
      <c r="AO216" s="705">
        <f t="shared" si="74"/>
        <v>3.552367222861907</v>
      </c>
      <c r="AP216" s="706">
        <f t="shared" si="75"/>
        <v>12.958851013385598</v>
      </c>
      <c r="AQ216" s="846">
        <f t="shared" si="76"/>
        <v>-22.951077640981488</v>
      </c>
      <c r="AR216" s="618">
        <f>INDEX(Historical!$C$7:$C$1227,MATCH(B216,Historical!$B$7:$B$1249,0))*IF(AH216="n/a",1.03,IF(AH216&lt;0,1.01,IF(AH216&gt;10,1.1,(1+AH216/100))))</f>
        <v>1.32</v>
      </c>
      <c r="AS216" s="844">
        <f t="shared" si="77"/>
        <v>1.375704</v>
      </c>
      <c r="AT216" s="844">
        <f t="shared" si="66"/>
        <v>1.41697512</v>
      </c>
      <c r="AU216" s="844">
        <f t="shared" si="66"/>
        <v>1.4594843736000001</v>
      </c>
      <c r="AV216" s="844">
        <f t="shared" si="66"/>
        <v>1.5032689048080001</v>
      </c>
      <c r="AW216" s="618">
        <f t="shared" si="78"/>
        <v>7.0754323984080001</v>
      </c>
      <c r="AX216" s="713">
        <f t="shared" si="79"/>
        <v>18.757774120911982</v>
      </c>
      <c r="AY216" s="891">
        <v>0.9</v>
      </c>
      <c r="AZ216" s="830">
        <v>19.670000000000002</v>
      </c>
      <c r="BA216" s="830">
        <v>-12.47</v>
      </c>
      <c r="BB216" s="830">
        <v>4.29</v>
      </c>
      <c r="BC216" s="830">
        <v>4.25</v>
      </c>
      <c r="BE216" s="594">
        <v>2012</v>
      </c>
      <c r="BF216" s="856">
        <f t="shared" si="80"/>
        <v>1</v>
      </c>
      <c r="BG216" s="840">
        <v>1</v>
      </c>
      <c r="BH216" s="823" t="s">
        <v>4455</v>
      </c>
      <c r="BI216" s="823" t="s">
        <v>4456</v>
      </c>
    </row>
    <row r="217" spans="1:61" ht="11.25" customHeight="1" x14ac:dyDescent="0.2">
      <c r="A217" s="822" t="s">
        <v>4249</v>
      </c>
      <c r="B217" s="833" t="s">
        <v>4053</v>
      </c>
      <c r="C217" s="889" t="s">
        <v>107</v>
      </c>
      <c r="D217" s="889" t="s">
        <v>4205</v>
      </c>
      <c r="E217" s="699">
        <v>26</v>
      </c>
      <c r="F217" s="1153">
        <v>136</v>
      </c>
      <c r="G217" s="1150" t="s">
        <v>105</v>
      </c>
      <c r="H217" s="1150" t="s">
        <v>105</v>
      </c>
      <c r="I217" t="n">
        <v>42.38</v>
      </c>
      <c r="J217" s="618">
        <f t="shared" si="67"/>
        <v>3.1146767343086359</v>
      </c>
      <c r="K217" s="842">
        <v>0.33</v>
      </c>
      <c r="L217" s="845">
        <v>4</v>
      </c>
      <c r="M217" s="609">
        <f t="shared" si="68"/>
        <v>1.32</v>
      </c>
      <c r="N217" s="828" t="s">
        <v>451</v>
      </c>
      <c r="O217" s="701">
        <v>0.32</v>
      </c>
      <c r="P217" s="603">
        <v>44847</v>
      </c>
      <c r="Q217" s="603">
        <v>44855</v>
      </c>
      <c r="R217" s="609">
        <f t="shared" si="69"/>
        <v>3.1250000000000027</v>
      </c>
      <c r="S217" s="667">
        <f>IF(INDEX(Historical!$D$7:$D$1225,MATCH(B217,Historical!$B$7:$B$1249,0))=0,"n/a",(INDEX(Historical!$C$7:$C$1227,MATCH(B217,Historical!$B$7:$B$1249,0))/INDEX(Historical!$D$7:$D$1225,MATCH(B217,Historical!$B$7:$B$1249,0))-1)*100)</f>
        <v>5.1044083526682327</v>
      </c>
      <c r="T217" s="667">
        <f>IF(INDEX(Historical!$F$7:$F$1218,MATCH(B217,Historical!$B$7:$B$1249,0))=0,"n/a",((INDEX(Historical!$C$7:$C$1227,MATCH(B217,Historical!$B$7:$B$1249,0))/INDEX(Historical!$F$7:$F$1218,MATCH(B217,Historical!$B$7:$B$1249,0)))^(1/3)-1)*100)</f>
        <v>12.518437850757124</v>
      </c>
      <c r="U217" s="667">
        <f>IF(INDEX(Historical!$H$7:$H$1218,MATCH(B217,Historical!$B$7:$B$1249,0))=0,"n/a",((INDEX(Historical!$C$7:$C$1227,MATCH(B217,Historical!$B$7:$B$1249,0))/INDEX(Historical!$H$7:$H$1218,MATCH(B217,Historical!$B$7:$B$1249,0)))^(1/5)-1)*100)</f>
        <v>12.4448403700389</v>
      </c>
      <c r="V217" s="667">
        <f>IF(INDEX(Historical!$N$7:$N$1218,MATCH(B217,Historical!$B$7:$B$1249,0))=0,"n/a",((INDEX(Historical!$C$7:$C$1227,MATCH(B217,Historical!$B$7:$B$1249,0))/INDEX(Historical!$N$7:$N$1218,MATCH(B217,Historical!$B$7:$B$1249,0)))^(1/10)-1)*100)</f>
        <v>19.863415361785353</v>
      </c>
      <c r="W217" s="668">
        <f t="shared" si="70"/>
        <v>0.62652067347799445</v>
      </c>
      <c r="X217" s="669">
        <f t="shared" si="71"/>
        <v>1.0728310663826637</v>
      </c>
      <c r="Y217" s="834" t="s">
        <v>4273</v>
      </c>
      <c r="Z217" s="618">
        <f t="shared" si="72"/>
        <v>30.205949656750576</v>
      </c>
      <c r="AA217" s="844">
        <f t="shared" si="73"/>
        <v>9.6979405034324948</v>
      </c>
      <c r="AB217" s="845">
        <v>12</v>
      </c>
      <c r="AC217" s="824">
        <v>4.37</v>
      </c>
      <c r="AD217" s="824">
        <v>0.88</v>
      </c>
      <c r="AE217" s="824">
        <v>5.16</v>
      </c>
      <c r="AF217" s="824">
        <v>1.3</v>
      </c>
      <c r="AG217" s="824">
        <v>12.6</v>
      </c>
      <c r="AH217" s="824">
        <v>98.1</v>
      </c>
      <c r="AI217" s="824">
        <v>15.72</v>
      </c>
      <c r="AJ217" s="824">
        <v>11.600000000000001</v>
      </c>
      <c r="AK217" s="824">
        <v>12</v>
      </c>
      <c r="AL217" s="836">
        <v>5920</v>
      </c>
      <c r="AM217" s="830">
        <v>0.2</v>
      </c>
      <c r="AN217" s="824">
        <v>0.23</v>
      </c>
      <c r="AO217" s="705">
        <f t="shared" si="74"/>
        <v>5.8615766009150416</v>
      </c>
      <c r="AP217" s="706">
        <f t="shared" si="75"/>
        <v>15.559517104347536</v>
      </c>
      <c r="AQ217" s="846">
        <f t="shared" si="76"/>
        <v>-25.145110292684759</v>
      </c>
      <c r="AR217" s="618">
        <f>INDEX(Historical!$C$7:$C$1227,MATCH(B217,Historical!$B$7:$B$1249,0))*IF(AH217="n/a",1.03,IF(AH217&lt;0,1.01,IF(AH217&gt;10,1.1,(1+AH217/100))))</f>
        <v>1.2457500000000001</v>
      </c>
      <c r="AS217" s="844">
        <f t="shared" si="77"/>
        <v>1.3703250000000002</v>
      </c>
      <c r="AT217" s="844">
        <f t="shared" si="66"/>
        <v>1.5073575000000003</v>
      </c>
      <c r="AU217" s="844">
        <f t="shared" si="66"/>
        <v>1.6580932500000005</v>
      </c>
      <c r="AV217" s="844">
        <f t="shared" si="66"/>
        <v>1.8239025750000006</v>
      </c>
      <c r="AW217" s="618">
        <f t="shared" si="78"/>
        <v>7.6054283250000019</v>
      </c>
      <c r="AX217" s="713">
        <f t="shared" si="79"/>
        <v>17.945795953279852</v>
      </c>
      <c r="AY217" s="891">
        <v>1.35</v>
      </c>
      <c r="AZ217" s="830">
        <v>32.65</v>
      </c>
      <c r="BA217" s="830">
        <v>-10.199999999999999</v>
      </c>
      <c r="BB217" s="830">
        <v>6.97</v>
      </c>
      <c r="BC217" s="830">
        <v>11.219999999999999</v>
      </c>
      <c r="BE217" s="594">
        <v>1997</v>
      </c>
      <c r="BF217" s="856">
        <f t="shared" si="80"/>
        <v>3</v>
      </c>
      <c r="BG217" s="840">
        <v>2.1</v>
      </c>
      <c r="BH217" s="823" t="s">
        <v>4455</v>
      </c>
      <c r="BI217" s="823" t="s">
        <v>4456</v>
      </c>
    </row>
    <row r="218" spans="1:61" ht="11.25" hidden="1" customHeight="1" x14ac:dyDescent="0.2">
      <c r="A218" s="822" t="s">
        <v>5203</v>
      </c>
      <c r="B218" s="833" t="s">
        <v>847</v>
      </c>
      <c r="C218" s="889" t="s">
        <v>130</v>
      </c>
      <c r="D218" s="889" t="s">
        <v>4196</v>
      </c>
      <c r="E218" s="699">
        <v>19</v>
      </c>
      <c r="F218" s="1153">
        <v>194</v>
      </c>
      <c r="G218" s="1153" t="s">
        <v>36</v>
      </c>
      <c r="H218" s="1153" t="s">
        <v>114</v>
      </c>
      <c r="I218" t="n">
        <v>69.84</v>
      </c>
      <c r="J218" s="618">
        <f t="shared" si="67"/>
        <v>2.7920962199312713</v>
      </c>
      <c r="K218" s="835">
        <v>0.48749999999999999</v>
      </c>
      <c r="L218" s="845">
        <v>4</v>
      </c>
      <c r="M218" s="609">
        <f t="shared" si="68"/>
        <v>1.95</v>
      </c>
      <c r="N218" s="828" t="s">
        <v>451</v>
      </c>
      <c r="O218" s="700">
        <v>0.45750000000000002</v>
      </c>
      <c r="P218" s="603">
        <v>44634</v>
      </c>
      <c r="Q218" s="603">
        <v>44671</v>
      </c>
      <c r="R218" s="609">
        <f t="shared" si="69"/>
        <v>6.5573770491803209</v>
      </c>
      <c r="S218" s="667">
        <f>IF(INDEX(Historical!$D$7:$D$1225,MATCH(B218,Historical!$B$7:$B$1249,0))=0,"n/a",(INDEX(Historical!$C$7:$C$1227,MATCH(B218,Historical!$B$7:$B$1249,0))/INDEX(Historical!$D$7:$D$1225,MATCH(B218,Historical!$B$7:$B$1249,0))-1)*100)</f>
        <v>6.3421828908554634</v>
      </c>
      <c r="T218" s="667">
        <f>IF(INDEX(Historical!$F$7:$F$1218,MATCH(B218,Historical!$B$7:$B$1249,0))=0,"n/a",((INDEX(Historical!$C$7:$C$1227,MATCH(B218,Historical!$B$7:$B$1249,0))/INDEX(Historical!$F$7:$F$1218,MATCH(B218,Historical!$B$7:$B$1249,0)))^(1/3)-1)*100)</f>
        <v>6.3150313153388593</v>
      </c>
      <c r="U218" s="667">
        <f>IF(INDEX(Historical!$H$7:$H$1218,MATCH(B218,Historical!$B$7:$B$1249,0))=0,"n/a",((INDEX(Historical!$C$7:$C$1227,MATCH(B218,Historical!$B$7:$B$1249,0))/INDEX(Historical!$H$7:$H$1218,MATCH(B218,Historical!$B$7:$B$1249,0)))^(1/5)-1)*100)</f>
        <v>6.1094577098284475</v>
      </c>
      <c r="V218" s="667">
        <f>IF(INDEX(Historical!$N$7:$N$1218,MATCH(B218,Historical!$B$7:$B$1249,0))=0,"n/a",((INDEX(Historical!$C$7:$C$1227,MATCH(B218,Historical!$B$7:$B$1249,0))/INDEX(Historical!$N$7:$N$1218,MATCH(B218,Historical!$B$7:$B$1249,0)))^(1/10)-1)*100)</f>
        <v>5.8071802889659629</v>
      </c>
      <c r="W218" s="668">
        <f t="shared" si="70"/>
        <v>1.052052356879092</v>
      </c>
      <c r="X218" s="669">
        <f t="shared" si="71"/>
        <v>1.0182429516380747</v>
      </c>
      <c r="Y218" s="833"/>
      <c r="Z218" s="618">
        <f t="shared" si="72"/>
        <v>63.725490196078425</v>
      </c>
      <c r="AA218" s="844">
        <f t="shared" si="73"/>
        <v>22.823529411764707</v>
      </c>
      <c r="AB218" s="845">
        <v>12</v>
      </c>
      <c r="AC218" s="824">
        <v>3.06</v>
      </c>
      <c r="AD218" s="824">
        <v>3.31</v>
      </c>
      <c r="AE218" s="824">
        <v>2.57</v>
      </c>
      <c r="AF218" s="824">
        <v>2.2999999999999998</v>
      </c>
      <c r="AG218" s="824">
        <v>10.5</v>
      </c>
      <c r="AH218" s="824">
        <v>6</v>
      </c>
      <c r="AI218" s="824">
        <v>6.5699999999999994</v>
      </c>
      <c r="AJ218" s="824">
        <v>6</v>
      </c>
      <c r="AK218" s="824">
        <v>6.8000000000000007</v>
      </c>
      <c r="AL218" s="836">
        <v>37490</v>
      </c>
      <c r="AM218" s="830">
        <v>0.1</v>
      </c>
      <c r="AN218" s="824">
        <v>1.48</v>
      </c>
      <c r="AO218" s="705">
        <f t="shared" si="74"/>
        <v>-13.921975482004989</v>
      </c>
      <c r="AP218" s="706">
        <f t="shared" si="75"/>
        <v>8.9015539297597179</v>
      </c>
      <c r="AQ218" s="846">
        <f t="shared" si="76"/>
        <v>52.743965361150579</v>
      </c>
      <c r="AR218" s="618">
        <f>INDEX(Historical!$C$7:$C$1227,MATCH(B218,Historical!$B$7:$B$1249,0))*IF(AH218="n/a",1.03,IF(AH218&lt;0,1.01,IF(AH218&gt;10,1.1,(1+AH218/100))))</f>
        <v>1.9106500000000002</v>
      </c>
      <c r="AS218" s="844">
        <f t="shared" si="77"/>
        <v>2.0361797050000003</v>
      </c>
      <c r="AT218" s="844">
        <f t="shared" ref="AT218:AV237" si="81">IF($AK218="n/a",1.03*AS218,IF($AK218&lt;0,1.01*AS218,IF($AK218&gt;10,1.1*AS218,(1+$AK218/100)*AS218)))</f>
        <v>2.1746399249400006</v>
      </c>
      <c r="AU218" s="844">
        <f t="shared" si="81"/>
        <v>2.3225154398359207</v>
      </c>
      <c r="AV218" s="844">
        <f t="shared" si="81"/>
        <v>2.4804464897447636</v>
      </c>
      <c r="AW218" s="618">
        <f t="shared" si="78"/>
        <v>10.924431559520688</v>
      </c>
      <c r="AX218" s="713">
        <f t="shared" si="79"/>
        <v>15.642084134479791</v>
      </c>
      <c r="AY218" s="891">
        <v>0.41</v>
      </c>
      <c r="AZ218" s="830">
        <v>23.43</v>
      </c>
      <c r="BA218" s="830">
        <v>-9.58</v>
      </c>
      <c r="BB218" s="830">
        <v>7.2499999999999991</v>
      </c>
      <c r="BC218" s="830">
        <v>-0.31</v>
      </c>
      <c r="BE218" s="594">
        <v>2004</v>
      </c>
      <c r="BF218" s="856">
        <f t="shared" si="80"/>
        <v>2</v>
      </c>
      <c r="BG218" s="840">
        <v>2.8000000000000003</v>
      </c>
      <c r="BH218" s="823" t="s">
        <v>4455</v>
      </c>
      <c r="BI218" s="823" t="s">
        <v>4456</v>
      </c>
    </row>
    <row r="219" spans="1:61" ht="11.25" hidden="1" customHeight="1" x14ac:dyDescent="0.2">
      <c r="A219" s="839" t="s">
        <v>5279</v>
      </c>
      <c r="B219" s="833" t="s">
        <v>2144</v>
      </c>
      <c r="C219" s="889" t="s">
        <v>107</v>
      </c>
      <c r="D219" s="889" t="s">
        <v>4205</v>
      </c>
      <c r="E219" s="699">
        <v>5</v>
      </c>
      <c r="F219" s="1153">
        <v>686</v>
      </c>
      <c r="G219" s="1153" t="s">
        <v>105</v>
      </c>
      <c r="H219" s="1153" t="s">
        <v>105</v>
      </c>
      <c r="I219" t="n">
        <v>65.78</v>
      </c>
      <c r="J219" s="618">
        <f t="shared" si="67"/>
        <v>2.4323502584372152</v>
      </c>
      <c r="K219" s="835">
        <v>0.4</v>
      </c>
      <c r="L219" s="845">
        <v>4</v>
      </c>
      <c r="M219" s="609">
        <f t="shared" si="68"/>
        <v>1.6</v>
      </c>
      <c r="N219" s="828" t="s">
        <v>106</v>
      </c>
      <c r="O219" s="700">
        <v>0.33</v>
      </c>
      <c r="P219" s="603">
        <v>44596</v>
      </c>
      <c r="Q219" s="603">
        <v>44614</v>
      </c>
      <c r="R219" s="609">
        <f t="shared" si="69"/>
        <v>21.212121212121211</v>
      </c>
      <c r="S219" s="667">
        <f>IF(INDEX(Historical!$D$7:$D$1225,MATCH(B219,Historical!$B$7:$B$1249,0))=0,"n/a",(INDEX(Historical!$C$7:$C$1227,MATCH(B219,Historical!$B$7:$B$1249,0))/INDEX(Historical!$D$7:$D$1225,MATCH(B219,Historical!$B$7:$B$1249,0))-1)*100)</f>
        <v>19.999999999999996</v>
      </c>
      <c r="T219" s="667">
        <f>IF(INDEX(Historical!$F$7:$F$1218,MATCH(B219,Historical!$B$7:$B$1249,0))=0,"n/a",((INDEX(Historical!$C$7:$C$1227,MATCH(B219,Historical!$B$7:$B$1249,0))/INDEX(Historical!$F$7:$F$1218,MATCH(B219,Historical!$B$7:$B$1249,0)))^(1/3)-1)*100)</f>
        <v>15.352008277817442</v>
      </c>
      <c r="U219" s="667">
        <f>IF(INDEX(Historical!$H$7:$H$1218,MATCH(B219,Historical!$B$7:$B$1249,0))=0,"n/a",((INDEX(Historical!$C$7:$C$1227,MATCH(B219,Historical!$B$7:$B$1249,0))/INDEX(Historical!$H$7:$H$1218,MATCH(B219,Historical!$B$7:$B$1249,0)))^(1/5)-1)*100)</f>
        <v>10.534229649286942</v>
      </c>
      <c r="V219" s="667">
        <f>IF(INDEX(Historical!$N$7:$N$1218,MATCH(B219,Historical!$B$7:$B$1249,0))=0,"n/a",((INDEX(Historical!$C$7:$C$1227,MATCH(B219,Historical!$B$7:$B$1249,0))/INDEX(Historical!$N$7:$N$1218,MATCH(B219,Historical!$B$7:$B$1249,0)))^(1/10)-1)*100)</f>
        <v>23.493868371626792</v>
      </c>
      <c r="W219" s="668">
        <f t="shared" si="70"/>
        <v>0.44838208347199987</v>
      </c>
      <c r="X219" s="669">
        <f t="shared" si="71"/>
        <v>0.68404088631733395</v>
      </c>
      <c r="Y219" s="640"/>
      <c r="Z219" s="618">
        <f t="shared" si="72"/>
        <v>22.630834512022631</v>
      </c>
      <c r="AA219" s="844">
        <f t="shared" si="73"/>
        <v>9.3041018387553045</v>
      </c>
      <c r="AB219" s="845">
        <v>12</v>
      </c>
      <c r="AC219" s="824">
        <v>7.07</v>
      </c>
      <c r="AD219" s="824">
        <v>1.2</v>
      </c>
      <c r="AE219" s="824">
        <v>4.87</v>
      </c>
      <c r="AF219" s="824">
        <v>1.7</v>
      </c>
      <c r="AG219" s="824">
        <v>17.7</v>
      </c>
      <c r="AH219" s="824">
        <v>53.6</v>
      </c>
      <c r="AI219" s="824">
        <v>13.020000000000001</v>
      </c>
      <c r="AJ219" s="824">
        <v>15.4</v>
      </c>
      <c r="AK219" s="824">
        <v>8</v>
      </c>
      <c r="AL219" s="836">
        <v>9660</v>
      </c>
      <c r="AM219" s="830">
        <v>0.1</v>
      </c>
      <c r="AN219" s="824">
        <v>0.03</v>
      </c>
      <c r="AO219" s="705">
        <f t="shared" si="74"/>
        <v>3.6624780689688521</v>
      </c>
      <c r="AP219" s="706">
        <f t="shared" si="75"/>
        <v>12.966579907724157</v>
      </c>
      <c r="AQ219" s="846">
        <f t="shared" si="76"/>
        <v>-16.156301168625507</v>
      </c>
      <c r="AR219" s="618">
        <f>INDEX(Historical!$C$7:$C$1227,MATCH(B219,Historical!$B$7:$B$1249,0))*IF(AH219="n/a",1.03,IF(AH219&lt;0,1.01,IF(AH219&gt;10,1.1,(1+AH219/100))))</f>
        <v>1.4520000000000002</v>
      </c>
      <c r="AS219" s="844">
        <f t="shared" si="77"/>
        <v>1.5972000000000004</v>
      </c>
      <c r="AT219" s="844">
        <f t="shared" si="81"/>
        <v>1.7249760000000005</v>
      </c>
      <c r="AU219" s="844">
        <f t="shared" si="81"/>
        <v>1.8629740800000008</v>
      </c>
      <c r="AV219" s="844">
        <f t="shared" si="81"/>
        <v>2.0120120064000009</v>
      </c>
      <c r="AW219" s="618">
        <f t="shared" si="78"/>
        <v>8.6491620864000041</v>
      </c>
      <c r="AX219" s="713">
        <f t="shared" si="79"/>
        <v>13.148619772575257</v>
      </c>
      <c r="AY219" s="891">
        <v>1.43</v>
      </c>
      <c r="AZ219" s="830">
        <v>13.88</v>
      </c>
      <c r="BA219" s="830">
        <v>-24.92</v>
      </c>
      <c r="BB219" s="830">
        <v>0.54999999999999993</v>
      </c>
      <c r="BC219" s="830">
        <v>-3.81</v>
      </c>
      <c r="BE219" s="594">
        <v>2018</v>
      </c>
      <c r="BF219" s="856">
        <f t="shared" si="80"/>
        <v>1</v>
      </c>
      <c r="BG219" s="840">
        <v>1.6</v>
      </c>
      <c r="BH219" s="823" t="s">
        <v>4455</v>
      </c>
      <c r="BI219" s="823" t="s">
        <v>4456</v>
      </c>
    </row>
    <row r="220" spans="1:61" ht="11.25" hidden="1" customHeight="1" x14ac:dyDescent="0.2">
      <c r="A220" s="822" t="s">
        <v>4807</v>
      </c>
      <c r="B220" s="833" t="s">
        <v>568</v>
      </c>
      <c r="C220" s="889" t="s">
        <v>111</v>
      </c>
      <c r="D220" s="889" t="s">
        <v>4221</v>
      </c>
      <c r="E220" s="699">
        <v>28</v>
      </c>
      <c r="F220" s="1153">
        <v>124</v>
      </c>
      <c r="G220" s="1150" t="s">
        <v>105</v>
      </c>
      <c r="H220" s="1150" t="s">
        <v>105</v>
      </c>
      <c r="I220" t="n">
        <v>107.91</v>
      </c>
      <c r="J220" s="618">
        <f t="shared" si="67"/>
        <v>1.2417755537021593</v>
      </c>
      <c r="K220" s="842">
        <v>0.67</v>
      </c>
      <c r="L220" s="845">
        <v>2</v>
      </c>
      <c r="M220" s="609">
        <f t="shared" si="68"/>
        <v>1.34</v>
      </c>
      <c r="N220" s="828" t="s">
        <v>569</v>
      </c>
      <c r="O220" s="701">
        <v>0.57999999999999996</v>
      </c>
      <c r="P220" s="603">
        <v>44712</v>
      </c>
      <c r="Q220" s="603">
        <v>44727</v>
      </c>
      <c r="R220" s="609">
        <f t="shared" si="69"/>
        <v>15.517241379310359</v>
      </c>
      <c r="S220" s="667">
        <f>IF(INDEX(Historical!$D$7:$D$1225,MATCH(B220,Historical!$B$7:$B$1249,0))=0,"n/a",(INDEX(Historical!$C$7:$C$1227,MATCH(B220,Historical!$B$7:$B$1249,0))/INDEX(Historical!$D$7:$D$1225,MATCH(B220,Historical!$B$7:$B$1249,0))-1)*100)</f>
        <v>11.538461538461519</v>
      </c>
      <c r="T220" s="667">
        <f>IF(INDEX(Historical!$F$7:$F$1218,MATCH(B220,Historical!$B$7:$B$1249,0))=0,"n/a",((INDEX(Historical!$C$7:$C$1227,MATCH(B220,Historical!$B$7:$B$1249,0))/INDEX(Historical!$F$7:$F$1218,MATCH(B220,Historical!$B$7:$B$1249,0)))^(1/3)-1)*100)</f>
        <v>8.8274600686327975</v>
      </c>
      <c r="U220" s="667">
        <f>IF(INDEX(Historical!$H$7:$H$1218,MATCH(B220,Historical!$B$7:$B$1249,0))=0,"n/a",((INDEX(Historical!$C$7:$C$1227,MATCH(B220,Historical!$B$7:$B$1249,0))/INDEX(Historical!$H$7:$H$1218,MATCH(B220,Historical!$B$7:$B$1249,0)))^(1/5)-1)*100)</f>
        <v>7.7143587792743107</v>
      </c>
      <c r="V220" s="667">
        <f>IF(INDEX(Historical!$N$7:$N$1218,MATCH(B220,Historical!$B$7:$B$1249,0))=0,"n/a",((INDEX(Historical!$C$7:$C$1227,MATCH(B220,Historical!$B$7:$B$1249,0))/INDEX(Historical!$N$7:$N$1218,MATCH(B220,Historical!$B$7:$B$1249,0)))^(1/10)-1)*100)</f>
        <v>8.7799358808551951</v>
      </c>
      <c r="W220" s="668">
        <f t="shared" si="70"/>
        <v>0.87863497911136301</v>
      </c>
      <c r="X220" s="669">
        <f t="shared" si="71"/>
        <v>0.27067925541313376</v>
      </c>
      <c r="Y220" s="834"/>
      <c r="Z220" s="618">
        <f t="shared" si="72"/>
        <v>14.090431125131442</v>
      </c>
      <c r="AA220" s="844">
        <f t="shared" si="73"/>
        <v>11.347003154574132</v>
      </c>
      <c r="AB220" s="845">
        <v>12</v>
      </c>
      <c r="AC220" s="824">
        <v>9.51</v>
      </c>
      <c r="AD220" s="824" t="s">
        <v>135</v>
      </c>
      <c r="AE220" s="824">
        <v>0.95</v>
      </c>
      <c r="AF220" s="824">
        <v>5.28</v>
      </c>
      <c r="AG220" s="824">
        <v>44.4</v>
      </c>
      <c r="AH220" s="824">
        <v>102.89999999999999</v>
      </c>
      <c r="AI220" s="824">
        <v>-35.589999999999996</v>
      </c>
      <c r="AJ220" s="824">
        <v>28.499999999999996</v>
      </c>
      <c r="AK220" s="824" t="s">
        <v>135</v>
      </c>
      <c r="AL220" s="836">
        <v>18090</v>
      </c>
      <c r="AM220" s="830">
        <v>0.2</v>
      </c>
      <c r="AN220" s="824">
        <v>0</v>
      </c>
      <c r="AO220" s="705">
        <f t="shared" si="74"/>
        <v>-2.3908688215976621</v>
      </c>
      <c r="AP220" s="706">
        <f t="shared" si="75"/>
        <v>8.95613433297647</v>
      </c>
      <c r="AQ220" s="846">
        <f t="shared" si="76"/>
        <v>63.179759986956199</v>
      </c>
      <c r="AR220" s="618">
        <f>INDEX(Historical!$C$7:$C$1227,MATCH(B220,Historical!$B$7:$B$1249,0))*IF(AH220="n/a",1.03,IF(AH220&lt;0,1.01,IF(AH220&gt;10,1.1,(1+AH220/100))))</f>
        <v>1.276</v>
      </c>
      <c r="AS220" s="844">
        <f t="shared" si="77"/>
        <v>1.2887600000000001</v>
      </c>
      <c r="AT220" s="844">
        <f t="shared" si="81"/>
        <v>1.3274228000000001</v>
      </c>
      <c r="AU220" s="844">
        <f t="shared" si="81"/>
        <v>1.3672454840000001</v>
      </c>
      <c r="AV220" s="844">
        <f t="shared" si="81"/>
        <v>1.4082628485200002</v>
      </c>
      <c r="AW220" s="618">
        <f t="shared" si="78"/>
        <v>6.6676911325199999</v>
      </c>
      <c r="AX220" s="713">
        <f t="shared" si="79"/>
        <v>6.1789372</v>
      </c>
      <c r="AY220" s="891">
        <v>0.93</v>
      </c>
      <c r="AZ220" s="830">
        <v>34.83</v>
      </c>
      <c r="BA220" s="830">
        <v>-15.78</v>
      </c>
      <c r="BB220" s="830">
        <v>18.72</v>
      </c>
      <c r="BC220" s="830">
        <v>14.57</v>
      </c>
      <c r="BE220" s="594">
        <v>1995</v>
      </c>
      <c r="BF220" s="856">
        <f t="shared" si="80"/>
        <v>3</v>
      </c>
      <c r="BG220" s="840">
        <v>21.5</v>
      </c>
      <c r="BH220" s="823" t="s">
        <v>4455</v>
      </c>
      <c r="BI220" s="823" t="s">
        <v>4456</v>
      </c>
    </row>
    <row r="221" spans="1:61" ht="11.25" hidden="1" customHeight="1" x14ac:dyDescent="0.2">
      <c r="A221" s="829" t="s">
        <v>4808</v>
      </c>
      <c r="B221" s="833" t="s">
        <v>1134</v>
      </c>
      <c r="C221" s="889" t="s">
        <v>111</v>
      </c>
      <c r="D221" s="889" t="s">
        <v>4228</v>
      </c>
      <c r="E221" s="699">
        <v>10</v>
      </c>
      <c r="F221" s="1153">
        <v>475</v>
      </c>
      <c r="G221" s="1132" t="s">
        <v>105</v>
      </c>
      <c r="H221" s="1132" t="s">
        <v>105</v>
      </c>
      <c r="I221">
        <v>102.78</v>
      </c>
      <c r="J221" s="618">
        <f t="shared" si="67"/>
        <v>0.93403385872737887</v>
      </c>
      <c r="K221" s="843">
        <v>0.24</v>
      </c>
      <c r="L221" s="845">
        <v>4</v>
      </c>
      <c r="M221" s="609">
        <f t="shared" si="68"/>
        <v>0.96</v>
      </c>
      <c r="N221" s="828" t="s">
        <v>588</v>
      </c>
      <c r="O221" s="703">
        <v>0.2</v>
      </c>
      <c r="P221" s="603">
        <v>44630</v>
      </c>
      <c r="Q221" s="603">
        <v>44645</v>
      </c>
      <c r="R221" s="609">
        <f t="shared" si="69"/>
        <v>19.999999999999989</v>
      </c>
      <c r="S221" s="667">
        <f>IF(INDEX(Historical!$D$7:$D$1225,MATCH(B221,Historical!$B$7:$B$1249,0))=0,"n/a",(INDEX(Historical!$C$7:$C$1227,MATCH(B221,Historical!$B$7:$B$1249,0))/INDEX(Historical!$D$7:$D$1225,MATCH(B221,Historical!$B$7:$B$1249,0))-1)*100)</f>
        <v>5.2631578947368363</v>
      </c>
      <c r="T221" s="667">
        <f>IF(INDEX(Historical!$F$7:$F$1218,MATCH(B221,Historical!$B$7:$B$1249,0))=0,"n/a",((INDEX(Historical!$C$7:$C$1227,MATCH(B221,Historical!$B$7:$B$1249,0))/INDEX(Historical!$F$7:$F$1218,MATCH(B221,Historical!$B$7:$B$1249,0)))^(1/3)-1)*100)</f>
        <v>15.441567326431937</v>
      </c>
      <c r="U221" s="667">
        <f>IF(INDEX(Historical!$H$7:$H$1218,MATCH(B221,Historical!$B$7:$B$1249,0))=0,"n/a",((INDEX(Historical!$C$7:$C$1227,MATCH(B221,Historical!$B$7:$B$1249,0))/INDEX(Historical!$H$7:$H$1218,MATCH(B221,Historical!$B$7:$B$1249,0)))^(1/5)-1)*100)</f>
        <v>17.316067631184097</v>
      </c>
      <c r="V221" s="667" t="str">
        <f>IF(INDEX(Historical!$N$7:$N$1218,MATCH(B221,Historical!$B$7:$B$1249,0))=0,"n/a",((INDEX(Historical!$C$7:$C$1227,MATCH(B221,Historical!$B$7:$B$1249,0))/INDEX(Historical!$N$7:$N$1218,MATCH(B221,Historical!$B$7:$B$1249,0)))^(1/10)-1)*100)</f>
        <v>n/a</v>
      </c>
      <c r="W221" s="668" t="str">
        <f t="shared" si="70"/>
        <v>n/a</v>
      </c>
      <c r="X221" s="669">
        <f t="shared" si="71"/>
        <v>1.0307183113800058</v>
      </c>
      <c r="Y221" s="641" t="s">
        <v>4048</v>
      </c>
      <c r="Z221" s="618">
        <f t="shared" si="72"/>
        <v>50.526315789473685</v>
      </c>
      <c r="AA221" s="844">
        <f t="shared" si="73"/>
        <v>54.094736842105263</v>
      </c>
      <c r="AB221" s="845">
        <v>12</v>
      </c>
      <c r="AC221" s="824">
        <v>1.9</v>
      </c>
      <c r="AD221" s="824">
        <v>3.51</v>
      </c>
      <c r="AE221" s="824">
        <v>10.11</v>
      </c>
      <c r="AF221" s="824">
        <v>16.149999999999999</v>
      </c>
      <c r="AG221" s="824">
        <v>27.400000000000002</v>
      </c>
      <c r="AH221" s="824">
        <v>22.6</v>
      </c>
      <c r="AI221" s="824">
        <v>7.03</v>
      </c>
      <c r="AJ221" s="824">
        <v>16.8</v>
      </c>
      <c r="AK221" s="824">
        <v>15</v>
      </c>
      <c r="AL221" s="836">
        <v>5050</v>
      </c>
      <c r="AM221" s="830">
        <v>0.6</v>
      </c>
      <c r="AN221" s="824">
        <v>0</v>
      </c>
      <c r="AO221" s="705">
        <f t="shared" si="74"/>
        <v>-35.844635352193791</v>
      </c>
      <c r="AP221" s="706">
        <f t="shared" si="75"/>
        <v>18.250101489911476</v>
      </c>
      <c r="AQ221" s="846">
        <f t="shared" si="76"/>
        <v>523.12117601635077</v>
      </c>
      <c r="AR221" s="618">
        <f>INDEX(Historical!$C$7:$C$1227,MATCH(B221,Historical!$B$7:$B$1249,0))*IF(AH221="n/a",1.03,IF(AH221&lt;0,1.01,IF(AH221&gt;10,1.1,(1+AH221/100))))</f>
        <v>0.88000000000000012</v>
      </c>
      <c r="AS221" s="844">
        <f t="shared" si="77"/>
        <v>0.94186400000000015</v>
      </c>
      <c r="AT221" s="844">
        <f t="shared" si="81"/>
        <v>1.0360504000000001</v>
      </c>
      <c r="AU221" s="844">
        <f t="shared" si="81"/>
        <v>1.1396554400000003</v>
      </c>
      <c r="AV221" s="844">
        <f t="shared" si="81"/>
        <v>1.2536209840000003</v>
      </c>
      <c r="AW221" s="618">
        <f t="shared" si="78"/>
        <v>5.2511908240000009</v>
      </c>
      <c r="AX221" s="713">
        <f t="shared" si="79"/>
        <v>5.1091562794317964</v>
      </c>
      <c r="AY221" s="891">
        <v>0.62</v>
      </c>
      <c r="AZ221" s="830">
        <v>27.71</v>
      </c>
      <c r="BA221" s="830">
        <v>-18.13</v>
      </c>
      <c r="BB221" s="830">
        <v>10.280000000000001</v>
      </c>
      <c r="BC221" s="830">
        <v>8.9599999999999991</v>
      </c>
      <c r="BE221" s="594">
        <v>2013</v>
      </c>
      <c r="BF221" s="856">
        <f t="shared" si="80"/>
        <v>1</v>
      </c>
      <c r="BG221" s="840">
        <v>16.5</v>
      </c>
      <c r="BH221" s="823" t="s">
        <v>4455</v>
      </c>
      <c r="BI221" s="823" t="s">
        <v>4456</v>
      </c>
    </row>
    <row r="222" spans="1:61" ht="11.25" hidden="1" customHeight="1" x14ac:dyDescent="0.2">
      <c r="A222" s="822" t="s">
        <v>1135</v>
      </c>
      <c r="B222" s="833" t="s">
        <v>1136</v>
      </c>
      <c r="C222" s="889" t="s">
        <v>4186</v>
      </c>
      <c r="D222" s="889" t="s">
        <v>4187</v>
      </c>
      <c r="E222" s="699">
        <v>13</v>
      </c>
      <c r="F222" s="1153">
        <v>285</v>
      </c>
      <c r="G222" s="1150" t="s">
        <v>105</v>
      </c>
      <c r="H222" s="1150" t="s">
        <v>105</v>
      </c>
      <c r="I222" t="n">
        <v>156.58</v>
      </c>
      <c r="J222" s="618">
        <f t="shared" si="67"/>
        <v>3.8319070123898324</v>
      </c>
      <c r="K222" s="835">
        <v>1.5</v>
      </c>
      <c r="L222" s="845">
        <v>4</v>
      </c>
      <c r="M222" s="609">
        <f t="shared" si="68"/>
        <v>6</v>
      </c>
      <c r="N222" s="828" t="s">
        <v>316</v>
      </c>
      <c r="O222" s="700">
        <v>1.25</v>
      </c>
      <c r="P222" s="603">
        <v>44634</v>
      </c>
      <c r="Q222" s="603">
        <v>44651</v>
      </c>
      <c r="R222" s="609">
        <f t="shared" si="69"/>
        <v>20</v>
      </c>
      <c r="S222" s="667">
        <f>IF(INDEX(Historical!$D$7:$D$1225,MATCH(B222,Historical!$B$7:$B$1249,0))=0,"n/a",(INDEX(Historical!$C$7:$C$1227,MATCH(B222,Historical!$B$7:$B$1249,0))/INDEX(Historical!$D$7:$D$1225,MATCH(B222,Historical!$B$7:$B$1249,0))-1)*100)</f>
        <v>25</v>
      </c>
      <c r="T222" s="667">
        <f>IF(INDEX(Historical!$F$7:$F$1218,MATCH(B222,Historical!$B$7:$B$1249,0))=0,"n/a",((INDEX(Historical!$C$7:$C$1227,MATCH(B222,Historical!$B$7:$B$1249,0))/INDEX(Historical!$F$7:$F$1218,MATCH(B222,Historical!$B$7:$B$1249,0)))^(1/3)-1)*100)</f>
        <v>10.227784577092326</v>
      </c>
      <c r="U222" s="667">
        <f>IF(INDEX(Historical!$H$7:$H$1218,MATCH(B222,Historical!$B$7:$B$1249,0))=0,"n/a",((INDEX(Historical!$C$7:$C$1227,MATCH(B222,Historical!$B$7:$B$1249,0))/INDEX(Historical!$H$7:$H$1218,MATCH(B222,Historical!$B$7:$B$1249,0)))^(1/5)-1)*100)</f>
        <v>8.9604727061539435</v>
      </c>
      <c r="V222" s="667">
        <f>IF(INDEX(Historical!$N$7:$N$1218,MATCH(B222,Historical!$B$7:$B$1249,0))=0,"n/a",((INDEX(Historical!$C$7:$C$1227,MATCH(B222,Historical!$B$7:$B$1249,0))/INDEX(Historical!$N$7:$N$1218,MATCH(B222,Historical!$B$7:$B$1249,0)))^(1/10)-1)*100)</f>
        <v>23.169293035496572</v>
      </c>
      <c r="W222" s="668">
        <f t="shared" si="70"/>
        <v>0.38673915049656582</v>
      </c>
      <c r="X222" s="669">
        <f t="shared" si="71"/>
        <v>0.54972225191128488</v>
      </c>
      <c r="Y222" s="640"/>
      <c r="Z222" s="618">
        <f t="shared" si="72"/>
        <v>87.082728592162567</v>
      </c>
      <c r="AA222" s="844">
        <f t="shared" si="73"/>
        <v>22.725689404934691</v>
      </c>
      <c r="AB222" s="845">
        <v>12</v>
      </c>
      <c r="AC222" s="824">
        <v>6.89</v>
      </c>
      <c r="AD222" s="824">
        <v>3.72</v>
      </c>
      <c r="AE222" s="824">
        <v>11.16</v>
      </c>
      <c r="AF222" s="824">
        <v>6.33</v>
      </c>
      <c r="AG222" s="824">
        <v>28.9</v>
      </c>
      <c r="AH222" s="824">
        <v>66.8</v>
      </c>
      <c r="AI222" s="824">
        <v>5.37</v>
      </c>
      <c r="AJ222" s="824">
        <v>16.3</v>
      </c>
      <c r="AK222" s="824">
        <v>6</v>
      </c>
      <c r="AL222" s="836">
        <v>20590</v>
      </c>
      <c r="AM222" s="830">
        <v>0.6</v>
      </c>
      <c r="AN222" s="824">
        <v>2.15</v>
      </c>
      <c r="AO222" s="705">
        <f t="shared" si="74"/>
        <v>-9.9333096863909152</v>
      </c>
      <c r="AP222" s="706">
        <f t="shared" si="75"/>
        <v>12.792379718543776</v>
      </c>
      <c r="AQ222" s="846">
        <f t="shared" si="76"/>
        <v>152.85359306500462</v>
      </c>
      <c r="AR222" s="618">
        <f>INDEX(Historical!$C$7:$C$1227,MATCH(B222,Historical!$B$7:$B$1249,0))*IF(AH222="n/a",1.03,IF(AH222&lt;0,1.01,IF(AH222&gt;10,1.1,(1+AH222/100))))</f>
        <v>4.95</v>
      </c>
      <c r="AS222" s="844">
        <f t="shared" si="77"/>
        <v>5.215815000000001</v>
      </c>
      <c r="AT222" s="844">
        <f t="shared" si="81"/>
        <v>5.5287639000000013</v>
      </c>
      <c r="AU222" s="844">
        <f t="shared" si="81"/>
        <v>5.8604897340000015</v>
      </c>
      <c r="AV222" s="844">
        <f t="shared" si="81"/>
        <v>6.2121191180400022</v>
      </c>
      <c r="AW222" s="618">
        <f t="shared" si="78"/>
        <v>27.767187752040009</v>
      </c>
      <c r="AX222" s="713">
        <f t="shared" si="79"/>
        <v>17.733546910231198</v>
      </c>
      <c r="AY222" s="891">
        <v>0.52</v>
      </c>
      <c r="AZ222" s="830">
        <v>7.28</v>
      </c>
      <c r="BA222" s="830">
        <v>-29.78</v>
      </c>
      <c r="BB222" s="830">
        <v>-2.7199999999999998</v>
      </c>
      <c r="BC222" s="830">
        <v>-12.5</v>
      </c>
      <c r="BE222" s="594">
        <v>2010</v>
      </c>
      <c r="BF222" s="856">
        <f t="shared" si="80"/>
        <v>1</v>
      </c>
      <c r="BG222" s="840">
        <v>8.4</v>
      </c>
      <c r="BH222" s="823" t="s">
        <v>4455</v>
      </c>
      <c r="BI222" s="823" t="s">
        <v>4457</v>
      </c>
    </row>
    <row r="223" spans="1:61" ht="11.25" hidden="1" customHeight="1" x14ac:dyDescent="0.2">
      <c r="A223" s="822" t="s">
        <v>4810</v>
      </c>
      <c r="B223" s="833" t="s">
        <v>1150</v>
      </c>
      <c r="C223" s="889" t="s">
        <v>107</v>
      </c>
      <c r="D223" s="889" t="s">
        <v>117</v>
      </c>
      <c r="E223" s="699">
        <v>13</v>
      </c>
      <c r="F223" s="1153">
        <v>298</v>
      </c>
      <c r="G223" s="1093" t="s">
        <v>36</v>
      </c>
      <c r="H223" s="1093" t="s">
        <v>36</v>
      </c>
      <c r="I223">
        <v>52.12</v>
      </c>
      <c r="J223" s="618">
        <f t="shared" si="67"/>
        <v>3.9907904834996164</v>
      </c>
      <c r="K223" s="835">
        <v>0.52</v>
      </c>
      <c r="L223" s="845">
        <v>4</v>
      </c>
      <c r="M223" s="609">
        <f t="shared" si="68"/>
        <v>2.08</v>
      </c>
      <c r="N223" s="828" t="s">
        <v>147</v>
      </c>
      <c r="O223" s="700">
        <v>0.51</v>
      </c>
      <c r="P223" s="603">
        <v>44811</v>
      </c>
      <c r="Q223" s="603">
        <v>44819</v>
      </c>
      <c r="R223" s="609">
        <f t="shared" si="69"/>
        <v>1.9607843137254919</v>
      </c>
      <c r="S223" s="667">
        <f>IF(INDEX(Historical!$D$7:$D$1225,MATCH(B223,Historical!$B$7:$B$1249,0))=0,"n/a",(INDEX(Historical!$C$7:$C$1227,MATCH(B223,Historical!$B$7:$B$1249,0))/INDEX(Historical!$D$7:$D$1225,MATCH(B223,Historical!$B$7:$B$1249,0))-1)*100)</f>
        <v>8.9887640449438209</v>
      </c>
      <c r="T223" s="667">
        <f>IF(INDEX(Historical!$F$7:$F$1218,MATCH(B223,Historical!$B$7:$B$1249,0))=0,"n/a",((INDEX(Historical!$C$7:$C$1227,MATCH(B223,Historical!$B$7:$B$1249,0))/INDEX(Historical!$F$7:$F$1218,MATCH(B223,Historical!$B$7:$B$1249,0)))^(1/3)-1)*100)</f>
        <v>6.6335617752943499</v>
      </c>
      <c r="U223" s="667">
        <f>IF(INDEX(Historical!$H$7:$H$1218,MATCH(B223,Historical!$B$7:$B$1249,0))=0,"n/a",((INDEX(Historical!$C$7:$C$1227,MATCH(B223,Historical!$B$7:$B$1249,0))/INDEX(Historical!$H$7:$H$1218,MATCH(B223,Historical!$B$7:$B$1249,0)))^(1/5)-1)*100)</f>
        <v>10.083973415839221</v>
      </c>
      <c r="V223" s="667">
        <f>IF(INDEX(Historical!$N$7:$N$1218,MATCH(B223,Historical!$B$7:$B$1249,0))=0,"n/a",((INDEX(Historical!$C$7:$C$1227,MATCH(B223,Historical!$B$7:$B$1249,0))/INDEX(Historical!$N$7:$N$1218,MATCH(B223,Historical!$B$7:$B$1249,0)))^(1/10)-1)*100)</f>
        <v>23.242088335657975</v>
      </c>
      <c r="W223" s="668">
        <f t="shared" si="70"/>
        <v>0.43386692582044811</v>
      </c>
      <c r="X223" s="669">
        <f t="shared" si="71"/>
        <v>0.34416291521635572</v>
      </c>
      <c r="Y223" s="640"/>
      <c r="Z223" s="618">
        <f t="shared" si="72"/>
        <v>49.056603773584904</v>
      </c>
      <c r="AA223" s="844">
        <f t="shared" si="73"/>
        <v>12.292452830188678</v>
      </c>
      <c r="AB223" s="845">
        <v>12</v>
      </c>
      <c r="AC223" s="824">
        <v>4.24</v>
      </c>
      <c r="AD223" s="824" t="s">
        <v>135</v>
      </c>
      <c r="AE223" s="824">
        <v>0.67</v>
      </c>
      <c r="AF223" s="824">
        <v>1.25</v>
      </c>
      <c r="AG223" s="824">
        <v>9.1</v>
      </c>
      <c r="AH223" s="824">
        <v>80.800000000000011</v>
      </c>
      <c r="AI223" s="824">
        <v>-6.1400000000000006</v>
      </c>
      <c r="AJ223" s="824">
        <v>29.299999999999997</v>
      </c>
      <c r="AK223" s="824">
        <v>-9.85</v>
      </c>
      <c r="AL223" s="836">
        <v>5540</v>
      </c>
      <c r="AM223" s="830">
        <v>0.5</v>
      </c>
      <c r="AN223" s="824">
        <v>0.44</v>
      </c>
      <c r="AO223" s="705">
        <f t="shared" si="74"/>
        <v>1.7823110691501594</v>
      </c>
      <c r="AP223" s="706">
        <f t="shared" si="75"/>
        <v>14.074763899338837</v>
      </c>
      <c r="AQ223" s="846">
        <f t="shared" si="76"/>
        <v>-17.361386378909216</v>
      </c>
      <c r="AR223" s="618">
        <f>INDEX(Historical!$C$7:$C$1227,MATCH(B223,Historical!$B$7:$B$1249,0))*IF(AH223="n/a",1.03,IF(AH223&lt;0,1.01,IF(AH223&gt;10,1.1,(1+AH223/100))))</f>
        <v>2.1339999999999999</v>
      </c>
      <c r="AS223" s="844">
        <f t="shared" si="77"/>
        <v>2.1553399999999998</v>
      </c>
      <c r="AT223" s="844">
        <f t="shared" si="81"/>
        <v>2.1768934</v>
      </c>
      <c r="AU223" s="844">
        <f t="shared" si="81"/>
        <v>2.1986623340000002</v>
      </c>
      <c r="AV223" s="844">
        <f t="shared" si="81"/>
        <v>2.2206489573400003</v>
      </c>
      <c r="AW223" s="618">
        <f t="shared" si="78"/>
        <v>10.88554469134</v>
      </c>
      <c r="AX223" s="713">
        <f t="shared" si="79"/>
        <v>20.885542385533384</v>
      </c>
      <c r="AY223" s="891">
        <v>1.24</v>
      </c>
      <c r="AZ223" s="830">
        <v>25.52</v>
      </c>
      <c r="BA223" s="830">
        <v>-32.979999999999997</v>
      </c>
      <c r="BB223" s="830">
        <v>11.1</v>
      </c>
      <c r="BC223" s="830">
        <v>-3.45</v>
      </c>
      <c r="BE223" s="594">
        <v>2010</v>
      </c>
      <c r="BF223" s="856">
        <f t="shared" si="80"/>
        <v>1</v>
      </c>
      <c r="BG223" s="840">
        <v>2.9000000000000004</v>
      </c>
      <c r="BH223" s="823" t="s">
        <v>4455</v>
      </c>
      <c r="BI223" s="823" t="s">
        <v>4456</v>
      </c>
    </row>
    <row r="224" spans="1:61" ht="11.25" hidden="1" customHeight="1" x14ac:dyDescent="0.2">
      <c r="A224" s="839" t="s">
        <v>5273</v>
      </c>
      <c r="B224" s="833" t="s">
        <v>5264</v>
      </c>
      <c r="C224" s="889" t="s">
        <v>177</v>
      </c>
      <c r="D224" s="889" t="s">
        <v>4203</v>
      </c>
      <c r="E224" s="699">
        <v>5</v>
      </c>
      <c r="F224" s="1153">
        <v>705</v>
      </c>
      <c r="G224" s="1153" t="s">
        <v>105</v>
      </c>
      <c r="H224" s="1153" t="s">
        <v>105</v>
      </c>
      <c r="I224" t="n">
        <v>129.6</v>
      </c>
      <c r="J224" s="618">
        <f t="shared" si="67"/>
        <v>2.3148148148148149</v>
      </c>
      <c r="K224" s="835">
        <v>0.75</v>
      </c>
      <c r="L224" s="845">
        <v>4</v>
      </c>
      <c r="M224" s="609">
        <f t="shared" si="68"/>
        <v>3</v>
      </c>
      <c r="N224" s="828" t="s">
        <v>323</v>
      </c>
      <c r="O224" s="700">
        <v>0.7</v>
      </c>
      <c r="P224" s="603">
        <v>44788</v>
      </c>
      <c r="Q224" s="603">
        <v>44796</v>
      </c>
      <c r="R224" s="609">
        <f t="shared" si="69"/>
        <v>7.1428571428571495</v>
      </c>
      <c r="S224" s="667">
        <f>IF(INDEX(Historical!$D$7:$D$1225,MATCH(B224,Historical!$B$7:$B$1249,0))=0,"n/a",(INDEX(Historical!$C$7:$C$1227,MATCH(B224,Historical!$B$7:$B$1249,0))/INDEX(Historical!$D$7:$D$1225,MATCH(B224,Historical!$B$7:$B$1249,0))-1)*100)</f>
        <v>16.666666666666675</v>
      </c>
      <c r="T224" s="667">
        <f>IF(INDEX(Historical!$F$7:$F$1218,MATCH(B224,Historical!$B$7:$B$1249,0))=0,"n/a",((INDEX(Historical!$C$7:$C$1227,MATCH(B224,Historical!$B$7:$B$1249,0))/INDEX(Historical!$F$7:$F$1218,MATCH(B224,Historical!$B$7:$B$1249,0)))^(1/3)-1)*100)</f>
        <v>67.109931165486159</v>
      </c>
      <c r="U224" s="667" t="str">
        <f>IF(INDEX(Historical!$H$7:$H$1218,MATCH(B224,Historical!$B$7:$B$1249,0))=0,"n/a",((INDEX(Historical!$C$7:$C$1227,MATCH(B224,Historical!$B$7:$B$1249,0))/INDEX(Historical!$H$7:$H$1218,MATCH(B224,Historical!$B$7:$B$1249,0)))^(1/5)-1)*100)</f>
        <v>n/a</v>
      </c>
      <c r="V224" s="667" t="str">
        <f>IF(INDEX(Historical!$N$7:$N$1218,MATCH(B224,Historical!$B$7:$B$1249,0))=0,"n/a",((INDEX(Historical!$C$7:$C$1227,MATCH(B224,Historical!$B$7:$B$1249,0))/INDEX(Historical!$N$7:$N$1218,MATCH(B224,Historical!$B$7:$B$1249,0)))^(1/10)-1)*100)</f>
        <v>n/a</v>
      </c>
      <c r="W224" s="668" t="str">
        <f t="shared" si="70"/>
        <v>n/a</v>
      </c>
      <c r="X224" s="669" t="str">
        <f t="shared" si="71"/>
        <v>n/a</v>
      </c>
      <c r="Y224" s="640"/>
      <c r="Z224" s="618">
        <f t="shared" si="72"/>
        <v>12.155591572123177</v>
      </c>
      <c r="AA224" s="844">
        <f t="shared" si="73"/>
        <v>5.2512155591572123</v>
      </c>
      <c r="AB224" s="845">
        <v>12</v>
      </c>
      <c r="AC224" s="824">
        <v>24.68</v>
      </c>
      <c r="AD224" s="824">
        <v>0.21</v>
      </c>
      <c r="AE224" s="824">
        <v>2.71</v>
      </c>
      <c r="AF224" s="824">
        <v>1.85</v>
      </c>
      <c r="AG224" s="824">
        <v>31.7</v>
      </c>
      <c r="AH224" s="824">
        <v>141.4</v>
      </c>
      <c r="AI224" s="824">
        <v>-1.39</v>
      </c>
      <c r="AJ224" s="824">
        <v>50</v>
      </c>
      <c r="AK224" s="824">
        <v>28.660000000000004</v>
      </c>
      <c r="AL224" s="836">
        <v>26080</v>
      </c>
      <c r="AM224" s="830">
        <v>0.2</v>
      </c>
      <c r="AN224" s="824">
        <v>0.39</v>
      </c>
      <c r="AO224" s="705" t="str">
        <f t="shared" si="74"/>
        <v>n/a</v>
      </c>
      <c r="AP224" s="706" t="str">
        <f t="shared" si="75"/>
        <v>n/a</v>
      </c>
      <c r="AQ224" s="846">
        <f t="shared" si="76"/>
        <v>-34.291049875849076</v>
      </c>
      <c r="AR224" s="618">
        <f>INDEX(Historical!$C$7:$C$1227,MATCH(B224,Historical!$B$7:$B$1249,0))*IF(AH224="n/a",1.03,IF(AH224&lt;0,1.01,IF(AH224&gt;10,1.1,(1+AH224/100))))</f>
        <v>1.9250000000000003</v>
      </c>
      <c r="AS224" s="844">
        <f t="shared" si="77"/>
        <v>1.9442500000000003</v>
      </c>
      <c r="AT224" s="844">
        <f t="shared" si="81"/>
        <v>2.1386750000000005</v>
      </c>
      <c r="AU224" s="844">
        <f t="shared" si="81"/>
        <v>2.3525425000000006</v>
      </c>
      <c r="AV224" s="844">
        <f t="shared" si="81"/>
        <v>2.5877967500000008</v>
      </c>
      <c r="AW224" s="618">
        <f t="shared" si="78"/>
        <v>10.948264250000003</v>
      </c>
      <c r="AX224" s="713">
        <f t="shared" si="79"/>
        <v>8.4477347608024722</v>
      </c>
      <c r="AY224" s="891">
        <v>2.04</v>
      </c>
      <c r="AZ224" s="830">
        <v>62.91</v>
      </c>
      <c r="BA224" s="830">
        <v>-11.59</v>
      </c>
      <c r="BB224" s="830">
        <v>2.4699999999999998</v>
      </c>
      <c r="BC224" s="830">
        <v>11.98</v>
      </c>
      <c r="BE224" s="594">
        <v>2018</v>
      </c>
      <c r="BF224" s="856">
        <f t="shared" si="80"/>
        <v>1</v>
      </c>
      <c r="BG224" s="840">
        <v>17.599999999999998</v>
      </c>
      <c r="BH224" s="823" t="s">
        <v>4455</v>
      </c>
      <c r="BI224" s="823" t="s">
        <v>4456</v>
      </c>
    </row>
    <row r="225" spans="1:61" ht="11.25" customHeight="1" x14ac:dyDescent="0.2">
      <c r="A225" s="829" t="s">
        <v>5105</v>
      </c>
      <c r="B225" s="833" t="s">
        <v>766</v>
      </c>
      <c r="C225" s="889" t="s">
        <v>130</v>
      </c>
      <c r="D225" s="889" t="s">
        <v>4195</v>
      </c>
      <c r="E225" s="699">
        <v>19</v>
      </c>
      <c r="F225" s="1153">
        <v>197</v>
      </c>
      <c r="G225" s="1132" t="s">
        <v>36</v>
      </c>
      <c r="H225" s="1132" t="s">
        <v>36</v>
      </c>
      <c r="I225" t="n">
        <v>161.15</v>
      </c>
      <c r="J225" s="618">
        <f t="shared" si="67"/>
        <v>2.8420726031647532</v>
      </c>
      <c r="K225" s="835">
        <v>1.145</v>
      </c>
      <c r="L225" s="845">
        <v>4</v>
      </c>
      <c r="M225" s="609">
        <f t="shared" si="68"/>
        <v>4.58</v>
      </c>
      <c r="N225" s="828" t="s">
        <v>484</v>
      </c>
      <c r="O225" s="700">
        <v>1.1000000000000001</v>
      </c>
      <c r="P225" s="603">
        <v>44644</v>
      </c>
      <c r="Q225" s="603">
        <v>44666</v>
      </c>
      <c r="R225" s="609">
        <f t="shared" si="69"/>
        <v>4.0909090909090837</v>
      </c>
      <c r="S225" s="667">
        <f>IF(INDEX(Historical!$D$7:$D$1225,MATCH(B225,Historical!$B$7:$B$1249,0))=0,"n/a",(INDEX(Historical!$C$7:$C$1227,MATCH(B225,Historical!$B$7:$B$1249,0))/INDEX(Historical!$D$7:$D$1225,MATCH(B225,Historical!$B$7:$B$1249,0))-1)*100)</f>
        <v>5.9110298598415545</v>
      </c>
      <c r="T225" s="667">
        <f>IF(INDEX(Historical!$F$7:$F$1218,MATCH(B225,Historical!$B$7:$B$1249,0))=0,"n/a",((INDEX(Historical!$C$7:$C$1227,MATCH(B225,Historical!$B$7:$B$1249,0))/INDEX(Historical!$F$7:$F$1218,MATCH(B225,Historical!$B$7:$B$1249,0)))^(1/3)-1)*100)</f>
        <v>7.398290114781747</v>
      </c>
      <c r="U225" s="667">
        <f>IF(INDEX(Historical!$H$7:$H$1218,MATCH(B225,Historical!$B$7:$B$1249,0))=0,"n/a",((INDEX(Historical!$C$7:$C$1227,MATCH(B225,Historical!$B$7:$B$1249,0))/INDEX(Historical!$H$7:$H$1218,MATCH(B225,Historical!$B$7:$B$1249,0)))^(1/5)-1)*100)</f>
        <v>7.9426352848476212</v>
      </c>
      <c r="V225" s="667">
        <f>IF(INDEX(Historical!$N$7:$N$1218,MATCH(B225,Historical!$B$7:$B$1249,0))=0,"n/a",((INDEX(Historical!$C$7:$C$1227,MATCH(B225,Historical!$B$7:$B$1249,0))/INDEX(Historical!$N$7:$N$1218,MATCH(B225,Historical!$B$7:$B$1249,0)))^(1/10)-1)*100)</f>
        <v>9.0319725293127817</v>
      </c>
      <c r="W225" s="668">
        <f t="shared" si="70"/>
        <v>0.87939099228548634</v>
      </c>
      <c r="X225" s="669" t="str">
        <f t="shared" si="71"/>
        <v>n/a</v>
      </c>
      <c r="Y225" s="833"/>
      <c r="Z225" s="618">
        <f t="shared" si="72"/>
        <v>64.325842696629209</v>
      </c>
      <c r="AA225" s="844">
        <f t="shared" si="73"/>
        <v>22.633426966292134</v>
      </c>
      <c r="AB225" s="845">
        <v>12</v>
      </c>
      <c r="AC225" s="824">
        <v>7.12</v>
      </c>
      <c r="AD225" s="824">
        <v>5.85</v>
      </c>
      <c r="AE225" s="824">
        <v>3.36</v>
      </c>
      <c r="AF225" s="824">
        <v>1.94</v>
      </c>
      <c r="AG225" s="824">
        <v>8.7999999999999989</v>
      </c>
      <c r="AH225" s="824">
        <v>-38.800000000000004</v>
      </c>
      <c r="AI225" s="824">
        <v>2.63</v>
      </c>
      <c r="AJ225" s="824">
        <v>-6</v>
      </c>
      <c r="AK225" s="824">
        <v>3.8699999999999997</v>
      </c>
      <c r="AL225" s="836">
        <v>49880</v>
      </c>
      <c r="AM225" s="830">
        <v>0.04</v>
      </c>
      <c r="AN225" s="824">
        <v>1.02</v>
      </c>
      <c r="AO225" s="705">
        <f t="shared" si="74"/>
        <v>-11.84871907827976</v>
      </c>
      <c r="AP225" s="706">
        <f t="shared" si="75"/>
        <v>10.784707888012374</v>
      </c>
      <c r="AQ225" s="846">
        <f t="shared" si="76"/>
        <v>39.696255122965908</v>
      </c>
      <c r="AR225" s="618">
        <f>INDEX(Historical!$C$7:$C$1227,MATCH(B225,Historical!$B$7:$B$1249,0))*IF(AH225="n/a",1.03,IF(AH225&lt;0,1.01,IF(AH225&gt;10,1.1,(1+AH225/100))))</f>
        <v>4.3884499999999997</v>
      </c>
      <c r="AS225" s="844">
        <f t="shared" si="77"/>
        <v>4.5038662349999994</v>
      </c>
      <c r="AT225" s="844">
        <f t="shared" si="81"/>
        <v>4.6781658582944994</v>
      </c>
      <c r="AU225" s="844">
        <f t="shared" si="81"/>
        <v>4.8592108770104963</v>
      </c>
      <c r="AV225" s="844">
        <f t="shared" si="81"/>
        <v>5.0472623379508024</v>
      </c>
      <c r="AW225" s="618">
        <f t="shared" si="78"/>
        <v>23.476955308255796</v>
      </c>
      <c r="AX225" s="713">
        <f t="shared" si="79"/>
        <v>14.568386787623828</v>
      </c>
      <c r="AY225" s="891">
        <v>0.68</v>
      </c>
      <c r="AZ225" s="830">
        <v>39</v>
      </c>
      <c r="BA225" s="830">
        <v>-5.83</v>
      </c>
      <c r="BB225" s="830">
        <v>8.74</v>
      </c>
      <c r="BC225" s="830">
        <v>5.55</v>
      </c>
      <c r="BE225" s="594">
        <v>2004</v>
      </c>
      <c r="BF225" s="856">
        <f t="shared" si="80"/>
        <v>2</v>
      </c>
      <c r="BG225" s="840">
        <v>3</v>
      </c>
      <c r="BH225" s="823" t="s">
        <v>4455</v>
      </c>
      <c r="BI225" s="823" t="s">
        <v>4456</v>
      </c>
    </row>
    <row r="226" spans="1:61" ht="11.25" hidden="1" customHeight="1" x14ac:dyDescent="0.2">
      <c r="A226" s="829" t="s">
        <v>4811</v>
      </c>
      <c r="B226" s="833" t="s">
        <v>1185</v>
      </c>
      <c r="C226" s="889" t="s">
        <v>111</v>
      </c>
      <c r="D226" s="889" t="s">
        <v>1186</v>
      </c>
      <c r="E226" s="699">
        <v>10</v>
      </c>
      <c r="F226" s="1153">
        <v>467</v>
      </c>
      <c r="G226" s="1132" t="s">
        <v>105</v>
      </c>
      <c r="H226" s="1132" t="s">
        <v>105</v>
      </c>
      <c r="I226" t="n">
        <v>60.33</v>
      </c>
      <c r="J226" s="618">
        <f t="shared" si="67"/>
        <v>1.8564561577987737</v>
      </c>
      <c r="K226" s="835">
        <v>0.28000000000000003</v>
      </c>
      <c r="L226" s="845">
        <v>4</v>
      </c>
      <c r="M226" s="609">
        <f t="shared" si="68"/>
        <v>1.1200000000000001</v>
      </c>
      <c r="N226" s="828" t="s">
        <v>134</v>
      </c>
      <c r="O226" s="700">
        <v>0.26</v>
      </c>
      <c r="P226" s="603">
        <v>44616</v>
      </c>
      <c r="Q226" s="603">
        <v>44636</v>
      </c>
      <c r="R226" s="609">
        <f t="shared" si="69"/>
        <v>7.6923076923076987</v>
      </c>
      <c r="S226" s="667">
        <f>IF(INDEX(Historical!$D$7:$D$1225,MATCH(B226,Historical!$B$7:$B$1249,0))=0,"n/a",(INDEX(Historical!$C$7:$C$1227,MATCH(B226,Historical!$B$7:$B$1249,0))/INDEX(Historical!$D$7:$D$1225,MATCH(B226,Historical!$B$7:$B$1249,0))-1)*100)</f>
        <v>8.3333333333333481</v>
      </c>
      <c r="T226" s="667">
        <f>IF(INDEX(Historical!$F$7:$F$1218,MATCH(B226,Historical!$B$7:$B$1249,0))=0,"n/a",((INDEX(Historical!$C$7:$C$1227,MATCH(B226,Historical!$B$7:$B$1249,0))/INDEX(Historical!$F$7:$F$1218,MATCH(B226,Historical!$B$7:$B$1249,0)))^(1/3)-1)*100)</f>
        <v>9.1392883061105934</v>
      </c>
      <c r="U226" s="667">
        <f>IF(INDEX(Historical!$H$7:$H$1218,MATCH(B226,Historical!$B$7:$B$1249,0))=0,"n/a",((INDEX(Historical!$C$7:$C$1227,MATCH(B226,Historical!$B$7:$B$1249,0))/INDEX(Historical!$H$7:$H$1218,MATCH(B226,Historical!$B$7:$B$1249,0)))^(1/5)-1)*100)</f>
        <v>10.197228772148016</v>
      </c>
      <c r="V226" s="667" t="str">
        <f>IF(INDEX(Historical!$N$7:$N$1218,MATCH(B226,Historical!$B$7:$B$1249,0))=0,"n/a",((INDEX(Historical!$C$7:$C$1227,MATCH(B226,Historical!$B$7:$B$1249,0))/INDEX(Historical!$N$7:$N$1218,MATCH(B226,Historical!$B$7:$B$1249,0)))^(1/10)-1)*100)</f>
        <v>n/a</v>
      </c>
      <c r="W226" s="668" t="str">
        <f t="shared" si="70"/>
        <v>n/a</v>
      </c>
      <c r="X226" s="669">
        <f t="shared" si="71"/>
        <v>0.62945856618197626</v>
      </c>
      <c r="Y226" s="628"/>
      <c r="Z226" s="618">
        <f t="shared" si="72"/>
        <v>19.823008849557521</v>
      </c>
      <c r="AA226" s="844">
        <f t="shared" si="73"/>
        <v>10.67787610619469</v>
      </c>
      <c r="AB226" s="845">
        <v>12</v>
      </c>
      <c r="AC226" s="824">
        <v>5.65</v>
      </c>
      <c r="AD226" s="824">
        <v>9.6999999999999993</v>
      </c>
      <c r="AE226" s="824">
        <v>1.03</v>
      </c>
      <c r="AF226" s="824">
        <v>2.81</v>
      </c>
      <c r="AG226" s="824">
        <v>25.2</v>
      </c>
      <c r="AH226" s="824">
        <v>40.400000000000006</v>
      </c>
      <c r="AI226" s="824">
        <v>-8.27</v>
      </c>
      <c r="AJ226" s="824">
        <v>16.2</v>
      </c>
      <c r="AK226" s="824">
        <v>1.2</v>
      </c>
      <c r="AL226" s="836">
        <v>8270</v>
      </c>
      <c r="AM226" s="830">
        <v>0.1</v>
      </c>
      <c r="AN226" s="824">
        <v>1.1200000000000001</v>
      </c>
      <c r="AO226" s="705">
        <f t="shared" si="74"/>
        <v>1.3758088237521005</v>
      </c>
      <c r="AP226" s="706">
        <f t="shared" si="75"/>
        <v>12.05368492994679</v>
      </c>
      <c r="AQ226" s="846">
        <f t="shared" si="76"/>
        <v>15.479352379369971</v>
      </c>
      <c r="AR226" s="618">
        <f>INDEX(Historical!$C$7:$C$1227,MATCH(B226,Historical!$B$7:$B$1249,0))*IF(AH226="n/a",1.03,IF(AH226&lt;0,1.01,IF(AH226&gt;10,1.1,(1+AH226/100))))</f>
        <v>1.1440000000000001</v>
      </c>
      <c r="AS226" s="844">
        <f t="shared" si="77"/>
        <v>1.1554400000000002</v>
      </c>
      <c r="AT226" s="844">
        <f t="shared" si="81"/>
        <v>1.1693052800000003</v>
      </c>
      <c r="AU226" s="844">
        <f t="shared" si="81"/>
        <v>1.1833369433600003</v>
      </c>
      <c r="AV226" s="844">
        <f t="shared" si="81"/>
        <v>1.1975369866803203</v>
      </c>
      <c r="AW226" s="618">
        <f t="shared" si="78"/>
        <v>5.8496192100403217</v>
      </c>
      <c r="AX226" s="713">
        <f t="shared" si="79"/>
        <v>9.6960371457654926</v>
      </c>
      <c r="AY226" s="891">
        <v>1.56</v>
      </c>
      <c r="AZ226" s="830">
        <v>23.400000000000002</v>
      </c>
      <c r="BA226" s="830">
        <v>-39.729999999999997</v>
      </c>
      <c r="BB226" s="830">
        <v>10.299999999999999</v>
      </c>
      <c r="BC226" s="830">
        <v>-3.58</v>
      </c>
      <c r="BE226" s="594">
        <v>2013</v>
      </c>
      <c r="BF226" s="856">
        <f t="shared" si="80"/>
        <v>1</v>
      </c>
      <c r="BG226" s="840">
        <v>9.1</v>
      </c>
      <c r="BH226" s="823" t="s">
        <v>4455</v>
      </c>
      <c r="BI226" s="823" t="s">
        <v>4456</v>
      </c>
    </row>
    <row r="227" spans="1:61" ht="11.25" hidden="1" customHeight="1" x14ac:dyDescent="0.2">
      <c r="A227" s="829" t="s">
        <v>4812</v>
      </c>
      <c r="B227" s="833" t="s">
        <v>1154</v>
      </c>
      <c r="C227" s="889" t="s">
        <v>107</v>
      </c>
      <c r="D227" s="889" t="s">
        <v>4205</v>
      </c>
      <c r="E227" s="699">
        <v>10</v>
      </c>
      <c r="F227" s="1153">
        <v>460</v>
      </c>
      <c r="G227" s="1130" t="s">
        <v>105</v>
      </c>
      <c r="H227" s="1130" t="s">
        <v>105</v>
      </c>
      <c r="I227">
        <v>37.56</v>
      </c>
      <c r="J227" s="618">
        <f t="shared" si="67"/>
        <v>2.103301384451544</v>
      </c>
      <c r="K227" s="835">
        <v>0.19750000000000001</v>
      </c>
      <c r="L227" s="845">
        <v>4</v>
      </c>
      <c r="M227" s="609">
        <f t="shared" si="68"/>
        <v>0.79</v>
      </c>
      <c r="N227" s="828" t="s">
        <v>106</v>
      </c>
      <c r="O227" s="700">
        <v>0.18</v>
      </c>
      <c r="P227" s="603">
        <v>44596</v>
      </c>
      <c r="Q227" s="603">
        <v>44609</v>
      </c>
      <c r="R227" s="609">
        <f t="shared" si="69"/>
        <v>9.7222222222222303</v>
      </c>
      <c r="S227" s="667">
        <f>IF(INDEX(Historical!$D$7:$D$1225,MATCH(B227,Historical!$B$7:$B$1249,0))=0,"n/a",(INDEX(Historical!$C$7:$C$1227,MATCH(B227,Historical!$B$7:$B$1249,0))/INDEX(Historical!$D$7:$D$1225,MATCH(B227,Historical!$B$7:$B$1249,0))-1)*100)</f>
        <v>9.0909090909090828</v>
      </c>
      <c r="T227" s="667">
        <f>IF(INDEX(Historical!$F$7:$F$1218,MATCH(B227,Historical!$B$7:$B$1249,0))=0,"n/a",((INDEX(Historical!$C$7:$C$1227,MATCH(B227,Historical!$B$7:$B$1249,0))/INDEX(Historical!$F$7:$F$1218,MATCH(B227,Historical!$B$7:$B$1249,0)))^(1/3)-1)*100)</f>
        <v>8.7380373002892142</v>
      </c>
      <c r="U227" s="667">
        <f>IF(INDEX(Historical!$H$7:$H$1218,MATCH(B227,Historical!$B$7:$B$1249,0))=0,"n/a",((INDEX(Historical!$C$7:$C$1227,MATCH(B227,Historical!$B$7:$B$1249,0))/INDEX(Historical!$H$7:$H$1218,MATCH(B227,Historical!$B$7:$B$1249,0)))^(1/5)-1)*100)</f>
        <v>8.4471771197698544</v>
      </c>
      <c r="V227" s="667">
        <f>IF(INDEX(Historical!$N$7:$N$1218,MATCH(B227,Historical!$B$7:$B$1249,0))=0,"n/a",((INDEX(Historical!$C$7:$C$1227,MATCH(B227,Historical!$B$7:$B$1249,0))/INDEX(Historical!$N$7:$N$1218,MATCH(B227,Historical!$B$7:$B$1249,0)))^(1/10)-1)*100)</f>
        <v>17.793261291868735</v>
      </c>
      <c r="W227" s="668">
        <f t="shared" si="70"/>
        <v>0.47474023908310126</v>
      </c>
      <c r="X227" s="669">
        <f t="shared" si="71"/>
        <v>0.43318857024460794</v>
      </c>
      <c r="Y227" s="631"/>
      <c r="Z227" s="618">
        <f t="shared" si="72"/>
        <v>17.21132897603486</v>
      </c>
      <c r="AA227" s="844">
        <f t="shared" si="73"/>
        <v>8.1830065359477135</v>
      </c>
      <c r="AB227" s="845">
        <v>12</v>
      </c>
      <c r="AC227" s="824">
        <v>4.59</v>
      </c>
      <c r="AD227" s="824">
        <v>1.04</v>
      </c>
      <c r="AE227" s="824">
        <v>3.07</v>
      </c>
      <c r="AF227" s="824">
        <v>1.31</v>
      </c>
      <c r="AG227" s="824">
        <v>16</v>
      </c>
      <c r="AH227" s="824">
        <v>111.4</v>
      </c>
      <c r="AI227" s="824">
        <v>-7.31</v>
      </c>
      <c r="AJ227" s="824">
        <v>19.5</v>
      </c>
      <c r="AK227" s="824">
        <v>8</v>
      </c>
      <c r="AL227" s="836">
        <v>326.83</v>
      </c>
      <c r="AM227" s="830">
        <v>5.2</v>
      </c>
      <c r="AN227" s="824">
        <v>0.18</v>
      </c>
      <c r="AO227" s="705">
        <f t="shared" si="74"/>
        <v>2.3674719682736853</v>
      </c>
      <c r="AP227" s="706">
        <f t="shared" si="75"/>
        <v>10.550478504221399</v>
      </c>
      <c r="AQ227" s="846">
        <f t="shared" si="76"/>
        <v>-30.975886461190637</v>
      </c>
      <c r="AR227" s="618">
        <f>INDEX(Historical!$C$7:$C$1227,MATCH(B227,Historical!$B$7:$B$1249,0))*IF(AH227="n/a",1.03,IF(AH227&lt;0,1.01,IF(AH227&gt;10,1.1,(1+AH227/100))))</f>
        <v>0.79200000000000004</v>
      </c>
      <c r="AS227" s="844">
        <f t="shared" si="77"/>
        <v>0.79992000000000008</v>
      </c>
      <c r="AT227" s="844">
        <f t="shared" si="81"/>
        <v>0.86391360000000017</v>
      </c>
      <c r="AU227" s="844">
        <f t="shared" si="81"/>
        <v>0.93302668800000021</v>
      </c>
      <c r="AV227" s="844">
        <f t="shared" si="81"/>
        <v>1.0076688230400004</v>
      </c>
      <c r="AW227" s="618">
        <f t="shared" si="78"/>
        <v>4.3965291110400004</v>
      </c>
      <c r="AX227" s="713">
        <f t="shared" si="79"/>
        <v>11.705349070926518</v>
      </c>
      <c r="AY227" s="891">
        <v>0.77</v>
      </c>
      <c r="AZ227" s="830">
        <v>36.659999999999997</v>
      </c>
      <c r="BA227" s="830">
        <v>-3.91</v>
      </c>
      <c r="BB227" s="830">
        <v>6.5299999999999994</v>
      </c>
      <c r="BC227" s="830">
        <v>13.18</v>
      </c>
      <c r="BE227" s="594">
        <v>2013</v>
      </c>
      <c r="BF227" s="856">
        <f t="shared" si="80"/>
        <v>1</v>
      </c>
      <c r="BG227" s="840">
        <v>1.4000000000000001</v>
      </c>
      <c r="BH227" s="823" t="s">
        <v>4455</v>
      </c>
      <c r="BI227" s="823" t="s">
        <v>4456</v>
      </c>
    </row>
    <row r="228" spans="1:61" ht="11.25" hidden="1" customHeight="1" x14ac:dyDescent="0.2">
      <c r="A228" s="839" t="s">
        <v>5295</v>
      </c>
      <c r="B228" s="833" t="s">
        <v>5288</v>
      </c>
      <c r="C228" s="889" t="s">
        <v>107</v>
      </c>
      <c r="D228" s="889" t="s">
        <v>4205</v>
      </c>
      <c r="E228" s="699">
        <v>5</v>
      </c>
      <c r="F228" s="1153">
        <v>709</v>
      </c>
      <c r="G228" s="1130" t="s">
        <v>105</v>
      </c>
      <c r="H228" s="1130" t="s">
        <v>105</v>
      </c>
      <c r="I228">
        <v>33.4</v>
      </c>
      <c r="J228" s="618">
        <f t="shared" si="67"/>
        <v>2.3952095808383236</v>
      </c>
      <c r="K228" s="835">
        <v>0.2</v>
      </c>
      <c r="L228" s="845">
        <v>4</v>
      </c>
      <c r="M228" s="609">
        <f t="shared" si="68"/>
        <v>0.8</v>
      </c>
      <c r="N228" s="828" t="s">
        <v>965</v>
      </c>
      <c r="O228" s="700">
        <v>0.19</v>
      </c>
      <c r="P228" s="603">
        <v>44872</v>
      </c>
      <c r="Q228" s="603">
        <v>44890</v>
      </c>
      <c r="R228" s="609">
        <f t="shared" si="69"/>
        <v>5.2631578947368469</v>
      </c>
      <c r="S228" s="667">
        <f>IF(INDEX(Historical!$D$7:$D$1225,MATCH(B228,Historical!$B$7:$B$1249,0))=0,"n/a",(INDEX(Historical!$C$7:$C$1227,MATCH(B228,Historical!$B$7:$B$1249,0))/INDEX(Historical!$D$7:$D$1225,MATCH(B228,Historical!$B$7:$B$1249,0))-1)*100)</f>
        <v>38.095238095238095</v>
      </c>
      <c r="T228" s="667">
        <f>IF(INDEX(Historical!$F$7:$F$1218,MATCH(B228,Historical!$B$7:$B$1249,0))=0,"n/a",((INDEX(Historical!$C$7:$C$1227,MATCH(B228,Historical!$B$7:$B$1249,0))/INDEX(Historical!$F$7:$F$1218,MATCH(B228,Historical!$B$7:$B$1249,0)))^(1/3)-1)*100)</f>
        <v>42.604314714240886</v>
      </c>
      <c r="U228" s="667">
        <f>IF(INDEX(Historical!$H$7:$H$1218,MATCH(B228,Historical!$B$7:$B$1249,0))=0,"n/a",((INDEX(Historical!$C$7:$C$1227,MATCH(B228,Historical!$B$7:$B$1249,0))/INDEX(Historical!$H$7:$H$1218,MATCH(B228,Historical!$B$7:$B$1249,0)))^(1/5)-1)*100)</f>
        <v>31.059149982403731</v>
      </c>
      <c r="V228" s="667">
        <f>IF(INDEX(Historical!$N$7:$N$1218,MATCH(B228,Historical!$B$7:$B$1249,0))=0,"n/a",((INDEX(Historical!$C$7:$C$1227,MATCH(B228,Historical!$B$7:$B$1249,0))/INDEX(Historical!$N$7:$N$1218,MATCH(B228,Historical!$B$7:$B$1249,0)))^(1/10)-1)*100)</f>
        <v>14.481068296205081</v>
      </c>
      <c r="W228" s="668">
        <f t="shared" si="70"/>
        <v>2.1448106829620515</v>
      </c>
      <c r="X228" s="669">
        <f t="shared" si="71"/>
        <v>2.202776594496719</v>
      </c>
      <c r="Y228" s="640"/>
      <c r="Z228" s="618">
        <f t="shared" si="72"/>
        <v>27.303754266211605</v>
      </c>
      <c r="AA228" s="844">
        <f t="shared" si="73"/>
        <v>11.399317406143343</v>
      </c>
      <c r="AB228" s="845">
        <v>12</v>
      </c>
      <c r="AC228" s="824">
        <v>2.93</v>
      </c>
      <c r="AD228" s="824" t="s">
        <v>135</v>
      </c>
      <c r="AE228" s="824">
        <v>4.3600000000000003</v>
      </c>
      <c r="AF228" s="824">
        <v>1.25</v>
      </c>
      <c r="AG228" s="824">
        <v>10.199999999999999</v>
      </c>
      <c r="AH228" s="824">
        <v>20.200000000000003</v>
      </c>
      <c r="AI228" s="824">
        <v>16.84</v>
      </c>
      <c r="AJ228" s="824">
        <v>14.099999999999998</v>
      </c>
      <c r="AK228" s="824" t="s">
        <v>135</v>
      </c>
      <c r="AL228" s="836">
        <v>812.88</v>
      </c>
      <c r="AM228" s="830">
        <v>0.70000000000000007</v>
      </c>
      <c r="AN228" s="824">
        <v>0.24</v>
      </c>
      <c r="AO228" s="705">
        <f t="shared" si="74"/>
        <v>22.055042157098715</v>
      </c>
      <c r="AP228" s="706">
        <f t="shared" si="75"/>
        <v>33.454359563242058</v>
      </c>
      <c r="AQ228" s="846">
        <f t="shared" si="76"/>
        <v>-20.420140019449139</v>
      </c>
      <c r="AR228" s="618">
        <f>INDEX(Historical!$C$7:$C$1227,MATCH(B228,Historical!$B$7:$B$1249,0))*IF(AH228="n/a",1.03,IF(AH228&lt;0,1.01,IF(AH228&gt;10,1.1,(1+AH228/100))))</f>
        <v>0.63800000000000012</v>
      </c>
      <c r="AS228" s="844">
        <f t="shared" si="77"/>
        <v>0.7018000000000002</v>
      </c>
      <c r="AT228" s="844">
        <f t="shared" si="81"/>
        <v>0.72285400000000022</v>
      </c>
      <c r="AU228" s="844">
        <f t="shared" si="81"/>
        <v>0.74453962000000029</v>
      </c>
      <c r="AV228" s="844">
        <f t="shared" si="81"/>
        <v>0.76687580860000026</v>
      </c>
      <c r="AW228" s="618">
        <f t="shared" si="78"/>
        <v>3.5740694286000014</v>
      </c>
      <c r="AX228" s="713">
        <f t="shared" si="79"/>
        <v>10.700806672455094</v>
      </c>
      <c r="AY228" s="891">
        <v>0.92</v>
      </c>
      <c r="AZ228" s="830">
        <v>26.86</v>
      </c>
      <c r="BA228" s="830">
        <v>-16.220000000000002</v>
      </c>
      <c r="BB228" s="830">
        <v>6.72</v>
      </c>
      <c r="BC228" s="830">
        <v>8.2199999999999989</v>
      </c>
      <c r="BE228" s="594">
        <v>2018</v>
      </c>
      <c r="BF228" s="856">
        <f t="shared" si="80"/>
        <v>1</v>
      </c>
      <c r="BG228" s="840">
        <v>1</v>
      </c>
      <c r="BH228" s="823" t="s">
        <v>4455</v>
      </c>
      <c r="BI228" s="823" t="s">
        <v>4456</v>
      </c>
    </row>
    <row r="229" spans="1:61" ht="11.25" hidden="1" customHeight="1" x14ac:dyDescent="0.2">
      <c r="A229" s="839" t="s">
        <v>5281</v>
      </c>
      <c r="B229" s="833" t="s">
        <v>5282</v>
      </c>
      <c r="C229" s="889" t="s">
        <v>107</v>
      </c>
      <c r="D229" s="889" t="s">
        <v>4205</v>
      </c>
      <c r="E229" s="699">
        <v>5</v>
      </c>
      <c r="F229" s="1153">
        <v>696</v>
      </c>
      <c r="G229" s="1150" t="s">
        <v>105</v>
      </c>
      <c r="H229" s="1150" t="s">
        <v>105</v>
      </c>
      <c r="I229">
        <v>46.19</v>
      </c>
      <c r="J229" s="618">
        <f t="shared" si="67"/>
        <v>1.905174280147218</v>
      </c>
      <c r="K229" s="835">
        <v>0.22</v>
      </c>
      <c r="L229" s="845">
        <v>4</v>
      </c>
      <c r="M229" s="609">
        <f t="shared" si="68"/>
        <v>0.88</v>
      </c>
      <c r="N229" s="828" t="s">
        <v>406</v>
      </c>
      <c r="O229" s="700">
        <v>0.2</v>
      </c>
      <c r="P229" s="603">
        <v>44650</v>
      </c>
      <c r="Q229" s="603">
        <v>44676</v>
      </c>
      <c r="R229" s="609">
        <f t="shared" si="69"/>
        <v>9.9999999999999947</v>
      </c>
      <c r="S229" s="667">
        <f>IF(INDEX(Historical!$D$7:$D$1225,MATCH(B229,Historical!$B$7:$B$1249,0))=0,"n/a",(INDEX(Historical!$C$7:$C$1227,MATCH(B229,Historical!$B$7:$B$1249,0))/INDEX(Historical!$D$7:$D$1225,MATCH(B229,Historical!$B$7:$B$1249,0))-1)*100)</f>
        <v>8.3333333333333481</v>
      </c>
      <c r="T229" s="667">
        <f>IF(INDEX(Historical!$F$7:$F$1218,MATCH(B229,Historical!$B$7:$B$1249,0))=0,"n/a",((INDEX(Historical!$C$7:$C$1227,MATCH(B229,Historical!$B$7:$B$1249,0))/INDEX(Historical!$F$7:$F$1218,MATCH(B229,Historical!$B$7:$B$1249,0)))^(1/3)-1)*100)</f>
        <v>27.087743505121043</v>
      </c>
      <c r="U229" s="667">
        <f>IF(INDEX(Historical!$H$7:$H$1218,MATCH(B229,Historical!$B$7:$B$1249,0))=0,"n/a",((INDEX(Historical!$C$7:$C$1227,MATCH(B229,Historical!$B$7:$B$1249,0))/INDEX(Historical!$H$7:$H$1218,MATCH(B229,Historical!$B$7:$B$1249,0)))^(1/5)-1)*100)</f>
        <v>19.505783867609349</v>
      </c>
      <c r="V229" s="667">
        <f>IF(INDEX(Historical!$N$7:$N$1218,MATCH(B229,Historical!$B$7:$B$1249,0))=0,"n/a",((INDEX(Historical!$C$7:$C$1227,MATCH(B229,Historical!$B$7:$B$1249,0))/INDEX(Historical!$N$7:$N$1218,MATCH(B229,Historical!$B$7:$B$1249,0)))^(1/10)-1)*100)</f>
        <v>9.3187009928353159</v>
      </c>
      <c r="W229" s="668">
        <f t="shared" si="70"/>
        <v>2.0931870099283549</v>
      </c>
      <c r="X229" s="669">
        <f t="shared" si="71"/>
        <v>1.0159262431046536</v>
      </c>
      <c r="Y229" s="640"/>
      <c r="Z229" s="618">
        <f t="shared" si="72"/>
        <v>26.426426426426424</v>
      </c>
      <c r="AA229" s="844">
        <f t="shared" si="73"/>
        <v>13.870870870870871</v>
      </c>
      <c r="AB229" s="845">
        <v>12</v>
      </c>
      <c r="AC229" s="824">
        <v>3.33</v>
      </c>
      <c r="AD229" s="824">
        <v>1.77</v>
      </c>
      <c r="AE229" s="824">
        <v>5.27</v>
      </c>
      <c r="AF229" s="824">
        <v>1.72</v>
      </c>
      <c r="AG229" s="824">
        <v>10.8</v>
      </c>
      <c r="AH229" s="824">
        <v>13.3</v>
      </c>
      <c r="AI229" s="824">
        <v>4.3999999999999995</v>
      </c>
      <c r="AJ229" s="824">
        <v>19.2</v>
      </c>
      <c r="AK229" s="824">
        <v>8.1</v>
      </c>
      <c r="AL229" s="836">
        <v>1710</v>
      </c>
      <c r="AM229" s="830">
        <v>1.7000000000000002</v>
      </c>
      <c r="AN229" s="824">
        <v>0.23</v>
      </c>
      <c r="AO229" s="705">
        <f t="shared" si="74"/>
        <v>7.5400872768856964</v>
      </c>
      <c r="AP229" s="706">
        <f t="shared" si="75"/>
        <v>21.410958147756567</v>
      </c>
      <c r="AQ229" s="846">
        <f t="shared" si="76"/>
        <v>2.9733469245489363</v>
      </c>
      <c r="AR229" s="618">
        <f>INDEX(Historical!$C$7:$C$1227,MATCH(B229,Historical!$B$7:$B$1249,0))*IF(AH229="n/a",1.03,IF(AH229&lt;0,1.01,IF(AH229&gt;10,1.1,(1+AH229/100))))</f>
        <v>0.8580000000000001</v>
      </c>
      <c r="AS229" s="844">
        <f t="shared" si="77"/>
        <v>0.8957520000000001</v>
      </c>
      <c r="AT229" s="844">
        <f t="shared" si="81"/>
        <v>0.9683079120000001</v>
      </c>
      <c r="AU229" s="844">
        <f t="shared" si="81"/>
        <v>1.0467408528720001</v>
      </c>
      <c r="AV229" s="844">
        <f t="shared" si="81"/>
        <v>1.1315268619546321</v>
      </c>
      <c r="AW229" s="618">
        <f t="shared" si="78"/>
        <v>4.9003276268266323</v>
      </c>
      <c r="AX229" s="713">
        <f t="shared" si="79"/>
        <v>10.609066089687449</v>
      </c>
      <c r="AY229" s="891">
        <v>1.1299999999999999</v>
      </c>
      <c r="AZ229" s="830">
        <v>47.81</v>
      </c>
      <c r="BA229" s="830">
        <v>-0.76</v>
      </c>
      <c r="BB229" s="830">
        <v>14.75</v>
      </c>
      <c r="BC229" s="830">
        <v>23.330000000000002</v>
      </c>
      <c r="BE229" s="594">
        <v>2018</v>
      </c>
      <c r="BF229" s="856">
        <f t="shared" si="80"/>
        <v>1</v>
      </c>
      <c r="BG229" s="840">
        <v>1.0999999999999999</v>
      </c>
      <c r="BH229" s="823" t="s">
        <v>4455</v>
      </c>
      <c r="BI229" s="823" t="s">
        <v>4456</v>
      </c>
    </row>
    <row r="230" spans="1:61" ht="11.25" hidden="1" customHeight="1" x14ac:dyDescent="0.2">
      <c r="A230" s="839" t="s">
        <v>5313</v>
      </c>
      <c r="B230" s="833" t="s">
        <v>5306</v>
      </c>
      <c r="C230" s="889" t="s">
        <v>107</v>
      </c>
      <c r="D230" s="889" t="s">
        <v>4205</v>
      </c>
      <c r="E230" s="699">
        <v>5</v>
      </c>
      <c r="F230" s="1153">
        <v>700</v>
      </c>
      <c r="G230" s="1153" t="s">
        <v>105</v>
      </c>
      <c r="H230" s="1153" t="s">
        <v>105</v>
      </c>
      <c r="I230">
        <v>13.89</v>
      </c>
      <c r="J230" s="618">
        <f t="shared" si="67"/>
        <v>3.4557235421166301</v>
      </c>
      <c r="K230" s="835">
        <v>0.12</v>
      </c>
      <c r="L230" s="845">
        <v>4</v>
      </c>
      <c r="M230" s="609">
        <f t="shared" si="68"/>
        <v>0.48</v>
      </c>
      <c r="N230" s="828" t="s">
        <v>292</v>
      </c>
      <c r="O230" s="700">
        <v>0.1</v>
      </c>
      <c r="P230" s="603">
        <v>44705</v>
      </c>
      <c r="Q230" s="603">
        <v>44722</v>
      </c>
      <c r="R230" s="609">
        <f t="shared" si="69"/>
        <v>19.999999999999989</v>
      </c>
      <c r="S230" s="667">
        <f>IF(INDEX(Historical!$D$7:$D$1225,MATCH(B230,Historical!$B$7:$B$1249,0))=0,"n/a",(INDEX(Historical!$C$7:$C$1227,MATCH(B230,Historical!$B$7:$B$1249,0))/INDEX(Historical!$D$7:$D$1225,MATCH(B230,Historical!$B$7:$B$1249,0))-1)*100)</f>
        <v>55.000000000000028</v>
      </c>
      <c r="T230" s="667">
        <f>IF(INDEX(Historical!$F$7:$F$1218,MATCH(B230,Historical!$B$7:$B$1249,0))=0,"n/a",((INDEX(Historical!$C$7:$C$1227,MATCH(B230,Historical!$B$7:$B$1249,0))/INDEX(Historical!$F$7:$F$1218,MATCH(B230,Historical!$B$7:$B$1249,0)))^(1/3)-1)*100)</f>
        <v>117.81116923625245</v>
      </c>
      <c r="U230" s="667" t="str">
        <f>IF(INDEX(Historical!$H$7:$H$1218,MATCH(B230,Historical!$B$7:$B$1249,0))=0,"n/a",((INDEX(Historical!$C$7:$C$1227,MATCH(B230,Historical!$B$7:$B$1249,0))/INDEX(Historical!$H$7:$H$1218,MATCH(B230,Historical!$B$7:$B$1249,0)))^(1/5)-1)*100)</f>
        <v>n/a</v>
      </c>
      <c r="V230" s="667" t="str">
        <f>IF(INDEX(Historical!$N$7:$N$1218,MATCH(B230,Historical!$B$7:$B$1249,0))=0,"n/a",((INDEX(Historical!$C$7:$C$1227,MATCH(B230,Historical!$B$7:$B$1249,0))/INDEX(Historical!$N$7:$N$1218,MATCH(B230,Historical!$B$7:$B$1249,0)))^(1/10)-1)*100)</f>
        <v>n/a</v>
      </c>
      <c r="W230" s="668" t="str">
        <f t="shared" si="70"/>
        <v>n/a</v>
      </c>
      <c r="X230" s="669" t="str">
        <f t="shared" si="71"/>
        <v>n/a</v>
      </c>
      <c r="Y230" s="640"/>
      <c r="Z230" s="618">
        <f t="shared" si="72"/>
        <v>31.168831168831169</v>
      </c>
      <c r="AA230" s="844">
        <f t="shared" si="73"/>
        <v>9.0194805194805188</v>
      </c>
      <c r="AB230" s="845">
        <v>12</v>
      </c>
      <c r="AC230" s="824">
        <v>1.54</v>
      </c>
      <c r="AD230" s="824">
        <v>0.69</v>
      </c>
      <c r="AE230" s="824">
        <v>3.42</v>
      </c>
      <c r="AF230" s="824">
        <v>2.2599999999999998</v>
      </c>
      <c r="AG230" s="824">
        <v>18.099999999999998</v>
      </c>
      <c r="AH230" s="824">
        <v>186.9</v>
      </c>
      <c r="AI230" s="824">
        <v>7.3400000000000007</v>
      </c>
      <c r="AJ230" s="824">
        <v>24.9</v>
      </c>
      <c r="AK230" s="824">
        <v>14.399999999999999</v>
      </c>
      <c r="AL230" s="836">
        <v>2830</v>
      </c>
      <c r="AM230" s="830">
        <v>1.4000000000000001</v>
      </c>
      <c r="AN230" s="824">
        <v>0.15</v>
      </c>
      <c r="AO230" s="705" t="str">
        <f t="shared" si="74"/>
        <v>n/a</v>
      </c>
      <c r="AP230" s="706" t="str">
        <f t="shared" si="75"/>
        <v>n/a</v>
      </c>
      <c r="AQ230" s="846">
        <f t="shared" si="76"/>
        <v>-4.8182417709827119</v>
      </c>
      <c r="AR230" s="618">
        <f>INDEX(Historical!$C$7:$C$1227,MATCH(B230,Historical!$B$7:$B$1249,0))*IF(AH230="n/a",1.03,IF(AH230&lt;0,1.01,IF(AH230&gt;10,1.1,(1+AH230/100))))</f>
        <v>0.34100000000000008</v>
      </c>
      <c r="AS230" s="844">
        <f t="shared" si="77"/>
        <v>0.36602940000000006</v>
      </c>
      <c r="AT230" s="844">
        <f t="shared" si="81"/>
        <v>0.40263234000000009</v>
      </c>
      <c r="AU230" s="844">
        <f t="shared" si="81"/>
        <v>0.44289557400000013</v>
      </c>
      <c r="AV230" s="844">
        <f t="shared" si="81"/>
        <v>0.48718513140000019</v>
      </c>
      <c r="AW230" s="618">
        <f t="shared" si="78"/>
        <v>2.0397424454000008</v>
      </c>
      <c r="AX230" s="713">
        <f t="shared" si="79"/>
        <v>14.684970809215267</v>
      </c>
      <c r="AY230" s="891">
        <v>1.1599999999999999</v>
      </c>
      <c r="AZ230" s="830">
        <v>28.810000000000002</v>
      </c>
      <c r="BA230" s="830">
        <v>-7.46</v>
      </c>
      <c r="BB230" s="830">
        <v>2.71</v>
      </c>
      <c r="BC230" s="830">
        <v>8.15</v>
      </c>
      <c r="BE230" s="594">
        <v>2018</v>
      </c>
      <c r="BF230" s="856">
        <f t="shared" si="80"/>
        <v>1</v>
      </c>
      <c r="BG230" s="840">
        <v>1.5</v>
      </c>
      <c r="BH230" s="823" t="s">
        <v>4455</v>
      </c>
      <c r="BI230" s="823" t="s">
        <v>4456</v>
      </c>
    </row>
    <row r="231" spans="1:61" ht="11.25" hidden="1" customHeight="1" x14ac:dyDescent="0.2">
      <c r="A231" s="838" t="s">
        <v>4813</v>
      </c>
      <c r="B231" s="833" t="s">
        <v>1139</v>
      </c>
      <c r="C231" s="889" t="s">
        <v>107</v>
      </c>
      <c r="D231" s="889" t="s">
        <v>4205</v>
      </c>
      <c r="E231" s="699">
        <v>10</v>
      </c>
      <c r="F231" s="1153">
        <v>453</v>
      </c>
      <c r="G231" s="1153" t="s">
        <v>105</v>
      </c>
      <c r="H231" s="1153" t="s">
        <v>105</v>
      </c>
      <c r="I231">
        <v>18.850000000000001</v>
      </c>
      <c r="J231" s="618">
        <f t="shared" si="67"/>
        <v>3.1830238726790445</v>
      </c>
      <c r="K231" s="835">
        <v>0.15</v>
      </c>
      <c r="L231" s="845">
        <v>4</v>
      </c>
      <c r="M231" s="609">
        <f t="shared" si="68"/>
        <v>0.6</v>
      </c>
      <c r="N231" s="828" t="s">
        <v>217</v>
      </c>
      <c r="O231" s="700">
        <v>0.13</v>
      </c>
      <c r="P231" s="895">
        <v>44469</v>
      </c>
      <c r="Q231" s="895">
        <v>44484</v>
      </c>
      <c r="R231" s="609">
        <f t="shared" si="69"/>
        <v>15.384615384615378</v>
      </c>
      <c r="S231" s="667">
        <f>IF(INDEX(Historical!$D$7:$D$1225,MATCH(B231,Historical!$B$7:$B$1249,0))=0,"n/a",(INDEX(Historical!$C$7:$C$1227,MATCH(B231,Historical!$B$7:$B$1249,0))/INDEX(Historical!$D$7:$D$1225,MATCH(B231,Historical!$B$7:$B$1249,0))-1)*100)</f>
        <v>10.416666666666675</v>
      </c>
      <c r="T231" s="667">
        <f>IF(INDEX(Historical!$F$7:$F$1218,MATCH(B231,Historical!$B$7:$B$1249,0))=0,"n/a",((INDEX(Historical!$C$7:$C$1227,MATCH(B231,Historical!$B$7:$B$1249,0))/INDEX(Historical!$F$7:$F$1218,MATCH(B231,Historical!$B$7:$B$1249,0)))^(1/3)-1)*100)</f>
        <v>8.9341387842532871</v>
      </c>
      <c r="U231" s="667">
        <f>IF(INDEX(Historical!$H$7:$H$1218,MATCH(B231,Historical!$B$7:$B$1249,0))=0,"n/a",((INDEX(Historical!$C$7:$C$1227,MATCH(B231,Historical!$B$7:$B$1249,0))/INDEX(Historical!$H$7:$H$1218,MATCH(B231,Historical!$B$7:$B$1249,0)))^(1/5)-1)*100)</f>
        <v>10.617841113805838</v>
      </c>
      <c r="V231" s="667" t="str">
        <f>IF(INDEX(Historical!$N$7:$N$1218,MATCH(B231,Historical!$B$7:$B$1249,0))=0,"n/a",((INDEX(Historical!$C$7:$C$1227,MATCH(B231,Historical!$B$7:$B$1249,0))/INDEX(Historical!$N$7:$N$1218,MATCH(B231,Historical!$B$7:$B$1249,0)))^(1/10)-1)*100)</f>
        <v>n/a</v>
      </c>
      <c r="W231" s="668" t="str">
        <f t="shared" si="70"/>
        <v>n/a</v>
      </c>
      <c r="X231" s="669" t="str">
        <f t="shared" si="71"/>
        <v>n/a</v>
      </c>
      <c r="Y231" s="640"/>
      <c r="Z231" s="618" t="str">
        <f t="shared" si="72"/>
        <v>n/a</v>
      </c>
      <c r="AA231" s="844" t="str">
        <f t="shared" si="73"/>
        <v>n/a</v>
      </c>
      <c r="AB231" s="845">
        <v>12</v>
      </c>
      <c r="AC231" s="824" t="s">
        <v>135</v>
      </c>
      <c r="AD231" s="824" t="s">
        <v>135</v>
      </c>
      <c r="AE231" s="824" t="s">
        <v>135</v>
      </c>
      <c r="AF231" s="824" t="s">
        <v>135</v>
      </c>
      <c r="AG231" s="824" t="s">
        <v>135</v>
      </c>
      <c r="AH231" s="824" t="s">
        <v>135</v>
      </c>
      <c r="AI231" s="824" t="s">
        <v>135</v>
      </c>
      <c r="AJ231" s="824" t="s">
        <v>135</v>
      </c>
      <c r="AK231" s="824" t="s">
        <v>135</v>
      </c>
      <c r="AL231" s="836" t="s">
        <v>135</v>
      </c>
      <c r="AM231" s="830" t="s">
        <v>135</v>
      </c>
      <c r="AN231" s="824" t="s">
        <v>135</v>
      </c>
      <c r="AO231" s="705" t="str">
        <f t="shared" si="74"/>
        <v>n/a</v>
      </c>
      <c r="AP231" s="706">
        <f t="shared" si="75"/>
        <v>13.800864986484882</v>
      </c>
      <c r="AQ231" s="846" t="str">
        <f t="shared" si="76"/>
        <v>n/a</v>
      </c>
      <c r="AR231" s="618">
        <f>INDEX(Historical!$C$7:$C$1227,MATCH(B231,Historical!$B$7:$B$1249,0))*IF(AH231="n/a",1.03,IF(AH231&lt;0,1.01,IF(AH231&gt;10,1.1,(1+AH231/100))))</f>
        <v>0.54590000000000005</v>
      </c>
      <c r="AS231" s="844">
        <f t="shared" si="77"/>
        <v>0.56227700000000003</v>
      </c>
      <c r="AT231" s="844">
        <f t="shared" si="81"/>
        <v>0.57914531000000002</v>
      </c>
      <c r="AU231" s="844">
        <f t="shared" si="81"/>
        <v>0.5965196693</v>
      </c>
      <c r="AV231" s="844">
        <f t="shared" si="81"/>
        <v>0.61441525937899999</v>
      </c>
      <c r="AW231" s="618">
        <f t="shared" si="78"/>
        <v>2.8982572386790002</v>
      </c>
      <c r="AX231" s="713">
        <f t="shared" si="79"/>
        <v>15.375369966466842</v>
      </c>
      <c r="AY231" s="891" t="s">
        <v>135</v>
      </c>
      <c r="AZ231" s="830" t="s">
        <v>135</v>
      </c>
      <c r="BA231" s="830" t="s">
        <v>135</v>
      </c>
      <c r="BB231" s="830" t="s">
        <v>135</v>
      </c>
      <c r="BC231" s="830" t="s">
        <v>135</v>
      </c>
      <c r="BD231" s="865" t="s">
        <v>4133</v>
      </c>
      <c r="BE231" s="594">
        <v>2013</v>
      </c>
      <c r="BF231" s="856">
        <f t="shared" si="80"/>
        <v>1</v>
      </c>
      <c r="BG231" s="840" t="s">
        <v>135</v>
      </c>
      <c r="BH231" s="823" t="s">
        <v>4455</v>
      </c>
      <c r="BI231" s="823" t="s">
        <v>4456</v>
      </c>
    </row>
    <row r="232" spans="1:61" ht="11.25" hidden="1" customHeight="1" x14ac:dyDescent="0.2">
      <c r="A232" s="829" t="s">
        <v>4814</v>
      </c>
      <c r="B232" s="833" t="s">
        <v>1156</v>
      </c>
      <c r="C232" s="889" t="s">
        <v>107</v>
      </c>
      <c r="D232" s="889" t="s">
        <v>4205</v>
      </c>
      <c r="E232" s="699">
        <v>11</v>
      </c>
      <c r="F232" s="1153">
        <v>427</v>
      </c>
      <c r="G232" s="1133" t="s">
        <v>36</v>
      </c>
      <c r="H232" s="1133" t="s">
        <v>36</v>
      </c>
      <c r="I232">
        <v>35.89</v>
      </c>
      <c r="J232" s="618">
        <f t="shared" si="67"/>
        <v>3.2320980774589017</v>
      </c>
      <c r="K232" s="835">
        <v>0.28999999999999998</v>
      </c>
      <c r="L232" s="845">
        <v>4</v>
      </c>
      <c r="M232" s="609">
        <f t="shared" si="68"/>
        <v>1.1599999999999999</v>
      </c>
      <c r="N232" s="828" t="s">
        <v>235</v>
      </c>
      <c r="O232" s="700">
        <v>0.27</v>
      </c>
      <c r="P232" s="603">
        <v>44777</v>
      </c>
      <c r="Q232" s="603">
        <v>44792</v>
      </c>
      <c r="R232" s="609">
        <f t="shared" si="69"/>
        <v>7.4074074074073932</v>
      </c>
      <c r="S232" s="667">
        <f>IF(INDEX(Historical!$D$7:$D$1225,MATCH(B232,Historical!$B$7:$B$1249,0))=0,"n/a",(INDEX(Historical!$C$7:$C$1227,MATCH(B232,Historical!$B$7:$B$1249,0))/INDEX(Historical!$D$7:$D$1225,MATCH(B232,Historical!$B$7:$B$1249,0))-1)*100)</f>
        <v>4.0000000000000036</v>
      </c>
      <c r="T232" s="667">
        <f>IF(INDEX(Historical!$F$7:$F$1218,MATCH(B232,Historical!$B$7:$B$1249,0))=0,"n/a",((INDEX(Historical!$C$7:$C$1227,MATCH(B232,Historical!$B$7:$B$1249,0))/INDEX(Historical!$F$7:$F$1218,MATCH(B232,Historical!$B$7:$B$1249,0)))^(1/3)-1)*100)</f>
        <v>10.064241629820891</v>
      </c>
      <c r="U232" s="667">
        <f>IF(INDEX(Historical!$H$7:$H$1218,MATCH(B232,Historical!$B$7:$B$1249,0))=0,"n/a",((INDEX(Historical!$C$7:$C$1227,MATCH(B232,Historical!$B$7:$B$1249,0))/INDEX(Historical!$H$7:$H$1218,MATCH(B232,Historical!$B$7:$B$1249,0)))^(1/5)-1)*100)</f>
        <v>11.628841548417412</v>
      </c>
      <c r="V232" s="667">
        <f>IF(INDEX(Historical!$N$7:$N$1218,MATCH(B232,Historical!$B$7:$B$1249,0))=0,"n/a",((INDEX(Historical!$C$7:$C$1227,MATCH(B232,Historical!$B$7:$B$1249,0))/INDEX(Historical!$N$7:$N$1218,MATCH(B232,Historical!$B$7:$B$1249,0)))^(1/10)-1)*100)</f>
        <v>10.026509310601806</v>
      </c>
      <c r="W232" s="668">
        <f t="shared" si="70"/>
        <v>1.1598095796032759</v>
      </c>
      <c r="X232" s="669">
        <f t="shared" si="71"/>
        <v>0.76505536502746141</v>
      </c>
      <c r="Y232" s="640"/>
      <c r="Z232" s="618">
        <f t="shared" si="72"/>
        <v>43.445692883895134</v>
      </c>
      <c r="AA232" s="844">
        <f t="shared" si="73"/>
        <v>13.441947565543071</v>
      </c>
      <c r="AB232" s="845">
        <v>12</v>
      </c>
      <c r="AC232" s="824">
        <v>2.67</v>
      </c>
      <c r="AD232" s="824">
        <v>2.75</v>
      </c>
      <c r="AE232" s="824">
        <v>5.48</v>
      </c>
      <c r="AF232" s="824">
        <v>1.46</v>
      </c>
      <c r="AG232" s="824">
        <v>10.6</v>
      </c>
      <c r="AH232" s="824">
        <v>45.800000000000004</v>
      </c>
      <c r="AI232" s="824" t="s">
        <v>135</v>
      </c>
      <c r="AJ232" s="824">
        <v>15.2</v>
      </c>
      <c r="AK232" s="824">
        <v>5</v>
      </c>
      <c r="AL232" s="836">
        <v>598.13</v>
      </c>
      <c r="AM232" s="830">
        <v>3</v>
      </c>
      <c r="AN232" s="824">
        <v>0</v>
      </c>
      <c r="AO232" s="705">
        <f t="shared" si="74"/>
        <v>1.4189920603332435</v>
      </c>
      <c r="AP232" s="706">
        <f t="shared" si="75"/>
        <v>14.860939625876314</v>
      </c>
      <c r="AQ232" s="846">
        <f t="shared" si="76"/>
        <v>-6.606582564358698</v>
      </c>
      <c r="AR232" s="618">
        <f>INDEX(Historical!$C$7:$C$1227,MATCH(B232,Historical!$B$7:$B$1249,0))*IF(AH232="n/a",1.03,IF(AH232&lt;0,1.01,IF(AH232&gt;10,1.1,(1+AH232/100))))</f>
        <v>1.1440000000000001</v>
      </c>
      <c r="AS232" s="844">
        <f t="shared" si="77"/>
        <v>1.1783200000000003</v>
      </c>
      <c r="AT232" s="844">
        <f t="shared" si="81"/>
        <v>1.2372360000000002</v>
      </c>
      <c r="AU232" s="844">
        <f t="shared" si="81"/>
        <v>1.2990978000000002</v>
      </c>
      <c r="AV232" s="844">
        <f t="shared" si="81"/>
        <v>1.3640526900000003</v>
      </c>
      <c r="AW232" s="618">
        <f t="shared" si="78"/>
        <v>6.2227064900000011</v>
      </c>
      <c r="AX232" s="713">
        <f t="shared" si="79"/>
        <v>17.338273864586238</v>
      </c>
      <c r="AY232" s="891">
        <v>0.52</v>
      </c>
      <c r="AZ232" s="830">
        <v>39.379999999999995</v>
      </c>
      <c r="BA232" s="830">
        <v>-6.1899999999999995</v>
      </c>
      <c r="BB232" s="830">
        <v>4.5699999999999994</v>
      </c>
      <c r="BC232" s="830">
        <v>19.54</v>
      </c>
      <c r="BE232" s="594">
        <v>2012</v>
      </c>
      <c r="BF232" s="856">
        <f t="shared" si="80"/>
        <v>1</v>
      </c>
      <c r="BG232" s="840">
        <v>1.4000000000000001</v>
      </c>
      <c r="BH232" s="823" t="s">
        <v>4455</v>
      </c>
      <c r="BI232" s="823" t="s">
        <v>4456</v>
      </c>
    </row>
    <row r="233" spans="1:61" ht="11.25" hidden="1" customHeight="1" x14ac:dyDescent="0.2">
      <c r="A233" s="839" t="s">
        <v>4596</v>
      </c>
      <c r="B233" s="833" t="s">
        <v>4589</v>
      </c>
      <c r="C233" s="889" t="s">
        <v>107</v>
      </c>
      <c r="D233" s="889" t="s">
        <v>4205</v>
      </c>
      <c r="E233" s="699">
        <v>6</v>
      </c>
      <c r="F233" s="1153">
        <v>666</v>
      </c>
      <c r="G233" s="1153" t="s">
        <v>105</v>
      </c>
      <c r="H233" s="1153" t="s">
        <v>105</v>
      </c>
      <c r="I233">
        <v>14.29</v>
      </c>
      <c r="J233" s="618">
        <f t="shared" si="67"/>
        <v>3.3589923023093071</v>
      </c>
      <c r="K233" s="835">
        <v>0.12</v>
      </c>
      <c r="L233" s="845">
        <v>4</v>
      </c>
      <c r="M233" s="609">
        <f t="shared" si="68"/>
        <v>0.48</v>
      </c>
      <c r="N233" s="828" t="s">
        <v>1204</v>
      </c>
      <c r="O233" s="700">
        <v>0.115</v>
      </c>
      <c r="P233" s="603">
        <v>44686</v>
      </c>
      <c r="Q233" s="603">
        <v>44701</v>
      </c>
      <c r="R233" s="609">
        <f t="shared" si="69"/>
        <v>4.3478260869565135</v>
      </c>
      <c r="S233" s="667">
        <f>IF(INDEX(Historical!$D$7:$D$1225,MATCH(B233,Historical!$B$7:$B$1249,0))=0,"n/a",(INDEX(Historical!$C$7:$C$1227,MATCH(B233,Historical!$B$7:$B$1249,0))/INDEX(Historical!$D$7:$D$1225,MATCH(B233,Historical!$B$7:$B$1249,0))-1)*100)</f>
        <v>3.4090909090909172</v>
      </c>
      <c r="T233" s="667">
        <f>IF(INDEX(Historical!$F$7:$F$1218,MATCH(B233,Historical!$B$7:$B$1249,0))=0,"n/a",((INDEX(Historical!$C$7:$C$1227,MATCH(B233,Historical!$B$7:$B$1249,0))/INDEX(Historical!$F$7:$F$1218,MATCH(B233,Historical!$B$7:$B$1249,0)))^(1/3)-1)*100)</f>
        <v>9.1392883061105721</v>
      </c>
      <c r="U233" s="667">
        <f>IF(INDEX(Historical!$H$7:$H$1218,MATCH(B233,Historical!$B$7:$B$1249,0))=0,"n/a",((INDEX(Historical!$C$7:$C$1227,MATCH(B233,Historical!$B$7:$B$1249,0))/INDEX(Historical!$H$7:$H$1218,MATCH(B233,Historical!$B$7:$B$1249,0)))^(1/5)-1)*100)</f>
        <v>10.197228772148016</v>
      </c>
      <c r="V233" s="667">
        <f>IF(INDEX(Historical!$N$7:$N$1218,MATCH(B233,Historical!$B$7:$B$1249,0))=0,"n/a",((INDEX(Historical!$C$7:$C$1227,MATCH(B233,Historical!$B$7:$B$1249,0))/INDEX(Historical!$N$7:$N$1218,MATCH(B233,Historical!$B$7:$B$1249,0)))^(1/10)-1)*100)</f>
        <v>14.257052165294869</v>
      </c>
      <c r="W233" s="668">
        <f t="shared" si="70"/>
        <v>0.71524103678112017</v>
      </c>
      <c r="X233" s="669">
        <f t="shared" si="71"/>
        <v>0.61429088988843461</v>
      </c>
      <c r="Y233" s="640"/>
      <c r="Z233" s="618">
        <f t="shared" si="72"/>
        <v>35.55555555555555</v>
      </c>
      <c r="AA233" s="844">
        <f t="shared" si="73"/>
        <v>10.585185185185184</v>
      </c>
      <c r="AB233" s="845">
        <v>12</v>
      </c>
      <c r="AC233" s="824">
        <v>1.35</v>
      </c>
      <c r="AD233" s="824">
        <v>1.35</v>
      </c>
      <c r="AE233" s="824">
        <v>4.4400000000000004</v>
      </c>
      <c r="AF233" s="824">
        <v>1.32</v>
      </c>
      <c r="AG233" s="824">
        <v>12</v>
      </c>
      <c r="AH233" s="824">
        <v>92</v>
      </c>
      <c r="AI233" s="824">
        <v>19.8</v>
      </c>
      <c r="AJ233" s="824">
        <v>16.600000000000001</v>
      </c>
      <c r="AK233" s="824">
        <v>8</v>
      </c>
      <c r="AL233" s="836">
        <v>1360</v>
      </c>
      <c r="AM233" s="830">
        <v>1.7000000000000002</v>
      </c>
      <c r="AN233" s="824">
        <v>0.27</v>
      </c>
      <c r="AO233" s="705">
        <f t="shared" si="74"/>
        <v>2.9710358892721391</v>
      </c>
      <c r="AP233" s="706">
        <f t="shared" si="75"/>
        <v>13.556221074457323</v>
      </c>
      <c r="AQ233" s="846">
        <f t="shared" si="76"/>
        <v>-21.196603444762761</v>
      </c>
      <c r="AR233" s="618">
        <f>INDEX(Historical!$C$7:$C$1227,MATCH(B233,Historical!$B$7:$B$1249,0))*IF(AH233="n/a",1.03,IF(AH233&lt;0,1.01,IF(AH233&gt;10,1.1,(1+AH233/100))))</f>
        <v>0.50050000000000006</v>
      </c>
      <c r="AS233" s="844">
        <f t="shared" si="77"/>
        <v>0.55055000000000009</v>
      </c>
      <c r="AT233" s="844">
        <f t="shared" si="81"/>
        <v>0.59459400000000018</v>
      </c>
      <c r="AU233" s="844">
        <f t="shared" si="81"/>
        <v>0.64216152000000026</v>
      </c>
      <c r="AV233" s="844">
        <f t="shared" si="81"/>
        <v>0.69353444160000033</v>
      </c>
      <c r="AW233" s="618">
        <f t="shared" si="78"/>
        <v>2.9813399616000007</v>
      </c>
      <c r="AX233" s="713">
        <f t="shared" si="79"/>
        <v>20.863120794961517</v>
      </c>
      <c r="AY233" s="891">
        <v>0.99</v>
      </c>
      <c r="AZ233" s="830">
        <v>15.36</v>
      </c>
      <c r="BA233" s="830">
        <v>-16.509999999999998</v>
      </c>
      <c r="BB233" s="830">
        <v>5.6899999999999995</v>
      </c>
      <c r="BC233" s="830">
        <v>3.1399999999999997</v>
      </c>
      <c r="BE233" s="594">
        <v>2017</v>
      </c>
      <c r="BF233" s="856">
        <f t="shared" si="80"/>
        <v>1</v>
      </c>
      <c r="BG233" s="840">
        <v>1.3</v>
      </c>
      <c r="BH233" s="823" t="s">
        <v>4455</v>
      </c>
      <c r="BI233" s="823" t="s">
        <v>4456</v>
      </c>
    </row>
    <row r="234" spans="1:61" ht="11.25" hidden="1" customHeight="1" x14ac:dyDescent="0.2">
      <c r="A234" s="839" t="s">
        <v>4816</v>
      </c>
      <c r="B234" s="833" t="s">
        <v>4585</v>
      </c>
      <c r="C234" s="889" t="s">
        <v>107</v>
      </c>
      <c r="D234" s="889" t="s">
        <v>4210</v>
      </c>
      <c r="E234" s="699">
        <v>7</v>
      </c>
      <c r="F234" s="1153">
        <v>626</v>
      </c>
      <c r="G234" s="1127" t="s">
        <v>105</v>
      </c>
      <c r="H234" s="1127" t="s">
        <v>105</v>
      </c>
      <c r="I234">
        <v>91.08</v>
      </c>
      <c r="J234" s="618">
        <f t="shared" si="67"/>
        <v>1.4492753623188406</v>
      </c>
      <c r="K234" s="835">
        <v>0.33</v>
      </c>
      <c r="L234" s="845">
        <v>4</v>
      </c>
      <c r="M234" s="609">
        <f t="shared" si="68"/>
        <v>1.32</v>
      </c>
      <c r="N234" s="828" t="s">
        <v>511</v>
      </c>
      <c r="O234" s="700">
        <v>0.3</v>
      </c>
      <c r="P234" s="603">
        <v>44784</v>
      </c>
      <c r="Q234" s="603">
        <v>44799</v>
      </c>
      <c r="R234" s="609">
        <f t="shared" si="69"/>
        <v>10.000000000000009</v>
      </c>
      <c r="S234" s="667">
        <f>IF(INDEX(Historical!$D$7:$D$1225,MATCH(B234,Historical!$B$7:$B$1249,0))=0,"n/a",(INDEX(Historical!$C$7:$C$1227,MATCH(B234,Historical!$B$7:$B$1249,0))/INDEX(Historical!$D$7:$D$1225,MATCH(B234,Historical!$B$7:$B$1249,0))-1)*100)</f>
        <v>8.333333333333325</v>
      </c>
      <c r="T234" s="667">
        <f>IF(INDEX(Historical!$F$7:$F$1218,MATCH(B234,Historical!$B$7:$B$1249,0))=0,"n/a",((INDEX(Historical!$C$7:$C$1227,MATCH(B234,Historical!$B$7:$B$1249,0))/INDEX(Historical!$F$7:$F$1218,MATCH(B234,Historical!$B$7:$B$1249,0)))^(1/3)-1)*100)</f>
        <v>8.7380373002892142</v>
      </c>
      <c r="U234" s="667">
        <f>IF(INDEX(Historical!$H$7:$H$1218,MATCH(B234,Historical!$B$7:$B$1249,0))=0,"n/a",((INDEX(Historical!$C$7:$C$1227,MATCH(B234,Historical!$B$7:$B$1249,0))/INDEX(Historical!$H$7:$H$1218,MATCH(B234,Historical!$B$7:$B$1249,0)))^(1/5)-1)*100)</f>
        <v>15.671797064219305</v>
      </c>
      <c r="V234" s="667" t="str">
        <f>IF(INDEX(Historical!$N$7:$N$1218,MATCH(B234,Historical!$B$7:$B$1249,0))=0,"n/a",((INDEX(Historical!$C$7:$C$1227,MATCH(B234,Historical!$B$7:$B$1249,0))/INDEX(Historical!$N$7:$N$1218,MATCH(B234,Historical!$B$7:$B$1249,0)))^(1/10)-1)*100)</f>
        <v>n/a</v>
      </c>
      <c r="W234" s="668" t="str">
        <f t="shared" si="70"/>
        <v>n/a</v>
      </c>
      <c r="X234" s="669">
        <f t="shared" si="71"/>
        <v>1.2951898400181245</v>
      </c>
      <c r="Y234" s="640"/>
      <c r="Z234" s="618">
        <f t="shared" si="72"/>
        <v>30.275229357798167</v>
      </c>
      <c r="AA234" s="844">
        <f t="shared" si="73"/>
        <v>20.889908256880734</v>
      </c>
      <c r="AB234" s="845">
        <v>12</v>
      </c>
      <c r="AC234" s="824">
        <v>4.3600000000000003</v>
      </c>
      <c r="AD234" s="824">
        <v>1.33</v>
      </c>
      <c r="AE234" s="824">
        <v>1.76</v>
      </c>
      <c r="AF234" s="824">
        <v>2.41</v>
      </c>
      <c r="AG234" s="824">
        <v>7.1</v>
      </c>
      <c r="AH234" s="824">
        <v>18.8</v>
      </c>
      <c r="AI234" s="824">
        <v>21.9</v>
      </c>
      <c r="AJ234" s="824">
        <v>12.1</v>
      </c>
      <c r="AK234" s="824">
        <v>15.920000000000002</v>
      </c>
      <c r="AL234" s="836">
        <v>4370</v>
      </c>
      <c r="AM234" s="830">
        <v>19.600000000000001</v>
      </c>
      <c r="AN234" s="824">
        <v>0.72</v>
      </c>
      <c r="AO234" s="705">
        <f t="shared" si="74"/>
        <v>-3.7688358303425886</v>
      </c>
      <c r="AP234" s="706">
        <f t="shared" si="75"/>
        <v>17.121072426538145</v>
      </c>
      <c r="AQ234" s="846">
        <f t="shared" si="76"/>
        <v>49.584132995571096</v>
      </c>
      <c r="AR234" s="618">
        <f>INDEX(Historical!$C$7:$C$1227,MATCH(B234,Historical!$B$7:$B$1249,0))*IF(AH234="n/a",1.03,IF(AH234&lt;0,1.01,IF(AH234&gt;10,1.1,(1+AH234/100))))</f>
        <v>1.2869999999999999</v>
      </c>
      <c r="AS234" s="844">
        <f t="shared" si="77"/>
        <v>1.4157</v>
      </c>
      <c r="AT234" s="844">
        <f t="shared" si="81"/>
        <v>1.5572700000000002</v>
      </c>
      <c r="AU234" s="844">
        <f t="shared" si="81"/>
        <v>1.7129970000000003</v>
      </c>
      <c r="AV234" s="844">
        <f t="shared" si="81"/>
        <v>1.8842967000000006</v>
      </c>
      <c r="AW234" s="618">
        <f t="shared" si="78"/>
        <v>7.8572637000000007</v>
      </c>
      <c r="AX234" s="713">
        <f t="shared" si="79"/>
        <v>8.6267717391304366</v>
      </c>
      <c r="AY234" s="891">
        <v>0.79</v>
      </c>
      <c r="AZ234" s="830">
        <v>60.99</v>
      </c>
      <c r="BA234" s="830">
        <v>-6.1400000000000006</v>
      </c>
      <c r="BB234" s="830">
        <v>9.1800000000000015</v>
      </c>
      <c r="BC234" s="830">
        <v>23.97</v>
      </c>
      <c r="BE234" s="594">
        <v>2016</v>
      </c>
      <c r="BF234" s="856">
        <f t="shared" si="80"/>
        <v>1</v>
      </c>
      <c r="BG234" s="840">
        <v>3.4000000000000004</v>
      </c>
      <c r="BH234" s="823" t="s">
        <v>4455</v>
      </c>
      <c r="BI234" s="823" t="s">
        <v>4456</v>
      </c>
    </row>
    <row r="235" spans="1:61" s="737" customFormat="1" ht="11.25" hidden="1" customHeight="1" x14ac:dyDescent="0.2">
      <c r="A235" s="886" t="s">
        <v>4515</v>
      </c>
      <c r="B235" s="743" t="s">
        <v>4505</v>
      </c>
      <c r="C235" s="889" t="s">
        <v>4186</v>
      </c>
      <c r="D235" s="889" t="s">
        <v>4187</v>
      </c>
      <c r="E235" s="721">
        <v>8</v>
      </c>
      <c r="F235" s="1153">
        <v>605</v>
      </c>
      <c r="G235" s="1154" t="s">
        <v>105</v>
      </c>
      <c r="H235" s="1154" t="s">
        <v>105</v>
      </c>
      <c r="I235">
        <v>26.92</v>
      </c>
      <c r="J235" s="723">
        <f t="shared" si="67"/>
        <v>5.052005943536404</v>
      </c>
      <c r="K235" s="724">
        <v>0.34</v>
      </c>
      <c r="L235" s="725">
        <v>4</v>
      </c>
      <c r="M235" s="726">
        <f t="shared" si="68"/>
        <v>1.36</v>
      </c>
      <c r="N235" s="727" t="s">
        <v>316</v>
      </c>
      <c r="O235" s="728">
        <v>0.33250000000000002</v>
      </c>
      <c r="P235" s="1049">
        <v>44924</v>
      </c>
      <c r="Q235" s="1049">
        <v>44939</v>
      </c>
      <c r="R235" s="726">
        <f t="shared" si="69"/>
        <v>2.2556390977443628</v>
      </c>
      <c r="S235" s="667">
        <f>IF(INDEX(Historical!$D$7:$D$1225,MATCH(B235,Historical!$B$7:$B$1249,0))=0,"n/a",(INDEX(Historical!$C$7:$C$1227,MATCH(B235,Historical!$B$7:$B$1249,0))/INDEX(Historical!$D$7:$D$1225,MATCH(B235,Historical!$B$7:$B$1249,0))-1)*100)</f>
        <v>4.0983606557376984</v>
      </c>
      <c r="T235" s="667">
        <f>IF(INDEX(Historical!$F$7:$F$1218,MATCH(B235,Historical!$B$7:$B$1249,0))=0,"n/a",((INDEX(Historical!$C$7:$C$1227,MATCH(B235,Historical!$B$7:$B$1249,0))/INDEX(Historical!$F$7:$F$1218,MATCH(B235,Historical!$B$7:$B$1249,0)))^(1/3)-1)*100)</f>
        <v>4.9068093647468114</v>
      </c>
      <c r="U235" s="667">
        <f>IF(INDEX(Historical!$H$7:$H$1218,MATCH(B235,Historical!$B$7:$B$1249,0))=0,"n/a",((INDEX(Historical!$C$7:$C$1227,MATCH(B235,Historical!$B$7:$B$1249,0))/INDEX(Historical!$H$7:$H$1218,MATCH(B235,Historical!$B$7:$B$1249,0)))^(1/5)-1)*100)</f>
        <v>6.4873355422527368</v>
      </c>
      <c r="V235" s="667" t="str">
        <f>IF(INDEX(Historical!$N$7:$N$1218,MATCH(B235,Historical!$B$7:$B$1249,0))=0,"n/a",((INDEX(Historical!$C$7:$C$1227,MATCH(B235,Historical!$B$7:$B$1249,0))/INDEX(Historical!$N$7:$N$1218,MATCH(B235,Historical!$B$7:$B$1249,0)))^(1/10)-1)*100)</f>
        <v>n/a</v>
      </c>
      <c r="W235" s="668" t="str">
        <f t="shared" si="70"/>
        <v>n/a</v>
      </c>
      <c r="X235" s="669" t="str">
        <f t="shared" si="71"/>
        <v>n/a</v>
      </c>
      <c r="Y235" s="890"/>
      <c r="Z235" s="723">
        <f t="shared" si="72"/>
        <v>110.56910569105692</v>
      </c>
      <c r="AA235" s="730">
        <f t="shared" si="73"/>
        <v>21.886178861788618</v>
      </c>
      <c r="AB235" s="725">
        <v>12</v>
      </c>
      <c r="AC235" s="731">
        <v>1.23</v>
      </c>
      <c r="AD235" s="731" t="s">
        <v>135</v>
      </c>
      <c r="AE235" s="731">
        <v>10.32</v>
      </c>
      <c r="AF235" s="731">
        <v>2.0499999999999998</v>
      </c>
      <c r="AG235" s="731">
        <v>9.9</v>
      </c>
      <c r="AH235" s="731">
        <v>3.1</v>
      </c>
      <c r="AI235" s="731">
        <v>-5.83</v>
      </c>
      <c r="AJ235" s="731">
        <v>-15.8</v>
      </c>
      <c r="AK235" s="731" t="s">
        <v>135</v>
      </c>
      <c r="AL235" s="732">
        <v>2260</v>
      </c>
      <c r="AM235" s="733">
        <v>1.2</v>
      </c>
      <c r="AN235" s="731">
        <v>0.91</v>
      </c>
      <c r="AO235" s="734">
        <f t="shared" si="74"/>
        <v>-10.346837375999478</v>
      </c>
      <c r="AP235" s="735">
        <f t="shared" si="75"/>
        <v>11.539341485789141</v>
      </c>
      <c r="AQ235" s="846">
        <f t="shared" si="76"/>
        <v>41.211687691708931</v>
      </c>
      <c r="AR235" s="618">
        <f>INDEX(Historical!$C$7:$C$1227,MATCH(B235,Historical!$B$7:$B$1249,0))*IF(AH235="n/a",1.03,IF(AH235&lt;0,1.01,IF(AH235&gt;10,1.1,(1+AH235/100))))</f>
        <v>1.3093699999999999</v>
      </c>
      <c r="AS235" s="730">
        <f t="shared" si="77"/>
        <v>1.3224636999999999</v>
      </c>
      <c r="AT235" s="730">
        <f t="shared" si="81"/>
        <v>1.3621376109999999</v>
      </c>
      <c r="AU235" s="730">
        <f t="shared" si="81"/>
        <v>1.4030017393299998</v>
      </c>
      <c r="AV235" s="730">
        <f t="shared" si="81"/>
        <v>1.4450917915099</v>
      </c>
      <c r="AW235" s="723">
        <f t="shared" si="78"/>
        <v>6.8420648418398988</v>
      </c>
      <c r="AX235" s="736">
        <f t="shared" si="79"/>
        <v>25.416288416938706</v>
      </c>
      <c r="AY235" s="892">
        <v>0.88</v>
      </c>
      <c r="AZ235" s="733">
        <v>19.689999999999998</v>
      </c>
      <c r="BA235" s="733">
        <v>-9.92</v>
      </c>
      <c r="BB235" s="733">
        <v>7.26</v>
      </c>
      <c r="BC235" s="733">
        <v>1.32</v>
      </c>
      <c r="BD235" s="866"/>
      <c r="BE235" s="594">
        <v>2016</v>
      </c>
      <c r="BF235" s="856">
        <f t="shared" si="80"/>
        <v>1</v>
      </c>
      <c r="BG235" s="784">
        <v>4.9000000000000004</v>
      </c>
      <c r="BH235" s="823" t="s">
        <v>4455</v>
      </c>
      <c r="BI235" s="823" t="s">
        <v>4457</v>
      </c>
    </row>
    <row r="236" spans="1:61" ht="11.25" hidden="1" customHeight="1" x14ac:dyDescent="0.2">
      <c r="A236" s="839" t="s">
        <v>4391</v>
      </c>
      <c r="B236" s="833" t="s">
        <v>4363</v>
      </c>
      <c r="C236" s="889" t="s">
        <v>107</v>
      </c>
      <c r="D236" s="889" t="s">
        <v>4205</v>
      </c>
      <c r="E236" s="699">
        <v>8</v>
      </c>
      <c r="F236" s="1153">
        <v>599</v>
      </c>
      <c r="G236" s="1133" t="s">
        <v>105</v>
      </c>
      <c r="H236" s="1133" t="s">
        <v>105</v>
      </c>
      <c r="I236">
        <v>46.88</v>
      </c>
      <c r="J236" s="618">
        <f t="shared" si="67"/>
        <v>3.071672354948805</v>
      </c>
      <c r="K236" s="835">
        <v>0.36</v>
      </c>
      <c r="L236" s="845">
        <v>4</v>
      </c>
      <c r="M236" s="609">
        <f t="shared" si="68"/>
        <v>1.44</v>
      </c>
      <c r="N236" s="828" t="s">
        <v>292</v>
      </c>
      <c r="O236" s="700">
        <v>0.33</v>
      </c>
      <c r="P236" s="603">
        <v>44882</v>
      </c>
      <c r="Q236" s="603">
        <v>44904</v>
      </c>
      <c r="R236" s="609">
        <f t="shared" si="69"/>
        <v>9.0909090909090811</v>
      </c>
      <c r="S236" s="667">
        <f>IF(INDEX(Historical!$D$7:$D$1225,MATCH(B236,Historical!$B$7:$B$1249,0))=0,"n/a",(INDEX(Historical!$C$7:$C$1227,MATCH(B236,Historical!$B$7:$B$1249,0))/INDEX(Historical!$D$7:$D$1225,MATCH(B236,Historical!$B$7:$B$1249,0))-1)*100)</f>
        <v>7.8947368421052655</v>
      </c>
      <c r="T236" s="667">
        <f>IF(INDEX(Historical!$F$7:$F$1218,MATCH(B236,Historical!$B$7:$B$1249,0))=0,"n/a",((INDEX(Historical!$C$7:$C$1227,MATCH(B236,Historical!$B$7:$B$1249,0))/INDEX(Historical!$F$7:$F$1218,MATCH(B236,Historical!$B$7:$B$1249,0)))^(1/3)-1)*100)</f>
        <v>7.8680957339111846</v>
      </c>
      <c r="U236" s="667">
        <f>IF(INDEX(Historical!$H$7:$H$1218,MATCH(B236,Historical!$B$7:$B$1249,0))=0,"n/a",((INDEX(Historical!$C$7:$C$1227,MATCH(B236,Historical!$B$7:$B$1249,0))/INDEX(Historical!$H$7:$H$1218,MATCH(B236,Historical!$B$7:$B$1249,0)))^(1/5)-1)*100)</f>
        <v>10.107855395181197</v>
      </c>
      <c r="V236" s="667">
        <f>IF(INDEX(Historical!$N$7:$N$1218,MATCH(B236,Historical!$B$7:$B$1249,0))=0,"n/a",((INDEX(Historical!$C$7:$C$1227,MATCH(B236,Historical!$B$7:$B$1249,0))/INDEX(Historical!$N$7:$N$1218,MATCH(B236,Historical!$B$7:$B$1249,0)))^(1/10)-1)*100)</f>
        <v>6.3162468992593812</v>
      </c>
      <c r="W236" s="668">
        <f t="shared" si="70"/>
        <v>1.6002945350927313</v>
      </c>
      <c r="X236" s="669" t="str">
        <f t="shared" si="71"/>
        <v>n/a</v>
      </c>
      <c r="Y236" s="834"/>
      <c r="Z236" s="618">
        <f t="shared" si="72"/>
        <v>26.568265682656829</v>
      </c>
      <c r="AA236" s="844">
        <f t="shared" si="73"/>
        <v>8.6494464944649447</v>
      </c>
      <c r="AB236" s="845">
        <v>12</v>
      </c>
      <c r="AC236" s="824">
        <v>5.42</v>
      </c>
      <c r="AD236" s="824" t="s">
        <v>135</v>
      </c>
      <c r="AE236" s="824">
        <v>3.14</v>
      </c>
      <c r="AF236" s="824">
        <v>1.86</v>
      </c>
      <c r="AG236" s="824">
        <v>17.419999999999998</v>
      </c>
      <c r="AH236" s="824" t="s">
        <v>135</v>
      </c>
      <c r="AI236" s="824" t="s">
        <v>135</v>
      </c>
      <c r="AJ236" s="824" t="s">
        <v>135</v>
      </c>
      <c r="AK236" s="824" t="s">
        <v>135</v>
      </c>
      <c r="AL236" s="836">
        <v>272.52999999999997</v>
      </c>
      <c r="AM236" s="830">
        <v>17.71</v>
      </c>
      <c r="AN236" s="824" t="s">
        <v>135</v>
      </c>
      <c r="AO236" s="705">
        <f t="shared" si="74"/>
        <v>4.530081255665058</v>
      </c>
      <c r="AP236" s="706">
        <f t="shared" si="75"/>
        <v>13.179527750130003</v>
      </c>
      <c r="AQ236" s="846">
        <f t="shared" si="76"/>
        <v>-15.441090936016554</v>
      </c>
      <c r="AR236" s="618">
        <f>INDEX(Historical!$C$7:$C$1227,MATCH(B236,Historical!$B$7:$B$1249,0))*IF(AH236="n/a",1.03,IF(AH236&lt;0,1.01,IF(AH236&gt;10,1.1,(1+AH236/100))))</f>
        <v>1.2668999999999999</v>
      </c>
      <c r="AS236" s="844">
        <f t="shared" si="77"/>
        <v>1.304907</v>
      </c>
      <c r="AT236" s="844">
        <f t="shared" si="81"/>
        <v>1.3440542100000001</v>
      </c>
      <c r="AU236" s="844">
        <f t="shared" si="81"/>
        <v>1.3843758363000003</v>
      </c>
      <c r="AV236" s="844">
        <f t="shared" si="81"/>
        <v>1.4259071113890003</v>
      </c>
      <c r="AW236" s="618">
        <f t="shared" si="78"/>
        <v>6.7261441576890011</v>
      </c>
      <c r="AX236" s="713">
        <f t="shared" si="79"/>
        <v>14.347577128176194</v>
      </c>
      <c r="AY236" s="891">
        <v>0.41</v>
      </c>
      <c r="AZ236" s="830">
        <v>42.105263157894733</v>
      </c>
      <c r="BA236" s="830">
        <v>-18.524727577535614</v>
      </c>
      <c r="BB236" s="830">
        <v>9.5581605049594351</v>
      </c>
      <c r="BC236" s="830">
        <v>15.002366303833426</v>
      </c>
      <c r="BE236" s="594">
        <v>2015</v>
      </c>
      <c r="BF236" s="856">
        <f t="shared" si="80"/>
        <v>1</v>
      </c>
      <c r="BG236" s="840">
        <v>1.26</v>
      </c>
      <c r="BH236" s="823" t="s">
        <v>4455</v>
      </c>
      <c r="BI236" s="823" t="s">
        <v>4456</v>
      </c>
    </row>
    <row r="237" spans="1:61" ht="11.25" hidden="1" customHeight="1" x14ac:dyDescent="0.2">
      <c r="A237" s="822" t="s">
        <v>4817</v>
      </c>
      <c r="B237" s="833" t="s">
        <v>571</v>
      </c>
      <c r="C237" s="889" t="s">
        <v>107</v>
      </c>
      <c r="D237" s="889" t="s">
        <v>4201</v>
      </c>
      <c r="E237" s="699">
        <v>24</v>
      </c>
      <c r="F237" s="1153">
        <v>149</v>
      </c>
      <c r="G237" s="1100" t="s">
        <v>105</v>
      </c>
      <c r="H237" s="1100" t="s">
        <v>105</v>
      </c>
      <c r="I237">
        <v>449.74</v>
      </c>
      <c r="J237" s="618">
        <f t="shared" si="67"/>
        <v>0.79156846177791618</v>
      </c>
      <c r="K237" s="842">
        <v>0.89</v>
      </c>
      <c r="L237" s="845">
        <v>4</v>
      </c>
      <c r="M237" s="609">
        <f t="shared" si="68"/>
        <v>3.56</v>
      </c>
      <c r="N237" s="828" t="s">
        <v>323</v>
      </c>
      <c r="O237" s="701">
        <v>0.82</v>
      </c>
      <c r="P237" s="603">
        <v>44708</v>
      </c>
      <c r="Q237" s="603">
        <v>44728</v>
      </c>
      <c r="R237" s="609">
        <f t="shared" si="69"/>
        <v>8.5365853658536661</v>
      </c>
      <c r="S237" s="667">
        <f>IF(INDEX(Historical!$D$7:$D$1225,MATCH(B237,Historical!$B$7:$B$1249,0))=0,"n/a",(INDEX(Historical!$C$7:$C$1227,MATCH(B237,Historical!$B$7:$B$1249,0))/INDEX(Historical!$D$7:$D$1225,MATCH(B237,Historical!$B$7:$B$1249,0))-1)*100)</f>
        <v>6.6006600660066139</v>
      </c>
      <c r="T237" s="667">
        <f>IF(INDEX(Historical!$F$7:$F$1218,MATCH(B237,Historical!$B$7:$B$1249,0))=0,"n/a",((INDEX(Historical!$C$7:$C$1227,MATCH(B237,Historical!$B$7:$B$1249,0))/INDEX(Historical!$F$7:$F$1218,MATCH(B237,Historical!$B$7:$B$1249,0)))^(1/3)-1)*100)</f>
        <v>9.2069506224545794</v>
      </c>
      <c r="U237" s="667">
        <f>IF(INDEX(Historical!$H$7:$H$1218,MATCH(B237,Historical!$B$7:$B$1249,0))=0,"n/a",((INDEX(Historical!$C$7:$C$1227,MATCH(B237,Historical!$B$7:$B$1249,0))/INDEX(Historical!$H$7:$H$1218,MATCH(B237,Historical!$B$7:$B$1249,0)))^(1/5)-1)*100)</f>
        <v>10.733788482471196</v>
      </c>
      <c r="V237" s="667">
        <f>IF(INDEX(Historical!$N$7:$N$1218,MATCH(B237,Historical!$B$7:$B$1249,0))=0,"n/a",((INDEX(Historical!$C$7:$C$1227,MATCH(B237,Historical!$B$7:$B$1249,0))/INDEX(Historical!$N$7:$N$1218,MATCH(B237,Historical!$B$7:$B$1249,0)))^(1/10)-1)*100)</f>
        <v>11.999715195688143</v>
      </c>
      <c r="W237" s="668">
        <f t="shared" si="70"/>
        <v>0.89450360341286828</v>
      </c>
      <c r="X237" s="669">
        <f t="shared" si="71"/>
        <v>1.1298724718390734</v>
      </c>
      <c r="Y237" s="833"/>
      <c r="Z237" s="618">
        <f t="shared" si="72"/>
        <v>34.799608993157378</v>
      </c>
      <c r="AA237" s="844">
        <f t="shared" si="73"/>
        <v>43.962854349951122</v>
      </c>
      <c r="AB237" s="845">
        <v>8</v>
      </c>
      <c r="AC237" s="824">
        <v>10.23</v>
      </c>
      <c r="AD237" s="824">
        <v>3.69</v>
      </c>
      <c r="AE237" s="824">
        <v>9.24</v>
      </c>
      <c r="AF237" s="824">
        <v>12.92</v>
      </c>
      <c r="AG237" s="824">
        <v>32.300000000000004</v>
      </c>
      <c r="AH237" s="824">
        <v>-1.0999999999999999</v>
      </c>
      <c r="AI237" s="824">
        <v>10.77</v>
      </c>
      <c r="AJ237" s="824">
        <v>9.5</v>
      </c>
      <c r="AK237" s="824">
        <v>11.899999999999999</v>
      </c>
      <c r="AL237" s="836">
        <v>17040</v>
      </c>
      <c r="AM237" s="830">
        <v>0.1</v>
      </c>
      <c r="AN237" s="824">
        <v>1.49</v>
      </c>
      <c r="AO237" s="705">
        <f t="shared" si="74"/>
        <v>-32.437497405702011</v>
      </c>
      <c r="AP237" s="706">
        <f t="shared" si="75"/>
        <v>11.525356944249111</v>
      </c>
      <c r="AQ237" s="846">
        <f t="shared" si="76"/>
        <v>402.43853275859351</v>
      </c>
      <c r="AR237" s="618">
        <f>INDEX(Historical!$C$7:$C$1227,MATCH(B237,Historical!$B$7:$B$1249,0))*IF(AH237="n/a",1.03,IF(AH237&lt;0,1.01,IF(AH237&gt;10,1.1,(1+AH237/100))))</f>
        <v>3.2623000000000002</v>
      </c>
      <c r="AS237" s="844">
        <f t="shared" si="77"/>
        <v>3.5885300000000004</v>
      </c>
      <c r="AT237" s="844">
        <f t="shared" si="81"/>
        <v>3.9473830000000008</v>
      </c>
      <c r="AU237" s="844">
        <f t="shared" si="81"/>
        <v>4.3421213000000014</v>
      </c>
      <c r="AV237" s="844">
        <f t="shared" si="81"/>
        <v>4.776333430000002</v>
      </c>
      <c r="AW237" s="618">
        <f t="shared" si="78"/>
        <v>19.916667730000004</v>
      </c>
      <c r="AX237" s="713">
        <f t="shared" si="79"/>
        <v>4.4284848423533605</v>
      </c>
      <c r="AY237" s="891">
        <v>0.78</v>
      </c>
      <c r="AZ237" s="830">
        <v>33.35</v>
      </c>
      <c r="BA237" s="830">
        <v>-6.88</v>
      </c>
      <c r="BB237" s="830">
        <v>10.029999999999999</v>
      </c>
      <c r="BC237" s="830">
        <v>11.940000000000001</v>
      </c>
      <c r="BE237" s="594">
        <v>1999</v>
      </c>
      <c r="BF237" s="856">
        <f t="shared" si="80"/>
        <v>3</v>
      </c>
      <c r="BG237" s="840">
        <v>12.5</v>
      </c>
      <c r="BH237" s="823" t="s">
        <v>4455</v>
      </c>
      <c r="BI237" s="823" t="s">
        <v>4456</v>
      </c>
    </row>
    <row r="238" spans="1:61" ht="11.25" hidden="1" customHeight="1" x14ac:dyDescent="0.2">
      <c r="A238" s="829" t="s">
        <v>4818</v>
      </c>
      <c r="B238" s="833" t="s">
        <v>234</v>
      </c>
      <c r="C238" s="889" t="s">
        <v>111</v>
      </c>
      <c r="D238" s="889" t="s">
        <v>210</v>
      </c>
      <c r="E238" s="699">
        <v>30</v>
      </c>
      <c r="F238" s="1153">
        <v>97</v>
      </c>
      <c r="G238" s="1131" t="s">
        <v>105</v>
      </c>
      <c r="H238" s="1131" t="s">
        <v>105</v>
      </c>
      <c r="I238">
        <v>80.349999999999994</v>
      </c>
      <c r="J238" s="618">
        <f t="shared" si="67"/>
        <v>0.97075295581829502</v>
      </c>
      <c r="K238" s="842">
        <v>0.19500000000000001</v>
      </c>
      <c r="L238" s="845">
        <v>4</v>
      </c>
      <c r="M238" s="609">
        <f t="shared" si="68"/>
        <v>0.78</v>
      </c>
      <c r="N238" s="828" t="s">
        <v>167</v>
      </c>
      <c r="O238" s="701">
        <v>0.17499999999999999</v>
      </c>
      <c r="P238" s="603">
        <v>44594</v>
      </c>
      <c r="Q238" s="603">
        <v>44609</v>
      </c>
      <c r="R238" s="609">
        <f t="shared" si="69"/>
        <v>11.428571428571439</v>
      </c>
      <c r="S238" s="667">
        <f>IF(INDEX(Historical!$D$7:$D$1225,MATCH(B238,Historical!$B$7:$B$1249,0))=0,"n/a",(INDEX(Historical!$C$7:$C$1227,MATCH(B238,Historical!$B$7:$B$1249,0))/INDEX(Historical!$D$7:$D$1225,MATCH(B238,Historical!$B$7:$B$1249,0))-1)*100)</f>
        <v>12.903225806451601</v>
      </c>
      <c r="T238" s="667">
        <f>IF(INDEX(Historical!$F$7:$F$1218,MATCH(B238,Historical!$B$7:$B$1249,0))=0,"n/a",((INDEX(Historical!$C$7:$C$1227,MATCH(B238,Historical!$B$7:$B$1249,0))/INDEX(Historical!$F$7:$F$1218,MATCH(B238,Historical!$B$7:$B$1249,0)))^(1/3)-1)*100)</f>
        <v>14.403367506678077</v>
      </c>
      <c r="U238" s="667">
        <f>IF(INDEX(Historical!$H$7:$H$1218,MATCH(B238,Historical!$B$7:$B$1249,0))=0,"n/a",((INDEX(Historical!$C$7:$C$1227,MATCH(B238,Historical!$B$7:$B$1249,0))/INDEX(Historical!$H$7:$H$1218,MATCH(B238,Historical!$B$7:$B$1249,0)))^(1/5)-1)*100)</f>
        <v>11.983021513918857</v>
      </c>
      <c r="V238" s="667">
        <f>IF(INDEX(Historical!$N$7:$N$1218,MATCH(B238,Historical!$B$7:$B$1249,0))=0,"n/a",((INDEX(Historical!$C$7:$C$1227,MATCH(B238,Historical!$B$7:$B$1249,0))/INDEX(Historical!$N$7:$N$1218,MATCH(B238,Historical!$B$7:$B$1249,0)))^(1/10)-1)*100)</f>
        <v>10.097491854803042</v>
      </c>
      <c r="W238" s="668">
        <f t="shared" si="70"/>
        <v>1.1867324763643092</v>
      </c>
      <c r="X238" s="669">
        <f t="shared" si="71"/>
        <v>0.88110452308226883</v>
      </c>
      <c r="Y238" s="628"/>
      <c r="Z238" s="618">
        <f t="shared" si="72"/>
        <v>19.5</v>
      </c>
      <c r="AA238" s="844">
        <f t="shared" si="73"/>
        <v>20.087499999999999</v>
      </c>
      <c r="AB238" s="845">
        <v>12</v>
      </c>
      <c r="AC238" s="824">
        <v>4</v>
      </c>
      <c r="AD238" s="824">
        <v>1.52</v>
      </c>
      <c r="AE238" s="824">
        <v>1.91</v>
      </c>
      <c r="AF238" s="824">
        <v>3.67</v>
      </c>
      <c r="AG238" s="824">
        <v>19.2</v>
      </c>
      <c r="AH238" s="824">
        <v>52.300000000000004</v>
      </c>
      <c r="AI238" s="824">
        <v>1.7500000000000002</v>
      </c>
      <c r="AJ238" s="824">
        <v>13.600000000000001</v>
      </c>
      <c r="AK238" s="824">
        <v>13.4</v>
      </c>
      <c r="AL238" s="836">
        <v>3790</v>
      </c>
      <c r="AM238" s="830">
        <v>0.5</v>
      </c>
      <c r="AN238" s="824">
        <v>0.26</v>
      </c>
      <c r="AO238" s="705">
        <f t="shared" si="74"/>
        <v>-7.1337255302628471</v>
      </c>
      <c r="AP238" s="706">
        <f t="shared" si="75"/>
        <v>12.953774469737152</v>
      </c>
      <c r="AQ238" s="846">
        <f t="shared" si="76"/>
        <v>81.01089592741215</v>
      </c>
      <c r="AR238" s="618">
        <f>INDEX(Historical!$C$7:$C$1227,MATCH(B238,Historical!$B$7:$B$1249,0))*IF(AH238="n/a",1.03,IF(AH238&lt;0,1.01,IF(AH238&gt;10,1.1,(1+AH238/100))))</f>
        <v>0.77</v>
      </c>
      <c r="AS238" s="844">
        <f t="shared" si="77"/>
        <v>0.78347500000000003</v>
      </c>
      <c r="AT238" s="844">
        <f t="shared" ref="AT238:AV257" si="82">IF($AK238="n/a",1.03*AS238,IF($AK238&lt;0,1.01*AS238,IF($AK238&gt;10,1.1*AS238,(1+$AK238/100)*AS238)))</f>
        <v>0.86182250000000016</v>
      </c>
      <c r="AU238" s="844">
        <f t="shared" si="82"/>
        <v>0.94800475000000028</v>
      </c>
      <c r="AV238" s="844">
        <f t="shared" si="82"/>
        <v>1.0428052250000004</v>
      </c>
      <c r="AW238" s="618">
        <f t="shared" si="78"/>
        <v>4.4061074750000007</v>
      </c>
      <c r="AX238" s="713">
        <f t="shared" si="79"/>
        <v>5.4836434038581219</v>
      </c>
      <c r="AY238" s="891">
        <v>1</v>
      </c>
      <c r="AZ238" s="830">
        <v>22.02</v>
      </c>
      <c r="BA238" s="830">
        <v>-13.4</v>
      </c>
      <c r="BB238" s="830">
        <v>-0.16999999999999998</v>
      </c>
      <c r="BC238" s="830">
        <v>2.5499999999999998</v>
      </c>
      <c r="BE238" s="594">
        <v>1993</v>
      </c>
      <c r="BF238" s="856">
        <f t="shared" si="80"/>
        <v>3</v>
      </c>
      <c r="BG238" s="840">
        <v>11.200000000000001</v>
      </c>
      <c r="BH238" s="823" t="s">
        <v>4455</v>
      </c>
      <c r="BI238" s="823" t="s">
        <v>4456</v>
      </c>
    </row>
    <row r="239" spans="1:61" ht="11.25" hidden="1" customHeight="1" x14ac:dyDescent="0.2">
      <c r="A239" s="822" t="s">
        <v>4819</v>
      </c>
      <c r="B239" s="833" t="s">
        <v>1163</v>
      </c>
      <c r="C239" s="889" t="s">
        <v>107</v>
      </c>
      <c r="D239" s="889" t="s">
        <v>4205</v>
      </c>
      <c r="E239" s="699">
        <v>12</v>
      </c>
      <c r="F239" s="1153">
        <v>367</v>
      </c>
      <c r="G239" s="1153" t="s">
        <v>105</v>
      </c>
      <c r="H239" s="1153" t="s">
        <v>105</v>
      </c>
      <c r="I239">
        <v>35.61</v>
      </c>
      <c r="J239" s="618">
        <f t="shared" si="67"/>
        <v>1.9095759618084809</v>
      </c>
      <c r="K239" s="835">
        <v>0.17</v>
      </c>
      <c r="L239" s="845">
        <v>4</v>
      </c>
      <c r="M239" s="609">
        <f t="shared" si="68"/>
        <v>0.68</v>
      </c>
      <c r="N239" s="828" t="s">
        <v>162</v>
      </c>
      <c r="O239" s="703">
        <v>0.15</v>
      </c>
      <c r="P239" s="603">
        <v>44727</v>
      </c>
      <c r="Q239" s="603">
        <v>44743</v>
      </c>
      <c r="R239" s="609">
        <f t="shared" si="69"/>
        <v>13.333333333333346</v>
      </c>
      <c r="S239" s="667">
        <f>IF(INDEX(Historical!$D$7:$D$1225,MATCH(B239,Historical!$B$7:$B$1249,0))=0,"n/a",(INDEX(Historical!$C$7:$C$1227,MATCH(B239,Historical!$B$7:$B$1249,0))/INDEX(Historical!$D$7:$D$1225,MATCH(B239,Historical!$B$7:$B$1249,0))-1)*100)</f>
        <v>12.000000000000011</v>
      </c>
      <c r="T239" s="667">
        <f>IF(INDEX(Historical!$F$7:$F$1218,MATCH(B239,Historical!$B$7:$B$1249,0))=0,"n/a",((INDEX(Historical!$C$7:$C$1227,MATCH(B239,Historical!$B$7:$B$1249,0))/INDEX(Historical!$F$7:$F$1218,MATCH(B239,Historical!$B$7:$B$1249,0)))^(1/3)-1)*100)</f>
        <v>11.868894208139679</v>
      </c>
      <c r="U239" s="667">
        <f>IF(INDEX(Historical!$H$7:$H$1218,MATCH(B239,Historical!$B$7:$B$1249,0))=0,"n/a",((INDEX(Historical!$C$7:$C$1227,MATCH(B239,Historical!$B$7:$B$1249,0))/INDEX(Historical!$H$7:$H$1218,MATCH(B239,Historical!$B$7:$B$1249,0)))^(1/5)-1)*100)</f>
        <v>10.494795379650323</v>
      </c>
      <c r="V239" s="667">
        <f>IF(INDEX(Historical!$N$7:$N$1218,MATCH(B239,Historical!$B$7:$B$1249,0))=0,"n/a",((INDEX(Historical!$C$7:$C$1227,MATCH(B239,Historical!$B$7:$B$1249,0))/INDEX(Historical!$N$7:$N$1218,MATCH(B239,Historical!$B$7:$B$1249,0)))^(1/10)-1)*100)</f>
        <v>9.1492645982798706</v>
      </c>
      <c r="W239" s="668">
        <f t="shared" si="70"/>
        <v>1.1470643642357248</v>
      </c>
      <c r="X239" s="669">
        <f t="shared" si="71"/>
        <v>0.70434868319800836</v>
      </c>
      <c r="Y239" s="894" t="s">
        <v>3876</v>
      </c>
      <c r="Z239" s="618">
        <f t="shared" si="72"/>
        <v>42.236024844720497</v>
      </c>
      <c r="AA239" s="844">
        <f t="shared" si="73"/>
        <v>22.118012422360248</v>
      </c>
      <c r="AB239" s="845">
        <v>12</v>
      </c>
      <c r="AC239" s="824">
        <v>1.61</v>
      </c>
      <c r="AD239" s="824">
        <v>2.23</v>
      </c>
      <c r="AE239" s="824">
        <v>12.51</v>
      </c>
      <c r="AF239" s="824">
        <v>4.53</v>
      </c>
      <c r="AG239" s="824">
        <v>16.2</v>
      </c>
      <c r="AH239" s="824">
        <v>12.2</v>
      </c>
      <c r="AI239" s="824">
        <v>5.0200000000000005</v>
      </c>
      <c r="AJ239" s="824">
        <v>14.899999999999999</v>
      </c>
      <c r="AK239" s="824">
        <v>10</v>
      </c>
      <c r="AL239" s="836">
        <v>5100</v>
      </c>
      <c r="AM239" s="830">
        <v>1.0999999999999999</v>
      </c>
      <c r="AN239" s="824">
        <v>0</v>
      </c>
      <c r="AO239" s="705">
        <f t="shared" si="74"/>
        <v>-9.7136410809014446</v>
      </c>
      <c r="AP239" s="706">
        <f t="shared" si="75"/>
        <v>12.404371341458804</v>
      </c>
      <c r="AQ239" s="846">
        <f t="shared" si="76"/>
        <v>111.02353346728569</v>
      </c>
      <c r="AR239" s="618">
        <f>INDEX(Historical!$C$7:$C$1227,MATCH(B239,Historical!$B$7:$B$1249,0))*IF(AH239="n/a",1.03,IF(AH239&lt;0,1.01,IF(AH239&gt;10,1.1,(1+AH239/100))))</f>
        <v>0.6160000000000001</v>
      </c>
      <c r="AS239" s="844">
        <f t="shared" si="77"/>
        <v>0.64692320000000014</v>
      </c>
      <c r="AT239" s="844">
        <f t="shared" si="82"/>
        <v>0.71161552000000017</v>
      </c>
      <c r="AU239" s="844">
        <f t="shared" si="82"/>
        <v>0.78277707200000024</v>
      </c>
      <c r="AV239" s="844">
        <f t="shared" si="82"/>
        <v>0.86105477920000029</v>
      </c>
      <c r="AW239" s="618">
        <f t="shared" si="78"/>
        <v>3.6183705712000012</v>
      </c>
      <c r="AX239" s="713">
        <f t="shared" si="79"/>
        <v>10.161108034821682</v>
      </c>
      <c r="AY239" s="891">
        <v>0.77</v>
      </c>
      <c r="AZ239" s="830">
        <v>3.37</v>
      </c>
      <c r="BA239" s="830">
        <v>-31.09</v>
      </c>
      <c r="BB239" s="830">
        <v>-7.6700000000000008</v>
      </c>
      <c r="BC239" s="830">
        <v>-12.31</v>
      </c>
      <c r="BE239" s="594">
        <v>2011</v>
      </c>
      <c r="BF239" s="856">
        <f t="shared" si="80"/>
        <v>1</v>
      </c>
      <c r="BG239" s="840">
        <v>1.7999999999999998</v>
      </c>
      <c r="BH239" s="823" t="s">
        <v>4455</v>
      </c>
      <c r="BI239" s="823" t="s">
        <v>4456</v>
      </c>
    </row>
    <row r="240" spans="1:61" ht="11.25" hidden="1" customHeight="1" x14ac:dyDescent="0.2">
      <c r="A240" s="839" t="s">
        <v>4820</v>
      </c>
      <c r="B240" s="833" t="s">
        <v>580</v>
      </c>
      <c r="C240" s="889" t="s">
        <v>107</v>
      </c>
      <c r="D240" s="889" t="s">
        <v>4205</v>
      </c>
      <c r="E240" s="699">
        <v>32</v>
      </c>
      <c r="F240" s="1153">
        <v>89</v>
      </c>
      <c r="G240" s="1155" t="s">
        <v>105</v>
      </c>
      <c r="H240" s="1155" t="s">
        <v>105</v>
      </c>
      <c r="I240">
        <v>66</v>
      </c>
      <c r="J240" s="618">
        <f t="shared" si="67"/>
        <v>2.7272727272727275</v>
      </c>
      <c r="K240" s="835">
        <v>0.45</v>
      </c>
      <c r="L240" s="845">
        <v>4</v>
      </c>
      <c r="M240" s="609">
        <f t="shared" si="68"/>
        <v>1.8</v>
      </c>
      <c r="N240" s="828" t="s">
        <v>238</v>
      </c>
      <c r="O240" s="700">
        <v>0.42</v>
      </c>
      <c r="P240" s="603">
        <v>44833</v>
      </c>
      <c r="Q240" s="603">
        <v>44848</v>
      </c>
      <c r="R240" s="609">
        <f t="shared" si="69"/>
        <v>7.1428571428571495</v>
      </c>
      <c r="S240" s="667">
        <f>IF(INDEX(Historical!$D$7:$D$1225,MATCH(B240,Historical!$B$7:$B$1249,0))=0,"n/a",(INDEX(Historical!$C$7:$C$1227,MATCH(B240,Historical!$B$7:$B$1249,0))/INDEX(Historical!$D$7:$D$1225,MATCH(B240,Historical!$B$7:$B$1249,0))-1)*100)</f>
        <v>6.25</v>
      </c>
      <c r="T240" s="667">
        <f>IF(INDEX(Historical!$F$7:$F$1218,MATCH(B240,Historical!$B$7:$B$1249,0))=0,"n/a",((INDEX(Historical!$C$7:$C$1227,MATCH(B240,Historical!$B$7:$B$1249,0))/INDEX(Historical!$F$7:$F$1218,MATCH(B240,Historical!$B$7:$B$1249,0)))^(1/3)-1)*100)</f>
        <v>14.122848941808041</v>
      </c>
      <c r="U240" s="667">
        <f>IF(INDEX(Historical!$H$7:$H$1218,MATCH(B240,Historical!$B$7:$B$1249,0))=0,"n/a",((INDEX(Historical!$C$7:$C$1227,MATCH(B240,Historical!$B$7:$B$1249,0))/INDEX(Historical!$H$7:$H$1218,MATCH(B240,Historical!$B$7:$B$1249,0)))^(1/5)-1)*100)</f>
        <v>16.637894619954462</v>
      </c>
      <c r="V240" s="667">
        <f>IF(INDEX(Historical!$N$7:$N$1218,MATCH(B240,Historical!$B$7:$B$1249,0))=0,"n/a",((INDEX(Historical!$C$7:$C$1227,MATCH(B240,Historical!$B$7:$B$1249,0))/INDEX(Historical!$N$7:$N$1218,MATCH(B240,Historical!$B$7:$B$1249,0)))^(1/10)-1)*100)</f>
        <v>15.389304249040325</v>
      </c>
      <c r="W240" s="668">
        <f t="shared" si="70"/>
        <v>1.0811336465059491</v>
      </c>
      <c r="X240" s="669" t="str">
        <f t="shared" si="71"/>
        <v>n/a</v>
      </c>
      <c r="Y240" s="641"/>
      <c r="Z240" s="618" t="str">
        <f t="shared" si="72"/>
        <v>n/a</v>
      </c>
      <c r="AA240" s="844" t="str">
        <f t="shared" si="73"/>
        <v>n/a</v>
      </c>
      <c r="AB240" s="845">
        <v>12</v>
      </c>
      <c r="AC240" s="824" t="s">
        <v>135</v>
      </c>
      <c r="AD240" s="824" t="s">
        <v>135</v>
      </c>
      <c r="AE240" s="824" t="s">
        <v>135</v>
      </c>
      <c r="AF240" s="824" t="s">
        <v>135</v>
      </c>
      <c r="AG240" s="824" t="s">
        <v>135</v>
      </c>
      <c r="AH240" s="824" t="s">
        <v>135</v>
      </c>
      <c r="AI240" s="824" t="s">
        <v>135</v>
      </c>
      <c r="AJ240" s="824" t="s">
        <v>135</v>
      </c>
      <c r="AK240" s="824" t="s">
        <v>135</v>
      </c>
      <c r="AL240" s="836" t="s">
        <v>135</v>
      </c>
      <c r="AM240" s="830" t="s">
        <v>135</v>
      </c>
      <c r="AN240" s="824" t="s">
        <v>135</v>
      </c>
      <c r="AO240" s="705" t="str">
        <f t="shared" si="74"/>
        <v>n/a</v>
      </c>
      <c r="AP240" s="706">
        <f t="shared" si="75"/>
        <v>19.365167347227189</v>
      </c>
      <c r="AQ240" s="846" t="str">
        <f t="shared" si="76"/>
        <v>n/a</v>
      </c>
      <c r="AR240" s="618">
        <f>INDEX(Historical!$C$7:$C$1227,MATCH(B240,Historical!$B$7:$B$1249,0))*IF(AH240="n/a",1.03,IF(AH240&lt;0,1.01,IF(AH240&gt;10,1.1,(1+AH240/100))))</f>
        <v>1.4008</v>
      </c>
      <c r="AS240" s="844">
        <f t="shared" si="77"/>
        <v>1.4428240000000001</v>
      </c>
      <c r="AT240" s="844">
        <f t="shared" si="82"/>
        <v>1.48610872</v>
      </c>
      <c r="AU240" s="844">
        <f t="shared" si="82"/>
        <v>1.5306919816000002</v>
      </c>
      <c r="AV240" s="844">
        <f t="shared" si="82"/>
        <v>1.5766127410480002</v>
      </c>
      <c r="AW240" s="618">
        <f t="shared" si="78"/>
        <v>7.4370374426480002</v>
      </c>
      <c r="AX240" s="713">
        <f t="shared" si="79"/>
        <v>11.268238549466666</v>
      </c>
      <c r="AY240" s="891" t="s">
        <v>135</v>
      </c>
      <c r="AZ240" s="830" t="s">
        <v>135</v>
      </c>
      <c r="BA240" s="830" t="s">
        <v>135</v>
      </c>
      <c r="BB240" s="830" t="s">
        <v>135</v>
      </c>
      <c r="BC240" s="830" t="s">
        <v>135</v>
      </c>
      <c r="BD240" s="865" t="s">
        <v>4133</v>
      </c>
      <c r="BE240" s="594">
        <v>2008</v>
      </c>
      <c r="BF240" s="856">
        <f t="shared" si="80"/>
        <v>2</v>
      </c>
      <c r="BG240" s="840" t="s">
        <v>135</v>
      </c>
      <c r="BH240" s="823" t="s">
        <v>4455</v>
      </c>
      <c r="BI240" s="823" t="s">
        <v>4456</v>
      </c>
    </row>
    <row r="241" spans="1:61" s="737" customFormat="1" ht="11.25" hidden="1" customHeight="1" x14ac:dyDescent="0.2">
      <c r="A241" s="886" t="s">
        <v>4569</v>
      </c>
      <c r="B241" s="743" t="s">
        <v>4559</v>
      </c>
      <c r="C241" s="889" t="s">
        <v>107</v>
      </c>
      <c r="D241" s="889" t="s">
        <v>4205</v>
      </c>
      <c r="E241" s="721">
        <v>6</v>
      </c>
      <c r="F241" s="1153">
        <v>657</v>
      </c>
      <c r="G241" s="1154" t="s">
        <v>105</v>
      </c>
      <c r="H241" s="1154" t="s">
        <v>105</v>
      </c>
      <c r="I241">
        <v>14.91</v>
      </c>
      <c r="J241" s="723">
        <f t="shared" si="67"/>
        <v>3.2193158953722332</v>
      </c>
      <c r="K241" s="724">
        <v>0.12</v>
      </c>
      <c r="L241" s="725">
        <v>4</v>
      </c>
      <c r="M241" s="726">
        <f t="shared" si="68"/>
        <v>0.48</v>
      </c>
      <c r="N241" s="727" t="s">
        <v>323</v>
      </c>
      <c r="O241" s="728">
        <v>0.11</v>
      </c>
      <c r="P241" s="1049">
        <v>44630</v>
      </c>
      <c r="Q241" s="1049">
        <v>44645</v>
      </c>
      <c r="R241" s="726">
        <f t="shared" si="69"/>
        <v>9.0909090909090864</v>
      </c>
      <c r="S241" s="667">
        <f>IF(INDEX(Historical!$D$7:$D$1225,MATCH(B241,Historical!$B$7:$B$1249,0))=0,"n/a",(INDEX(Historical!$C$7:$C$1227,MATCH(B241,Historical!$B$7:$B$1249,0))/INDEX(Historical!$D$7:$D$1225,MATCH(B241,Historical!$B$7:$B$1249,0))-1)*100)</f>
        <v>9.9999999999999858</v>
      </c>
      <c r="T241" s="667">
        <f>IF(INDEX(Historical!$F$7:$F$1218,MATCH(B241,Historical!$B$7:$B$1249,0))=0,"n/a",((INDEX(Historical!$C$7:$C$1227,MATCH(B241,Historical!$B$7:$B$1249,0))/INDEX(Historical!$F$7:$F$1218,MATCH(B241,Historical!$B$7:$B$1249,0)))^(1/3)-1)*100)</f>
        <v>12.382061455639448</v>
      </c>
      <c r="U241" s="667">
        <f>IF(INDEX(Historical!$H$7:$H$1218,MATCH(B241,Historical!$B$7:$B$1249,0))=0,"n/a",((INDEX(Historical!$C$7:$C$1227,MATCH(B241,Historical!$B$7:$B$1249,0))/INDEX(Historical!$H$7:$H$1218,MATCH(B241,Historical!$B$7:$B$1249,0)))^(1/5)-1)*100)</f>
        <v>12.888132073019754</v>
      </c>
      <c r="V241" s="667" t="str">
        <f>IF(INDEX(Historical!$N$7:$N$1218,MATCH(B241,Historical!$B$7:$B$1249,0))=0,"n/a",((INDEX(Historical!$C$7:$C$1227,MATCH(B241,Historical!$B$7:$B$1249,0))/INDEX(Historical!$N$7:$N$1218,MATCH(B241,Historical!$B$7:$B$1249,0)))^(1/10)-1)*100)</f>
        <v>n/a</v>
      </c>
      <c r="W241" s="668" t="str">
        <f t="shared" si="70"/>
        <v>n/a</v>
      </c>
      <c r="X241" s="669">
        <f t="shared" si="71"/>
        <v>1.0922145824593013</v>
      </c>
      <c r="Y241" s="890"/>
      <c r="Z241" s="723">
        <f t="shared" si="72"/>
        <v>34.532374100719423</v>
      </c>
      <c r="AA241" s="730">
        <f t="shared" si="73"/>
        <v>10.726618705035973</v>
      </c>
      <c r="AB241" s="725">
        <v>12</v>
      </c>
      <c r="AC241" s="731">
        <v>1.39</v>
      </c>
      <c r="AD241" s="731">
        <v>1.56</v>
      </c>
      <c r="AE241" s="731">
        <v>2.4900000000000002</v>
      </c>
      <c r="AF241" s="731">
        <v>0.87</v>
      </c>
      <c r="AG241" s="731">
        <v>8.1</v>
      </c>
      <c r="AH241" s="731">
        <v>47.3</v>
      </c>
      <c r="AI241" s="731">
        <v>-9.8699999999999992</v>
      </c>
      <c r="AJ241" s="731">
        <v>11.799999999999999</v>
      </c>
      <c r="AK241" s="731">
        <v>7.0000000000000009</v>
      </c>
      <c r="AL241" s="732">
        <v>137.69999999999999</v>
      </c>
      <c r="AM241" s="733">
        <v>2.5</v>
      </c>
      <c r="AN241" s="731">
        <v>0</v>
      </c>
      <c r="AO241" s="734">
        <f t="shared" si="74"/>
        <v>5.3808292633560146</v>
      </c>
      <c r="AP241" s="735">
        <f t="shared" si="75"/>
        <v>16.107447968391988</v>
      </c>
      <c r="AQ241" s="846">
        <f t="shared" si="76"/>
        <v>-35.597935597679978</v>
      </c>
      <c r="AR241" s="618">
        <f>INDEX(Historical!$C$7:$C$1227,MATCH(B241,Historical!$B$7:$B$1249,0))*IF(AH241="n/a",1.03,IF(AH241&lt;0,1.01,IF(AH241&gt;10,1.1,(1+AH241/100))))</f>
        <v>0.48400000000000004</v>
      </c>
      <c r="AS241" s="730">
        <f t="shared" si="77"/>
        <v>0.48884000000000005</v>
      </c>
      <c r="AT241" s="730">
        <f t="shared" si="82"/>
        <v>0.52305880000000005</v>
      </c>
      <c r="AU241" s="730">
        <f t="shared" si="82"/>
        <v>0.55967291600000013</v>
      </c>
      <c r="AV241" s="730">
        <f t="shared" si="82"/>
        <v>0.59885002012000021</v>
      </c>
      <c r="AW241" s="723">
        <f t="shared" si="78"/>
        <v>2.6544217361200007</v>
      </c>
      <c r="AX241" s="736">
        <f t="shared" si="79"/>
        <v>17.802962683568079</v>
      </c>
      <c r="AY241" s="892">
        <v>0.42</v>
      </c>
      <c r="AZ241" s="733">
        <v>3.83</v>
      </c>
      <c r="BA241" s="733">
        <v>-15.43</v>
      </c>
      <c r="BB241" s="733">
        <v>0.77999999999999992</v>
      </c>
      <c r="BC241" s="733">
        <v>-4.68</v>
      </c>
      <c r="BD241" s="866"/>
      <c r="BE241" s="594">
        <v>2017</v>
      </c>
      <c r="BF241" s="856">
        <f t="shared" si="80"/>
        <v>1</v>
      </c>
      <c r="BG241" s="784">
        <v>0.89999999999999991</v>
      </c>
      <c r="BH241" s="823" t="s">
        <v>4455</v>
      </c>
      <c r="BI241" s="823" t="s">
        <v>4456</v>
      </c>
    </row>
    <row r="242" spans="1:61" ht="11.25" hidden="1" customHeight="1" x14ac:dyDescent="0.2">
      <c r="A242" s="839" t="s">
        <v>5255</v>
      </c>
      <c r="B242" s="833" t="s">
        <v>5250</v>
      </c>
      <c r="C242" s="889" t="s">
        <v>107</v>
      </c>
      <c r="D242" s="889" t="s">
        <v>4205</v>
      </c>
      <c r="E242" s="699">
        <v>7</v>
      </c>
      <c r="F242" s="1153">
        <v>611</v>
      </c>
      <c r="G242" s="1132" t="s">
        <v>105</v>
      </c>
      <c r="H242" s="1132" t="s">
        <v>105</v>
      </c>
      <c r="I242">
        <v>23.78</v>
      </c>
      <c r="J242" s="618">
        <f t="shared" si="67"/>
        <v>2.6913372582001682</v>
      </c>
      <c r="K242" s="835">
        <v>0.16</v>
      </c>
      <c r="L242" s="845">
        <v>4</v>
      </c>
      <c r="M242" s="609">
        <f t="shared" si="68"/>
        <v>0.64</v>
      </c>
      <c r="N242" s="828" t="s">
        <v>316</v>
      </c>
      <c r="O242" s="700">
        <v>0.14549999999999999</v>
      </c>
      <c r="P242" s="603">
        <v>44552</v>
      </c>
      <c r="Q242" s="603">
        <v>44561</v>
      </c>
      <c r="R242" s="609">
        <f t="shared" si="69"/>
        <v>9.9656357388316241</v>
      </c>
      <c r="S242" s="667">
        <f>IF(INDEX(Historical!$D$7:$D$1225,MATCH(B242,Historical!$B$7:$B$1249,0))=0,"n/a",(INDEX(Historical!$C$7:$C$1227,MATCH(B242,Historical!$B$7:$B$1249,0))/INDEX(Historical!$D$7:$D$1225,MATCH(B242,Historical!$B$7:$B$1249,0))-1)*100)</f>
        <v>2.5000000000000133</v>
      </c>
      <c r="T242" s="667">
        <f>IF(INDEX(Historical!$F$7:$F$1218,MATCH(B242,Historical!$B$7:$B$1249,0))=0,"n/a",((INDEX(Historical!$C$7:$C$1227,MATCH(B242,Historical!$B$7:$B$1249,0))/INDEX(Historical!$F$7:$F$1218,MATCH(B242,Historical!$B$7:$B$1249,0)))^(1/3)-1)*100)</f>
        <v>4.0811742977667542</v>
      </c>
      <c r="U242" s="667">
        <f>IF(INDEX(Historical!$H$7:$H$1218,MATCH(B242,Historical!$B$7:$B$1249,0))=0,"n/a",((INDEX(Historical!$C$7:$C$1227,MATCH(B242,Historical!$B$7:$B$1249,0))/INDEX(Historical!$H$7:$H$1218,MATCH(B242,Historical!$B$7:$B$1249,0)))^(1/5)-1)*100)</f>
        <v>4.4003241603481458</v>
      </c>
      <c r="V242" s="667">
        <f>IF(INDEX(Historical!$N$7:$N$1218,MATCH(B242,Historical!$B$7:$B$1249,0))=0,"n/a",((INDEX(Historical!$C$7:$C$1227,MATCH(B242,Historical!$B$7:$B$1249,0))/INDEX(Historical!$N$7:$N$1218,MATCH(B242,Historical!$B$7:$B$1249,0)))^(1/10)-1)*100)</f>
        <v>3.1549783115105257</v>
      </c>
      <c r="W242" s="668">
        <f t="shared" si="70"/>
        <v>1.3947240601604578</v>
      </c>
      <c r="X242" s="669">
        <f t="shared" si="71"/>
        <v>0.37609608208103806</v>
      </c>
      <c r="Y242" s="640"/>
      <c r="Z242" s="618">
        <f t="shared" si="72"/>
        <v>23.272727272727273</v>
      </c>
      <c r="AA242" s="844">
        <f t="shared" si="73"/>
        <v>8.6472727272727283</v>
      </c>
      <c r="AB242" s="845">
        <v>12</v>
      </c>
      <c r="AC242" s="824">
        <v>2.75</v>
      </c>
      <c r="AD242" s="824" t="s">
        <v>135</v>
      </c>
      <c r="AE242" s="824">
        <v>2.0499999999999998</v>
      </c>
      <c r="AF242" s="824">
        <v>1.3</v>
      </c>
      <c r="AG242" s="824">
        <v>15.299999999999999</v>
      </c>
      <c r="AH242" s="824">
        <v>27.500000000000004</v>
      </c>
      <c r="AI242" s="824">
        <v>-10.92</v>
      </c>
      <c r="AJ242" s="824">
        <v>11.700000000000001</v>
      </c>
      <c r="AK242" s="824" t="s">
        <v>135</v>
      </c>
      <c r="AL242" s="836">
        <v>263.52</v>
      </c>
      <c r="AM242" s="830">
        <v>20.100000000000001</v>
      </c>
      <c r="AN242" s="824">
        <v>0.19</v>
      </c>
      <c r="AO242" s="705">
        <f t="shared" si="74"/>
        <v>-1.5556113087244139</v>
      </c>
      <c r="AP242" s="706">
        <f t="shared" si="75"/>
        <v>7.0916614185483144</v>
      </c>
      <c r="AQ242" s="846">
        <f t="shared" si="76"/>
        <v>-29.316182755866805</v>
      </c>
      <c r="AR242" s="618">
        <f>INDEX(Historical!$C$7:$C$1227,MATCH(B242,Historical!$B$7:$B$1249,0))*IF(AH242="n/a",1.03,IF(AH242&lt;0,1.01,IF(AH242&gt;10,1.1,(1+AH242/100))))</f>
        <v>0.65599999999999992</v>
      </c>
      <c r="AS242" s="844">
        <f t="shared" si="77"/>
        <v>0.66255999999999993</v>
      </c>
      <c r="AT242" s="844">
        <f t="shared" si="82"/>
        <v>0.68243679999999995</v>
      </c>
      <c r="AU242" s="844">
        <f t="shared" si="82"/>
        <v>0.70290990399999997</v>
      </c>
      <c r="AV242" s="844">
        <f t="shared" si="82"/>
        <v>0.72399720111999999</v>
      </c>
      <c r="AW242" s="618">
        <f t="shared" si="78"/>
        <v>3.4279039051199995</v>
      </c>
      <c r="AX242" s="713">
        <f t="shared" si="79"/>
        <v>14.415071089655171</v>
      </c>
      <c r="AY242" s="891">
        <v>0.48</v>
      </c>
      <c r="AZ242" s="830">
        <v>30.630000000000003</v>
      </c>
      <c r="BA242" s="830">
        <v>-15.72</v>
      </c>
      <c r="BB242" s="830">
        <v>10.290000000000001</v>
      </c>
      <c r="BC242" s="830">
        <v>4.2700000000000005</v>
      </c>
      <c r="BE242" s="594">
        <v>2015</v>
      </c>
      <c r="BF242" s="856">
        <f t="shared" si="80"/>
        <v>1</v>
      </c>
      <c r="BG242" s="840">
        <v>1</v>
      </c>
      <c r="BH242" s="823" t="s">
        <v>4455</v>
      </c>
      <c r="BI242" s="823" t="s">
        <v>4456</v>
      </c>
    </row>
    <row r="243" spans="1:61" ht="11.25" hidden="1" customHeight="1" x14ac:dyDescent="0.2">
      <c r="A243" s="822" t="s">
        <v>4822</v>
      </c>
      <c r="B243" s="833" t="s">
        <v>1168</v>
      </c>
      <c r="C243" s="889" t="s">
        <v>107</v>
      </c>
      <c r="D243" s="889" t="s">
        <v>4205</v>
      </c>
      <c r="E243" s="699">
        <v>13</v>
      </c>
      <c r="F243" s="1153">
        <v>303</v>
      </c>
      <c r="G243" s="1128" t="s">
        <v>105</v>
      </c>
      <c r="H243" s="1128" t="s">
        <v>105</v>
      </c>
      <c r="I243">
        <v>40.47</v>
      </c>
      <c r="J243" s="618">
        <f t="shared" si="67"/>
        <v>4.6454163577958978</v>
      </c>
      <c r="K243" s="835">
        <v>0.47</v>
      </c>
      <c r="L243" s="845">
        <v>4</v>
      </c>
      <c r="M243" s="609">
        <f t="shared" si="68"/>
        <v>1.88</v>
      </c>
      <c r="N243" s="828" t="s">
        <v>435</v>
      </c>
      <c r="O243" s="700">
        <v>0.41</v>
      </c>
      <c r="P243" s="603">
        <v>44872</v>
      </c>
      <c r="Q243" s="603">
        <v>44883</v>
      </c>
      <c r="R243" s="609">
        <f t="shared" si="69"/>
        <v>14.634146341463413</v>
      </c>
      <c r="S243" s="667">
        <f>IF(INDEX(Historical!$D$7:$D$1225,MATCH(B243,Historical!$B$7:$B$1249,0))=0,"n/a",(INDEX(Historical!$C$7:$C$1227,MATCH(B243,Historical!$B$7:$B$1249,0))/INDEX(Historical!$D$7:$D$1225,MATCH(B243,Historical!$B$7:$B$1249,0))-1)*100)</f>
        <v>17.142857142857149</v>
      </c>
      <c r="T243" s="667">
        <f>IF(INDEX(Historical!$F$7:$F$1218,MATCH(B243,Historical!$B$7:$B$1249,0))=0,"n/a",((INDEX(Historical!$C$7:$C$1227,MATCH(B243,Historical!$B$7:$B$1249,0))/INDEX(Historical!$F$7:$F$1218,MATCH(B243,Historical!$B$7:$B$1249,0)))^(1/3)-1)*100)</f>
        <v>13.555613628301177</v>
      </c>
      <c r="U243" s="667">
        <f>IF(INDEX(Historical!$H$7:$H$1218,MATCH(B243,Historical!$B$7:$B$1249,0))=0,"n/a",((INDEX(Historical!$C$7:$C$1227,MATCH(B243,Historical!$B$7:$B$1249,0))/INDEX(Historical!$H$7:$H$1218,MATCH(B243,Historical!$B$7:$B$1249,0)))^(1/5)-1)*100)</f>
        <v>13.258872838875678</v>
      </c>
      <c r="V243" s="667">
        <f>IF(INDEX(Historical!$N$7:$N$1218,MATCH(B243,Historical!$B$7:$B$1249,0))=0,"n/a",((INDEX(Historical!$C$7:$C$1227,MATCH(B243,Historical!$B$7:$B$1249,0))/INDEX(Historical!$N$7:$N$1218,MATCH(B243,Historical!$B$7:$B$1249,0)))^(1/10)-1)*100)</f>
        <v>13.805469143339376</v>
      </c>
      <c r="W243" s="668">
        <f t="shared" si="70"/>
        <v>0.96040726332524451</v>
      </c>
      <c r="X243" s="669">
        <f t="shared" si="71"/>
        <v>1.6783383340348959</v>
      </c>
      <c r="Y243" s="631"/>
      <c r="Z243" s="618">
        <f t="shared" si="72"/>
        <v>101.0752688172043</v>
      </c>
      <c r="AA243" s="844">
        <f t="shared" si="73"/>
        <v>21.758064516129032</v>
      </c>
      <c r="AB243" s="845">
        <v>12</v>
      </c>
      <c r="AC243" s="824">
        <v>1.86</v>
      </c>
      <c r="AD243" s="824">
        <v>2.92</v>
      </c>
      <c r="AE243" s="824">
        <v>5.44</v>
      </c>
      <c r="AF243" s="824">
        <v>1.54</v>
      </c>
      <c r="AG243" s="824">
        <v>5.7</v>
      </c>
      <c r="AH243" s="824">
        <v>23</v>
      </c>
      <c r="AI243" s="824">
        <v>108.16</v>
      </c>
      <c r="AJ243" s="824">
        <v>7.9</v>
      </c>
      <c r="AK243" s="824">
        <v>8</v>
      </c>
      <c r="AL243" s="836">
        <v>4580</v>
      </c>
      <c r="AM243" s="830">
        <v>0.3</v>
      </c>
      <c r="AN243" s="824">
        <v>0.09</v>
      </c>
      <c r="AO243" s="705">
        <f t="shared" si="74"/>
        <v>-3.8537753194574549</v>
      </c>
      <c r="AP243" s="706">
        <f t="shared" si="75"/>
        <v>17.904289196671577</v>
      </c>
      <c r="AQ243" s="846">
        <f t="shared" si="76"/>
        <v>22.033546125351577</v>
      </c>
      <c r="AR243" s="618">
        <f>INDEX(Historical!$C$7:$C$1227,MATCH(B243,Historical!$B$7:$B$1249,0))*IF(AH243="n/a",1.03,IF(AH243&lt;0,1.01,IF(AH243&gt;10,1.1,(1+AH243/100))))</f>
        <v>1.804</v>
      </c>
      <c r="AS243" s="844">
        <f t="shared" si="77"/>
        <v>1.9844000000000002</v>
      </c>
      <c r="AT243" s="844">
        <f t="shared" si="82"/>
        <v>2.1431520000000002</v>
      </c>
      <c r="AU243" s="844">
        <f t="shared" si="82"/>
        <v>2.3146041600000005</v>
      </c>
      <c r="AV243" s="844">
        <f t="shared" si="82"/>
        <v>2.4997724928000005</v>
      </c>
      <c r="AW243" s="618">
        <f t="shared" si="78"/>
        <v>10.7459286528</v>
      </c>
      <c r="AX243" s="713">
        <f t="shared" si="79"/>
        <v>26.552825927353595</v>
      </c>
      <c r="AY243" s="891">
        <v>0.91</v>
      </c>
      <c r="AZ243" s="830">
        <v>34.630000000000003</v>
      </c>
      <c r="BA243" s="830">
        <v>-5.87</v>
      </c>
      <c r="BB243" s="830">
        <v>0.77999999999999992</v>
      </c>
      <c r="BC243" s="830">
        <v>11.129999999999999</v>
      </c>
      <c r="BE243" s="594">
        <v>2010</v>
      </c>
      <c r="BF243" s="856">
        <f t="shared" si="80"/>
        <v>1</v>
      </c>
      <c r="BG243" s="840">
        <v>0.6</v>
      </c>
      <c r="BH243" s="823" t="s">
        <v>4455</v>
      </c>
      <c r="BI243" s="823" t="s">
        <v>4456</v>
      </c>
    </row>
    <row r="244" spans="1:61" ht="11.25" hidden="1" customHeight="1" x14ac:dyDescent="0.2">
      <c r="A244" s="670" t="s">
        <v>4823</v>
      </c>
      <c r="B244" s="746" t="s">
        <v>2206</v>
      </c>
      <c r="C244" s="889" t="s">
        <v>107</v>
      </c>
      <c r="D244" s="889" t="s">
        <v>4205</v>
      </c>
      <c r="E244" s="699">
        <v>12</v>
      </c>
      <c r="F244" s="1153">
        <v>349</v>
      </c>
      <c r="G244" s="1153" t="s">
        <v>105</v>
      </c>
      <c r="H244" s="1153" t="s">
        <v>105</v>
      </c>
      <c r="I244">
        <v>24.02</v>
      </c>
      <c r="J244" s="618">
        <f t="shared" si="67"/>
        <v>4.8293089092422976</v>
      </c>
      <c r="K244" s="822">
        <v>0.28999999999999998</v>
      </c>
      <c r="L244" s="1155">
        <v>4</v>
      </c>
      <c r="M244" s="609">
        <f t="shared" si="68"/>
        <v>1.1599999999999999</v>
      </c>
      <c r="N244" s="1155" t="s">
        <v>4041</v>
      </c>
      <c r="O244" s="575">
        <v>0.27</v>
      </c>
      <c r="P244" s="603">
        <v>44637</v>
      </c>
      <c r="Q244" s="603">
        <v>44655</v>
      </c>
      <c r="R244" s="609">
        <f t="shared" si="69"/>
        <v>7.4074074074073932</v>
      </c>
      <c r="S244" s="667">
        <f>IF(INDEX(Historical!$D$7:$D$1225,MATCH(B244,Historical!$B$7:$B$1249,0))=0,"n/a",(INDEX(Historical!$C$7:$C$1227,MATCH(B244,Historical!$B$7:$B$1249,0))/INDEX(Historical!$D$7:$D$1225,MATCH(B244,Historical!$B$7:$B$1249,0))-1)*100)</f>
        <v>3.8834951456310662</v>
      </c>
      <c r="T244" s="667">
        <f>IF(INDEX(Historical!$F$7:$F$1218,MATCH(B244,Historical!$B$7:$B$1249,0))=0,"n/a",((INDEX(Historical!$C$7:$C$1227,MATCH(B244,Historical!$B$7:$B$1249,0))/INDEX(Historical!$F$7:$F$1218,MATCH(B244,Historical!$B$7:$B$1249,0)))^(1/3)-1)*100)</f>
        <v>4.4123750499876158</v>
      </c>
      <c r="U244" s="667">
        <f>IF(INDEX(Historical!$H$7:$H$1218,MATCH(B244,Historical!$B$7:$B$1249,0))=0,"n/a",((INDEX(Historical!$C$7:$C$1227,MATCH(B244,Historical!$B$7:$B$1249,0))/INDEX(Historical!$H$7:$H$1218,MATCH(B244,Historical!$B$7:$B$1249,0)))^(1/5)-1)*100)</f>
        <v>5.7255009883433017</v>
      </c>
      <c r="V244" s="667">
        <f>IF(INDEX(Historical!$N$7:$N$1218,MATCH(B244,Historical!$B$7:$B$1249,0))=0,"n/a",((INDEX(Historical!$C$7:$C$1227,MATCH(B244,Historical!$B$7:$B$1249,0))/INDEX(Historical!$N$7:$N$1218,MATCH(B244,Historical!$B$7:$B$1249,0)))^(1/10)-1)*100)</f>
        <v>8.5746884816594537</v>
      </c>
      <c r="W244" s="668">
        <f t="shared" si="70"/>
        <v>0.66772116568312334</v>
      </c>
      <c r="X244" s="669">
        <f t="shared" si="71"/>
        <v>0.31986039041024034</v>
      </c>
      <c r="Y244" s="619"/>
      <c r="Z244" s="618">
        <f t="shared" si="72"/>
        <v>28.927680798004985</v>
      </c>
      <c r="AA244" s="844">
        <f t="shared" si="73"/>
        <v>5.9900249376558605</v>
      </c>
      <c r="AB244" s="845">
        <v>12</v>
      </c>
      <c r="AC244" s="840">
        <v>4.01</v>
      </c>
      <c r="AD244" s="840">
        <v>0.78</v>
      </c>
      <c r="AE244" s="824">
        <v>2.09</v>
      </c>
      <c r="AF244" s="824">
        <v>1.02</v>
      </c>
      <c r="AG244" s="824">
        <v>14.7</v>
      </c>
      <c r="AH244" s="824">
        <v>108.4</v>
      </c>
      <c r="AI244" s="824">
        <v>-3.6799999999999997</v>
      </c>
      <c r="AJ244" s="647">
        <v>17.899999999999999</v>
      </c>
      <c r="AK244" s="647">
        <v>8</v>
      </c>
      <c r="AL244" s="840">
        <v>380.25</v>
      </c>
      <c r="AM244" s="840">
        <v>1.9</v>
      </c>
      <c r="AN244" s="840">
        <v>0.2</v>
      </c>
      <c r="AO244" s="705">
        <f t="shared" si="74"/>
        <v>4.5647849599297388</v>
      </c>
      <c r="AP244" s="706">
        <f t="shared" si="75"/>
        <v>10.554809897585599</v>
      </c>
      <c r="AQ244" s="846">
        <f t="shared" si="76"/>
        <v>-47.889751759012668</v>
      </c>
      <c r="AR244" s="618">
        <f>INDEX(Historical!$C$7:$C$1227,MATCH(B244,Historical!$B$7:$B$1249,0))*IF(AH244="n/a",1.03,IF(AH244&lt;0,1.01,IF(AH244&gt;10,1.1,(1+AH244/100))))</f>
        <v>1.1770000000000003</v>
      </c>
      <c r="AS244" s="844">
        <f t="shared" si="77"/>
        <v>1.1887700000000003</v>
      </c>
      <c r="AT244" s="844">
        <f t="shared" si="82"/>
        <v>1.2838716000000003</v>
      </c>
      <c r="AU244" s="844">
        <f t="shared" si="82"/>
        <v>1.3865813280000006</v>
      </c>
      <c r="AV244" s="844">
        <f t="shared" si="82"/>
        <v>1.4975078342400008</v>
      </c>
      <c r="AW244" s="618">
        <f t="shared" si="78"/>
        <v>6.5337307622400012</v>
      </c>
      <c r="AX244" s="713">
        <f t="shared" si="79"/>
        <v>27.20121050058285</v>
      </c>
      <c r="AY244" s="695">
        <v>0.93</v>
      </c>
      <c r="AZ244" s="824">
        <v>10.52</v>
      </c>
      <c r="BA244" s="824">
        <v>-26.46</v>
      </c>
      <c r="BB244" s="824">
        <v>2.4899999999999998</v>
      </c>
      <c r="BC244" s="824">
        <v>-7.03</v>
      </c>
      <c r="BE244" s="594">
        <v>2011</v>
      </c>
      <c r="BF244" s="856">
        <f t="shared" si="80"/>
        <v>1</v>
      </c>
      <c r="BG244" s="840">
        <v>1.0999999999999999</v>
      </c>
      <c r="BH244" s="823" t="s">
        <v>4455</v>
      </c>
      <c r="BI244" s="823" t="s">
        <v>4456</v>
      </c>
    </row>
    <row r="245" spans="1:61" ht="11.25" hidden="1" customHeight="1" x14ac:dyDescent="0.2">
      <c r="A245" s="670" t="s">
        <v>2202</v>
      </c>
      <c r="B245" s="746" t="s">
        <v>2203</v>
      </c>
      <c r="C245" s="889" t="s">
        <v>107</v>
      </c>
      <c r="D245" s="889" t="s">
        <v>4205</v>
      </c>
      <c r="E245" s="699">
        <v>12</v>
      </c>
      <c r="F245" s="1153">
        <v>377</v>
      </c>
      <c r="G245" s="1129" t="s">
        <v>105</v>
      </c>
      <c r="H245" s="1129" t="s">
        <v>105</v>
      </c>
      <c r="I245" t="n">
        <v>32.89</v>
      </c>
      <c r="J245" s="618">
        <f t="shared" si="67"/>
        <v>4.0133779264214047</v>
      </c>
      <c r="K245" s="822">
        <v>0.33</v>
      </c>
      <c r="L245" s="1155">
        <v>4</v>
      </c>
      <c r="M245" s="609">
        <f t="shared" si="68"/>
        <v>1.32</v>
      </c>
      <c r="N245" s="1155" t="s">
        <v>484</v>
      </c>
      <c r="O245" s="575">
        <v>0.3</v>
      </c>
      <c r="P245" s="603">
        <v>44833</v>
      </c>
      <c r="Q245" s="603">
        <v>44851</v>
      </c>
      <c r="R245" s="609">
        <f t="shared" si="69"/>
        <v>10.000000000000009</v>
      </c>
      <c r="S245" s="667">
        <f>IF(INDEX(Historical!$D$7:$D$1225,MATCH(B245,Historical!$B$7:$B$1249,0))=0,"n/a",(INDEX(Historical!$C$7:$C$1227,MATCH(B245,Historical!$B$7:$B$1249,0))/INDEX(Historical!$D$7:$D$1225,MATCH(B245,Historical!$B$7:$B$1249,0))-1)*100)</f>
        <v>5.7142857142857162</v>
      </c>
      <c r="T245" s="667">
        <f>IF(INDEX(Historical!$F$7:$F$1218,MATCH(B245,Historical!$B$7:$B$1249,0))=0,"n/a",((INDEX(Historical!$C$7:$C$1227,MATCH(B245,Historical!$B$7:$B$1249,0))/INDEX(Historical!$F$7:$F$1218,MATCH(B245,Historical!$B$7:$B$1249,0)))^(1/3)-1)*100)</f>
        <v>17.743792988480944</v>
      </c>
      <c r="U245" s="667">
        <f>IF(INDEX(Historical!$H$7:$H$1218,MATCH(B245,Historical!$B$7:$B$1249,0))=0,"n/a",((INDEX(Historical!$C$7:$C$1227,MATCH(B245,Historical!$B$7:$B$1249,0))/INDEX(Historical!$H$7:$H$1218,MATCH(B245,Historical!$B$7:$B$1249,0)))^(1/5)-1)*100)</f>
        <v>15.933626678433654</v>
      </c>
      <c r="V245" s="667">
        <f>IF(INDEX(Historical!$N$7:$N$1218,MATCH(B245,Historical!$B$7:$B$1249,0))=0,"n/a",((INDEX(Historical!$C$7:$C$1227,MATCH(B245,Historical!$B$7:$B$1249,0))/INDEX(Historical!$N$7:$N$1218,MATCH(B245,Historical!$B$7:$B$1249,0)))^(1/10)-1)*100)</f>
        <v>14.766858720286557</v>
      </c>
      <c r="W245" s="668">
        <f t="shared" si="70"/>
        <v>1.0790126038481158</v>
      </c>
      <c r="X245" s="669">
        <f t="shared" si="71"/>
        <v>1.1065018526690038</v>
      </c>
      <c r="Y245" s="619"/>
      <c r="Z245" s="618">
        <f t="shared" si="72"/>
        <v>40.61538461538462</v>
      </c>
      <c r="AA245" s="844">
        <f t="shared" si="73"/>
        <v>10.120000000000001</v>
      </c>
      <c r="AB245" s="845">
        <v>12</v>
      </c>
      <c r="AC245" s="840">
        <v>3.25</v>
      </c>
      <c r="AD245" s="840">
        <v>2.2000000000000002</v>
      </c>
      <c r="AE245" s="824">
        <v>4.25</v>
      </c>
      <c r="AF245" s="824">
        <v>1.7</v>
      </c>
      <c r="AG245" s="824">
        <v>13</v>
      </c>
      <c r="AH245" s="824">
        <v>104.3</v>
      </c>
      <c r="AI245" s="824">
        <v>17.690000000000001</v>
      </c>
      <c r="AJ245" s="647">
        <v>14.399999999999999</v>
      </c>
      <c r="AK245" s="647">
        <v>5.04</v>
      </c>
      <c r="AL245" s="840">
        <v>24710</v>
      </c>
      <c r="AM245" s="840">
        <v>0.1</v>
      </c>
      <c r="AN245" s="840">
        <v>0.8</v>
      </c>
      <c r="AO245" s="705">
        <f t="shared" si="74"/>
        <v>9.827004604855059</v>
      </c>
      <c r="AP245" s="706">
        <f t="shared" si="75"/>
        <v>19.94700460485506</v>
      </c>
      <c r="AQ245" s="846">
        <f t="shared" si="76"/>
        <v>-12.557320362295499</v>
      </c>
      <c r="AR245" s="618">
        <f>INDEX(Historical!$C$7:$C$1227,MATCH(B245,Historical!$B$7:$B$1249,0))*IF(AH245="n/a",1.03,IF(AH245&lt;0,1.01,IF(AH245&gt;10,1.1,(1+AH245/100))))</f>
        <v>1.2210000000000003</v>
      </c>
      <c r="AS245" s="844">
        <f t="shared" si="77"/>
        <v>1.3431000000000004</v>
      </c>
      <c r="AT245" s="844">
        <f t="shared" si="82"/>
        <v>1.4107922400000004</v>
      </c>
      <c r="AU245" s="844">
        <f t="shared" si="82"/>
        <v>1.4818961688960004</v>
      </c>
      <c r="AV245" s="844">
        <f t="shared" si="82"/>
        <v>1.5565837358083587</v>
      </c>
      <c r="AW245" s="618">
        <f t="shared" si="78"/>
        <v>7.01337214470436</v>
      </c>
      <c r="AX245" s="713">
        <f t="shared" si="79"/>
        <v>21.323721935860018</v>
      </c>
      <c r="AY245" s="695">
        <v>1.23</v>
      </c>
      <c r="AZ245" s="824">
        <v>17.59</v>
      </c>
      <c r="BA245" s="824">
        <v>-28.199999999999996</v>
      </c>
      <c r="BB245" s="824">
        <v>5.59</v>
      </c>
      <c r="BC245" s="824">
        <v>-2.8400000000000003</v>
      </c>
      <c r="BE245" s="594">
        <v>2011</v>
      </c>
      <c r="BF245" s="856">
        <f t="shared" si="80"/>
        <v>1</v>
      </c>
      <c r="BG245" s="840">
        <v>1.0999999999999999</v>
      </c>
      <c r="BH245" s="823" t="s">
        <v>4455</v>
      </c>
      <c r="BI245" s="823" t="s">
        <v>4456</v>
      </c>
    </row>
    <row r="246" spans="1:61" ht="11.25" hidden="1" customHeight="1" x14ac:dyDescent="0.2">
      <c r="A246" s="829" t="s">
        <v>4824</v>
      </c>
      <c r="B246" s="833" t="s">
        <v>1061</v>
      </c>
      <c r="C246" s="889" t="s">
        <v>111</v>
      </c>
      <c r="D246" s="889" t="s">
        <v>4231</v>
      </c>
      <c r="E246" s="699">
        <v>10</v>
      </c>
      <c r="F246" s="1153">
        <v>505</v>
      </c>
      <c r="G246" s="1153" t="s">
        <v>105</v>
      </c>
      <c r="H246" s="1153" t="s">
        <v>105</v>
      </c>
      <c r="I246" s="832">
        <v>126.76</v>
      </c>
      <c r="J246" s="618">
        <f t="shared" si="67"/>
        <v>0.47333543704638681</v>
      </c>
      <c r="K246" s="835">
        <v>0.15</v>
      </c>
      <c r="L246" s="845">
        <v>4</v>
      </c>
      <c r="M246" s="609">
        <f t="shared" si="68"/>
        <v>0.6</v>
      </c>
      <c r="N246" s="828" t="s">
        <v>965</v>
      </c>
      <c r="O246" s="700">
        <v>0.14000000000000001</v>
      </c>
      <c r="P246" s="603">
        <v>44881</v>
      </c>
      <c r="Q246" s="603">
        <v>44893</v>
      </c>
      <c r="R246" s="609">
        <f t="shared" si="69"/>
        <v>7.1428571428571281</v>
      </c>
      <c r="S246" s="667">
        <f>IF(INDEX(Historical!$D$7:$D$1225,MATCH(B246,Historical!$B$7:$B$1249,0))=0,"n/a",(INDEX(Historical!$C$7:$C$1227,MATCH(B246,Historical!$B$7:$B$1249,0))/INDEX(Historical!$D$7:$D$1225,MATCH(B246,Historical!$B$7:$B$1249,0))-1)*100)</f>
        <v>12.941176470588234</v>
      </c>
      <c r="T246" s="667">
        <f>IF(INDEX(Historical!$F$7:$F$1218,MATCH(B246,Historical!$B$7:$B$1249,0))=0,"n/a",((INDEX(Historical!$C$7:$C$1227,MATCH(B246,Historical!$B$7:$B$1249,0))/INDEX(Historical!$F$7:$F$1218,MATCH(B246,Historical!$B$7:$B$1249,0)))^(1/3)-1)*100)</f>
        <v>13.30326698854094</v>
      </c>
      <c r="U246" s="667">
        <f>IF(INDEX(Historical!$H$7:$H$1218,MATCH(B246,Historical!$B$7:$B$1249,0))=0,"n/a",((INDEX(Historical!$C$7:$C$1227,MATCH(B246,Historical!$B$7:$B$1249,0))/INDEX(Historical!$H$7:$H$1218,MATCH(B246,Historical!$B$7:$B$1249,0)))^(1/5)-1)*100)</f>
        <v>11.784530914564041</v>
      </c>
      <c r="V246" s="667">
        <f>IF(INDEX(Historical!$N$7:$N$1218,MATCH(B246,Historical!$B$7:$B$1249,0))=0,"n/a",((INDEX(Historical!$C$7:$C$1227,MATCH(B246,Historical!$B$7:$B$1249,0))/INDEX(Historical!$N$7:$N$1218,MATCH(B246,Historical!$B$7:$B$1249,0)))^(1/10)-1)*100)</f>
        <v>9.1493425617896982</v>
      </c>
      <c r="W246" s="668">
        <f t="shared" si="70"/>
        <v>1.2880194216117398</v>
      </c>
      <c r="X246" s="669">
        <f t="shared" si="71"/>
        <v>0.65469616192022451</v>
      </c>
      <c r="Y246" s="834"/>
      <c r="Z246" s="618">
        <f t="shared" si="72"/>
        <v>9.5087163232963547</v>
      </c>
      <c r="AA246" s="844">
        <f t="shared" si="73"/>
        <v>20.088748019017434</v>
      </c>
      <c r="AB246" s="845">
        <v>12</v>
      </c>
      <c r="AC246" s="824">
        <v>6.31</v>
      </c>
      <c r="AD246" s="824">
        <v>1.97</v>
      </c>
      <c r="AE246" s="824">
        <v>1.1499999999999999</v>
      </c>
      <c r="AF246" s="824">
        <v>4.6900000000000004</v>
      </c>
      <c r="AG246" s="824">
        <v>25.8</v>
      </c>
      <c r="AH246" s="824">
        <v>-3.8</v>
      </c>
      <c r="AI246" s="824">
        <v>19.650000000000002</v>
      </c>
      <c r="AJ246" s="824">
        <v>18</v>
      </c>
      <c r="AK246" s="824">
        <v>10</v>
      </c>
      <c r="AL246" s="836">
        <v>4480</v>
      </c>
      <c r="AM246" s="830">
        <v>1.9</v>
      </c>
      <c r="AN246" s="824">
        <v>0.4</v>
      </c>
      <c r="AO246" s="705">
        <f t="shared" si="74"/>
        <v>-7.8308816674070059</v>
      </c>
      <c r="AP246" s="706">
        <f t="shared" si="75"/>
        <v>12.257866351610428</v>
      </c>
      <c r="AQ246" s="846">
        <f t="shared" si="76"/>
        <v>104.63108073820368</v>
      </c>
      <c r="AR246" s="618">
        <f>INDEX(Historical!$C$7:$C$1227,MATCH(B246,Historical!$B$7:$B$1249,0))*IF(AH246="n/a",1.03,IF(AH246&lt;0,1.01,IF(AH246&gt;10,1.1,(1+AH246/100))))</f>
        <v>0.48480000000000001</v>
      </c>
      <c r="AS246" s="844">
        <f t="shared" si="77"/>
        <v>0.53328000000000009</v>
      </c>
      <c r="AT246" s="844">
        <f t="shared" si="82"/>
        <v>0.58660800000000013</v>
      </c>
      <c r="AU246" s="844">
        <f t="shared" si="82"/>
        <v>0.6452688000000002</v>
      </c>
      <c r="AV246" s="844">
        <f t="shared" si="82"/>
        <v>0.70979568000000026</v>
      </c>
      <c r="AW246" s="618">
        <f t="shared" si="78"/>
        <v>2.9597524800000006</v>
      </c>
      <c r="AX246" s="713">
        <f t="shared" si="79"/>
        <v>2.3349262227832126</v>
      </c>
      <c r="AY246" s="891">
        <v>1.24</v>
      </c>
      <c r="AZ246" s="830">
        <v>70.97</v>
      </c>
      <c r="BA246" s="830">
        <v>-1.49</v>
      </c>
      <c r="BB246" s="830">
        <v>13.489999999999998</v>
      </c>
      <c r="BC246" s="830">
        <v>31.91</v>
      </c>
      <c r="BE246" s="594">
        <v>2013</v>
      </c>
      <c r="BF246" s="856">
        <f t="shared" si="80"/>
        <v>1</v>
      </c>
      <c r="BG246" s="840">
        <v>9.6</v>
      </c>
      <c r="BH246" s="823" t="s">
        <v>4455</v>
      </c>
      <c r="BI246" s="823" t="s">
        <v>4456</v>
      </c>
    </row>
    <row r="247" spans="1:61" ht="11.25" hidden="1" customHeight="1" x14ac:dyDescent="0.2">
      <c r="A247" s="822" t="s">
        <v>477</v>
      </c>
      <c r="B247" s="833" t="s">
        <v>478</v>
      </c>
      <c r="C247" s="889" t="s">
        <v>107</v>
      </c>
      <c r="D247" s="889" t="s">
        <v>4205</v>
      </c>
      <c r="E247" s="699">
        <v>24</v>
      </c>
      <c r="F247" s="1153">
        <v>146</v>
      </c>
      <c r="G247" s="1127" t="s">
        <v>105</v>
      </c>
      <c r="H247" s="1127" t="s">
        <v>105</v>
      </c>
      <c r="I247">
        <v>86.38</v>
      </c>
      <c r="J247" s="618">
        <f t="shared" si="67"/>
        <v>2.9636489928224128</v>
      </c>
      <c r="K247" s="835">
        <v>0.64</v>
      </c>
      <c r="L247" s="845">
        <v>4</v>
      </c>
      <c r="M247" s="609">
        <f t="shared" si="68"/>
        <v>2.56</v>
      </c>
      <c r="N247" s="828" t="s">
        <v>435</v>
      </c>
      <c r="O247" s="700">
        <v>0.61</v>
      </c>
      <c r="P247" s="603">
        <v>44601</v>
      </c>
      <c r="Q247" s="603">
        <v>44616</v>
      </c>
      <c r="R247" s="609">
        <f t="shared" si="69"/>
        <v>4.9180327868852505</v>
      </c>
      <c r="S247" s="667">
        <f>IF(INDEX(Historical!$D$7:$D$1225,MATCH(B247,Historical!$B$7:$B$1249,0))=0,"n/a",(INDEX(Historical!$C$7:$C$1227,MATCH(B247,Historical!$B$7:$B$1249,0))/INDEX(Historical!$D$7:$D$1225,MATCH(B247,Historical!$B$7:$B$1249,0))-1)*100)</f>
        <v>12.264150943396213</v>
      </c>
      <c r="T247" s="667">
        <f>IF(INDEX(Historical!$F$7:$F$1218,MATCH(B247,Historical!$B$7:$B$1249,0))=0,"n/a",((INDEX(Historical!$C$7:$C$1227,MATCH(B247,Historical!$B$7:$B$1249,0))/INDEX(Historical!$F$7:$F$1218,MATCH(B247,Historical!$B$7:$B$1249,0)))^(1/3)-1)*100)</f>
        <v>6.6858844342181811</v>
      </c>
      <c r="U247" s="667">
        <f>IF(INDEX(Historical!$H$7:$H$1218,MATCH(B247,Historical!$B$7:$B$1249,0))=0,"n/a",((INDEX(Historical!$C$7:$C$1227,MATCH(B247,Historical!$B$7:$B$1249,0))/INDEX(Historical!$H$7:$H$1218,MATCH(B247,Historical!$B$7:$B$1249,0)))^(1/5)-1)*100)</f>
        <v>5.2814425168131063</v>
      </c>
      <c r="V247" s="667">
        <f>IF(INDEX(Historical!$N$7:$N$1218,MATCH(B247,Historical!$B$7:$B$1249,0))=0,"n/a",((INDEX(Historical!$C$7:$C$1227,MATCH(B247,Historical!$B$7:$B$1249,0))/INDEX(Historical!$N$7:$N$1218,MATCH(B247,Historical!$B$7:$B$1249,0)))^(1/10)-1)*100)</f>
        <v>5.3001188263978039</v>
      </c>
      <c r="W247" s="668">
        <f t="shared" si="70"/>
        <v>0.99647624700569382</v>
      </c>
      <c r="X247" s="669">
        <f t="shared" si="71"/>
        <v>0.40316355090176381</v>
      </c>
      <c r="Y247" s="834"/>
      <c r="Z247" s="618">
        <f t="shared" si="72"/>
        <v>32.862644415917849</v>
      </c>
      <c r="AA247" s="844">
        <f t="shared" si="73"/>
        <v>11.088575096277278</v>
      </c>
      <c r="AB247" s="845">
        <v>12</v>
      </c>
      <c r="AC247" s="824">
        <v>7.79</v>
      </c>
      <c r="AD247" s="824" t="s">
        <v>135</v>
      </c>
      <c r="AE247" s="824">
        <v>4.7300000000000004</v>
      </c>
      <c r="AF247" s="824">
        <v>1.34</v>
      </c>
      <c r="AG247" s="824">
        <v>12.4</v>
      </c>
      <c r="AH247" s="824">
        <v>52.900000000000006</v>
      </c>
      <c r="AI247" s="824">
        <v>15.39</v>
      </c>
      <c r="AJ247" s="824">
        <v>13.100000000000001</v>
      </c>
      <c r="AK247" s="824" t="s">
        <v>135</v>
      </c>
      <c r="AL247" s="836">
        <v>680.8</v>
      </c>
      <c r="AM247" s="830">
        <v>1.7000000000000002</v>
      </c>
      <c r="AN247" s="824">
        <v>0</v>
      </c>
      <c r="AO247" s="705">
        <f t="shared" si="74"/>
        <v>-2.84348358664176</v>
      </c>
      <c r="AP247" s="706">
        <f t="shared" si="75"/>
        <v>8.2450915096355182</v>
      </c>
      <c r="AQ247" s="846">
        <f t="shared" si="76"/>
        <v>-18.735847375469948</v>
      </c>
      <c r="AR247" s="618">
        <f>INDEX(Historical!$C$7:$C$1227,MATCH(B247,Historical!$B$7:$B$1249,0))*IF(AH247="n/a",1.03,IF(AH247&lt;0,1.01,IF(AH247&gt;10,1.1,(1+AH247/100))))</f>
        <v>2.6179999999999999</v>
      </c>
      <c r="AS247" s="844">
        <f t="shared" si="77"/>
        <v>2.8797999999999999</v>
      </c>
      <c r="AT247" s="844">
        <f t="shared" si="82"/>
        <v>2.9661939999999998</v>
      </c>
      <c r="AU247" s="844">
        <f t="shared" si="82"/>
        <v>3.0551798199999998</v>
      </c>
      <c r="AV247" s="844">
        <f t="shared" si="82"/>
        <v>3.1468352145999998</v>
      </c>
      <c r="AW247" s="618">
        <f t="shared" si="78"/>
        <v>14.666009034599998</v>
      </c>
      <c r="AX247" s="713">
        <f t="shared" si="79"/>
        <v>16.978477696920582</v>
      </c>
      <c r="AY247" s="891">
        <v>0.49</v>
      </c>
      <c r="AZ247" s="830">
        <v>14.549999999999999</v>
      </c>
      <c r="BA247" s="830">
        <v>-6.08</v>
      </c>
      <c r="BB247" s="830">
        <v>4.67</v>
      </c>
      <c r="BC247" s="830">
        <v>6.4</v>
      </c>
      <c r="BE247" s="594">
        <v>1999</v>
      </c>
      <c r="BF247" s="856">
        <f t="shared" si="80"/>
        <v>3</v>
      </c>
      <c r="BG247" s="840">
        <v>1.0999999999999999</v>
      </c>
      <c r="BH247" s="823" t="s">
        <v>4455</v>
      </c>
      <c r="BI247" s="823" t="s">
        <v>4456</v>
      </c>
    </row>
    <row r="248" spans="1:61" ht="11.25" customHeight="1" x14ac:dyDescent="0.2">
      <c r="A248" s="829" t="s">
        <v>5149</v>
      </c>
      <c r="B248" s="833" t="s">
        <v>795</v>
      </c>
      <c r="C248" s="889" t="s">
        <v>4061</v>
      </c>
      <c r="D248" s="889" t="s">
        <v>4193</v>
      </c>
      <c r="E248" s="699">
        <v>19</v>
      </c>
      <c r="F248" s="1153">
        <v>204</v>
      </c>
      <c r="G248" s="1150" t="s">
        <v>36</v>
      </c>
      <c r="H248" s="1150" t="s">
        <v>114</v>
      </c>
      <c r="I248" t="n">
        <v>174.26</v>
      </c>
      <c r="J248" s="618">
        <f t="shared" si="67"/>
        <v>2.84632158843108</v>
      </c>
      <c r="K248" s="835">
        <v>1.24</v>
      </c>
      <c r="L248" s="845">
        <v>4</v>
      </c>
      <c r="M248" s="609">
        <f t="shared" si="68"/>
        <v>4.96</v>
      </c>
      <c r="N248" s="828" t="s">
        <v>796</v>
      </c>
      <c r="O248" s="700">
        <v>1.1499999999999999</v>
      </c>
      <c r="P248" s="603">
        <v>44862</v>
      </c>
      <c r="Q248" s="603">
        <v>44880</v>
      </c>
      <c r="R248" s="609">
        <f t="shared" si="69"/>
        <v>7.8260869565217464</v>
      </c>
      <c r="S248" s="667">
        <f>IF(INDEX(Historical!$D$7:$D$1225,MATCH(B248,Historical!$B$7:$B$1249,0))=0,"n/a",(INDEX(Historical!$C$7:$C$1227,MATCH(B248,Historical!$B$7:$B$1249,0))/INDEX(Historical!$D$7:$D$1225,MATCH(B248,Historical!$B$7:$B$1249,0))-1)*100)</f>
        <v>13.172043010752677</v>
      </c>
      <c r="T248" s="667">
        <f>IF(INDEX(Historical!$F$7:$F$1218,MATCH(B248,Historical!$B$7:$B$1249,0))=0,"n/a",((INDEX(Historical!$C$7:$C$1227,MATCH(B248,Historical!$B$7:$B$1249,0))/INDEX(Historical!$F$7:$F$1218,MATCH(B248,Historical!$B$7:$B$1249,0)))^(1/3)-1)*100)</f>
        <v>16.979236490574646</v>
      </c>
      <c r="U248" s="667">
        <f>IF(INDEX(Historical!$H$7:$H$1218,MATCH(B248,Historical!$B$7:$B$1249,0))=0,"n/a",((INDEX(Historical!$C$7:$C$1227,MATCH(B248,Historical!$B$7:$B$1249,0))/INDEX(Historical!$H$7:$H$1218,MATCH(B248,Historical!$B$7:$B$1249,0)))^(1/5)-1)*100)</f>
        <v>20.750141836299086</v>
      </c>
      <c r="V248" s="667">
        <f>IF(INDEX(Historical!$N$7:$N$1218,MATCH(B248,Historical!$B$7:$B$1249,0))=0,"n/a",((INDEX(Historical!$C$7:$C$1227,MATCH(B248,Historical!$B$7:$B$1249,0))/INDEX(Historical!$N$7:$N$1218,MATCH(B248,Historical!$B$7:$B$1249,0)))^(1/10)-1)*100)</f>
        <v>22.351530656296823</v>
      </c>
      <c r="W248" s="668">
        <f t="shared" si="70"/>
        <v>0.92835440021434967</v>
      </c>
      <c r="X248" s="669">
        <f t="shared" si="71"/>
        <v>1.0978911024496871</v>
      </c>
      <c r="Y248" s="834"/>
      <c r="Z248" s="618">
        <f t="shared" si="72"/>
        <v>51.937172774869097</v>
      </c>
      <c r="AA248" s="844">
        <f t="shared" si="73"/>
        <v>18.247120418848166</v>
      </c>
      <c r="AB248" s="845">
        <v>12</v>
      </c>
      <c r="AC248" s="824">
        <v>9.5500000000000007</v>
      </c>
      <c r="AD248" s="824">
        <v>1.81</v>
      </c>
      <c r="AE248" s="824">
        <v>7.7</v>
      </c>
      <c r="AF248" s="824">
        <v>10.89</v>
      </c>
      <c r="AG248" s="824">
        <v>63.5</v>
      </c>
      <c r="AH248" s="824">
        <v>38.5</v>
      </c>
      <c r="AI248" s="824">
        <v>-13.87</v>
      </c>
      <c r="AJ248" s="824">
        <v>18.899999999999999</v>
      </c>
      <c r="AK248" s="824">
        <v>10</v>
      </c>
      <c r="AL248" s="836">
        <v>155450</v>
      </c>
      <c r="AM248" s="830">
        <v>0.2</v>
      </c>
      <c r="AN248" s="824">
        <v>0.55000000000000004</v>
      </c>
      <c r="AO248" s="705">
        <f t="shared" si="74"/>
        <v>5.3493430058820017</v>
      </c>
      <c r="AP248" s="706">
        <f t="shared" si="75"/>
        <v>23.596463424730167</v>
      </c>
      <c r="AQ248" s="846">
        <f t="shared" si="76"/>
        <v>197.18018579176021</v>
      </c>
      <c r="AR248" s="618">
        <f>INDEX(Historical!$C$7:$C$1227,MATCH(B248,Historical!$B$7:$B$1249,0))*IF(AH248="n/a",1.03,IF(AH248&lt;0,1.01,IF(AH248&gt;10,1.1,(1+AH248/100))))</f>
        <v>4.6310000000000002</v>
      </c>
      <c r="AS248" s="844">
        <f t="shared" si="77"/>
        <v>4.6773100000000003</v>
      </c>
      <c r="AT248" s="844">
        <f t="shared" si="82"/>
        <v>5.1450410000000009</v>
      </c>
      <c r="AU248" s="844">
        <f t="shared" si="82"/>
        <v>5.6595451000000017</v>
      </c>
      <c r="AV248" s="844">
        <f t="shared" si="82"/>
        <v>6.2254996100000026</v>
      </c>
      <c r="AW248" s="618">
        <f t="shared" si="78"/>
        <v>26.338395710000007</v>
      </c>
      <c r="AX248" s="713">
        <f t="shared" si="79"/>
        <v>15.114424256857575</v>
      </c>
      <c r="AY248" s="891">
        <v>0.99</v>
      </c>
      <c r="AZ248" s="830">
        <v>24.92</v>
      </c>
      <c r="BA248" s="830">
        <v>-9.7199999999999989</v>
      </c>
      <c r="BB248" s="830">
        <v>10.209999999999999</v>
      </c>
      <c r="BC248" s="830">
        <v>7.32</v>
      </c>
      <c r="BE248" s="594">
        <v>2004</v>
      </c>
      <c r="BF248" s="856">
        <f t="shared" si="80"/>
        <v>2</v>
      </c>
      <c r="BG248" s="840">
        <v>35.299999999999997</v>
      </c>
      <c r="BH248" s="823" t="s">
        <v>4455</v>
      </c>
      <c r="BI248" s="823" t="s">
        <v>4456</v>
      </c>
    </row>
    <row r="249" spans="1:61" s="737" customFormat="1" ht="11.25" hidden="1" customHeight="1" x14ac:dyDescent="0.2">
      <c r="A249" s="720" t="s">
        <v>4827</v>
      </c>
      <c r="B249" s="743" t="s">
        <v>573</v>
      </c>
      <c r="C249" s="889" t="s">
        <v>107</v>
      </c>
      <c r="D249" s="889" t="s">
        <v>4205</v>
      </c>
      <c r="E249" s="721">
        <v>18</v>
      </c>
      <c r="F249" s="1153">
        <v>223</v>
      </c>
      <c r="G249" s="1154" t="s">
        <v>105</v>
      </c>
      <c r="H249" s="1154" t="s">
        <v>105</v>
      </c>
      <c r="I249">
        <v>28.75</v>
      </c>
      <c r="J249" s="723">
        <f t="shared" si="67"/>
        <v>2.9217391304347822</v>
      </c>
      <c r="K249" s="724">
        <v>0.21</v>
      </c>
      <c r="L249" s="725">
        <v>4</v>
      </c>
      <c r="M249" s="726">
        <f t="shared" si="68"/>
        <v>0.84</v>
      </c>
      <c r="N249" s="727" t="s">
        <v>451</v>
      </c>
      <c r="O249" s="728">
        <v>0.19</v>
      </c>
      <c r="P249" s="1049">
        <v>44827</v>
      </c>
      <c r="Q249" s="1049">
        <v>44854</v>
      </c>
      <c r="R249" s="726">
        <f t="shared" si="69"/>
        <v>10.52631578947368</v>
      </c>
      <c r="S249" s="667">
        <f>IF(INDEX(Historical!$D$7:$D$1225,MATCH(B249,Historical!$B$7:$B$1249,0))=0,"n/a",(INDEX(Historical!$C$7:$C$1227,MATCH(B249,Historical!$B$7:$B$1249,0))/INDEX(Historical!$D$7:$D$1225,MATCH(B249,Historical!$B$7:$B$1249,0))-1)*100)</f>
        <v>6.153846153846132</v>
      </c>
      <c r="T249" s="667">
        <f>IF(INDEX(Historical!$F$7:$F$1218,MATCH(B249,Historical!$B$7:$B$1249,0))=0,"n/a",((INDEX(Historical!$C$7:$C$1227,MATCH(B249,Historical!$B$7:$B$1249,0))/INDEX(Historical!$F$7:$F$1218,MATCH(B249,Historical!$B$7:$B$1249,0)))^(1/3)-1)*100)</f>
        <v>8.5138345254405436</v>
      </c>
      <c r="U249" s="667">
        <f>IF(INDEX(Historical!$H$7:$H$1218,MATCH(B249,Historical!$B$7:$B$1249,0))=0,"n/a",((INDEX(Historical!$C$7:$C$1227,MATCH(B249,Historical!$B$7:$B$1249,0))/INDEX(Historical!$H$7:$H$1218,MATCH(B249,Historical!$B$7:$B$1249,0)))^(1/5)-1)*100)</f>
        <v>8.9249364912943783</v>
      </c>
      <c r="V249" s="667">
        <f>IF(INDEX(Historical!$N$7:$N$1218,MATCH(B249,Historical!$B$7:$B$1249,0))=0,"n/a",((INDEX(Historical!$C$7:$C$1227,MATCH(B249,Historical!$B$7:$B$1249,0))/INDEX(Historical!$N$7:$N$1218,MATCH(B249,Historical!$B$7:$B$1249,0)))^(1/10)-1)*100)</f>
        <v>6.1467128322939546</v>
      </c>
      <c r="W249" s="668">
        <f t="shared" si="70"/>
        <v>1.4519852699810591</v>
      </c>
      <c r="X249" s="669">
        <f t="shared" si="71"/>
        <v>0.9107078052341202</v>
      </c>
      <c r="Y249" s="738"/>
      <c r="Z249" s="723">
        <f t="shared" si="72"/>
        <v>33.333333333333329</v>
      </c>
      <c r="AA249" s="730">
        <f t="shared" si="73"/>
        <v>11.408730158730158</v>
      </c>
      <c r="AB249" s="725">
        <v>12</v>
      </c>
      <c r="AC249" s="731">
        <v>2.52</v>
      </c>
      <c r="AD249" s="731" t="s">
        <v>135</v>
      </c>
      <c r="AE249" s="731">
        <v>4.07</v>
      </c>
      <c r="AF249" s="731">
        <v>1.28</v>
      </c>
      <c r="AG249" s="731">
        <v>11.600000000000001</v>
      </c>
      <c r="AH249" s="731">
        <v>11.700000000000001</v>
      </c>
      <c r="AI249" s="731">
        <v>6.5</v>
      </c>
      <c r="AJ249" s="731">
        <v>9.8000000000000007</v>
      </c>
      <c r="AK249" s="731" t="s">
        <v>135</v>
      </c>
      <c r="AL249" s="732">
        <v>382.95</v>
      </c>
      <c r="AM249" s="733">
        <v>4.5999999999999996</v>
      </c>
      <c r="AN249" s="731">
        <v>0.16</v>
      </c>
      <c r="AO249" s="734">
        <f t="shared" si="74"/>
        <v>0.43794546299900183</v>
      </c>
      <c r="AP249" s="735">
        <f t="shared" si="75"/>
        <v>11.84667562172916</v>
      </c>
      <c r="AQ249" s="846">
        <f t="shared" si="76"/>
        <v>-19.437602917780829</v>
      </c>
      <c r="AR249" s="618">
        <f>INDEX(Historical!$C$7:$C$1227,MATCH(B249,Historical!$B$7:$B$1249,0))*IF(AH249="n/a",1.03,IF(AH249&lt;0,1.01,IF(AH249&gt;10,1.1,(1+AH249/100))))</f>
        <v>0.75900000000000001</v>
      </c>
      <c r="AS249" s="730">
        <f t="shared" si="77"/>
        <v>0.80833499999999991</v>
      </c>
      <c r="AT249" s="730">
        <f t="shared" si="82"/>
        <v>0.83258504999999994</v>
      </c>
      <c r="AU249" s="730">
        <f t="shared" si="82"/>
        <v>0.85756260149999997</v>
      </c>
      <c r="AV249" s="730">
        <f t="shared" si="82"/>
        <v>0.88328947954500003</v>
      </c>
      <c r="AW249" s="723">
        <f t="shared" si="78"/>
        <v>4.1407721310449999</v>
      </c>
      <c r="AX249" s="736">
        <f t="shared" si="79"/>
        <v>14.402685673200001</v>
      </c>
      <c r="AY249" s="892">
        <v>0.4</v>
      </c>
      <c r="AZ249" s="733">
        <v>13.950000000000001</v>
      </c>
      <c r="BA249" s="733">
        <v>-31.91</v>
      </c>
      <c r="BB249" s="733">
        <v>2.41</v>
      </c>
      <c r="BC249" s="733">
        <v>-11.87</v>
      </c>
      <c r="BD249" s="866"/>
      <c r="BE249" s="594">
        <v>2005</v>
      </c>
      <c r="BF249" s="856">
        <f t="shared" si="80"/>
        <v>2</v>
      </c>
      <c r="BG249" s="784">
        <v>1.2</v>
      </c>
      <c r="BH249" s="823" t="s">
        <v>4455</v>
      </c>
      <c r="BI249" s="823" t="s">
        <v>4456</v>
      </c>
    </row>
    <row r="250" spans="1:61" ht="11.25" hidden="1" customHeight="1" x14ac:dyDescent="0.2">
      <c r="A250" s="829" t="s">
        <v>4828</v>
      </c>
      <c r="B250" s="833" t="s">
        <v>1172</v>
      </c>
      <c r="C250" s="889" t="s">
        <v>107</v>
      </c>
      <c r="D250" s="889" t="s">
        <v>4205</v>
      </c>
      <c r="E250" s="699">
        <v>12</v>
      </c>
      <c r="F250" s="1153">
        <v>374</v>
      </c>
      <c r="G250" s="1155" t="s">
        <v>105</v>
      </c>
      <c r="H250" s="1155" t="s">
        <v>105</v>
      </c>
      <c r="I250">
        <v>33.549999999999997</v>
      </c>
      <c r="J250" s="618">
        <f t="shared" si="67"/>
        <v>2.7421758569299555</v>
      </c>
      <c r="K250" s="835">
        <v>0.23</v>
      </c>
      <c r="L250" s="845">
        <v>4</v>
      </c>
      <c r="M250" s="609">
        <f t="shared" si="68"/>
        <v>0.92</v>
      </c>
      <c r="N250" s="828" t="s">
        <v>247</v>
      </c>
      <c r="O250" s="700">
        <v>0.22</v>
      </c>
      <c r="P250" s="603">
        <v>44790</v>
      </c>
      <c r="Q250" s="603">
        <v>44805</v>
      </c>
      <c r="R250" s="609">
        <f t="shared" si="69"/>
        <v>4.5454545454545494</v>
      </c>
      <c r="S250" s="667">
        <f>IF(INDEX(Historical!$D$7:$D$1225,MATCH(B250,Historical!$B$7:$B$1249,0))=0,"n/a",(INDEX(Historical!$C$7:$C$1227,MATCH(B250,Historical!$B$7:$B$1249,0))/INDEX(Historical!$D$7:$D$1225,MATCH(B250,Historical!$B$7:$B$1249,0))-1)*100)</f>
        <v>4.9382716049382713</v>
      </c>
      <c r="T250" s="667">
        <f>IF(INDEX(Historical!$F$7:$F$1218,MATCH(B250,Historical!$B$7:$B$1249,0))=0,"n/a",((INDEX(Historical!$C$7:$C$1227,MATCH(B250,Historical!$B$7:$B$1249,0))/INDEX(Historical!$F$7:$F$1218,MATCH(B250,Historical!$B$7:$B$1249,0)))^(1/3)-1)*100)</f>
        <v>5.688761756416616</v>
      </c>
      <c r="U250" s="667">
        <f>IF(INDEX(Historical!$H$7:$H$1218,MATCH(B250,Historical!$B$7:$B$1249,0))=0,"n/a",((INDEX(Historical!$C$7:$C$1227,MATCH(B250,Historical!$B$7:$B$1249,0))/INDEX(Historical!$H$7:$H$1218,MATCH(B250,Historical!$B$7:$B$1249,0)))^(1/5)-1)*100)</f>
        <v>6.5136941314388963</v>
      </c>
      <c r="V250" s="667">
        <f>IF(INDEX(Historical!$N$7:$N$1218,MATCH(B250,Historical!$B$7:$B$1249,0))=0,"n/a",((INDEX(Historical!$C$7:$C$1227,MATCH(B250,Historical!$B$7:$B$1249,0))/INDEX(Historical!$N$7:$N$1218,MATCH(B250,Historical!$B$7:$B$1249,0)))^(1/10)-1)*100)</f>
        <v>7.8290784167006633</v>
      </c>
      <c r="W250" s="668">
        <f t="shared" si="70"/>
        <v>0.83198734062289581</v>
      </c>
      <c r="X250" s="669">
        <f t="shared" si="71"/>
        <v>0.93052773306269931</v>
      </c>
      <c r="Y250" s="834"/>
      <c r="Z250" s="618">
        <f t="shared" si="72"/>
        <v>26.136363636363637</v>
      </c>
      <c r="AA250" s="844">
        <f t="shared" si="73"/>
        <v>9.53125</v>
      </c>
      <c r="AB250" s="845">
        <v>12</v>
      </c>
      <c r="AC250" s="824">
        <v>3.52</v>
      </c>
      <c r="AD250" s="824">
        <v>1.06</v>
      </c>
      <c r="AE250" s="824">
        <v>3.46</v>
      </c>
      <c r="AF250" s="824">
        <v>1.1499999999999999</v>
      </c>
      <c r="AG250" s="824">
        <v>10.9</v>
      </c>
      <c r="AH250" s="824">
        <v>6.3</v>
      </c>
      <c r="AI250" s="824">
        <v>8.01</v>
      </c>
      <c r="AJ250" s="824">
        <v>7.0000000000000009</v>
      </c>
      <c r="AK250" s="824">
        <v>9</v>
      </c>
      <c r="AL250" s="836">
        <v>696.76</v>
      </c>
      <c r="AM250" s="830">
        <v>1.2</v>
      </c>
      <c r="AN250" s="824">
        <v>0.2</v>
      </c>
      <c r="AO250" s="705">
        <f t="shared" si="74"/>
        <v>-0.27538001163114778</v>
      </c>
      <c r="AP250" s="706">
        <f t="shared" si="75"/>
        <v>9.2558699883688522</v>
      </c>
      <c r="AQ250" s="846">
        <f t="shared" si="76"/>
        <v>-30.203669310072069</v>
      </c>
      <c r="AR250" s="618">
        <f>INDEX(Historical!$C$7:$C$1227,MATCH(B250,Historical!$B$7:$B$1249,0))*IF(AH250="n/a",1.03,IF(AH250&lt;0,1.01,IF(AH250&gt;10,1.1,(1+AH250/100))))</f>
        <v>0.90354999999999996</v>
      </c>
      <c r="AS250" s="844">
        <f t="shared" si="77"/>
        <v>0.97592435499999997</v>
      </c>
      <c r="AT250" s="844">
        <f t="shared" si="82"/>
        <v>1.06375754695</v>
      </c>
      <c r="AU250" s="844">
        <f t="shared" si="82"/>
        <v>1.1594957261755001</v>
      </c>
      <c r="AV250" s="844">
        <f t="shared" si="82"/>
        <v>1.2638503415312952</v>
      </c>
      <c r="AW250" s="618">
        <f t="shared" si="78"/>
        <v>5.3665779696567952</v>
      </c>
      <c r="AX250" s="713">
        <f t="shared" si="79"/>
        <v>15.995761459483743</v>
      </c>
      <c r="AY250" s="891">
        <v>0.86</v>
      </c>
      <c r="AZ250" s="830">
        <v>9.6199999999999992</v>
      </c>
      <c r="BA250" s="830">
        <v>-23</v>
      </c>
      <c r="BB250" s="830">
        <v>1.29</v>
      </c>
      <c r="BC250" s="830">
        <v>-5.59</v>
      </c>
      <c r="BE250" s="594">
        <v>2012</v>
      </c>
      <c r="BF250" s="856">
        <f t="shared" si="80"/>
        <v>1</v>
      </c>
      <c r="BG250" s="840">
        <v>1.0999999999999999</v>
      </c>
      <c r="BH250" s="823" t="s">
        <v>4455</v>
      </c>
      <c r="BI250" s="823" t="s">
        <v>4456</v>
      </c>
    </row>
    <row r="251" spans="1:61" ht="11.25" hidden="1" customHeight="1" x14ac:dyDescent="0.2">
      <c r="A251" s="829" t="s">
        <v>226</v>
      </c>
      <c r="B251" s="833" t="s">
        <v>227</v>
      </c>
      <c r="C251" s="889" t="s">
        <v>107</v>
      </c>
      <c r="D251" s="889" t="s">
        <v>4205</v>
      </c>
      <c r="E251" s="699">
        <v>60</v>
      </c>
      <c r="F251" s="1153">
        <v>14</v>
      </c>
      <c r="G251" s="1155" t="s">
        <v>105</v>
      </c>
      <c r="H251" s="1155" t="s">
        <v>105</v>
      </c>
      <c r="I251">
        <v>980</v>
      </c>
      <c r="J251" s="618">
        <f t="shared" si="67"/>
        <v>1.6938775510204083</v>
      </c>
      <c r="K251" s="842">
        <v>8.3000000000000007</v>
      </c>
      <c r="L251" s="845">
        <v>2</v>
      </c>
      <c r="M251" s="609">
        <f t="shared" si="68"/>
        <v>16.600000000000001</v>
      </c>
      <c r="N251" s="828" t="s">
        <v>228</v>
      </c>
      <c r="O251" s="701">
        <v>7.85</v>
      </c>
      <c r="P251" s="603">
        <v>44901</v>
      </c>
      <c r="Q251" s="603">
        <v>44929</v>
      </c>
      <c r="R251" s="609">
        <f t="shared" si="69"/>
        <v>5.7324840764331348</v>
      </c>
      <c r="S251" s="667">
        <f>IF(INDEX(Historical!$D$7:$D$1225,MATCH(B251,Historical!$B$7:$B$1249,0))=0,"n/a",(INDEX(Historical!$C$7:$C$1227,MATCH(B251,Historical!$B$7:$B$1249,0))/INDEX(Historical!$D$7:$D$1225,MATCH(B251,Historical!$B$7:$B$1249,0))-1)*100)</f>
        <v>4.1666666666666741</v>
      </c>
      <c r="T251" s="667">
        <f>IF(INDEX(Historical!$F$7:$F$1218,MATCH(B251,Historical!$B$7:$B$1249,0))=0,"n/a",((INDEX(Historical!$C$7:$C$1227,MATCH(B251,Historical!$B$7:$B$1249,0))/INDEX(Historical!$F$7:$F$1218,MATCH(B251,Historical!$B$7:$B$1249,0)))^(1/3)-1)*100)</f>
        <v>2.5712117681764513</v>
      </c>
      <c r="U251" s="667">
        <f>IF(INDEX(Historical!$H$7:$H$1218,MATCH(B251,Historical!$B$7:$B$1249,0))=0,"n/a",((INDEX(Historical!$C$7:$C$1227,MATCH(B251,Historical!$B$7:$B$1249,0))/INDEX(Historical!$H$7:$H$1218,MATCH(B251,Historical!$B$7:$B$1249,0)))^(1/5)-1)*100)</f>
        <v>2.8243918267097934</v>
      </c>
      <c r="V251" s="667">
        <f>IF(INDEX(Historical!$N$7:$N$1218,MATCH(B251,Historical!$B$7:$B$1249,0))=0,"n/a",((INDEX(Historical!$C$7:$C$1227,MATCH(B251,Historical!$B$7:$B$1249,0))/INDEX(Historical!$N$7:$N$1218,MATCH(B251,Historical!$B$7:$B$1249,0)))^(1/10)-1)*100)</f>
        <v>2.5596507760801579</v>
      </c>
      <c r="W251" s="668">
        <f t="shared" si="70"/>
        <v>1.1034285821736429</v>
      </c>
      <c r="X251" s="669" t="str">
        <f t="shared" si="71"/>
        <v>n/a</v>
      </c>
      <c r="Y251" s="834"/>
      <c r="Z251" s="618" t="str">
        <f t="shared" si="72"/>
        <v>n/a</v>
      </c>
      <c r="AA251" s="844" t="str">
        <f t="shared" si="73"/>
        <v>n/a</v>
      </c>
      <c r="AB251" s="845">
        <v>12</v>
      </c>
      <c r="AC251" s="824" t="s">
        <v>135</v>
      </c>
      <c r="AD251" s="824" t="s">
        <v>135</v>
      </c>
      <c r="AE251" s="824" t="s">
        <v>135</v>
      </c>
      <c r="AF251" s="824" t="s">
        <v>135</v>
      </c>
      <c r="AG251" s="824" t="s">
        <v>135</v>
      </c>
      <c r="AH251" s="824" t="s">
        <v>135</v>
      </c>
      <c r="AI251" s="824" t="s">
        <v>135</v>
      </c>
      <c r="AJ251" s="824" t="s">
        <v>135</v>
      </c>
      <c r="AK251" s="824" t="s">
        <v>135</v>
      </c>
      <c r="AL251" s="836" t="s">
        <v>135</v>
      </c>
      <c r="AM251" s="830" t="s">
        <v>135</v>
      </c>
      <c r="AN251" s="824" t="s">
        <v>135</v>
      </c>
      <c r="AO251" s="705" t="str">
        <f t="shared" si="74"/>
        <v>n/a</v>
      </c>
      <c r="AP251" s="706">
        <f t="shared" si="75"/>
        <v>4.5182693777302019</v>
      </c>
      <c r="AQ251" s="846" t="str">
        <f t="shared" si="76"/>
        <v>n/a</v>
      </c>
      <c r="AR251" s="618">
        <f>INDEX(Historical!$C$7:$C$1227,MATCH(B251,Historical!$B$7:$B$1249,0))*IF(AH251="n/a",1.03,IF(AH251&lt;0,1.01,IF(AH251&gt;10,1.1,(1+AH251/100))))</f>
        <v>15.450000000000001</v>
      </c>
      <c r="AS251" s="844">
        <f t="shared" si="77"/>
        <v>15.913500000000001</v>
      </c>
      <c r="AT251" s="844">
        <f t="shared" si="82"/>
        <v>16.390905</v>
      </c>
      <c r="AU251" s="844">
        <f t="shared" si="82"/>
        <v>16.882632149999999</v>
      </c>
      <c r="AV251" s="844">
        <f t="shared" si="82"/>
        <v>17.3891111145</v>
      </c>
      <c r="AW251" s="618">
        <f t="shared" si="78"/>
        <v>82.026148264499994</v>
      </c>
      <c r="AX251" s="713">
        <f t="shared" si="79"/>
        <v>8.3700151290306106</v>
      </c>
      <c r="AY251" s="891" t="s">
        <v>135</v>
      </c>
      <c r="AZ251" s="830" t="s">
        <v>135</v>
      </c>
      <c r="BA251" s="830" t="s">
        <v>135</v>
      </c>
      <c r="BB251" s="830" t="s">
        <v>135</v>
      </c>
      <c r="BC251" s="830" t="s">
        <v>135</v>
      </c>
      <c r="BD251" s="865" t="s">
        <v>4133</v>
      </c>
      <c r="BE251" s="594">
        <v>1964</v>
      </c>
      <c r="BF251" s="856">
        <f t="shared" si="80"/>
        <v>7</v>
      </c>
      <c r="BG251" s="840" t="s">
        <v>135</v>
      </c>
      <c r="BH251" s="823" t="s">
        <v>4455</v>
      </c>
      <c r="BI251" s="823" t="s">
        <v>4456</v>
      </c>
    </row>
    <row r="252" spans="1:61" ht="11.25" hidden="1" customHeight="1" x14ac:dyDescent="0.2">
      <c r="A252" s="839" t="s">
        <v>4483</v>
      </c>
      <c r="B252" s="833" t="s">
        <v>4481</v>
      </c>
      <c r="C252" s="889" t="s">
        <v>107</v>
      </c>
      <c r="D252" s="889" t="s">
        <v>4205</v>
      </c>
      <c r="E252" s="699">
        <v>7</v>
      </c>
      <c r="F252" s="1153">
        <v>637</v>
      </c>
      <c r="G252" s="1129" t="s">
        <v>105</v>
      </c>
      <c r="H252" s="1129" t="s">
        <v>105</v>
      </c>
      <c r="I252" t="n">
        <v>15.02</v>
      </c>
      <c r="J252" s="618">
        <f t="shared" si="67"/>
        <v>4.5272969374167786</v>
      </c>
      <c r="K252" s="835">
        <v>0.17</v>
      </c>
      <c r="L252" s="845">
        <v>4</v>
      </c>
      <c r="M252" s="609">
        <f t="shared" si="68"/>
        <v>0.68</v>
      </c>
      <c r="N252" s="828" t="s">
        <v>316</v>
      </c>
      <c r="O252" s="700">
        <v>0.16</v>
      </c>
      <c r="P252" s="603">
        <v>44903</v>
      </c>
      <c r="Q252" s="603">
        <v>44925</v>
      </c>
      <c r="R252" s="609">
        <f t="shared" si="69"/>
        <v>6.2500000000000053</v>
      </c>
      <c r="S252" s="667">
        <f>IF(INDEX(Historical!$D$7:$D$1225,MATCH(B252,Historical!$B$7:$B$1249,0))=0,"n/a",(INDEX(Historical!$C$7:$C$1227,MATCH(B252,Historical!$B$7:$B$1249,0))/INDEX(Historical!$D$7:$D$1225,MATCH(B252,Historical!$B$7:$B$1249,0))-1)*100)</f>
        <v>6.8181818181818121</v>
      </c>
      <c r="T252" s="667">
        <f>IF(INDEX(Historical!$F$7:$F$1218,MATCH(B252,Historical!$B$7:$B$1249,0))=0,"n/a",((INDEX(Historical!$C$7:$C$1227,MATCH(B252,Historical!$B$7:$B$1249,0))/INDEX(Historical!$F$7:$F$1218,MATCH(B252,Historical!$B$7:$B$1249,0)))^(1/3)-1)*100)</f>
        <v>16.142775708728507</v>
      </c>
      <c r="U252" s="667">
        <f>IF(INDEX(Historical!$H$7:$H$1218,MATCH(B252,Historical!$B$7:$B$1249,0))=0,"n/a",((INDEX(Historical!$C$7:$C$1227,MATCH(B252,Historical!$B$7:$B$1249,0))/INDEX(Historical!$H$7:$H$1218,MATCH(B252,Historical!$B$7:$B$1249,0)))^(1/5)-1)*100)</f>
        <v>24.049659079353457</v>
      </c>
      <c r="V252" s="667">
        <f>IF(INDEX(Historical!$N$7:$N$1218,MATCH(B252,Historical!$B$7:$B$1249,0))=0,"n/a",((INDEX(Historical!$C$7:$C$1227,MATCH(B252,Historical!$B$7:$B$1249,0))/INDEX(Historical!$N$7:$N$1218,MATCH(B252,Historical!$B$7:$B$1249,0)))^(1/10)-1)*100)</f>
        <v>14.628249734011224</v>
      </c>
      <c r="W252" s="668">
        <f t="shared" si="70"/>
        <v>1.6440558177945996</v>
      </c>
      <c r="X252" s="669">
        <f t="shared" si="71"/>
        <v>1.2929924236211534</v>
      </c>
      <c r="Y252" s="834"/>
      <c r="Z252" s="618">
        <f t="shared" si="72"/>
        <v>43.312101910828027</v>
      </c>
      <c r="AA252" s="844">
        <f t="shared" si="73"/>
        <v>9.566878980891719</v>
      </c>
      <c r="AB252" s="845">
        <v>12</v>
      </c>
      <c r="AC252" s="824">
        <v>1.57</v>
      </c>
      <c r="AD252" s="824">
        <v>0.53</v>
      </c>
      <c r="AE252" s="824">
        <v>3.8</v>
      </c>
      <c r="AF252" s="824">
        <v>1.91</v>
      </c>
      <c r="AG252" s="824">
        <v>14.6</v>
      </c>
      <c r="AH252" s="824">
        <v>20.100000000000001</v>
      </c>
      <c r="AI252" s="824">
        <v>6.7299999999999995</v>
      </c>
      <c r="AJ252" s="824">
        <v>18.600000000000001</v>
      </c>
      <c r="AK252" s="824">
        <v>18</v>
      </c>
      <c r="AL252" s="836">
        <v>515.29</v>
      </c>
      <c r="AM252" s="830">
        <v>1.3</v>
      </c>
      <c r="AN252" s="824">
        <v>0.33</v>
      </c>
      <c r="AO252" s="705">
        <f t="shared" si="74"/>
        <v>19.010077035878517</v>
      </c>
      <c r="AP252" s="706">
        <f t="shared" si="75"/>
        <v>28.576956016770236</v>
      </c>
      <c r="AQ252" s="846">
        <f t="shared" si="76"/>
        <v>-9.8822033767822504</v>
      </c>
      <c r="AR252" s="618">
        <f>INDEX(Historical!$C$7:$C$1227,MATCH(B252,Historical!$B$7:$B$1249,0))*IF(AH252="n/a",1.03,IF(AH252&lt;0,1.01,IF(AH252&gt;10,1.1,(1+AH252/100))))</f>
        <v>0.51700000000000002</v>
      </c>
      <c r="AS252" s="844">
        <f t="shared" si="77"/>
        <v>0.55179409999999995</v>
      </c>
      <c r="AT252" s="844">
        <f t="shared" si="82"/>
        <v>0.60697350999999999</v>
      </c>
      <c r="AU252" s="844">
        <f t="shared" si="82"/>
        <v>0.66767086100000006</v>
      </c>
      <c r="AV252" s="844">
        <f t="shared" si="82"/>
        <v>0.7344379471000001</v>
      </c>
      <c r="AW252" s="618">
        <f t="shared" si="78"/>
        <v>3.0778764180999998</v>
      </c>
      <c r="AX252" s="713">
        <f t="shared" si="79"/>
        <v>20.491853649134487</v>
      </c>
      <c r="AY252" s="891">
        <v>0.84</v>
      </c>
      <c r="AZ252" s="830">
        <v>22.56</v>
      </c>
      <c r="BA252" s="830">
        <v>-23.95</v>
      </c>
      <c r="BB252" s="830">
        <v>9.83</v>
      </c>
      <c r="BC252" s="830">
        <v>0.62</v>
      </c>
      <c r="BE252" s="594">
        <v>2016</v>
      </c>
      <c r="BF252" s="856">
        <f t="shared" si="80"/>
        <v>1</v>
      </c>
      <c r="BG252" s="840">
        <v>1.3</v>
      </c>
      <c r="BH252" s="823" t="s">
        <v>4455</v>
      </c>
      <c r="BI252" s="823" t="s">
        <v>4456</v>
      </c>
    </row>
    <row r="253" spans="1:61" ht="11.25" hidden="1" customHeight="1" x14ac:dyDescent="0.2">
      <c r="A253" s="839" t="s">
        <v>4831</v>
      </c>
      <c r="B253" s="833" t="s">
        <v>4613</v>
      </c>
      <c r="C253" s="889" t="s">
        <v>152</v>
      </c>
      <c r="D253" s="889" t="s">
        <v>4188</v>
      </c>
      <c r="E253" s="699">
        <v>6</v>
      </c>
      <c r="F253" s="1153">
        <v>640</v>
      </c>
      <c r="G253" s="1093" t="s">
        <v>105</v>
      </c>
      <c r="H253" s="1093" t="s">
        <v>105</v>
      </c>
      <c r="I253" t="n">
        <v>15.93</v>
      </c>
      <c r="J253" s="618">
        <f t="shared" si="67"/>
        <v>5.1431261770244827</v>
      </c>
      <c r="K253" s="835">
        <v>0.81930000000000003</v>
      </c>
      <c r="L253" s="845">
        <v>1</v>
      </c>
      <c r="M253" s="609">
        <f t="shared" si="68"/>
        <v>0.81930000000000003</v>
      </c>
      <c r="N253" s="828" t="s">
        <v>4519</v>
      </c>
      <c r="O253" s="700">
        <v>0.71689999999999998</v>
      </c>
      <c r="P253" s="895">
        <v>44340</v>
      </c>
      <c r="Q253" s="895">
        <v>44354</v>
      </c>
      <c r="R253" s="609">
        <f t="shared" si="69"/>
        <v>14.283721579020792</v>
      </c>
      <c r="S253" s="667">
        <f>IF(INDEX(Historical!$D$7:$D$1225,MATCH(B253,Historical!$B$7:$B$1249,0))=0,"n/a",(INDEX(Historical!$C$7:$C$1227,MATCH(B253,Historical!$B$7:$B$1249,0))/INDEX(Historical!$D$7:$D$1225,MATCH(B253,Historical!$B$7:$B$1249,0))-1)*100)</f>
        <v>14.286909943086723</v>
      </c>
      <c r="T253" s="667">
        <f>IF(INDEX(Historical!$F$7:$F$1218,MATCH(B253,Historical!$B$7:$B$1249,0))=0,"n/a",((INDEX(Historical!$C$7:$C$1227,MATCH(B253,Historical!$B$7:$B$1249,0))/INDEX(Historical!$F$7:$F$1218,MATCH(B253,Historical!$B$7:$B$1249,0)))^(1/3)-1)*100)</f>
        <v>9.7273022960561164</v>
      </c>
      <c r="U253" s="667">
        <f>IF(INDEX(Historical!$H$7:$H$1218,MATCH(B253,Historical!$B$7:$B$1249,0))=0,"n/a",((INDEX(Historical!$C$7:$C$1227,MATCH(B253,Historical!$B$7:$B$1249,0))/INDEX(Historical!$H$7:$H$1218,MATCH(B253,Historical!$B$7:$B$1249,0)))^(1/5)-1)*100)</f>
        <v>12.635756075595129</v>
      </c>
      <c r="V253" s="667">
        <f>IF(INDEX(Historical!$N$7:$N$1218,MATCH(B253,Historical!$B$7:$B$1249,0))=0,"n/a",((INDEX(Historical!$C$7:$C$1227,MATCH(B253,Historical!$B$7:$B$1249,0))/INDEX(Historical!$N$7:$N$1218,MATCH(B253,Historical!$B$7:$B$1249,0)))^(1/10)-1)*100)</f>
        <v>5.8553729445805613</v>
      </c>
      <c r="W253" s="668">
        <f t="shared" si="70"/>
        <v>2.1579763057262049</v>
      </c>
      <c r="X253" s="669" t="str">
        <f t="shared" si="71"/>
        <v>n/a</v>
      </c>
      <c r="Y253" s="640"/>
      <c r="Z253" s="618">
        <f t="shared" si="72"/>
        <v>34.280334728033473</v>
      </c>
      <c r="AA253" s="844">
        <f t="shared" si="73"/>
        <v>6.6652719665271958</v>
      </c>
      <c r="AB253" s="845">
        <v>12</v>
      </c>
      <c r="AC253" s="824">
        <v>2.39</v>
      </c>
      <c r="AD253" s="824">
        <v>6.16</v>
      </c>
      <c r="AE253" s="824">
        <v>0.49</v>
      </c>
      <c r="AF253" s="824">
        <v>0.81</v>
      </c>
      <c r="AG253" s="824" t="s">
        <v>135</v>
      </c>
      <c r="AH253" s="824">
        <v>8.2000000000000011</v>
      </c>
      <c r="AI253" s="824">
        <v>25.4</v>
      </c>
      <c r="AJ253" s="824">
        <v>-6.21</v>
      </c>
      <c r="AK253" s="824">
        <v>1.05</v>
      </c>
      <c r="AL253" s="836">
        <v>9040</v>
      </c>
      <c r="AM253" s="830" t="s">
        <v>135</v>
      </c>
      <c r="AN253" s="824" t="s">
        <v>135</v>
      </c>
      <c r="AO253" s="705">
        <f t="shared" si="74"/>
        <v>11.113610286092413</v>
      </c>
      <c r="AP253" s="706">
        <f t="shared" si="75"/>
        <v>17.77888225261961</v>
      </c>
      <c r="AQ253" s="846">
        <f t="shared" si="76"/>
        <v>-51.015329867908775</v>
      </c>
      <c r="AR253" s="618">
        <f>INDEX(Historical!$C$7:$C$1227,MATCH(B253,Historical!$B$7:$B$1249,0))*IF(AH253="n/a",1.03,IF(AH253&lt;0,1.01,IF(AH253&gt;10,1.1,(1+AH253/100))))</f>
        <v>0.88648260000000012</v>
      </c>
      <c r="AS253" s="844">
        <f t="shared" si="77"/>
        <v>0.97513086000000027</v>
      </c>
      <c r="AT253" s="844">
        <f t="shared" si="82"/>
        <v>0.98536973403000028</v>
      </c>
      <c r="AU253" s="844">
        <f t="shared" si="82"/>
        <v>0.99571611623731526</v>
      </c>
      <c r="AV253" s="844">
        <f t="shared" si="82"/>
        <v>1.0061711354578071</v>
      </c>
      <c r="AW253" s="618">
        <f t="shared" si="78"/>
        <v>4.8488704457251233</v>
      </c>
      <c r="AX253" s="713">
        <f t="shared" si="79"/>
        <v>30.438609201036552</v>
      </c>
      <c r="AY253" s="891" t="s">
        <v>135</v>
      </c>
      <c r="AZ253" s="830">
        <v>22.17</v>
      </c>
      <c r="BA253" s="830">
        <v>-55.42</v>
      </c>
      <c r="BB253" s="830">
        <v>9.17</v>
      </c>
      <c r="BC253" s="830">
        <v>-33.770000000000003</v>
      </c>
      <c r="BE253" s="594">
        <v>2016</v>
      </c>
      <c r="BF253" s="856">
        <f t="shared" si="80"/>
        <v>1</v>
      </c>
      <c r="BG253" s="840" t="s">
        <v>135</v>
      </c>
      <c r="BH253" s="823" t="s">
        <v>4522</v>
      </c>
      <c r="BI253" s="823" t="s">
        <v>4456</v>
      </c>
    </row>
    <row r="254" spans="1:61" ht="11.25" hidden="1" customHeight="1" x14ac:dyDescent="0.2">
      <c r="A254" s="839" t="s">
        <v>4516</v>
      </c>
      <c r="B254" s="833" t="s">
        <v>4506</v>
      </c>
      <c r="C254" s="889" t="s">
        <v>107</v>
      </c>
      <c r="D254" s="889" t="s">
        <v>4205</v>
      </c>
      <c r="E254" s="699">
        <v>7</v>
      </c>
      <c r="F254" s="1153">
        <v>627</v>
      </c>
      <c r="G254" s="1133" t="s">
        <v>105</v>
      </c>
      <c r="H254" s="1133" t="s">
        <v>105</v>
      </c>
      <c r="I254">
        <v>7.94</v>
      </c>
      <c r="J254" s="618">
        <f t="shared" si="67"/>
        <v>4.5340050377833752</v>
      </c>
      <c r="K254" s="835">
        <v>0.09</v>
      </c>
      <c r="L254" s="845">
        <v>4</v>
      </c>
      <c r="M254" s="609">
        <f t="shared" si="68"/>
        <v>0.36</v>
      </c>
      <c r="N254" s="828" t="s">
        <v>147</v>
      </c>
      <c r="O254" s="700">
        <v>7.4999999999999997E-2</v>
      </c>
      <c r="P254" s="603">
        <v>44804</v>
      </c>
      <c r="Q254" s="603">
        <v>44819</v>
      </c>
      <c r="R254" s="609">
        <f t="shared" si="69"/>
        <v>20</v>
      </c>
      <c r="S254" s="667">
        <f>IF(INDEX(Historical!$D$7:$D$1225,MATCH(B254,Historical!$B$7:$B$1249,0))=0,"n/a",(INDEX(Historical!$C$7:$C$1227,MATCH(B254,Historical!$B$7:$B$1249,0))/INDEX(Historical!$D$7:$D$1225,MATCH(B254,Historical!$B$7:$B$1249,0))-1)*100)</f>
        <v>22.72727272727273</v>
      </c>
      <c r="T254" s="667">
        <f>IF(INDEX(Historical!$F$7:$F$1218,MATCH(B254,Historical!$B$7:$B$1249,0))=0,"n/a",((INDEX(Historical!$C$7:$C$1227,MATCH(B254,Historical!$B$7:$B$1249,0))/INDEX(Historical!$F$7:$F$1218,MATCH(B254,Historical!$B$7:$B$1249,0)))^(1/3)-1)*100)</f>
        <v>16.673335619846096</v>
      </c>
      <c r="U254" s="667">
        <f>IF(INDEX(Historical!$H$7:$H$1218,MATCH(B254,Historical!$B$7:$B$1249,0))=0,"n/a",((INDEX(Historical!$C$7:$C$1227,MATCH(B254,Historical!$B$7:$B$1249,0))/INDEX(Historical!$H$7:$H$1218,MATCH(B254,Historical!$B$7:$B$1249,0)))^(1/5)-1)*100)</f>
        <v>24.573093961551741</v>
      </c>
      <c r="V254" s="667" t="str">
        <f>IF(INDEX(Historical!$N$7:$N$1218,MATCH(B254,Historical!$B$7:$B$1249,0))=0,"n/a",((INDEX(Historical!$C$7:$C$1227,MATCH(B254,Historical!$B$7:$B$1249,0))/INDEX(Historical!$N$7:$N$1218,MATCH(B254,Historical!$B$7:$B$1249,0)))^(1/10)-1)*100)</f>
        <v>n/a</v>
      </c>
      <c r="W254" s="668" t="str">
        <f t="shared" si="70"/>
        <v>n/a</v>
      </c>
      <c r="X254" s="669">
        <f t="shared" si="71"/>
        <v>1.0777672790154271</v>
      </c>
      <c r="Y254" s="640"/>
      <c r="Z254" s="618">
        <f t="shared" si="72"/>
        <v>36.734693877551024</v>
      </c>
      <c r="AA254" s="844">
        <f t="shared" si="73"/>
        <v>8.1020408163265305</v>
      </c>
      <c r="AB254" s="845">
        <v>12</v>
      </c>
      <c r="AC254" s="824">
        <v>0.98</v>
      </c>
      <c r="AD254" s="824" t="s">
        <v>135</v>
      </c>
      <c r="AE254" s="824">
        <v>2.78</v>
      </c>
      <c r="AF254" s="824">
        <v>1.42</v>
      </c>
      <c r="AG254" s="824">
        <v>14.499999999999998</v>
      </c>
      <c r="AH254" s="824">
        <v>39.800000000000004</v>
      </c>
      <c r="AI254" s="824" t="s">
        <v>135</v>
      </c>
      <c r="AJ254" s="824">
        <v>22.8</v>
      </c>
      <c r="AK254" s="824" t="s">
        <v>135</v>
      </c>
      <c r="AL254" s="836">
        <v>157.26</v>
      </c>
      <c r="AM254" s="830">
        <v>16.400000000000002</v>
      </c>
      <c r="AN254" s="824">
        <v>0.09</v>
      </c>
      <c r="AO254" s="705">
        <f t="shared" si="74"/>
        <v>21.005058183008586</v>
      </c>
      <c r="AP254" s="706">
        <f t="shared" si="75"/>
        <v>29.107098999335115</v>
      </c>
      <c r="AQ254" s="846">
        <f t="shared" si="76"/>
        <v>-28.492741754005067</v>
      </c>
      <c r="AR254" s="618">
        <f>INDEX(Historical!$C$7:$C$1227,MATCH(B254,Historical!$B$7:$B$1249,0))*IF(AH254="n/a",1.03,IF(AH254&lt;0,1.01,IF(AH254&gt;10,1.1,(1+AH254/100))))</f>
        <v>0.29700000000000004</v>
      </c>
      <c r="AS254" s="844">
        <f t="shared" si="77"/>
        <v>0.30591000000000007</v>
      </c>
      <c r="AT254" s="844">
        <f t="shared" si="82"/>
        <v>0.31508730000000007</v>
      </c>
      <c r="AU254" s="844">
        <f t="shared" si="82"/>
        <v>0.32453991900000007</v>
      </c>
      <c r="AV254" s="844">
        <f t="shared" si="82"/>
        <v>0.33427611657000006</v>
      </c>
      <c r="AW254" s="618">
        <f t="shared" si="78"/>
        <v>1.5768133355700003</v>
      </c>
      <c r="AX254" s="713">
        <f t="shared" si="79"/>
        <v>19.859110019773301</v>
      </c>
      <c r="AY254" s="891">
        <v>0.34</v>
      </c>
      <c r="AZ254" s="830">
        <v>8.42</v>
      </c>
      <c r="BA254" s="830">
        <v>-21.58</v>
      </c>
      <c r="BB254" s="830">
        <v>2.5</v>
      </c>
      <c r="BC254" s="830">
        <v>-3.95</v>
      </c>
      <c r="BE254" s="594">
        <v>2016</v>
      </c>
      <c r="BF254" s="856">
        <f t="shared" si="80"/>
        <v>1</v>
      </c>
      <c r="BG254" s="840">
        <v>1.2</v>
      </c>
      <c r="BH254" s="823" t="s">
        <v>4455</v>
      </c>
      <c r="BI254" s="823" t="s">
        <v>4456</v>
      </c>
    </row>
    <row r="255" spans="1:61" ht="11.25" hidden="1" customHeight="1" x14ac:dyDescent="0.2">
      <c r="A255" s="829" t="s">
        <v>4832</v>
      </c>
      <c r="B255" s="833" t="s">
        <v>1148</v>
      </c>
      <c r="C255" s="889" t="s">
        <v>107</v>
      </c>
      <c r="D255" s="889" t="s">
        <v>117</v>
      </c>
      <c r="E255" s="699">
        <v>11</v>
      </c>
      <c r="F255" s="1153">
        <v>446</v>
      </c>
      <c r="G255" s="1153" t="s">
        <v>105</v>
      </c>
      <c r="H255" s="1153" t="s">
        <v>105</v>
      </c>
      <c r="I255" t="n">
        <v>37.33</v>
      </c>
      <c r="J255" s="618">
        <f t="shared" si="67"/>
        <v>4.821859094562015</v>
      </c>
      <c r="K255" s="835">
        <v>0.45</v>
      </c>
      <c r="L255" s="845">
        <v>4</v>
      </c>
      <c r="M255" s="609">
        <f t="shared" si="68"/>
        <v>1.8</v>
      </c>
      <c r="N255" s="828" t="s">
        <v>316</v>
      </c>
      <c r="O255" s="704">
        <v>0.44</v>
      </c>
      <c r="P255" s="603">
        <v>44910</v>
      </c>
      <c r="Q255" s="603">
        <v>44925</v>
      </c>
      <c r="R255" s="609">
        <f t="shared" si="69"/>
        <v>2.2727272727272747</v>
      </c>
      <c r="S255" s="667">
        <f>IF(INDEX(Historical!$D$7:$D$1225,MATCH(B255,Historical!$B$7:$B$1249,0))=0,"n/a",(INDEX(Historical!$C$7:$C$1227,MATCH(B255,Historical!$B$7:$B$1249,0))/INDEX(Historical!$D$7:$D$1225,MATCH(B255,Historical!$B$7:$B$1249,0))-1)*100)</f>
        <v>15.555555555555545</v>
      </c>
      <c r="T255" s="667">
        <f>IF(INDEX(Historical!$F$7:$F$1218,MATCH(B255,Historical!$B$7:$B$1249,0))=0,"n/a",((INDEX(Historical!$C$7:$C$1227,MATCH(B255,Historical!$B$7:$B$1249,0))/INDEX(Historical!$F$7:$F$1218,MATCH(B255,Historical!$B$7:$B$1249,0)))^(1/3)-1)*100)</f>
        <v>9.1392883061105934</v>
      </c>
      <c r="U255" s="667">
        <f>IF(INDEX(Historical!$H$7:$H$1218,MATCH(B255,Historical!$B$7:$B$1249,0))=0,"n/a",((INDEX(Historical!$C$7:$C$1227,MATCH(B255,Historical!$B$7:$B$1249,0))/INDEX(Historical!$H$7:$H$1218,MATCH(B255,Historical!$B$7:$B$1249,0)))^(1/5)-1)*100)</f>
        <v>17.646116810051062</v>
      </c>
      <c r="V255" s="667">
        <f>IF(INDEX(Historical!$N$7:$N$1218,MATCH(B255,Historical!$B$7:$B$1249,0))=0,"n/a",((INDEX(Historical!$C$7:$C$1227,MATCH(B255,Historical!$B$7:$B$1249,0))/INDEX(Historical!$N$7:$N$1218,MATCH(B255,Historical!$B$7:$B$1249,0)))^(1/10)-1)*100)</f>
        <v>17.519017627063292</v>
      </c>
      <c r="W255" s="668">
        <f t="shared" si="70"/>
        <v>1.0072549263716379</v>
      </c>
      <c r="X255" s="669">
        <f t="shared" si="71"/>
        <v>0.45953429192841311</v>
      </c>
      <c r="Y255" s="627" t="s">
        <v>929</v>
      </c>
      <c r="Z255" s="618">
        <f t="shared" si="72"/>
        <v>31.914893617021278</v>
      </c>
      <c r="AA255" s="844">
        <f t="shared" si="73"/>
        <v>6.6187943262411348</v>
      </c>
      <c r="AB255" s="845">
        <v>12</v>
      </c>
      <c r="AC255" s="824">
        <v>5.64</v>
      </c>
      <c r="AD255" s="824" t="s">
        <v>135</v>
      </c>
      <c r="AE255" s="824">
        <v>0.78</v>
      </c>
      <c r="AF255" s="824">
        <v>1.89</v>
      </c>
      <c r="AG255" s="824">
        <v>21.4</v>
      </c>
      <c r="AH255" s="824">
        <v>65.7</v>
      </c>
      <c r="AI255" s="824">
        <v>-3.5999999999999996</v>
      </c>
      <c r="AJ255" s="824">
        <v>38.4</v>
      </c>
      <c r="AK255" s="824">
        <v>-6.69</v>
      </c>
      <c r="AL255" s="836">
        <v>10780</v>
      </c>
      <c r="AM255" s="830">
        <v>2.9000000000000004</v>
      </c>
      <c r="AN255" s="824">
        <v>0.47</v>
      </c>
      <c r="AO255" s="705">
        <f t="shared" si="74"/>
        <v>15.849181578371942</v>
      </c>
      <c r="AP255" s="706">
        <f t="shared" si="75"/>
        <v>22.467975904613077</v>
      </c>
      <c r="AQ255" s="846">
        <f t="shared" si="76"/>
        <v>-25.436019191284089</v>
      </c>
      <c r="AR255" s="618">
        <f>INDEX(Historical!$C$7:$C$1227,MATCH(B255,Historical!$B$7:$B$1249,0))*IF(AH255="n/a",1.03,IF(AH255&lt;0,1.01,IF(AH255&gt;10,1.1,(1+AH255/100))))</f>
        <v>1.7160000000000002</v>
      </c>
      <c r="AS255" s="844">
        <f t="shared" si="77"/>
        <v>1.7331600000000003</v>
      </c>
      <c r="AT255" s="844">
        <f t="shared" si="82"/>
        <v>1.7504916000000004</v>
      </c>
      <c r="AU255" s="844">
        <f t="shared" si="82"/>
        <v>1.7679965160000004</v>
      </c>
      <c r="AV255" s="844">
        <f t="shared" si="82"/>
        <v>1.7856764811600003</v>
      </c>
      <c r="AW255" s="618">
        <f t="shared" si="78"/>
        <v>8.7533245971600024</v>
      </c>
      <c r="AX255" s="713">
        <f t="shared" si="79"/>
        <v>23.448498786927413</v>
      </c>
      <c r="AY255" s="891">
        <v>1.33</v>
      </c>
      <c r="AZ255" s="830">
        <v>16.97</v>
      </c>
      <c r="BA255" s="830">
        <v>-28.49</v>
      </c>
      <c r="BB255" s="830">
        <v>4.3999999999999995</v>
      </c>
      <c r="BC255" s="830">
        <v>-1.47</v>
      </c>
      <c r="BE255" s="594">
        <v>2012</v>
      </c>
      <c r="BF255" s="856">
        <f t="shared" si="80"/>
        <v>1</v>
      </c>
      <c r="BG255" s="840">
        <v>2.6</v>
      </c>
      <c r="BH255" s="823" t="s">
        <v>4455</v>
      </c>
      <c r="BI255" s="823" t="s">
        <v>4456</v>
      </c>
    </row>
    <row r="256" spans="1:61" ht="11.25" hidden="1" customHeight="1" x14ac:dyDescent="0.2">
      <c r="A256" s="822" t="s">
        <v>4833</v>
      </c>
      <c r="B256" s="833" t="s">
        <v>3751</v>
      </c>
      <c r="C256" s="889" t="s">
        <v>107</v>
      </c>
      <c r="D256" s="889" t="s">
        <v>4205</v>
      </c>
      <c r="E256" s="699">
        <v>9</v>
      </c>
      <c r="F256" s="1153">
        <v>543</v>
      </c>
      <c r="G256" s="1132" t="s">
        <v>105</v>
      </c>
      <c r="H256" s="1132" t="s">
        <v>105</v>
      </c>
      <c r="I256">
        <v>29.77</v>
      </c>
      <c r="J256" s="618">
        <f t="shared" si="67"/>
        <v>4.5683574067853545</v>
      </c>
      <c r="K256" s="842">
        <v>0.34</v>
      </c>
      <c r="L256" s="594">
        <v>4</v>
      </c>
      <c r="M256" s="609">
        <f t="shared" si="68"/>
        <v>1.36</v>
      </c>
      <c r="N256" s="594" t="s">
        <v>708</v>
      </c>
      <c r="O256" s="701">
        <v>0.32</v>
      </c>
      <c r="P256" s="603">
        <v>44750</v>
      </c>
      <c r="Q256" s="603">
        <v>44764</v>
      </c>
      <c r="R256" s="609">
        <f t="shared" si="69"/>
        <v>6.2500000000000053</v>
      </c>
      <c r="S256" s="667">
        <f>IF(INDEX(Historical!$D$7:$D$1225,MATCH(B256,Historical!$B$7:$B$1249,0))=0,"n/a",(INDEX(Historical!$C$7:$C$1227,MATCH(B256,Historical!$B$7:$B$1249,0))/INDEX(Historical!$D$7:$D$1225,MATCH(B256,Historical!$B$7:$B$1249,0))-1)*100)</f>
        <v>3.2786885245901676</v>
      </c>
      <c r="T256" s="667">
        <f>IF(INDEX(Historical!$F$7:$F$1218,MATCH(B256,Historical!$B$7:$B$1249,0))=0,"n/a",((INDEX(Historical!$C$7:$C$1227,MATCH(B256,Historical!$B$7:$B$1249,0))/INDEX(Historical!$F$7:$F$1218,MATCH(B256,Historical!$B$7:$B$1249,0)))^(1/3)-1)*100)</f>
        <v>5.9306311673701595</v>
      </c>
      <c r="U256" s="667">
        <f>IF(INDEX(Historical!$H$7:$H$1218,MATCH(B256,Historical!$B$7:$B$1249,0))=0,"n/a",((INDEX(Historical!$C$7:$C$1227,MATCH(B256,Historical!$B$7:$B$1249,0))/INDEX(Historical!$H$7:$H$1218,MATCH(B256,Historical!$B$7:$B$1249,0)))^(1/5)-1)*100)</f>
        <v>7.0420362683703441</v>
      </c>
      <c r="V256" s="667">
        <f>IF(INDEX(Historical!$N$7:$N$1218,MATCH(B256,Historical!$B$7:$B$1249,0))=0,"n/a",((INDEX(Historical!$C$7:$C$1227,MATCH(B256,Historical!$B$7:$B$1249,0))/INDEX(Historical!$N$7:$N$1218,MATCH(B256,Historical!$B$7:$B$1249,0)))^(1/10)-1)*100)</f>
        <v>4.9503219834913237</v>
      </c>
      <c r="W256" s="668">
        <f t="shared" si="70"/>
        <v>1.4225410572998309</v>
      </c>
      <c r="X256" s="669">
        <f t="shared" si="71"/>
        <v>0.47905008628369689</v>
      </c>
      <c r="Y256" s="833"/>
      <c r="Z256" s="618">
        <f t="shared" si="72"/>
        <v>38.095238095238102</v>
      </c>
      <c r="AA256" s="844">
        <f t="shared" si="73"/>
        <v>8.3389355742296924</v>
      </c>
      <c r="AB256" s="1155">
        <v>12</v>
      </c>
      <c r="AC256" s="837">
        <v>3.57</v>
      </c>
      <c r="AD256" s="837" t="s">
        <v>135</v>
      </c>
      <c r="AE256" s="837">
        <v>4</v>
      </c>
      <c r="AF256" s="837">
        <v>1.54</v>
      </c>
      <c r="AG256" s="837">
        <v>17</v>
      </c>
      <c r="AH256" s="837">
        <v>33</v>
      </c>
      <c r="AI256" s="837" t="s">
        <v>135</v>
      </c>
      <c r="AJ256" s="837">
        <v>14.7</v>
      </c>
      <c r="AK256" s="837" t="s">
        <v>135</v>
      </c>
      <c r="AL256" s="837">
        <v>343.69</v>
      </c>
      <c r="AM256" s="837">
        <v>0.3</v>
      </c>
      <c r="AN256" s="837">
        <v>0</v>
      </c>
      <c r="AO256" s="705">
        <f t="shared" si="74"/>
        <v>3.2714581009260062</v>
      </c>
      <c r="AP256" s="706">
        <f t="shared" si="75"/>
        <v>11.610393675155699</v>
      </c>
      <c r="AQ256" s="846">
        <f t="shared" si="76"/>
        <v>-24.451749680342328</v>
      </c>
      <c r="AR256" s="618">
        <f>INDEX(Historical!$C$7:$C$1227,MATCH(B256,Historical!$B$7:$B$1249,0))*IF(AH256="n/a",1.03,IF(AH256&lt;0,1.01,IF(AH256&gt;10,1.1,(1+AH256/100))))</f>
        <v>1.3860000000000001</v>
      </c>
      <c r="AS256" s="844">
        <f t="shared" si="77"/>
        <v>1.4275800000000001</v>
      </c>
      <c r="AT256" s="844">
        <f t="shared" si="82"/>
        <v>1.4704074</v>
      </c>
      <c r="AU256" s="844">
        <f t="shared" si="82"/>
        <v>1.5145196220000001</v>
      </c>
      <c r="AV256" s="844">
        <f t="shared" si="82"/>
        <v>1.5599552106600001</v>
      </c>
      <c r="AW256" s="618">
        <f t="shared" si="78"/>
        <v>7.35846223266</v>
      </c>
      <c r="AX256" s="713">
        <f t="shared" si="79"/>
        <v>24.717709884648976</v>
      </c>
      <c r="AY256" s="695">
        <v>0.51</v>
      </c>
      <c r="AZ256" s="840">
        <v>14.66</v>
      </c>
      <c r="BA256" s="840">
        <v>-14.57</v>
      </c>
      <c r="BB256" s="840">
        <v>6.2600000000000007</v>
      </c>
      <c r="BC256" s="840">
        <v>6</v>
      </c>
      <c r="BE256" s="594">
        <v>2014</v>
      </c>
      <c r="BF256" s="856">
        <f t="shared" si="80"/>
        <v>1</v>
      </c>
      <c r="BG256" s="840">
        <v>1.5</v>
      </c>
      <c r="BH256" s="823" t="s">
        <v>4455</v>
      </c>
      <c r="BI256" s="823" t="s">
        <v>4456</v>
      </c>
    </row>
    <row r="257" spans="1:61" ht="11.25" hidden="1" customHeight="1" x14ac:dyDescent="0.2">
      <c r="A257" s="829" t="s">
        <v>4834</v>
      </c>
      <c r="B257" s="833" t="s">
        <v>1188</v>
      </c>
      <c r="C257" s="889" t="s">
        <v>122</v>
      </c>
      <c r="D257" s="889" t="s">
        <v>4222</v>
      </c>
      <c r="E257" s="699">
        <v>15</v>
      </c>
      <c r="F257" s="1153">
        <v>250</v>
      </c>
      <c r="G257" s="1153" t="s">
        <v>105</v>
      </c>
      <c r="H257" s="1153" t="s">
        <v>105</v>
      </c>
      <c r="I257" t="n">
        <v>140.81</v>
      </c>
      <c r="J257" s="618">
        <f t="shared" si="67"/>
        <v>0.90902634756054257</v>
      </c>
      <c r="K257" s="835">
        <v>0.32</v>
      </c>
      <c r="L257" s="845">
        <v>4</v>
      </c>
      <c r="M257" s="609">
        <f t="shared" si="68"/>
        <v>1.28</v>
      </c>
      <c r="N257" s="828" t="s">
        <v>150</v>
      </c>
      <c r="O257" s="700">
        <v>0.3</v>
      </c>
      <c r="P257" s="603">
        <v>44636</v>
      </c>
      <c r="Q257" s="603">
        <v>44651</v>
      </c>
      <c r="R257" s="609">
        <f t="shared" si="69"/>
        <v>6.6666666666666732</v>
      </c>
      <c r="S257" s="667">
        <f>IF(INDEX(Historical!$D$7:$D$1225,MATCH(B257,Historical!$B$7:$B$1249,0))=0,"n/a",(INDEX(Historical!$C$7:$C$1227,MATCH(B257,Historical!$B$7:$B$1249,0))/INDEX(Historical!$D$7:$D$1225,MATCH(B257,Historical!$B$7:$B$1249,0))-1)*100)</f>
        <v>12.621359223300965</v>
      </c>
      <c r="T257" s="667">
        <f>IF(INDEX(Historical!$F$7:$F$1218,MATCH(B257,Historical!$B$7:$B$1249,0))=0,"n/a",((INDEX(Historical!$C$7:$C$1227,MATCH(B257,Historical!$B$7:$B$1249,0))/INDEX(Historical!$F$7:$F$1218,MATCH(B257,Historical!$B$7:$B$1249,0)))^(1/3)-1)*100)</f>
        <v>6.8836955505124253</v>
      </c>
      <c r="U257" s="667">
        <f>IF(INDEX(Historical!$H$7:$H$1218,MATCH(B257,Historical!$B$7:$B$1249,0))=0,"n/a",((INDEX(Historical!$C$7:$C$1227,MATCH(B257,Historical!$B$7:$B$1249,0))/INDEX(Historical!$H$7:$H$1218,MATCH(B257,Historical!$B$7:$B$1249,0)))^(1/5)-1)*100)</f>
        <v>5.9223841048812176</v>
      </c>
      <c r="V257" s="667">
        <f>IF(INDEX(Historical!$N$7:$N$1218,MATCH(B257,Historical!$B$7:$B$1249,0))=0,"n/a",((INDEX(Historical!$C$7:$C$1227,MATCH(B257,Historical!$B$7:$B$1249,0))/INDEX(Historical!$N$7:$N$1218,MATCH(B257,Historical!$B$7:$B$1249,0)))^(1/10)-1)*100)</f>
        <v>11.481101689630769</v>
      </c>
      <c r="W257" s="668">
        <f t="shared" si="70"/>
        <v>0.51583761427965202</v>
      </c>
      <c r="X257" s="669">
        <f t="shared" si="71"/>
        <v>0.14515647315885338</v>
      </c>
      <c r="Y257" s="833" t="s">
        <v>1189</v>
      </c>
      <c r="Z257" s="618">
        <f t="shared" si="72"/>
        <v>24.242424242424242</v>
      </c>
      <c r="AA257" s="844">
        <f t="shared" si="73"/>
        <v>26.668560606060606</v>
      </c>
      <c r="AB257" s="845">
        <v>12</v>
      </c>
      <c r="AC257" s="824">
        <v>5.28</v>
      </c>
      <c r="AD257" s="824">
        <v>6.34</v>
      </c>
      <c r="AE257" s="824">
        <v>20.29</v>
      </c>
      <c r="AF257" s="824">
        <v>3.25</v>
      </c>
      <c r="AG257" s="824">
        <v>12.2</v>
      </c>
      <c r="AH257" s="824">
        <v>124</v>
      </c>
      <c r="AI257" s="824">
        <v>1.53</v>
      </c>
      <c r="AJ257" s="824">
        <v>40.799999999999997</v>
      </c>
      <c r="AK257" s="824">
        <v>4.24</v>
      </c>
      <c r="AL257" s="836">
        <v>35890</v>
      </c>
      <c r="AM257" s="830">
        <v>0.71000000000000008</v>
      </c>
      <c r="AN257" s="824">
        <v>0</v>
      </c>
      <c r="AO257" s="705">
        <f t="shared" si="74"/>
        <v>-19.837150153618843</v>
      </c>
      <c r="AP257" s="706">
        <f t="shared" si="75"/>
        <v>6.8314104524417605</v>
      </c>
      <c r="AQ257" s="846">
        <f t="shared" si="76"/>
        <v>96.268321969578707</v>
      </c>
      <c r="AR257" s="618">
        <f>INDEX(Historical!$C$7:$C$1227,MATCH(B257,Historical!$B$7:$B$1249,0))*IF(AH257="n/a",1.03,IF(AH257&lt;0,1.01,IF(AH257&gt;10,1.1,(1+AH257/100))))</f>
        <v>1.276</v>
      </c>
      <c r="AS257" s="844">
        <f t="shared" si="77"/>
        <v>1.2955228000000001</v>
      </c>
      <c r="AT257" s="844">
        <f t="shared" si="82"/>
        <v>1.35045296672</v>
      </c>
      <c r="AU257" s="844">
        <f t="shared" si="82"/>
        <v>1.4077121725089281</v>
      </c>
      <c r="AV257" s="844">
        <f t="shared" si="82"/>
        <v>1.4673991686233065</v>
      </c>
      <c r="AW257" s="618">
        <f t="shared" si="78"/>
        <v>6.797087107852235</v>
      </c>
      <c r="AX257" s="713">
        <f t="shared" si="79"/>
        <v>4.827133802892007</v>
      </c>
      <c r="AY257" s="891">
        <v>0.56999999999999995</v>
      </c>
      <c r="AZ257" s="830">
        <v>33.200000000000003</v>
      </c>
      <c r="BA257" s="830">
        <v>-13.700000000000001</v>
      </c>
      <c r="BB257" s="830">
        <v>16</v>
      </c>
      <c r="BC257" s="830">
        <v>6.13</v>
      </c>
      <c r="BE257" s="594">
        <v>2008</v>
      </c>
      <c r="BF257" s="856">
        <f t="shared" si="80"/>
        <v>2</v>
      </c>
      <c r="BG257" s="840">
        <v>11.899999999999999</v>
      </c>
      <c r="BH257" s="823" t="s">
        <v>4455</v>
      </c>
      <c r="BI257" s="823" t="s">
        <v>4456</v>
      </c>
    </row>
    <row r="258" spans="1:61" s="737" customFormat="1" ht="11.25" hidden="1" customHeight="1" x14ac:dyDescent="0.2">
      <c r="A258" s="720" t="s">
        <v>4835</v>
      </c>
      <c r="B258" s="743" t="s">
        <v>1166</v>
      </c>
      <c r="C258" s="889" t="s">
        <v>4186</v>
      </c>
      <c r="D258" s="889" t="s">
        <v>4187</v>
      </c>
      <c r="E258" s="721">
        <v>10</v>
      </c>
      <c r="F258" s="1153">
        <v>481</v>
      </c>
      <c r="G258" s="1154" t="s">
        <v>36</v>
      </c>
      <c r="H258" s="1154" t="s">
        <v>36</v>
      </c>
      <c r="I258" t="n">
        <v>50.26</v>
      </c>
      <c r="J258" s="723">
        <f t="shared" si="67"/>
        <v>2.3477914842817351</v>
      </c>
      <c r="K258" s="724">
        <v>0.29499999999999998</v>
      </c>
      <c r="L258" s="725">
        <v>4</v>
      </c>
      <c r="M258" s="726">
        <f t="shared" si="68"/>
        <v>1.18</v>
      </c>
      <c r="N258" s="727" t="s">
        <v>217</v>
      </c>
      <c r="O258" s="728">
        <v>0.27</v>
      </c>
      <c r="P258" s="1049">
        <v>44650</v>
      </c>
      <c r="Q258" s="1049">
        <v>44669</v>
      </c>
      <c r="R258" s="726">
        <f t="shared" si="69"/>
        <v>9.2592592592592471</v>
      </c>
      <c r="S258" s="667">
        <f>IF(INDEX(Historical!$D$7:$D$1225,MATCH(B258,Historical!$B$7:$B$1249,0))=0,"n/a",(INDEX(Historical!$C$7:$C$1227,MATCH(B258,Historical!$B$7:$B$1249,0))/INDEX(Historical!$D$7:$D$1225,MATCH(B258,Historical!$B$7:$B$1249,0))-1)*100)</f>
        <v>8.163265306122458</v>
      </c>
      <c r="T258" s="667">
        <f>IF(INDEX(Historical!$F$7:$F$1218,MATCH(B258,Historical!$B$7:$B$1249,0))=0,"n/a",((INDEX(Historical!$C$7:$C$1227,MATCH(B258,Historical!$B$7:$B$1249,0))/INDEX(Historical!$F$7:$F$1218,MATCH(B258,Historical!$B$7:$B$1249,0)))^(1/3)-1)*100)</f>
        <v>7.0526381427061358</v>
      </c>
      <c r="U258" s="667">
        <f>IF(INDEX(Historical!$H$7:$H$1218,MATCH(B258,Historical!$B$7:$B$1249,0))=0,"n/a",((INDEX(Historical!$C$7:$C$1227,MATCH(B258,Historical!$B$7:$B$1249,0))/INDEX(Historical!$H$7:$H$1218,MATCH(B258,Historical!$B$7:$B$1249,0)))^(1/5)-1)*100)</f>
        <v>8.7463320644729272</v>
      </c>
      <c r="V258" s="667" t="str">
        <f>IF(INDEX(Historical!$N$7:$N$1218,MATCH(B258,Historical!$B$7:$B$1249,0))=0,"n/a",((INDEX(Historical!$C$7:$C$1227,MATCH(B258,Historical!$B$7:$B$1249,0))/INDEX(Historical!$N$7:$N$1218,MATCH(B258,Historical!$B$7:$B$1249,0)))^(1/10)-1)*100)</f>
        <v>n/a</v>
      </c>
      <c r="W258" s="668" t="str">
        <f t="shared" si="70"/>
        <v>n/a</v>
      </c>
      <c r="X258" s="669">
        <f t="shared" si="71"/>
        <v>0.59096838273465724</v>
      </c>
      <c r="Y258" s="738"/>
      <c r="Z258" s="723">
        <f t="shared" si="72"/>
        <v>39.73063973063973</v>
      </c>
      <c r="AA258" s="730">
        <f t="shared" si="73"/>
        <v>16.92255892255892</v>
      </c>
      <c r="AB258" s="725">
        <v>12</v>
      </c>
      <c r="AC258" s="731">
        <v>2.97</v>
      </c>
      <c r="AD258" s="731">
        <v>1.66</v>
      </c>
      <c r="AE258" s="731">
        <v>12.64</v>
      </c>
      <c r="AF258" s="731">
        <v>2.7</v>
      </c>
      <c r="AG258" s="731">
        <v>17.100000000000001</v>
      </c>
      <c r="AH258" s="731">
        <v>36.299999999999997</v>
      </c>
      <c r="AI258" s="731">
        <v>-46.98</v>
      </c>
      <c r="AJ258" s="731">
        <v>14.799999999999999</v>
      </c>
      <c r="AK258" s="731">
        <v>10</v>
      </c>
      <c r="AL258" s="732">
        <v>6530</v>
      </c>
      <c r="AM258" s="733">
        <v>0.4</v>
      </c>
      <c r="AN258" s="731">
        <v>0.82</v>
      </c>
      <c r="AO258" s="734">
        <f t="shared" si="74"/>
        <v>-5.8284353738042576</v>
      </c>
      <c r="AP258" s="735">
        <f t="shared" si="75"/>
        <v>11.094123548754663</v>
      </c>
      <c r="AQ258" s="846">
        <f t="shared" si="76"/>
        <v>42.50287964483632</v>
      </c>
      <c r="AR258" s="618">
        <f>INDEX(Historical!$C$7:$C$1227,MATCH(B258,Historical!$B$7:$B$1249,0))*IF(AH258="n/a",1.03,IF(AH258&lt;0,1.01,IF(AH258&gt;10,1.1,(1+AH258/100))))</f>
        <v>1.1660000000000001</v>
      </c>
      <c r="AS258" s="730">
        <f t="shared" si="77"/>
        <v>1.1776600000000002</v>
      </c>
      <c r="AT258" s="730">
        <f t="shared" ref="AT258:AV277" si="83">IF($AK258="n/a",1.03*AS258,IF($AK258&lt;0,1.01*AS258,IF($AK258&gt;10,1.1*AS258,(1+$AK258/100)*AS258)))</f>
        <v>1.2954260000000002</v>
      </c>
      <c r="AU258" s="730">
        <f t="shared" si="83"/>
        <v>1.4249686000000004</v>
      </c>
      <c r="AV258" s="730">
        <f t="shared" si="83"/>
        <v>1.5674654600000004</v>
      </c>
      <c r="AW258" s="723">
        <f t="shared" si="78"/>
        <v>6.6315200600000015</v>
      </c>
      <c r="AX258" s="736">
        <f t="shared" si="79"/>
        <v>13.194429088738563</v>
      </c>
      <c r="AY258" s="892">
        <v>0.98</v>
      </c>
      <c r="AZ258" s="733">
        <v>17.8</v>
      </c>
      <c r="BA258" s="733">
        <v>-24.25</v>
      </c>
      <c r="BB258" s="733">
        <v>7.85</v>
      </c>
      <c r="BC258" s="733">
        <v>-3.71</v>
      </c>
      <c r="BD258" s="866"/>
      <c r="BE258" s="594">
        <v>2013</v>
      </c>
      <c r="BF258" s="856">
        <f t="shared" si="80"/>
        <v>1</v>
      </c>
      <c r="BG258" s="784">
        <v>8.6999999999999993</v>
      </c>
      <c r="BH258" s="823" t="s">
        <v>4455</v>
      </c>
      <c r="BI258" s="823" t="s">
        <v>4457</v>
      </c>
    </row>
    <row r="259" spans="1:61" ht="11.25" hidden="1" customHeight="1" x14ac:dyDescent="0.2">
      <c r="A259" s="839" t="s">
        <v>4836</v>
      </c>
      <c r="B259" s="567" t="s">
        <v>4014</v>
      </c>
      <c r="C259" s="889" t="s">
        <v>107</v>
      </c>
      <c r="D259" s="889" t="s">
        <v>4205</v>
      </c>
      <c r="E259" s="699">
        <v>7</v>
      </c>
      <c r="F259" s="1153">
        <v>609</v>
      </c>
      <c r="G259" s="1153" t="s">
        <v>105</v>
      </c>
      <c r="H259" s="1153" t="s">
        <v>105</v>
      </c>
      <c r="I259">
        <v>30.37</v>
      </c>
      <c r="J259" s="618">
        <f t="shared" si="67"/>
        <v>4.2146855449456702</v>
      </c>
      <c r="K259" s="835">
        <v>0.32</v>
      </c>
      <c r="L259" s="845">
        <v>4</v>
      </c>
      <c r="M259" s="609">
        <f t="shared" si="68"/>
        <v>1.28</v>
      </c>
      <c r="N259" s="828" t="s">
        <v>435</v>
      </c>
      <c r="O259" s="700">
        <v>0.31</v>
      </c>
      <c r="P259" s="895">
        <v>44413</v>
      </c>
      <c r="Q259" s="895">
        <v>44433</v>
      </c>
      <c r="R259" s="609">
        <f t="shared" si="69"/>
        <v>3.2258064516129057</v>
      </c>
      <c r="S259" s="667">
        <f>IF(INDEX(Historical!$D$7:$D$1225,MATCH(B259,Historical!$B$7:$B$1249,0))=0,"n/a",(INDEX(Historical!$C$7:$C$1227,MATCH(B259,Historical!$B$7:$B$1249,0))/INDEX(Historical!$D$7:$D$1225,MATCH(B259,Historical!$B$7:$B$1249,0))-1)*100)</f>
        <v>4.1666666666666741</v>
      </c>
      <c r="T259" s="667">
        <f>IF(INDEX(Historical!$F$7:$F$1218,MATCH(B259,Historical!$B$7:$B$1249,0))=0,"n/a",((INDEX(Historical!$C$7:$C$1227,MATCH(B259,Historical!$B$7:$B$1249,0))/INDEX(Historical!$F$7:$F$1218,MATCH(B259,Historical!$B$7:$B$1249,0)))^(1/3)-1)*100)</f>
        <v>5.983983294832651</v>
      </c>
      <c r="U259" s="667">
        <f>IF(INDEX(Historical!$H$7:$H$1218,MATCH(B259,Historical!$B$7:$B$1249,0))=0,"n/a",((INDEX(Historical!$C$7:$C$1227,MATCH(B259,Historical!$B$7:$B$1249,0))/INDEX(Historical!$H$7:$H$1218,MATCH(B259,Historical!$B$7:$B$1249,0)))^(1/5)-1)*100)</f>
        <v>8.7975791805680501</v>
      </c>
      <c r="V259" s="667">
        <f>IF(INDEX(Historical!$N$7:$N$1218,MATCH(B259,Historical!$B$7:$B$1249,0))=0,"n/a",((INDEX(Historical!$C$7:$C$1227,MATCH(B259,Historical!$B$7:$B$1249,0))/INDEX(Historical!$N$7:$N$1218,MATCH(B259,Historical!$B$7:$B$1249,0)))^(1/10)-1)*100)</f>
        <v>1.4725620194454336</v>
      </c>
      <c r="W259" s="668">
        <f t="shared" si="70"/>
        <v>5.9743352499891413</v>
      </c>
      <c r="X259" s="669" t="str">
        <f t="shared" si="71"/>
        <v>n/a</v>
      </c>
      <c r="Y259" s="640"/>
      <c r="Z259" s="618">
        <f t="shared" si="72"/>
        <v>38.323353293413177</v>
      </c>
      <c r="AA259" s="844">
        <f t="shared" si="73"/>
        <v>9.0928143712574858</v>
      </c>
      <c r="AB259" s="845">
        <v>12</v>
      </c>
      <c r="AC259" s="824">
        <v>3.34</v>
      </c>
      <c r="AD259" s="824" t="s">
        <v>135</v>
      </c>
      <c r="AE259" s="824">
        <v>2.21</v>
      </c>
      <c r="AF259" s="824">
        <v>1.27</v>
      </c>
      <c r="AG259" s="824" t="s">
        <v>135</v>
      </c>
      <c r="AH259" s="824" t="s">
        <v>135</v>
      </c>
      <c r="AI259" s="824" t="s">
        <v>135</v>
      </c>
      <c r="AJ259" s="824" t="s">
        <v>135</v>
      </c>
      <c r="AK259" s="824" t="s">
        <v>135</v>
      </c>
      <c r="AL259" s="836">
        <v>137.49</v>
      </c>
      <c r="AM259" s="830">
        <v>4.45</v>
      </c>
      <c r="AN259" s="824" t="s">
        <v>135</v>
      </c>
      <c r="AO259" s="705">
        <f t="shared" si="74"/>
        <v>3.9194503542562344</v>
      </c>
      <c r="AP259" s="706">
        <f t="shared" si="75"/>
        <v>13.01226472551372</v>
      </c>
      <c r="AQ259" s="846">
        <f t="shared" si="76"/>
        <v>-28.359309354104546</v>
      </c>
      <c r="AR259" s="618">
        <f>INDEX(Historical!$C$7:$C$1227,MATCH(B259,Historical!$B$7:$B$1249,0))*IF(AH259="n/a",1.03,IF(AH259&lt;0,1.01,IF(AH259&gt;10,1.1,(1+AH259/100))))</f>
        <v>1.2875000000000001</v>
      </c>
      <c r="AS259" s="844">
        <f t="shared" si="77"/>
        <v>1.3261250000000002</v>
      </c>
      <c r="AT259" s="844">
        <f t="shared" si="83"/>
        <v>1.3659087500000002</v>
      </c>
      <c r="AU259" s="844">
        <f t="shared" si="83"/>
        <v>1.4068860125000002</v>
      </c>
      <c r="AV259" s="844">
        <f t="shared" si="83"/>
        <v>1.4490925928750003</v>
      </c>
      <c r="AW259" s="618">
        <f t="shared" si="78"/>
        <v>6.835512355375001</v>
      </c>
      <c r="AX259" s="713">
        <f t="shared" si="79"/>
        <v>22.507449309762926</v>
      </c>
      <c r="AY259" s="891">
        <v>0.66</v>
      </c>
      <c r="AZ259" s="830">
        <v>9.8039215686274606</v>
      </c>
      <c r="BA259" s="830">
        <v>-12</v>
      </c>
      <c r="BB259" s="830">
        <v>-3.2359409362236802</v>
      </c>
      <c r="BC259" s="830">
        <v>-3.6295369211514439</v>
      </c>
      <c r="BE259" s="594">
        <v>2015</v>
      </c>
      <c r="BF259" s="856">
        <f t="shared" si="80"/>
        <v>1</v>
      </c>
      <c r="BG259" s="840" t="s">
        <v>135</v>
      </c>
      <c r="BH259" s="823" t="s">
        <v>4455</v>
      </c>
      <c r="BI259" s="823" t="s">
        <v>4456</v>
      </c>
    </row>
    <row r="260" spans="1:61" ht="11.25" hidden="1" customHeight="1" x14ac:dyDescent="0.2">
      <c r="A260" s="829" t="s">
        <v>1174</v>
      </c>
      <c r="B260" s="833" t="s">
        <v>1175</v>
      </c>
      <c r="C260" s="889" t="s">
        <v>107</v>
      </c>
      <c r="D260" s="889" t="s">
        <v>4205</v>
      </c>
      <c r="E260" s="699">
        <v>11</v>
      </c>
      <c r="F260" s="1153">
        <v>418</v>
      </c>
      <c r="G260" s="1132" t="s">
        <v>105</v>
      </c>
      <c r="H260" s="1132" t="s">
        <v>105</v>
      </c>
      <c r="I260" t="n">
        <v>129.11</v>
      </c>
      <c r="J260" s="618">
        <f t="shared" si="67"/>
        <v>0.83649601115328021</v>
      </c>
      <c r="K260" s="835">
        <v>0.27</v>
      </c>
      <c r="L260" s="845">
        <v>4</v>
      </c>
      <c r="M260" s="609">
        <f t="shared" si="68"/>
        <v>1.08</v>
      </c>
      <c r="N260" s="828" t="s">
        <v>681</v>
      </c>
      <c r="O260" s="700">
        <v>0.22</v>
      </c>
      <c r="P260" s="603">
        <v>44678</v>
      </c>
      <c r="Q260" s="603">
        <v>44693</v>
      </c>
      <c r="R260" s="609">
        <f t="shared" si="69"/>
        <v>22.727272727272734</v>
      </c>
      <c r="S260" s="667">
        <f>IF(INDEX(Historical!$D$7:$D$1225,MATCH(B260,Historical!$B$7:$B$1249,0))=0,"n/a",(INDEX(Historical!$C$7:$C$1227,MATCH(B260,Historical!$B$7:$B$1249,0))/INDEX(Historical!$D$7:$D$1225,MATCH(B260,Historical!$B$7:$B$1249,0))-1)*100)</f>
        <v>8.8607594936708889</v>
      </c>
      <c r="T260" s="667">
        <f>IF(INDEX(Historical!$F$7:$F$1218,MATCH(B260,Historical!$B$7:$B$1249,0))=0,"n/a",((INDEX(Historical!$C$7:$C$1227,MATCH(B260,Historical!$B$7:$B$1249,0))/INDEX(Historical!$F$7:$F$1218,MATCH(B260,Historical!$B$7:$B$1249,0)))^(1/3)-1)*100)</f>
        <v>6.5974218029114517</v>
      </c>
      <c r="U260" s="667">
        <f>IF(INDEX(Historical!$H$7:$H$1218,MATCH(B260,Historical!$B$7:$B$1249,0))=0,"n/a",((INDEX(Historical!$C$7:$C$1227,MATCH(B260,Historical!$B$7:$B$1249,0))/INDEX(Historical!$H$7:$H$1218,MATCH(B260,Historical!$B$7:$B$1249,0)))^(1/5)-1)*100)</f>
        <v>6.4220401752684619</v>
      </c>
      <c r="V260" s="667" t="str">
        <f>IF(INDEX(Historical!$N$7:$N$1218,MATCH(B260,Historical!$B$7:$B$1249,0))=0,"n/a",((INDEX(Historical!$C$7:$C$1227,MATCH(B260,Historical!$B$7:$B$1249,0))/INDEX(Historical!$N$7:$N$1218,MATCH(B260,Historical!$B$7:$B$1249,0)))^(1/10)-1)*100)</f>
        <v>n/a</v>
      </c>
      <c r="W260" s="668" t="str">
        <f t="shared" si="70"/>
        <v>n/a</v>
      </c>
      <c r="X260" s="669">
        <f t="shared" si="71"/>
        <v>0.4490937185502421</v>
      </c>
      <c r="Y260" s="631"/>
      <c r="Z260" s="618">
        <f t="shared" si="72"/>
        <v>12.872467222884387</v>
      </c>
      <c r="AA260" s="844">
        <f t="shared" si="73"/>
        <v>15.388557806912992</v>
      </c>
      <c r="AB260" s="845">
        <v>12</v>
      </c>
      <c r="AC260" s="824">
        <v>8.39</v>
      </c>
      <c r="AD260" s="824">
        <v>1.9</v>
      </c>
      <c r="AE260" s="824">
        <v>4.2</v>
      </c>
      <c r="AF260" s="824">
        <v>1.71</v>
      </c>
      <c r="AG260" s="824">
        <v>11.5</v>
      </c>
      <c r="AH260" s="824">
        <v>31.900000000000002</v>
      </c>
      <c r="AI260" s="824">
        <v>-13.19</v>
      </c>
      <c r="AJ260" s="824">
        <v>14.299999999999999</v>
      </c>
      <c r="AK260" s="824">
        <v>7.61</v>
      </c>
      <c r="AL260" s="836">
        <v>21770</v>
      </c>
      <c r="AM260" s="830">
        <v>0.2</v>
      </c>
      <c r="AN260" s="824">
        <v>0.1</v>
      </c>
      <c r="AO260" s="705">
        <f t="shared" si="74"/>
        <v>-8.1300216204912488</v>
      </c>
      <c r="AP260" s="706">
        <f t="shared" si="75"/>
        <v>7.2585361864217424</v>
      </c>
      <c r="AQ260" s="846">
        <f t="shared" si="76"/>
        <v>8.1448285090594208</v>
      </c>
      <c r="AR260" s="618">
        <f>INDEX(Historical!$C$7:$C$1227,MATCH(B260,Historical!$B$7:$B$1249,0))*IF(AH260="n/a",1.03,IF(AH260&lt;0,1.01,IF(AH260&gt;10,1.1,(1+AH260/100))))</f>
        <v>0.94600000000000006</v>
      </c>
      <c r="AS260" s="844">
        <f t="shared" si="77"/>
        <v>0.95546000000000009</v>
      </c>
      <c r="AT260" s="844">
        <f t="shared" si="83"/>
        <v>1.0281705060000002</v>
      </c>
      <c r="AU260" s="844">
        <f t="shared" si="83"/>
        <v>1.1064142815066003</v>
      </c>
      <c r="AV260" s="844">
        <f t="shared" si="83"/>
        <v>1.1906124083292526</v>
      </c>
      <c r="AW260" s="618">
        <f t="shared" si="78"/>
        <v>5.2266571958358536</v>
      </c>
      <c r="AX260" s="713">
        <f t="shared" si="79"/>
        <v>4.048220274057666</v>
      </c>
      <c r="AY260" s="891">
        <v>1.07</v>
      </c>
      <c r="AZ260" s="830">
        <v>19.420000000000002</v>
      </c>
      <c r="BA260" s="830">
        <v>-41.27</v>
      </c>
      <c r="BB260" s="830">
        <v>2.13</v>
      </c>
      <c r="BC260" s="830">
        <v>-13.94</v>
      </c>
      <c r="BE260" s="594">
        <v>2012</v>
      </c>
      <c r="BF260" s="856">
        <f t="shared" si="80"/>
        <v>1</v>
      </c>
      <c r="BG260" s="840">
        <v>0.8</v>
      </c>
      <c r="BH260" s="823" t="s">
        <v>4455</v>
      </c>
      <c r="BI260" s="823" t="s">
        <v>4456</v>
      </c>
    </row>
    <row r="261" spans="1:61" ht="11.25" hidden="1" customHeight="1" x14ac:dyDescent="0.2">
      <c r="A261" s="829" t="s">
        <v>4837</v>
      </c>
      <c r="B261" s="833" t="s">
        <v>1170</v>
      </c>
      <c r="C261" s="889" t="s">
        <v>107</v>
      </c>
      <c r="D261" s="889" t="s">
        <v>4205</v>
      </c>
      <c r="E261" s="699">
        <v>11</v>
      </c>
      <c r="F261" s="1153">
        <v>422</v>
      </c>
      <c r="G261" s="1133" t="s">
        <v>105</v>
      </c>
      <c r="H261" s="1133" t="s">
        <v>105</v>
      </c>
      <c r="I261">
        <v>41.97</v>
      </c>
      <c r="J261" s="618">
        <f t="shared" si="67"/>
        <v>3.0497974743864669</v>
      </c>
      <c r="K261" s="835">
        <v>0.32</v>
      </c>
      <c r="L261" s="845">
        <v>4</v>
      </c>
      <c r="M261" s="609">
        <f t="shared" si="68"/>
        <v>1.28</v>
      </c>
      <c r="N261" s="828" t="s">
        <v>585</v>
      </c>
      <c r="O261" s="700">
        <v>0.28999999999999998</v>
      </c>
      <c r="P261" s="603">
        <v>44714</v>
      </c>
      <c r="Q261" s="603">
        <v>44729</v>
      </c>
      <c r="R261" s="609">
        <f t="shared" si="69"/>
        <v>10.344827586206906</v>
      </c>
      <c r="S261" s="667">
        <f>IF(INDEX(Historical!$D$7:$D$1225,MATCH(B261,Historical!$B$7:$B$1249,0))=0,"n/a",(INDEX(Historical!$C$7:$C$1227,MATCH(B261,Historical!$B$7:$B$1249,0))/INDEX(Historical!$D$7:$D$1225,MATCH(B261,Historical!$B$7:$B$1249,0))-1)*100)</f>
        <v>8.6538461538461462</v>
      </c>
      <c r="T261" s="667">
        <f>IF(INDEX(Historical!$F$7:$F$1218,MATCH(B261,Historical!$B$7:$B$1249,0))=0,"n/a",((INDEX(Historical!$C$7:$C$1227,MATCH(B261,Historical!$B$7:$B$1249,0))/INDEX(Historical!$F$7:$F$1218,MATCH(B261,Historical!$B$7:$B$1249,0)))^(1/3)-1)*100)</f>
        <v>10.390843667722827</v>
      </c>
      <c r="U261" s="667">
        <f>IF(INDEX(Historical!$H$7:$H$1218,MATCH(B261,Historical!$B$7:$B$1249,0))=0,"n/a",((INDEX(Historical!$C$7:$C$1227,MATCH(B261,Historical!$B$7:$B$1249,0))/INDEX(Historical!$H$7:$H$1218,MATCH(B261,Historical!$B$7:$B$1249,0)))^(1/5)-1)*100)</f>
        <v>15.914278608818</v>
      </c>
      <c r="V261" s="667">
        <f>IF(INDEX(Historical!$N$7:$N$1218,MATCH(B261,Historical!$B$7:$B$1249,0))=0,"n/a",((INDEX(Historical!$C$7:$C$1227,MATCH(B261,Historical!$B$7:$B$1249,0))/INDEX(Historical!$N$7:$N$1218,MATCH(B261,Historical!$B$7:$B$1249,0)))^(1/10)-1)*100)</f>
        <v>39.669585799404274</v>
      </c>
      <c r="W261" s="668">
        <f t="shared" si="70"/>
        <v>0.40117077827056585</v>
      </c>
      <c r="X261" s="669">
        <f t="shared" si="71"/>
        <v>1.1367341863441427</v>
      </c>
      <c r="Y261" s="640"/>
      <c r="Z261" s="618">
        <f t="shared" si="72"/>
        <v>36.467236467236468</v>
      </c>
      <c r="AA261" s="844">
        <f t="shared" si="73"/>
        <v>11.957264957264957</v>
      </c>
      <c r="AB261" s="845">
        <v>12</v>
      </c>
      <c r="AC261" s="824">
        <v>3.51</v>
      </c>
      <c r="AD261" s="824">
        <v>1.76</v>
      </c>
      <c r="AE261" s="824">
        <v>5.0199999999999996</v>
      </c>
      <c r="AF261" s="824">
        <v>1.36</v>
      </c>
      <c r="AG261" s="824">
        <v>10.5</v>
      </c>
      <c r="AH261" s="824">
        <v>40</v>
      </c>
      <c r="AI261" s="824">
        <v>24.34</v>
      </c>
      <c r="AJ261" s="824">
        <v>14.000000000000002</v>
      </c>
      <c r="AK261" s="824">
        <v>7.0000000000000009</v>
      </c>
      <c r="AL261" s="836">
        <v>2630</v>
      </c>
      <c r="AM261" s="830">
        <v>1.2</v>
      </c>
      <c r="AN261" s="824">
        <v>0</v>
      </c>
      <c r="AO261" s="705">
        <f t="shared" si="74"/>
        <v>7.0068111259395103</v>
      </c>
      <c r="AP261" s="706">
        <f t="shared" si="75"/>
        <v>18.964076083204468</v>
      </c>
      <c r="AQ261" s="846">
        <f t="shared" si="76"/>
        <v>-14.985281426278652</v>
      </c>
      <c r="AR261" s="618">
        <f>INDEX(Historical!$C$7:$C$1227,MATCH(B261,Historical!$B$7:$B$1249,0))*IF(AH261="n/a",1.03,IF(AH261&lt;0,1.01,IF(AH261&gt;10,1.1,(1+AH261/100))))</f>
        <v>1.2429999999999999</v>
      </c>
      <c r="AS261" s="844">
        <f t="shared" si="77"/>
        <v>1.3673</v>
      </c>
      <c r="AT261" s="844">
        <f t="shared" si="83"/>
        <v>1.4630110000000001</v>
      </c>
      <c r="AU261" s="844">
        <f t="shared" si="83"/>
        <v>1.5654217700000002</v>
      </c>
      <c r="AV261" s="844">
        <f t="shared" si="83"/>
        <v>1.6750012939000003</v>
      </c>
      <c r="AW261" s="618">
        <f t="shared" si="78"/>
        <v>7.3137340639000001</v>
      </c>
      <c r="AX261" s="713">
        <f t="shared" si="79"/>
        <v>17.426099747200382</v>
      </c>
      <c r="AY261" s="891">
        <v>1.1200000000000001</v>
      </c>
      <c r="AZ261" s="830">
        <v>29.759999999999998</v>
      </c>
      <c r="BA261" s="830">
        <v>-4.1399999999999997</v>
      </c>
      <c r="BB261" s="830">
        <v>4.3600000000000003</v>
      </c>
      <c r="BC261" s="830">
        <v>8.44</v>
      </c>
      <c r="BE261" s="594">
        <v>2012</v>
      </c>
      <c r="BF261" s="856">
        <f t="shared" si="80"/>
        <v>1</v>
      </c>
      <c r="BG261" s="840">
        <v>1.2</v>
      </c>
      <c r="BH261" s="823" t="s">
        <v>4455</v>
      </c>
      <c r="BI261" s="823" t="s">
        <v>4456</v>
      </c>
    </row>
    <row r="262" spans="1:61" ht="11.25" hidden="1" customHeight="1" x14ac:dyDescent="0.2">
      <c r="A262" s="822" t="s">
        <v>4838</v>
      </c>
      <c r="B262" s="833" t="s">
        <v>230</v>
      </c>
      <c r="C262" s="889" t="s">
        <v>4186</v>
      </c>
      <c r="D262" s="889" t="s">
        <v>4187</v>
      </c>
      <c r="E262" s="699">
        <v>55</v>
      </c>
      <c r="F262" s="1153">
        <v>23</v>
      </c>
      <c r="G262" s="1121" t="s">
        <v>36</v>
      </c>
      <c r="H262" s="1121" t="s">
        <v>36</v>
      </c>
      <c r="I262" t="n">
        <v>107.65</v>
      </c>
      <c r="J262" s="618">
        <f t="shared" si="67"/>
        <v>4.013005109150023</v>
      </c>
      <c r="K262" s="835">
        <v>1.08</v>
      </c>
      <c r="L262" s="845">
        <v>4</v>
      </c>
      <c r="M262" s="609">
        <f t="shared" si="68"/>
        <v>4.32</v>
      </c>
      <c r="N262" s="828" t="s">
        <v>217</v>
      </c>
      <c r="O262" s="700">
        <v>1.07</v>
      </c>
      <c r="P262" s="603">
        <v>44825</v>
      </c>
      <c r="Q262" s="603">
        <v>44851</v>
      </c>
      <c r="R262" s="609">
        <f t="shared" si="69"/>
        <v>0.93457943925233722</v>
      </c>
      <c r="S262" s="667">
        <f>IF(INDEX(Historical!$D$7:$D$1225,MATCH(B262,Historical!$B$7:$B$1249,0))=0,"n/a",(INDEX(Historical!$C$7:$C$1227,MATCH(B262,Historical!$B$7:$B$1249,0))/INDEX(Historical!$D$7:$D$1225,MATCH(B262,Historical!$B$7:$B$1249,0))-1)*100)</f>
        <v>0.95011876484560887</v>
      </c>
      <c r="T262" s="667">
        <f>IF(INDEX(Historical!$F$7:$F$1218,MATCH(B262,Historical!$B$7:$B$1249,0))=0,"n/a",((INDEX(Historical!$C$7:$C$1227,MATCH(B262,Historical!$B$7:$B$1249,0))/INDEX(Historical!$F$7:$F$1218,MATCH(B262,Historical!$B$7:$B$1249,0)))^(1/3)-1)*100)</f>
        <v>1.87187328644427</v>
      </c>
      <c r="U262" s="667">
        <f>IF(INDEX(Historical!$H$7:$H$1218,MATCH(B262,Historical!$B$7:$B$1249,0))=0,"n/a",((INDEX(Historical!$C$7:$C$1227,MATCH(B262,Historical!$B$7:$B$1249,0))/INDEX(Historical!$H$7:$H$1218,MATCH(B262,Historical!$B$7:$B$1249,0)))^(1/5)-1)*100)</f>
        <v>2.2635975268269881</v>
      </c>
      <c r="V262" s="667">
        <f>IF(INDEX(Historical!$N$7:$N$1218,MATCH(B262,Historical!$B$7:$B$1249,0))=0,"n/a",((INDEX(Historical!$C$7:$C$1227,MATCH(B262,Historical!$B$7:$B$1249,0))/INDEX(Historical!$N$7:$N$1218,MATCH(B262,Historical!$B$7:$B$1249,0)))^(1/10)-1)*100)</f>
        <v>4.6411530629548281</v>
      </c>
      <c r="W262" s="668">
        <f t="shared" si="70"/>
        <v>0.48772309297333327</v>
      </c>
      <c r="X262" s="669">
        <f t="shared" si="71"/>
        <v>1.7412288667899909</v>
      </c>
      <c r="Y262" s="833"/>
      <c r="Z262" s="618">
        <f t="shared" si="72"/>
        <v>124.13793103448276</v>
      </c>
      <c r="AA262" s="844">
        <f t="shared" si="73"/>
        <v>30.933908045977013</v>
      </c>
      <c r="AB262" s="845">
        <v>12</v>
      </c>
      <c r="AC262" s="824">
        <v>3.48</v>
      </c>
      <c r="AD262" s="824">
        <v>4.45</v>
      </c>
      <c r="AE262" s="824">
        <v>8.7799999999999994</v>
      </c>
      <c r="AF262" s="824">
        <v>3.31</v>
      </c>
      <c r="AG262" s="824">
        <v>10.4</v>
      </c>
      <c r="AH262" s="824">
        <v>100.69999999999999</v>
      </c>
      <c r="AI262" s="824">
        <v>-13.3</v>
      </c>
      <c r="AJ262" s="824">
        <v>1.3</v>
      </c>
      <c r="AK262" s="824">
        <v>7.12</v>
      </c>
      <c r="AL262" s="836">
        <v>8980</v>
      </c>
      <c r="AM262" s="830">
        <v>0.1</v>
      </c>
      <c r="AN262" s="824">
        <v>1.56</v>
      </c>
      <c r="AO262" s="705">
        <f t="shared" si="74"/>
        <v>-24.657305410000003</v>
      </c>
      <c r="AP262" s="706">
        <f t="shared" si="75"/>
        <v>6.2766026359770111</v>
      </c>
      <c r="AQ262" s="846">
        <f t="shared" si="76"/>
        <v>113.32420358816807</v>
      </c>
      <c r="AR262" s="618">
        <f>INDEX(Historical!$C$7:$C$1227,MATCH(B262,Historical!$B$7:$B$1249,0))*IF(AH262="n/a",1.03,IF(AH262&lt;0,1.01,IF(AH262&gt;10,1.1,(1+AH262/100))))</f>
        <v>4.6750000000000007</v>
      </c>
      <c r="AS262" s="844">
        <f t="shared" si="77"/>
        <v>4.721750000000001</v>
      </c>
      <c r="AT262" s="844">
        <f t="shared" si="83"/>
        <v>5.0579386000000008</v>
      </c>
      <c r="AU262" s="844">
        <f t="shared" si="83"/>
        <v>5.4180638283200002</v>
      </c>
      <c r="AV262" s="844">
        <f t="shared" si="83"/>
        <v>5.8038299728963842</v>
      </c>
      <c r="AW262" s="618">
        <f t="shared" si="78"/>
        <v>25.676582401216386</v>
      </c>
      <c r="AX262" s="713">
        <f t="shared" si="79"/>
        <v>23.851911194813177</v>
      </c>
      <c r="AY262" s="891">
        <v>1.1499999999999999</v>
      </c>
      <c r="AZ262" s="830">
        <v>28.54</v>
      </c>
      <c r="BA262" s="830">
        <v>-20.93</v>
      </c>
      <c r="BB262" s="830">
        <v>13.74</v>
      </c>
      <c r="BC262" s="830">
        <v>3.61</v>
      </c>
      <c r="BE262" s="594">
        <v>1968</v>
      </c>
      <c r="BF262" s="856">
        <f t="shared" si="80"/>
        <v>7</v>
      </c>
      <c r="BG262" s="840">
        <v>3.3000000000000003</v>
      </c>
      <c r="BH262" s="823" t="s">
        <v>4455</v>
      </c>
      <c r="BI262" s="823" t="s">
        <v>4457</v>
      </c>
    </row>
    <row r="263" spans="1:61" ht="11.25" hidden="1" customHeight="1" x14ac:dyDescent="0.2">
      <c r="A263" s="829" t="s">
        <v>4839</v>
      </c>
      <c r="B263" s="833" t="s">
        <v>1191</v>
      </c>
      <c r="C263" s="889" t="s">
        <v>107</v>
      </c>
      <c r="D263" s="889" t="s">
        <v>4198</v>
      </c>
      <c r="E263" s="699">
        <v>10</v>
      </c>
      <c r="F263" s="1153">
        <v>461</v>
      </c>
      <c r="G263" s="1153" t="s">
        <v>105</v>
      </c>
      <c r="H263" s="1153" t="s">
        <v>105</v>
      </c>
      <c r="I263">
        <v>34.07</v>
      </c>
      <c r="J263" s="618">
        <f t="shared" si="67"/>
        <v>2.3481068388611681</v>
      </c>
      <c r="K263" s="835">
        <v>0.2</v>
      </c>
      <c r="L263" s="845">
        <v>4</v>
      </c>
      <c r="M263" s="609">
        <f t="shared" si="68"/>
        <v>0.8</v>
      </c>
      <c r="N263" s="828" t="s">
        <v>550</v>
      </c>
      <c r="O263" s="700">
        <v>0.15</v>
      </c>
      <c r="P263" s="603">
        <v>44601</v>
      </c>
      <c r="Q263" s="603">
        <v>44616</v>
      </c>
      <c r="R263" s="609">
        <f t="shared" si="69"/>
        <v>33.33333333333335</v>
      </c>
      <c r="S263" s="667">
        <f>IF(INDEX(Historical!$D$7:$D$1225,MATCH(B263,Historical!$B$7:$B$1249,0))=0,"n/a",(INDEX(Historical!$C$7:$C$1227,MATCH(B263,Historical!$B$7:$B$1249,0))/INDEX(Historical!$D$7:$D$1225,MATCH(B263,Historical!$B$7:$B$1249,0))-1)*100)</f>
        <v>32.14285714285716</v>
      </c>
      <c r="T263" s="667">
        <f>IF(INDEX(Historical!$F$7:$F$1218,MATCH(B263,Historical!$B$7:$B$1249,0))=0,"n/a",((INDEX(Historical!$C$7:$C$1227,MATCH(B263,Historical!$B$7:$B$1249,0))/INDEX(Historical!$F$7:$F$1218,MATCH(B263,Historical!$B$7:$B$1249,0)))^(1/3)-1)*100)</f>
        <v>27.942756439783011</v>
      </c>
      <c r="U263" s="667">
        <f>IF(INDEX(Historical!$H$7:$H$1218,MATCH(B263,Historical!$B$7:$B$1249,0))=0,"n/a",((INDEX(Historical!$C$7:$C$1227,MATCH(B263,Historical!$B$7:$B$1249,0))/INDEX(Historical!$H$7:$H$1218,MATCH(B263,Historical!$B$7:$B$1249,0)))^(1/5)-1)*100)</f>
        <v>24.573093961551741</v>
      </c>
      <c r="V263" s="667" t="str">
        <f>IF(INDEX(Historical!$N$7:$N$1218,MATCH(B263,Historical!$B$7:$B$1249,0))=0,"n/a",((INDEX(Historical!$C$7:$C$1227,MATCH(B263,Historical!$B$7:$B$1249,0))/INDEX(Historical!$N$7:$N$1218,MATCH(B263,Historical!$B$7:$B$1249,0)))^(1/10)-1)*100)</f>
        <v>n/a</v>
      </c>
      <c r="W263" s="668" t="str">
        <f t="shared" si="70"/>
        <v>n/a</v>
      </c>
      <c r="X263" s="669">
        <f t="shared" si="71"/>
        <v>1.2473651757132864</v>
      </c>
      <c r="Y263" s="834"/>
      <c r="Z263" s="618">
        <f t="shared" si="72"/>
        <v>21.447721179624665</v>
      </c>
      <c r="AA263" s="844">
        <f t="shared" si="73"/>
        <v>9.1340482573726547</v>
      </c>
      <c r="AB263" s="845">
        <v>12</v>
      </c>
      <c r="AC263" s="824">
        <v>3.73</v>
      </c>
      <c r="AD263" s="824">
        <v>1.31</v>
      </c>
      <c r="AE263" s="824">
        <v>2.42</v>
      </c>
      <c r="AF263" s="824">
        <v>1.18</v>
      </c>
      <c r="AG263" s="824">
        <v>13</v>
      </c>
      <c r="AH263" s="824">
        <v>-3.8</v>
      </c>
      <c r="AI263" s="824">
        <v>12.91</v>
      </c>
      <c r="AJ263" s="824">
        <v>19.7</v>
      </c>
      <c r="AK263" s="824">
        <v>7.0000000000000009</v>
      </c>
      <c r="AL263" s="836">
        <v>260.11</v>
      </c>
      <c r="AM263" s="830">
        <v>6.9</v>
      </c>
      <c r="AN263" s="824">
        <v>0.22</v>
      </c>
      <c r="AO263" s="705">
        <f t="shared" si="74"/>
        <v>17.787152543040254</v>
      </c>
      <c r="AP263" s="706">
        <f t="shared" si="75"/>
        <v>26.921200800412908</v>
      </c>
      <c r="AQ263" s="846">
        <f t="shared" si="76"/>
        <v>-30.788000578898544</v>
      </c>
      <c r="AR263" s="618">
        <f>INDEX(Historical!$C$7:$C$1227,MATCH(B263,Historical!$B$7:$B$1249,0))*IF(AH263="n/a",1.03,IF(AH263&lt;0,1.01,IF(AH263&gt;10,1.1,(1+AH263/100))))</f>
        <v>0.5605500000000001</v>
      </c>
      <c r="AS263" s="844">
        <f t="shared" si="77"/>
        <v>0.61660500000000018</v>
      </c>
      <c r="AT263" s="844">
        <f t="shared" si="83"/>
        <v>0.6597673500000002</v>
      </c>
      <c r="AU263" s="844">
        <f t="shared" si="83"/>
        <v>0.70595106450000022</v>
      </c>
      <c r="AV263" s="844">
        <f t="shared" si="83"/>
        <v>0.75536763901500026</v>
      </c>
      <c r="AW263" s="618">
        <f t="shared" si="78"/>
        <v>3.2982410535150009</v>
      </c>
      <c r="AX263" s="713">
        <f t="shared" si="79"/>
        <v>9.6807779674640457</v>
      </c>
      <c r="AY263" s="891">
        <v>1.04</v>
      </c>
      <c r="AZ263" s="830">
        <v>27.61</v>
      </c>
      <c r="BA263" s="830">
        <v>-2.78</v>
      </c>
      <c r="BB263" s="830">
        <v>15.64</v>
      </c>
      <c r="BC263" s="830">
        <v>14.499999999999998</v>
      </c>
      <c r="BE263" s="594">
        <v>2013</v>
      </c>
      <c r="BF263" s="856">
        <f t="shared" si="80"/>
        <v>1</v>
      </c>
      <c r="BG263" s="840">
        <v>1.3</v>
      </c>
      <c r="BH263" s="823" t="s">
        <v>4455</v>
      </c>
      <c r="BI263" s="823" t="s">
        <v>4456</v>
      </c>
    </row>
    <row r="264" spans="1:61" ht="11.25" hidden="1" customHeight="1" x14ac:dyDescent="0.2">
      <c r="A264" s="829" t="s">
        <v>4840</v>
      </c>
      <c r="B264" s="833" t="s">
        <v>3758</v>
      </c>
      <c r="C264" s="889" t="s">
        <v>107</v>
      </c>
      <c r="D264" s="889" t="s">
        <v>4205</v>
      </c>
      <c r="E264" s="699">
        <v>9</v>
      </c>
      <c r="F264" s="1153">
        <v>527</v>
      </c>
      <c r="G264" s="1153" t="s">
        <v>105</v>
      </c>
      <c r="H264" s="1153" t="s">
        <v>105</v>
      </c>
      <c r="I264">
        <v>22.1</v>
      </c>
      <c r="J264" s="618">
        <f t="shared" si="67"/>
        <v>2.3529411764705883</v>
      </c>
      <c r="K264" s="835">
        <v>0.13</v>
      </c>
      <c r="L264" s="845">
        <v>4</v>
      </c>
      <c r="M264" s="609">
        <f t="shared" si="68"/>
        <v>0.52</v>
      </c>
      <c r="N264" s="828" t="s">
        <v>316</v>
      </c>
      <c r="O264" s="700">
        <v>0.12</v>
      </c>
      <c r="P264" s="603">
        <v>44636</v>
      </c>
      <c r="Q264" s="603">
        <v>44651</v>
      </c>
      <c r="R264" s="609">
        <f t="shared" si="69"/>
        <v>8.333333333333341</v>
      </c>
      <c r="S264" s="667">
        <f>IF(INDEX(Historical!$D$7:$D$1225,MATCH(B264,Historical!$B$7:$B$1249,0))=0,"n/a",(INDEX(Historical!$C$7:$C$1227,MATCH(B264,Historical!$B$7:$B$1249,0))/INDEX(Historical!$D$7:$D$1225,MATCH(B264,Historical!$B$7:$B$1249,0))-1)*100)</f>
        <v>85.294117647058812</v>
      </c>
      <c r="T264" s="667">
        <f>IF(INDEX(Historical!$F$7:$F$1218,MATCH(B264,Historical!$B$7:$B$1249,0))=0,"n/a",((INDEX(Historical!$C$7:$C$1227,MATCH(B264,Historical!$B$7:$B$1249,0))/INDEX(Historical!$F$7:$F$1218,MATCH(B264,Historical!$B$7:$B$1249,0)))^(1/3)-1)*100)</f>
        <v>28.057916498749425</v>
      </c>
      <c r="U264" s="667">
        <f>IF(INDEX(Historical!$H$7:$H$1218,MATCH(B264,Historical!$B$7:$B$1249,0))=0,"n/a",((INDEX(Historical!$C$7:$C$1227,MATCH(B264,Historical!$B$7:$B$1249,0))/INDEX(Historical!$H$7:$H$1218,MATCH(B264,Historical!$B$7:$B$1249,0)))^(1/5)-1)*100)</f>
        <v>19.364020972713124</v>
      </c>
      <c r="V264" s="667" t="str">
        <f>IF(INDEX(Historical!$N$7:$N$1218,MATCH(B264,Historical!$B$7:$B$1249,0))=0,"n/a",((INDEX(Historical!$C$7:$C$1227,MATCH(B264,Historical!$B$7:$B$1249,0))/INDEX(Historical!$N$7:$N$1218,MATCH(B264,Historical!$B$7:$B$1249,0)))^(1/10)-1)*100)</f>
        <v>n/a</v>
      </c>
      <c r="W264" s="668" t="str">
        <f t="shared" si="70"/>
        <v>n/a</v>
      </c>
      <c r="X264" s="669">
        <f t="shared" si="71"/>
        <v>0.6586401691399022</v>
      </c>
      <c r="Y264" s="631"/>
      <c r="Z264" s="618">
        <f t="shared" si="72"/>
        <v>22.608695652173914</v>
      </c>
      <c r="AA264" s="844">
        <f t="shared" si="73"/>
        <v>9.608695652173914</v>
      </c>
      <c r="AB264" s="845">
        <v>12</v>
      </c>
      <c r="AC264" s="824">
        <v>2.2999999999999998</v>
      </c>
      <c r="AD264" s="824" t="s">
        <v>135</v>
      </c>
      <c r="AE264" s="824">
        <v>2.2400000000000002</v>
      </c>
      <c r="AF264" s="824">
        <v>0.94</v>
      </c>
      <c r="AG264" s="824">
        <v>11.5</v>
      </c>
      <c r="AH264" s="824">
        <v>-11.899999999999999</v>
      </c>
      <c r="AI264" s="824">
        <v>16.61</v>
      </c>
      <c r="AJ264" s="824">
        <v>29.4</v>
      </c>
      <c r="AK264" s="824" t="s">
        <v>135</v>
      </c>
      <c r="AL264" s="836">
        <v>158.85</v>
      </c>
      <c r="AM264" s="830">
        <v>3.5000000000000004</v>
      </c>
      <c r="AN264" s="824">
        <v>0.3</v>
      </c>
      <c r="AO264" s="705">
        <f t="shared" si="74"/>
        <v>12.108266497009797</v>
      </c>
      <c r="AP264" s="706">
        <f t="shared" si="75"/>
        <v>21.716962149183711</v>
      </c>
      <c r="AQ264" s="846">
        <f t="shared" si="76"/>
        <v>-36.641500042155236</v>
      </c>
      <c r="AR264" s="618">
        <f>INDEX(Historical!$C$7:$C$1227,MATCH(B264,Historical!$B$7:$B$1249,0))*IF(AH264="n/a",1.03,IF(AH264&lt;0,1.01,IF(AH264&gt;10,1.1,(1+AH264/100))))</f>
        <v>0.42419999999999997</v>
      </c>
      <c r="AS264" s="844">
        <f t="shared" si="77"/>
        <v>0.46661999999999998</v>
      </c>
      <c r="AT264" s="844">
        <f t="shared" si="83"/>
        <v>0.48061860000000001</v>
      </c>
      <c r="AU264" s="844">
        <f t="shared" si="83"/>
        <v>0.49503715800000003</v>
      </c>
      <c r="AV264" s="844">
        <f t="shared" si="83"/>
        <v>0.50988827274000004</v>
      </c>
      <c r="AW264" s="618">
        <f t="shared" si="78"/>
        <v>2.37636403074</v>
      </c>
      <c r="AX264" s="713">
        <f t="shared" si="79"/>
        <v>10.752778419638007</v>
      </c>
      <c r="AY264" s="891">
        <v>0.65</v>
      </c>
      <c r="AZ264" s="830">
        <v>1.2</v>
      </c>
      <c r="BA264" s="830">
        <v>-21.37</v>
      </c>
      <c r="BB264" s="830">
        <v>-1.54</v>
      </c>
      <c r="BC264" s="830">
        <v>-6.32</v>
      </c>
      <c r="BE264" s="594">
        <v>2014</v>
      </c>
      <c r="BF264" s="856">
        <f t="shared" si="80"/>
        <v>1</v>
      </c>
      <c r="BG264" s="840">
        <v>1.0999999999999999</v>
      </c>
      <c r="BH264" s="823" t="s">
        <v>4455</v>
      </c>
      <c r="BI264" s="823" t="s">
        <v>4456</v>
      </c>
    </row>
    <row r="265" spans="1:61" s="737" customFormat="1" ht="11.25" hidden="1" customHeight="1" x14ac:dyDescent="0.2">
      <c r="A265" s="886" t="s">
        <v>4841</v>
      </c>
      <c r="B265" s="743" t="s">
        <v>3933</v>
      </c>
      <c r="C265" s="889" t="s">
        <v>4186</v>
      </c>
      <c r="D265" s="889" t="s">
        <v>4216</v>
      </c>
      <c r="E265" s="721">
        <v>8</v>
      </c>
      <c r="F265" s="1153">
        <v>581</v>
      </c>
      <c r="G265" s="1154" t="s">
        <v>105</v>
      </c>
      <c r="H265" s="1154" t="s">
        <v>105</v>
      </c>
      <c r="I265">
        <v>123.59</v>
      </c>
      <c r="J265" s="723">
        <f t="shared" si="67"/>
        <v>0.65539283113520519</v>
      </c>
      <c r="K265" s="724">
        <v>0.20250000000000001</v>
      </c>
      <c r="L265" s="725">
        <v>4</v>
      </c>
      <c r="M265" s="726">
        <f t="shared" si="68"/>
        <v>0.81</v>
      </c>
      <c r="N265" s="727" t="s">
        <v>4285</v>
      </c>
      <c r="O265" s="728">
        <v>0.1825</v>
      </c>
      <c r="P265" s="1049">
        <v>44650</v>
      </c>
      <c r="Q265" s="1049">
        <v>44658</v>
      </c>
      <c r="R265" s="726">
        <f t="shared" si="69"/>
        <v>10.958904109589051</v>
      </c>
      <c r="S265" s="667">
        <f>IF(INDEX(Historical!$D$7:$D$1225,MATCH(B265,Historical!$B$7:$B$1249,0))=0,"n/a",(INDEX(Historical!$C$7:$C$1227,MATCH(B265,Historical!$B$7:$B$1249,0))/INDEX(Historical!$D$7:$D$1225,MATCH(B265,Historical!$B$7:$B$1249,0))-1)*100)</f>
        <v>10.465116279069765</v>
      </c>
      <c r="T265" s="667">
        <f>IF(INDEX(Historical!$F$7:$F$1218,MATCH(B265,Historical!$B$7:$B$1249,0))=0,"n/a",((INDEX(Historical!$C$7:$C$1227,MATCH(B265,Historical!$B$7:$B$1249,0))/INDEX(Historical!$F$7:$F$1218,MATCH(B265,Historical!$B$7:$B$1249,0)))^(1/3)-1)*100)</f>
        <v>10.540341404846632</v>
      </c>
      <c r="U265" s="667">
        <f>IF(INDEX(Historical!$H$7:$H$1218,MATCH(B265,Historical!$B$7:$B$1249,0))=0,"n/a",((INDEX(Historical!$C$7:$C$1227,MATCH(B265,Historical!$B$7:$B$1249,0))/INDEX(Historical!$H$7:$H$1218,MATCH(B265,Historical!$B$7:$B$1249,0)))^(1/5)-1)*100)</f>
        <v>10.627546987528479</v>
      </c>
      <c r="V265" s="667" t="str">
        <f>IF(INDEX(Historical!$N$7:$N$1218,MATCH(B265,Historical!$B$7:$B$1249,0))=0,"n/a",((INDEX(Historical!$C$7:$C$1227,MATCH(B265,Historical!$B$7:$B$1249,0))/INDEX(Historical!$N$7:$N$1218,MATCH(B265,Historical!$B$7:$B$1249,0)))^(1/10)-1)*100)</f>
        <v>n/a</v>
      </c>
      <c r="W265" s="668" t="str">
        <f t="shared" si="70"/>
        <v>n/a</v>
      </c>
      <c r="X265" s="669">
        <f t="shared" si="71"/>
        <v>0.39507609619064976</v>
      </c>
      <c r="Y265" s="743" t="s">
        <v>1189</v>
      </c>
      <c r="Z265" s="723">
        <f t="shared" si="72"/>
        <v>23.684210526315791</v>
      </c>
      <c r="AA265" s="730">
        <f t="shared" si="73"/>
        <v>36.137426900584799</v>
      </c>
      <c r="AB265" s="725">
        <v>12</v>
      </c>
      <c r="AC265" s="731">
        <v>3.42</v>
      </c>
      <c r="AD265" s="731">
        <v>2.44</v>
      </c>
      <c r="AE265" s="731">
        <v>1.53</v>
      </c>
      <c r="AF265" s="731">
        <v>4.74</v>
      </c>
      <c r="AG265" s="731">
        <v>13.600000000000001</v>
      </c>
      <c r="AH265" s="731">
        <v>50.7</v>
      </c>
      <c r="AI265" s="731">
        <v>12.889999999999999</v>
      </c>
      <c r="AJ265" s="731">
        <v>26.900000000000002</v>
      </c>
      <c r="AK265" s="731">
        <v>15</v>
      </c>
      <c r="AL265" s="732">
        <v>7330</v>
      </c>
      <c r="AM265" s="733">
        <v>12.13</v>
      </c>
      <c r="AN265" s="731">
        <v>0.82</v>
      </c>
      <c r="AO265" s="734">
        <f t="shared" si="74"/>
        <v>-24.854487081921114</v>
      </c>
      <c r="AP265" s="735">
        <f t="shared" si="75"/>
        <v>11.282939818663685</v>
      </c>
      <c r="AQ265" s="846">
        <f t="shared" si="76"/>
        <v>175.9157709710797</v>
      </c>
      <c r="AR265" s="618">
        <f>INDEX(Historical!$C$7:$C$1227,MATCH(B265,Historical!$B$7:$B$1249,0))*IF(AH265="n/a",1.03,IF(AH265&lt;0,1.01,IF(AH265&gt;10,1.1,(1+AH265/100))))</f>
        <v>0.78375000000000006</v>
      </c>
      <c r="AS265" s="730">
        <f t="shared" si="77"/>
        <v>0.86212500000000014</v>
      </c>
      <c r="AT265" s="730">
        <f t="shared" si="83"/>
        <v>0.94833750000000028</v>
      </c>
      <c r="AU265" s="730">
        <f t="shared" si="83"/>
        <v>1.0431712500000003</v>
      </c>
      <c r="AV265" s="730">
        <f t="shared" si="83"/>
        <v>1.1474883750000004</v>
      </c>
      <c r="AW265" s="723">
        <f t="shared" si="78"/>
        <v>4.7848721250000015</v>
      </c>
      <c r="AX265" s="736">
        <f t="shared" si="79"/>
        <v>3.8715689983008348</v>
      </c>
      <c r="AY265" s="892">
        <v>0.93</v>
      </c>
      <c r="AZ265" s="733">
        <v>15.06</v>
      </c>
      <c r="BA265" s="733">
        <v>-35.020000000000003</v>
      </c>
      <c r="BB265" s="733">
        <v>5.42</v>
      </c>
      <c r="BC265" s="733">
        <v>0.57000000000000006</v>
      </c>
      <c r="BD265" s="866"/>
      <c r="BE265" s="594">
        <v>2015</v>
      </c>
      <c r="BF265" s="856">
        <f t="shared" si="80"/>
        <v>1</v>
      </c>
      <c r="BG265" s="784">
        <v>4.5</v>
      </c>
      <c r="BH265" s="823" t="s">
        <v>4455</v>
      </c>
      <c r="BI265" s="823" t="s">
        <v>4456</v>
      </c>
    </row>
    <row r="266" spans="1:61" ht="11.25" hidden="1" customHeight="1" x14ac:dyDescent="0.2">
      <c r="A266" s="822" t="s">
        <v>248</v>
      </c>
      <c r="B266" s="833" t="s">
        <v>249</v>
      </c>
      <c r="C266" s="889" t="s">
        <v>122</v>
      </c>
      <c r="D266" s="889" t="s">
        <v>4043</v>
      </c>
      <c r="E266" s="699">
        <v>53</v>
      </c>
      <c r="F266" s="1153">
        <v>26</v>
      </c>
      <c r="G266" s="1132" t="s">
        <v>114</v>
      </c>
      <c r="H266" s="1132" t="s">
        <v>114</v>
      </c>
      <c r="I266">
        <v>77</v>
      </c>
      <c r="J266" s="618">
        <f t="shared" si="67"/>
        <v>0.98701298701298712</v>
      </c>
      <c r="K266" s="835">
        <v>0.19</v>
      </c>
      <c r="L266" s="845">
        <v>4</v>
      </c>
      <c r="M266" s="609">
        <f t="shared" si="68"/>
        <v>0.76</v>
      </c>
      <c r="N266" s="828" t="s">
        <v>681</v>
      </c>
      <c r="O266" s="700">
        <v>0.16750000000000001</v>
      </c>
      <c r="P266" s="603">
        <v>44671</v>
      </c>
      <c r="Q266" s="603">
        <v>44686</v>
      </c>
      <c r="R266" s="609">
        <f t="shared" si="69"/>
        <v>13.432835820895516</v>
      </c>
      <c r="S266" s="667">
        <f>IF(INDEX(Historical!$D$7:$D$1225,MATCH(B266,Historical!$B$7:$B$1249,0))=0,"n/a",(INDEX(Historical!$C$7:$C$1227,MATCH(B266,Historical!$B$7:$B$1249,0))/INDEX(Historical!$D$7:$D$1225,MATCH(B266,Historical!$B$7:$B$1249,0))-1)*100)</f>
        <v>2.7027027027027195</v>
      </c>
      <c r="T266" s="667">
        <f>IF(INDEX(Historical!$F$7:$F$1218,MATCH(B266,Historical!$B$7:$B$1249,0))=0,"n/a",((INDEX(Historical!$C$7:$C$1227,MATCH(B266,Historical!$B$7:$B$1249,0))/INDEX(Historical!$F$7:$F$1218,MATCH(B266,Historical!$B$7:$B$1249,0)))^(1/3)-1)*100)</f>
        <v>2.6397321062363366</v>
      </c>
      <c r="U266" s="667">
        <f>IF(INDEX(Historical!$H$7:$H$1218,MATCH(B266,Historical!$B$7:$B$1249,0))=0,"n/a",((INDEX(Historical!$C$7:$C$1227,MATCH(B266,Historical!$B$7:$B$1249,0))/INDEX(Historical!$H$7:$H$1218,MATCH(B266,Historical!$B$7:$B$1249,0)))^(1/5)-1)*100)</f>
        <v>3.8703969123587312</v>
      </c>
      <c r="V266" s="667">
        <f>IF(INDEX(Historical!$N$7:$N$1218,MATCH(B266,Historical!$B$7:$B$1249,0))=0,"n/a",((INDEX(Historical!$C$7:$C$1227,MATCH(B266,Historical!$B$7:$B$1249,0))/INDEX(Historical!$N$7:$N$1218,MATCH(B266,Historical!$B$7:$B$1249,0)))^(1/10)-1)*100)</f>
        <v>8.4675830297884946</v>
      </c>
      <c r="W266" s="668">
        <f t="shared" si="70"/>
        <v>0.4570840225295561</v>
      </c>
      <c r="X266" s="669">
        <f t="shared" si="71"/>
        <v>0.84139063312146334</v>
      </c>
      <c r="Y266" s="833"/>
      <c r="Z266" s="618">
        <f t="shared" si="72"/>
        <v>22.891566265060241</v>
      </c>
      <c r="AA266" s="844">
        <f t="shared" si="73"/>
        <v>23.192771084337352</v>
      </c>
      <c r="AB266" s="845">
        <v>11</v>
      </c>
      <c r="AC266" s="824">
        <v>3.32</v>
      </c>
      <c r="AD266" s="824">
        <v>1.6</v>
      </c>
      <c r="AE266" s="824">
        <v>1.1200000000000001</v>
      </c>
      <c r="AF266" s="824">
        <v>2.66</v>
      </c>
      <c r="AG266" s="824">
        <v>11.4</v>
      </c>
      <c r="AH266" s="824">
        <v>26.1</v>
      </c>
      <c r="AI266" s="824">
        <v>10.15</v>
      </c>
      <c r="AJ266" s="824">
        <v>4.5999999999999996</v>
      </c>
      <c r="AK266" s="824">
        <v>14.760000000000002</v>
      </c>
      <c r="AL266" s="836">
        <v>4130</v>
      </c>
      <c r="AM266" s="830">
        <v>0.4</v>
      </c>
      <c r="AN266" s="824">
        <v>1.22</v>
      </c>
      <c r="AO266" s="705">
        <f t="shared" si="74"/>
        <v>-18.335361184965635</v>
      </c>
      <c r="AP266" s="706">
        <f t="shared" si="75"/>
        <v>4.8574098993717181</v>
      </c>
      <c r="AQ266" s="846">
        <f t="shared" si="76"/>
        <v>65.586863521284798</v>
      </c>
      <c r="AR266" s="618">
        <f>INDEX(Historical!$C$7:$C$1227,MATCH(B266,Historical!$B$7:$B$1249,0))*IF(AH266="n/a",1.03,IF(AH266&lt;0,1.01,IF(AH266&gt;10,1.1,(1+AH266/100))))</f>
        <v>0.73150000000000015</v>
      </c>
      <c r="AS266" s="844">
        <f t="shared" si="77"/>
        <v>0.8046500000000002</v>
      </c>
      <c r="AT266" s="844">
        <f t="shared" si="83"/>
        <v>0.88511500000000032</v>
      </c>
      <c r="AU266" s="844">
        <f t="shared" si="83"/>
        <v>0.97362650000000039</v>
      </c>
      <c r="AV266" s="844">
        <f t="shared" si="83"/>
        <v>1.0709891500000006</v>
      </c>
      <c r="AW266" s="618">
        <f t="shared" si="78"/>
        <v>4.4658806500000017</v>
      </c>
      <c r="AX266" s="713">
        <f t="shared" si="79"/>
        <v>5.7998450000000021</v>
      </c>
      <c r="AY266" s="891">
        <v>1.52</v>
      </c>
      <c r="AZ266" s="830">
        <v>40.01</v>
      </c>
      <c r="BA266" s="830">
        <v>-1.7399999999999998</v>
      </c>
      <c r="BB266" s="830">
        <v>17.29</v>
      </c>
      <c r="BC266" s="830">
        <v>20.45</v>
      </c>
      <c r="BE266" s="594">
        <v>1970</v>
      </c>
      <c r="BF266" s="856">
        <f t="shared" si="80"/>
        <v>7</v>
      </c>
      <c r="BG266" s="840">
        <v>4</v>
      </c>
      <c r="BH266" s="823" t="s">
        <v>4455</v>
      </c>
      <c r="BI266" s="823" t="s">
        <v>4456</v>
      </c>
    </row>
    <row r="267" spans="1:61" ht="11.25" hidden="1" customHeight="1" x14ac:dyDescent="0.2">
      <c r="A267" s="839" t="s">
        <v>4842</v>
      </c>
      <c r="B267" s="833" t="s">
        <v>2229</v>
      </c>
      <c r="C267" s="889" t="s">
        <v>107</v>
      </c>
      <c r="D267" s="889" t="s">
        <v>4205</v>
      </c>
      <c r="E267" s="699">
        <v>8</v>
      </c>
      <c r="F267" s="1153">
        <v>582</v>
      </c>
      <c r="G267" s="1153" t="s">
        <v>105</v>
      </c>
      <c r="H267" s="1153" t="s">
        <v>105</v>
      </c>
      <c r="I267">
        <v>17.2</v>
      </c>
      <c r="J267" s="618">
        <f t="shared" si="67"/>
        <v>3.4883720930232558</v>
      </c>
      <c r="K267" s="835">
        <v>0.15</v>
      </c>
      <c r="L267" s="845">
        <v>4</v>
      </c>
      <c r="M267" s="609">
        <f t="shared" si="68"/>
        <v>0.6</v>
      </c>
      <c r="N267" s="828" t="s">
        <v>484</v>
      </c>
      <c r="O267" s="700">
        <v>0.14000000000000001</v>
      </c>
      <c r="P267" s="603">
        <v>44651</v>
      </c>
      <c r="Q267" s="603">
        <v>44669</v>
      </c>
      <c r="R267" s="609">
        <f t="shared" si="69"/>
        <v>7.1428571428571281</v>
      </c>
      <c r="S267" s="667">
        <f>IF(INDEX(Historical!$D$7:$D$1225,MATCH(B267,Historical!$B$7:$B$1249,0))=0,"n/a",(INDEX(Historical!$C$7:$C$1227,MATCH(B267,Historical!$B$7:$B$1249,0))/INDEX(Historical!$D$7:$D$1225,MATCH(B267,Historical!$B$7:$B$1249,0))-1)*100)</f>
        <v>5.7692307692307709</v>
      </c>
      <c r="T267" s="667">
        <f>IF(INDEX(Historical!$F$7:$F$1218,MATCH(B267,Historical!$B$7:$B$1249,0))=0,"n/a",((INDEX(Historical!$C$7:$C$1227,MATCH(B267,Historical!$B$7:$B$1249,0))/INDEX(Historical!$F$7:$F$1218,MATCH(B267,Historical!$B$7:$B$1249,0)))^(1/3)-1)*100)</f>
        <v>5.3792113089372373</v>
      </c>
      <c r="U267" s="667">
        <f>IF(INDEX(Historical!$H$7:$H$1218,MATCH(B267,Historical!$B$7:$B$1249,0))=0,"n/a",((INDEX(Historical!$C$7:$C$1227,MATCH(B267,Historical!$B$7:$B$1249,0))/INDEX(Historical!$H$7:$H$1218,MATCH(B267,Historical!$B$7:$B$1249,0)))^(1/5)-1)*100)</f>
        <v>7.1172997986781006</v>
      </c>
      <c r="V267" s="667">
        <f>IF(INDEX(Historical!$N$7:$N$1218,MATCH(B267,Historical!$B$7:$B$1249,0))=0,"n/a",((INDEX(Historical!$C$7:$C$1227,MATCH(B267,Historical!$B$7:$B$1249,0))/INDEX(Historical!$N$7:$N$1218,MATCH(B267,Historical!$B$7:$B$1249,0)))^(1/10)-1)*100)</f>
        <v>12.458264445389444</v>
      </c>
      <c r="W267" s="668">
        <f t="shared" si="70"/>
        <v>0.57129143709195152</v>
      </c>
      <c r="X267" s="669">
        <f t="shared" si="71"/>
        <v>0.59809242005698326</v>
      </c>
      <c r="Y267" s="640"/>
      <c r="Z267" s="618">
        <f t="shared" si="72"/>
        <v>38.216560509554135</v>
      </c>
      <c r="AA267" s="844">
        <f t="shared" si="73"/>
        <v>10.955414012738853</v>
      </c>
      <c r="AB267" s="845">
        <v>12</v>
      </c>
      <c r="AC267" s="824">
        <v>1.57</v>
      </c>
      <c r="AD267" s="824">
        <v>1.47</v>
      </c>
      <c r="AE267" s="824">
        <v>4</v>
      </c>
      <c r="AF267" s="824">
        <v>1.35</v>
      </c>
      <c r="AG267" s="824">
        <v>10.9</v>
      </c>
      <c r="AH267" s="824">
        <v>50.6</v>
      </c>
      <c r="AI267" s="824">
        <v>15.52</v>
      </c>
      <c r="AJ267" s="824">
        <v>11.899999999999999</v>
      </c>
      <c r="AK267" s="824">
        <v>8</v>
      </c>
      <c r="AL267" s="836">
        <v>3100</v>
      </c>
      <c r="AM267" s="830">
        <v>0.6</v>
      </c>
      <c r="AN267" s="824">
        <v>0.24</v>
      </c>
      <c r="AO267" s="705">
        <f t="shared" si="74"/>
        <v>-0.34974212103749736</v>
      </c>
      <c r="AP267" s="706">
        <f t="shared" si="75"/>
        <v>10.605671891701355</v>
      </c>
      <c r="AQ267" s="846">
        <f t="shared" si="76"/>
        <v>-18.924427799470244</v>
      </c>
      <c r="AR267" s="618">
        <f>INDEX(Historical!$C$7:$C$1227,MATCH(B267,Historical!$B$7:$B$1249,0))*IF(AH267="n/a",1.03,IF(AH267&lt;0,1.01,IF(AH267&gt;10,1.1,(1+AH267/100))))</f>
        <v>0.60500000000000009</v>
      </c>
      <c r="AS267" s="844">
        <f t="shared" si="77"/>
        <v>0.6655000000000002</v>
      </c>
      <c r="AT267" s="844">
        <f t="shared" si="83"/>
        <v>0.71874000000000027</v>
      </c>
      <c r="AU267" s="844">
        <f t="shared" si="83"/>
        <v>0.77623920000000035</v>
      </c>
      <c r="AV267" s="844">
        <f t="shared" si="83"/>
        <v>0.83833833600000041</v>
      </c>
      <c r="AW267" s="618">
        <f t="shared" si="78"/>
        <v>3.6038175360000015</v>
      </c>
      <c r="AX267" s="713">
        <f t="shared" si="79"/>
        <v>20.952427534883729</v>
      </c>
      <c r="AY267" s="891">
        <v>0.81</v>
      </c>
      <c r="AZ267" s="830">
        <v>35.99</v>
      </c>
      <c r="BA267" s="830">
        <v>-2.71</v>
      </c>
      <c r="BB267" s="830">
        <v>6.8599999999999994</v>
      </c>
      <c r="BC267" s="830">
        <v>13.11</v>
      </c>
      <c r="BE267" s="594">
        <v>2015</v>
      </c>
      <c r="BF267" s="856">
        <f t="shared" si="80"/>
        <v>1</v>
      </c>
      <c r="BG267" s="840">
        <v>1</v>
      </c>
      <c r="BH267" s="823" t="s">
        <v>4455</v>
      </c>
      <c r="BI267" s="823" t="s">
        <v>4456</v>
      </c>
    </row>
    <row r="268" spans="1:61" ht="11.25" hidden="1" customHeight="1" x14ac:dyDescent="0.2">
      <c r="A268" s="839" t="s">
        <v>4843</v>
      </c>
      <c r="B268" s="833" t="s">
        <v>4507</v>
      </c>
      <c r="C268" s="889" t="s">
        <v>111</v>
      </c>
      <c r="D268" s="889" t="s">
        <v>4221</v>
      </c>
      <c r="E268" s="699">
        <v>7</v>
      </c>
      <c r="F268" s="1153">
        <v>617</v>
      </c>
      <c r="G268" s="1127" t="s">
        <v>105</v>
      </c>
      <c r="H268" s="1127" t="s">
        <v>105</v>
      </c>
      <c r="I268">
        <v>106.22</v>
      </c>
      <c r="J268" s="618">
        <f t="shared" si="67"/>
        <v>0.90378459800414235</v>
      </c>
      <c r="K268" s="835">
        <v>0.24</v>
      </c>
      <c r="L268" s="845">
        <v>4</v>
      </c>
      <c r="M268" s="609">
        <f t="shared" si="68"/>
        <v>0.96</v>
      </c>
      <c r="N268" s="828" t="s">
        <v>292</v>
      </c>
      <c r="O268" s="700">
        <v>0.21</v>
      </c>
      <c r="P268" s="603">
        <v>44622</v>
      </c>
      <c r="Q268" s="603">
        <v>44638</v>
      </c>
      <c r="R268" s="609">
        <f t="shared" si="69"/>
        <v>14.285714285714285</v>
      </c>
      <c r="S268" s="667">
        <f>IF(INDEX(Historical!$D$7:$D$1225,MATCH(B268,Historical!$B$7:$B$1249,0))=0,"n/a",(INDEX(Historical!$C$7:$C$1227,MATCH(B268,Historical!$B$7:$B$1249,0))/INDEX(Historical!$D$7:$D$1225,MATCH(B268,Historical!$B$7:$B$1249,0))-1)*100)</f>
        <v>11.999999999999989</v>
      </c>
      <c r="T268" s="667">
        <f>IF(INDEX(Historical!$F$7:$F$1218,MATCH(B268,Historical!$B$7:$B$1249,0))=0,"n/a",((INDEX(Historical!$C$7:$C$1227,MATCH(B268,Historical!$B$7:$B$1249,0))/INDEX(Historical!$F$7:$F$1218,MATCH(B268,Historical!$B$7:$B$1249,0)))^(1/3)-1)*100)</f>
        <v>10.064241629820891</v>
      </c>
      <c r="U268" s="667">
        <f>IF(INDEX(Historical!$H$7:$H$1218,MATCH(B268,Historical!$B$7:$B$1249,0))=0,"n/a",((INDEX(Historical!$C$7:$C$1227,MATCH(B268,Historical!$B$7:$B$1249,0))/INDEX(Historical!$H$7:$H$1218,MATCH(B268,Historical!$B$7:$B$1249,0)))^(1/5)-1)*100)</f>
        <v>10.494795379650302</v>
      </c>
      <c r="V268" s="667">
        <f>IF(INDEX(Historical!$N$7:$N$1218,MATCH(B268,Historical!$B$7:$B$1249,0))=0,"n/a",((INDEX(Historical!$C$7:$C$1227,MATCH(B268,Historical!$B$7:$B$1249,0))/INDEX(Historical!$N$7:$N$1218,MATCH(B268,Historical!$B$7:$B$1249,0)))^(1/10)-1)*100)</f>
        <v>11.612317403390438</v>
      </c>
      <c r="W268" s="668">
        <f t="shared" si="70"/>
        <v>0.9037640821448909</v>
      </c>
      <c r="X268" s="669">
        <f t="shared" si="71"/>
        <v>0.28991147457597521</v>
      </c>
      <c r="Y268" s="640" t="s">
        <v>5244</v>
      </c>
      <c r="Z268" s="618">
        <f t="shared" si="72"/>
        <v>13.812949640287769</v>
      </c>
      <c r="AA268" s="844">
        <f t="shared" si="73"/>
        <v>15.283453237410072</v>
      </c>
      <c r="AB268" s="845">
        <v>12</v>
      </c>
      <c r="AC268" s="824">
        <v>6.95</v>
      </c>
      <c r="AD268" s="824">
        <v>1.2</v>
      </c>
      <c r="AE268" s="824">
        <v>1.47</v>
      </c>
      <c r="AF268" s="824">
        <v>4.3099999999999996</v>
      </c>
      <c r="AG268" s="824">
        <v>30.099999999999998</v>
      </c>
      <c r="AH268" s="824">
        <v>123.50000000000001</v>
      </c>
      <c r="AI268" s="824">
        <v>-6.29</v>
      </c>
      <c r="AJ268" s="824">
        <v>36.199999999999996</v>
      </c>
      <c r="AK268" s="824">
        <v>13.16</v>
      </c>
      <c r="AL268" s="836">
        <v>2870</v>
      </c>
      <c r="AM268" s="830">
        <v>0.77999999999999992</v>
      </c>
      <c r="AN268" s="824">
        <v>0.18</v>
      </c>
      <c r="AO268" s="705">
        <f t="shared" si="74"/>
        <v>-3.8848732597556275</v>
      </c>
      <c r="AP268" s="706">
        <f t="shared" si="75"/>
        <v>11.398579977654444</v>
      </c>
      <c r="AQ268" s="846">
        <f t="shared" si="76"/>
        <v>71.103196220860838</v>
      </c>
      <c r="AR268" s="618">
        <f>INDEX(Historical!$C$7:$C$1227,MATCH(B268,Historical!$B$7:$B$1249,0))*IF(AH268="n/a",1.03,IF(AH268&lt;0,1.01,IF(AH268&gt;10,1.1,(1+AH268/100))))</f>
        <v>0.92400000000000004</v>
      </c>
      <c r="AS268" s="844">
        <f t="shared" si="77"/>
        <v>0.93324000000000007</v>
      </c>
      <c r="AT268" s="844">
        <f t="shared" si="83"/>
        <v>1.0265640000000003</v>
      </c>
      <c r="AU268" s="844">
        <f t="shared" si="83"/>
        <v>1.1292204000000003</v>
      </c>
      <c r="AV268" s="844">
        <f t="shared" si="83"/>
        <v>1.2421424400000005</v>
      </c>
      <c r="AW268" s="618">
        <f t="shared" si="78"/>
        <v>5.2551668400000011</v>
      </c>
      <c r="AX268" s="713">
        <f t="shared" si="79"/>
        <v>4.9474363020146876</v>
      </c>
      <c r="AY268" s="891">
        <v>1.1599999999999999</v>
      </c>
      <c r="AZ268" s="830">
        <v>33.71</v>
      </c>
      <c r="BA268" s="830">
        <v>-10.61</v>
      </c>
      <c r="BB268" s="830">
        <v>10.52</v>
      </c>
      <c r="BC268" s="830">
        <v>14.499999999999998</v>
      </c>
      <c r="BE268" s="594">
        <v>2016</v>
      </c>
      <c r="BF268" s="856">
        <f t="shared" si="80"/>
        <v>1</v>
      </c>
      <c r="BG268" s="840">
        <v>16.400000000000002</v>
      </c>
      <c r="BH268" s="823" t="s">
        <v>4455</v>
      </c>
      <c r="BI268" s="823" t="s">
        <v>4456</v>
      </c>
    </row>
    <row r="269" spans="1:61" ht="11.25" hidden="1" customHeight="1" x14ac:dyDescent="0.2">
      <c r="A269" s="829" t="s">
        <v>4844</v>
      </c>
      <c r="B269" s="833" t="s">
        <v>3756</v>
      </c>
      <c r="C269" s="889" t="s">
        <v>107</v>
      </c>
      <c r="D269" s="889" t="s">
        <v>4205</v>
      </c>
      <c r="E269" s="699">
        <v>9</v>
      </c>
      <c r="F269" s="1153">
        <v>520</v>
      </c>
      <c r="G269" s="1130" t="s">
        <v>105</v>
      </c>
      <c r="H269" s="1130" t="s">
        <v>105</v>
      </c>
      <c r="I269">
        <v>17.850000000000001</v>
      </c>
      <c r="J269" s="618">
        <f t="shared" si="67"/>
        <v>3.1372549019607843</v>
      </c>
      <c r="K269" s="835">
        <v>0.14000000000000001</v>
      </c>
      <c r="L269" s="845">
        <v>4</v>
      </c>
      <c r="M269" s="609">
        <f t="shared" si="68"/>
        <v>0.56000000000000005</v>
      </c>
      <c r="N269" s="828" t="s">
        <v>585</v>
      </c>
      <c r="O269" s="700">
        <v>0.12</v>
      </c>
      <c r="P269" s="603">
        <v>44616</v>
      </c>
      <c r="Q269" s="603">
        <v>44631</v>
      </c>
      <c r="R269" s="609">
        <f t="shared" si="69"/>
        <v>16.666666666666682</v>
      </c>
      <c r="S269" s="667">
        <f>IF(INDEX(Historical!$D$7:$D$1225,MATCH(B269,Historical!$B$7:$B$1249,0))=0,"n/a",(INDEX(Historical!$C$7:$C$1227,MATCH(B269,Historical!$B$7:$B$1249,0))/INDEX(Historical!$D$7:$D$1225,MATCH(B269,Historical!$B$7:$B$1249,0))-1)*100)</f>
        <v>9.0909090909090828</v>
      </c>
      <c r="T269" s="667">
        <f>IF(INDEX(Historical!$F$7:$F$1218,MATCH(B269,Historical!$B$7:$B$1249,0))=0,"n/a",((INDEX(Historical!$C$7:$C$1227,MATCH(B269,Historical!$B$7:$B$1249,0))/INDEX(Historical!$F$7:$F$1218,MATCH(B269,Historical!$B$7:$B$1249,0)))^(1/3)-1)*100)</f>
        <v>33.886590016433907</v>
      </c>
      <c r="U269" s="667">
        <f>IF(INDEX(Historical!$H$7:$H$1218,MATCH(B269,Historical!$B$7:$B$1249,0))=0,"n/a",((INDEX(Historical!$C$7:$C$1227,MATCH(B269,Historical!$B$7:$B$1249,0))/INDEX(Historical!$H$7:$H$1218,MATCH(B269,Historical!$B$7:$B$1249,0)))^(1/5)-1)*100)</f>
        <v>31.95079107728942</v>
      </c>
      <c r="V269" s="667">
        <f>IF(INDEX(Historical!$N$7:$N$1218,MATCH(B269,Historical!$B$7:$B$1249,0))=0,"n/a",((INDEX(Historical!$C$7:$C$1227,MATCH(B269,Historical!$B$7:$B$1249,0))/INDEX(Historical!$N$7:$N$1218,MATCH(B269,Historical!$B$7:$B$1249,0)))^(1/10)-1)*100)</f>
        <v>9.1493425617896982</v>
      </c>
      <c r="W269" s="668">
        <f t="shared" si="70"/>
        <v>3.4921406496161995</v>
      </c>
      <c r="X269" s="669" t="str">
        <f t="shared" si="71"/>
        <v>n/a</v>
      </c>
      <c r="Y269" s="834"/>
      <c r="Z269" s="618" t="str">
        <f t="shared" si="72"/>
        <v>n/a</v>
      </c>
      <c r="AA269" s="844" t="str">
        <f t="shared" si="73"/>
        <v>n/a</v>
      </c>
      <c r="AB269" s="845">
        <v>12</v>
      </c>
      <c r="AC269" s="824" t="s">
        <v>135</v>
      </c>
      <c r="AD269" s="824" t="s">
        <v>135</v>
      </c>
      <c r="AE269" s="824" t="s">
        <v>135</v>
      </c>
      <c r="AF269" s="824" t="s">
        <v>135</v>
      </c>
      <c r="AG269" s="824" t="s">
        <v>135</v>
      </c>
      <c r="AH269" s="824" t="s">
        <v>135</v>
      </c>
      <c r="AI269" s="824" t="s">
        <v>135</v>
      </c>
      <c r="AJ269" s="824" t="s">
        <v>135</v>
      </c>
      <c r="AK269" s="824" t="s">
        <v>135</v>
      </c>
      <c r="AL269" s="836" t="s">
        <v>135</v>
      </c>
      <c r="AM269" s="830" t="s">
        <v>135</v>
      </c>
      <c r="AN269" s="824" t="s">
        <v>135</v>
      </c>
      <c r="AO269" s="705" t="str">
        <f t="shared" si="74"/>
        <v>n/a</v>
      </c>
      <c r="AP269" s="706">
        <f t="shared" si="75"/>
        <v>35.088045979250204</v>
      </c>
      <c r="AQ269" s="846" t="str">
        <f t="shared" si="76"/>
        <v>n/a</v>
      </c>
      <c r="AR269" s="618">
        <f>INDEX(Historical!$C$7:$C$1227,MATCH(B269,Historical!$B$7:$B$1249,0))*IF(AH269="n/a",1.03,IF(AH269&lt;0,1.01,IF(AH269&gt;10,1.1,(1+AH269/100))))</f>
        <v>0.49440000000000001</v>
      </c>
      <c r="AS269" s="844">
        <f t="shared" si="77"/>
        <v>0.50923200000000002</v>
      </c>
      <c r="AT269" s="844">
        <f t="shared" si="83"/>
        <v>0.52450896000000002</v>
      </c>
      <c r="AU269" s="844">
        <f t="shared" si="83"/>
        <v>0.5402442288</v>
      </c>
      <c r="AV269" s="844">
        <f t="shared" si="83"/>
        <v>0.55645155566400006</v>
      </c>
      <c r="AW269" s="618">
        <f t="shared" si="78"/>
        <v>2.6248367444639999</v>
      </c>
      <c r="AX269" s="713">
        <f t="shared" si="79"/>
        <v>14.704967756100839</v>
      </c>
      <c r="AY269" s="891" t="s">
        <v>135</v>
      </c>
      <c r="AZ269" s="830" t="s">
        <v>135</v>
      </c>
      <c r="BA269" s="830" t="s">
        <v>135</v>
      </c>
      <c r="BB269" s="830" t="s">
        <v>135</v>
      </c>
      <c r="BC269" s="830" t="s">
        <v>135</v>
      </c>
      <c r="BD269" s="865" t="s">
        <v>4133</v>
      </c>
      <c r="BE269" s="594">
        <v>2014</v>
      </c>
      <c r="BF269" s="856">
        <f t="shared" si="80"/>
        <v>1</v>
      </c>
      <c r="BG269" s="840" t="s">
        <v>135</v>
      </c>
      <c r="BH269" s="823" t="s">
        <v>4455</v>
      </c>
      <c r="BI269" s="823" t="s">
        <v>4456</v>
      </c>
    </row>
    <row r="270" spans="1:61" ht="11.25" hidden="1" customHeight="1" x14ac:dyDescent="0.2">
      <c r="A270" s="839" t="s">
        <v>4565</v>
      </c>
      <c r="B270" s="833" t="s">
        <v>4555</v>
      </c>
      <c r="C270" s="889" t="s">
        <v>4061</v>
      </c>
      <c r="D270" s="889" t="s">
        <v>4192</v>
      </c>
      <c r="E270" s="699">
        <v>6</v>
      </c>
      <c r="F270" s="1153">
        <v>656</v>
      </c>
      <c r="G270" s="1130" t="s">
        <v>105</v>
      </c>
      <c r="H270" s="1130" t="s">
        <v>105</v>
      </c>
      <c r="I270">
        <v>44.69</v>
      </c>
      <c r="J270" s="618">
        <f t="shared" si="67"/>
        <v>1.1188185276348177</v>
      </c>
      <c r="K270" s="835">
        <v>0.125</v>
      </c>
      <c r="L270" s="845">
        <v>4</v>
      </c>
      <c r="M270" s="609">
        <f t="shared" si="68"/>
        <v>0.5</v>
      </c>
      <c r="N270" s="828" t="s">
        <v>323</v>
      </c>
      <c r="O270" s="700">
        <v>0.1075</v>
      </c>
      <c r="P270" s="603">
        <v>44629</v>
      </c>
      <c r="Q270" s="603">
        <v>44643</v>
      </c>
      <c r="R270" s="609">
        <f t="shared" si="69"/>
        <v>16.279069767441861</v>
      </c>
      <c r="S270" s="667">
        <f>IF(INDEX(Historical!$D$7:$D$1225,MATCH(B270,Historical!$B$7:$B$1249,0))=0,"n/a",(INDEX(Historical!$C$7:$C$1227,MATCH(B270,Historical!$B$7:$B$1249,0))/INDEX(Historical!$D$7:$D$1225,MATCH(B270,Historical!$B$7:$B$1249,0))-1)*100)</f>
        <v>10.256410256410241</v>
      </c>
      <c r="T270" s="667">
        <f>IF(INDEX(Historical!$F$7:$F$1218,MATCH(B270,Historical!$B$7:$B$1249,0))=0,"n/a",((INDEX(Historical!$C$7:$C$1227,MATCH(B270,Historical!$B$7:$B$1249,0))/INDEX(Historical!$F$7:$F$1218,MATCH(B270,Historical!$B$7:$B$1249,0)))^(1/3)-1)*100)</f>
        <v>12.749787911711174</v>
      </c>
      <c r="U270" s="667" t="str">
        <f>IF(INDEX(Historical!$H$7:$H$1218,MATCH(B270,Historical!$B$7:$B$1249,0))=0,"n/a",((INDEX(Historical!$C$7:$C$1227,MATCH(B270,Historical!$B$7:$B$1249,0))/INDEX(Historical!$H$7:$H$1218,MATCH(B270,Historical!$B$7:$B$1249,0)))^(1/5)-1)*100)</f>
        <v>n/a</v>
      </c>
      <c r="V270" s="667" t="str">
        <f>IF(INDEX(Historical!$N$7:$N$1218,MATCH(B270,Historical!$B$7:$B$1249,0))=0,"n/a",((INDEX(Historical!$C$7:$C$1227,MATCH(B270,Historical!$B$7:$B$1249,0))/INDEX(Historical!$N$7:$N$1218,MATCH(B270,Historical!$B$7:$B$1249,0)))^(1/10)-1)*100)</f>
        <v>n/a</v>
      </c>
      <c r="W270" s="668" t="str">
        <f t="shared" si="70"/>
        <v>n/a</v>
      </c>
      <c r="X270" s="669" t="str">
        <f t="shared" si="71"/>
        <v>n/a</v>
      </c>
      <c r="Y270" s="640"/>
      <c r="Z270" s="618">
        <f t="shared" si="72"/>
        <v>28.40909090909091</v>
      </c>
      <c r="AA270" s="844">
        <f t="shared" si="73"/>
        <v>25.392045454545453</v>
      </c>
      <c r="AB270" s="845">
        <v>12</v>
      </c>
      <c r="AC270" s="824">
        <v>1.76</v>
      </c>
      <c r="AD270" s="824">
        <v>2.2799999999999998</v>
      </c>
      <c r="AE270" s="824">
        <v>1.88</v>
      </c>
      <c r="AF270" s="824">
        <v>4.87</v>
      </c>
      <c r="AG270" s="824">
        <v>18.600000000000001</v>
      </c>
      <c r="AH270" s="824">
        <v>21.6</v>
      </c>
      <c r="AI270" s="824">
        <v>9.84</v>
      </c>
      <c r="AJ270" s="824">
        <v>8.3000000000000007</v>
      </c>
      <c r="AK270" s="824">
        <v>11.17</v>
      </c>
      <c r="AL270" s="836">
        <v>8160</v>
      </c>
      <c r="AM270" s="830">
        <v>0.6</v>
      </c>
      <c r="AN270" s="824">
        <v>0.87</v>
      </c>
      <c r="AO270" s="705" t="str">
        <f t="shared" si="74"/>
        <v>n/a</v>
      </c>
      <c r="AP270" s="706" t="str">
        <f t="shared" si="75"/>
        <v>n/a</v>
      </c>
      <c r="AQ270" s="846">
        <f t="shared" si="76"/>
        <v>134.43479203644605</v>
      </c>
      <c r="AR270" s="618">
        <f>INDEX(Historical!$C$7:$C$1227,MATCH(B270,Historical!$B$7:$B$1249,0))*IF(AH270="n/a",1.03,IF(AH270&lt;0,1.01,IF(AH270&gt;10,1.1,(1+AH270/100))))</f>
        <v>0.47300000000000003</v>
      </c>
      <c r="AS270" s="844">
        <f t="shared" si="77"/>
        <v>0.51954320000000009</v>
      </c>
      <c r="AT270" s="844">
        <f t="shared" si="83"/>
        <v>0.5714975200000002</v>
      </c>
      <c r="AU270" s="844">
        <f t="shared" si="83"/>
        <v>0.62864727200000026</v>
      </c>
      <c r="AV270" s="844">
        <f t="shared" si="83"/>
        <v>0.69151199920000039</v>
      </c>
      <c r="AW270" s="618">
        <f t="shared" si="78"/>
        <v>2.8841999912000009</v>
      </c>
      <c r="AX270" s="713">
        <f t="shared" si="79"/>
        <v>6.4537927751174786</v>
      </c>
      <c r="AY270" s="891">
        <v>1.29</v>
      </c>
      <c r="AZ270" s="830">
        <v>22.37</v>
      </c>
      <c r="BA270" s="830">
        <v>-14.66</v>
      </c>
      <c r="BB270" s="830">
        <v>1.91</v>
      </c>
      <c r="BC270" s="830">
        <v>4.17</v>
      </c>
      <c r="BE270" s="594">
        <v>2017</v>
      </c>
      <c r="BF270" s="856">
        <f t="shared" si="80"/>
        <v>1</v>
      </c>
      <c r="BG270" s="840">
        <v>7.1</v>
      </c>
      <c r="BH270" s="823" t="s">
        <v>4455</v>
      </c>
      <c r="BI270" s="823" t="s">
        <v>4456</v>
      </c>
    </row>
    <row r="271" spans="1:61" ht="11.25" hidden="1" customHeight="1" x14ac:dyDescent="0.2">
      <c r="A271" s="829" t="s">
        <v>4845</v>
      </c>
      <c r="B271" s="833" t="s">
        <v>1203</v>
      </c>
      <c r="C271" s="889" t="s">
        <v>107</v>
      </c>
      <c r="D271" s="889" t="s">
        <v>4205</v>
      </c>
      <c r="E271" s="699">
        <v>10</v>
      </c>
      <c r="F271" s="1153">
        <v>462</v>
      </c>
      <c r="G271" s="1155" t="s">
        <v>105</v>
      </c>
      <c r="H271" s="1155" t="s">
        <v>105</v>
      </c>
      <c r="I271">
        <v>37.51</v>
      </c>
      <c r="J271" s="618">
        <f t="shared" si="67"/>
        <v>2.4526792855238604</v>
      </c>
      <c r="K271" s="835">
        <v>0.23</v>
      </c>
      <c r="L271" s="845">
        <v>4</v>
      </c>
      <c r="M271" s="609">
        <f t="shared" si="68"/>
        <v>0.92</v>
      </c>
      <c r="N271" s="828" t="s">
        <v>1204</v>
      </c>
      <c r="O271" s="700">
        <v>0.21</v>
      </c>
      <c r="P271" s="603">
        <v>44601</v>
      </c>
      <c r="Q271" s="603">
        <v>44612</v>
      </c>
      <c r="R271" s="609">
        <f t="shared" si="69"/>
        <v>9.5238095238095326</v>
      </c>
      <c r="S271" s="667">
        <f>IF(INDEX(Historical!$D$7:$D$1225,MATCH(B271,Historical!$B$7:$B$1249,0))=0,"n/a",(INDEX(Historical!$C$7:$C$1227,MATCH(B271,Historical!$B$7:$B$1249,0))/INDEX(Historical!$D$7:$D$1225,MATCH(B271,Historical!$B$7:$B$1249,0))-1)*100)</f>
        <v>10.526315789473673</v>
      </c>
      <c r="T271" s="667">
        <f>IF(INDEX(Historical!$F$7:$F$1218,MATCH(B271,Historical!$B$7:$B$1249,0))=0,"n/a",((INDEX(Historical!$C$7:$C$1227,MATCH(B271,Historical!$B$7:$B$1249,0))/INDEX(Historical!$F$7:$F$1218,MATCH(B271,Historical!$B$7:$B$1249,0)))^(1/3)-1)*100)</f>
        <v>11.868894208139679</v>
      </c>
      <c r="U271" s="667">
        <f>IF(INDEX(Historical!$H$7:$H$1218,MATCH(B271,Historical!$B$7:$B$1249,0))=0,"n/a",((INDEX(Historical!$C$7:$C$1227,MATCH(B271,Historical!$B$7:$B$1249,0))/INDEX(Historical!$H$7:$H$1218,MATCH(B271,Historical!$B$7:$B$1249,0)))^(1/5)-1)*100)</f>
        <v>11.842691472014465</v>
      </c>
      <c r="V271" s="667">
        <f>IF(INDEX(Historical!$N$7:$N$1218,MATCH(B271,Historical!$B$7:$B$1249,0))=0,"n/a",((INDEX(Historical!$C$7:$C$1227,MATCH(B271,Historical!$B$7:$B$1249,0))/INDEX(Historical!$N$7:$N$1218,MATCH(B271,Historical!$B$7:$B$1249,0)))^(1/10)-1)*100)</f>
        <v>8.4471771197698544</v>
      </c>
      <c r="W271" s="668">
        <f t="shared" si="70"/>
        <v>1.4019703037003588</v>
      </c>
      <c r="X271" s="669">
        <f t="shared" si="71"/>
        <v>0.78428420344466654</v>
      </c>
      <c r="Y271" s="834"/>
      <c r="Z271" s="618">
        <f t="shared" si="72"/>
        <v>34.328358208955223</v>
      </c>
      <c r="AA271" s="844">
        <f t="shared" si="73"/>
        <v>13.996268656716417</v>
      </c>
      <c r="AB271" s="845">
        <v>12</v>
      </c>
      <c r="AC271" s="824">
        <v>2.68</v>
      </c>
      <c r="AD271" s="824">
        <v>1.62</v>
      </c>
      <c r="AE271" s="824">
        <v>5.78</v>
      </c>
      <c r="AF271" s="824">
        <v>2.33</v>
      </c>
      <c r="AG271" s="824">
        <v>12.9</v>
      </c>
      <c r="AH271" s="824">
        <v>35.299999999999997</v>
      </c>
      <c r="AI271" s="824">
        <v>3.36</v>
      </c>
      <c r="AJ271" s="824">
        <v>15.1</v>
      </c>
      <c r="AK271" s="824">
        <v>9</v>
      </c>
      <c r="AL271" s="836">
        <v>1160</v>
      </c>
      <c r="AM271" s="830">
        <v>0.6</v>
      </c>
      <c r="AN271" s="824">
        <v>0.01</v>
      </c>
      <c r="AO271" s="705">
        <f t="shared" si="74"/>
        <v>0.29910210082190858</v>
      </c>
      <c r="AP271" s="706">
        <f t="shared" si="75"/>
        <v>14.295370757538326</v>
      </c>
      <c r="AQ271" s="846">
        <f t="shared" si="76"/>
        <v>20.390671418140947</v>
      </c>
      <c r="AR271" s="618">
        <f>INDEX(Historical!$C$7:$C$1227,MATCH(B271,Historical!$B$7:$B$1249,0))*IF(AH271="n/a",1.03,IF(AH271&lt;0,1.01,IF(AH271&gt;10,1.1,(1+AH271/100))))</f>
        <v>0.92400000000000004</v>
      </c>
      <c r="AS271" s="844">
        <f t="shared" si="77"/>
        <v>0.95504640000000007</v>
      </c>
      <c r="AT271" s="844">
        <f t="shared" si="83"/>
        <v>1.0410005760000001</v>
      </c>
      <c r="AU271" s="844">
        <f t="shared" si="83"/>
        <v>1.1346906278400002</v>
      </c>
      <c r="AV271" s="844">
        <f t="shared" si="83"/>
        <v>1.2368127843456003</v>
      </c>
      <c r="AW271" s="618">
        <f t="shared" si="78"/>
        <v>5.291550388185601</v>
      </c>
      <c r="AX271" s="713">
        <f t="shared" si="79"/>
        <v>14.107039158052789</v>
      </c>
      <c r="AY271" s="891">
        <v>0.7</v>
      </c>
      <c r="AZ271" s="830">
        <v>21.67</v>
      </c>
      <c r="BA271" s="830">
        <v>-4.53</v>
      </c>
      <c r="BB271" s="830">
        <v>4.49</v>
      </c>
      <c r="BC271" s="830">
        <v>6.45</v>
      </c>
      <c r="BE271" s="594">
        <v>2013</v>
      </c>
      <c r="BF271" s="856">
        <f t="shared" si="80"/>
        <v>1</v>
      </c>
      <c r="BG271" s="840">
        <v>1.2</v>
      </c>
      <c r="BH271" s="823" t="s">
        <v>4455</v>
      </c>
      <c r="BI271" s="823" t="s">
        <v>4456</v>
      </c>
    </row>
    <row r="272" spans="1:61" ht="11.25" hidden="1" customHeight="1" x14ac:dyDescent="0.2">
      <c r="A272" s="838" t="s">
        <v>4846</v>
      </c>
      <c r="B272" s="833" t="s">
        <v>1212</v>
      </c>
      <c r="C272" s="889" t="s">
        <v>107</v>
      </c>
      <c r="D272" s="889" t="s">
        <v>4201</v>
      </c>
      <c r="E272" s="699">
        <v>11</v>
      </c>
      <c r="F272" s="1153">
        <v>437</v>
      </c>
      <c r="G272" s="1153" t="s">
        <v>105</v>
      </c>
      <c r="H272" s="1153" t="s">
        <v>105</v>
      </c>
      <c r="I272" t="n">
        <v>13.48</v>
      </c>
      <c r="J272" s="618">
        <f t="shared" si="67"/>
        <v>7.1216617210682482</v>
      </c>
      <c r="K272" s="835">
        <v>0.08</v>
      </c>
      <c r="L272" s="845">
        <v>12</v>
      </c>
      <c r="M272" s="609">
        <f t="shared" si="68"/>
        <v>0.96</v>
      </c>
      <c r="N272" s="828" t="s">
        <v>1025</v>
      </c>
      <c r="O272" s="700">
        <v>7.4999999999999997E-2</v>
      </c>
      <c r="P272" s="603">
        <v>44854</v>
      </c>
      <c r="Q272" s="603">
        <v>44865</v>
      </c>
      <c r="R272" s="609">
        <f t="shared" si="69"/>
        <v>6.6666666666666732</v>
      </c>
      <c r="S272" s="667">
        <f>IF(INDEX(Historical!$D$7:$D$1225,MATCH(B272,Historical!$B$7:$B$1249,0))=0,"n/a",(INDEX(Historical!$C$7:$C$1227,MATCH(B272,Historical!$B$7:$B$1249,0))/INDEX(Historical!$D$7:$D$1225,MATCH(B272,Historical!$B$7:$B$1249,0))-1)*100)</f>
        <v>1.7857142857142794</v>
      </c>
      <c r="T272" s="667">
        <f>IF(INDEX(Historical!$F$7:$F$1218,MATCH(B272,Historical!$B$7:$B$1249,0))=0,"n/a",((INDEX(Historical!$C$7:$C$1227,MATCH(B272,Historical!$B$7:$B$1249,0))/INDEX(Historical!$F$7:$F$1218,MATCH(B272,Historical!$B$7:$B$1249,0)))^(1/3)-1)*100)</f>
        <v>2.1985026625484849</v>
      </c>
      <c r="U272" s="667">
        <f>IF(INDEX(Historical!$H$7:$H$1218,MATCH(B272,Historical!$B$7:$B$1249,0))=0,"n/a",((INDEX(Historical!$C$7:$C$1227,MATCH(B272,Historical!$B$7:$B$1249,0))/INDEX(Historical!$H$7:$H$1218,MATCH(B272,Historical!$B$7:$B$1249,0)))^(1/5)-1)*100)</f>
        <v>2.6552039741113198</v>
      </c>
      <c r="V272" s="667">
        <f>IF(INDEX(Historical!$N$7:$N$1218,MATCH(B272,Historical!$B$7:$B$1249,0))=0,"n/a",((INDEX(Historical!$C$7:$C$1227,MATCH(B272,Historical!$B$7:$B$1249,0))/INDEX(Historical!$N$7:$N$1218,MATCH(B272,Historical!$B$7:$B$1249,0)))^(1/10)-1)*100)</f>
        <v>4.4160627640811301</v>
      </c>
      <c r="W272" s="668">
        <f t="shared" si="70"/>
        <v>0.60126047023333007</v>
      </c>
      <c r="X272" s="669" t="str">
        <f t="shared" si="71"/>
        <v>n/a</v>
      </c>
      <c r="Y272" s="640"/>
      <c r="Z272" s="618">
        <f t="shared" si="72"/>
        <v>76.19047619047619</v>
      </c>
      <c r="AA272" s="844">
        <f t="shared" si="73"/>
        <v>10.698412698412699</v>
      </c>
      <c r="AB272" s="845">
        <v>3</v>
      </c>
      <c r="AC272" s="824">
        <v>1.26</v>
      </c>
      <c r="AD272" s="824">
        <v>3.71</v>
      </c>
      <c r="AE272" s="824">
        <v>6.12</v>
      </c>
      <c r="AF272" s="824">
        <v>1.05</v>
      </c>
      <c r="AG272" s="824" t="s">
        <v>135</v>
      </c>
      <c r="AH272" s="824">
        <v>142.19999999999999</v>
      </c>
      <c r="AI272" s="824">
        <v>0.89999999999999991</v>
      </c>
      <c r="AJ272" s="824">
        <v>-1.82</v>
      </c>
      <c r="AK272" s="824">
        <v>3</v>
      </c>
      <c r="AL272" s="836">
        <v>465.62</v>
      </c>
      <c r="AM272" s="830">
        <v>2.2200000000000002</v>
      </c>
      <c r="AN272" s="824" t="s">
        <v>135</v>
      </c>
      <c r="AO272" s="705">
        <f t="shared" si="74"/>
        <v>-0.92154700323313143</v>
      </c>
      <c r="AP272" s="706">
        <f t="shared" si="75"/>
        <v>9.776865695179568</v>
      </c>
      <c r="AQ272" s="846">
        <f t="shared" si="76"/>
        <v>-29.341719575179347</v>
      </c>
      <c r="AR272" s="618">
        <f>INDEX(Historical!$C$7:$C$1227,MATCH(B272,Historical!$B$7:$B$1249,0))*IF(AH272="n/a",1.03,IF(AH272&lt;0,1.01,IF(AH272&gt;10,1.1,(1+AH272/100))))</f>
        <v>0.9405</v>
      </c>
      <c r="AS272" s="844">
        <f t="shared" si="77"/>
        <v>0.94896449999999988</v>
      </c>
      <c r="AT272" s="844">
        <f t="shared" si="83"/>
        <v>0.97743343499999991</v>
      </c>
      <c r="AU272" s="844">
        <f t="shared" si="83"/>
        <v>1.00675643805</v>
      </c>
      <c r="AV272" s="844">
        <f t="shared" si="83"/>
        <v>1.0369591311915001</v>
      </c>
      <c r="AW272" s="618">
        <f t="shared" si="78"/>
        <v>4.9106135042414998</v>
      </c>
      <c r="AX272" s="713">
        <f t="shared" si="79"/>
        <v>36.428883562622403</v>
      </c>
      <c r="AY272" s="891" t="s">
        <v>135</v>
      </c>
      <c r="AZ272" s="830">
        <v>22.720000000000002</v>
      </c>
      <c r="BA272" s="830">
        <v>-17.16</v>
      </c>
      <c r="BB272" s="830">
        <v>6.84</v>
      </c>
      <c r="BC272" s="830">
        <v>-3.2800000000000002</v>
      </c>
      <c r="BE272" s="594">
        <v>2012</v>
      </c>
      <c r="BF272" s="856">
        <f t="shared" si="80"/>
        <v>1</v>
      </c>
      <c r="BG272" s="840" t="s">
        <v>135</v>
      </c>
      <c r="BH272" s="823" t="s">
        <v>4455</v>
      </c>
      <c r="BI272" s="823" t="s">
        <v>4456</v>
      </c>
    </row>
    <row r="273" spans="1:61" ht="11.25" hidden="1" customHeight="1" x14ac:dyDescent="0.2">
      <c r="A273" s="829" t="s">
        <v>4847</v>
      </c>
      <c r="B273" s="833" t="s">
        <v>1195</v>
      </c>
      <c r="C273" s="889" t="s">
        <v>111</v>
      </c>
      <c r="D273" s="889" t="s">
        <v>4199</v>
      </c>
      <c r="E273" s="699">
        <v>12</v>
      </c>
      <c r="F273" s="1153">
        <v>337</v>
      </c>
      <c r="G273" s="1128" t="s">
        <v>36</v>
      </c>
      <c r="H273" s="1128" t="s">
        <v>36</v>
      </c>
      <c r="I273">
        <v>109.36</v>
      </c>
      <c r="J273" s="618">
        <f t="shared" si="67"/>
        <v>1.9019751280175567</v>
      </c>
      <c r="K273" s="835">
        <v>0.52</v>
      </c>
      <c r="L273" s="845">
        <v>4</v>
      </c>
      <c r="M273" s="609">
        <f t="shared" si="68"/>
        <v>2.08</v>
      </c>
      <c r="N273" s="828" t="s">
        <v>352</v>
      </c>
      <c r="O273" s="700">
        <v>0.5</v>
      </c>
      <c r="P273" s="603">
        <v>44616</v>
      </c>
      <c r="Q273" s="603">
        <v>44651</v>
      </c>
      <c r="R273" s="609">
        <f t="shared" si="69"/>
        <v>4.0000000000000036</v>
      </c>
      <c r="S273" s="667">
        <f>IF(INDEX(Historical!$D$7:$D$1225,MATCH(B273,Historical!$B$7:$B$1249,0))=0,"n/a",(INDEX(Historical!$C$7:$C$1227,MATCH(B273,Historical!$B$7:$B$1249,0))/INDEX(Historical!$D$7:$D$1225,MATCH(B273,Historical!$B$7:$B$1249,0))-1)*100)</f>
        <v>4.1666666666666741</v>
      </c>
      <c r="T273" s="667">
        <f>IF(INDEX(Historical!$F$7:$F$1218,MATCH(B273,Historical!$B$7:$B$1249,0))=0,"n/a",((INDEX(Historical!$C$7:$C$1227,MATCH(B273,Historical!$B$7:$B$1249,0))/INDEX(Historical!$F$7:$F$1218,MATCH(B273,Historical!$B$7:$B$1249,0)))^(1/3)-1)*100)</f>
        <v>4.3532011211615984</v>
      </c>
      <c r="U273" s="667">
        <f>IF(INDEX(Historical!$H$7:$H$1218,MATCH(B273,Historical!$B$7:$B$1249,0))=0,"n/a",((INDEX(Historical!$C$7:$C$1227,MATCH(B273,Historical!$B$7:$B$1249,0))/INDEX(Historical!$H$7:$H$1218,MATCH(B273,Historical!$B$7:$B$1249,0)))^(1/5)-1)*100)</f>
        <v>4.5639552591273169</v>
      </c>
      <c r="V273" s="667">
        <f>IF(INDEX(Historical!$N$7:$N$1218,MATCH(B273,Historical!$B$7:$B$1249,0))=0,"n/a",((INDEX(Historical!$C$7:$C$1227,MATCH(B273,Historical!$B$7:$B$1249,0))/INDEX(Historical!$N$7:$N$1218,MATCH(B273,Historical!$B$7:$B$1249,0)))^(1/10)-1)*100)</f>
        <v>5.5983666192986892</v>
      </c>
      <c r="W273" s="668">
        <f t="shared" si="70"/>
        <v>0.81522979281036201</v>
      </c>
      <c r="X273" s="669" t="str">
        <f t="shared" si="71"/>
        <v>n/a</v>
      </c>
      <c r="Y273" s="631"/>
      <c r="Z273" s="618">
        <f t="shared" si="72"/>
        <v>44.349680170575688</v>
      </c>
      <c r="AA273" s="844">
        <f t="shared" si="73"/>
        <v>23.317697228144986</v>
      </c>
      <c r="AB273" s="845">
        <v>12</v>
      </c>
      <c r="AC273" s="824">
        <v>4.6900000000000004</v>
      </c>
      <c r="AD273" s="824">
        <v>1.97</v>
      </c>
      <c r="AE273" s="824">
        <v>3.1</v>
      </c>
      <c r="AF273" s="824">
        <v>2.0099999999999998</v>
      </c>
      <c r="AG273" s="824">
        <v>8.4</v>
      </c>
      <c r="AH273" s="824">
        <v>-6.3</v>
      </c>
      <c r="AI273" s="824">
        <v>9.58</v>
      </c>
      <c r="AJ273" s="824">
        <v>-8.7999999999999989</v>
      </c>
      <c r="AK273" s="824">
        <v>12</v>
      </c>
      <c r="AL273" s="836">
        <v>3940</v>
      </c>
      <c r="AM273" s="830">
        <v>0.70000000000000007</v>
      </c>
      <c r="AN273" s="824">
        <v>3.28</v>
      </c>
      <c r="AO273" s="705">
        <f t="shared" si="74"/>
        <v>-16.851766841000114</v>
      </c>
      <c r="AP273" s="706">
        <f t="shared" si="75"/>
        <v>6.4659303871448737</v>
      </c>
      <c r="AQ273" s="846">
        <f t="shared" si="76"/>
        <v>44.327669524856475</v>
      </c>
      <c r="AR273" s="618">
        <f>INDEX(Historical!$C$7:$C$1227,MATCH(B273,Historical!$B$7:$B$1249,0))*IF(AH273="n/a",1.03,IF(AH273&lt;0,1.01,IF(AH273&gt;10,1.1,(1+AH273/100))))</f>
        <v>2.02</v>
      </c>
      <c r="AS273" s="844">
        <f t="shared" si="77"/>
        <v>2.2135160000000003</v>
      </c>
      <c r="AT273" s="844">
        <f t="shared" si="83"/>
        <v>2.4348676000000005</v>
      </c>
      <c r="AU273" s="844">
        <f t="shared" si="83"/>
        <v>2.6783543600000006</v>
      </c>
      <c r="AV273" s="844">
        <f t="shared" si="83"/>
        <v>2.946189796000001</v>
      </c>
      <c r="AW273" s="618">
        <f t="shared" si="78"/>
        <v>12.292927756000001</v>
      </c>
      <c r="AX273" s="713">
        <f t="shared" si="79"/>
        <v>11.24078982809071</v>
      </c>
      <c r="AY273" s="891">
        <v>1.08</v>
      </c>
      <c r="AZ273" s="830">
        <v>32.71</v>
      </c>
      <c r="BA273" s="830">
        <v>-11.62</v>
      </c>
      <c r="BB273" s="830">
        <v>13.41</v>
      </c>
      <c r="BC273" s="830">
        <v>8.7099999999999991</v>
      </c>
      <c r="BE273" s="594">
        <v>2011</v>
      </c>
      <c r="BF273" s="856">
        <f t="shared" si="80"/>
        <v>1</v>
      </c>
      <c r="BG273" s="840">
        <v>1.7000000000000002</v>
      </c>
      <c r="BH273" s="823" t="s">
        <v>4455</v>
      </c>
      <c r="BI273" s="823" t="s">
        <v>4456</v>
      </c>
    </row>
    <row r="274" spans="1:61" ht="11.25" hidden="1" customHeight="1" x14ac:dyDescent="0.2">
      <c r="A274" s="829" t="s">
        <v>4848</v>
      </c>
      <c r="B274" s="833" t="s">
        <v>1210</v>
      </c>
      <c r="C274" s="889" t="s">
        <v>107</v>
      </c>
      <c r="D274" s="889" t="s">
        <v>4205</v>
      </c>
      <c r="E274" s="699">
        <v>11</v>
      </c>
      <c r="F274" s="1153">
        <v>417</v>
      </c>
      <c r="G274" s="1155" t="s">
        <v>114</v>
      </c>
      <c r="H274" s="1155" t="s">
        <v>114</v>
      </c>
      <c r="I274">
        <v>54.05</v>
      </c>
      <c r="J274" s="618">
        <f t="shared" ref="J274:J337" si="84">(M274/I274)*100</f>
        <v>2.4421831637372806</v>
      </c>
      <c r="K274" s="835">
        <v>0.33</v>
      </c>
      <c r="L274" s="845">
        <v>4</v>
      </c>
      <c r="M274" s="609">
        <f t="shared" ref="M274:M337" si="85">K274*L274</f>
        <v>1.32</v>
      </c>
      <c r="N274" s="828" t="s">
        <v>419</v>
      </c>
      <c r="O274" s="700">
        <v>0.32</v>
      </c>
      <c r="P274" s="603">
        <v>44662</v>
      </c>
      <c r="Q274" s="603">
        <v>44672</v>
      </c>
      <c r="R274" s="609">
        <f t="shared" ref="R274:R337" si="86">(K274-O274)/O274*100</f>
        <v>3.1250000000000027</v>
      </c>
      <c r="S274" s="667">
        <f>IF(INDEX(Historical!$D$7:$D$1225,MATCH(B274,Historical!$B$7:$B$1249,0))=0,"n/a",(INDEX(Historical!$C$7:$C$1227,MATCH(B274,Historical!$B$7:$B$1249,0))/INDEX(Historical!$D$7:$D$1225,MATCH(B274,Historical!$B$7:$B$1249,0))-1)*100)</f>
        <v>7.6271186440677985</v>
      </c>
      <c r="T274" s="667">
        <f>IF(INDEX(Historical!$F$7:$F$1218,MATCH(B274,Historical!$B$7:$B$1249,0))=0,"n/a",((INDEX(Historical!$C$7:$C$1227,MATCH(B274,Historical!$B$7:$B$1249,0))/INDEX(Historical!$F$7:$F$1218,MATCH(B274,Historical!$B$7:$B$1249,0)))^(1/3)-1)*100)</f>
        <v>7.9346238587324924</v>
      </c>
      <c r="U274" s="667">
        <f>IF(INDEX(Historical!$H$7:$H$1218,MATCH(B274,Historical!$B$7:$B$1249,0))=0,"n/a",((INDEX(Historical!$C$7:$C$1227,MATCH(B274,Historical!$B$7:$B$1249,0))/INDEX(Historical!$H$7:$H$1218,MATCH(B274,Historical!$B$7:$B$1249,0)))^(1/5)-1)*100)</f>
        <v>9.9601505891531836</v>
      </c>
      <c r="V274" s="667">
        <f>IF(INDEX(Historical!$N$7:$N$1218,MATCH(B274,Historical!$B$7:$B$1249,0))=0,"n/a",((INDEX(Historical!$C$7:$C$1227,MATCH(B274,Historical!$B$7:$B$1249,0))/INDEX(Historical!$N$7:$N$1218,MATCH(B274,Historical!$B$7:$B$1249,0)))^(1/10)-1)*100)</f>
        <v>9.3402437529127802</v>
      </c>
      <c r="W274" s="668">
        <f t="shared" ref="W274:W337" si="87">IF(OR(U274&lt;=0,U274="n/a",V274&lt;=0,V274="n/a"),"n/a",U274/V274)</f>
        <v>1.0663694495175335</v>
      </c>
      <c r="X274" s="669">
        <f t="shared" ref="X274:X337" si="88">IF(OR(AJ274&lt;=0,AJ274="n/a",U274&lt;=0,U274="n/a"),"n/a",U274/AJ274)</f>
        <v>0.79681204713225473</v>
      </c>
      <c r="Y274" s="632"/>
      <c r="Z274" s="618">
        <f t="shared" ref="Z274:Z337" si="89">IF(OR(AC274&lt;0.01,AC274="n/a"),"n/a",M274/AC274*100)</f>
        <v>53.225806451612911</v>
      </c>
      <c r="AA274" s="844">
        <f t="shared" ref="AA274:AA337" si="90">IF(OR(AC274&lt;0.01,AC274="n/a"),"n/a",I274/AC274)</f>
        <v>21.794354838709676</v>
      </c>
      <c r="AB274" s="845">
        <v>12</v>
      </c>
      <c r="AC274" s="824">
        <v>2.48</v>
      </c>
      <c r="AD274" s="824">
        <v>2.29</v>
      </c>
      <c r="AE274" s="824">
        <v>7.9</v>
      </c>
      <c r="AF274" s="824">
        <v>2.2599999999999998</v>
      </c>
      <c r="AG274" s="824">
        <v>9.3000000000000007</v>
      </c>
      <c r="AH274" s="824">
        <v>2.1</v>
      </c>
      <c r="AI274" s="824">
        <v>13.77</v>
      </c>
      <c r="AJ274" s="824">
        <v>12.5</v>
      </c>
      <c r="AK274" s="824">
        <v>10</v>
      </c>
      <c r="AL274" s="836">
        <v>6300</v>
      </c>
      <c r="AM274" s="830">
        <v>0.1</v>
      </c>
      <c r="AN274" s="824">
        <v>0.4</v>
      </c>
      <c r="AO274" s="705">
        <f t="shared" ref="AO274:AO337" si="91">IF(U274="n/a","n/a",IF(AA274&lt;0,"n/a",IF(AA274="n/a","n/a",J274+U274-AA274)))</f>
        <v>-9.3920210858192128</v>
      </c>
      <c r="AP274" s="706">
        <f t="shared" ref="AP274:AP337" si="92">IF(U274="n/a","n/a",J274+U274)</f>
        <v>12.402333752890463</v>
      </c>
      <c r="AQ274" s="846">
        <f t="shared" ref="AQ274:AQ337" si="93">IF(OR(AC274&lt;0.01,AC274="n/a",AF274="n/a"),"n/a",(I274/SQRT(22.5*AC274*(I274/AF274))-1)*100)</f>
        <v>47.956813422001041</v>
      </c>
      <c r="AR274" s="618">
        <f>INDEX(Historical!$C$7:$C$1227,MATCH(B274,Historical!$B$7:$B$1249,0))*IF(AH274="n/a",1.03,IF(AH274&lt;0,1.01,IF(AH274&gt;10,1.1,(1+AH274/100))))</f>
        <v>1.29667</v>
      </c>
      <c r="AS274" s="844">
        <f t="shared" ref="AS274:AS337" si="94">IF($AI274="n/a",1.03*AR274,IF($AI274&lt;0,1.01*AR274,IF($AI274&gt;10,1.1*AR274,(1+$AI274/100)*AR274)))</f>
        <v>1.4263370000000002</v>
      </c>
      <c r="AT274" s="844">
        <f t="shared" si="83"/>
        <v>1.5689707000000004</v>
      </c>
      <c r="AU274" s="844">
        <f t="shared" si="83"/>
        <v>1.7258677700000005</v>
      </c>
      <c r="AV274" s="844">
        <f t="shared" si="83"/>
        <v>1.8984545470000007</v>
      </c>
      <c r="AW274" s="618">
        <f t="shared" ref="AW274:AW337" si="95">SUM(AR274:AV274)</f>
        <v>7.916300017000002</v>
      </c>
      <c r="AX274" s="713">
        <f t="shared" ref="AX274:AX337" si="96">AW274/I274*100</f>
        <v>14.646253500462539</v>
      </c>
      <c r="AY274" s="891">
        <v>0.8</v>
      </c>
      <c r="AZ274" s="830">
        <v>30.320000000000004</v>
      </c>
      <c r="BA274" s="830">
        <v>-4.5999999999999996</v>
      </c>
      <c r="BB274" s="830">
        <v>7.26</v>
      </c>
      <c r="BC274" s="830">
        <v>14.099999999999998</v>
      </c>
      <c r="BE274" s="594">
        <v>2012</v>
      </c>
      <c r="BF274" s="856">
        <f t="shared" ref="BF274:BF337" si="97">IF(BE274&gt;2020,0,IF(BE274&gt;2008,1,IF(BE274&gt;2001,2,IF(BE274&gt;1990,3,IF(BE274&gt;1980,4,IF(BE274&gt;1973,5,IF(BE274&gt;1970,6,IF(BE274&gt;1960,7,IF(BE274&gt;1958,8,IF(BE274&gt;1953,9,10))))))))))</f>
        <v>1</v>
      </c>
      <c r="BG274" s="840">
        <v>1</v>
      </c>
      <c r="BH274" s="823" t="s">
        <v>4455</v>
      </c>
      <c r="BI274" s="823" t="s">
        <v>4456</v>
      </c>
    </row>
    <row r="275" spans="1:61" ht="11.25" hidden="1" customHeight="1" x14ac:dyDescent="0.2">
      <c r="A275" s="839" t="s">
        <v>4368</v>
      </c>
      <c r="B275" s="833" t="s">
        <v>4348</v>
      </c>
      <c r="C275" s="889" t="s">
        <v>107</v>
      </c>
      <c r="D275" s="889" t="s">
        <v>4198</v>
      </c>
      <c r="E275" s="699">
        <v>9</v>
      </c>
      <c r="F275" s="1153">
        <v>549</v>
      </c>
      <c r="G275" s="1132" t="s">
        <v>105</v>
      </c>
      <c r="H275" s="1132" t="s">
        <v>105</v>
      </c>
      <c r="I275">
        <v>72.97</v>
      </c>
      <c r="J275" s="618">
        <f t="shared" si="84"/>
        <v>0.76743867342743599</v>
      </c>
      <c r="K275" s="835">
        <v>0.14000000000000001</v>
      </c>
      <c r="L275" s="845">
        <v>4</v>
      </c>
      <c r="M275" s="609">
        <f t="shared" si="85"/>
        <v>0.56000000000000005</v>
      </c>
      <c r="N275" s="828" t="s">
        <v>511</v>
      </c>
      <c r="O275" s="700">
        <v>0.13</v>
      </c>
      <c r="P275" s="603">
        <v>44785</v>
      </c>
      <c r="Q275" s="603">
        <v>44804</v>
      </c>
      <c r="R275" s="609">
        <f t="shared" si="86"/>
        <v>7.6923076923076987</v>
      </c>
      <c r="S275" s="667">
        <f>IF(INDEX(Historical!$D$7:$D$1225,MATCH(B275,Historical!$B$7:$B$1249,0))=0,"n/a",(INDEX(Historical!$C$7:$C$1227,MATCH(B275,Historical!$B$7:$B$1249,0))/INDEX(Historical!$D$7:$D$1225,MATCH(B275,Historical!$B$7:$B$1249,0))-1)*100)</f>
        <v>8.6956521739130377</v>
      </c>
      <c r="T275" s="667">
        <f>IF(INDEX(Historical!$F$7:$F$1218,MATCH(B275,Historical!$B$7:$B$1249,0))=0,"n/a",((INDEX(Historical!$C$7:$C$1227,MATCH(B275,Historical!$B$7:$B$1249,0))/INDEX(Historical!$F$7:$F$1218,MATCH(B275,Historical!$B$7:$B$1249,0)))^(1/3)-1)*100)</f>
        <v>8.1743521473638161</v>
      </c>
      <c r="U275" s="667">
        <f>IF(INDEX(Historical!$H$7:$H$1218,MATCH(B275,Historical!$B$7:$B$1249,0))=0,"n/a",((INDEX(Historical!$C$7:$C$1227,MATCH(B275,Historical!$B$7:$B$1249,0))/INDEX(Historical!$H$7:$H$1218,MATCH(B275,Historical!$B$7:$B$1249,0)))^(1/5)-1)*100)</f>
        <v>5.9223841048812176</v>
      </c>
      <c r="V275" s="667">
        <f>IF(INDEX(Historical!$N$7:$N$1218,MATCH(B275,Historical!$B$7:$B$1249,0))=0,"n/a",((INDEX(Historical!$C$7:$C$1227,MATCH(B275,Historical!$B$7:$B$1249,0))/INDEX(Historical!$N$7:$N$1218,MATCH(B275,Historical!$B$7:$B$1249,0)))^(1/10)-1)*100)</f>
        <v>3.6311209910314224</v>
      </c>
      <c r="W275" s="668">
        <f t="shared" si="87"/>
        <v>1.631007096571288</v>
      </c>
      <c r="X275" s="669">
        <f t="shared" si="88"/>
        <v>0.29464597536722476</v>
      </c>
      <c r="Y275" s="834"/>
      <c r="Z275" s="618">
        <f t="shared" si="89"/>
        <v>15.954415954415957</v>
      </c>
      <c r="AA275" s="844">
        <f t="shared" si="90"/>
        <v>20.789173789173791</v>
      </c>
      <c r="AB275" s="845">
        <v>6</v>
      </c>
      <c r="AC275" s="824">
        <v>3.51</v>
      </c>
      <c r="AD275" s="824" t="s">
        <v>135</v>
      </c>
      <c r="AE275" s="824">
        <v>9.7200000000000006</v>
      </c>
      <c r="AF275" s="824">
        <v>3.97</v>
      </c>
      <c r="AG275" s="824">
        <v>18.899999999999999</v>
      </c>
      <c r="AH275" s="824">
        <v>16.900000000000002</v>
      </c>
      <c r="AI275" s="824" t="s">
        <v>135</v>
      </c>
      <c r="AJ275" s="824">
        <v>20.100000000000001</v>
      </c>
      <c r="AK275" s="824" t="s">
        <v>135</v>
      </c>
      <c r="AL275" s="836">
        <v>646.1</v>
      </c>
      <c r="AM275" s="830">
        <v>0.8</v>
      </c>
      <c r="AN275" s="824">
        <v>0.31</v>
      </c>
      <c r="AO275" s="705">
        <f t="shared" si="91"/>
        <v>-14.099351010865139</v>
      </c>
      <c r="AP275" s="706">
        <f t="shared" si="92"/>
        <v>6.6898227783086535</v>
      </c>
      <c r="AQ275" s="846">
        <f t="shared" si="93"/>
        <v>91.523737946234093</v>
      </c>
      <c r="AR275" s="618">
        <f>INDEX(Historical!$C$7:$C$1227,MATCH(B275,Historical!$B$7:$B$1249,0))*IF(AH275="n/a",1.03,IF(AH275&lt;0,1.01,IF(AH275&gt;10,1.1,(1+AH275/100))))</f>
        <v>0.55000000000000004</v>
      </c>
      <c r="AS275" s="844">
        <f t="shared" si="94"/>
        <v>0.56650000000000011</v>
      </c>
      <c r="AT275" s="844">
        <f t="shared" si="83"/>
        <v>0.5834950000000001</v>
      </c>
      <c r="AU275" s="844">
        <f t="shared" si="83"/>
        <v>0.60099985000000011</v>
      </c>
      <c r="AV275" s="844">
        <f t="shared" si="83"/>
        <v>0.61902984550000018</v>
      </c>
      <c r="AW275" s="618">
        <f t="shared" si="95"/>
        <v>2.9200246955000004</v>
      </c>
      <c r="AX275" s="713">
        <f t="shared" si="96"/>
        <v>4.0016783548033441</v>
      </c>
      <c r="AY275" s="891">
        <v>0.26</v>
      </c>
      <c r="AZ275" s="830">
        <v>131.05000000000001</v>
      </c>
      <c r="BA275" s="830">
        <v>-15.06</v>
      </c>
      <c r="BB275" s="830">
        <v>18.279999999999998</v>
      </c>
      <c r="BC275" s="830">
        <v>44.230000000000004</v>
      </c>
      <c r="BE275" s="594">
        <v>2014</v>
      </c>
      <c r="BF275" s="856">
        <f t="shared" si="97"/>
        <v>1</v>
      </c>
      <c r="BG275" s="840">
        <v>1.2</v>
      </c>
      <c r="BH275" s="823" t="s">
        <v>4455</v>
      </c>
      <c r="BI275" s="823" t="s">
        <v>4456</v>
      </c>
    </row>
    <row r="276" spans="1:61" ht="11.25" hidden="1" customHeight="1" x14ac:dyDescent="0.2">
      <c r="A276" s="822" t="s">
        <v>4727</v>
      </c>
      <c r="B276" s="833" t="s">
        <v>195</v>
      </c>
      <c r="C276" s="889" t="s">
        <v>107</v>
      </c>
      <c r="D276" s="889" t="s">
        <v>4205</v>
      </c>
      <c r="E276" s="699">
        <v>31</v>
      </c>
      <c r="F276" s="1153">
        <v>93</v>
      </c>
      <c r="G276" s="1153" t="s">
        <v>36</v>
      </c>
      <c r="H276" s="1153" t="s">
        <v>36</v>
      </c>
      <c r="I276">
        <v>61.82</v>
      </c>
      <c r="J276" s="618">
        <f t="shared" si="84"/>
        <v>2.8469750889679712</v>
      </c>
      <c r="K276" s="842">
        <v>0.44</v>
      </c>
      <c r="L276" s="845">
        <v>4</v>
      </c>
      <c r="M276" s="609">
        <f t="shared" si="85"/>
        <v>1.76</v>
      </c>
      <c r="N276" s="828" t="s">
        <v>118</v>
      </c>
      <c r="O276" s="701">
        <v>0.43</v>
      </c>
      <c r="P276" s="603">
        <v>44818</v>
      </c>
      <c r="Q276" s="603">
        <v>44844</v>
      </c>
      <c r="R276" s="609">
        <f t="shared" si="86"/>
        <v>2.3255813953488391</v>
      </c>
      <c r="S276" s="667">
        <f>IF(INDEX(Historical!$D$7:$D$1225,MATCH(B276,Historical!$B$7:$B$1249,0))=0,"n/a",(INDEX(Historical!$C$7:$C$1227,MATCH(B276,Historical!$B$7:$B$1249,0))/INDEX(Historical!$D$7:$D$1225,MATCH(B276,Historical!$B$7:$B$1249,0))-1)*100)</f>
        <v>2.4242424242424176</v>
      </c>
      <c r="T276" s="667">
        <f>IF(INDEX(Historical!$F$7:$F$1218,MATCH(B276,Historical!$B$7:$B$1249,0))=0,"n/a",((INDEX(Historical!$C$7:$C$1227,MATCH(B276,Historical!$B$7:$B$1249,0))/INDEX(Historical!$F$7:$F$1218,MATCH(B276,Historical!$B$7:$B$1249,0)))^(1/3)-1)*100)</f>
        <v>6.4762849072449669</v>
      </c>
      <c r="U276" s="667">
        <f>IF(INDEX(Historical!$H$7:$H$1218,MATCH(B276,Historical!$B$7:$B$1249,0))=0,"n/a",((INDEX(Historical!$C$7:$C$1227,MATCH(B276,Historical!$B$7:$B$1249,0))/INDEX(Historical!$H$7:$H$1218,MATCH(B276,Historical!$B$7:$B$1249,0)))^(1/5)-1)*100)</f>
        <v>6.2173197333575514</v>
      </c>
      <c r="V276" s="667">
        <f>IF(INDEX(Historical!$N$7:$N$1218,MATCH(B276,Historical!$B$7:$B$1249,0))=0,"n/a",((INDEX(Historical!$C$7:$C$1227,MATCH(B276,Historical!$B$7:$B$1249,0))/INDEX(Historical!$N$7:$N$1218,MATCH(B276,Historical!$B$7:$B$1249,0)))^(1/10)-1)*100)</f>
        <v>5.387395206178347</v>
      </c>
      <c r="W276" s="668">
        <f t="shared" si="87"/>
        <v>1.1540493124074942</v>
      </c>
      <c r="X276" s="669">
        <f t="shared" si="88"/>
        <v>0.74015711111399418</v>
      </c>
      <c r="Y276" s="833"/>
      <c r="Z276" s="618">
        <f t="shared" si="89"/>
        <v>53.495440729483278</v>
      </c>
      <c r="AA276" s="844">
        <f t="shared" si="90"/>
        <v>18.790273556231003</v>
      </c>
      <c r="AB276" s="845">
        <v>12</v>
      </c>
      <c r="AC276" s="824">
        <v>3.29</v>
      </c>
      <c r="AD276" s="824">
        <v>2.42</v>
      </c>
      <c r="AE276" s="824">
        <v>8.1999999999999993</v>
      </c>
      <c r="AF276" s="824">
        <v>2.35</v>
      </c>
      <c r="AG276" s="824">
        <v>10.299999999999999</v>
      </c>
      <c r="AH276" s="824">
        <v>13</v>
      </c>
      <c r="AI276" s="824">
        <v>9.8699999999999992</v>
      </c>
      <c r="AJ276" s="824">
        <v>8.4</v>
      </c>
      <c r="AK276" s="824">
        <v>8</v>
      </c>
      <c r="AL276" s="836">
        <v>3430</v>
      </c>
      <c r="AM276" s="830">
        <v>0.2</v>
      </c>
      <c r="AN276" s="824">
        <v>0</v>
      </c>
      <c r="AO276" s="705">
        <f t="shared" si="91"/>
        <v>-9.7259787339054817</v>
      </c>
      <c r="AP276" s="706">
        <f t="shared" si="92"/>
        <v>9.0642948223255217</v>
      </c>
      <c r="AQ276" s="846">
        <f t="shared" si="93"/>
        <v>40.090673584635269</v>
      </c>
      <c r="AR276" s="618">
        <f>INDEX(Historical!$C$7:$C$1227,MATCH(B276,Historical!$B$7:$B$1249,0))*IF(AH276="n/a",1.03,IF(AH276&lt;0,1.01,IF(AH276&gt;10,1.1,(1+AH276/100))))</f>
        <v>1.859</v>
      </c>
      <c r="AS276" s="844">
        <f t="shared" si="94"/>
        <v>2.0424833000000002</v>
      </c>
      <c r="AT276" s="844">
        <f t="shared" si="83"/>
        <v>2.2058819640000005</v>
      </c>
      <c r="AU276" s="844">
        <f t="shared" si="83"/>
        <v>2.3823525211200005</v>
      </c>
      <c r="AV276" s="844">
        <f t="shared" si="83"/>
        <v>2.5729407228096006</v>
      </c>
      <c r="AW276" s="618">
        <f t="shared" si="95"/>
        <v>11.062658507929601</v>
      </c>
      <c r="AX276" s="713">
        <f t="shared" si="96"/>
        <v>17.894950676042708</v>
      </c>
      <c r="AY276" s="891">
        <v>0.68</v>
      </c>
      <c r="AZ276" s="830">
        <v>10.02</v>
      </c>
      <c r="BA276" s="830">
        <v>-16.489999999999998</v>
      </c>
      <c r="BB276" s="830">
        <v>3.6900000000000004</v>
      </c>
      <c r="BC276" s="830">
        <v>-1.4500000000000002</v>
      </c>
      <c r="BE276" s="594">
        <v>1993</v>
      </c>
      <c r="BF276" s="856">
        <f t="shared" si="97"/>
        <v>3</v>
      </c>
      <c r="BG276" s="840">
        <v>1.2</v>
      </c>
      <c r="BH276" s="823" t="s">
        <v>4455</v>
      </c>
      <c r="BI276" s="823" t="s">
        <v>4456</v>
      </c>
    </row>
    <row r="277" spans="1:61" ht="11.25" hidden="1" customHeight="1" x14ac:dyDescent="0.2">
      <c r="A277" s="829" t="s">
        <v>4852</v>
      </c>
      <c r="B277" s="833" t="s">
        <v>1218</v>
      </c>
      <c r="C277" s="889" t="s">
        <v>111</v>
      </c>
      <c r="D277" s="889" t="s">
        <v>1186</v>
      </c>
      <c r="E277" s="699">
        <v>12</v>
      </c>
      <c r="F277" s="1153">
        <v>386</v>
      </c>
      <c r="G277" s="1128" t="s">
        <v>105</v>
      </c>
      <c r="H277" s="1128" t="s">
        <v>105</v>
      </c>
      <c r="I277" t="n">
        <v>34.8</v>
      </c>
      <c r="J277" s="618">
        <f t="shared" si="84"/>
        <v>1.149425287356322</v>
      </c>
      <c r="K277" s="835">
        <v>0.1</v>
      </c>
      <c r="L277" s="845">
        <v>4</v>
      </c>
      <c r="M277" s="609">
        <f t="shared" si="85"/>
        <v>0.4</v>
      </c>
      <c r="N277" s="828" t="s">
        <v>697</v>
      </c>
      <c r="O277" s="700">
        <v>0.09</v>
      </c>
      <c r="P277" s="1006">
        <v>44893</v>
      </c>
      <c r="Q277" s="1006">
        <v>44911</v>
      </c>
      <c r="R277" s="609">
        <f t="shared" si="86"/>
        <v>11.111111111111121</v>
      </c>
      <c r="S277" s="667">
        <f>IF(INDEX(Historical!$D$7:$D$1225,MATCH(B277,Historical!$B$7:$B$1249,0))=0,"n/a",(INDEX(Historical!$C$7:$C$1227,MATCH(B277,Historical!$B$7:$B$1249,0))/INDEX(Historical!$D$7:$D$1225,MATCH(B277,Historical!$B$7:$B$1249,0))-1)*100)</f>
        <v>8.196721311475418</v>
      </c>
      <c r="T277" s="667">
        <f>IF(INDEX(Historical!$F$7:$F$1218,MATCH(B277,Historical!$B$7:$B$1249,0))=0,"n/a",((INDEX(Historical!$C$7:$C$1227,MATCH(B277,Historical!$B$7:$B$1249,0))/INDEX(Historical!$F$7:$F$1218,MATCH(B277,Historical!$B$7:$B$1249,0)))^(1/3)-1)*100)</f>
        <v>5.3792113089372373</v>
      </c>
      <c r="U277" s="667">
        <f>IF(INDEX(Historical!$H$7:$H$1218,MATCH(B277,Historical!$B$7:$B$1249,0))=0,"n/a",((INDEX(Historical!$C$7:$C$1227,MATCH(B277,Historical!$B$7:$B$1249,0))/INDEX(Historical!$H$7:$H$1218,MATCH(B277,Historical!$B$7:$B$1249,0)))^(1/5)-1)*100)</f>
        <v>9.4608784223157549</v>
      </c>
      <c r="V277" s="667">
        <f>IF(INDEX(Historical!$N$7:$N$1218,MATCH(B277,Historical!$B$7:$B$1249,0))=0,"n/a",((INDEX(Historical!$C$7:$C$1227,MATCH(B277,Historical!$B$7:$B$1249,0))/INDEX(Historical!$N$7:$N$1218,MATCH(B277,Historical!$B$7:$B$1249,0)))^(1/10)-1)*100)</f>
        <v>32.357450906659665</v>
      </c>
      <c r="W277" s="668">
        <f t="shared" si="87"/>
        <v>0.29238639501013847</v>
      </c>
      <c r="X277" s="669">
        <f t="shared" si="88"/>
        <v>0.20385430774220542</v>
      </c>
      <c r="Y277" s="629"/>
      <c r="Z277" s="618" t="str">
        <f t="shared" si="89"/>
        <v>n/a</v>
      </c>
      <c r="AA277" s="844" t="str">
        <f t="shared" si="90"/>
        <v>n/a</v>
      </c>
      <c r="AB277" s="845">
        <v>9</v>
      </c>
      <c r="AC277" s="824">
        <v>-5.6</v>
      </c>
      <c r="AD277" s="824" t="s">
        <v>135</v>
      </c>
      <c r="AE277" s="824">
        <v>0.7</v>
      </c>
      <c r="AF277" s="824">
        <v>3.83</v>
      </c>
      <c r="AG277" s="824">
        <v>-24.9</v>
      </c>
      <c r="AH277" s="825">
        <v>-517.1</v>
      </c>
      <c r="AI277" s="825">
        <v>1.9800000000000002</v>
      </c>
      <c r="AJ277" s="824">
        <v>46.410000000000004</v>
      </c>
      <c r="AK277" s="824">
        <v>20.41</v>
      </c>
      <c r="AL277" s="836">
        <v>2000</v>
      </c>
      <c r="AM277" s="830">
        <v>7.6</v>
      </c>
      <c r="AN277" s="824">
        <v>3.3</v>
      </c>
      <c r="AO277" s="705" t="str">
        <f t="shared" si="91"/>
        <v>n/a</v>
      </c>
      <c r="AP277" s="706">
        <f t="shared" si="92"/>
        <v>10.610303709672078</v>
      </c>
      <c r="AQ277" s="846" t="str">
        <f t="shared" si="93"/>
        <v>n/a</v>
      </c>
      <c r="AR277" s="618">
        <f>INDEX(Historical!$C$7:$C$1227,MATCH(B277,Historical!$B$7:$B$1249,0))*IF(AH277="n/a",1.03,IF(AH277&lt;0,1.01,IF(AH277&gt;10,1.1,(1+AH277/100))))</f>
        <v>0.33330000000000004</v>
      </c>
      <c r="AS277" s="844">
        <f t="shared" si="94"/>
        <v>0.33989934000000005</v>
      </c>
      <c r="AT277" s="844">
        <f t="shared" si="83"/>
        <v>0.3738892740000001</v>
      </c>
      <c r="AU277" s="844">
        <f t="shared" si="83"/>
        <v>0.41127820140000015</v>
      </c>
      <c r="AV277" s="844">
        <f t="shared" si="83"/>
        <v>0.4524060215400002</v>
      </c>
      <c r="AW277" s="618">
        <f t="shared" si="95"/>
        <v>1.9107728369400006</v>
      </c>
      <c r="AX277" s="713">
        <f t="shared" si="96"/>
        <v>5.4907265429310366</v>
      </c>
      <c r="AY277" s="891">
        <v>1.56</v>
      </c>
      <c r="AZ277" s="830">
        <v>116.39999999999999</v>
      </c>
      <c r="BA277" s="830">
        <v>-3.92</v>
      </c>
      <c r="BB277" s="830">
        <v>10.82</v>
      </c>
      <c r="BC277" s="830">
        <v>30.86</v>
      </c>
      <c r="BE277" s="594">
        <v>2012</v>
      </c>
      <c r="BF277" s="856">
        <f t="shared" si="97"/>
        <v>1</v>
      </c>
      <c r="BG277" s="840">
        <v>-6</v>
      </c>
      <c r="BH277" s="823" t="s">
        <v>4455</v>
      </c>
      <c r="BI277" s="823" t="s">
        <v>4456</v>
      </c>
    </row>
    <row r="278" spans="1:61" ht="11.25" hidden="1" customHeight="1" x14ac:dyDescent="0.2">
      <c r="A278" s="822" t="s">
        <v>594</v>
      </c>
      <c r="B278" s="833" t="s">
        <v>595</v>
      </c>
      <c r="C278" s="889" t="s">
        <v>111</v>
      </c>
      <c r="D278" s="889" t="s">
        <v>210</v>
      </c>
      <c r="E278" s="699">
        <v>25</v>
      </c>
      <c r="F278" s="1153">
        <v>137</v>
      </c>
      <c r="G278" s="1132" t="s">
        <v>36</v>
      </c>
      <c r="H278" s="1132" t="s">
        <v>36</v>
      </c>
      <c r="I278">
        <v>67.900000000000006</v>
      </c>
      <c r="J278" s="618">
        <f t="shared" si="84"/>
        <v>1.2371134020618555</v>
      </c>
      <c r="K278" s="842">
        <v>0.21</v>
      </c>
      <c r="L278" s="845">
        <v>4</v>
      </c>
      <c r="M278" s="609">
        <f t="shared" si="85"/>
        <v>0.84</v>
      </c>
      <c r="N278" s="828" t="s">
        <v>557</v>
      </c>
      <c r="O278" s="701">
        <v>0.1875</v>
      </c>
      <c r="P278" s="603">
        <v>44575</v>
      </c>
      <c r="Q278" s="603">
        <v>44594</v>
      </c>
      <c r="R278" s="609">
        <f t="shared" si="86"/>
        <v>11.999999999999995</v>
      </c>
      <c r="S278" s="667">
        <f>IF(INDEX(Historical!$D$7:$D$1225,MATCH(B278,Historical!$B$7:$B$1249,0))=0,"n/a",(INDEX(Historical!$C$7:$C$1227,MATCH(B278,Historical!$B$7:$B$1249,0))/INDEX(Historical!$D$7:$D$1225,MATCH(B278,Historical!$B$7:$B$1249,0))-1)*100)</f>
        <v>7.1428571428571397</v>
      </c>
      <c r="T278" s="667">
        <f>IF(INDEX(Historical!$F$7:$F$1218,MATCH(B278,Historical!$B$7:$B$1249,0))=0,"n/a",((INDEX(Historical!$C$7:$C$1227,MATCH(B278,Historical!$B$7:$B$1249,0))/INDEX(Historical!$F$7:$F$1218,MATCH(B278,Historical!$B$7:$B$1249,0)))^(1/3)-1)*100)</f>
        <v>12.411078255652285</v>
      </c>
      <c r="U278" s="667">
        <f>IF(INDEX(Historical!$H$7:$H$1218,MATCH(B278,Historical!$B$7:$B$1249,0))=0,"n/a",((INDEX(Historical!$C$7:$C$1227,MATCH(B278,Historical!$B$7:$B$1249,0))/INDEX(Historical!$H$7:$H$1218,MATCH(B278,Historical!$B$7:$B$1249,0)))^(1/5)-1)*100)</f>
        <v>11.255558285117573</v>
      </c>
      <c r="V278" s="667">
        <f>IF(INDEX(Historical!$N$7:$N$1218,MATCH(B278,Historical!$B$7:$B$1249,0))=0,"n/a",((INDEX(Historical!$C$7:$C$1227,MATCH(B278,Historical!$B$7:$B$1249,0))/INDEX(Historical!$N$7:$N$1218,MATCH(B278,Historical!$B$7:$B$1249,0)))^(1/10)-1)*100)</f>
        <v>10.354570087759019</v>
      </c>
      <c r="W278" s="668">
        <f t="shared" si="87"/>
        <v>1.0870135785186954</v>
      </c>
      <c r="X278" s="669">
        <f t="shared" si="88"/>
        <v>0.18665934137840087</v>
      </c>
      <c r="Y278" s="626"/>
      <c r="Z278" s="618">
        <f t="shared" si="89"/>
        <v>32.061068702290072</v>
      </c>
      <c r="AA278" s="844">
        <f t="shared" si="90"/>
        <v>25.916030534351147</v>
      </c>
      <c r="AB278" s="845">
        <v>12</v>
      </c>
      <c r="AC278" s="824">
        <v>2.62</v>
      </c>
      <c r="AD278" s="824">
        <v>2.52</v>
      </c>
      <c r="AE278" s="824">
        <v>5.42</v>
      </c>
      <c r="AF278" s="824">
        <v>6.48</v>
      </c>
      <c r="AG278" s="824">
        <v>26.200000000000003</v>
      </c>
      <c r="AH278" s="824">
        <v>31.2</v>
      </c>
      <c r="AI278" s="824">
        <v>6</v>
      </c>
      <c r="AJ278" s="824">
        <v>60.3</v>
      </c>
      <c r="AK278" s="824">
        <v>10.4</v>
      </c>
      <c r="AL278" s="836">
        <v>11540</v>
      </c>
      <c r="AM278" s="830">
        <v>0.1</v>
      </c>
      <c r="AN278" s="824">
        <v>7.0000000000000007E-2</v>
      </c>
      <c r="AO278" s="705">
        <f t="shared" si="91"/>
        <v>-13.42335884717172</v>
      </c>
      <c r="AP278" s="706">
        <f t="shared" si="92"/>
        <v>12.492671687179428</v>
      </c>
      <c r="AQ278" s="846">
        <f t="shared" si="93"/>
        <v>173.19986811660675</v>
      </c>
      <c r="AR278" s="618">
        <f>INDEX(Historical!$C$7:$C$1227,MATCH(B278,Historical!$B$7:$B$1249,0))*IF(AH278="n/a",1.03,IF(AH278&lt;0,1.01,IF(AH278&gt;10,1.1,(1+AH278/100))))</f>
        <v>0.82500000000000007</v>
      </c>
      <c r="AS278" s="844">
        <f t="shared" si="94"/>
        <v>0.87450000000000017</v>
      </c>
      <c r="AT278" s="844">
        <f t="shared" ref="AT278:AV297" si="98">IF($AK278="n/a",1.03*AS278,IF($AK278&lt;0,1.01*AS278,IF($AK278&gt;10,1.1*AS278,(1+$AK278/100)*AS278)))</f>
        <v>0.9619500000000003</v>
      </c>
      <c r="AU278" s="844">
        <f t="shared" si="98"/>
        <v>1.0581450000000003</v>
      </c>
      <c r="AV278" s="844">
        <f t="shared" si="98"/>
        <v>1.1639595000000005</v>
      </c>
      <c r="AW278" s="618">
        <f t="shared" si="95"/>
        <v>4.8835545000000016</v>
      </c>
      <c r="AX278" s="713">
        <f t="shared" si="96"/>
        <v>7.1922746686303398</v>
      </c>
      <c r="AY278" s="891">
        <v>0.81</v>
      </c>
      <c r="AZ278" s="830">
        <v>23.880000000000003</v>
      </c>
      <c r="BA278" s="830">
        <v>-13.71</v>
      </c>
      <c r="BB278" s="830">
        <v>7.26</v>
      </c>
      <c r="BC278" s="830">
        <v>7.35</v>
      </c>
      <c r="BE278" s="594">
        <v>1998</v>
      </c>
      <c r="BF278" s="856">
        <f t="shared" si="97"/>
        <v>3</v>
      </c>
      <c r="BG278" s="840">
        <v>18.899999999999999</v>
      </c>
      <c r="BH278" s="823" t="s">
        <v>4455</v>
      </c>
      <c r="BI278" s="823" t="s">
        <v>4456</v>
      </c>
    </row>
    <row r="279" spans="1:61" ht="11.25" hidden="1" customHeight="1" x14ac:dyDescent="0.2">
      <c r="A279" s="839" t="s">
        <v>4541</v>
      </c>
      <c r="B279" s="833" t="s">
        <v>4534</v>
      </c>
      <c r="C279" s="889" t="s">
        <v>244</v>
      </c>
      <c r="D279" s="889" t="s">
        <v>4236</v>
      </c>
      <c r="E279" s="699">
        <v>6</v>
      </c>
      <c r="F279" s="1153">
        <v>646</v>
      </c>
      <c r="G279" s="1153" t="s">
        <v>105</v>
      </c>
      <c r="H279" s="1153" t="s">
        <v>105</v>
      </c>
      <c r="I279">
        <v>601.02</v>
      </c>
      <c r="J279" s="618">
        <f t="shared" si="84"/>
        <v>1.051545705633756</v>
      </c>
      <c r="K279" s="835">
        <v>1.58</v>
      </c>
      <c r="L279" s="845">
        <v>4</v>
      </c>
      <c r="M279" s="609">
        <f t="shared" si="85"/>
        <v>6.32</v>
      </c>
      <c r="N279" s="828" t="s">
        <v>106</v>
      </c>
      <c r="O279" s="700">
        <v>1.51</v>
      </c>
      <c r="P279" s="603">
        <v>44594</v>
      </c>
      <c r="Q279" s="603">
        <v>44609</v>
      </c>
      <c r="R279" s="609">
        <f t="shared" si="86"/>
        <v>4.6357615894039776</v>
      </c>
      <c r="S279" s="667">
        <f>IF(INDEX(Historical!$D$7:$D$1225,MATCH(B279,Historical!$B$7:$B$1249,0))=0,"n/a",(INDEX(Historical!$C$7:$C$1227,MATCH(B279,Historical!$B$7:$B$1249,0))/INDEX(Historical!$D$7:$D$1225,MATCH(B279,Historical!$B$7:$B$1249,0))-1)*100)</f>
        <v>4.1379310344827669</v>
      </c>
      <c r="T279" s="667">
        <f>IF(INDEX(Historical!$F$7:$F$1218,MATCH(B279,Historical!$B$7:$B$1249,0))=0,"n/a",((INDEX(Historical!$C$7:$C$1227,MATCH(B279,Historical!$B$7:$B$1249,0))/INDEX(Historical!$F$7:$F$1218,MATCH(B279,Historical!$B$7:$B$1249,0)))^(1/3)-1)*100)</f>
        <v>4.3218072561138854</v>
      </c>
      <c r="U279" s="667">
        <f>IF(INDEX(Historical!$H$7:$H$1218,MATCH(B279,Historical!$B$7:$B$1249,0))=0,"n/a",((INDEX(Historical!$C$7:$C$1227,MATCH(B279,Historical!$B$7:$B$1249,0))/INDEX(Historical!$H$7:$H$1218,MATCH(B279,Historical!$B$7:$B$1249,0)))^(1/5)-1)*100)</f>
        <v>4.5293657857078395</v>
      </c>
      <c r="V279" s="667">
        <f>IF(INDEX(Historical!$N$7:$N$1218,MATCH(B279,Historical!$B$7:$B$1249,0))=0,"n/a",((INDEX(Historical!$C$7:$C$1227,MATCH(B279,Historical!$B$7:$B$1249,0))/INDEX(Historical!$N$7:$N$1218,MATCH(B279,Historical!$B$7:$B$1249,0)))^(1/10)-1)*100)</f>
        <v>-4.3266659796850737</v>
      </c>
      <c r="W279" s="668" t="str">
        <f t="shared" si="87"/>
        <v>n/a</v>
      </c>
      <c r="X279" s="669">
        <f t="shared" si="88"/>
        <v>0.24092371200573615</v>
      </c>
      <c r="Y279" s="640"/>
      <c r="Z279" s="618">
        <f t="shared" si="89"/>
        <v>21.351351351351351</v>
      </c>
      <c r="AA279" s="844">
        <f t="shared" si="90"/>
        <v>20.304729729729729</v>
      </c>
      <c r="AB279" s="845">
        <v>12</v>
      </c>
      <c r="AC279" s="824">
        <v>29.6</v>
      </c>
      <c r="AD279" s="824">
        <v>1.21</v>
      </c>
      <c r="AE279" s="824">
        <v>0.84</v>
      </c>
      <c r="AF279" s="824">
        <v>0.73</v>
      </c>
      <c r="AG279" s="824">
        <v>3.3000000000000003</v>
      </c>
      <c r="AH279" s="824">
        <v>21.2</v>
      </c>
      <c r="AI279" s="824">
        <v>-13.889999999999999</v>
      </c>
      <c r="AJ279" s="824">
        <v>18.8</v>
      </c>
      <c r="AK279" s="824">
        <v>18.099999999999998</v>
      </c>
      <c r="AL279" s="836">
        <v>3130</v>
      </c>
      <c r="AM279" s="830">
        <v>0.3</v>
      </c>
      <c r="AN279" s="824">
        <v>0.18</v>
      </c>
      <c r="AO279" s="705">
        <f t="shared" si="91"/>
        <v>-14.723818238388134</v>
      </c>
      <c r="AP279" s="706">
        <f t="shared" si="92"/>
        <v>5.5809114913415954</v>
      </c>
      <c r="AQ279" s="846">
        <f t="shared" si="93"/>
        <v>-18.835002884514584</v>
      </c>
      <c r="AR279" s="618">
        <f>INDEX(Historical!$C$7:$C$1227,MATCH(B279,Historical!$B$7:$B$1249,0))*IF(AH279="n/a",1.03,IF(AH279&lt;0,1.01,IF(AH279&gt;10,1.1,(1+AH279/100))))</f>
        <v>6.644000000000001</v>
      </c>
      <c r="AS279" s="844">
        <f t="shared" si="94"/>
        <v>6.7104400000000011</v>
      </c>
      <c r="AT279" s="844">
        <f t="shared" si="98"/>
        <v>7.3814840000000022</v>
      </c>
      <c r="AU279" s="844">
        <f t="shared" si="98"/>
        <v>8.1196324000000022</v>
      </c>
      <c r="AV279" s="844">
        <f t="shared" si="98"/>
        <v>8.9315956400000029</v>
      </c>
      <c r="AW279" s="618">
        <f t="shared" si="95"/>
        <v>37.787152040000009</v>
      </c>
      <c r="AX279" s="713">
        <f t="shared" si="96"/>
        <v>6.2871704835113658</v>
      </c>
      <c r="AY279" s="891">
        <v>1.02</v>
      </c>
      <c r="AZ279" s="830">
        <v>22.470000000000002</v>
      </c>
      <c r="BA279" s="830">
        <v>-4.6399999999999997</v>
      </c>
      <c r="BB279" s="830">
        <v>7.5200000000000005</v>
      </c>
      <c r="BC279" s="830">
        <v>8.9599999999999991</v>
      </c>
      <c r="BE279" s="594">
        <v>2017</v>
      </c>
      <c r="BF279" s="856">
        <f t="shared" si="97"/>
        <v>1</v>
      </c>
      <c r="BG279" s="840">
        <v>2</v>
      </c>
      <c r="BH279" s="823" t="s">
        <v>4455</v>
      </c>
      <c r="BI279" s="823" t="s">
        <v>4456</v>
      </c>
    </row>
    <row r="280" spans="1:61" ht="11.25" hidden="1" customHeight="1" x14ac:dyDescent="0.2">
      <c r="A280" s="839" t="s">
        <v>4620</v>
      </c>
      <c r="B280" s="833" t="s">
        <v>4619</v>
      </c>
      <c r="C280" s="889" t="s">
        <v>111</v>
      </c>
      <c r="D280" s="889" t="s">
        <v>4199</v>
      </c>
      <c r="E280" s="699">
        <v>7</v>
      </c>
      <c r="F280" s="1153">
        <v>615</v>
      </c>
      <c r="G280" s="1132" t="s">
        <v>105</v>
      </c>
      <c r="H280" s="1132" t="s">
        <v>105</v>
      </c>
      <c r="I280">
        <v>24.77</v>
      </c>
      <c r="J280" s="618">
        <f t="shared" si="84"/>
        <v>2.9067420266451349</v>
      </c>
      <c r="K280" s="835">
        <v>0.18</v>
      </c>
      <c r="L280" s="845">
        <v>4</v>
      </c>
      <c r="M280" s="609">
        <f t="shared" si="85"/>
        <v>0.72</v>
      </c>
      <c r="N280" s="828" t="s">
        <v>1204</v>
      </c>
      <c r="O280" s="700">
        <v>0.16</v>
      </c>
      <c r="P280" s="603">
        <v>44617</v>
      </c>
      <c r="Q280" s="603">
        <v>44627</v>
      </c>
      <c r="R280" s="609">
        <f t="shared" si="86"/>
        <v>12.499999999999993</v>
      </c>
      <c r="S280" s="667">
        <f>IF(INDEX(Historical!$D$7:$D$1225,MATCH(B280,Historical!$B$7:$B$1249,0))=0,"n/a",(INDEX(Historical!$C$7:$C$1227,MATCH(B280,Historical!$B$7:$B$1249,0))/INDEX(Historical!$D$7:$D$1225,MATCH(B280,Historical!$B$7:$B$1249,0))-1)*100)</f>
        <v>14.285714285714279</v>
      </c>
      <c r="T280" s="667">
        <f>IF(INDEX(Historical!$F$7:$F$1218,MATCH(B280,Historical!$B$7:$B$1249,0))=0,"n/a",((INDEX(Historical!$C$7:$C$1227,MATCH(B280,Historical!$B$7:$B$1249,0))/INDEX(Historical!$F$7:$F$1218,MATCH(B280,Historical!$B$7:$B$1249,0)))^(1/3)-1)*100)</f>
        <v>13.30326698854094</v>
      </c>
      <c r="U280" s="667">
        <f>IF(INDEX(Historical!$H$7:$H$1218,MATCH(B280,Historical!$B$7:$B$1249,0))=0,"n/a",((INDEX(Historical!$C$7:$C$1227,MATCH(B280,Historical!$B$7:$B$1249,0))/INDEX(Historical!$H$7:$H$1218,MATCH(B280,Historical!$B$7:$B$1249,0)))^(1/5)-1)*100)</f>
        <v>44.955932735539108</v>
      </c>
      <c r="V280" s="667" t="str">
        <f>IF(INDEX(Historical!$N$7:$N$1218,MATCH(B280,Historical!$B$7:$B$1249,0))=0,"n/a",((INDEX(Historical!$C$7:$C$1227,MATCH(B280,Historical!$B$7:$B$1249,0))/INDEX(Historical!$N$7:$N$1218,MATCH(B280,Historical!$B$7:$B$1249,0)))^(1/10)-1)*100)</f>
        <v>n/a</v>
      </c>
      <c r="W280" s="668" t="str">
        <f t="shared" si="87"/>
        <v>n/a</v>
      </c>
      <c r="X280" s="669">
        <f t="shared" si="88"/>
        <v>0.58007655142631109</v>
      </c>
      <c r="Y280" s="834"/>
      <c r="Z280" s="618">
        <f t="shared" si="89"/>
        <v>32.286995515695068</v>
      </c>
      <c r="AA280" s="844">
        <f t="shared" si="90"/>
        <v>11.107623318385651</v>
      </c>
      <c r="AB280" s="845">
        <v>12</v>
      </c>
      <c r="AC280" s="824">
        <v>2.23</v>
      </c>
      <c r="AD280" s="824">
        <v>0.61</v>
      </c>
      <c r="AE280" s="824">
        <v>0.79</v>
      </c>
      <c r="AF280" s="824">
        <v>4.57</v>
      </c>
      <c r="AG280" s="824">
        <v>60.5</v>
      </c>
      <c r="AH280" s="824">
        <v>8.5</v>
      </c>
      <c r="AI280" s="824">
        <v>-1.9300000000000002</v>
      </c>
      <c r="AJ280" s="824">
        <v>77.5</v>
      </c>
      <c r="AK280" s="824">
        <v>18</v>
      </c>
      <c r="AL280" s="836">
        <v>922.46</v>
      </c>
      <c r="AM280" s="830">
        <v>0.8</v>
      </c>
      <c r="AN280" s="824">
        <v>0.05</v>
      </c>
      <c r="AO280" s="705">
        <f t="shared" si="91"/>
        <v>36.755051443798592</v>
      </c>
      <c r="AP280" s="706">
        <f t="shared" si="92"/>
        <v>47.862674762184241</v>
      </c>
      <c r="AQ280" s="846">
        <f t="shared" si="93"/>
        <v>50.202586995064657</v>
      </c>
      <c r="AR280" s="618">
        <f>INDEX(Historical!$C$7:$C$1227,MATCH(B280,Historical!$B$7:$B$1249,0))*IF(AH280="n/a",1.03,IF(AH280&lt;0,1.01,IF(AH280&gt;10,1.1,(1+AH280/100))))</f>
        <v>0.69440000000000002</v>
      </c>
      <c r="AS280" s="844">
        <f t="shared" si="94"/>
        <v>0.70134400000000008</v>
      </c>
      <c r="AT280" s="844">
        <f t="shared" si="98"/>
        <v>0.77147840000000012</v>
      </c>
      <c r="AU280" s="844">
        <f t="shared" si="98"/>
        <v>0.8486262400000002</v>
      </c>
      <c r="AV280" s="844">
        <f t="shared" si="98"/>
        <v>0.93348886400000031</v>
      </c>
      <c r="AW280" s="618">
        <f t="shared" si="95"/>
        <v>3.9493375040000007</v>
      </c>
      <c r="AX280" s="713">
        <f t="shared" si="96"/>
        <v>15.944035139281393</v>
      </c>
      <c r="AY280" s="891">
        <v>0.76</v>
      </c>
      <c r="AZ280" s="830">
        <v>10.51</v>
      </c>
      <c r="BA280" s="830">
        <v>-41.760000000000005</v>
      </c>
      <c r="BB280" s="830">
        <v>-8.57</v>
      </c>
      <c r="BC280" s="830">
        <v>-20.74</v>
      </c>
      <c r="BE280" s="594">
        <v>2016</v>
      </c>
      <c r="BF280" s="856">
        <f t="shared" si="97"/>
        <v>1</v>
      </c>
      <c r="BG280" s="840">
        <v>23.599999999999998</v>
      </c>
      <c r="BH280" s="823" t="s">
        <v>4455</v>
      </c>
      <c r="BI280" s="823" t="s">
        <v>4456</v>
      </c>
    </row>
    <row r="281" spans="1:61" s="737" customFormat="1" ht="11.25" hidden="1" customHeight="1" x14ac:dyDescent="0.2">
      <c r="A281" s="886" t="s">
        <v>4853</v>
      </c>
      <c r="B281" s="743" t="s">
        <v>3935</v>
      </c>
      <c r="C281" s="889" t="s">
        <v>152</v>
      </c>
      <c r="D281" s="889" t="s">
        <v>897</v>
      </c>
      <c r="E281" s="721">
        <v>8</v>
      </c>
      <c r="F281" s="1153">
        <v>578</v>
      </c>
      <c r="G281" s="1154" t="s">
        <v>105</v>
      </c>
      <c r="H281" s="1154" t="s">
        <v>105</v>
      </c>
      <c r="I281" t="n">
        <v>87.97</v>
      </c>
      <c r="J281" s="723">
        <f t="shared" si="84"/>
        <v>3.3193134022962374</v>
      </c>
      <c r="K281" s="724">
        <v>0.73</v>
      </c>
      <c r="L281" s="725">
        <v>4</v>
      </c>
      <c r="M281" s="726">
        <f t="shared" si="85"/>
        <v>2.92</v>
      </c>
      <c r="N281" s="727" t="s">
        <v>285</v>
      </c>
      <c r="O281" s="728">
        <v>0.71</v>
      </c>
      <c r="P281" s="1049">
        <v>44634</v>
      </c>
      <c r="Q281" s="1049">
        <v>44650</v>
      </c>
      <c r="R281" s="726">
        <f t="shared" si="86"/>
        <v>2.8169014084507067</v>
      </c>
      <c r="S281" s="667">
        <f>IF(INDEX(Historical!$D$7:$D$1225,MATCH(B281,Historical!$B$7:$B$1249,0))=0,"n/a",(INDEX(Historical!$C$7:$C$1227,MATCH(B281,Historical!$B$7:$B$1249,0))/INDEX(Historical!$D$7:$D$1225,MATCH(B281,Historical!$B$7:$B$1249,0))-1)*100)</f>
        <v>4.4117647058823373</v>
      </c>
      <c r="T281" s="667">
        <f>IF(INDEX(Historical!$F$7:$F$1218,MATCH(B281,Historical!$B$7:$B$1249,0))=0,"n/a",((INDEX(Historical!$C$7:$C$1227,MATCH(B281,Historical!$B$7:$B$1249,0))/INDEX(Historical!$F$7:$F$1218,MATCH(B281,Historical!$B$7:$B$1249,0)))^(1/3)-1)*100)</f>
        <v>7.5955965238099665</v>
      </c>
      <c r="U281" s="667">
        <f>IF(INDEX(Historical!$H$7:$H$1218,MATCH(B281,Historical!$B$7:$B$1249,0))=0,"n/a",((INDEX(Historical!$C$7:$C$1227,MATCH(B281,Historical!$B$7:$B$1249,0))/INDEX(Historical!$H$7:$H$1218,MATCH(B281,Historical!$B$7:$B$1249,0)))^(1/5)-1)*100)</f>
        <v>9.0686916213479574</v>
      </c>
      <c r="V281" s="667" t="str">
        <f>IF(INDEX(Historical!$N$7:$N$1218,MATCH(B281,Historical!$B$7:$B$1249,0))=0,"n/a",((INDEX(Historical!$C$7:$C$1227,MATCH(B281,Historical!$B$7:$B$1249,0))/INDEX(Historical!$N$7:$N$1218,MATCH(B281,Historical!$B$7:$B$1249,0)))^(1/10)-1)*100)</f>
        <v>n/a</v>
      </c>
      <c r="W281" s="668" t="str">
        <f t="shared" si="87"/>
        <v>n/a</v>
      </c>
      <c r="X281" s="669" t="str">
        <f t="shared" si="88"/>
        <v>n/a</v>
      </c>
      <c r="Y281" s="738"/>
      <c r="Z281" s="723">
        <f t="shared" si="89"/>
        <v>110.60606060606059</v>
      </c>
      <c r="AA281" s="730">
        <f t="shared" si="90"/>
        <v>33.321969696969695</v>
      </c>
      <c r="AB281" s="725">
        <v>12</v>
      </c>
      <c r="AC281" s="731">
        <v>2.64</v>
      </c>
      <c r="AD281" s="731">
        <v>18.72</v>
      </c>
      <c r="AE281" s="731">
        <v>3.96</v>
      </c>
      <c r="AF281" s="731">
        <v>5.0999999999999996</v>
      </c>
      <c r="AG281" s="731">
        <v>16.2</v>
      </c>
      <c r="AH281" s="731">
        <v>-2.5</v>
      </c>
      <c r="AI281" s="731">
        <v>-4.79</v>
      </c>
      <c r="AJ281" s="731">
        <v>-13.100000000000001</v>
      </c>
      <c r="AK281" s="731">
        <v>1.73</v>
      </c>
      <c r="AL281" s="732">
        <v>107320</v>
      </c>
      <c r="AM281" s="733">
        <v>0.09</v>
      </c>
      <c r="AN281" s="731">
        <v>1.2</v>
      </c>
      <c r="AO281" s="734">
        <f t="shared" si="91"/>
        <v>-20.933964673325502</v>
      </c>
      <c r="AP281" s="735">
        <f t="shared" si="92"/>
        <v>12.388005023644194</v>
      </c>
      <c r="AQ281" s="846">
        <f t="shared" si="93"/>
        <v>174.8268509076178</v>
      </c>
      <c r="AR281" s="618">
        <f>INDEX(Historical!$C$7:$C$1227,MATCH(B281,Historical!$B$7:$B$1249,0))*IF(AH281="n/a",1.03,IF(AH281&lt;0,1.01,IF(AH281&gt;10,1.1,(1+AH281/100))))</f>
        <v>2.8683999999999998</v>
      </c>
      <c r="AS281" s="730">
        <f t="shared" si="94"/>
        <v>2.897084</v>
      </c>
      <c r="AT281" s="730">
        <f t="shared" si="98"/>
        <v>2.9472035532</v>
      </c>
      <c r="AU281" s="730">
        <f t="shared" si="98"/>
        <v>2.9981901746703605</v>
      </c>
      <c r="AV281" s="730">
        <f t="shared" si="98"/>
        <v>3.0500588646921583</v>
      </c>
      <c r="AW281" s="723">
        <f t="shared" si="95"/>
        <v>14.760936592562519</v>
      </c>
      <c r="AX281" s="736">
        <f t="shared" si="96"/>
        <v>16.779511870595112</v>
      </c>
      <c r="AY281" s="892">
        <v>0.45</v>
      </c>
      <c r="AZ281" s="733">
        <v>53.64</v>
      </c>
      <c r="BA281" s="733">
        <v>-0.42</v>
      </c>
      <c r="BB281" s="733">
        <v>20.47</v>
      </c>
      <c r="BC281" s="733">
        <v>35.85</v>
      </c>
      <c r="BD281" s="866"/>
      <c r="BE281" s="594">
        <v>2015</v>
      </c>
      <c r="BF281" s="856">
        <f t="shared" si="97"/>
        <v>1</v>
      </c>
      <c r="BG281" s="784">
        <v>5.2</v>
      </c>
      <c r="BH281" s="823" t="s">
        <v>4455</v>
      </c>
      <c r="BI281" s="823" t="s">
        <v>4456</v>
      </c>
    </row>
    <row r="282" spans="1:61" ht="11.25" hidden="1" customHeight="1" x14ac:dyDescent="0.2">
      <c r="A282" s="829" t="s">
        <v>4854</v>
      </c>
      <c r="B282" s="833" t="s">
        <v>4318</v>
      </c>
      <c r="C282" s="889" t="s">
        <v>107</v>
      </c>
      <c r="D282" s="889" t="s">
        <v>117</v>
      </c>
      <c r="E282" s="699">
        <v>17</v>
      </c>
      <c r="F282" s="1153">
        <v>232</v>
      </c>
      <c r="G282" s="1150" t="s">
        <v>114</v>
      </c>
      <c r="H282" s="1150" t="s">
        <v>114</v>
      </c>
      <c r="I282" t="n">
        <v>114.82</v>
      </c>
      <c r="J282" s="618">
        <f t="shared" si="84"/>
        <v>0.72287058003832083</v>
      </c>
      <c r="K282" s="835">
        <v>0.20749999999999999</v>
      </c>
      <c r="L282" s="845">
        <v>4</v>
      </c>
      <c r="M282" s="609">
        <f t="shared" si="85"/>
        <v>0.83</v>
      </c>
      <c r="N282" s="828" t="s">
        <v>138</v>
      </c>
      <c r="O282" s="700">
        <v>0.19750000000000001</v>
      </c>
      <c r="P282" s="603">
        <v>44652</v>
      </c>
      <c r="Q282" s="603">
        <v>44680</v>
      </c>
      <c r="R282" s="609">
        <f t="shared" si="86"/>
        <v>5.0632911392404969</v>
      </c>
      <c r="S282" s="667">
        <f>IF(INDEX(Historical!$D$7:$D$1225,MATCH(B282,Historical!$B$7:$B$1249,0))=0,"n/a",(INDEX(Historical!$C$7:$C$1227,MATCH(B282,Historical!$B$7:$B$1249,0))/INDEX(Historical!$D$7:$D$1225,MATCH(B282,Historical!$B$7:$B$1249,0))-1)*100)</f>
        <v>6.1224489795918435</v>
      </c>
      <c r="T282" s="667">
        <f>IF(INDEX(Historical!$F$7:$F$1218,MATCH(B282,Historical!$B$7:$B$1249,0))=0,"n/a",((INDEX(Historical!$C$7:$C$1227,MATCH(B282,Historical!$B$7:$B$1249,0))/INDEX(Historical!$F$7:$F$1218,MATCH(B282,Historical!$B$7:$B$1249,0)))^(1/3)-1)*100)</f>
        <v>7.3786693294802586</v>
      </c>
      <c r="U282" s="667">
        <f>IF(INDEX(Historical!$H$7:$H$1218,MATCH(B282,Historical!$B$7:$B$1249,0))=0,"n/a",((INDEX(Historical!$C$7:$C$1227,MATCH(B282,Historical!$B$7:$B$1249,0))/INDEX(Historical!$H$7:$H$1218,MATCH(B282,Historical!$B$7:$B$1249,0)))^(1/5)-1)*100)</f>
        <v>7.0435057025694414</v>
      </c>
      <c r="V282" s="667">
        <f>IF(INDEX(Historical!$N$7:$N$1218,MATCH(B282,Historical!$B$7:$B$1249,0))=0,"n/a",((INDEX(Historical!$C$7:$C$1227,MATCH(B282,Historical!$B$7:$B$1249,0))/INDEX(Historical!$N$7:$N$1218,MATCH(B282,Historical!$B$7:$B$1249,0)))^(1/10)-1)*100)</f>
        <v>10.190687947487543</v>
      </c>
      <c r="W282" s="668">
        <f t="shared" si="87"/>
        <v>0.69117077658196546</v>
      </c>
      <c r="X282" s="669">
        <f t="shared" si="88"/>
        <v>0.67726016370860009</v>
      </c>
      <c r="Y282" s="631"/>
      <c r="Z282" s="618">
        <f t="shared" si="89"/>
        <v>11.706629055007053</v>
      </c>
      <c r="AA282" s="844">
        <f t="shared" si="90"/>
        <v>16.194640338504936</v>
      </c>
      <c r="AB282" s="845">
        <v>12</v>
      </c>
      <c r="AC282" s="824">
        <v>7.09</v>
      </c>
      <c r="AD282" s="824">
        <v>1.1100000000000001</v>
      </c>
      <c r="AE282" s="824">
        <v>2.19</v>
      </c>
      <c r="AF282" s="824">
        <v>2.62</v>
      </c>
      <c r="AG282" s="824">
        <v>11.200000000000001</v>
      </c>
      <c r="AH282" s="824">
        <v>5.8000000000000007</v>
      </c>
      <c r="AI282" s="824">
        <v>17.46</v>
      </c>
      <c r="AJ282" s="824">
        <v>10.4</v>
      </c>
      <c r="AK282" s="824">
        <v>14.91</v>
      </c>
      <c r="AL282" s="836">
        <v>11360</v>
      </c>
      <c r="AM282" s="830">
        <v>0.89999999999999991</v>
      </c>
      <c r="AN282" s="824">
        <v>0.47</v>
      </c>
      <c r="AO282" s="705">
        <f t="shared" si="91"/>
        <v>-8.4282640558971735</v>
      </c>
      <c r="AP282" s="706">
        <f t="shared" si="92"/>
        <v>7.7663762826077622</v>
      </c>
      <c r="AQ282" s="846">
        <f t="shared" si="93"/>
        <v>37.323555779581994</v>
      </c>
      <c r="AR282" s="618">
        <f>INDEX(Historical!$C$7:$C$1227,MATCH(B282,Historical!$B$7:$B$1249,0))*IF(AH282="n/a",1.03,IF(AH282&lt;0,1.01,IF(AH282&gt;10,1.1,(1+AH282/100))))</f>
        <v>0.82524000000000008</v>
      </c>
      <c r="AS282" s="844">
        <f t="shared" si="94"/>
        <v>0.90776400000000013</v>
      </c>
      <c r="AT282" s="844">
        <f t="shared" si="98"/>
        <v>0.99854040000000022</v>
      </c>
      <c r="AU282" s="844">
        <f t="shared" si="98"/>
        <v>1.0983944400000003</v>
      </c>
      <c r="AV282" s="844">
        <f t="shared" si="98"/>
        <v>1.2082338840000004</v>
      </c>
      <c r="AW282" s="618">
        <f t="shared" si="95"/>
        <v>5.0381727240000016</v>
      </c>
      <c r="AX282" s="713">
        <f t="shared" si="96"/>
        <v>4.3878877582302751</v>
      </c>
      <c r="AY282" s="891">
        <v>0.84</v>
      </c>
      <c r="AZ282" s="830">
        <v>40.72</v>
      </c>
      <c r="BA282" s="830">
        <v>1.7399999999999998</v>
      </c>
      <c r="BB282" s="830">
        <v>9.08</v>
      </c>
      <c r="BC282" s="830">
        <v>17.599999999999998</v>
      </c>
      <c r="BE282" s="594">
        <v>2006</v>
      </c>
      <c r="BF282" s="856">
        <f t="shared" si="97"/>
        <v>2</v>
      </c>
      <c r="BG282" s="840">
        <v>2.6</v>
      </c>
      <c r="BH282" s="823" t="s">
        <v>4455</v>
      </c>
      <c r="BI282" s="823" t="s">
        <v>4456</v>
      </c>
    </row>
    <row r="283" spans="1:61" ht="11.25" hidden="1" customHeight="1" x14ac:dyDescent="0.2">
      <c r="A283" s="822" t="s">
        <v>4855</v>
      </c>
      <c r="B283" s="833" t="s">
        <v>1068</v>
      </c>
      <c r="C283" s="889" t="s">
        <v>4061</v>
      </c>
      <c r="D283" s="889" t="s">
        <v>4204</v>
      </c>
      <c r="E283" s="699">
        <v>12</v>
      </c>
      <c r="F283" s="1153">
        <v>340</v>
      </c>
      <c r="G283" s="1153" t="s">
        <v>105</v>
      </c>
      <c r="H283" s="1153" t="s">
        <v>105</v>
      </c>
      <c r="I283" t="n">
        <v>33.02</v>
      </c>
      <c r="J283" s="618">
        <f t="shared" si="84"/>
        <v>3.2707450030284675</v>
      </c>
      <c r="K283" s="835">
        <v>0.27</v>
      </c>
      <c r="L283" s="845">
        <v>4</v>
      </c>
      <c r="M283" s="609">
        <f t="shared" si="85"/>
        <v>1.08</v>
      </c>
      <c r="N283" s="828" t="s">
        <v>150</v>
      </c>
      <c r="O283" s="700">
        <v>0.24</v>
      </c>
      <c r="P283" s="603">
        <v>44617</v>
      </c>
      <c r="Q283" s="603">
        <v>44650</v>
      </c>
      <c r="R283" s="609">
        <f t="shared" si="86"/>
        <v>12.500000000000011</v>
      </c>
      <c r="S283" s="667">
        <f>IF(INDEX(Historical!$D$7:$D$1225,MATCH(B283,Historical!$B$7:$B$1249,0))=0,"n/a",(INDEX(Historical!$C$7:$C$1227,MATCH(B283,Historical!$B$7:$B$1249,0))/INDEX(Historical!$D$7:$D$1225,MATCH(B283,Historical!$B$7:$B$1249,0))-1)*100)</f>
        <v>9.0909090909090828</v>
      </c>
      <c r="T283" s="667">
        <f>IF(INDEX(Historical!$F$7:$F$1218,MATCH(B283,Historical!$B$7:$B$1249,0))=0,"n/a",((INDEX(Historical!$C$7:$C$1227,MATCH(B283,Historical!$B$7:$B$1249,0))/INDEX(Historical!$F$7:$F$1218,MATCH(B283,Historical!$B$7:$B$1249,0)))^(1/3)-1)*100)</f>
        <v>10.064241629820891</v>
      </c>
      <c r="U283" s="667">
        <f>IF(INDEX(Historical!$H$7:$H$1218,MATCH(B283,Historical!$B$7:$B$1249,0))=0,"n/a",((INDEX(Historical!$C$7:$C$1227,MATCH(B283,Historical!$B$7:$B$1249,0))/INDEX(Historical!$H$7:$H$1218,MATCH(B283,Historical!$B$7:$B$1249,0)))^(1/5)-1)*100)</f>
        <v>12.195514544619957</v>
      </c>
      <c r="V283" s="667">
        <f>IF(INDEX(Historical!$N$7:$N$1218,MATCH(B283,Historical!$B$7:$B$1249,0))=0,"n/a",((INDEX(Historical!$C$7:$C$1227,MATCH(B283,Historical!$B$7:$B$1249,0))/INDEX(Historical!$N$7:$N$1218,MATCH(B283,Historical!$B$7:$B$1249,0)))^(1/10)-1)*100)</f>
        <v>15.613585876251502</v>
      </c>
      <c r="W283" s="668">
        <f t="shared" si="87"/>
        <v>0.78108351542546783</v>
      </c>
      <c r="X283" s="669" t="str">
        <f t="shared" si="88"/>
        <v>n/a</v>
      </c>
      <c r="Y283" s="628"/>
      <c r="Z283" s="618">
        <f t="shared" si="89"/>
        <v>50.467289719626173</v>
      </c>
      <c r="AA283" s="844">
        <f t="shared" si="90"/>
        <v>15.429906542056075</v>
      </c>
      <c r="AB283" s="845">
        <v>12</v>
      </c>
      <c r="AC283" s="824">
        <v>2.14</v>
      </c>
      <c r="AD283" s="824">
        <v>1.82</v>
      </c>
      <c r="AE283" s="824">
        <v>1.96</v>
      </c>
      <c r="AF283" s="824">
        <v>2.5</v>
      </c>
      <c r="AG283" s="824">
        <v>15.4</v>
      </c>
      <c r="AH283" s="825">
        <v>138.39999999999998</v>
      </c>
      <c r="AI283" s="825">
        <v>9.42</v>
      </c>
      <c r="AJ283" s="824">
        <v>-16.900000000000002</v>
      </c>
      <c r="AK283" s="824">
        <v>8.58</v>
      </c>
      <c r="AL283" s="836">
        <v>28310</v>
      </c>
      <c r="AM283" s="830">
        <v>0.1</v>
      </c>
      <c r="AN283" s="824">
        <v>0.6</v>
      </c>
      <c r="AO283" s="705">
        <f t="shared" si="91"/>
        <v>3.6353005592349774E-2</v>
      </c>
      <c r="AP283" s="706">
        <f t="shared" si="92"/>
        <v>15.466259547648425</v>
      </c>
      <c r="AQ283" s="846">
        <f t="shared" si="93"/>
        <v>30.936399073307829</v>
      </c>
      <c r="AR283" s="618">
        <f>INDEX(Historical!$C$7:$C$1227,MATCH(B283,Historical!$B$7:$B$1249,0))*IF(AH283="n/a",1.03,IF(AH283&lt;0,1.01,IF(AH283&gt;10,1.1,(1+AH283/100))))</f>
        <v>1.056</v>
      </c>
      <c r="AS283" s="844">
        <f t="shared" si="94"/>
        <v>1.1554752000000001</v>
      </c>
      <c r="AT283" s="844">
        <f t="shared" si="98"/>
        <v>1.2546149721600002</v>
      </c>
      <c r="AU283" s="844">
        <f t="shared" si="98"/>
        <v>1.3622609367713283</v>
      </c>
      <c r="AV283" s="844">
        <f t="shared" si="98"/>
        <v>1.4791429251463084</v>
      </c>
      <c r="AW283" s="618">
        <f t="shared" si="95"/>
        <v>6.3074940340776369</v>
      </c>
      <c r="AX283" s="713">
        <f t="shared" si="96"/>
        <v>19.102041290362315</v>
      </c>
      <c r="AY283" s="891">
        <v>1.05</v>
      </c>
      <c r="AZ283" s="830">
        <v>17.77</v>
      </c>
      <c r="BA283" s="830">
        <v>-21.490000000000002</v>
      </c>
      <c r="BB283" s="830">
        <v>7.02</v>
      </c>
      <c r="BC283" s="830">
        <v>-1.1900000000000002</v>
      </c>
      <c r="BE283" s="594">
        <v>2011</v>
      </c>
      <c r="BF283" s="856">
        <f t="shared" si="97"/>
        <v>1</v>
      </c>
      <c r="BG283" s="840">
        <v>6.2</v>
      </c>
      <c r="BH283" s="823" t="s">
        <v>4455</v>
      </c>
      <c r="BI283" s="823" t="s">
        <v>4456</v>
      </c>
    </row>
    <row r="284" spans="1:61" ht="11.25" hidden="1" customHeight="1" x14ac:dyDescent="0.2">
      <c r="A284" s="839" t="s">
        <v>5294</v>
      </c>
      <c r="B284" s="833" t="s">
        <v>5287</v>
      </c>
      <c r="C284" s="889" t="s">
        <v>107</v>
      </c>
      <c r="D284" s="889" t="s">
        <v>4205</v>
      </c>
      <c r="E284" s="699">
        <v>6</v>
      </c>
      <c r="F284" s="1153">
        <v>662</v>
      </c>
      <c r="G284" s="1134" t="s">
        <v>105</v>
      </c>
      <c r="H284" s="1134" t="s">
        <v>105</v>
      </c>
      <c r="I284">
        <v>34.450000000000003</v>
      </c>
      <c r="J284" s="618">
        <f t="shared" si="84"/>
        <v>2.5544267053701013</v>
      </c>
      <c r="K284" s="835">
        <v>0.22</v>
      </c>
      <c r="L284" s="845">
        <v>4</v>
      </c>
      <c r="M284" s="609">
        <f t="shared" si="85"/>
        <v>0.88</v>
      </c>
      <c r="N284" s="828" t="s">
        <v>126</v>
      </c>
      <c r="O284" s="700">
        <v>0.2</v>
      </c>
      <c r="P284" s="603">
        <v>44645</v>
      </c>
      <c r="Q284" s="603">
        <v>44664</v>
      </c>
      <c r="R284" s="609">
        <f t="shared" si="86"/>
        <v>9.9999999999999947</v>
      </c>
      <c r="S284" s="667">
        <f>IF(INDEX(Historical!$D$7:$D$1225,MATCH(B284,Historical!$B$7:$B$1249,0))=0,"n/a",(INDEX(Historical!$C$7:$C$1227,MATCH(B284,Historical!$B$7:$B$1249,0))/INDEX(Historical!$D$7:$D$1225,MATCH(B284,Historical!$B$7:$B$1249,0))-1)*100)</f>
        <v>13.157894736842124</v>
      </c>
      <c r="T284" s="667">
        <f>IF(INDEX(Historical!$F$7:$F$1218,MATCH(B284,Historical!$B$7:$B$1249,0))=0,"n/a",((INDEX(Historical!$C$7:$C$1227,MATCH(B284,Historical!$B$7:$B$1249,0))/INDEX(Historical!$F$7:$F$1218,MATCH(B284,Historical!$B$7:$B$1249,0)))^(1/3)-1)*100)</f>
        <v>14.69413186784443</v>
      </c>
      <c r="U284" s="667" t="str">
        <f>IF(INDEX(Historical!$H$7:$H$1218,MATCH(B284,Historical!$B$7:$B$1249,0))=0,"n/a",((INDEX(Historical!$C$7:$C$1227,MATCH(B284,Historical!$B$7:$B$1249,0))/INDEX(Historical!$H$7:$H$1218,MATCH(B284,Historical!$B$7:$B$1249,0)))^(1/5)-1)*100)</f>
        <v>n/a</v>
      </c>
      <c r="V284" s="667">
        <f>IF(INDEX(Historical!$N$7:$N$1218,MATCH(B284,Historical!$B$7:$B$1249,0))=0,"n/a",((INDEX(Historical!$C$7:$C$1227,MATCH(B284,Historical!$B$7:$B$1249,0))/INDEX(Historical!$N$7:$N$1218,MATCH(B284,Historical!$B$7:$B$1249,0)))^(1/10)-1)*100)</f>
        <v>-4.0476733652367702</v>
      </c>
      <c r="W284" s="668" t="str">
        <f t="shared" si="87"/>
        <v>n/a</v>
      </c>
      <c r="X284" s="669" t="str">
        <f t="shared" si="88"/>
        <v>n/a</v>
      </c>
      <c r="Y284" s="640"/>
      <c r="Z284" s="618">
        <f t="shared" si="89"/>
        <v>25.730994152046783</v>
      </c>
      <c r="AA284" s="844">
        <f t="shared" si="90"/>
        <v>10.073099415204679</v>
      </c>
      <c r="AB284" s="845">
        <v>12</v>
      </c>
      <c r="AC284" s="824">
        <v>3.42</v>
      </c>
      <c r="AD284" s="824" t="s">
        <v>135</v>
      </c>
      <c r="AE284" s="824">
        <v>3.67</v>
      </c>
      <c r="AF284" s="824">
        <v>1.43</v>
      </c>
      <c r="AG284" s="824">
        <v>14.299999999999999</v>
      </c>
      <c r="AH284" s="824">
        <v>45.800000000000004</v>
      </c>
      <c r="AI284" s="824">
        <v>-6.69</v>
      </c>
      <c r="AJ284" s="824">
        <v>26</v>
      </c>
      <c r="AK284" s="824" t="s">
        <v>135</v>
      </c>
      <c r="AL284" s="836">
        <v>414.97</v>
      </c>
      <c r="AM284" s="830">
        <v>7.8</v>
      </c>
      <c r="AN284" s="824">
        <v>0.2</v>
      </c>
      <c r="AO284" s="705" t="str">
        <f t="shared" si="91"/>
        <v>n/a</v>
      </c>
      <c r="AP284" s="706" t="str">
        <f t="shared" si="92"/>
        <v>n/a</v>
      </c>
      <c r="AQ284" s="846">
        <f t="shared" si="93"/>
        <v>-19.987411646686791</v>
      </c>
      <c r="AR284" s="618">
        <f>INDEX(Historical!$C$7:$C$1227,MATCH(B284,Historical!$B$7:$B$1249,0))*IF(AH284="n/a",1.03,IF(AH284&lt;0,1.01,IF(AH284&gt;10,1.1,(1+AH284/100))))</f>
        <v>0.8600000000000001</v>
      </c>
      <c r="AS284" s="844">
        <f t="shared" si="94"/>
        <v>0.86860000000000015</v>
      </c>
      <c r="AT284" s="844">
        <f t="shared" si="98"/>
        <v>0.89465800000000018</v>
      </c>
      <c r="AU284" s="844">
        <f t="shared" si="98"/>
        <v>0.92149774000000018</v>
      </c>
      <c r="AV284" s="844">
        <f t="shared" si="98"/>
        <v>0.94914267220000026</v>
      </c>
      <c r="AW284" s="618">
        <f t="shared" si="95"/>
        <v>4.4938984122000001</v>
      </c>
      <c r="AX284" s="713">
        <f t="shared" si="96"/>
        <v>13.044697858345428</v>
      </c>
      <c r="AY284" s="891">
        <v>0.45</v>
      </c>
      <c r="AZ284" s="830">
        <v>5.3900000000000006</v>
      </c>
      <c r="BA284" s="830">
        <v>-20.18</v>
      </c>
      <c r="BB284" s="830">
        <v>6.9999999999999993E-2</v>
      </c>
      <c r="BC284" s="830">
        <v>-0.2</v>
      </c>
      <c r="BE284" s="594">
        <v>2017</v>
      </c>
      <c r="BF284" s="856">
        <f t="shared" si="97"/>
        <v>1</v>
      </c>
      <c r="BG284" s="840">
        <v>1.3</v>
      </c>
      <c r="BH284" s="823" t="s">
        <v>4455</v>
      </c>
      <c r="BI284" s="823" t="s">
        <v>4456</v>
      </c>
    </row>
    <row r="285" spans="1:61" ht="11.25" hidden="1" customHeight="1" x14ac:dyDescent="0.2">
      <c r="A285" s="839" t="s">
        <v>4578</v>
      </c>
      <c r="B285" s="833" t="s">
        <v>4575</v>
      </c>
      <c r="C285" s="889" t="s">
        <v>244</v>
      </c>
      <c r="D285" s="889" t="s">
        <v>4212</v>
      </c>
      <c r="E285" s="699">
        <v>6</v>
      </c>
      <c r="F285" s="1153">
        <v>658</v>
      </c>
      <c r="G285" s="1150" t="s">
        <v>105</v>
      </c>
      <c r="H285" s="1150" t="s">
        <v>105</v>
      </c>
      <c r="I285">
        <v>47.85</v>
      </c>
      <c r="J285" s="618">
        <f t="shared" si="84"/>
        <v>1.5047021943573666</v>
      </c>
      <c r="K285" s="835">
        <v>0.18</v>
      </c>
      <c r="L285" s="845">
        <v>4</v>
      </c>
      <c r="M285" s="609">
        <f t="shared" si="85"/>
        <v>0.72</v>
      </c>
      <c r="N285" s="828" t="s">
        <v>484</v>
      </c>
      <c r="O285" s="700">
        <v>0.16500000000000001</v>
      </c>
      <c r="P285" s="603">
        <v>44630</v>
      </c>
      <c r="Q285" s="603">
        <v>44645</v>
      </c>
      <c r="R285" s="609">
        <f t="shared" si="86"/>
        <v>9.0909090909090811</v>
      </c>
      <c r="S285" s="667">
        <f>IF(INDEX(Historical!$D$7:$D$1225,MATCH(B285,Historical!$B$7:$B$1249,0))=0,"n/a",(INDEX(Historical!$C$7:$C$1227,MATCH(B285,Historical!$B$7:$B$1249,0))/INDEX(Historical!$D$7:$D$1225,MATCH(B285,Historical!$B$7:$B$1249,0))-1)*100)</f>
        <v>6.4516129032258229</v>
      </c>
      <c r="T285" s="667">
        <f>IF(INDEX(Historical!$F$7:$F$1218,MATCH(B285,Historical!$B$7:$B$1249,0))=0,"n/a",((INDEX(Historical!$C$7:$C$1227,MATCH(B285,Historical!$B$7:$B$1249,0))/INDEX(Historical!$F$7:$F$1218,MATCH(B285,Historical!$B$7:$B$1249,0)))^(1/3)-1)*100)</f>
        <v>8.2713447015707828</v>
      </c>
      <c r="U285" s="667" t="str">
        <f>IF(INDEX(Historical!$H$7:$H$1218,MATCH(B285,Historical!$B$7:$B$1249,0))=0,"n/a",((INDEX(Historical!$C$7:$C$1227,MATCH(B285,Historical!$B$7:$B$1249,0))/INDEX(Historical!$H$7:$H$1218,MATCH(B285,Historical!$B$7:$B$1249,0)))^(1/5)-1)*100)</f>
        <v>n/a</v>
      </c>
      <c r="V285" s="667" t="str">
        <f>IF(INDEX(Historical!$N$7:$N$1218,MATCH(B285,Historical!$B$7:$B$1249,0))=0,"n/a",((INDEX(Historical!$C$7:$C$1227,MATCH(B285,Historical!$B$7:$B$1249,0))/INDEX(Historical!$N$7:$N$1218,MATCH(B285,Historical!$B$7:$B$1249,0)))^(1/10)-1)*100)</f>
        <v>n/a</v>
      </c>
      <c r="W285" s="668" t="str">
        <f t="shared" si="87"/>
        <v>n/a</v>
      </c>
      <c r="X285" s="669" t="str">
        <f t="shared" si="88"/>
        <v>n/a</v>
      </c>
      <c r="Y285" s="640"/>
      <c r="Z285" s="618">
        <f t="shared" si="89"/>
        <v>30.508474576271187</v>
      </c>
      <c r="AA285" s="844">
        <f t="shared" si="90"/>
        <v>20.275423728813561</v>
      </c>
      <c r="AB285" s="845">
        <v>12</v>
      </c>
      <c r="AC285" s="824">
        <v>2.36</v>
      </c>
      <c r="AD285" s="824">
        <v>3.77</v>
      </c>
      <c r="AE285" s="824">
        <v>1.39</v>
      </c>
      <c r="AF285" s="824">
        <v>3.16</v>
      </c>
      <c r="AG285" s="824">
        <v>16.5</v>
      </c>
      <c r="AH285" s="824">
        <v>85.8</v>
      </c>
      <c r="AI285" s="824">
        <v>-1.63</v>
      </c>
      <c r="AJ285" s="824">
        <v>31</v>
      </c>
      <c r="AK285" s="824">
        <v>5</v>
      </c>
      <c r="AL285" s="836">
        <v>3120</v>
      </c>
      <c r="AM285" s="830">
        <v>1.7000000000000002</v>
      </c>
      <c r="AN285" s="824">
        <v>0.43</v>
      </c>
      <c r="AO285" s="705" t="str">
        <f t="shared" si="91"/>
        <v>n/a</v>
      </c>
      <c r="AP285" s="706" t="str">
        <f t="shared" si="92"/>
        <v>n/a</v>
      </c>
      <c r="AQ285" s="846">
        <f t="shared" si="93"/>
        <v>68.747462839265452</v>
      </c>
      <c r="AR285" s="618">
        <f>INDEX(Historical!$C$7:$C$1227,MATCH(B285,Historical!$B$7:$B$1249,0))*IF(AH285="n/a",1.03,IF(AH285&lt;0,1.01,IF(AH285&gt;10,1.1,(1+AH285/100))))</f>
        <v>0.72600000000000009</v>
      </c>
      <c r="AS285" s="844">
        <f t="shared" si="94"/>
        <v>0.73326000000000013</v>
      </c>
      <c r="AT285" s="844">
        <f t="shared" si="98"/>
        <v>0.76992300000000014</v>
      </c>
      <c r="AU285" s="844">
        <f t="shared" si="98"/>
        <v>0.8084191500000002</v>
      </c>
      <c r="AV285" s="844">
        <f t="shared" si="98"/>
        <v>0.84884010750000027</v>
      </c>
      <c r="AW285" s="618">
        <f t="shared" si="95"/>
        <v>3.8864422575000006</v>
      </c>
      <c r="AX285" s="713">
        <f t="shared" si="96"/>
        <v>8.122136379310346</v>
      </c>
      <c r="AY285" s="891">
        <v>0.76</v>
      </c>
      <c r="AZ285" s="830">
        <v>21.33</v>
      </c>
      <c r="BA285" s="830">
        <v>-19.53</v>
      </c>
      <c r="BB285" s="830">
        <v>0.70000000000000007</v>
      </c>
      <c r="BC285" s="830">
        <v>2.2999999999999998</v>
      </c>
      <c r="BE285" s="594">
        <v>2017</v>
      </c>
      <c r="BF285" s="856">
        <f t="shared" si="97"/>
        <v>1</v>
      </c>
      <c r="BG285" s="840">
        <v>8.3000000000000007</v>
      </c>
      <c r="BH285" s="823" t="s">
        <v>4455</v>
      </c>
      <c r="BI285" s="823" t="s">
        <v>4456</v>
      </c>
    </row>
    <row r="286" spans="1:61" ht="11.25" hidden="1" customHeight="1" x14ac:dyDescent="0.2">
      <c r="A286" s="822" t="s">
        <v>4857</v>
      </c>
      <c r="B286" s="833" t="s">
        <v>243</v>
      </c>
      <c r="C286" s="889" t="s">
        <v>244</v>
      </c>
      <c r="D286" s="889" t="s">
        <v>4225</v>
      </c>
      <c r="E286" s="699">
        <v>66</v>
      </c>
      <c r="F286" s="1153">
        <v>4</v>
      </c>
      <c r="G286" s="1132" t="s">
        <v>36</v>
      </c>
      <c r="H286" s="1132" t="s">
        <v>36</v>
      </c>
      <c r="I286" t="n">
        <v>182.26</v>
      </c>
      <c r="J286" s="618">
        <f t="shared" si="84"/>
        <v>1.9642269285635907</v>
      </c>
      <c r="K286" s="835">
        <v>0.89500000000000002</v>
      </c>
      <c r="L286" s="845">
        <v>4</v>
      </c>
      <c r="M286" s="609">
        <f t="shared" si="85"/>
        <v>3.58</v>
      </c>
      <c r="N286" s="828" t="s">
        <v>162</v>
      </c>
      <c r="O286" s="700">
        <v>0.81499999999999995</v>
      </c>
      <c r="P286" s="603">
        <v>44623</v>
      </c>
      <c r="Q286" s="603">
        <v>44652</v>
      </c>
      <c r="R286" s="609">
        <f t="shared" si="86"/>
        <v>9.8159509202454096</v>
      </c>
      <c r="S286" s="667">
        <f>IF(INDEX(Historical!$D$7:$D$1225,MATCH(B286,Historical!$B$7:$B$1249,0))=0,"n/a",(INDEX(Historical!$C$7:$C$1227,MATCH(B286,Historical!$B$7:$B$1249,0))/INDEX(Historical!$D$7:$D$1225,MATCH(B286,Historical!$B$7:$B$1249,0))-1)*100)</f>
        <v>3.2721468475658488</v>
      </c>
      <c r="T286" s="667">
        <f>IF(INDEX(Historical!$F$7:$F$1218,MATCH(B286,Historical!$B$7:$B$1249,0))=0,"n/a",((INDEX(Historical!$C$7:$C$1227,MATCH(B286,Historical!$B$7:$B$1249,0))/INDEX(Historical!$F$7:$F$1218,MATCH(B286,Historical!$B$7:$B$1249,0)))^(1/3)-1)*100)</f>
        <v>4.4977823427432062</v>
      </c>
      <c r="U286" s="667">
        <f>IF(INDEX(Historical!$H$7:$H$1218,MATCH(B286,Historical!$B$7:$B$1249,0))=0,"n/a",((INDEX(Historical!$C$7:$C$1227,MATCH(B286,Historical!$B$7:$B$1249,0))/INDEX(Historical!$H$7:$H$1218,MATCH(B286,Historical!$B$7:$B$1249,0)))^(1/5)-1)*100)</f>
        <v>4.5679960658503438</v>
      </c>
      <c r="V286" s="667">
        <f>IF(INDEX(Historical!$N$7:$N$1218,MATCH(B286,Historical!$B$7:$B$1249,0))=0,"n/a",((INDEX(Historical!$C$7:$C$1227,MATCH(B286,Historical!$B$7:$B$1249,0))/INDEX(Historical!$N$7:$N$1218,MATCH(B286,Historical!$B$7:$B$1249,0)))^(1/10)-1)*100)</f>
        <v>6.0376704192925734</v>
      </c>
      <c r="W286" s="668">
        <f t="shared" si="87"/>
        <v>0.75658254734374364</v>
      </c>
      <c r="X286" s="669">
        <f t="shared" si="88"/>
        <v>0.72507874061116573</v>
      </c>
      <c r="Y286" s="833"/>
      <c r="Z286" s="618">
        <f t="shared" si="89"/>
        <v>42.977190876350541</v>
      </c>
      <c r="AA286" s="844">
        <f t="shared" si="90"/>
        <v>21.879951980792317</v>
      </c>
      <c r="AB286" s="845">
        <v>12</v>
      </c>
      <c r="AC286" s="824">
        <v>8.33</v>
      </c>
      <c r="AD286" s="824">
        <v>4.71</v>
      </c>
      <c r="AE286" s="824">
        <v>1.19</v>
      </c>
      <c r="AF286" s="824">
        <v>6.96</v>
      </c>
      <c r="AG286" s="824">
        <v>33</v>
      </c>
      <c r="AH286" s="824">
        <v>451</v>
      </c>
      <c r="AI286" s="824">
        <v>5.3100000000000005</v>
      </c>
      <c r="AJ286" s="824">
        <v>6.3</v>
      </c>
      <c r="AK286" s="824">
        <v>4.5999999999999996</v>
      </c>
      <c r="AL286" s="836">
        <v>25460</v>
      </c>
      <c r="AM286" s="830">
        <v>0.1</v>
      </c>
      <c r="AN286" s="824">
        <v>0.88</v>
      </c>
      <c r="AO286" s="705">
        <f t="shared" si="91"/>
        <v>-15.347728986378382</v>
      </c>
      <c r="AP286" s="706">
        <f t="shared" si="92"/>
        <v>6.5322229944139343</v>
      </c>
      <c r="AQ286" s="846">
        <f t="shared" si="93"/>
        <v>160.15761529103384</v>
      </c>
      <c r="AR286" s="618">
        <f>INDEX(Historical!$C$7:$C$1227,MATCH(B286,Historical!$B$7:$B$1249,0))*IF(AH286="n/a",1.03,IF(AH286&lt;0,1.01,IF(AH286&gt;10,1.1,(1+AH286/100))))</f>
        <v>3.5585</v>
      </c>
      <c r="AS286" s="844">
        <f t="shared" si="94"/>
        <v>3.7474563499999998</v>
      </c>
      <c r="AT286" s="844">
        <f t="shared" si="98"/>
        <v>3.9198393421</v>
      </c>
      <c r="AU286" s="844">
        <f t="shared" si="98"/>
        <v>4.1001519518366001</v>
      </c>
      <c r="AV286" s="844">
        <f t="shared" si="98"/>
        <v>4.2887589416210838</v>
      </c>
      <c r="AW286" s="618">
        <f t="shared" si="95"/>
        <v>19.614706585557684</v>
      </c>
      <c r="AX286" s="713">
        <f t="shared" si="96"/>
        <v>10.761937114867598</v>
      </c>
      <c r="AY286" s="891">
        <v>1</v>
      </c>
      <c r="AZ286" s="830">
        <v>58.550000000000004</v>
      </c>
      <c r="BA286" s="830">
        <v>-1.49</v>
      </c>
      <c r="BB286" s="830">
        <v>9.44</v>
      </c>
      <c r="BC286" s="830">
        <v>26.179999999999996</v>
      </c>
      <c r="BE286" s="594">
        <v>1957</v>
      </c>
      <c r="BF286" s="856">
        <f t="shared" si="97"/>
        <v>9</v>
      </c>
      <c r="BG286" s="840">
        <v>7.5</v>
      </c>
      <c r="BH286" s="823" t="s">
        <v>4455</v>
      </c>
      <c r="BI286" s="823" t="s">
        <v>4456</v>
      </c>
    </row>
    <row r="287" spans="1:61" ht="11.25" customHeight="1" x14ac:dyDescent="0.2">
      <c r="A287" s="822" t="s">
        <v>5194</v>
      </c>
      <c r="B287" s="833" t="s">
        <v>845</v>
      </c>
      <c r="C287" s="889" t="s">
        <v>244</v>
      </c>
      <c r="D287" s="889" t="s">
        <v>4184</v>
      </c>
      <c r="E287" s="699">
        <v>17</v>
      </c>
      <c r="F287" s="1153">
        <v>233</v>
      </c>
      <c r="G287" s="1127" t="s">
        <v>105</v>
      </c>
      <c r="H287" s="1127" t="s">
        <v>105</v>
      </c>
      <c r="I287" t="n">
        <v>115.22</v>
      </c>
      <c r="J287" s="618">
        <f t="shared" si="84"/>
        <v>2.7078632181912865</v>
      </c>
      <c r="K287" s="835">
        <v>0.78</v>
      </c>
      <c r="L287" s="845">
        <v>4</v>
      </c>
      <c r="M287" s="609">
        <f t="shared" si="85"/>
        <v>3.12</v>
      </c>
      <c r="N287" s="828" t="s">
        <v>965</v>
      </c>
      <c r="O287" s="700">
        <v>0.71</v>
      </c>
      <c r="P287" s="603">
        <v>44672</v>
      </c>
      <c r="Q287" s="603">
        <v>44708</v>
      </c>
      <c r="R287" s="609">
        <f t="shared" si="86"/>
        <v>9.8591549295774747</v>
      </c>
      <c r="S287" s="667">
        <f>IF(INDEX(Historical!$D$7:$D$1225,MATCH(B287,Historical!$B$7:$B$1249,0))=0,"n/a",(INDEX(Historical!$C$7:$C$1227,MATCH(B287,Historical!$B$7:$B$1249,0))/INDEX(Historical!$D$7:$D$1225,MATCH(B287,Historical!$B$7:$B$1249,0))-1)*100)</f>
        <v>22.842639593908622</v>
      </c>
      <c r="T287" s="667">
        <f>IF(INDEX(Historical!$F$7:$F$1218,MATCH(B287,Historical!$B$7:$B$1249,0))=0,"n/a",((INDEX(Historical!$C$7:$C$1227,MATCH(B287,Historical!$B$7:$B$1249,0))/INDEX(Historical!$F$7:$F$1218,MATCH(B287,Historical!$B$7:$B$1249,0)))^(1/3)-1)*100)</f>
        <v>12.936769660408775</v>
      </c>
      <c r="U287" s="667">
        <f>IF(INDEX(Historical!$H$7:$H$1218,MATCH(B287,Historical!$B$7:$B$1249,0))=0,"n/a",((INDEX(Historical!$C$7:$C$1227,MATCH(B287,Historical!$B$7:$B$1249,0))/INDEX(Historical!$H$7:$H$1218,MATCH(B287,Historical!$B$7:$B$1249,0)))^(1/5)-1)*100)</f>
        <v>10.634990281254142</v>
      </c>
      <c r="V287" s="667">
        <f>IF(INDEX(Historical!$N$7:$N$1218,MATCH(B287,Historical!$B$7:$B$1249,0))=0,"n/a",((INDEX(Historical!$C$7:$C$1227,MATCH(B287,Historical!$B$7:$B$1249,0))/INDEX(Historical!$N$7:$N$1218,MATCH(B287,Historical!$B$7:$B$1249,0)))^(1/10)-1)*100)</f>
        <v>13.874673044960195</v>
      </c>
      <c r="W287" s="668">
        <f t="shared" si="87"/>
        <v>0.76650384818380801</v>
      </c>
      <c r="X287" s="669">
        <f t="shared" si="88"/>
        <v>0.31279383180159243</v>
      </c>
      <c r="Y287" s="833"/>
      <c r="Z287" s="618">
        <f t="shared" si="89"/>
        <v>18.90909090909091</v>
      </c>
      <c r="AA287" s="844">
        <f t="shared" si="90"/>
        <v>6.9830303030303034</v>
      </c>
      <c r="AB287" s="845">
        <v>1</v>
      </c>
      <c r="AC287" s="824">
        <v>16.5</v>
      </c>
      <c r="AD287" s="824">
        <v>1.43</v>
      </c>
      <c r="AE287" s="824">
        <v>0.88</v>
      </c>
      <c r="AF287" s="824">
        <v>6.16</v>
      </c>
      <c r="AG287" s="824">
        <v>79.600000000000009</v>
      </c>
      <c r="AH287" s="824">
        <v>71.3</v>
      </c>
      <c r="AI287" s="824">
        <v>-9.69</v>
      </c>
      <c r="AJ287" s="824">
        <v>34</v>
      </c>
      <c r="AK287" s="824">
        <v>4.9000000000000004</v>
      </c>
      <c r="AL287" s="836">
        <v>7700</v>
      </c>
      <c r="AM287" s="830">
        <v>1.0999999999999999</v>
      </c>
      <c r="AN287" s="824">
        <v>0</v>
      </c>
      <c r="AO287" s="705">
        <f t="shared" si="91"/>
        <v>6.3598231964151255</v>
      </c>
      <c r="AP287" s="706">
        <f t="shared" si="92"/>
        <v>13.342853499445429</v>
      </c>
      <c r="AQ287" s="846">
        <f t="shared" si="93"/>
        <v>38.267802416850436</v>
      </c>
      <c r="AR287" s="618">
        <f>INDEX(Historical!$C$7:$C$1227,MATCH(B287,Historical!$B$7:$B$1249,0))*IF(AH287="n/a",1.03,IF(AH287&lt;0,1.01,IF(AH287&gt;10,1.1,(1+AH287/100))))</f>
        <v>2.6619999999999999</v>
      </c>
      <c r="AS287" s="844">
        <f t="shared" si="94"/>
        <v>2.6886199999999998</v>
      </c>
      <c r="AT287" s="844">
        <f t="shared" si="98"/>
        <v>2.8203623799999997</v>
      </c>
      <c r="AU287" s="844">
        <f t="shared" si="98"/>
        <v>2.9585601366199996</v>
      </c>
      <c r="AV287" s="844">
        <f t="shared" si="98"/>
        <v>3.1035295833143794</v>
      </c>
      <c r="AW287" s="618">
        <f t="shared" si="95"/>
        <v>14.233072099934377</v>
      </c>
      <c r="AX287" s="713">
        <f t="shared" si="96"/>
        <v>12.352952699127215</v>
      </c>
      <c r="AY287" s="891">
        <v>1.58</v>
      </c>
      <c r="AZ287" s="830">
        <v>15.079999999999998</v>
      </c>
      <c r="BA287" s="830">
        <v>-43.44</v>
      </c>
      <c r="BB287" s="830">
        <v>-4.9399999999999995</v>
      </c>
      <c r="BC287" s="830">
        <v>-13.420000000000002</v>
      </c>
      <c r="BE287" s="594">
        <v>2006</v>
      </c>
      <c r="BF287" s="856">
        <f t="shared" si="97"/>
        <v>2</v>
      </c>
      <c r="BG287" s="840">
        <v>26.1</v>
      </c>
      <c r="BH287" s="823" t="s">
        <v>4455</v>
      </c>
      <c r="BI287" s="823" t="s">
        <v>4456</v>
      </c>
    </row>
    <row r="288" spans="1:61" ht="11.25" hidden="1" customHeight="1" x14ac:dyDescent="0.2">
      <c r="A288" s="839" t="s">
        <v>2238</v>
      </c>
      <c r="B288" s="833" t="s">
        <v>2239</v>
      </c>
      <c r="C288" s="889" t="s">
        <v>244</v>
      </c>
      <c r="D288" s="889" t="s">
        <v>4217</v>
      </c>
      <c r="E288" s="699">
        <v>5</v>
      </c>
      <c r="F288" s="1153">
        <v>703</v>
      </c>
      <c r="G288" s="1111" t="s">
        <v>105</v>
      </c>
      <c r="H288" s="1111" t="s">
        <v>105</v>
      </c>
      <c r="I288" t="n">
        <v>95.03</v>
      </c>
      <c r="J288" s="618">
        <f t="shared" si="84"/>
        <v>3.0727138798274227</v>
      </c>
      <c r="K288" s="835">
        <v>0.73</v>
      </c>
      <c r="L288" s="845">
        <v>4</v>
      </c>
      <c r="M288" s="609">
        <f t="shared" si="85"/>
        <v>2.92</v>
      </c>
      <c r="N288" s="828" t="s">
        <v>316</v>
      </c>
      <c r="O288" s="700">
        <v>0.67</v>
      </c>
      <c r="P288" s="603">
        <v>44728</v>
      </c>
      <c r="Q288" s="603">
        <v>44742</v>
      </c>
      <c r="R288" s="609">
        <f t="shared" si="86"/>
        <v>8.9552238805970052</v>
      </c>
      <c r="S288" s="667">
        <f>IF(INDEX(Historical!$D$7:$D$1225,MATCH(B288,Historical!$B$7:$B$1249,0))=0,"n/a",(INDEX(Historical!$C$7:$C$1227,MATCH(B288,Historical!$B$7:$B$1249,0))/INDEX(Historical!$D$7:$D$1225,MATCH(B288,Historical!$B$7:$B$1249,0))-1)*100)</f>
        <v>9.1666666666666785</v>
      </c>
      <c r="T288" s="667">
        <f>IF(INDEX(Historical!$F$7:$F$1218,MATCH(B288,Historical!$B$7:$B$1249,0))=0,"n/a",((INDEX(Historical!$C$7:$C$1227,MATCH(B288,Historical!$B$7:$B$1249,0))/INDEX(Historical!$F$7:$F$1218,MATCH(B288,Historical!$B$7:$B$1249,0)))^(1/3)-1)*100)</f>
        <v>7.653296278279198</v>
      </c>
      <c r="U288" s="667">
        <f>IF(INDEX(Historical!$H$7:$H$1218,MATCH(B288,Historical!$B$7:$B$1249,0))=0,"n/a",((INDEX(Historical!$C$7:$C$1227,MATCH(B288,Historical!$B$7:$B$1249,0))/INDEX(Historical!$H$7:$H$1218,MATCH(B288,Historical!$B$7:$B$1249,0)))^(1/5)-1)*100)</f>
        <v>5.1318301593113347</v>
      </c>
      <c r="V288" s="667">
        <f>IF(INDEX(Historical!$N$7:$N$1218,MATCH(B288,Historical!$B$7:$B$1249,0))=0,"n/a",((INDEX(Historical!$C$7:$C$1227,MATCH(B288,Historical!$B$7:$B$1249,0))/INDEX(Historical!$N$7:$N$1218,MATCH(B288,Historical!$B$7:$B$1249,0)))^(1/10)-1)*100)</f>
        <v>5.0553395698049064</v>
      </c>
      <c r="W288" s="668">
        <f t="shared" si="87"/>
        <v>1.0151306531342226</v>
      </c>
      <c r="X288" s="669">
        <f t="shared" si="88"/>
        <v>0.33323572463060613</v>
      </c>
      <c r="Y288" s="640" t="s">
        <v>5346</v>
      </c>
      <c r="Z288" s="618">
        <f t="shared" si="89"/>
        <v>58.4</v>
      </c>
      <c r="AA288" s="844">
        <f t="shared" si="90"/>
        <v>19.006</v>
      </c>
      <c r="AB288" s="845">
        <v>12</v>
      </c>
      <c r="AC288" s="824">
        <v>5</v>
      </c>
      <c r="AD288" s="824">
        <v>6.53</v>
      </c>
      <c r="AE288" s="824">
        <v>3.47</v>
      </c>
      <c r="AF288" s="824">
        <v>2.94</v>
      </c>
      <c r="AG288" s="824">
        <v>16</v>
      </c>
      <c r="AH288" s="824">
        <v>8.4</v>
      </c>
      <c r="AI288" s="824">
        <v>8.1</v>
      </c>
      <c r="AJ288" s="824">
        <v>15.4</v>
      </c>
      <c r="AK288" s="824">
        <v>2.75</v>
      </c>
      <c r="AL288" s="836">
        <v>17180</v>
      </c>
      <c r="AM288" s="830">
        <v>0.1</v>
      </c>
      <c r="AN288" s="824">
        <v>0</v>
      </c>
      <c r="AO288" s="705">
        <f t="shared" si="91"/>
        <v>-10.801455960861244</v>
      </c>
      <c r="AP288" s="706">
        <f t="shared" si="92"/>
        <v>8.2045440391387565</v>
      </c>
      <c r="AQ288" s="846">
        <f t="shared" si="93"/>
        <v>57.589678172990347</v>
      </c>
      <c r="AR288" s="618">
        <f>INDEX(Historical!$C$7:$C$1227,MATCH(B288,Historical!$B$7:$B$1249,0))*IF(AH288="n/a",1.03,IF(AH288&lt;0,1.01,IF(AH288&gt;10,1.1,(1+AH288/100))))</f>
        <v>2.8400800000000004</v>
      </c>
      <c r="AS288" s="844">
        <f t="shared" si="94"/>
        <v>3.0701264800000003</v>
      </c>
      <c r="AT288" s="844">
        <f t="shared" si="98"/>
        <v>3.1545549582000008</v>
      </c>
      <c r="AU288" s="844">
        <f t="shared" si="98"/>
        <v>3.241305219550501</v>
      </c>
      <c r="AV288" s="844">
        <f t="shared" si="98"/>
        <v>3.3304411130881402</v>
      </c>
      <c r="AW288" s="618">
        <f t="shared" si="95"/>
        <v>15.636507770838643</v>
      </c>
      <c r="AX288" s="713">
        <f t="shared" si="96"/>
        <v>16.454285773796322</v>
      </c>
      <c r="AY288" s="891">
        <v>0.98</v>
      </c>
      <c r="AZ288" s="830">
        <v>21.759999999999998</v>
      </c>
      <c r="BA288" s="830">
        <v>-33.339999999999996</v>
      </c>
      <c r="BB288" s="830">
        <v>9.08</v>
      </c>
      <c r="BC288" s="830">
        <v>-6.38</v>
      </c>
      <c r="BE288" s="594">
        <v>2018</v>
      </c>
      <c r="BF288" s="856">
        <f t="shared" si="97"/>
        <v>1</v>
      </c>
      <c r="BG288" s="840">
        <v>12.5</v>
      </c>
      <c r="BH288" s="823" t="s">
        <v>4455</v>
      </c>
      <c r="BI288" s="823" t="s">
        <v>4456</v>
      </c>
    </row>
    <row r="289" spans="1:61" s="737" customFormat="1" ht="11.25" hidden="1" customHeight="1" x14ac:dyDescent="0.2">
      <c r="A289" s="720" t="s">
        <v>4860</v>
      </c>
      <c r="B289" s="743" t="s">
        <v>1214</v>
      </c>
      <c r="C289" s="889" t="s">
        <v>107</v>
      </c>
      <c r="D289" s="889" t="s">
        <v>4201</v>
      </c>
      <c r="E289" s="721">
        <v>12</v>
      </c>
      <c r="F289" s="1153">
        <v>375</v>
      </c>
      <c r="G289" s="1154" t="s">
        <v>105</v>
      </c>
      <c r="H289" s="1154" t="s">
        <v>105</v>
      </c>
      <c r="I289" t="n">
        <v>359.14</v>
      </c>
      <c r="J289" s="723">
        <f t="shared" si="84"/>
        <v>2.7844294704015149</v>
      </c>
      <c r="K289" s="724">
        <v>2.5</v>
      </c>
      <c r="L289" s="725">
        <v>4</v>
      </c>
      <c r="M289" s="726">
        <f t="shared" si="85"/>
        <v>10</v>
      </c>
      <c r="N289" s="727" t="s">
        <v>285</v>
      </c>
      <c r="O289" s="728">
        <v>2</v>
      </c>
      <c r="P289" s="1049">
        <v>44804</v>
      </c>
      <c r="Q289" s="1049">
        <v>44833</v>
      </c>
      <c r="R289" s="726">
        <f t="shared" si="86"/>
        <v>25</v>
      </c>
      <c r="S289" s="667">
        <f>IF(INDEX(Historical!$D$7:$D$1225,MATCH(B289,Historical!$B$7:$B$1249,0))=0,"n/a",(INDEX(Historical!$C$7:$C$1227,MATCH(B289,Historical!$B$7:$B$1249,0))/INDEX(Historical!$D$7:$D$1225,MATCH(B289,Historical!$B$7:$B$1249,0))-1)*100)</f>
        <v>30.000000000000004</v>
      </c>
      <c r="T289" s="667">
        <f>IF(INDEX(Historical!$F$7:$F$1218,MATCH(B289,Historical!$B$7:$B$1249,0))=0,"n/a",((INDEX(Historical!$C$7:$C$1227,MATCH(B289,Historical!$B$7:$B$1249,0))/INDEX(Historical!$F$7:$F$1218,MATCH(B289,Historical!$B$7:$B$1249,0)))^(1/3)-1)*100)</f>
        <v>27.311489994360283</v>
      </c>
      <c r="U289" s="667">
        <f>IF(INDEX(Historical!$H$7:$H$1218,MATCH(B289,Historical!$B$7:$B$1249,0))=0,"n/a",((INDEX(Historical!$C$7:$C$1227,MATCH(B289,Historical!$B$7:$B$1249,0))/INDEX(Historical!$H$7:$H$1218,MATCH(B289,Historical!$B$7:$B$1249,0)))^(1/5)-1)*100)</f>
        <v>20.112443398143132</v>
      </c>
      <c r="V289" s="667">
        <f>IF(INDEX(Historical!$N$7:$N$1218,MATCH(B289,Historical!$B$7:$B$1249,0))=0,"n/a",((INDEX(Historical!$C$7:$C$1227,MATCH(B289,Historical!$B$7:$B$1249,0))/INDEX(Historical!$N$7:$N$1218,MATCH(B289,Historical!$B$7:$B$1249,0)))^(1/10)-1)*100)</f>
        <v>16.594625575094412</v>
      </c>
      <c r="W289" s="668">
        <f t="shared" si="87"/>
        <v>1.2119853688249731</v>
      </c>
      <c r="X289" s="669">
        <f t="shared" si="88"/>
        <v>0.67947443912645722</v>
      </c>
      <c r="Y289" s="890"/>
      <c r="Z289" s="723">
        <f t="shared" si="89"/>
        <v>26.638252530633995</v>
      </c>
      <c r="AA289" s="730">
        <f t="shared" si="90"/>
        <v>9.5668620138518907</v>
      </c>
      <c r="AB289" s="725">
        <v>12</v>
      </c>
      <c r="AC289" s="731">
        <v>37.54</v>
      </c>
      <c r="AD289" s="731" t="s">
        <v>135</v>
      </c>
      <c r="AE289" s="731">
        <v>2.1</v>
      </c>
      <c r="AF289" s="731">
        <v>1.25</v>
      </c>
      <c r="AG289" s="731">
        <v>12.8</v>
      </c>
      <c r="AH289" s="731">
        <v>140.30000000000001</v>
      </c>
      <c r="AI289" s="731">
        <v>9.5200000000000014</v>
      </c>
      <c r="AJ289" s="731">
        <v>29.599999999999998</v>
      </c>
      <c r="AK289" s="731">
        <v>-9.120000000000001</v>
      </c>
      <c r="AL289" s="732">
        <v>129139.99999999999</v>
      </c>
      <c r="AM289" s="733">
        <v>0.55999999999999994</v>
      </c>
      <c r="AN289" s="731">
        <v>8.34</v>
      </c>
      <c r="AO289" s="734">
        <f t="shared" si="91"/>
        <v>13.330010854692757</v>
      </c>
      <c r="AP289" s="735">
        <f t="shared" si="92"/>
        <v>22.896872868544648</v>
      </c>
      <c r="AQ289" s="846">
        <f t="shared" si="93"/>
        <v>-27.096479227482927</v>
      </c>
      <c r="AR289" s="618">
        <f>INDEX(Historical!$C$7:$C$1227,MATCH(B289,Historical!$B$7:$B$1249,0))*IF(AH289="n/a",1.03,IF(AH289&lt;0,1.01,IF(AH289&gt;10,1.1,(1+AH289/100))))</f>
        <v>7.15</v>
      </c>
      <c r="AS289" s="730">
        <f t="shared" si="94"/>
        <v>7.8306800000000001</v>
      </c>
      <c r="AT289" s="730">
        <f t="shared" si="98"/>
        <v>7.9089868000000001</v>
      </c>
      <c r="AU289" s="730">
        <f t="shared" si="98"/>
        <v>7.9880766680000006</v>
      </c>
      <c r="AV289" s="730">
        <f t="shared" si="98"/>
        <v>8.0679574346800003</v>
      </c>
      <c r="AW289" s="723">
        <f t="shared" si="95"/>
        <v>38.945700902680002</v>
      </c>
      <c r="AX289" s="736">
        <f t="shared" si="96"/>
        <v>10.844155733886508</v>
      </c>
      <c r="AY289" s="892">
        <v>1.4</v>
      </c>
      <c r="AZ289" s="733">
        <v>38.979999999999997</v>
      </c>
      <c r="BA289" s="733">
        <v>-6.419999999999999</v>
      </c>
      <c r="BB289" s="733">
        <v>14.799999999999999</v>
      </c>
      <c r="BC289" s="733">
        <v>18.279999999999998</v>
      </c>
      <c r="BD289" s="866"/>
      <c r="BE289" s="594">
        <v>2011</v>
      </c>
      <c r="BF289" s="856">
        <f t="shared" si="97"/>
        <v>1</v>
      </c>
      <c r="BG289" s="784">
        <v>0.89999999999999991</v>
      </c>
      <c r="BH289" s="823" t="s">
        <v>4455</v>
      </c>
      <c r="BI289" s="823" t="s">
        <v>4456</v>
      </c>
    </row>
    <row r="290" spans="1:61" ht="11.25" hidden="1" customHeight="1" x14ac:dyDescent="0.2">
      <c r="A290" s="829" t="s">
        <v>4861</v>
      </c>
      <c r="B290" s="833" t="s">
        <v>3765</v>
      </c>
      <c r="C290" s="889" t="s">
        <v>107</v>
      </c>
      <c r="D290" s="889" t="s">
        <v>4205</v>
      </c>
      <c r="E290" s="699">
        <v>9</v>
      </c>
      <c r="F290" s="1153">
        <v>541</v>
      </c>
      <c r="G290" s="1153" t="s">
        <v>105</v>
      </c>
      <c r="H290" s="1153" t="s">
        <v>105</v>
      </c>
      <c r="I290">
        <v>60.76</v>
      </c>
      <c r="J290" s="618">
        <f t="shared" si="84"/>
        <v>2.6333113890717583</v>
      </c>
      <c r="K290" s="835">
        <v>0.4</v>
      </c>
      <c r="L290" s="845">
        <v>4</v>
      </c>
      <c r="M290" s="609">
        <f t="shared" si="85"/>
        <v>1.6</v>
      </c>
      <c r="N290" s="828" t="s">
        <v>217</v>
      </c>
      <c r="O290" s="700">
        <v>0.36</v>
      </c>
      <c r="P290" s="603">
        <v>44736</v>
      </c>
      <c r="Q290" s="603">
        <v>44754</v>
      </c>
      <c r="R290" s="609">
        <f t="shared" si="86"/>
        <v>11.111111111111121</v>
      </c>
      <c r="S290" s="667">
        <f>IF(INDEX(Historical!$D$7:$D$1225,MATCH(B290,Historical!$B$7:$B$1249,0))=0,"n/a",(INDEX(Historical!$C$7:$C$1227,MATCH(B290,Historical!$B$7:$B$1249,0))/INDEX(Historical!$D$7:$D$1225,MATCH(B290,Historical!$B$7:$B$1249,0))-1)*100)</f>
        <v>1.4705882352941124</v>
      </c>
      <c r="T290" s="667">
        <f>IF(INDEX(Historical!$F$7:$F$1218,MATCH(B290,Historical!$B$7:$B$1249,0))=0,"n/a",((INDEX(Historical!$C$7:$C$1227,MATCH(B290,Historical!$B$7:$B$1249,0))/INDEX(Historical!$F$7:$F$1218,MATCH(B290,Historical!$B$7:$B$1249,0)))^(1/3)-1)*100)</f>
        <v>7.2063116185391296</v>
      </c>
      <c r="U290" s="667">
        <f>IF(INDEX(Historical!$H$7:$H$1218,MATCH(B290,Historical!$B$7:$B$1249,0))=0,"n/a",((INDEX(Historical!$C$7:$C$1227,MATCH(B290,Historical!$B$7:$B$1249,0))/INDEX(Historical!$H$7:$H$1218,MATCH(B290,Historical!$B$7:$B$1249,0)))^(1/5)-1)*100)</f>
        <v>9.4156092263382618</v>
      </c>
      <c r="V290" s="667">
        <f>IF(INDEX(Historical!$N$7:$N$1218,MATCH(B290,Historical!$B$7:$B$1249,0))=0,"n/a",((INDEX(Historical!$C$7:$C$1227,MATCH(B290,Historical!$B$7:$B$1249,0))/INDEX(Historical!$N$7:$N$1218,MATCH(B290,Historical!$B$7:$B$1249,0)))^(1/10)-1)*100)</f>
        <v>6.7221728877321363</v>
      </c>
      <c r="W290" s="668">
        <f t="shared" si="87"/>
        <v>1.4006794207155258</v>
      </c>
      <c r="X290" s="669">
        <f t="shared" si="88"/>
        <v>0.84067939520877333</v>
      </c>
      <c r="Y290" s="640"/>
      <c r="Z290" s="618">
        <f t="shared" si="89"/>
        <v>29.962546816479403</v>
      </c>
      <c r="AA290" s="844">
        <f t="shared" si="90"/>
        <v>11.378277153558052</v>
      </c>
      <c r="AB290" s="845">
        <v>12</v>
      </c>
      <c r="AC290" s="824">
        <v>5.34</v>
      </c>
      <c r="AD290" s="824">
        <v>1.91</v>
      </c>
      <c r="AE290" s="824">
        <v>3.63</v>
      </c>
      <c r="AF290" s="824">
        <v>1.48</v>
      </c>
      <c r="AG290" s="824">
        <v>12.1</v>
      </c>
      <c r="AH290" s="824">
        <v>29.799999999999997</v>
      </c>
      <c r="AI290" s="824">
        <v>10.31</v>
      </c>
      <c r="AJ290" s="824">
        <v>11.200000000000001</v>
      </c>
      <c r="AK290" s="824">
        <v>6</v>
      </c>
      <c r="AL290" s="836">
        <v>751.17</v>
      </c>
      <c r="AM290" s="830">
        <v>12.1</v>
      </c>
      <c r="AN290" s="824">
        <v>0.2</v>
      </c>
      <c r="AO290" s="705">
        <f t="shared" si="91"/>
        <v>0.67064346185196833</v>
      </c>
      <c r="AP290" s="706">
        <f t="shared" si="92"/>
        <v>12.048920615410021</v>
      </c>
      <c r="AQ290" s="846">
        <f t="shared" si="93"/>
        <v>-13.487701099744932</v>
      </c>
      <c r="AR290" s="618">
        <f>INDEX(Historical!$C$7:$C$1227,MATCH(B290,Historical!$B$7:$B$1249,0))*IF(AH290="n/a",1.03,IF(AH290&lt;0,1.01,IF(AH290&gt;10,1.1,(1+AH290/100))))</f>
        <v>1.518</v>
      </c>
      <c r="AS290" s="844">
        <f t="shared" si="94"/>
        <v>1.6698000000000002</v>
      </c>
      <c r="AT290" s="844">
        <f t="shared" si="98"/>
        <v>1.7699880000000003</v>
      </c>
      <c r="AU290" s="844">
        <f t="shared" si="98"/>
        <v>1.8761872800000003</v>
      </c>
      <c r="AV290" s="844">
        <f t="shared" si="98"/>
        <v>1.9887585168000004</v>
      </c>
      <c r="AW290" s="618">
        <f t="shared" si="95"/>
        <v>8.8227337968000015</v>
      </c>
      <c r="AX290" s="713">
        <f t="shared" si="96"/>
        <v>14.520628368663596</v>
      </c>
      <c r="AY290" s="891">
        <v>0.77</v>
      </c>
      <c r="AZ290" s="830">
        <v>24.55</v>
      </c>
      <c r="BA290" s="830">
        <v>-2.35</v>
      </c>
      <c r="BB290" s="830">
        <v>3.51</v>
      </c>
      <c r="BC290" s="830">
        <v>4.6399999999999997</v>
      </c>
      <c r="BE290" s="594">
        <v>2014</v>
      </c>
      <c r="BF290" s="856">
        <f t="shared" si="97"/>
        <v>1</v>
      </c>
      <c r="BG290" s="840">
        <v>1.2</v>
      </c>
      <c r="BH290" s="823" t="s">
        <v>4455</v>
      </c>
      <c r="BI290" s="823" t="s">
        <v>4456</v>
      </c>
    </row>
    <row r="291" spans="1:61" ht="11.25" hidden="1" customHeight="1" x14ac:dyDescent="0.2">
      <c r="A291" s="829" t="s">
        <v>1205</v>
      </c>
      <c r="B291" s="833" t="s">
        <v>1206</v>
      </c>
      <c r="C291" s="889" t="s">
        <v>4186</v>
      </c>
      <c r="D291" s="889" t="s">
        <v>4187</v>
      </c>
      <c r="E291" s="699">
        <v>11</v>
      </c>
      <c r="F291" s="1153">
        <v>448</v>
      </c>
      <c r="G291" s="1150" t="s">
        <v>36</v>
      </c>
      <c r="H291" s="1150" t="s">
        <v>114</v>
      </c>
      <c r="I291" t="n">
        <v>31.94</v>
      </c>
      <c r="J291" s="618">
        <f t="shared" si="84"/>
        <v>5.3850970569818406</v>
      </c>
      <c r="K291" s="835">
        <v>0.43</v>
      </c>
      <c r="L291" s="845">
        <v>4</v>
      </c>
      <c r="M291" s="609">
        <f t="shared" si="85"/>
        <v>1.72</v>
      </c>
      <c r="N291" s="828" t="s">
        <v>263</v>
      </c>
      <c r="O291" s="700">
        <v>0.41</v>
      </c>
      <c r="P291" s="603">
        <v>44916</v>
      </c>
      <c r="Q291" s="603">
        <v>44931</v>
      </c>
      <c r="R291" s="609">
        <f t="shared" si="86"/>
        <v>4.8780487804878092</v>
      </c>
      <c r="S291" s="667">
        <f>IF(INDEX(Historical!$D$7:$D$1225,MATCH(B291,Historical!$B$7:$B$1249,0))=0,"n/a",(INDEX(Historical!$C$7:$C$1227,MATCH(B291,Historical!$B$7:$B$1249,0))/INDEX(Historical!$D$7:$D$1225,MATCH(B291,Historical!$B$7:$B$1249,0))-1)*100)</f>
        <v>5.4054054054054168</v>
      </c>
      <c r="T291" s="667">
        <f>IF(INDEX(Historical!$F$7:$F$1218,MATCH(B291,Historical!$B$7:$B$1249,0))=0,"n/a",((INDEX(Historical!$C$7:$C$1227,MATCH(B291,Historical!$B$7:$B$1249,0))/INDEX(Historical!$F$7:$F$1218,MATCH(B291,Historical!$B$7:$B$1249,0)))^(1/3)-1)*100)</f>
        <v>6.8164670424479157</v>
      </c>
      <c r="U291" s="667">
        <f>IF(INDEX(Historical!$H$7:$H$1218,MATCH(B291,Historical!$B$7:$B$1249,0))=0,"n/a",((INDEX(Historical!$C$7:$C$1227,MATCH(B291,Historical!$B$7:$B$1249,0))/INDEX(Historical!$H$7:$H$1218,MATCH(B291,Historical!$B$7:$B$1249,0)))^(1/5)-1)*100)</f>
        <v>9.3011973943858628</v>
      </c>
      <c r="V291" s="667">
        <f>IF(INDEX(Historical!$N$7:$N$1218,MATCH(B291,Historical!$B$7:$B$1249,0))=0,"n/a",((INDEX(Historical!$C$7:$C$1227,MATCH(B291,Historical!$B$7:$B$1249,0))/INDEX(Historical!$N$7:$N$1218,MATCH(B291,Historical!$B$7:$B$1249,0)))^(1/10)-1)*100)</f>
        <v>-0.79723218914079519</v>
      </c>
      <c r="W291" s="668" t="str">
        <f t="shared" si="87"/>
        <v>n/a</v>
      </c>
      <c r="X291" s="669">
        <f t="shared" si="88"/>
        <v>2.8185446649654127</v>
      </c>
      <c r="Y291" s="628"/>
      <c r="Z291" s="618">
        <f t="shared" si="89"/>
        <v>101.17647058823529</v>
      </c>
      <c r="AA291" s="844">
        <f t="shared" si="90"/>
        <v>18.788235294117648</v>
      </c>
      <c r="AB291" s="845">
        <v>12</v>
      </c>
      <c r="AC291" s="824">
        <v>1.7</v>
      </c>
      <c r="AD291" s="824" t="s">
        <v>135</v>
      </c>
      <c r="AE291" s="824">
        <v>9.44</v>
      </c>
      <c r="AF291" s="824">
        <v>2.0299999999999998</v>
      </c>
      <c r="AG291" s="824">
        <v>10.6</v>
      </c>
      <c r="AH291" s="824">
        <v>-15.299999999999999</v>
      </c>
      <c r="AI291" s="824">
        <v>-25.6</v>
      </c>
      <c r="AJ291" s="824">
        <v>3.3000000000000003</v>
      </c>
      <c r="AK291" s="824" t="s">
        <v>135</v>
      </c>
      <c r="AL291" s="836">
        <v>1530</v>
      </c>
      <c r="AM291" s="830">
        <v>9.77</v>
      </c>
      <c r="AN291" s="824">
        <v>0.83</v>
      </c>
      <c r="AO291" s="705">
        <f t="shared" si="91"/>
        <v>-4.1019408427499435</v>
      </c>
      <c r="AP291" s="706">
        <f t="shared" si="92"/>
        <v>14.686294451367704</v>
      </c>
      <c r="AQ291" s="846">
        <f t="shared" si="93"/>
        <v>30.196633592012702</v>
      </c>
      <c r="AR291" s="618">
        <f>INDEX(Historical!$C$7:$C$1227,MATCH(B291,Historical!$B$7:$B$1249,0))*IF(AH291="n/a",1.03,IF(AH291&lt;0,1.01,IF(AH291&gt;10,1.1,(1+AH291/100))))</f>
        <v>1.5756000000000001</v>
      </c>
      <c r="AS291" s="844">
        <f t="shared" si="94"/>
        <v>1.5913560000000002</v>
      </c>
      <c r="AT291" s="844">
        <f t="shared" si="98"/>
        <v>1.6390966800000002</v>
      </c>
      <c r="AU291" s="844">
        <f t="shared" si="98"/>
        <v>1.6882695804000003</v>
      </c>
      <c r="AV291" s="844">
        <f t="shared" si="98"/>
        <v>1.7389176678120004</v>
      </c>
      <c r="AW291" s="618">
        <f t="shared" si="95"/>
        <v>8.2332399282120008</v>
      </c>
      <c r="AX291" s="713">
        <f t="shared" si="96"/>
        <v>25.777207038860368</v>
      </c>
      <c r="AY291" s="891">
        <v>0.91</v>
      </c>
      <c r="AZ291" s="830">
        <v>33.900000000000006</v>
      </c>
      <c r="BA291" s="830">
        <v>-1.1100000000000001</v>
      </c>
      <c r="BB291" s="830">
        <v>10.96</v>
      </c>
      <c r="BC291" s="830">
        <v>16.11</v>
      </c>
      <c r="BE291" s="594">
        <v>2013</v>
      </c>
      <c r="BF291" s="856">
        <f t="shared" si="97"/>
        <v>1</v>
      </c>
      <c r="BG291" s="840">
        <v>5.3</v>
      </c>
      <c r="BH291" s="823" t="s">
        <v>4455</v>
      </c>
      <c r="BI291" s="823" t="s">
        <v>4457</v>
      </c>
    </row>
    <row r="292" spans="1:61" ht="11.25" hidden="1" customHeight="1" x14ac:dyDescent="0.2">
      <c r="A292" s="839" t="s">
        <v>4862</v>
      </c>
      <c r="B292" s="833" t="s">
        <v>4588</v>
      </c>
      <c r="C292" s="889" t="s">
        <v>130</v>
      </c>
      <c r="D292" s="889" t="s">
        <v>4207</v>
      </c>
      <c r="E292" s="699">
        <v>9</v>
      </c>
      <c r="F292" s="1153">
        <v>565</v>
      </c>
      <c r="G292" s="1132" t="s">
        <v>105</v>
      </c>
      <c r="H292" s="1132" t="s">
        <v>105</v>
      </c>
      <c r="I292">
        <v>13.86</v>
      </c>
      <c r="J292" s="618">
        <f t="shared" si="84"/>
        <v>2.14978354978355</v>
      </c>
      <c r="K292" s="835">
        <v>2.4830000000000001E-2</v>
      </c>
      <c r="L292" s="845">
        <v>12</v>
      </c>
      <c r="M292" s="609">
        <f t="shared" si="85"/>
        <v>0.29796</v>
      </c>
      <c r="N292" s="828" t="s">
        <v>1025</v>
      </c>
      <c r="O292" s="700">
        <v>2.4580000000000001E-2</v>
      </c>
      <c r="P292" s="603">
        <v>44909</v>
      </c>
      <c r="Q292" s="603">
        <v>44924</v>
      </c>
      <c r="R292" s="609">
        <f t="shared" si="86"/>
        <v>1.0170870626525639</v>
      </c>
      <c r="S292" s="667">
        <f>IF(INDEX(Historical!$D$7:$D$1225,MATCH(B292,Historical!$B$7:$B$1249,0))=0,"n/a",(INDEX(Historical!$C$7:$C$1227,MATCH(B292,Historical!$B$7:$B$1249,0))/INDEX(Historical!$D$7:$D$1225,MATCH(B292,Historical!$B$7:$B$1249,0))-1)*100)</f>
        <v>0.99502487562188602</v>
      </c>
      <c r="T292" s="667">
        <f>IF(INDEX(Historical!$F$7:$F$1218,MATCH(B292,Historical!$B$7:$B$1249,0))=0,"n/a",((INDEX(Historical!$C$7:$C$1227,MATCH(B292,Historical!$B$7:$B$1249,0))/INDEX(Historical!$F$7:$F$1218,MATCH(B292,Historical!$B$7:$B$1249,0)))^(1/3)-1)*100)</f>
        <v>0.99844702580056399</v>
      </c>
      <c r="U292" s="667">
        <f>IF(INDEX(Historical!$H$7:$H$1218,MATCH(B292,Historical!$B$7:$B$1249,0))=0,"n/a",((INDEX(Historical!$C$7:$C$1227,MATCH(B292,Historical!$B$7:$B$1249,0))/INDEX(Historical!$H$7:$H$1218,MATCH(B292,Historical!$B$7:$B$1249,0)))^(1/5)-1)*100)</f>
        <v>2.6969743943611402</v>
      </c>
      <c r="V292" s="667" t="str">
        <f>IF(INDEX(Historical!$N$7:$N$1218,MATCH(B292,Historical!$B$7:$B$1249,0))=0,"n/a",((INDEX(Historical!$C$7:$C$1227,MATCH(B292,Historical!$B$7:$B$1249,0))/INDEX(Historical!$N$7:$N$1218,MATCH(B292,Historical!$B$7:$B$1249,0)))^(1/10)-1)*100)</f>
        <v>n/a</v>
      </c>
      <c r="W292" s="668" t="str">
        <f t="shared" si="87"/>
        <v>n/a</v>
      </c>
      <c r="X292" s="669">
        <f t="shared" si="88"/>
        <v>0.10293795398324962</v>
      </c>
      <c r="Y292" s="640"/>
      <c r="Z292" s="618">
        <f t="shared" si="89"/>
        <v>135.43636363636364</v>
      </c>
      <c r="AA292" s="844">
        <f t="shared" si="90"/>
        <v>63</v>
      </c>
      <c r="AB292" s="845">
        <v>12</v>
      </c>
      <c r="AC292" s="824">
        <v>0.22</v>
      </c>
      <c r="AD292" s="824">
        <v>3.75</v>
      </c>
      <c r="AE292" s="824">
        <v>6.7</v>
      </c>
      <c r="AF292" s="824">
        <v>6.39</v>
      </c>
      <c r="AG292" s="824">
        <v>14.899999999999999</v>
      </c>
      <c r="AH292" s="824">
        <v>221.89999999999998</v>
      </c>
      <c r="AI292" s="824">
        <v>8.6999999999999993</v>
      </c>
      <c r="AJ292" s="824">
        <v>26.200000000000003</v>
      </c>
      <c r="AK292" s="824">
        <v>15</v>
      </c>
      <c r="AL292" s="836">
        <v>294.24</v>
      </c>
      <c r="AM292" s="830">
        <v>10.100000000000001</v>
      </c>
      <c r="AN292" s="824">
        <v>2.46</v>
      </c>
      <c r="AO292" s="705">
        <f t="shared" si="91"/>
        <v>-58.153242055855308</v>
      </c>
      <c r="AP292" s="706">
        <f t="shared" si="92"/>
        <v>4.8467579441446897</v>
      </c>
      <c r="AQ292" s="846">
        <f t="shared" si="93"/>
        <v>322.98936156834958</v>
      </c>
      <c r="AR292" s="618">
        <f>INDEX(Historical!$C$7:$C$1227,MATCH(B292,Historical!$B$7:$B$1249,0))*IF(AH292="n/a",1.03,IF(AH292&lt;0,1.01,IF(AH292&gt;10,1.1,(1+AH292/100))))</f>
        <v>0.32155200000000006</v>
      </c>
      <c r="AS292" s="844">
        <f t="shared" si="94"/>
        <v>0.34952702400000007</v>
      </c>
      <c r="AT292" s="844">
        <f t="shared" si="98"/>
        <v>0.38447972640000011</v>
      </c>
      <c r="AU292" s="844">
        <f t="shared" si="98"/>
        <v>0.42292769904000016</v>
      </c>
      <c r="AV292" s="844">
        <f t="shared" si="98"/>
        <v>0.46522046894400021</v>
      </c>
      <c r="AW292" s="618">
        <f t="shared" si="95"/>
        <v>1.9437069183840008</v>
      </c>
      <c r="AX292" s="713">
        <f t="shared" si="96"/>
        <v>14.023859440000006</v>
      </c>
      <c r="AY292" s="891">
        <v>0.73</v>
      </c>
      <c r="AZ292" s="830">
        <v>20.45</v>
      </c>
      <c r="BA292" s="830">
        <v>-30.14</v>
      </c>
      <c r="BB292" s="830">
        <v>4.3499999999999996</v>
      </c>
      <c r="BC292" s="830">
        <v>-8.3000000000000007</v>
      </c>
      <c r="BE292" s="594">
        <v>2014</v>
      </c>
      <c r="BF292" s="856">
        <f t="shared" si="97"/>
        <v>1</v>
      </c>
      <c r="BG292" s="840">
        <v>1.6</v>
      </c>
      <c r="BH292" s="823" t="s">
        <v>4455</v>
      </c>
      <c r="BI292" s="823" t="s">
        <v>4456</v>
      </c>
    </row>
    <row r="293" spans="1:61" ht="11.25" hidden="1" customHeight="1" x14ac:dyDescent="0.2">
      <c r="A293" s="822" t="s">
        <v>4863</v>
      </c>
      <c r="B293" s="833" t="s">
        <v>377</v>
      </c>
      <c r="C293" s="889" t="s">
        <v>111</v>
      </c>
      <c r="D293" s="889" t="s">
        <v>4199</v>
      </c>
      <c r="E293" s="699">
        <v>51</v>
      </c>
      <c r="F293" s="1153">
        <v>33</v>
      </c>
      <c r="G293" s="1155" t="s">
        <v>105</v>
      </c>
      <c r="H293" s="1155" t="s">
        <v>105</v>
      </c>
      <c r="I293" t="n">
        <v>588.06</v>
      </c>
      <c r="J293" s="618">
        <f t="shared" si="84"/>
        <v>1.1699486446961196</v>
      </c>
      <c r="K293" s="835">
        <v>1.72</v>
      </c>
      <c r="L293" s="845">
        <v>4</v>
      </c>
      <c r="M293" s="609">
        <f t="shared" si="85"/>
        <v>6.88</v>
      </c>
      <c r="N293" s="828" t="s">
        <v>118</v>
      </c>
      <c r="O293" s="700">
        <v>1.62</v>
      </c>
      <c r="P293" s="603">
        <v>44687</v>
      </c>
      <c r="Q293" s="603">
        <v>44713</v>
      </c>
      <c r="R293" s="609">
        <f t="shared" si="86"/>
        <v>6.1728395061728305</v>
      </c>
      <c r="S293" s="667">
        <f>IF(INDEX(Historical!$D$7:$D$1225,MATCH(B293,Historical!$B$7:$B$1249,0))=0,"n/a",(INDEX(Historical!$C$7:$C$1227,MATCH(B293,Historical!$B$7:$B$1249,0))/INDEX(Historical!$D$7:$D$1225,MATCH(B293,Historical!$B$7:$B$1249,0))-1)*100)</f>
        <v>7.575757575757569</v>
      </c>
      <c r="T293" s="667">
        <f>IF(INDEX(Historical!$F$7:$F$1218,MATCH(B293,Historical!$B$7:$B$1249,0))=0,"n/a",((INDEX(Historical!$C$7:$C$1227,MATCH(B293,Historical!$B$7:$B$1249,0))/INDEX(Historical!$F$7:$F$1218,MATCH(B293,Historical!$B$7:$B$1249,0)))^(1/3)-1)*100)</f>
        <v>6.0340515705763265</v>
      </c>
      <c r="U293" s="667">
        <f>IF(INDEX(Historical!$H$7:$H$1218,MATCH(B293,Historical!$B$7:$B$1249,0))=0,"n/a",((INDEX(Historical!$C$7:$C$1227,MATCH(B293,Historical!$B$7:$B$1249,0))/INDEX(Historical!$H$7:$H$1218,MATCH(B293,Historical!$B$7:$B$1249,0)))^(1/5)-1)*100)</f>
        <v>5.757395166420487</v>
      </c>
      <c r="V293" s="667">
        <f>IF(INDEX(Historical!$N$7:$N$1218,MATCH(B293,Historical!$B$7:$B$1249,0))=0,"n/a",((INDEX(Historical!$C$7:$C$1227,MATCH(B293,Historical!$B$7:$B$1249,0))/INDEX(Historical!$N$7:$N$1218,MATCH(B293,Historical!$B$7:$B$1249,0)))^(1/10)-1)*100)</f>
        <v>9.7513906202665979</v>
      </c>
      <c r="W293" s="668">
        <f t="shared" si="87"/>
        <v>0.59041785839803462</v>
      </c>
      <c r="X293" s="669">
        <f t="shared" si="88"/>
        <v>0.38128444810731704</v>
      </c>
      <c r="Y293" s="833"/>
      <c r="Z293" s="618">
        <f t="shared" si="89"/>
        <v>24.423145189918351</v>
      </c>
      <c r="AA293" s="844">
        <f t="shared" si="90"/>
        <v>20.87539936102236</v>
      </c>
      <c r="AB293" s="845">
        <v>12</v>
      </c>
      <c r="AC293" s="824">
        <v>28.17</v>
      </c>
      <c r="AD293" s="824">
        <v>0.75</v>
      </c>
      <c r="AE293" s="824">
        <v>2.02</v>
      </c>
      <c r="AF293" s="824">
        <v>13.01</v>
      </c>
      <c r="AG293" s="824">
        <v>68.300000000000011</v>
      </c>
      <c r="AH293" s="824">
        <v>54.400000000000006</v>
      </c>
      <c r="AI293" s="824">
        <v>4.1000000000000005</v>
      </c>
      <c r="AJ293" s="824">
        <v>15.1</v>
      </c>
      <c r="AK293" s="824">
        <v>27.950000000000003</v>
      </c>
      <c r="AL293" s="836">
        <v>29920</v>
      </c>
      <c r="AM293" s="830">
        <v>0.2</v>
      </c>
      <c r="AN293" s="824">
        <v>1</v>
      </c>
      <c r="AO293" s="705">
        <f t="shared" si="91"/>
        <v>-13.948055549905753</v>
      </c>
      <c r="AP293" s="706">
        <f t="shared" si="92"/>
        <v>6.9273438111166064</v>
      </c>
      <c r="AQ293" s="846">
        <f t="shared" si="93"/>
        <v>247.42797538924103</v>
      </c>
      <c r="AR293" s="618">
        <f>INDEX(Historical!$C$7:$C$1227,MATCH(B293,Historical!$B$7:$B$1249,0))*IF(AH293="n/a",1.03,IF(AH293&lt;0,1.01,IF(AH293&gt;10,1.1,(1+AH293/100))))</f>
        <v>7.0289999999999999</v>
      </c>
      <c r="AS293" s="844">
        <f t="shared" si="94"/>
        <v>7.3171889999999991</v>
      </c>
      <c r="AT293" s="844">
        <f t="shared" si="98"/>
        <v>8.0489078999999997</v>
      </c>
      <c r="AU293" s="844">
        <f t="shared" si="98"/>
        <v>8.8537986899999996</v>
      </c>
      <c r="AV293" s="844">
        <f t="shared" si="98"/>
        <v>9.7391785590000008</v>
      </c>
      <c r="AW293" s="618">
        <f t="shared" si="95"/>
        <v>40.988074148999999</v>
      </c>
      <c r="AX293" s="713">
        <f t="shared" si="96"/>
        <v>6.9700496801346805</v>
      </c>
      <c r="AY293" s="891">
        <v>1.23</v>
      </c>
      <c r="AZ293" s="830">
        <v>36.909999999999997</v>
      </c>
      <c r="BA293" s="830">
        <v>-1.47</v>
      </c>
      <c r="BB293" s="830">
        <v>10.16</v>
      </c>
      <c r="BC293" s="830">
        <v>17.32</v>
      </c>
      <c r="BE293" s="594">
        <v>1972</v>
      </c>
      <c r="BF293" s="856">
        <f t="shared" si="97"/>
        <v>6</v>
      </c>
      <c r="BG293" s="840">
        <v>20.8</v>
      </c>
      <c r="BH293" s="823" t="s">
        <v>4455</v>
      </c>
      <c r="BI293" s="823" t="s">
        <v>4456</v>
      </c>
    </row>
    <row r="294" spans="1:61" s="737" customFormat="1" ht="11.25" hidden="1" customHeight="1" x14ac:dyDescent="0.2">
      <c r="A294" s="886" t="s">
        <v>5340</v>
      </c>
      <c r="B294" s="743" t="s">
        <v>5338</v>
      </c>
      <c r="C294" s="889" t="s">
        <v>244</v>
      </c>
      <c r="D294" s="889" t="s">
        <v>4217</v>
      </c>
      <c r="E294" s="721">
        <v>6</v>
      </c>
      <c r="F294" s="1153">
        <v>667</v>
      </c>
      <c r="G294" s="1154" t="s">
        <v>105</v>
      </c>
      <c r="H294" s="1154" t="s">
        <v>105</v>
      </c>
      <c r="I294">
        <v>14.42</v>
      </c>
      <c r="J294" s="723">
        <f t="shared" si="84"/>
        <v>2.9126213592233006</v>
      </c>
      <c r="K294" s="724">
        <v>0.105</v>
      </c>
      <c r="L294" s="725">
        <v>4</v>
      </c>
      <c r="M294" s="726">
        <f t="shared" si="85"/>
        <v>0.42</v>
      </c>
      <c r="N294" s="727" t="s">
        <v>147</v>
      </c>
      <c r="O294" s="728">
        <v>0.1</v>
      </c>
      <c r="P294" s="1049">
        <v>44712</v>
      </c>
      <c r="Q294" s="1049">
        <v>44727</v>
      </c>
      <c r="R294" s="726">
        <f t="shared" si="86"/>
        <v>4.9999999999999902</v>
      </c>
      <c r="S294" s="667">
        <f>IF(INDEX(Historical!$D$7:$D$1225,MATCH(B294,Historical!$B$7:$B$1249,0))=0,"n/a",(INDEX(Historical!$C$7:$C$1227,MATCH(B294,Historical!$B$7:$B$1249,0))/INDEX(Historical!$D$7:$D$1225,MATCH(B294,Historical!$B$7:$B$1249,0))-1)*100)</f>
        <v>6.7567567567567544</v>
      </c>
      <c r="T294" s="667">
        <f>IF(INDEX(Historical!$F$7:$F$1218,MATCH(B294,Historical!$B$7:$B$1249,0))=0,"n/a",((INDEX(Historical!$C$7:$C$1227,MATCH(B294,Historical!$B$7:$B$1249,0))/INDEX(Historical!$F$7:$F$1218,MATCH(B294,Historical!$B$7:$B$1249,0)))^(1/3)-1)*100)</f>
        <v>5.1250122777545482</v>
      </c>
      <c r="U294" s="667" t="str">
        <f>IF(INDEX(Historical!$H$7:$H$1218,MATCH(B294,Historical!$B$7:$B$1249,0))=0,"n/a",((INDEX(Historical!$C$7:$C$1227,MATCH(B294,Historical!$B$7:$B$1249,0))/INDEX(Historical!$H$7:$H$1218,MATCH(B294,Historical!$B$7:$B$1249,0)))^(1/5)-1)*100)</f>
        <v>n/a</v>
      </c>
      <c r="V294" s="667" t="str">
        <f>IF(INDEX(Historical!$N$7:$N$1218,MATCH(B294,Historical!$B$7:$B$1249,0))=0,"n/a",((INDEX(Historical!$C$7:$C$1227,MATCH(B294,Historical!$B$7:$B$1249,0))/INDEX(Historical!$N$7:$N$1218,MATCH(B294,Historical!$B$7:$B$1249,0)))^(1/10)-1)*100)</f>
        <v>n/a</v>
      </c>
      <c r="W294" s="668" t="str">
        <f t="shared" si="87"/>
        <v>n/a</v>
      </c>
      <c r="X294" s="669" t="str">
        <f t="shared" si="88"/>
        <v>n/a</v>
      </c>
      <c r="Y294" s="890"/>
      <c r="Z294" s="723">
        <f t="shared" si="89"/>
        <v>19.17808219178082</v>
      </c>
      <c r="AA294" s="730">
        <f t="shared" si="90"/>
        <v>6.5844748858447488</v>
      </c>
      <c r="AB294" s="725">
        <v>12</v>
      </c>
      <c r="AC294" s="731">
        <v>2.19</v>
      </c>
      <c r="AD294" s="731" t="s">
        <v>135</v>
      </c>
      <c r="AE294" s="731">
        <v>0.3</v>
      </c>
      <c r="AF294" s="731">
        <v>1.66</v>
      </c>
      <c r="AG294" s="731">
        <v>27.400000000000002</v>
      </c>
      <c r="AH294" s="731">
        <v>-12.9</v>
      </c>
      <c r="AI294" s="731">
        <v>-14.099999999999998</v>
      </c>
      <c r="AJ294" s="731">
        <v>-4.3999999999999995</v>
      </c>
      <c r="AK294" s="731" t="s">
        <v>135</v>
      </c>
      <c r="AL294" s="732">
        <v>193.58</v>
      </c>
      <c r="AM294" s="733">
        <v>4.1000000000000005</v>
      </c>
      <c r="AN294" s="731">
        <v>1.24</v>
      </c>
      <c r="AO294" s="734" t="str">
        <f t="shared" si="91"/>
        <v>n/a</v>
      </c>
      <c r="AP294" s="735" t="str">
        <f t="shared" si="92"/>
        <v>n/a</v>
      </c>
      <c r="AQ294" s="846">
        <f t="shared" si="93"/>
        <v>-30.301511859207974</v>
      </c>
      <c r="AR294" s="618">
        <f>INDEX(Historical!$C$7:$C$1227,MATCH(B294,Historical!$B$7:$B$1249,0))*IF(AH294="n/a",1.03,IF(AH294&lt;0,1.01,IF(AH294&gt;10,1.1,(1+AH294/100))))</f>
        <v>0.39895000000000003</v>
      </c>
      <c r="AS294" s="730">
        <f t="shared" si="94"/>
        <v>0.40293950000000001</v>
      </c>
      <c r="AT294" s="730">
        <f t="shared" si="98"/>
        <v>0.41502768500000004</v>
      </c>
      <c r="AU294" s="730">
        <f t="shared" si="98"/>
        <v>0.42747851555000005</v>
      </c>
      <c r="AV294" s="730">
        <f t="shared" si="98"/>
        <v>0.44030287101650006</v>
      </c>
      <c r="AW294" s="723">
        <f t="shared" si="95"/>
        <v>2.0846985715665003</v>
      </c>
      <c r="AX294" s="736">
        <f t="shared" si="96"/>
        <v>14.456994254968794</v>
      </c>
      <c r="AY294" s="892">
        <v>0.69</v>
      </c>
      <c r="AZ294" s="733">
        <v>54.769999999999996</v>
      </c>
      <c r="BA294" s="733">
        <v>-12.78</v>
      </c>
      <c r="BB294" s="733">
        <v>16.28</v>
      </c>
      <c r="BC294" s="733">
        <v>21.44</v>
      </c>
      <c r="BD294" s="866"/>
      <c r="BE294" s="594">
        <v>2017</v>
      </c>
      <c r="BF294" s="856">
        <f t="shared" si="97"/>
        <v>1</v>
      </c>
      <c r="BG294" s="784">
        <v>7.7</v>
      </c>
      <c r="BH294" s="823" t="s">
        <v>4455</v>
      </c>
      <c r="BI294" s="823" t="s">
        <v>4456</v>
      </c>
    </row>
    <row r="295" spans="1:61" ht="11.25" hidden="1" customHeight="1" x14ac:dyDescent="0.2">
      <c r="A295" s="829" t="s">
        <v>4865</v>
      </c>
      <c r="B295" s="833" t="s">
        <v>3769</v>
      </c>
      <c r="C295" s="889" t="s">
        <v>107</v>
      </c>
      <c r="D295" s="889" t="s">
        <v>4198</v>
      </c>
      <c r="E295" s="699">
        <v>9</v>
      </c>
      <c r="F295" s="1153">
        <v>557</v>
      </c>
      <c r="G295" s="1132" t="s">
        <v>105</v>
      </c>
      <c r="H295" s="1132" t="s">
        <v>105</v>
      </c>
      <c r="I295">
        <v>41.79</v>
      </c>
      <c r="J295" s="618">
        <f t="shared" si="84"/>
        <v>2.2972002871500359</v>
      </c>
      <c r="K295" s="835">
        <v>0.24</v>
      </c>
      <c r="L295" s="845">
        <v>4</v>
      </c>
      <c r="M295" s="609">
        <f t="shared" si="85"/>
        <v>0.96</v>
      </c>
      <c r="N295" s="828" t="s">
        <v>235</v>
      </c>
      <c r="O295" s="700">
        <v>0.23</v>
      </c>
      <c r="P295" s="603">
        <v>44862</v>
      </c>
      <c r="Q295" s="603">
        <v>44875</v>
      </c>
      <c r="R295" s="609">
        <f t="shared" si="86"/>
        <v>4.3478260869565135</v>
      </c>
      <c r="S295" s="667">
        <f>IF(INDEX(Historical!$D$7:$D$1225,MATCH(B295,Historical!$B$7:$B$1249,0))=0,"n/a",(INDEX(Historical!$C$7:$C$1227,MATCH(B295,Historical!$B$7:$B$1249,0))/INDEX(Historical!$D$7:$D$1225,MATCH(B295,Historical!$B$7:$B$1249,0))-1)*100)</f>
        <v>3.4090909090909172</v>
      </c>
      <c r="T295" s="667">
        <f>IF(INDEX(Historical!$F$7:$F$1218,MATCH(B295,Historical!$B$7:$B$1249,0))=0,"n/a",((INDEX(Historical!$C$7:$C$1227,MATCH(B295,Historical!$B$7:$B$1249,0))/INDEX(Historical!$F$7:$F$1218,MATCH(B295,Historical!$B$7:$B$1249,0)))^(1/3)-1)*100)</f>
        <v>8.6244726878486055</v>
      </c>
      <c r="U295" s="667">
        <f>IF(INDEX(Historical!$H$7:$H$1218,MATCH(B295,Historical!$B$7:$B$1249,0))=0,"n/a",((INDEX(Historical!$C$7:$C$1227,MATCH(B295,Historical!$B$7:$B$1249,0))/INDEX(Historical!$H$7:$H$1218,MATCH(B295,Historical!$B$7:$B$1249,0)))^(1/5)-1)*100)</f>
        <v>17.287439988040031</v>
      </c>
      <c r="V295" s="667" t="str">
        <f>IF(INDEX(Historical!$N$7:$N$1218,MATCH(B295,Historical!$B$7:$B$1249,0))=0,"n/a",((INDEX(Historical!$C$7:$C$1227,MATCH(B295,Historical!$B$7:$B$1249,0))/INDEX(Historical!$N$7:$N$1218,MATCH(B295,Historical!$B$7:$B$1249,0)))^(1/10)-1)*100)</f>
        <v>n/a</v>
      </c>
      <c r="W295" s="668" t="str">
        <f t="shared" si="87"/>
        <v>n/a</v>
      </c>
      <c r="X295" s="669">
        <f t="shared" si="88"/>
        <v>0.835142028407731</v>
      </c>
      <c r="Y295" s="640"/>
      <c r="Z295" s="618">
        <f t="shared" si="89"/>
        <v>23.587223587223587</v>
      </c>
      <c r="AA295" s="844">
        <f t="shared" si="90"/>
        <v>10.267813267813267</v>
      </c>
      <c r="AB295" s="845">
        <v>12</v>
      </c>
      <c r="AC295" s="824">
        <v>4.07</v>
      </c>
      <c r="AD295" s="824" t="s">
        <v>135</v>
      </c>
      <c r="AE295" s="824">
        <v>3.03</v>
      </c>
      <c r="AF295" s="824">
        <v>1.08</v>
      </c>
      <c r="AG295" s="824">
        <v>10</v>
      </c>
      <c r="AH295" s="824">
        <v>102.8</v>
      </c>
      <c r="AI295" s="824">
        <v>25.740000000000002</v>
      </c>
      <c r="AJ295" s="824">
        <v>20.7</v>
      </c>
      <c r="AK295" s="824" t="s">
        <v>135</v>
      </c>
      <c r="AL295" s="836">
        <v>348.33</v>
      </c>
      <c r="AM295" s="830">
        <v>0.3</v>
      </c>
      <c r="AN295" s="824">
        <v>0.19</v>
      </c>
      <c r="AO295" s="705">
        <f t="shared" si="91"/>
        <v>9.3168270073768014</v>
      </c>
      <c r="AP295" s="706">
        <f t="shared" si="92"/>
        <v>19.584640275190068</v>
      </c>
      <c r="AQ295" s="846">
        <f t="shared" si="93"/>
        <v>-29.796364990476675</v>
      </c>
      <c r="AR295" s="618">
        <f>INDEX(Historical!$C$7:$C$1227,MATCH(B295,Historical!$B$7:$B$1249,0))*IF(AH295="n/a",1.03,IF(AH295&lt;0,1.01,IF(AH295&gt;10,1.1,(1+AH295/100))))</f>
        <v>1.0010000000000001</v>
      </c>
      <c r="AS295" s="844">
        <f t="shared" si="94"/>
        <v>1.1011000000000002</v>
      </c>
      <c r="AT295" s="844">
        <f t="shared" si="98"/>
        <v>1.1341330000000003</v>
      </c>
      <c r="AU295" s="844">
        <f t="shared" si="98"/>
        <v>1.1681569900000004</v>
      </c>
      <c r="AV295" s="844">
        <f t="shared" si="98"/>
        <v>1.2032016997000003</v>
      </c>
      <c r="AW295" s="618">
        <f t="shared" si="95"/>
        <v>5.6075916897000004</v>
      </c>
      <c r="AX295" s="713">
        <f t="shared" si="96"/>
        <v>13.418501291457288</v>
      </c>
      <c r="AY295" s="891">
        <v>0.68</v>
      </c>
      <c r="AZ295" s="830">
        <v>29.609999999999996</v>
      </c>
      <c r="BA295" s="830">
        <v>-6.01</v>
      </c>
      <c r="BB295" s="830">
        <v>4.82</v>
      </c>
      <c r="BC295" s="830">
        <v>11.05</v>
      </c>
      <c r="BE295" s="594">
        <v>2014</v>
      </c>
      <c r="BF295" s="856">
        <f t="shared" si="97"/>
        <v>1</v>
      </c>
      <c r="BG295" s="840">
        <v>1</v>
      </c>
      <c r="BH295" s="823" t="s">
        <v>4455</v>
      </c>
      <c r="BI295" s="823" t="s">
        <v>4456</v>
      </c>
    </row>
    <row r="296" spans="1:61" ht="11.25" hidden="1" customHeight="1" x14ac:dyDescent="0.2">
      <c r="A296" s="822" t="s">
        <v>4866</v>
      </c>
      <c r="B296" s="833" t="s">
        <v>1260</v>
      </c>
      <c r="C296" s="889" t="s">
        <v>107</v>
      </c>
      <c r="D296" s="889" t="s">
        <v>4205</v>
      </c>
      <c r="E296" s="699">
        <v>12</v>
      </c>
      <c r="F296" s="1153">
        <v>369</v>
      </c>
      <c r="G296" s="1153" t="s">
        <v>36</v>
      </c>
      <c r="H296" s="1153" t="s">
        <v>36</v>
      </c>
      <c r="I296">
        <v>15.18</v>
      </c>
      <c r="J296" s="618">
        <f t="shared" si="84"/>
        <v>4.2160737812911728</v>
      </c>
      <c r="K296" s="843">
        <v>0.16</v>
      </c>
      <c r="L296" s="845">
        <v>4</v>
      </c>
      <c r="M296" s="609">
        <f t="shared" si="85"/>
        <v>0.64</v>
      </c>
      <c r="N296" s="828" t="s">
        <v>451</v>
      </c>
      <c r="O296" s="703">
        <v>0.15</v>
      </c>
      <c r="P296" s="603">
        <v>44749</v>
      </c>
      <c r="Q296" s="603">
        <v>44764</v>
      </c>
      <c r="R296" s="609">
        <f t="shared" si="86"/>
        <v>6.6666666666666732</v>
      </c>
      <c r="S296" s="667">
        <f>IF(INDEX(Historical!$D$7:$D$1225,MATCH(B296,Historical!$B$7:$B$1249,0))=0,"n/a",(INDEX(Historical!$C$7:$C$1227,MATCH(B296,Historical!$B$7:$B$1249,0))/INDEX(Historical!$D$7:$D$1225,MATCH(B296,Historical!$B$7:$B$1249,0))-1)*100)</f>
        <v>10.416666666666675</v>
      </c>
      <c r="T296" s="667">
        <f>IF(INDEX(Historical!$F$7:$F$1218,MATCH(B296,Historical!$B$7:$B$1249,0))=0,"n/a",((INDEX(Historical!$C$7:$C$1227,MATCH(B296,Historical!$B$7:$B$1249,0))/INDEX(Historical!$F$7:$F$1218,MATCH(B296,Historical!$B$7:$B$1249,0)))^(1/3)-1)*100)</f>
        <v>11.079495645418746</v>
      </c>
      <c r="U296" s="667">
        <f>IF(INDEX(Historical!$H$7:$H$1218,MATCH(B296,Historical!$B$7:$B$1249,0))=0,"n/a",((INDEX(Historical!$C$7:$C$1227,MATCH(B296,Historical!$B$7:$B$1249,0))/INDEX(Historical!$H$7:$H$1218,MATCH(B296,Historical!$B$7:$B$1249,0)))^(1/5)-1)*100)</f>
        <v>14.725887885044608</v>
      </c>
      <c r="V296" s="667">
        <f>IF(INDEX(Historical!$N$7:$N$1218,MATCH(B296,Historical!$B$7:$B$1249,0))=0,"n/a",((INDEX(Historical!$C$7:$C$1227,MATCH(B296,Historical!$B$7:$B$1249,0))/INDEX(Historical!$N$7:$N$1218,MATCH(B296,Historical!$B$7:$B$1249,0)))^(1/10)-1)*100)</f>
        <v>14.545305092154702</v>
      </c>
      <c r="W296" s="668">
        <f t="shared" si="87"/>
        <v>1.0124151945762421</v>
      </c>
      <c r="X296" s="669">
        <f t="shared" si="88"/>
        <v>0.73263123806192076</v>
      </c>
      <c r="Y296" s="640"/>
      <c r="Z296" s="618">
        <f t="shared" si="89"/>
        <v>29.906542056074763</v>
      </c>
      <c r="AA296" s="844">
        <f t="shared" si="90"/>
        <v>7.093457943925233</v>
      </c>
      <c r="AB296" s="845">
        <v>12</v>
      </c>
      <c r="AC296" s="824">
        <v>2.14</v>
      </c>
      <c r="AD296" s="824" t="s">
        <v>135</v>
      </c>
      <c r="AE296" s="824">
        <v>3.1</v>
      </c>
      <c r="AF296" s="824">
        <v>1.08</v>
      </c>
      <c r="AG296" s="824">
        <v>13.900000000000002</v>
      </c>
      <c r="AH296" s="824">
        <v>27.6</v>
      </c>
      <c r="AI296" s="824">
        <v>-8.0399999999999991</v>
      </c>
      <c r="AJ296" s="824">
        <v>20.100000000000001</v>
      </c>
      <c r="AK296" s="824" t="s">
        <v>135</v>
      </c>
      <c r="AL296" s="836">
        <v>702.55</v>
      </c>
      <c r="AM296" s="830">
        <v>1.0999999999999999</v>
      </c>
      <c r="AN296" s="824">
        <v>1.8</v>
      </c>
      <c r="AO296" s="705">
        <f t="shared" si="91"/>
        <v>11.848503722410548</v>
      </c>
      <c r="AP296" s="706">
        <f t="shared" si="92"/>
        <v>18.941961666335782</v>
      </c>
      <c r="AQ296" s="846">
        <f t="shared" si="93"/>
        <v>-41.648823378751722</v>
      </c>
      <c r="AR296" s="618">
        <f>INDEX(Historical!$C$7:$C$1227,MATCH(B296,Historical!$B$7:$B$1249,0))*IF(AH296="n/a",1.03,IF(AH296&lt;0,1.01,IF(AH296&gt;10,1.1,(1+AH296/100))))</f>
        <v>0.58300000000000007</v>
      </c>
      <c r="AS296" s="844">
        <f t="shared" si="94"/>
        <v>0.58883000000000008</v>
      </c>
      <c r="AT296" s="844">
        <f t="shared" si="98"/>
        <v>0.60649490000000006</v>
      </c>
      <c r="AU296" s="844">
        <f t="shared" si="98"/>
        <v>0.62468974700000013</v>
      </c>
      <c r="AV296" s="844">
        <f t="shared" si="98"/>
        <v>0.64343043941000011</v>
      </c>
      <c r="AW296" s="618">
        <f t="shared" si="95"/>
        <v>3.0464450864100003</v>
      </c>
      <c r="AX296" s="713">
        <f t="shared" si="96"/>
        <v>20.06880821086957</v>
      </c>
      <c r="AY296" s="891">
        <v>0.92</v>
      </c>
      <c r="AZ296" s="830">
        <v>11.07</v>
      </c>
      <c r="BA296" s="830">
        <v>-31.680000000000003</v>
      </c>
      <c r="BB296" s="830">
        <v>-6.93</v>
      </c>
      <c r="BC296" s="830">
        <v>-11.42</v>
      </c>
      <c r="BE296" s="594">
        <v>2011</v>
      </c>
      <c r="BF296" s="856">
        <f t="shared" si="97"/>
        <v>1</v>
      </c>
      <c r="BG296" s="840">
        <v>1.2</v>
      </c>
      <c r="BH296" s="823" t="s">
        <v>4455</v>
      </c>
      <c r="BI296" s="823" t="s">
        <v>4456</v>
      </c>
    </row>
    <row r="297" spans="1:61" ht="11.25" hidden="1" customHeight="1" x14ac:dyDescent="0.2">
      <c r="A297" s="822" t="s">
        <v>4867</v>
      </c>
      <c r="B297" s="833" t="s">
        <v>4057</v>
      </c>
      <c r="C297" s="889" t="s">
        <v>4061</v>
      </c>
      <c r="D297" s="889" t="s">
        <v>4192</v>
      </c>
      <c r="E297" s="699">
        <v>9</v>
      </c>
      <c r="F297" s="1153">
        <v>533</v>
      </c>
      <c r="G297" s="1153" t="s">
        <v>105</v>
      </c>
      <c r="H297" s="1153" t="s">
        <v>105</v>
      </c>
      <c r="I297">
        <v>20.9</v>
      </c>
      <c r="J297" s="618">
        <f t="shared" si="84"/>
        <v>2.1052631578947372</v>
      </c>
      <c r="K297" s="842">
        <v>0.11</v>
      </c>
      <c r="L297" s="594">
        <v>4</v>
      </c>
      <c r="M297" s="609">
        <f t="shared" si="85"/>
        <v>0.44</v>
      </c>
      <c r="N297" s="594" t="s">
        <v>126</v>
      </c>
      <c r="O297" s="701">
        <v>0.1</v>
      </c>
      <c r="P297" s="603">
        <v>44644</v>
      </c>
      <c r="Q297" s="603">
        <v>44659</v>
      </c>
      <c r="R297" s="609">
        <f t="shared" si="86"/>
        <v>9.9999999999999947</v>
      </c>
      <c r="S297" s="667">
        <f>IF(INDEX(Historical!$D$7:$D$1225,MATCH(B297,Historical!$B$7:$B$1249,0))=0,"n/a",(INDEX(Historical!$C$7:$C$1227,MATCH(B297,Historical!$B$7:$B$1249,0))/INDEX(Historical!$D$7:$D$1225,MATCH(B297,Historical!$B$7:$B$1249,0))-1)*100)</f>
        <v>8.1081081081081141</v>
      </c>
      <c r="T297" s="667">
        <f>IF(INDEX(Historical!$F$7:$F$1218,MATCH(B297,Historical!$B$7:$B$1249,0))=0,"n/a",((INDEX(Historical!$C$7:$C$1227,MATCH(B297,Historical!$B$7:$B$1249,0))/INDEX(Historical!$F$7:$F$1218,MATCH(B297,Historical!$B$7:$B$1249,0)))^(1/3)-1)*100)</f>
        <v>7.7217345015941907</v>
      </c>
      <c r="U297" s="667">
        <f>IF(INDEX(Historical!$H$7:$H$1218,MATCH(B297,Historical!$B$7:$B$1249,0))=0,"n/a",((INDEX(Historical!$C$7:$C$1227,MATCH(B297,Historical!$B$7:$B$1249,0))/INDEX(Historical!$H$7:$H$1218,MATCH(B297,Historical!$B$7:$B$1249,0)))^(1/5)-1)*100)</f>
        <v>8.9976987048345336</v>
      </c>
      <c r="V297" s="667" t="str">
        <f>IF(INDEX(Historical!$N$7:$N$1218,MATCH(B297,Historical!$B$7:$B$1249,0))=0,"n/a",((INDEX(Historical!$C$7:$C$1227,MATCH(B297,Historical!$B$7:$B$1249,0))/INDEX(Historical!$N$7:$N$1218,MATCH(B297,Historical!$B$7:$B$1249,0)))^(1/10)-1)*100)</f>
        <v>n/a</v>
      </c>
      <c r="W297" s="668" t="str">
        <f t="shared" si="87"/>
        <v>n/a</v>
      </c>
      <c r="X297" s="669">
        <f t="shared" si="88"/>
        <v>0.60795261519152255</v>
      </c>
      <c r="Y297" s="833"/>
      <c r="Z297" s="618">
        <f t="shared" si="89"/>
        <v>29.931972789115648</v>
      </c>
      <c r="AA297" s="844">
        <f t="shared" si="90"/>
        <v>14.21768707482993</v>
      </c>
      <c r="AB297" s="1155">
        <v>12</v>
      </c>
      <c r="AC297" s="837">
        <v>1.47</v>
      </c>
      <c r="AD297" s="837">
        <v>1.03</v>
      </c>
      <c r="AE297" s="837">
        <v>2.44</v>
      </c>
      <c r="AF297" s="837">
        <v>4.4000000000000004</v>
      </c>
      <c r="AG297" s="837">
        <v>31</v>
      </c>
      <c r="AH297" s="837">
        <v>625.4</v>
      </c>
      <c r="AI297" s="837">
        <v>9.43</v>
      </c>
      <c r="AJ297" s="837">
        <v>14.799999999999999</v>
      </c>
      <c r="AK297" s="837">
        <v>15</v>
      </c>
      <c r="AL297" s="837">
        <v>717.83</v>
      </c>
      <c r="AM297" s="837">
        <v>15.329999999999998</v>
      </c>
      <c r="AN297" s="837">
        <v>0</v>
      </c>
      <c r="AO297" s="705">
        <f t="shared" si="91"/>
        <v>-3.1147252121006606</v>
      </c>
      <c r="AP297" s="706">
        <f t="shared" si="92"/>
        <v>11.10296186272927</v>
      </c>
      <c r="AQ297" s="846">
        <f t="shared" si="93"/>
        <v>66.743746348503549</v>
      </c>
      <c r="AR297" s="618">
        <f>INDEX(Historical!$C$7:$C$1227,MATCH(B297,Historical!$B$7:$B$1249,0))*IF(AH297="n/a",1.03,IF(AH297&lt;0,1.01,IF(AH297&gt;10,1.1,(1+AH297/100))))</f>
        <v>0.44000000000000006</v>
      </c>
      <c r="AS297" s="844">
        <f t="shared" si="94"/>
        <v>0.48149200000000009</v>
      </c>
      <c r="AT297" s="844">
        <f t="shared" si="98"/>
        <v>0.52964120000000015</v>
      </c>
      <c r="AU297" s="844">
        <f t="shared" si="98"/>
        <v>0.5826053200000002</v>
      </c>
      <c r="AV297" s="844">
        <f t="shared" si="98"/>
        <v>0.64086585200000024</v>
      </c>
      <c r="AW297" s="618">
        <f t="shared" si="95"/>
        <v>2.6746043720000006</v>
      </c>
      <c r="AX297" s="713">
        <f t="shared" si="96"/>
        <v>12.79715010526316</v>
      </c>
      <c r="AY297" s="695">
        <v>0.76</v>
      </c>
      <c r="AZ297" s="840">
        <v>36.520000000000003</v>
      </c>
      <c r="BA297" s="840">
        <v>-6.78</v>
      </c>
      <c r="BB297" s="840">
        <v>12.479999999999999</v>
      </c>
      <c r="BC297" s="840">
        <v>10.26</v>
      </c>
      <c r="BE297" s="594">
        <v>2014</v>
      </c>
      <c r="BF297" s="856">
        <f t="shared" si="97"/>
        <v>1</v>
      </c>
      <c r="BG297" s="840">
        <v>22.2</v>
      </c>
      <c r="BH297" s="823" t="s">
        <v>4455</v>
      </c>
      <c r="BI297" s="823" t="s">
        <v>4456</v>
      </c>
    </row>
    <row r="298" spans="1:61" ht="11.25" hidden="1" customHeight="1" x14ac:dyDescent="0.2">
      <c r="A298" s="829" t="s">
        <v>4868</v>
      </c>
      <c r="B298" s="833" t="s">
        <v>607</v>
      </c>
      <c r="C298" s="889" t="s">
        <v>111</v>
      </c>
      <c r="D298" s="889" t="s">
        <v>4189</v>
      </c>
      <c r="E298" s="699">
        <v>20</v>
      </c>
      <c r="F298" s="1153">
        <v>182</v>
      </c>
      <c r="G298" s="1153" t="s">
        <v>36</v>
      </c>
      <c r="H298" s="1153" t="s">
        <v>105</v>
      </c>
      <c r="I298">
        <v>12.89</v>
      </c>
      <c r="J298" s="618">
        <f t="shared" si="84"/>
        <v>6.6718386346004648</v>
      </c>
      <c r="K298" s="835">
        <v>0.215</v>
      </c>
      <c r="L298" s="845">
        <v>4</v>
      </c>
      <c r="M298" s="609">
        <f t="shared" si="85"/>
        <v>0.86</v>
      </c>
      <c r="N298" s="828" t="s">
        <v>150</v>
      </c>
      <c r="O298" s="700">
        <v>0.21375</v>
      </c>
      <c r="P298" s="603">
        <v>44882</v>
      </c>
      <c r="Q298" s="603">
        <v>44917</v>
      </c>
      <c r="R298" s="609">
        <f t="shared" si="86"/>
        <v>0.58479532163742742</v>
      </c>
      <c r="S298" s="667">
        <f>IF(INDEX(Historical!$D$7:$D$1225,MATCH(B298,Historical!$B$7:$B$1249,0))=0,"n/a",(INDEX(Historical!$C$7:$C$1227,MATCH(B298,Historical!$B$7:$B$1249,0))/INDEX(Historical!$D$7:$D$1225,MATCH(B298,Historical!$B$7:$B$1249,0))-1)*100)</f>
        <v>2.4615384615384706</v>
      </c>
      <c r="T298" s="667">
        <f>IF(INDEX(Historical!$F$7:$F$1218,MATCH(B298,Historical!$B$7:$B$1249,0))=0,"n/a",((INDEX(Historical!$C$7:$C$1227,MATCH(B298,Historical!$B$7:$B$1249,0))/INDEX(Historical!$F$7:$F$1218,MATCH(B298,Historical!$B$7:$B$1249,0)))^(1/3)-1)*100)</f>
        <v>2.5247183031277265</v>
      </c>
      <c r="U298" s="667">
        <f>IF(INDEX(Historical!$H$7:$H$1218,MATCH(B298,Historical!$B$7:$B$1249,0))=0,"n/a",((INDEX(Historical!$C$7:$C$1227,MATCH(B298,Historical!$B$7:$B$1249,0))/INDEX(Historical!$H$7:$H$1218,MATCH(B298,Historical!$B$7:$B$1249,0)))^(1/5)-1)*100)</f>
        <v>2.5924314201370091</v>
      </c>
      <c r="V298" s="667">
        <f>IF(INDEX(Historical!$N$7:$N$1218,MATCH(B298,Historical!$B$7:$B$1249,0))=0,"n/a",((INDEX(Historical!$C$7:$C$1227,MATCH(B298,Historical!$B$7:$B$1249,0))/INDEX(Historical!$N$7:$N$1218,MATCH(B298,Historical!$B$7:$B$1249,0)))^(1/10)-1)*100)</f>
        <v>2.7856226873689716</v>
      </c>
      <c r="W298" s="668">
        <f t="shared" si="87"/>
        <v>0.9306470082585262</v>
      </c>
      <c r="X298" s="669" t="str">
        <f t="shared" si="88"/>
        <v>n/a</v>
      </c>
      <c r="Y298" s="834"/>
      <c r="Z298" s="618">
        <f t="shared" si="89"/>
        <v>307.14285714285711</v>
      </c>
      <c r="AA298" s="844">
        <f t="shared" si="90"/>
        <v>46.035714285714285</v>
      </c>
      <c r="AB298" s="845">
        <v>12</v>
      </c>
      <c r="AC298" s="824">
        <v>0.28000000000000003</v>
      </c>
      <c r="AD298" s="824">
        <v>5.44</v>
      </c>
      <c r="AE298" s="824">
        <v>0.61</v>
      </c>
      <c r="AF298" s="824">
        <v>2.39</v>
      </c>
      <c r="AG298" s="824">
        <v>4.7</v>
      </c>
      <c r="AH298" s="824">
        <v>-53.6</v>
      </c>
      <c r="AI298" s="824">
        <v>94.13</v>
      </c>
      <c r="AJ298" s="824">
        <v>-10.299999999999999</v>
      </c>
      <c r="AK298" s="824">
        <v>9</v>
      </c>
      <c r="AL298" s="836">
        <v>1040</v>
      </c>
      <c r="AM298" s="830">
        <v>0.1</v>
      </c>
      <c r="AN298" s="824">
        <v>0.06</v>
      </c>
      <c r="AO298" s="705">
        <f t="shared" si="91"/>
        <v>-36.771444230976812</v>
      </c>
      <c r="AP298" s="706">
        <f t="shared" si="92"/>
        <v>9.264270054737473</v>
      </c>
      <c r="AQ298" s="846">
        <f t="shared" si="93"/>
        <v>121.1338027759635</v>
      </c>
      <c r="AR298" s="618">
        <f>INDEX(Historical!$C$7:$C$1227,MATCH(B298,Historical!$B$7:$B$1249,0))*IF(AH298="n/a",1.03,IF(AH298&lt;0,1.01,IF(AH298&gt;10,1.1,(1+AH298/100))))</f>
        <v>0.84082500000000004</v>
      </c>
      <c r="AS298" s="844">
        <f t="shared" si="94"/>
        <v>0.9249075000000001</v>
      </c>
      <c r="AT298" s="844">
        <f t="shared" ref="AT298:AV317" si="99">IF($AK298="n/a",1.03*AS298,IF($AK298&lt;0,1.01*AS298,IF($AK298&gt;10,1.1*AS298,(1+$AK298/100)*AS298)))</f>
        <v>1.0081491750000002</v>
      </c>
      <c r="AU298" s="844">
        <f t="shared" si="99"/>
        <v>1.0988826007500003</v>
      </c>
      <c r="AV298" s="844">
        <f t="shared" si="99"/>
        <v>1.1977820348175003</v>
      </c>
      <c r="AW298" s="618">
        <f t="shared" si="95"/>
        <v>5.0705463105675008</v>
      </c>
      <c r="AX298" s="713">
        <f t="shared" si="96"/>
        <v>39.337054387645466</v>
      </c>
      <c r="AY298" s="891">
        <v>0.35</v>
      </c>
      <c r="AZ298" s="830">
        <v>16.59</v>
      </c>
      <c r="BA298" s="830">
        <v>-32.08</v>
      </c>
      <c r="BB298" s="830">
        <v>4.8899999999999997</v>
      </c>
      <c r="BC298" s="830">
        <v>-10.65</v>
      </c>
      <c r="BE298" s="594">
        <v>2003</v>
      </c>
      <c r="BF298" s="856">
        <f t="shared" si="97"/>
        <v>2</v>
      </c>
      <c r="BG298" s="840">
        <v>2.8000000000000003</v>
      </c>
      <c r="BH298" s="823" t="s">
        <v>4455</v>
      </c>
      <c r="BI298" s="823" t="s">
        <v>4456</v>
      </c>
    </row>
    <row r="299" spans="1:61" ht="11.25" hidden="1" customHeight="1" x14ac:dyDescent="0.2">
      <c r="A299" s="822" t="s">
        <v>4869</v>
      </c>
      <c r="B299" s="833" t="s">
        <v>1252</v>
      </c>
      <c r="C299" s="889" t="s">
        <v>244</v>
      </c>
      <c r="D299" s="889" t="s">
        <v>4184</v>
      </c>
      <c r="E299" s="699">
        <v>13</v>
      </c>
      <c r="F299" s="1153">
        <v>283</v>
      </c>
      <c r="G299" s="1153" t="s">
        <v>114</v>
      </c>
      <c r="H299" s="1153" t="s">
        <v>114</v>
      </c>
      <c r="I299" t="n">
        <v>320.48</v>
      </c>
      <c r="J299" s="618">
        <f t="shared" si="84"/>
        <v>2.3714428357463802</v>
      </c>
      <c r="K299" s="835">
        <v>1.9</v>
      </c>
      <c r="L299" s="845">
        <v>4</v>
      </c>
      <c r="M299" s="609">
        <f t="shared" si="85"/>
        <v>7.6</v>
      </c>
      <c r="N299" s="828" t="s">
        <v>598</v>
      </c>
      <c r="O299" s="700">
        <v>1.65</v>
      </c>
      <c r="P299" s="603">
        <v>44629</v>
      </c>
      <c r="Q299" s="603">
        <v>44644</v>
      </c>
      <c r="R299" s="609">
        <f t="shared" si="86"/>
        <v>15.151515151515152</v>
      </c>
      <c r="S299" s="667">
        <f>IF(INDEX(Historical!$D$7:$D$1225,MATCH(B299,Historical!$B$7:$B$1249,0))=0,"n/a",(INDEX(Historical!$C$7:$C$1227,MATCH(B299,Historical!$B$7:$B$1249,0))/INDEX(Historical!$D$7:$D$1225,MATCH(B299,Historical!$B$7:$B$1249,0))-1)*100)</f>
        <v>9.9999999999999858</v>
      </c>
      <c r="T299" s="667">
        <f>IF(INDEX(Historical!$F$7:$F$1218,MATCH(B299,Historical!$B$7:$B$1249,0))=0,"n/a",((INDEX(Historical!$C$7:$C$1227,MATCH(B299,Historical!$B$7:$B$1249,0))/INDEX(Historical!$F$7:$F$1218,MATCH(B299,Historical!$B$7:$B$1249,0)))^(1/3)-1)*100)</f>
        <v>17.008004604242764</v>
      </c>
      <c r="U299" s="667">
        <f>IF(INDEX(Historical!$H$7:$H$1218,MATCH(B299,Historical!$B$7:$B$1249,0))=0,"n/a",((INDEX(Historical!$C$7:$C$1227,MATCH(B299,Historical!$B$7:$B$1249,0))/INDEX(Historical!$H$7:$H$1218,MATCH(B299,Historical!$B$7:$B$1249,0)))^(1/5)-1)*100)</f>
        <v>19.04933414519807</v>
      </c>
      <c r="V299" s="667">
        <f>IF(INDEX(Historical!$N$7:$N$1218,MATCH(B299,Historical!$B$7:$B$1249,0))=0,"n/a",((INDEX(Historical!$C$7:$C$1227,MATCH(B299,Historical!$B$7:$B$1249,0))/INDEX(Historical!$N$7:$N$1218,MATCH(B299,Historical!$B$7:$B$1249,0)))^(1/10)-1)*100)</f>
        <v>20.295964796100385</v>
      </c>
      <c r="W299" s="668">
        <f t="shared" si="87"/>
        <v>0.93857741361761526</v>
      </c>
      <c r="X299" s="669">
        <f t="shared" si="88"/>
        <v>0.99215282006239958</v>
      </c>
      <c r="Y299" s="631"/>
      <c r="Z299" s="618">
        <f t="shared" si="89"/>
        <v>45.810729355033153</v>
      </c>
      <c r="AA299" s="844">
        <f t="shared" si="90"/>
        <v>19.317661241711875</v>
      </c>
      <c r="AB299" s="845">
        <v>1</v>
      </c>
      <c r="AC299" s="824">
        <v>16.59</v>
      </c>
      <c r="AD299" s="824">
        <v>1.21</v>
      </c>
      <c r="AE299" s="824">
        <v>2.08</v>
      </c>
      <c r="AF299" s="825">
        <v>248.79</v>
      </c>
      <c r="AG299" s="825" t="s">
        <v>135</v>
      </c>
      <c r="AH299" s="824">
        <v>30.099999999999998</v>
      </c>
      <c r="AI299" s="824">
        <v>1.55</v>
      </c>
      <c r="AJ299" s="824">
        <v>19.2</v>
      </c>
      <c r="AK299" s="824">
        <v>15.7</v>
      </c>
      <c r="AL299" s="836">
        <v>326850</v>
      </c>
      <c r="AM299" s="830">
        <v>0.08</v>
      </c>
      <c r="AN299" s="825">
        <v>33.1</v>
      </c>
      <c r="AO299" s="705">
        <f t="shared" si="91"/>
        <v>2.1031157392325746</v>
      </c>
      <c r="AP299" s="706">
        <f t="shared" si="92"/>
        <v>21.420776980944449</v>
      </c>
      <c r="AQ299" s="846">
        <f t="shared" si="93"/>
        <v>1361.5122974851158</v>
      </c>
      <c r="AR299" s="618">
        <f>INDEX(Historical!$C$7:$C$1227,MATCH(B299,Historical!$B$7:$B$1249,0))*IF(AH299="n/a",1.03,IF(AH299&lt;0,1.01,IF(AH299&gt;10,1.1,(1+AH299/100))))</f>
        <v>7.26</v>
      </c>
      <c r="AS299" s="844">
        <f t="shared" si="94"/>
        <v>7.3725300000000002</v>
      </c>
      <c r="AT299" s="844">
        <f t="shared" si="99"/>
        <v>8.1097830000000002</v>
      </c>
      <c r="AU299" s="844">
        <f t="shared" si="99"/>
        <v>8.9207613000000006</v>
      </c>
      <c r="AV299" s="844">
        <f t="shared" si="99"/>
        <v>9.8128374300000019</v>
      </c>
      <c r="AW299" s="618">
        <f t="shared" si="95"/>
        <v>41.47591173</v>
      </c>
      <c r="AX299" s="713">
        <f t="shared" si="96"/>
        <v>12.941809701073389</v>
      </c>
      <c r="AY299" s="891">
        <v>0.96</v>
      </c>
      <c r="AZ299" s="830">
        <v>22.49</v>
      </c>
      <c r="BA299" s="830">
        <v>-22.97</v>
      </c>
      <c r="BB299" s="830">
        <v>11.219999999999999</v>
      </c>
      <c r="BC299" s="830">
        <v>7.9799999999999995</v>
      </c>
      <c r="BE299" s="594">
        <v>2010</v>
      </c>
      <c r="BF299" s="856">
        <f t="shared" si="97"/>
        <v>1</v>
      </c>
      <c r="BG299" s="840">
        <v>22.7</v>
      </c>
      <c r="BH299" s="823" t="s">
        <v>4455</v>
      </c>
      <c r="BI299" s="823" t="s">
        <v>4456</v>
      </c>
    </row>
    <row r="300" spans="1:61" ht="11.25" hidden="1" customHeight="1" x14ac:dyDescent="0.2">
      <c r="A300" s="829" t="s">
        <v>4870</v>
      </c>
      <c r="B300" s="833" t="s">
        <v>4050</v>
      </c>
      <c r="C300" s="889" t="s">
        <v>111</v>
      </c>
      <c r="D300" s="889" t="s">
        <v>4211</v>
      </c>
      <c r="E300" s="699">
        <v>14</v>
      </c>
      <c r="F300" s="1153">
        <v>259</v>
      </c>
      <c r="G300" s="1153" t="s">
        <v>105</v>
      </c>
      <c r="H300" s="1153" t="s">
        <v>105</v>
      </c>
      <c r="I300" t="n">
        <v>162.36</v>
      </c>
      <c r="J300" s="618">
        <f t="shared" si="84"/>
        <v>0.11086474501108645</v>
      </c>
      <c r="K300" s="835">
        <v>0.09</v>
      </c>
      <c r="L300" s="845">
        <v>2</v>
      </c>
      <c r="M300" s="609">
        <f t="shared" si="85"/>
        <v>0.18</v>
      </c>
      <c r="N300" s="828" t="s">
        <v>228</v>
      </c>
      <c r="O300" s="700">
        <v>0.08</v>
      </c>
      <c r="P300" s="895">
        <v>44377</v>
      </c>
      <c r="Q300" s="895">
        <v>44392</v>
      </c>
      <c r="R300" s="609">
        <f t="shared" si="86"/>
        <v>12.499999999999993</v>
      </c>
      <c r="S300" s="667">
        <f>IF(INDEX(Historical!$D$7:$D$1225,MATCH(B300,Historical!$B$7:$B$1249,0))=0,"n/a",(INDEX(Historical!$C$7:$C$1227,MATCH(B300,Historical!$B$7:$B$1249,0))/INDEX(Historical!$D$7:$D$1225,MATCH(B300,Historical!$B$7:$B$1249,0))-1)*100)</f>
        <v>6.25</v>
      </c>
      <c r="T300" s="667">
        <f>IF(INDEX(Historical!$F$7:$F$1218,MATCH(B300,Historical!$B$7:$B$1249,0))=0,"n/a",((INDEX(Historical!$C$7:$C$1227,MATCH(B300,Historical!$B$7:$B$1249,0))/INDEX(Historical!$F$7:$F$1218,MATCH(B300,Historical!$B$7:$B$1249,0)))^(1/3)-1)*100)</f>
        <v>17.497658733011633</v>
      </c>
      <c r="U300" s="667">
        <f>IF(INDEX(Historical!$H$7:$H$1218,MATCH(B300,Historical!$B$7:$B$1249,0))=0,"n/a",((INDEX(Historical!$C$7:$C$1227,MATCH(B300,Historical!$B$7:$B$1249,0))/INDEX(Historical!$H$7:$H$1218,MATCH(B300,Historical!$B$7:$B$1249,0)))^(1/5)-1)*100)</f>
        <v>15.69830960592169</v>
      </c>
      <c r="V300" s="667">
        <f>IF(INDEX(Historical!$N$7:$N$1218,MATCH(B300,Historical!$B$7:$B$1249,0))=0,"n/a",((INDEX(Historical!$C$7:$C$1227,MATCH(B300,Historical!$B$7:$B$1249,0))/INDEX(Historical!$N$7:$N$1218,MATCH(B300,Historical!$B$7:$B$1249,0)))^(1/10)-1)*100)</f>
        <v>16.988875336036969</v>
      </c>
      <c r="W300" s="668">
        <f t="shared" si="87"/>
        <v>0.92403465770463811</v>
      </c>
      <c r="X300" s="669">
        <f t="shared" si="88"/>
        <v>1.1628377485867918</v>
      </c>
      <c r="Y300" s="641"/>
      <c r="Z300" s="618">
        <f t="shared" si="89"/>
        <v>7.2874493927125501</v>
      </c>
      <c r="AA300" s="844">
        <f t="shared" si="90"/>
        <v>65.732793522267201</v>
      </c>
      <c r="AB300" s="845">
        <v>10</v>
      </c>
      <c r="AC300" s="824">
        <v>2.4700000000000002</v>
      </c>
      <c r="AD300" s="824">
        <v>4.58</v>
      </c>
      <c r="AE300" s="824">
        <v>8.81</v>
      </c>
      <c r="AF300" s="824">
        <v>8.68</v>
      </c>
      <c r="AG300" s="824">
        <v>14.499999999999998</v>
      </c>
      <c r="AH300" s="824">
        <v>-3.5000000000000004</v>
      </c>
      <c r="AI300" s="824">
        <v>19.71</v>
      </c>
      <c r="AJ300" s="824">
        <v>13.5</v>
      </c>
      <c r="AK300" s="824">
        <v>13.86</v>
      </c>
      <c r="AL300" s="836">
        <v>18580</v>
      </c>
      <c r="AM300" s="830">
        <v>0.2</v>
      </c>
      <c r="AN300" s="824">
        <v>0.1</v>
      </c>
      <c r="AO300" s="705">
        <f t="shared" si="91"/>
        <v>-49.923619171334423</v>
      </c>
      <c r="AP300" s="706">
        <f t="shared" si="92"/>
        <v>15.809174350932777</v>
      </c>
      <c r="AQ300" s="846">
        <f t="shared" si="93"/>
        <v>403.56976688583825</v>
      </c>
      <c r="AR300" s="618">
        <f>INDEX(Historical!$C$7:$C$1227,MATCH(B300,Historical!$B$7:$B$1249,0))*IF(AH300="n/a",1.03,IF(AH300&lt;0,1.01,IF(AH300&gt;10,1.1,(1+AH300/100))))</f>
        <v>0.17170000000000002</v>
      </c>
      <c r="AS300" s="844">
        <f t="shared" si="94"/>
        <v>0.18887000000000004</v>
      </c>
      <c r="AT300" s="844">
        <f t="shared" si="99"/>
        <v>0.20775700000000005</v>
      </c>
      <c r="AU300" s="844">
        <f t="shared" si="99"/>
        <v>0.22853270000000009</v>
      </c>
      <c r="AV300" s="844">
        <f t="shared" si="99"/>
        <v>0.25138597000000013</v>
      </c>
      <c r="AW300" s="618">
        <f t="shared" si="95"/>
        <v>1.0482456700000002</v>
      </c>
      <c r="AX300" s="713">
        <f t="shared" si="96"/>
        <v>0.64563049396403061</v>
      </c>
      <c r="AY300" s="891">
        <v>1.1499999999999999</v>
      </c>
      <c r="AZ300" s="830">
        <v>27.85</v>
      </c>
      <c r="BA300" s="830">
        <v>-1.9900000000000002</v>
      </c>
      <c r="BB300" s="830">
        <v>5.67</v>
      </c>
      <c r="BC300" s="830">
        <v>9.83</v>
      </c>
      <c r="BE300" s="594">
        <v>2008</v>
      </c>
      <c r="BF300" s="856">
        <f t="shared" si="97"/>
        <v>2</v>
      </c>
      <c r="BG300" s="840">
        <v>9.4</v>
      </c>
      <c r="BH300" s="823" t="s">
        <v>4455</v>
      </c>
      <c r="BI300" s="823" t="s">
        <v>4456</v>
      </c>
    </row>
    <row r="301" spans="1:61" s="737" customFormat="1" ht="11.25" hidden="1" customHeight="1" x14ac:dyDescent="0.2">
      <c r="A301" s="886" t="s">
        <v>4540</v>
      </c>
      <c r="B301" s="743" t="s">
        <v>4533</v>
      </c>
      <c r="C301" s="889" t="s">
        <v>177</v>
      </c>
      <c r="D301" s="889" t="s">
        <v>4203</v>
      </c>
      <c r="E301" s="721">
        <v>6</v>
      </c>
      <c r="F301" s="1153">
        <v>678</v>
      </c>
      <c r="G301" s="1154" t="s">
        <v>105</v>
      </c>
      <c r="H301" s="1154" t="s">
        <v>105</v>
      </c>
      <c r="I301" t="n">
        <v>29.55</v>
      </c>
      <c r="J301" s="723">
        <f t="shared" si="84"/>
        <v>7.6169204737732654</v>
      </c>
      <c r="K301" s="724">
        <v>0.56269999999999998</v>
      </c>
      <c r="L301" s="725">
        <v>4</v>
      </c>
      <c r="M301" s="726">
        <f t="shared" si="85"/>
        <v>2.2507999999999999</v>
      </c>
      <c r="N301" s="727" t="s">
        <v>106</v>
      </c>
      <c r="O301" s="728">
        <v>0.55589999999999995</v>
      </c>
      <c r="P301" s="1049">
        <v>44867</v>
      </c>
      <c r="Q301" s="1049">
        <v>44879</v>
      </c>
      <c r="R301" s="726">
        <f t="shared" si="86"/>
        <v>1.2232415902140725</v>
      </c>
      <c r="S301" s="667">
        <f>IF(INDEX(Historical!$D$7:$D$1225,MATCH(B301,Historical!$B$7:$B$1249,0))=0,"n/a",(INDEX(Historical!$C$7:$C$1227,MATCH(B301,Historical!$B$7:$B$1249,0))/INDEX(Historical!$D$7:$D$1225,MATCH(B301,Historical!$B$7:$B$1249,0))-1)*100)</f>
        <v>10.347014065021899</v>
      </c>
      <c r="T301" s="667">
        <f>IF(INDEX(Historical!$F$7:$F$1218,MATCH(B301,Historical!$B$7:$B$1249,0))=0,"n/a",((INDEX(Historical!$C$7:$C$1227,MATCH(B301,Historical!$B$7:$B$1249,0))/INDEX(Historical!$F$7:$F$1218,MATCH(B301,Historical!$B$7:$B$1249,0)))^(1/3)-1)*100)</f>
        <v>12.130751207014633</v>
      </c>
      <c r="U301" s="667" t="str">
        <f>IF(INDEX(Historical!$H$7:$H$1218,MATCH(B301,Historical!$B$7:$B$1249,0))=0,"n/a",((INDEX(Historical!$C$7:$C$1227,MATCH(B301,Historical!$B$7:$B$1249,0))/INDEX(Historical!$H$7:$H$1218,MATCH(B301,Historical!$B$7:$B$1249,0)))^(1/5)-1)*100)</f>
        <v>n/a</v>
      </c>
      <c r="V301" s="667" t="str">
        <f>IF(INDEX(Historical!$N$7:$N$1218,MATCH(B301,Historical!$B$7:$B$1249,0))=0,"n/a",((INDEX(Historical!$C$7:$C$1227,MATCH(B301,Historical!$B$7:$B$1249,0))/INDEX(Historical!$N$7:$N$1218,MATCH(B301,Historical!$B$7:$B$1249,0)))^(1/10)-1)*100)</f>
        <v>n/a</v>
      </c>
      <c r="W301" s="668" t="str">
        <f t="shared" si="87"/>
        <v>n/a</v>
      </c>
      <c r="X301" s="669" t="str">
        <f t="shared" si="88"/>
        <v>n/a</v>
      </c>
      <c r="Y301" s="890"/>
      <c r="Z301" s="723">
        <f t="shared" si="89"/>
        <v>110.33333333333333</v>
      </c>
      <c r="AA301" s="730">
        <f t="shared" si="90"/>
        <v>14.48529411764706</v>
      </c>
      <c r="AB301" s="725">
        <v>12</v>
      </c>
      <c r="AC301" s="731">
        <v>2.04</v>
      </c>
      <c r="AD301" s="731">
        <v>1.34</v>
      </c>
      <c r="AE301" s="731">
        <v>6.24</v>
      </c>
      <c r="AF301" s="731">
        <v>5.41</v>
      </c>
      <c r="AG301" s="731">
        <v>34.9</v>
      </c>
      <c r="AH301" s="731">
        <v>36.199999999999996</v>
      </c>
      <c r="AI301" s="731">
        <v>15.42</v>
      </c>
      <c r="AJ301" s="731">
        <v>-13.700000000000001</v>
      </c>
      <c r="AK301" s="731">
        <v>11.14</v>
      </c>
      <c r="AL301" s="732">
        <v>7970</v>
      </c>
      <c r="AM301" s="733">
        <v>2.58</v>
      </c>
      <c r="AN301" s="731">
        <v>11.74</v>
      </c>
      <c r="AO301" s="734" t="str">
        <f t="shared" si="91"/>
        <v>n/a</v>
      </c>
      <c r="AP301" s="735" t="str">
        <f t="shared" si="92"/>
        <v>n/a</v>
      </c>
      <c r="AQ301" s="846">
        <f t="shared" si="93"/>
        <v>86.625520675282417</v>
      </c>
      <c r="AR301" s="618">
        <f>INDEX(Historical!$C$7:$C$1227,MATCH(B301,Historical!$B$7:$B$1249,0))*IF(AH301="n/a",1.03,IF(AH301&lt;0,1.01,IF(AH301&gt;10,1.1,(1+AH301/100))))</f>
        <v>2.1057299999999999</v>
      </c>
      <c r="AS301" s="730">
        <f t="shared" si="94"/>
        <v>2.316303</v>
      </c>
      <c r="AT301" s="730">
        <f t="shared" si="99"/>
        <v>2.5479333000000004</v>
      </c>
      <c r="AU301" s="730">
        <f t="shared" si="99"/>
        <v>2.8027266300000009</v>
      </c>
      <c r="AV301" s="730">
        <f t="shared" si="99"/>
        <v>3.0829992930000012</v>
      </c>
      <c r="AW301" s="723">
        <f t="shared" si="95"/>
        <v>12.855692223000002</v>
      </c>
      <c r="AX301" s="736">
        <f t="shared" si="96"/>
        <v>43.504880619289345</v>
      </c>
      <c r="AY301" s="892">
        <v>1.63</v>
      </c>
      <c r="AZ301" s="733">
        <v>31.16</v>
      </c>
      <c r="BA301" s="733">
        <v>-12.55</v>
      </c>
      <c r="BB301" s="733">
        <v>12.9</v>
      </c>
      <c r="BC301" s="733">
        <v>5.5100000000000007</v>
      </c>
      <c r="BD301" s="866"/>
      <c r="BE301" s="594">
        <v>2017</v>
      </c>
      <c r="BF301" s="856">
        <f t="shared" si="97"/>
        <v>1</v>
      </c>
      <c r="BG301" s="784">
        <v>2.1999999999999997</v>
      </c>
      <c r="BH301" s="823" t="s">
        <v>4455</v>
      </c>
      <c r="BI301" s="823" t="s">
        <v>4456</v>
      </c>
    </row>
    <row r="302" spans="1:61" ht="11.25" hidden="1" customHeight="1" x14ac:dyDescent="0.2">
      <c r="A302" s="822" t="s">
        <v>4871</v>
      </c>
      <c r="B302" s="833" t="s">
        <v>3770</v>
      </c>
      <c r="C302" s="889" t="s">
        <v>107</v>
      </c>
      <c r="D302" s="889" t="s">
        <v>4198</v>
      </c>
      <c r="E302" s="699">
        <v>9</v>
      </c>
      <c r="F302" s="1153">
        <v>545</v>
      </c>
      <c r="G302" s="1153" t="s">
        <v>105</v>
      </c>
      <c r="H302" s="1153" t="s">
        <v>105</v>
      </c>
      <c r="I302">
        <v>17.52</v>
      </c>
      <c r="J302" s="618">
        <f t="shared" si="84"/>
        <v>2.7397260273972601</v>
      </c>
      <c r="K302" s="842">
        <v>0.12</v>
      </c>
      <c r="L302" s="594">
        <v>4</v>
      </c>
      <c r="M302" s="609">
        <f t="shared" si="85"/>
        <v>0.48</v>
      </c>
      <c r="N302" s="594" t="s">
        <v>4065</v>
      </c>
      <c r="O302" s="701">
        <v>0.1</v>
      </c>
      <c r="P302" s="603">
        <v>44771</v>
      </c>
      <c r="Q302" s="603">
        <v>44788</v>
      </c>
      <c r="R302" s="609">
        <f t="shared" si="86"/>
        <v>19.999999999999989</v>
      </c>
      <c r="S302" s="667">
        <f>IF(INDEX(Historical!$D$7:$D$1225,MATCH(B302,Historical!$B$7:$B$1249,0))=0,"n/a",(INDEX(Historical!$C$7:$C$1227,MATCH(B302,Historical!$B$7:$B$1249,0))/INDEX(Historical!$D$7:$D$1225,MATCH(B302,Historical!$B$7:$B$1249,0))-1)*100)</f>
        <v>12.307692307692308</v>
      </c>
      <c r="T302" s="667">
        <f>IF(INDEX(Historical!$F$7:$F$1218,MATCH(B302,Historical!$B$7:$B$1249,0))=0,"n/a",((INDEX(Historical!$C$7:$C$1227,MATCH(B302,Historical!$B$7:$B$1249,0))/INDEX(Historical!$F$7:$F$1218,MATCH(B302,Historical!$B$7:$B$1249,0)))^(1/3)-1)*100)</f>
        <v>11.971244580150131</v>
      </c>
      <c r="U302" s="667">
        <f>IF(INDEX(Historical!$H$7:$H$1218,MATCH(B302,Historical!$B$7:$B$1249,0))=0,"n/a",((INDEX(Historical!$C$7:$C$1227,MATCH(B302,Historical!$B$7:$B$1249,0))/INDEX(Historical!$H$7:$H$1218,MATCH(B302,Historical!$B$7:$B$1249,0)))^(1/5)-1)*100)</f>
        <v>16.511498685072556</v>
      </c>
      <c r="V302" s="667">
        <f>IF(INDEX(Historical!$N$7:$N$1218,MATCH(B302,Historical!$B$7:$B$1249,0))=0,"n/a",((INDEX(Historical!$C$7:$C$1227,MATCH(B302,Historical!$B$7:$B$1249,0))/INDEX(Historical!$N$7:$N$1218,MATCH(B302,Historical!$B$7:$B$1249,0)))^(1/10)-1)*100)</f>
        <v>11.766374091429688</v>
      </c>
      <c r="W302" s="668">
        <f t="shared" si="87"/>
        <v>1.4032784064803014</v>
      </c>
      <c r="X302" s="669">
        <f t="shared" si="88"/>
        <v>2.0639373356340696</v>
      </c>
      <c r="Y302" s="833"/>
      <c r="Z302" s="618">
        <f t="shared" si="89"/>
        <v>31.372549019607842</v>
      </c>
      <c r="AA302" s="844">
        <f t="shared" si="90"/>
        <v>11.450980392156863</v>
      </c>
      <c r="AB302" s="1155">
        <v>12</v>
      </c>
      <c r="AC302" s="837">
        <v>1.53</v>
      </c>
      <c r="AD302" s="837" t="s">
        <v>135</v>
      </c>
      <c r="AE302" s="837">
        <v>2.71</v>
      </c>
      <c r="AF302" s="837">
        <v>1.1599999999999999</v>
      </c>
      <c r="AG302" s="837">
        <v>10.100000000000001</v>
      </c>
      <c r="AH302" s="837">
        <v>-10.199999999999999</v>
      </c>
      <c r="AI302" s="837" t="s">
        <v>135</v>
      </c>
      <c r="AJ302" s="837">
        <v>8</v>
      </c>
      <c r="AK302" s="837" t="s">
        <v>135</v>
      </c>
      <c r="AL302" s="837">
        <v>54.65</v>
      </c>
      <c r="AM302" s="837">
        <v>9.6</v>
      </c>
      <c r="AN302" s="837">
        <v>0</v>
      </c>
      <c r="AO302" s="705">
        <f t="shared" si="91"/>
        <v>7.8002443203129541</v>
      </c>
      <c r="AP302" s="706">
        <f t="shared" si="92"/>
        <v>19.251224712469817</v>
      </c>
      <c r="AQ302" s="846">
        <f t="shared" si="93"/>
        <v>-23.165004342199612</v>
      </c>
      <c r="AR302" s="618">
        <f>INDEX(Historical!$C$7:$C$1227,MATCH(B302,Historical!$B$7:$B$1249,0))*IF(AH302="n/a",1.03,IF(AH302&lt;0,1.01,IF(AH302&gt;10,1.1,(1+AH302/100))))</f>
        <v>0.36864999999999998</v>
      </c>
      <c r="AS302" s="844">
        <f t="shared" si="94"/>
        <v>0.37970949999999998</v>
      </c>
      <c r="AT302" s="844">
        <f t="shared" si="99"/>
        <v>0.39110078500000001</v>
      </c>
      <c r="AU302" s="844">
        <f t="shared" si="99"/>
        <v>0.40283380855000001</v>
      </c>
      <c r="AV302" s="844">
        <f t="shared" si="99"/>
        <v>0.4149188228065</v>
      </c>
      <c r="AW302" s="618">
        <f t="shared" si="95"/>
        <v>1.9572129163565</v>
      </c>
      <c r="AX302" s="713">
        <f t="shared" si="96"/>
        <v>11.171306600208334</v>
      </c>
      <c r="AY302" s="695">
        <v>0.41</v>
      </c>
      <c r="AZ302" s="840">
        <v>11.16</v>
      </c>
      <c r="BA302" s="840">
        <v>-22.17</v>
      </c>
      <c r="BB302" s="840">
        <v>-3.7900000000000005</v>
      </c>
      <c r="BC302" s="840">
        <v>-6.81</v>
      </c>
      <c r="BE302" s="594">
        <v>2014</v>
      </c>
      <c r="BF302" s="856">
        <f t="shared" si="97"/>
        <v>1</v>
      </c>
      <c r="BG302" s="840">
        <v>0.89999999999999991</v>
      </c>
      <c r="BH302" s="823" t="s">
        <v>4455</v>
      </c>
      <c r="BI302" s="823" t="s">
        <v>4456</v>
      </c>
    </row>
    <row r="303" spans="1:61" ht="11.25" hidden="1" customHeight="1" x14ac:dyDescent="0.2">
      <c r="A303" s="822" t="s">
        <v>4872</v>
      </c>
      <c r="B303" s="833" t="s">
        <v>1241</v>
      </c>
      <c r="C303" s="889" t="s">
        <v>107</v>
      </c>
      <c r="D303" s="889" t="s">
        <v>4205</v>
      </c>
      <c r="E303" s="699">
        <v>11</v>
      </c>
      <c r="F303" s="1153">
        <v>395</v>
      </c>
      <c r="G303" s="1133" t="s">
        <v>105</v>
      </c>
      <c r="H303" s="1133" t="s">
        <v>105</v>
      </c>
      <c r="I303">
        <v>30.85</v>
      </c>
      <c r="J303" s="618">
        <f t="shared" si="84"/>
        <v>2.7228525121555913</v>
      </c>
      <c r="K303" s="835">
        <v>0.21</v>
      </c>
      <c r="L303" s="845">
        <v>4</v>
      </c>
      <c r="M303" s="609">
        <f t="shared" si="85"/>
        <v>0.84</v>
      </c>
      <c r="N303" s="828" t="s">
        <v>694</v>
      </c>
      <c r="O303" s="700">
        <v>0.2</v>
      </c>
      <c r="P303" s="1006">
        <v>44502</v>
      </c>
      <c r="Q303" s="1006">
        <v>44517</v>
      </c>
      <c r="R303" s="609">
        <f t="shared" si="86"/>
        <v>4.9999999999999902</v>
      </c>
      <c r="S303" s="667">
        <f>IF(INDEX(Historical!$D$7:$D$1225,MATCH(B303,Historical!$B$7:$B$1249,0))=0,"n/a",(INDEX(Historical!$C$7:$C$1227,MATCH(B303,Historical!$B$7:$B$1249,0))/INDEX(Historical!$D$7:$D$1225,MATCH(B303,Historical!$B$7:$B$1249,0))-1)*100)</f>
        <v>1.2499999999999956</v>
      </c>
      <c r="T303" s="667">
        <f>IF(INDEX(Historical!$F$7:$F$1218,MATCH(B303,Historical!$B$7:$B$1249,0))=0,"n/a",((INDEX(Historical!$C$7:$C$1227,MATCH(B303,Historical!$B$7:$B$1249,0))/INDEX(Historical!$F$7:$F$1218,MATCH(B303,Historical!$B$7:$B$1249,0)))^(1/3)-1)*100)</f>
        <v>4.0041911525952045</v>
      </c>
      <c r="U303" s="667">
        <f>IF(INDEX(Historical!$H$7:$H$1218,MATCH(B303,Historical!$B$7:$B$1249,0))=0,"n/a",((INDEX(Historical!$C$7:$C$1227,MATCH(B303,Historical!$B$7:$B$1249,0))/INDEX(Historical!$H$7:$H$1218,MATCH(B303,Historical!$B$7:$B$1249,0)))^(1/5)-1)*100)</f>
        <v>11.500658485308325</v>
      </c>
      <c r="V303" s="667">
        <f>IF(INDEX(Historical!$N$7:$N$1218,MATCH(B303,Historical!$B$7:$B$1249,0))=0,"n/a",((INDEX(Historical!$C$7:$C$1227,MATCH(B303,Historical!$B$7:$B$1249,0))/INDEX(Historical!$N$7:$N$1218,MATCH(B303,Historical!$B$7:$B$1249,0)))^(1/10)-1)*100)</f>
        <v>20.075434451143039</v>
      </c>
      <c r="W303" s="668">
        <f t="shared" si="87"/>
        <v>0.57287220923149229</v>
      </c>
      <c r="X303" s="669">
        <f t="shared" si="88"/>
        <v>0.71879115533177029</v>
      </c>
      <c r="Y303" s="632" t="s">
        <v>4173</v>
      </c>
      <c r="Z303" s="618">
        <f t="shared" si="89"/>
        <v>37.837837837837832</v>
      </c>
      <c r="AA303" s="844">
        <f t="shared" si="90"/>
        <v>13.896396396396396</v>
      </c>
      <c r="AB303" s="845">
        <v>12</v>
      </c>
      <c r="AC303" s="824">
        <v>2.2200000000000002</v>
      </c>
      <c r="AD303" s="824">
        <v>2.09</v>
      </c>
      <c r="AE303" s="824">
        <v>5.38</v>
      </c>
      <c r="AF303" s="824">
        <v>1.47</v>
      </c>
      <c r="AG303" s="824">
        <v>9.7000000000000011</v>
      </c>
      <c r="AH303" s="824">
        <v>111.7</v>
      </c>
      <c r="AI303" s="824">
        <v>15.35</v>
      </c>
      <c r="AJ303" s="824">
        <v>16</v>
      </c>
      <c r="AK303" s="824">
        <v>7.0000000000000009</v>
      </c>
      <c r="AL303" s="836">
        <v>1130</v>
      </c>
      <c r="AM303" s="830">
        <v>0.70000000000000007</v>
      </c>
      <c r="AN303" s="824">
        <v>0.03</v>
      </c>
      <c r="AO303" s="705">
        <f t="shared" si="91"/>
        <v>0.32711460106751922</v>
      </c>
      <c r="AP303" s="706">
        <f t="shared" si="92"/>
        <v>14.223510997463915</v>
      </c>
      <c r="AQ303" s="846">
        <f t="shared" si="93"/>
        <v>-4.7163236489115246</v>
      </c>
      <c r="AR303" s="618">
        <f>INDEX(Historical!$C$7:$C$1227,MATCH(B303,Historical!$B$7:$B$1249,0))*IF(AH303="n/a",1.03,IF(AH303&lt;0,1.01,IF(AH303&gt;10,1.1,(1+AH303/100))))</f>
        <v>0.89100000000000013</v>
      </c>
      <c r="AS303" s="844">
        <f t="shared" si="94"/>
        <v>0.98010000000000019</v>
      </c>
      <c r="AT303" s="844">
        <f t="shared" si="99"/>
        <v>1.0487070000000003</v>
      </c>
      <c r="AU303" s="844">
        <f t="shared" si="99"/>
        <v>1.1221164900000005</v>
      </c>
      <c r="AV303" s="844">
        <f t="shared" si="99"/>
        <v>1.2006646443000006</v>
      </c>
      <c r="AW303" s="618">
        <f t="shared" si="95"/>
        <v>5.2425881343000018</v>
      </c>
      <c r="AX303" s="713">
        <f t="shared" si="96"/>
        <v>16.993802704376019</v>
      </c>
      <c r="AY303" s="891">
        <v>0.62</v>
      </c>
      <c r="AZ303" s="830">
        <v>57.05</v>
      </c>
      <c r="BA303" s="830">
        <v>-4.1900000000000004</v>
      </c>
      <c r="BB303" s="830">
        <v>7.1999999999999993</v>
      </c>
      <c r="BC303" s="830">
        <v>22.57</v>
      </c>
      <c r="BE303" s="594">
        <v>2011</v>
      </c>
      <c r="BF303" s="856">
        <f t="shared" si="97"/>
        <v>1</v>
      </c>
      <c r="BG303" s="840">
        <v>1.0999999999999999</v>
      </c>
      <c r="BH303" s="823" t="s">
        <v>4455</v>
      </c>
      <c r="BI303" s="823" t="s">
        <v>4456</v>
      </c>
    </row>
    <row r="304" spans="1:61" ht="11.25" hidden="1" customHeight="1" x14ac:dyDescent="0.2">
      <c r="A304" s="829" t="s">
        <v>4873</v>
      </c>
      <c r="B304" s="833" t="s">
        <v>609</v>
      </c>
      <c r="C304" s="889" t="s">
        <v>111</v>
      </c>
      <c r="D304" s="889" t="s">
        <v>210</v>
      </c>
      <c r="E304" s="699">
        <v>15</v>
      </c>
      <c r="F304" s="1153">
        <v>247</v>
      </c>
      <c r="G304" s="1155" t="s">
        <v>105</v>
      </c>
      <c r="H304" s="1155" t="s">
        <v>105</v>
      </c>
      <c r="I304" t="n">
        <v>51.58</v>
      </c>
      <c r="J304" s="618">
        <f t="shared" si="84"/>
        <v>1.6867002714230324</v>
      </c>
      <c r="K304" s="835">
        <v>0.2175</v>
      </c>
      <c r="L304" s="845">
        <v>4</v>
      </c>
      <c r="M304" s="609">
        <f t="shared" si="85"/>
        <v>0.87</v>
      </c>
      <c r="N304" s="828" t="s">
        <v>150</v>
      </c>
      <c r="O304" s="700">
        <v>0.215</v>
      </c>
      <c r="P304" s="603">
        <v>44546</v>
      </c>
      <c r="Q304" s="603">
        <v>44560</v>
      </c>
      <c r="R304" s="609">
        <f t="shared" si="86"/>
        <v>1.1627906976744196</v>
      </c>
      <c r="S304" s="667">
        <f>IF(INDEX(Historical!$D$7:$D$1225,MATCH(B304,Historical!$B$7:$B$1249,0))=0,"n/a",(INDEX(Historical!$C$7:$C$1227,MATCH(B304,Historical!$B$7:$B$1249,0))/INDEX(Historical!$D$7:$D$1225,MATCH(B304,Historical!$B$7:$B$1249,0))-1)*100)</f>
        <v>1.1730205278592365</v>
      </c>
      <c r="T304" s="667">
        <f>IF(INDEX(Historical!$F$7:$F$1218,MATCH(B304,Historical!$B$7:$B$1249,0))=0,"n/a",((INDEX(Historical!$C$7:$C$1227,MATCH(B304,Historical!$B$7:$B$1249,0))/INDEX(Historical!$F$7:$F$1218,MATCH(B304,Historical!$B$7:$B$1249,0)))^(1/3)-1)*100)</f>
        <v>1.2479005711020674</v>
      </c>
      <c r="U304" s="667">
        <f>IF(INDEX(Historical!$H$7:$H$1218,MATCH(B304,Historical!$B$7:$B$1249,0))=0,"n/a",((INDEX(Historical!$C$7:$C$1227,MATCH(B304,Historical!$B$7:$B$1249,0))/INDEX(Historical!$H$7:$H$1218,MATCH(B304,Historical!$B$7:$B$1249,0)))^(1/5)-1)*100)</f>
        <v>1.2015459506031334</v>
      </c>
      <c r="V304" s="667">
        <f>IF(INDEX(Historical!$N$7:$N$1218,MATCH(B304,Historical!$B$7:$B$1249,0))=0,"n/a",((INDEX(Historical!$C$7:$C$1227,MATCH(B304,Historical!$B$7:$B$1249,0))/INDEX(Historical!$N$7:$N$1218,MATCH(B304,Historical!$B$7:$B$1249,0)))^(1/10)-1)*100)</f>
        <v>1.2399508331666365</v>
      </c>
      <c r="W304" s="668">
        <f t="shared" si="87"/>
        <v>0.96902709241670248</v>
      </c>
      <c r="X304" s="669">
        <f t="shared" si="88"/>
        <v>0.15019324382539168</v>
      </c>
      <c r="Y304" s="640"/>
      <c r="Z304" s="618">
        <f t="shared" si="89"/>
        <v>30</v>
      </c>
      <c r="AA304" s="844">
        <f t="shared" si="90"/>
        <v>17.786206896551725</v>
      </c>
      <c r="AB304" s="845">
        <v>9</v>
      </c>
      <c r="AC304" s="824">
        <v>2.9</v>
      </c>
      <c r="AD304" s="824">
        <v>1.4</v>
      </c>
      <c r="AE304" s="824">
        <v>1.1299999999999999</v>
      </c>
      <c r="AF304" s="824">
        <v>3.13</v>
      </c>
      <c r="AG304" s="824">
        <v>17.8</v>
      </c>
      <c r="AH304" s="824">
        <v>-12.7</v>
      </c>
      <c r="AI304" s="824">
        <v>11.86</v>
      </c>
      <c r="AJ304" s="824">
        <v>8</v>
      </c>
      <c r="AK304" s="824">
        <v>12</v>
      </c>
      <c r="AL304" s="836">
        <v>3320</v>
      </c>
      <c r="AM304" s="830">
        <v>0.4</v>
      </c>
      <c r="AN304" s="824">
        <v>0</v>
      </c>
      <c r="AO304" s="705">
        <f t="shared" si="91"/>
        <v>-14.89796067452556</v>
      </c>
      <c r="AP304" s="706">
        <f t="shared" si="92"/>
        <v>2.888246222026166</v>
      </c>
      <c r="AQ304" s="846">
        <f t="shared" si="93"/>
        <v>57.297775058371926</v>
      </c>
      <c r="AR304" s="618">
        <f>INDEX(Historical!$C$7:$C$1227,MATCH(B304,Historical!$B$7:$B$1249,0))*IF(AH304="n/a",1.03,IF(AH304&lt;0,1.01,IF(AH304&gt;10,1.1,(1+AH304/100))))</f>
        <v>0.87112500000000004</v>
      </c>
      <c r="AS304" s="844">
        <f t="shared" si="94"/>
        <v>0.95823750000000008</v>
      </c>
      <c r="AT304" s="844">
        <f t="shared" si="99"/>
        <v>1.0540612500000002</v>
      </c>
      <c r="AU304" s="844">
        <f t="shared" si="99"/>
        <v>1.1594673750000002</v>
      </c>
      <c r="AV304" s="844">
        <f t="shared" si="99"/>
        <v>1.2754141125000003</v>
      </c>
      <c r="AW304" s="618">
        <f t="shared" si="95"/>
        <v>5.3183052375000006</v>
      </c>
      <c r="AX304" s="713">
        <f t="shared" si="96"/>
        <v>10.310789525979065</v>
      </c>
      <c r="AY304" s="891">
        <v>1.42</v>
      </c>
      <c r="AZ304" s="830">
        <v>38.269999999999996</v>
      </c>
      <c r="BA304" s="830">
        <v>-7.66</v>
      </c>
      <c r="BB304" s="830">
        <v>18.78</v>
      </c>
      <c r="BC304" s="830">
        <v>16.72</v>
      </c>
      <c r="BE304" s="594">
        <v>2008</v>
      </c>
      <c r="BF304" s="856">
        <f t="shared" si="97"/>
        <v>2</v>
      </c>
      <c r="BG304" s="840">
        <v>5.3</v>
      </c>
      <c r="BH304" s="823" t="s">
        <v>4455</v>
      </c>
      <c r="BI304" s="823" t="s">
        <v>4456</v>
      </c>
    </row>
    <row r="305" spans="1:61" ht="11.25" hidden="1" customHeight="1" x14ac:dyDescent="0.2">
      <c r="A305" s="822" t="s">
        <v>610</v>
      </c>
      <c r="B305" s="833" t="s">
        <v>611</v>
      </c>
      <c r="C305" s="889" t="s">
        <v>107</v>
      </c>
      <c r="D305" s="889" t="s">
        <v>4198</v>
      </c>
      <c r="E305" s="699">
        <v>16</v>
      </c>
      <c r="F305" s="1153">
        <v>246</v>
      </c>
      <c r="G305" s="1153" t="s">
        <v>105</v>
      </c>
      <c r="H305" s="1153" t="s">
        <v>105</v>
      </c>
      <c r="I305">
        <v>281.2</v>
      </c>
      <c r="J305" s="618">
        <f t="shared" si="84"/>
        <v>0.89615931721194886</v>
      </c>
      <c r="K305" s="842">
        <v>0.63</v>
      </c>
      <c r="L305" s="845">
        <v>4</v>
      </c>
      <c r="M305" s="609">
        <f t="shared" si="85"/>
        <v>2.52</v>
      </c>
      <c r="N305" s="828" t="s">
        <v>612</v>
      </c>
      <c r="O305" s="701">
        <v>0.61</v>
      </c>
      <c r="P305" s="603">
        <v>44924</v>
      </c>
      <c r="Q305" s="603">
        <v>44937</v>
      </c>
      <c r="R305" s="609">
        <f t="shared" si="86"/>
        <v>3.2786885245901667</v>
      </c>
      <c r="S305" s="667">
        <f>IF(INDEX(Historical!$D$7:$D$1225,MATCH(B305,Historical!$B$7:$B$1249,0))=0,"n/a",(INDEX(Historical!$C$7:$C$1227,MATCH(B305,Historical!$B$7:$B$1249,0))/INDEX(Historical!$D$7:$D$1225,MATCH(B305,Historical!$B$7:$B$1249,0))-1)*100)</f>
        <v>16.959064327485372</v>
      </c>
      <c r="T305" s="667">
        <f>IF(INDEX(Historical!$F$7:$F$1218,MATCH(B305,Historical!$B$7:$B$1249,0))=0,"n/a",((INDEX(Historical!$C$7:$C$1227,MATCH(B305,Historical!$B$7:$B$1249,0))/INDEX(Historical!$F$7:$F$1218,MATCH(B305,Historical!$B$7:$B$1249,0)))^(1/3)-1)*100)</f>
        <v>12.894226363161</v>
      </c>
      <c r="U305" s="667">
        <f>IF(INDEX(Historical!$H$7:$H$1218,MATCH(B305,Historical!$B$7:$B$1249,0))=0,"n/a",((INDEX(Historical!$C$7:$C$1227,MATCH(B305,Historical!$B$7:$B$1249,0))/INDEX(Historical!$H$7:$H$1218,MATCH(B305,Historical!$B$7:$B$1249,0)))^(1/5)-1)*100)</f>
        <v>10.391092901821718</v>
      </c>
      <c r="V305" s="667">
        <f>IF(INDEX(Historical!$N$7:$N$1218,MATCH(B305,Historical!$B$7:$B$1249,0))=0,"n/a",((INDEX(Historical!$C$7:$C$1227,MATCH(B305,Historical!$B$7:$B$1249,0))/INDEX(Historical!$N$7:$N$1218,MATCH(B305,Historical!$B$7:$B$1249,0)))^(1/10)-1)*100)</f>
        <v>7.3940923785779322</v>
      </c>
      <c r="W305" s="668">
        <f t="shared" si="87"/>
        <v>1.4053236516122867</v>
      </c>
      <c r="X305" s="669">
        <f t="shared" si="88"/>
        <v>0.49718147855606309</v>
      </c>
      <c r="Y305" s="630"/>
      <c r="Z305" s="618">
        <f t="shared" si="89"/>
        <v>13.152400835073069</v>
      </c>
      <c r="AA305" s="844">
        <f t="shared" si="90"/>
        <v>14.676409185803758</v>
      </c>
      <c r="AB305" s="845">
        <v>12</v>
      </c>
      <c r="AC305" s="824">
        <v>19.16</v>
      </c>
      <c r="AD305" s="824" t="s">
        <v>135</v>
      </c>
      <c r="AE305" s="824">
        <v>4.54</v>
      </c>
      <c r="AF305" s="824">
        <v>1.62</v>
      </c>
      <c r="AG305" s="824">
        <v>17.599999999999998</v>
      </c>
      <c r="AH305" s="824">
        <v>30.4</v>
      </c>
      <c r="AI305" s="824" t="s">
        <v>135</v>
      </c>
      <c r="AJ305" s="824">
        <v>20.9</v>
      </c>
      <c r="AK305" s="824" t="s">
        <v>135</v>
      </c>
      <c r="AL305" s="836">
        <v>587.09</v>
      </c>
      <c r="AM305" s="830">
        <v>2.2999999999999998</v>
      </c>
      <c r="AN305" s="824">
        <v>0</v>
      </c>
      <c r="AO305" s="705">
        <f t="shared" si="91"/>
        <v>-3.3891569667700914</v>
      </c>
      <c r="AP305" s="706">
        <f t="shared" si="92"/>
        <v>11.287252219033666</v>
      </c>
      <c r="AQ305" s="846">
        <f t="shared" si="93"/>
        <v>2.7959853971871063</v>
      </c>
      <c r="AR305" s="618">
        <f>INDEX(Historical!$C$7:$C$1227,MATCH(B305,Historical!$B$7:$B$1249,0))*IF(AH305="n/a",1.03,IF(AH305&lt;0,1.01,IF(AH305&gt;10,1.1,(1+AH305/100))))</f>
        <v>2.2000000000000002</v>
      </c>
      <c r="AS305" s="844">
        <f t="shared" si="94"/>
        <v>2.2660000000000005</v>
      </c>
      <c r="AT305" s="844">
        <f t="shared" si="99"/>
        <v>2.3339800000000004</v>
      </c>
      <c r="AU305" s="844">
        <f t="shared" si="99"/>
        <v>2.4039994000000005</v>
      </c>
      <c r="AV305" s="844">
        <f t="shared" si="99"/>
        <v>2.4761193820000007</v>
      </c>
      <c r="AW305" s="618">
        <f t="shared" si="95"/>
        <v>11.680098782000002</v>
      </c>
      <c r="AX305" s="713">
        <f t="shared" si="96"/>
        <v>4.1536624402560465</v>
      </c>
      <c r="AY305" s="891">
        <v>0.89</v>
      </c>
      <c r="AZ305" s="830">
        <v>20.78</v>
      </c>
      <c r="BA305" s="830">
        <v>-32.090000000000003</v>
      </c>
      <c r="BB305" s="830">
        <v>14.16</v>
      </c>
      <c r="BC305" s="830">
        <v>-2.62</v>
      </c>
      <c r="BE305" s="594">
        <v>2008</v>
      </c>
      <c r="BF305" s="856">
        <f t="shared" si="97"/>
        <v>2</v>
      </c>
      <c r="BG305" s="840">
        <v>1.7999999999999998</v>
      </c>
      <c r="BH305" s="823" t="s">
        <v>4455</v>
      </c>
      <c r="BI305" s="823" t="s">
        <v>4456</v>
      </c>
    </row>
    <row r="306" spans="1:61" ht="11.25" hidden="1" customHeight="1" x14ac:dyDescent="0.2">
      <c r="A306" s="829" t="s">
        <v>4874</v>
      </c>
      <c r="B306" s="833" t="s">
        <v>1232</v>
      </c>
      <c r="C306" s="889" t="s">
        <v>107</v>
      </c>
      <c r="D306" s="889" t="s">
        <v>117</v>
      </c>
      <c r="E306" s="699">
        <v>13</v>
      </c>
      <c r="F306" s="1153">
        <v>309</v>
      </c>
      <c r="G306" s="1155" t="s">
        <v>36</v>
      </c>
      <c r="H306" s="1155" t="s">
        <v>36</v>
      </c>
      <c r="I306" t="n">
        <v>74.64</v>
      </c>
      <c r="J306" s="618">
        <f t="shared" si="84"/>
        <v>2.277599142550911</v>
      </c>
      <c r="K306" s="835">
        <v>0.42499999999999999</v>
      </c>
      <c r="L306" s="845">
        <v>4</v>
      </c>
      <c r="M306" s="609">
        <f t="shared" si="85"/>
        <v>1.7</v>
      </c>
      <c r="N306" s="828" t="s">
        <v>162</v>
      </c>
      <c r="O306" s="700">
        <v>0.38500000000000001</v>
      </c>
      <c r="P306" s="603">
        <v>44895</v>
      </c>
      <c r="Q306" s="603">
        <v>44930</v>
      </c>
      <c r="R306" s="609">
        <f t="shared" si="86"/>
        <v>10.389610389610384</v>
      </c>
      <c r="S306" s="667">
        <f>IF(INDEX(Historical!$D$7:$D$1225,MATCH(B306,Historical!$B$7:$B$1249,0))=0,"n/a",(INDEX(Historical!$C$7:$C$1227,MATCH(B306,Historical!$B$7:$B$1249,0))/INDEX(Historical!$D$7:$D$1225,MATCH(B306,Historical!$B$7:$B$1249,0))-1)*100)</f>
        <v>7.8431372549019773</v>
      </c>
      <c r="T306" s="667">
        <f>IF(INDEX(Historical!$F$7:$F$1218,MATCH(B306,Historical!$B$7:$B$1249,0))=0,"n/a",((INDEX(Historical!$C$7:$C$1227,MATCH(B306,Historical!$B$7:$B$1249,0))/INDEX(Historical!$F$7:$F$1218,MATCH(B306,Historical!$B$7:$B$1249,0)))^(1/3)-1)*100)</f>
        <v>9.4051585121155412</v>
      </c>
      <c r="U306" s="667">
        <f>IF(INDEX(Historical!$H$7:$H$1218,MATCH(B306,Historical!$B$7:$B$1249,0))=0,"n/a",((INDEX(Historical!$C$7:$C$1227,MATCH(B306,Historical!$B$7:$B$1249,0))/INDEX(Historical!$H$7:$H$1218,MATCH(B306,Historical!$B$7:$B$1249,0)))^(1/5)-1)*100)</f>
        <v>10.358218836162303</v>
      </c>
      <c r="V306" s="667">
        <f>IF(INDEX(Historical!$N$7:$N$1218,MATCH(B306,Historical!$B$7:$B$1249,0))=0,"n/a",((INDEX(Historical!$C$7:$C$1227,MATCH(B306,Historical!$B$7:$B$1249,0))/INDEX(Historical!$N$7:$N$1218,MATCH(B306,Historical!$B$7:$B$1249,0)))^(1/10)-1)*100)</f>
        <v>14.66304358341195</v>
      </c>
      <c r="W306" s="668">
        <f t="shared" si="87"/>
        <v>0.70641669836406806</v>
      </c>
      <c r="X306" s="669">
        <f t="shared" si="88"/>
        <v>0.30828032250483045</v>
      </c>
      <c r="Y306" s="640"/>
      <c r="Z306" s="618">
        <f t="shared" si="89"/>
        <v>29.616724738675952</v>
      </c>
      <c r="AA306" s="844">
        <f t="shared" si="90"/>
        <v>13.00348432055749</v>
      </c>
      <c r="AB306" s="845">
        <v>12</v>
      </c>
      <c r="AC306" s="824">
        <v>5.74</v>
      </c>
      <c r="AD306" s="824">
        <v>0.89</v>
      </c>
      <c r="AE306" s="824">
        <v>1.08</v>
      </c>
      <c r="AF306" s="824">
        <v>1.94</v>
      </c>
      <c r="AG306" s="824">
        <v>13</v>
      </c>
      <c r="AH306" s="824">
        <v>39.6</v>
      </c>
      <c r="AI306" s="824">
        <v>17.899999999999999</v>
      </c>
      <c r="AJ306" s="824">
        <v>33.6</v>
      </c>
      <c r="AK306" s="824">
        <v>14.82</v>
      </c>
      <c r="AL306" s="836">
        <v>23870</v>
      </c>
      <c r="AM306" s="830">
        <v>0.2</v>
      </c>
      <c r="AN306" s="824">
        <v>0</v>
      </c>
      <c r="AO306" s="705">
        <f t="shared" si="91"/>
        <v>-0.36766634184427716</v>
      </c>
      <c r="AP306" s="706">
        <f t="shared" si="92"/>
        <v>12.635817978713213</v>
      </c>
      <c r="AQ306" s="846">
        <f t="shared" si="93"/>
        <v>5.8862273740211357</v>
      </c>
      <c r="AR306" s="618">
        <f>INDEX(Historical!$C$7:$C$1227,MATCH(B306,Historical!$B$7:$B$1249,0))*IF(AH306="n/a",1.03,IF(AH306&lt;0,1.01,IF(AH306&gt;10,1.1,(1+AH306/100))))</f>
        <v>1.5125000000000002</v>
      </c>
      <c r="AS306" s="844">
        <f t="shared" si="94"/>
        <v>1.6637500000000003</v>
      </c>
      <c r="AT306" s="844">
        <f t="shared" si="99"/>
        <v>1.8301250000000004</v>
      </c>
      <c r="AU306" s="844">
        <f t="shared" si="99"/>
        <v>2.0131375000000005</v>
      </c>
      <c r="AV306" s="844">
        <f t="shared" si="99"/>
        <v>2.2144512500000006</v>
      </c>
      <c r="AW306" s="618">
        <f t="shared" si="95"/>
        <v>9.2339637500000009</v>
      </c>
      <c r="AX306" s="713">
        <f t="shared" si="96"/>
        <v>12.371334070203645</v>
      </c>
      <c r="AY306" s="891">
        <v>0.92</v>
      </c>
      <c r="AZ306" s="830">
        <v>26.93</v>
      </c>
      <c r="BA306" s="830">
        <v>0.37</v>
      </c>
      <c r="BB306" s="830">
        <v>10.94</v>
      </c>
      <c r="BC306" s="830">
        <v>11.55</v>
      </c>
      <c r="BE306" s="594">
        <v>2011</v>
      </c>
      <c r="BF306" s="856">
        <f t="shared" si="97"/>
        <v>1</v>
      </c>
      <c r="BG306" s="840">
        <v>2.6</v>
      </c>
      <c r="BH306" s="823" t="s">
        <v>4455</v>
      </c>
      <c r="BI306" s="823" t="s">
        <v>4456</v>
      </c>
    </row>
    <row r="307" spans="1:61" ht="11.25" hidden="1" customHeight="1" x14ac:dyDescent="0.2">
      <c r="A307" s="829" t="s">
        <v>4875</v>
      </c>
      <c r="B307" s="833" t="s">
        <v>1269</v>
      </c>
      <c r="C307" s="889" t="s">
        <v>111</v>
      </c>
      <c r="D307" s="889" t="s">
        <v>4211</v>
      </c>
      <c r="E307" s="699">
        <v>11</v>
      </c>
      <c r="F307" s="1153">
        <v>442</v>
      </c>
      <c r="G307" s="1130" t="s">
        <v>105</v>
      </c>
      <c r="H307" s="1130" t="s">
        <v>105</v>
      </c>
      <c r="I307" t="n">
        <v>233.36</v>
      </c>
      <c r="J307" s="618">
        <f t="shared" si="84"/>
        <v>2.1254713747000342</v>
      </c>
      <c r="K307" s="835">
        <v>1.24</v>
      </c>
      <c r="L307" s="845">
        <v>4</v>
      </c>
      <c r="M307" s="609">
        <f t="shared" si="85"/>
        <v>4.96</v>
      </c>
      <c r="N307" s="828" t="s">
        <v>247</v>
      </c>
      <c r="O307" s="700">
        <v>1.18</v>
      </c>
      <c r="P307" s="1006">
        <v>44888</v>
      </c>
      <c r="Q307" s="1006">
        <v>44904</v>
      </c>
      <c r="R307" s="609">
        <f t="shared" si="86"/>
        <v>5.0847457627118686</v>
      </c>
      <c r="S307" s="667">
        <f>IF(INDEX(Historical!$D$7:$D$1225,MATCH(B307,Historical!$B$7:$B$1249,0))=0,"n/a",(INDEX(Historical!$C$7:$C$1227,MATCH(B307,Historical!$B$7:$B$1249,0))/INDEX(Historical!$D$7:$D$1225,MATCH(B307,Historical!$B$7:$B$1249,0))-1)*100)</f>
        <v>8.7470449172576625</v>
      </c>
      <c r="T307" s="667">
        <f>IF(INDEX(Historical!$F$7:$F$1218,MATCH(B307,Historical!$B$7:$B$1249,0))=0,"n/a",((INDEX(Historical!$C$7:$C$1227,MATCH(B307,Historical!$B$7:$B$1249,0))/INDEX(Historical!$F$7:$F$1218,MATCH(B307,Historical!$B$7:$B$1249,0)))^(1/3)-1)*100)</f>
        <v>15.058037697854276</v>
      </c>
      <c r="U307" s="667">
        <f>IF(INDEX(Historical!$H$7:$H$1218,MATCH(B307,Historical!$B$7:$B$1249,0))=0,"n/a",((INDEX(Historical!$C$7:$C$1227,MATCH(B307,Historical!$B$7:$B$1249,0))/INDEX(Historical!$H$7:$H$1218,MATCH(B307,Historical!$B$7:$B$1249,0)))^(1/5)-1)*100)</f>
        <v>16.978946918768024</v>
      </c>
      <c r="V307" s="667" t="str">
        <f>IF(INDEX(Historical!$N$7:$N$1218,MATCH(B307,Historical!$B$7:$B$1249,0))=0,"n/a",((INDEX(Historical!$C$7:$C$1227,MATCH(B307,Historical!$B$7:$B$1249,0))/INDEX(Historical!$N$7:$N$1218,MATCH(B307,Historical!$B$7:$B$1249,0)))^(1/10)-1)*100)</f>
        <v>n/a</v>
      </c>
      <c r="W307" s="668" t="str">
        <f t="shared" si="87"/>
        <v>n/a</v>
      </c>
      <c r="X307" s="669">
        <f t="shared" si="88"/>
        <v>8.0852128184609633</v>
      </c>
      <c r="Y307" s="631"/>
      <c r="Z307" s="618">
        <f t="shared" si="89"/>
        <v>34.540389972144844</v>
      </c>
      <c r="AA307" s="844">
        <f t="shared" si="90"/>
        <v>16.250696378830085</v>
      </c>
      <c r="AB307" s="845">
        <v>12</v>
      </c>
      <c r="AC307" s="824">
        <v>14.36</v>
      </c>
      <c r="AD307" s="824">
        <v>1.46</v>
      </c>
      <c r="AE307" s="824">
        <v>0.87</v>
      </c>
      <c r="AF307" s="824">
        <v>3</v>
      </c>
      <c r="AG307" s="824">
        <v>19.8</v>
      </c>
      <c r="AH307" s="824">
        <v>-21.3</v>
      </c>
      <c r="AI307" s="824">
        <v>3.0700000000000003</v>
      </c>
      <c r="AJ307" s="824">
        <v>2.1</v>
      </c>
      <c r="AK307" s="824">
        <v>10.89</v>
      </c>
      <c r="AL307" s="836">
        <v>9210</v>
      </c>
      <c r="AM307" s="830">
        <v>0.2</v>
      </c>
      <c r="AN307" s="824">
        <v>0.99</v>
      </c>
      <c r="AO307" s="705">
        <f t="shared" si="91"/>
        <v>2.8537219146379726</v>
      </c>
      <c r="AP307" s="706">
        <f t="shared" si="92"/>
        <v>19.104418293468058</v>
      </c>
      <c r="AQ307" s="846">
        <f t="shared" si="93"/>
        <v>47.199168380033463</v>
      </c>
      <c r="AR307" s="618">
        <f>INDEX(Historical!$C$7:$C$1227,MATCH(B307,Historical!$B$7:$B$1249,0))*IF(AH307="n/a",1.03,IF(AH307&lt;0,1.01,IF(AH307&gt;10,1.1,(1+AH307/100))))</f>
        <v>4.6459999999999999</v>
      </c>
      <c r="AS307" s="844">
        <f t="shared" si="94"/>
        <v>4.7886321999999995</v>
      </c>
      <c r="AT307" s="844">
        <f t="shared" si="99"/>
        <v>5.2674954199999995</v>
      </c>
      <c r="AU307" s="844">
        <f t="shared" si="99"/>
        <v>5.7942449619999996</v>
      </c>
      <c r="AV307" s="844">
        <f t="shared" si="99"/>
        <v>6.3736694582000002</v>
      </c>
      <c r="AW307" s="618">
        <f t="shared" si="95"/>
        <v>26.870042040199998</v>
      </c>
      <c r="AX307" s="713">
        <f t="shared" si="96"/>
        <v>11.514416369643468</v>
      </c>
      <c r="AY307" s="891">
        <v>0.65</v>
      </c>
      <c r="AZ307" s="830">
        <v>32.17</v>
      </c>
      <c r="BA307" s="830">
        <v>-10.79</v>
      </c>
      <c r="BB307" s="830">
        <v>-1.5699999999999998</v>
      </c>
      <c r="BC307" s="830">
        <v>5.99</v>
      </c>
      <c r="BE307" s="594">
        <v>2013</v>
      </c>
      <c r="BF307" s="856">
        <f t="shared" si="97"/>
        <v>1</v>
      </c>
      <c r="BG307" s="840">
        <v>5.4</v>
      </c>
      <c r="BH307" s="823" t="s">
        <v>4455</v>
      </c>
      <c r="BI307" s="823" t="s">
        <v>4456</v>
      </c>
    </row>
    <row r="308" spans="1:61" s="737" customFormat="1" ht="11.25" hidden="1" customHeight="1" x14ac:dyDescent="0.2">
      <c r="A308" s="886" t="s">
        <v>4627</v>
      </c>
      <c r="B308" s="743" t="s">
        <v>4626</v>
      </c>
      <c r="C308" s="889" t="s">
        <v>4186</v>
      </c>
      <c r="D308" s="889" t="s">
        <v>4187</v>
      </c>
      <c r="E308" s="721">
        <v>5</v>
      </c>
      <c r="F308" s="1153">
        <v>682</v>
      </c>
      <c r="G308" s="1154" t="s">
        <v>105</v>
      </c>
      <c r="H308" s="1154" t="s">
        <v>105</v>
      </c>
      <c r="I308" t="n">
        <v>28.76</v>
      </c>
      <c r="J308" s="723">
        <f t="shared" si="84"/>
        <v>6.9541029207232263</v>
      </c>
      <c r="K308" s="724">
        <v>0.5</v>
      </c>
      <c r="L308" s="725">
        <v>4</v>
      </c>
      <c r="M308" s="726">
        <f t="shared" si="85"/>
        <v>2</v>
      </c>
      <c r="N308" s="727" t="s">
        <v>292</v>
      </c>
      <c r="O308" s="728">
        <v>0.48</v>
      </c>
      <c r="P308" s="1044">
        <v>44421</v>
      </c>
      <c r="Q308" s="1044">
        <v>44447</v>
      </c>
      <c r="R308" s="726">
        <f t="shared" si="86"/>
        <v>4.1666666666666705</v>
      </c>
      <c r="S308" s="667">
        <f>IF(INDEX(Historical!$D$7:$D$1225,MATCH(B308,Historical!$B$7:$B$1249,0))=0,"n/a",(INDEX(Historical!$C$7:$C$1227,MATCH(B308,Historical!$B$7:$B$1249,0))/INDEX(Historical!$D$7:$D$1225,MATCH(B308,Historical!$B$7:$B$1249,0))-1)*100)</f>
        <v>2.0833333333333259</v>
      </c>
      <c r="T308" s="667">
        <f>IF(INDEX(Historical!$F$7:$F$1218,MATCH(B308,Historical!$B$7:$B$1249,0))=0,"n/a",((INDEX(Historical!$C$7:$C$1227,MATCH(B308,Historical!$B$7:$B$1249,0))/INDEX(Historical!$F$7:$F$1218,MATCH(B308,Historical!$B$7:$B$1249,0)))^(1/3)-1)*100)</f>
        <v>1.9439477838389285</v>
      </c>
      <c r="U308" s="667">
        <f>IF(INDEX(Historical!$H$7:$H$1218,MATCH(B308,Historical!$B$7:$B$1249,0))=0,"n/a",((INDEX(Historical!$C$7:$C$1227,MATCH(B308,Historical!$B$7:$B$1249,0))/INDEX(Historical!$H$7:$H$1218,MATCH(B308,Historical!$B$7:$B$1249,0)))^(1/5)-1)*100)</f>
        <v>2.8872193361828558</v>
      </c>
      <c r="V308" s="667">
        <f>IF(INDEX(Historical!$N$7:$N$1218,MATCH(B308,Historical!$B$7:$B$1249,0))=0,"n/a",((INDEX(Historical!$C$7:$C$1227,MATCH(B308,Historical!$B$7:$B$1249,0))/INDEX(Historical!$N$7:$N$1218,MATCH(B308,Historical!$B$7:$B$1249,0)))^(1/10)-1)*100)</f>
        <v>1.4333373877557287</v>
      </c>
      <c r="W308" s="668">
        <f t="shared" si="87"/>
        <v>2.0143333738775673</v>
      </c>
      <c r="X308" s="669">
        <f t="shared" si="88"/>
        <v>0.13618959132937999</v>
      </c>
      <c r="Y308" s="890"/>
      <c r="Z308" s="723">
        <f t="shared" si="89"/>
        <v>82.644628099173559</v>
      </c>
      <c r="AA308" s="730">
        <f t="shared" si="90"/>
        <v>11.884297520661159</v>
      </c>
      <c r="AB308" s="725">
        <v>12</v>
      </c>
      <c r="AC308" s="731">
        <v>2.42</v>
      </c>
      <c r="AD308" s="731">
        <v>1.51</v>
      </c>
      <c r="AE308" s="731">
        <v>3.8</v>
      </c>
      <c r="AF308" s="731">
        <v>1.24</v>
      </c>
      <c r="AG308" s="731">
        <v>10.299999999999999</v>
      </c>
      <c r="AH308" s="731">
        <v>-7.8</v>
      </c>
      <c r="AI308" s="731">
        <v>-26.69</v>
      </c>
      <c r="AJ308" s="731">
        <v>21.2</v>
      </c>
      <c r="AK308" s="731">
        <v>8</v>
      </c>
      <c r="AL308" s="732">
        <v>3110</v>
      </c>
      <c r="AM308" s="733">
        <v>0.4</v>
      </c>
      <c r="AN308" s="731">
        <v>1.2</v>
      </c>
      <c r="AO308" s="734">
        <f t="shared" si="91"/>
        <v>-2.0429752637550767</v>
      </c>
      <c r="AP308" s="735">
        <f t="shared" si="92"/>
        <v>9.8413222569060821</v>
      </c>
      <c r="AQ308" s="846">
        <f t="shared" si="93"/>
        <v>-19.070596126089047</v>
      </c>
      <c r="AR308" s="618">
        <f>INDEX(Historical!$C$7:$C$1227,MATCH(B308,Historical!$B$7:$B$1249,0))*IF(AH308="n/a",1.03,IF(AH308&lt;0,1.01,IF(AH308&gt;10,1.1,(1+AH308/100))))</f>
        <v>1.9796</v>
      </c>
      <c r="AS308" s="730">
        <f t="shared" si="94"/>
        <v>1.999396</v>
      </c>
      <c r="AT308" s="730">
        <f t="shared" si="99"/>
        <v>2.1593476800000002</v>
      </c>
      <c r="AU308" s="730">
        <f t="shared" si="99"/>
        <v>2.3320954944000003</v>
      </c>
      <c r="AV308" s="730">
        <f t="shared" si="99"/>
        <v>2.5186631339520007</v>
      </c>
      <c r="AW308" s="723">
        <f t="shared" si="95"/>
        <v>10.989102308352003</v>
      </c>
      <c r="AX308" s="736">
        <f t="shared" si="96"/>
        <v>38.209674229318502</v>
      </c>
      <c r="AY308" s="892">
        <v>1.0900000000000001</v>
      </c>
      <c r="AZ308" s="733">
        <v>21.58</v>
      </c>
      <c r="BA308" s="733">
        <v>-37.18</v>
      </c>
      <c r="BB308" s="733">
        <v>8.129999999999999</v>
      </c>
      <c r="BC308" s="733">
        <v>-16.03</v>
      </c>
      <c r="BD308" s="866"/>
      <c r="BE308" s="594">
        <v>2017</v>
      </c>
      <c r="BF308" s="856">
        <f t="shared" si="97"/>
        <v>1</v>
      </c>
      <c r="BG308" s="784">
        <v>4.3999999999999995</v>
      </c>
      <c r="BH308" s="823" t="s">
        <v>4455</v>
      </c>
      <c r="BI308" s="823" t="s">
        <v>4457</v>
      </c>
    </row>
    <row r="309" spans="1:61" ht="11.25" hidden="1" customHeight="1" x14ac:dyDescent="0.2">
      <c r="A309" s="838" t="s">
        <v>4876</v>
      </c>
      <c r="B309" s="833" t="s">
        <v>1238</v>
      </c>
      <c r="C309" s="889" t="s">
        <v>107</v>
      </c>
      <c r="D309" s="889" t="s">
        <v>4205</v>
      </c>
      <c r="E309" s="699">
        <v>10</v>
      </c>
      <c r="F309" s="1153">
        <v>479</v>
      </c>
      <c r="G309" s="1132" t="s">
        <v>105</v>
      </c>
      <c r="H309" s="1132" t="s">
        <v>105</v>
      </c>
      <c r="I309">
        <v>91.1</v>
      </c>
      <c r="J309" s="618">
        <f t="shared" si="84"/>
        <v>3.0296377607025247</v>
      </c>
      <c r="K309" s="835">
        <v>0.69</v>
      </c>
      <c r="L309" s="845">
        <v>4</v>
      </c>
      <c r="M309" s="609">
        <f t="shared" si="85"/>
        <v>2.76</v>
      </c>
      <c r="N309" s="828" t="s">
        <v>126</v>
      </c>
      <c r="O309" s="700">
        <v>0.627</v>
      </c>
      <c r="P309" s="603">
        <v>44644</v>
      </c>
      <c r="Q309" s="603">
        <v>44661</v>
      </c>
      <c r="R309" s="609">
        <f t="shared" si="86"/>
        <v>10.047846889952144</v>
      </c>
      <c r="S309" s="667">
        <f>IF(INDEX(Historical!$D$7:$D$1225,MATCH(B309,Historical!$B$7:$B$1249,0))=0,"n/a",(INDEX(Historical!$C$7:$C$1227,MATCH(B309,Historical!$B$7:$B$1249,0))/INDEX(Historical!$D$7:$D$1225,MATCH(B309,Historical!$B$7:$B$1249,0))-1)*100)</f>
        <v>9.9103139013452903</v>
      </c>
      <c r="T309" s="667">
        <f>IF(INDEX(Historical!$F$7:$F$1218,MATCH(B309,Historical!$B$7:$B$1249,0))=0,"n/a",((INDEX(Historical!$C$7:$C$1227,MATCH(B309,Historical!$B$7:$B$1249,0))/INDEX(Historical!$F$7:$F$1218,MATCH(B309,Historical!$B$7:$B$1249,0)))^(1/3)-1)*100)</f>
        <v>9.8426038235661206</v>
      </c>
      <c r="U309" s="667">
        <f>IF(INDEX(Historical!$H$7:$H$1218,MATCH(B309,Historical!$B$7:$B$1249,0))=0,"n/a",((INDEX(Historical!$C$7:$C$1227,MATCH(B309,Historical!$B$7:$B$1249,0))/INDEX(Historical!$H$7:$H$1218,MATCH(B309,Historical!$B$7:$B$1249,0)))^(1/5)-1)*100)</f>
        <v>9.7014495863592778</v>
      </c>
      <c r="V309" s="667">
        <f>IF(INDEX(Historical!$N$7:$N$1218,MATCH(B309,Historical!$B$7:$B$1249,0))=0,"n/a",((INDEX(Historical!$C$7:$C$1227,MATCH(B309,Historical!$B$7:$B$1249,0))/INDEX(Historical!$N$7:$N$1218,MATCH(B309,Historical!$B$7:$B$1249,0)))^(1/10)-1)*100)</f>
        <v>6.6554926043875584</v>
      </c>
      <c r="W309" s="668">
        <f t="shared" si="87"/>
        <v>1.4576606365641074</v>
      </c>
      <c r="X309" s="669" t="str">
        <f t="shared" si="88"/>
        <v>n/a</v>
      </c>
      <c r="Y309" s="631"/>
      <c r="Z309" s="618" t="str">
        <f t="shared" si="89"/>
        <v>n/a</v>
      </c>
      <c r="AA309" s="844" t="str">
        <f t="shared" si="90"/>
        <v>n/a</v>
      </c>
      <c r="AB309" s="845">
        <v>12</v>
      </c>
      <c r="AC309" s="824" t="s">
        <v>135</v>
      </c>
      <c r="AD309" s="824" t="s">
        <v>135</v>
      </c>
      <c r="AE309" s="824" t="s">
        <v>135</v>
      </c>
      <c r="AF309" s="824" t="s">
        <v>135</v>
      </c>
      <c r="AG309" s="824" t="s">
        <v>135</v>
      </c>
      <c r="AH309" s="824" t="s">
        <v>135</v>
      </c>
      <c r="AI309" s="824" t="s">
        <v>135</v>
      </c>
      <c r="AJ309" s="824" t="s">
        <v>135</v>
      </c>
      <c r="AK309" s="824" t="s">
        <v>135</v>
      </c>
      <c r="AL309" s="836" t="s">
        <v>135</v>
      </c>
      <c r="AM309" s="830" t="s">
        <v>135</v>
      </c>
      <c r="AN309" s="824" t="s">
        <v>135</v>
      </c>
      <c r="AO309" s="705" t="str">
        <f t="shared" si="91"/>
        <v>n/a</v>
      </c>
      <c r="AP309" s="706">
        <f t="shared" si="92"/>
        <v>12.731087347061802</v>
      </c>
      <c r="AQ309" s="846" t="str">
        <f t="shared" si="93"/>
        <v>n/a</v>
      </c>
      <c r="AR309" s="618">
        <f>INDEX(Historical!$C$7:$C$1227,MATCH(B309,Historical!$B$7:$B$1249,0))*IF(AH309="n/a",1.03,IF(AH309&lt;0,1.01,IF(AH309&gt;10,1.1,(1+AH309/100))))</f>
        <v>2.5245299999999999</v>
      </c>
      <c r="AS309" s="844">
        <f t="shared" si="94"/>
        <v>2.6002659000000001</v>
      </c>
      <c r="AT309" s="844">
        <f t="shared" si="99"/>
        <v>2.6782738770000001</v>
      </c>
      <c r="AU309" s="844">
        <f t="shared" si="99"/>
        <v>2.7586220933100001</v>
      </c>
      <c r="AV309" s="844">
        <f t="shared" si="99"/>
        <v>2.8413807561093001</v>
      </c>
      <c r="AW309" s="618">
        <f t="shared" si="95"/>
        <v>13.403072626419302</v>
      </c>
      <c r="AX309" s="713">
        <f t="shared" si="96"/>
        <v>14.712483673347204</v>
      </c>
      <c r="AY309" s="891" t="s">
        <v>135</v>
      </c>
      <c r="AZ309" s="830" t="s">
        <v>135</v>
      </c>
      <c r="BA309" s="830" t="s">
        <v>135</v>
      </c>
      <c r="BB309" s="830" t="s">
        <v>135</v>
      </c>
      <c r="BC309" s="830" t="s">
        <v>135</v>
      </c>
      <c r="BD309" s="865" t="s">
        <v>4133</v>
      </c>
      <c r="BE309" s="594">
        <v>2013</v>
      </c>
      <c r="BF309" s="856">
        <f t="shared" si="97"/>
        <v>1</v>
      </c>
      <c r="BG309" s="840" t="s">
        <v>135</v>
      </c>
      <c r="BH309" s="823" t="s">
        <v>4455</v>
      </c>
      <c r="BI309" s="823" t="s">
        <v>4456</v>
      </c>
    </row>
    <row r="310" spans="1:61" ht="11.25" hidden="1" customHeight="1" x14ac:dyDescent="0.2">
      <c r="A310" s="839" t="s">
        <v>4302</v>
      </c>
      <c r="B310" s="833" t="s">
        <v>4301</v>
      </c>
      <c r="C310" s="889" t="s">
        <v>107</v>
      </c>
      <c r="D310" s="889" t="s">
        <v>4201</v>
      </c>
      <c r="E310" s="699">
        <v>8</v>
      </c>
      <c r="F310" s="1153">
        <v>587</v>
      </c>
      <c r="G310" s="1150" t="s">
        <v>105</v>
      </c>
      <c r="H310" s="1150" t="s">
        <v>105</v>
      </c>
      <c r="I310">
        <v>93.57</v>
      </c>
      <c r="J310" s="618">
        <f t="shared" si="84"/>
        <v>2.2656834455487873</v>
      </c>
      <c r="K310" s="835">
        <v>0.53</v>
      </c>
      <c r="L310" s="845">
        <v>4</v>
      </c>
      <c r="M310" s="609">
        <f t="shared" si="85"/>
        <v>2.12</v>
      </c>
      <c r="N310" s="828" t="s">
        <v>147</v>
      </c>
      <c r="O310" s="700">
        <v>0.43</v>
      </c>
      <c r="P310" s="603">
        <v>44713</v>
      </c>
      <c r="Q310" s="603">
        <v>44727</v>
      </c>
      <c r="R310" s="609">
        <f t="shared" si="86"/>
        <v>23.255813953488381</v>
      </c>
      <c r="S310" s="667">
        <f>IF(INDEX(Historical!$D$7:$D$1225,MATCH(B310,Historical!$B$7:$B$1249,0))=0,"n/a",(INDEX(Historical!$C$7:$C$1227,MATCH(B310,Historical!$B$7:$B$1249,0))/INDEX(Historical!$D$7:$D$1225,MATCH(B310,Historical!$B$7:$B$1249,0))-1)*100)</f>
        <v>26.5625</v>
      </c>
      <c r="T310" s="667">
        <f>IF(INDEX(Historical!$F$7:$F$1218,MATCH(B310,Historical!$B$7:$B$1249,0))=0,"n/a",((INDEX(Historical!$C$7:$C$1227,MATCH(B310,Historical!$B$7:$B$1249,0))/INDEX(Historical!$F$7:$F$1218,MATCH(B310,Historical!$B$7:$B$1249,0)))^(1/3)-1)*100)</f>
        <v>17.057132251103901</v>
      </c>
      <c r="U310" s="667">
        <f>IF(INDEX(Historical!$H$7:$H$1218,MATCH(B310,Historical!$B$7:$B$1249,0))=0,"n/a",((INDEX(Historical!$C$7:$C$1227,MATCH(B310,Historical!$B$7:$B$1249,0))/INDEX(Historical!$H$7:$H$1218,MATCH(B310,Historical!$B$7:$B$1249,0)))^(1/5)-1)*100)</f>
        <v>19.672459249017258</v>
      </c>
      <c r="V310" s="667" t="str">
        <f>IF(INDEX(Historical!$N$7:$N$1218,MATCH(B310,Historical!$B$7:$B$1249,0))=0,"n/a",((INDEX(Historical!$C$7:$C$1227,MATCH(B310,Historical!$B$7:$B$1249,0))/INDEX(Historical!$N$7:$N$1218,MATCH(B310,Historical!$B$7:$B$1249,0)))^(1/10)-1)*100)</f>
        <v>n/a</v>
      </c>
      <c r="W310" s="668" t="str">
        <f t="shared" si="87"/>
        <v>n/a</v>
      </c>
      <c r="X310" s="669">
        <f t="shared" si="88"/>
        <v>0.62254617876636886</v>
      </c>
      <c r="Y310" s="834"/>
      <c r="Z310" s="618">
        <f t="shared" si="89"/>
        <v>39.186691312384475</v>
      </c>
      <c r="AA310" s="844">
        <f t="shared" si="90"/>
        <v>17.29574861367837</v>
      </c>
      <c r="AB310" s="845">
        <v>3</v>
      </c>
      <c r="AC310" s="824">
        <v>5.41</v>
      </c>
      <c r="AD310" s="824">
        <v>2.0499999999999998</v>
      </c>
      <c r="AE310" s="824">
        <v>2.89</v>
      </c>
      <c r="AF310" s="824">
        <v>4.22</v>
      </c>
      <c r="AG310" s="824">
        <v>25.4</v>
      </c>
      <c r="AH310" s="824">
        <v>40.799999999999997</v>
      </c>
      <c r="AI310" s="824">
        <v>14.729999999999999</v>
      </c>
      <c r="AJ310" s="824">
        <v>31.6</v>
      </c>
      <c r="AK310" s="824">
        <v>8.6999999999999993</v>
      </c>
      <c r="AL310" s="836">
        <v>6560</v>
      </c>
      <c r="AM310" s="830">
        <v>0.1</v>
      </c>
      <c r="AN310" s="824">
        <v>0</v>
      </c>
      <c r="AO310" s="705">
        <f t="shared" si="91"/>
        <v>4.6423940808876765</v>
      </c>
      <c r="AP310" s="706">
        <f t="shared" si="92"/>
        <v>21.938142694566046</v>
      </c>
      <c r="AQ310" s="846">
        <f t="shared" si="93"/>
        <v>80.108682189051493</v>
      </c>
      <c r="AR310" s="618">
        <f>INDEX(Historical!$C$7:$C$1227,MATCH(B310,Historical!$B$7:$B$1249,0))*IF(AH310="n/a",1.03,IF(AH310&lt;0,1.01,IF(AH310&gt;10,1.1,(1+AH310/100))))</f>
        <v>1.7820000000000003</v>
      </c>
      <c r="AS310" s="844">
        <f t="shared" si="94"/>
        <v>1.9602000000000004</v>
      </c>
      <c r="AT310" s="844">
        <f t="shared" si="99"/>
        <v>2.1307374000000006</v>
      </c>
      <c r="AU310" s="844">
        <f t="shared" si="99"/>
        <v>2.3161115538000003</v>
      </c>
      <c r="AV310" s="844">
        <f t="shared" si="99"/>
        <v>2.5176132589806004</v>
      </c>
      <c r="AW310" s="618">
        <f t="shared" si="95"/>
        <v>10.706662212780603</v>
      </c>
      <c r="AX310" s="713">
        <f t="shared" si="96"/>
        <v>11.442409119141397</v>
      </c>
      <c r="AY310" s="891">
        <v>0.74</v>
      </c>
      <c r="AZ310" s="830">
        <v>32.58</v>
      </c>
      <c r="BA310" s="830">
        <v>-19.79</v>
      </c>
      <c r="BB310" s="830">
        <v>13.87</v>
      </c>
      <c r="BC310" s="830">
        <v>14.02</v>
      </c>
      <c r="BE310" s="594">
        <v>2015</v>
      </c>
      <c r="BF310" s="856">
        <f t="shared" si="97"/>
        <v>1</v>
      </c>
      <c r="BG310" s="840">
        <v>13.600000000000001</v>
      </c>
      <c r="BH310" s="823" t="s">
        <v>4455</v>
      </c>
      <c r="BI310" s="823" t="s">
        <v>4456</v>
      </c>
    </row>
    <row r="311" spans="1:61" ht="11.25" hidden="1" customHeight="1" x14ac:dyDescent="0.2">
      <c r="A311" s="839" t="s">
        <v>4616</v>
      </c>
      <c r="B311" s="833" t="s">
        <v>4612</v>
      </c>
      <c r="C311" s="889" t="s">
        <v>107</v>
      </c>
      <c r="D311" s="889" t="s">
        <v>4201</v>
      </c>
      <c r="E311" s="699">
        <v>6</v>
      </c>
      <c r="F311" s="1153">
        <v>669</v>
      </c>
      <c r="G311" s="1130" t="s">
        <v>105</v>
      </c>
      <c r="H311" s="1130" t="s">
        <v>105</v>
      </c>
      <c r="I311">
        <v>69.900000000000006</v>
      </c>
      <c r="J311" s="618">
        <f t="shared" si="84"/>
        <v>2.28898426323319</v>
      </c>
      <c r="K311" s="835">
        <v>0.4</v>
      </c>
      <c r="L311" s="845">
        <v>4</v>
      </c>
      <c r="M311" s="609">
        <f t="shared" si="85"/>
        <v>1.6</v>
      </c>
      <c r="N311" s="828" t="s">
        <v>4429</v>
      </c>
      <c r="O311" s="700">
        <v>0.35</v>
      </c>
      <c r="P311" s="603">
        <v>44726</v>
      </c>
      <c r="Q311" s="603">
        <v>44749</v>
      </c>
      <c r="R311" s="609">
        <f t="shared" si="86"/>
        <v>14.285714285714299</v>
      </c>
      <c r="S311" s="667">
        <f>IF(INDEX(Historical!$D$7:$D$1225,MATCH(B311,Historical!$B$7:$B$1249,0))=0,"n/a",(INDEX(Historical!$C$7:$C$1227,MATCH(B311,Historical!$B$7:$B$1249,0))/INDEX(Historical!$D$7:$D$1225,MATCH(B311,Historical!$B$7:$B$1249,0))-1)*100)</f>
        <v>12.765957446808507</v>
      </c>
      <c r="T311" s="667">
        <f>IF(INDEX(Historical!$F$7:$F$1218,MATCH(B311,Historical!$B$7:$B$1249,0))=0,"n/a",((INDEX(Historical!$C$7:$C$1227,MATCH(B311,Historical!$B$7:$B$1249,0))/INDEX(Historical!$F$7:$F$1218,MATCH(B311,Historical!$B$7:$B$1249,0)))^(1/3)-1)*100)</f>
        <v>19.574358216078625</v>
      </c>
      <c r="U311" s="667" t="str">
        <f>IF(INDEX(Historical!$H$7:$H$1218,MATCH(B311,Historical!$B$7:$B$1249,0))=0,"n/a",((INDEX(Historical!$C$7:$C$1227,MATCH(B311,Historical!$B$7:$B$1249,0))/INDEX(Historical!$H$7:$H$1218,MATCH(B311,Historical!$B$7:$B$1249,0)))^(1/5)-1)*100)</f>
        <v>n/a</v>
      </c>
      <c r="V311" s="667" t="str">
        <f>IF(INDEX(Historical!$N$7:$N$1218,MATCH(B311,Historical!$B$7:$B$1249,0))=0,"n/a",((INDEX(Historical!$C$7:$C$1227,MATCH(B311,Historical!$B$7:$B$1249,0))/INDEX(Historical!$N$7:$N$1218,MATCH(B311,Historical!$B$7:$B$1249,0)))^(1/10)-1)*100)</f>
        <v>n/a</v>
      </c>
      <c r="W311" s="668" t="str">
        <f t="shared" si="87"/>
        <v>n/a</v>
      </c>
      <c r="X311" s="669" t="str">
        <f t="shared" si="88"/>
        <v>n/a</v>
      </c>
      <c r="Y311" s="640"/>
      <c r="Z311" s="618">
        <f t="shared" si="89"/>
        <v>43.596730245231612</v>
      </c>
      <c r="AA311" s="844">
        <f t="shared" si="90"/>
        <v>19.04632152588556</v>
      </c>
      <c r="AB311" s="845">
        <v>3</v>
      </c>
      <c r="AC311" s="824">
        <v>3.67</v>
      </c>
      <c r="AD311" s="824">
        <v>1.32</v>
      </c>
      <c r="AE311" s="824">
        <v>8.18</v>
      </c>
      <c r="AF311" s="824">
        <v>6.89</v>
      </c>
      <c r="AG311" s="824">
        <v>38</v>
      </c>
      <c r="AH311" s="824">
        <v>41.9</v>
      </c>
      <c r="AI311" s="824">
        <v>0.49</v>
      </c>
      <c r="AJ311" s="824">
        <v>162.5</v>
      </c>
      <c r="AK311" s="824">
        <v>15</v>
      </c>
      <c r="AL311" s="836">
        <v>3940</v>
      </c>
      <c r="AM311" s="830">
        <v>3.5000000000000004</v>
      </c>
      <c r="AN311" s="824">
        <v>0.5</v>
      </c>
      <c r="AO311" s="705" t="str">
        <f t="shared" si="91"/>
        <v>n/a</v>
      </c>
      <c r="AP311" s="706" t="str">
        <f t="shared" si="92"/>
        <v>n/a</v>
      </c>
      <c r="AQ311" s="846">
        <f t="shared" si="93"/>
        <v>141.50376607447811</v>
      </c>
      <c r="AR311" s="618">
        <f>INDEX(Historical!$C$7:$C$1227,MATCH(B311,Historical!$B$7:$B$1249,0))*IF(AH311="n/a",1.03,IF(AH311&lt;0,1.01,IF(AH311&gt;10,1.1,(1+AH311/100))))</f>
        <v>1.4575</v>
      </c>
      <c r="AS311" s="844">
        <f t="shared" si="94"/>
        <v>1.46464175</v>
      </c>
      <c r="AT311" s="844">
        <f t="shared" si="99"/>
        <v>1.6111059250000002</v>
      </c>
      <c r="AU311" s="844">
        <f t="shared" si="99"/>
        <v>1.7722165175000004</v>
      </c>
      <c r="AV311" s="844">
        <f t="shared" si="99"/>
        <v>1.9494381692500007</v>
      </c>
      <c r="AW311" s="618">
        <f t="shared" si="95"/>
        <v>8.2549023617500019</v>
      </c>
      <c r="AX311" s="713">
        <f t="shared" si="96"/>
        <v>11.809588500357656</v>
      </c>
      <c r="AY311" s="891">
        <v>0.98</v>
      </c>
      <c r="AZ311" s="830">
        <v>32.379999999999995</v>
      </c>
      <c r="BA311" s="830">
        <v>-33.47</v>
      </c>
      <c r="BB311" s="830">
        <v>13.36</v>
      </c>
      <c r="BC311" s="830">
        <v>5.36</v>
      </c>
      <c r="BE311" s="594">
        <v>2017</v>
      </c>
      <c r="BF311" s="856">
        <f t="shared" si="97"/>
        <v>1</v>
      </c>
      <c r="BG311" s="840">
        <v>10.4</v>
      </c>
      <c r="BH311" s="823" t="s">
        <v>4455</v>
      </c>
      <c r="BI311" s="823" t="s">
        <v>4456</v>
      </c>
    </row>
    <row r="312" spans="1:61" ht="11.25" hidden="1" customHeight="1" x14ac:dyDescent="0.2">
      <c r="A312" s="822" t="s">
        <v>4877</v>
      </c>
      <c r="B312" s="833" t="s">
        <v>1258</v>
      </c>
      <c r="C312" s="889" t="s">
        <v>107</v>
      </c>
      <c r="D312" s="889" t="s">
        <v>117</v>
      </c>
      <c r="E312" s="699">
        <v>13</v>
      </c>
      <c r="F312" s="1153">
        <v>286</v>
      </c>
      <c r="G312" s="1132" t="s">
        <v>114</v>
      </c>
      <c r="H312" s="1132" t="s">
        <v>114</v>
      </c>
      <c r="I312" s="832">
        <v>38.590000000000003</v>
      </c>
      <c r="J312" s="618">
        <f t="shared" si="84"/>
        <v>3.3169214822492874</v>
      </c>
      <c r="K312" s="835">
        <v>0.32</v>
      </c>
      <c r="L312" s="845">
        <v>4</v>
      </c>
      <c r="M312" s="609">
        <f t="shared" si="85"/>
        <v>1.28</v>
      </c>
      <c r="N312" s="828" t="s">
        <v>316</v>
      </c>
      <c r="O312" s="700">
        <v>0.31</v>
      </c>
      <c r="P312" s="603">
        <v>44637</v>
      </c>
      <c r="Q312" s="603">
        <v>44651</v>
      </c>
      <c r="R312" s="609">
        <f t="shared" si="86"/>
        <v>3.2258064516129057</v>
      </c>
      <c r="S312" s="667">
        <f>IF(INDEX(Historical!$D$7:$D$1225,MATCH(B312,Historical!$B$7:$B$1249,0))=0,"n/a",(INDEX(Historical!$C$7:$C$1227,MATCH(B312,Historical!$B$7:$B$1249,0))/INDEX(Historical!$D$7:$D$1225,MATCH(B312,Historical!$B$7:$B$1249,0))-1)*100)</f>
        <v>3.3333333333333437</v>
      </c>
      <c r="T312" s="667">
        <f>IF(INDEX(Historical!$F$7:$F$1218,MATCH(B312,Historical!$B$7:$B$1249,0))=0,"n/a",((INDEX(Historical!$C$7:$C$1227,MATCH(B312,Historical!$B$7:$B$1249,0))/INDEX(Historical!$F$7:$F$1218,MATCH(B312,Historical!$B$7:$B$1249,0)))^(1/3)-1)*100)</f>
        <v>2.8424177276338281</v>
      </c>
      <c r="U312" s="667">
        <f>IF(INDEX(Historical!$H$7:$H$1218,MATCH(B312,Historical!$B$7:$B$1249,0))=0,"n/a",((INDEX(Historical!$C$7:$C$1227,MATCH(B312,Historical!$B$7:$B$1249,0))/INDEX(Historical!$H$7:$H$1218,MATCH(B312,Historical!$B$7:$B$1249,0)))^(1/5)-1)*100)</f>
        <v>3.186567045409161</v>
      </c>
      <c r="V312" s="667">
        <f>IF(INDEX(Historical!$N$7:$N$1218,MATCH(B312,Historical!$B$7:$B$1249,0))=0,"n/a",((INDEX(Historical!$C$7:$C$1227,MATCH(B312,Historical!$B$7:$B$1249,0))/INDEX(Historical!$N$7:$N$1218,MATCH(B312,Historical!$B$7:$B$1249,0)))^(1/10)-1)*100)</f>
        <v>10.424739995488853</v>
      </c>
      <c r="W312" s="668">
        <f t="shared" si="87"/>
        <v>0.30567352728107361</v>
      </c>
      <c r="X312" s="669">
        <f t="shared" si="88"/>
        <v>0.2923456004962533</v>
      </c>
      <c r="Y312" s="631"/>
      <c r="Z312" s="618">
        <f t="shared" si="89"/>
        <v>95.522388059701484</v>
      </c>
      <c r="AA312" s="844">
        <f t="shared" si="90"/>
        <v>28.798507462686569</v>
      </c>
      <c r="AB312" s="845">
        <v>12</v>
      </c>
      <c r="AC312" s="824">
        <v>1.34</v>
      </c>
      <c r="AD312" s="824">
        <v>2.25</v>
      </c>
      <c r="AE312" s="824">
        <v>1.1399999999999999</v>
      </c>
      <c r="AF312" s="824">
        <v>1.47</v>
      </c>
      <c r="AG312" s="824">
        <v>4</v>
      </c>
      <c r="AH312" s="824">
        <v>9</v>
      </c>
      <c r="AI312" s="824">
        <v>81.61</v>
      </c>
      <c r="AJ312" s="824">
        <v>10.9</v>
      </c>
      <c r="AK312" s="824">
        <v>12.7</v>
      </c>
      <c r="AL312" s="836">
        <v>1570</v>
      </c>
      <c r="AM312" s="830">
        <v>0.4</v>
      </c>
      <c r="AN312" s="824">
        <v>0.46</v>
      </c>
      <c r="AO312" s="705">
        <f t="shared" si="91"/>
        <v>-22.295018935028121</v>
      </c>
      <c r="AP312" s="706">
        <f t="shared" si="92"/>
        <v>6.5034885276584484</v>
      </c>
      <c r="AQ312" s="846">
        <f t="shared" si="93"/>
        <v>37.167871149266915</v>
      </c>
      <c r="AR312" s="618">
        <f>INDEX(Historical!$C$7:$C$1227,MATCH(B312,Historical!$B$7:$B$1249,0))*IF(AH312="n/a",1.03,IF(AH312&lt;0,1.01,IF(AH312&gt;10,1.1,(1+AH312/100))))</f>
        <v>1.3516000000000001</v>
      </c>
      <c r="AS312" s="844">
        <f t="shared" si="94"/>
        <v>1.4867600000000003</v>
      </c>
      <c r="AT312" s="844">
        <f t="shared" si="99"/>
        <v>1.6354360000000006</v>
      </c>
      <c r="AU312" s="844">
        <f t="shared" si="99"/>
        <v>1.7989796000000007</v>
      </c>
      <c r="AV312" s="844">
        <f t="shared" si="99"/>
        <v>1.9788775600000008</v>
      </c>
      <c r="AW312" s="618">
        <f t="shared" si="95"/>
        <v>8.2516531600000036</v>
      </c>
      <c r="AX312" s="713">
        <f t="shared" si="96"/>
        <v>21.38287939880799</v>
      </c>
      <c r="AY312" s="891">
        <v>0.42</v>
      </c>
      <c r="AZ312" s="830">
        <v>18.37</v>
      </c>
      <c r="BA312" s="830">
        <v>-10.15</v>
      </c>
      <c r="BB312" s="830">
        <v>2.73</v>
      </c>
      <c r="BC312" s="830">
        <v>1.1299999999999999</v>
      </c>
      <c r="BE312" s="594">
        <v>2010</v>
      </c>
      <c r="BF312" s="856">
        <f t="shared" si="97"/>
        <v>1</v>
      </c>
      <c r="BG312" s="840">
        <v>0.4</v>
      </c>
      <c r="BH312" s="823" t="s">
        <v>4455</v>
      </c>
      <c r="BI312" s="823" t="s">
        <v>4456</v>
      </c>
    </row>
    <row r="313" spans="1:61" ht="11.25" hidden="1" customHeight="1" x14ac:dyDescent="0.2">
      <c r="A313" s="822" t="s">
        <v>4878</v>
      </c>
      <c r="B313" s="833" t="s">
        <v>1248</v>
      </c>
      <c r="C313" s="889" t="s">
        <v>111</v>
      </c>
      <c r="D313" s="889" t="s">
        <v>4189</v>
      </c>
      <c r="E313" s="699">
        <v>12</v>
      </c>
      <c r="F313" s="1153">
        <v>362</v>
      </c>
      <c r="G313" s="1134" t="s">
        <v>105</v>
      </c>
      <c r="H313" s="1134" t="s">
        <v>105</v>
      </c>
      <c r="I313">
        <v>27.39</v>
      </c>
      <c r="J313" s="618">
        <f t="shared" si="84"/>
        <v>4.6732384081781673</v>
      </c>
      <c r="K313" s="835">
        <v>0.32</v>
      </c>
      <c r="L313" s="845">
        <v>4</v>
      </c>
      <c r="M313" s="609">
        <f t="shared" si="85"/>
        <v>1.28</v>
      </c>
      <c r="N313" s="828" t="s">
        <v>118</v>
      </c>
      <c r="O313" s="700">
        <v>0.31</v>
      </c>
      <c r="P313" s="603">
        <v>44707</v>
      </c>
      <c r="Q313" s="603">
        <v>44720</v>
      </c>
      <c r="R313" s="609">
        <f t="shared" si="86"/>
        <v>3.2258064516129057</v>
      </c>
      <c r="S313" s="667">
        <f>IF(INDEX(Historical!$D$7:$D$1225,MATCH(B313,Historical!$B$7:$B$1249,0))=0,"n/a",(INDEX(Historical!$C$7:$C$1227,MATCH(B313,Historical!$B$7:$B$1249,0))/INDEX(Historical!$D$7:$D$1225,MATCH(B313,Historical!$B$7:$B$1249,0))-1)*100)</f>
        <v>1.2295081967213184</v>
      </c>
      <c r="T313" s="667">
        <f>IF(INDEX(Historical!$F$7:$F$1218,MATCH(B313,Historical!$B$7:$B$1249,0))=0,"n/a",((INDEX(Historical!$C$7:$C$1227,MATCH(B313,Historical!$B$7:$B$1249,0))/INDEX(Historical!$F$7:$F$1218,MATCH(B313,Historical!$B$7:$B$1249,0)))^(1/3)-1)*100)</f>
        <v>1.8185790714934535</v>
      </c>
      <c r="U313" s="667">
        <f>IF(INDEX(Historical!$H$7:$H$1218,MATCH(B313,Historical!$B$7:$B$1249,0))=0,"n/a",((INDEX(Historical!$C$7:$C$1227,MATCH(B313,Historical!$B$7:$B$1249,0))/INDEX(Historical!$H$7:$H$1218,MATCH(B313,Historical!$B$7:$B$1249,0)))^(1/5)-1)*100)</f>
        <v>2.5293235168655004</v>
      </c>
      <c r="V313" s="667">
        <f>IF(INDEX(Historical!$N$7:$N$1218,MATCH(B313,Historical!$B$7:$B$1249,0))=0,"n/a",((INDEX(Historical!$C$7:$C$1227,MATCH(B313,Historical!$B$7:$B$1249,0))/INDEX(Historical!$N$7:$N$1218,MATCH(B313,Historical!$B$7:$B$1249,0)))^(1/10)-1)*100)</f>
        <v>2.9883055969457395</v>
      </c>
      <c r="W313" s="668">
        <f t="shared" si="87"/>
        <v>0.8464072481243714</v>
      </c>
      <c r="X313" s="669" t="str">
        <f t="shared" si="88"/>
        <v>n/a</v>
      </c>
      <c r="Y313" s="640"/>
      <c r="Z313" s="618">
        <f t="shared" si="89"/>
        <v>46.715328467153284</v>
      </c>
      <c r="AA313" s="844">
        <f t="shared" si="90"/>
        <v>9.9963503649635026</v>
      </c>
      <c r="AB313" s="845">
        <v>12</v>
      </c>
      <c r="AC313" s="824">
        <v>2.74</v>
      </c>
      <c r="AD313" s="824">
        <v>1.04</v>
      </c>
      <c r="AE313" s="824">
        <v>0.5</v>
      </c>
      <c r="AF313" s="824">
        <v>1.95</v>
      </c>
      <c r="AG313" s="824">
        <v>19.8</v>
      </c>
      <c r="AH313" s="824">
        <v>39.4</v>
      </c>
      <c r="AI313" s="824">
        <v>-19.07</v>
      </c>
      <c r="AJ313" s="824">
        <v>-6.3</v>
      </c>
      <c r="AK313" s="824">
        <v>10</v>
      </c>
      <c r="AL313" s="836">
        <v>1190</v>
      </c>
      <c r="AM313" s="830">
        <v>0.3</v>
      </c>
      <c r="AN313" s="824">
        <v>0.35</v>
      </c>
      <c r="AO313" s="705">
        <f t="shared" si="91"/>
        <v>-2.7937884399198349</v>
      </c>
      <c r="AP313" s="706">
        <f t="shared" si="92"/>
        <v>7.2025619250436677</v>
      </c>
      <c r="AQ313" s="846">
        <f t="shared" si="93"/>
        <v>-6.9220560517421204</v>
      </c>
      <c r="AR313" s="618">
        <f>INDEX(Historical!$C$7:$C$1227,MATCH(B313,Historical!$B$7:$B$1249,0))*IF(AH313="n/a",1.03,IF(AH313&lt;0,1.01,IF(AH313&gt;10,1.1,(1+AH313/100))))</f>
        <v>1.3585000000000003</v>
      </c>
      <c r="AS313" s="844">
        <f t="shared" si="94"/>
        <v>1.3720850000000002</v>
      </c>
      <c r="AT313" s="844">
        <f t="shared" si="99"/>
        <v>1.5092935000000003</v>
      </c>
      <c r="AU313" s="844">
        <f t="shared" si="99"/>
        <v>1.6602228500000005</v>
      </c>
      <c r="AV313" s="844">
        <f t="shared" si="99"/>
        <v>1.8262451350000006</v>
      </c>
      <c r="AW313" s="618">
        <f t="shared" si="95"/>
        <v>7.7263464850000014</v>
      </c>
      <c r="AX313" s="713">
        <f t="shared" si="96"/>
        <v>28.20863995983936</v>
      </c>
      <c r="AY313" s="891">
        <v>0.95</v>
      </c>
      <c r="AZ313" s="830">
        <v>9.39</v>
      </c>
      <c r="BA313" s="830">
        <v>-34.83</v>
      </c>
      <c r="BB313" s="830">
        <v>1.8800000000000001</v>
      </c>
      <c r="BC313" s="830">
        <v>-15.25</v>
      </c>
      <c r="BE313" s="594">
        <v>2011</v>
      </c>
      <c r="BF313" s="856">
        <f t="shared" si="97"/>
        <v>1</v>
      </c>
      <c r="BG313" s="840">
        <v>7.6</v>
      </c>
      <c r="BH313" s="823" t="s">
        <v>4455</v>
      </c>
      <c r="BI313" s="823" t="s">
        <v>4456</v>
      </c>
    </row>
    <row r="314" spans="1:61" ht="11.25" hidden="1" customHeight="1" x14ac:dyDescent="0.2">
      <c r="A314" s="839" t="s">
        <v>4880</v>
      </c>
      <c r="B314" s="833" t="s">
        <v>4500</v>
      </c>
      <c r="C314" s="889" t="s">
        <v>244</v>
      </c>
      <c r="D314" s="889" t="s">
        <v>4217</v>
      </c>
      <c r="E314" s="699">
        <v>6</v>
      </c>
      <c r="F314" s="1153">
        <v>644</v>
      </c>
      <c r="G314" s="1132" t="s">
        <v>105</v>
      </c>
      <c r="H314" s="1132" t="s">
        <v>105</v>
      </c>
      <c r="I314">
        <v>18</v>
      </c>
      <c r="J314" s="618">
        <f t="shared" si="84"/>
        <v>4.4444444444444446</v>
      </c>
      <c r="K314" s="835">
        <v>0.2</v>
      </c>
      <c r="L314" s="845">
        <v>4</v>
      </c>
      <c r="M314" s="609">
        <f t="shared" si="85"/>
        <v>0.8</v>
      </c>
      <c r="N314" s="828" t="s">
        <v>147</v>
      </c>
      <c r="O314" s="700">
        <v>0.18</v>
      </c>
      <c r="P314" s="603">
        <v>44546</v>
      </c>
      <c r="Q314" s="603">
        <v>44561</v>
      </c>
      <c r="R314" s="609">
        <f t="shared" si="86"/>
        <v>11.111111111111121</v>
      </c>
      <c r="S314" s="667">
        <f>IF(INDEX(Historical!$D$7:$D$1225,MATCH(B314,Historical!$B$7:$B$1249,0))=0,"n/a",(INDEX(Historical!$C$7:$C$1227,MATCH(B314,Historical!$B$7:$B$1249,0))/INDEX(Historical!$D$7:$D$1225,MATCH(B314,Historical!$B$7:$B$1249,0))-1)*100)</f>
        <v>12.12121212121211</v>
      </c>
      <c r="T314" s="667">
        <f>IF(INDEX(Historical!$F$7:$F$1218,MATCH(B314,Historical!$B$7:$B$1249,0))=0,"n/a",((INDEX(Historical!$C$7:$C$1227,MATCH(B314,Historical!$B$7:$B$1249,0))/INDEX(Historical!$F$7:$F$1218,MATCH(B314,Historical!$B$7:$B$1249,0)))^(1/3)-1)*100)</f>
        <v>9.0901707079799934</v>
      </c>
      <c r="U314" s="667">
        <f>IF(INDEX(Historical!$H$7:$H$1218,MATCH(B314,Historical!$B$7:$B$1249,0))=0,"n/a",((INDEX(Historical!$C$7:$C$1227,MATCH(B314,Historical!$B$7:$B$1249,0))/INDEX(Historical!$H$7:$H$1218,MATCH(B314,Historical!$B$7:$B$1249,0)))^(1/5)-1)*100)</f>
        <v>11.994446021554527</v>
      </c>
      <c r="V314" s="667">
        <f>IF(INDEX(Historical!$N$7:$N$1218,MATCH(B314,Historical!$B$7:$B$1249,0))=0,"n/a",((INDEX(Historical!$C$7:$C$1227,MATCH(B314,Historical!$B$7:$B$1249,0))/INDEX(Historical!$N$7:$N$1218,MATCH(B314,Historical!$B$7:$B$1249,0)))^(1/10)-1)*100)</f>
        <v>6.3450238139030057</v>
      </c>
      <c r="W314" s="668">
        <f t="shared" si="87"/>
        <v>1.8903705286767711</v>
      </c>
      <c r="X314" s="669" t="str">
        <f t="shared" si="88"/>
        <v>n/a</v>
      </c>
      <c r="Y314" s="640"/>
      <c r="Z314" s="618">
        <f t="shared" si="89"/>
        <v>285.71428571428572</v>
      </c>
      <c r="AA314" s="844">
        <f t="shared" si="90"/>
        <v>64.285714285714278</v>
      </c>
      <c r="AB314" s="845">
        <v>1</v>
      </c>
      <c r="AC314" s="824">
        <v>0.28000000000000003</v>
      </c>
      <c r="AD314" s="824">
        <v>3.55</v>
      </c>
      <c r="AE314" s="824">
        <v>0.35</v>
      </c>
      <c r="AF314" s="824">
        <v>0.76</v>
      </c>
      <c r="AG314" s="824">
        <v>1.3</v>
      </c>
      <c r="AH314" s="824">
        <v>209.60000000000002</v>
      </c>
      <c r="AI314" s="824">
        <v>25</v>
      </c>
      <c r="AJ314" s="824">
        <v>-15</v>
      </c>
      <c r="AK314" s="824">
        <v>17</v>
      </c>
      <c r="AL314" s="836">
        <v>198.28</v>
      </c>
      <c r="AM314" s="830">
        <v>1.7000000000000002</v>
      </c>
      <c r="AN314" s="824">
        <v>0.09</v>
      </c>
      <c r="AO314" s="705">
        <f t="shared" si="91"/>
        <v>-47.846823819715304</v>
      </c>
      <c r="AP314" s="706">
        <f t="shared" si="92"/>
        <v>16.438890465998973</v>
      </c>
      <c r="AQ314" s="846">
        <f t="shared" si="93"/>
        <v>47.357679522601437</v>
      </c>
      <c r="AR314" s="618">
        <f>INDEX(Historical!$C$7:$C$1227,MATCH(B314,Historical!$B$7:$B$1249,0))*IF(AH314="n/a",1.03,IF(AH314&lt;0,1.01,IF(AH314&gt;10,1.1,(1+AH314/100))))</f>
        <v>0.81400000000000006</v>
      </c>
      <c r="AS314" s="844">
        <f t="shared" si="94"/>
        <v>0.89540000000000008</v>
      </c>
      <c r="AT314" s="844">
        <f t="shared" si="99"/>
        <v>0.98494000000000015</v>
      </c>
      <c r="AU314" s="844">
        <f t="shared" si="99"/>
        <v>1.0834340000000002</v>
      </c>
      <c r="AV314" s="844">
        <f t="shared" si="99"/>
        <v>1.1917774000000003</v>
      </c>
      <c r="AW314" s="618">
        <f t="shared" si="95"/>
        <v>4.9695514000000012</v>
      </c>
      <c r="AX314" s="713">
        <f t="shared" si="96"/>
        <v>27.608618888888898</v>
      </c>
      <c r="AY314" s="891">
        <v>0.94</v>
      </c>
      <c r="AZ314" s="830">
        <v>31.86</v>
      </c>
      <c r="BA314" s="830">
        <v>-33.68</v>
      </c>
      <c r="BB314" s="830">
        <v>12.61</v>
      </c>
      <c r="BC314" s="830">
        <v>1.05</v>
      </c>
      <c r="BE314" s="594">
        <v>2016</v>
      </c>
      <c r="BF314" s="856">
        <f t="shared" si="97"/>
        <v>1</v>
      </c>
      <c r="BG314" s="840">
        <v>0.89999999999999991</v>
      </c>
      <c r="BH314" s="823" t="s">
        <v>4455</v>
      </c>
      <c r="BI314" s="823" t="s">
        <v>4456</v>
      </c>
    </row>
    <row r="315" spans="1:61" ht="11.25" hidden="1" customHeight="1" x14ac:dyDescent="0.2">
      <c r="A315" s="822" t="s">
        <v>4881</v>
      </c>
      <c r="B315" s="833" t="s">
        <v>1250</v>
      </c>
      <c r="C315" s="889" t="s">
        <v>107</v>
      </c>
      <c r="D315" s="889" t="s">
        <v>4205</v>
      </c>
      <c r="E315" s="699">
        <v>12</v>
      </c>
      <c r="F315" s="1153">
        <v>333</v>
      </c>
      <c r="G315" s="1153" t="s">
        <v>105</v>
      </c>
      <c r="H315" s="1153" t="s">
        <v>105</v>
      </c>
      <c r="I315">
        <v>23.83</v>
      </c>
      <c r="J315" s="618">
        <f t="shared" si="84"/>
        <v>2.7696181284095682</v>
      </c>
      <c r="K315" s="835">
        <v>0.16500000000000001</v>
      </c>
      <c r="L315" s="845">
        <v>4</v>
      </c>
      <c r="M315" s="609">
        <f t="shared" si="85"/>
        <v>0.66</v>
      </c>
      <c r="N315" s="828" t="s">
        <v>777</v>
      </c>
      <c r="O315" s="700">
        <v>0.14000000000000001</v>
      </c>
      <c r="P315" s="603">
        <v>44607</v>
      </c>
      <c r="Q315" s="603">
        <v>44629</v>
      </c>
      <c r="R315" s="609">
        <f t="shared" si="86"/>
        <v>17.857142857142851</v>
      </c>
      <c r="S315" s="667">
        <f>IF(INDEX(Historical!$D$7:$D$1225,MATCH(B315,Historical!$B$7:$B$1249,0))=0,"n/a",(INDEX(Historical!$C$7:$C$1227,MATCH(B315,Historical!$B$7:$B$1249,0))/INDEX(Historical!$D$7:$D$1225,MATCH(B315,Historical!$B$7:$B$1249,0))-1)*100)</f>
        <v>5.6603773584905648</v>
      </c>
      <c r="T315" s="667">
        <f>IF(INDEX(Historical!$F$7:$F$1218,MATCH(B315,Historical!$B$7:$B$1249,0))=0,"n/a",((INDEX(Historical!$C$7:$C$1227,MATCH(B315,Historical!$B$7:$B$1249,0))/INDEX(Historical!$F$7:$F$1218,MATCH(B315,Historical!$B$7:$B$1249,0)))^(1/3)-1)*100)</f>
        <v>6.7767583149812571</v>
      </c>
      <c r="U315" s="667">
        <f>IF(INDEX(Historical!$H$7:$H$1218,MATCH(B315,Historical!$B$7:$B$1249,0))=0,"n/a",((INDEX(Historical!$C$7:$C$1227,MATCH(B315,Historical!$B$7:$B$1249,0))/INDEX(Historical!$H$7:$H$1218,MATCH(B315,Historical!$B$7:$B$1249,0)))^(1/5)-1)*100)</f>
        <v>10.333016068581657</v>
      </c>
      <c r="V315" s="667">
        <f>IF(INDEX(Historical!$N$7:$N$1218,MATCH(B315,Historical!$B$7:$B$1249,0))=0,"n/a",((INDEX(Historical!$C$7:$C$1227,MATCH(B315,Historical!$B$7:$B$1249,0))/INDEX(Historical!$N$7:$N$1218,MATCH(B315,Historical!$B$7:$B$1249,0)))^(1/10)-1)*100)</f>
        <v>23.654897682391752</v>
      </c>
      <c r="W315" s="668">
        <f t="shared" si="87"/>
        <v>0.43682353681340813</v>
      </c>
      <c r="X315" s="669">
        <f t="shared" si="88"/>
        <v>1.148112896509073</v>
      </c>
      <c r="Y315" s="640" t="s">
        <v>5241</v>
      </c>
      <c r="Z315" s="618">
        <f t="shared" si="89"/>
        <v>45.517241379310349</v>
      </c>
      <c r="AA315" s="844">
        <f t="shared" si="90"/>
        <v>16.434482758620689</v>
      </c>
      <c r="AB315" s="845">
        <v>12</v>
      </c>
      <c r="AC315" s="824">
        <v>1.45</v>
      </c>
      <c r="AD315" s="824">
        <v>3.44</v>
      </c>
      <c r="AE315" s="824">
        <v>6.73</v>
      </c>
      <c r="AF315" s="824">
        <v>1.48</v>
      </c>
      <c r="AG315" s="824">
        <v>8.5</v>
      </c>
      <c r="AH315" s="824">
        <v>49.2</v>
      </c>
      <c r="AI315" s="824">
        <v>40.589999999999996</v>
      </c>
      <c r="AJ315" s="824">
        <v>9</v>
      </c>
      <c r="AK315" s="824">
        <v>5</v>
      </c>
      <c r="AL315" s="836">
        <v>5090</v>
      </c>
      <c r="AM315" s="830">
        <v>0.6</v>
      </c>
      <c r="AN315" s="824">
        <v>0</v>
      </c>
      <c r="AO315" s="705">
        <f t="shared" si="91"/>
        <v>-3.3318485616294637</v>
      </c>
      <c r="AP315" s="706">
        <f t="shared" si="92"/>
        <v>13.102634196991225</v>
      </c>
      <c r="AQ315" s="846">
        <f t="shared" si="93"/>
        <v>3.9722922123616389</v>
      </c>
      <c r="AR315" s="618">
        <f>INDEX(Historical!$C$7:$C$1227,MATCH(B315,Historical!$B$7:$B$1249,0))*IF(AH315="n/a",1.03,IF(AH315&lt;0,1.01,IF(AH315&gt;10,1.1,(1+AH315/100))))</f>
        <v>0.6160000000000001</v>
      </c>
      <c r="AS315" s="844">
        <f t="shared" si="94"/>
        <v>0.6776000000000002</v>
      </c>
      <c r="AT315" s="844">
        <f t="shared" si="99"/>
        <v>0.71148000000000022</v>
      </c>
      <c r="AU315" s="844">
        <f t="shared" si="99"/>
        <v>0.74705400000000022</v>
      </c>
      <c r="AV315" s="844">
        <f t="shared" si="99"/>
        <v>0.78440670000000023</v>
      </c>
      <c r="AW315" s="618">
        <f t="shared" si="95"/>
        <v>3.5365407000000011</v>
      </c>
      <c r="AX315" s="713">
        <f t="shared" si="96"/>
        <v>14.840707931179193</v>
      </c>
      <c r="AY315" s="891">
        <v>1.18</v>
      </c>
      <c r="AZ315" s="830">
        <v>28.34</v>
      </c>
      <c r="BA315" s="830">
        <v>-2.86</v>
      </c>
      <c r="BB315" s="830">
        <v>4.25</v>
      </c>
      <c r="BC315" s="830">
        <v>10.77</v>
      </c>
      <c r="BE315" s="594">
        <v>2011</v>
      </c>
      <c r="BF315" s="856">
        <f t="shared" si="97"/>
        <v>1</v>
      </c>
      <c r="BG315" s="840">
        <v>1.3</v>
      </c>
      <c r="BH315" s="823" t="s">
        <v>4455</v>
      </c>
      <c r="BI315" s="823" t="s">
        <v>4456</v>
      </c>
    </row>
    <row r="316" spans="1:61" s="737" customFormat="1" ht="11.25" hidden="1" customHeight="1" x14ac:dyDescent="0.2">
      <c r="A316" s="720" t="s">
        <v>1253</v>
      </c>
      <c r="B316" s="743" t="s">
        <v>1254</v>
      </c>
      <c r="C316" s="889" t="s">
        <v>111</v>
      </c>
      <c r="D316" s="889" t="s">
        <v>4227</v>
      </c>
      <c r="E316" s="721">
        <v>12</v>
      </c>
      <c r="F316" s="1153">
        <v>385</v>
      </c>
      <c r="G316" s="1154" t="s">
        <v>36</v>
      </c>
      <c r="H316" s="1154" t="s">
        <v>36</v>
      </c>
      <c r="I316" t="n">
        <v>211.63</v>
      </c>
      <c r="J316" s="723">
        <f t="shared" si="84"/>
        <v>1.9467939328072579</v>
      </c>
      <c r="K316" s="724">
        <v>1.03</v>
      </c>
      <c r="L316" s="725">
        <v>4</v>
      </c>
      <c r="M316" s="726">
        <f t="shared" si="85"/>
        <v>4.12</v>
      </c>
      <c r="N316" s="727" t="s">
        <v>247</v>
      </c>
      <c r="O316" s="728">
        <v>0.98</v>
      </c>
      <c r="P316" s="1049">
        <v>44874</v>
      </c>
      <c r="Q316" s="1049">
        <v>44897</v>
      </c>
      <c r="R316" s="726">
        <f t="shared" si="86"/>
        <v>5.1020408163265358</v>
      </c>
      <c r="S316" s="667">
        <f>IF(INDEX(Historical!$D$7:$D$1225,MATCH(B316,Historical!$B$7:$B$1249,0))=0,"n/a",(INDEX(Historical!$C$7:$C$1227,MATCH(B316,Historical!$B$7:$B$1249,0))/INDEX(Historical!$D$7:$D$1225,MATCH(B316,Historical!$B$7:$B$1249,0))-1)*100)</f>
        <v>3.8567493112947604</v>
      </c>
      <c r="T316" s="667">
        <f>IF(INDEX(Historical!$F$7:$F$1218,MATCH(B316,Historical!$B$7:$B$1249,0))=0,"n/a",((INDEX(Historical!$C$7:$C$1227,MATCH(B316,Historical!$B$7:$B$1249,0))/INDEX(Historical!$F$7:$F$1218,MATCH(B316,Historical!$B$7:$B$1249,0)))^(1/3)-1)*100)</f>
        <v>7.2613795918652579</v>
      </c>
      <c r="U316" s="667">
        <f>IF(INDEX(Historical!$H$7:$H$1218,MATCH(B316,Historical!$B$7:$B$1249,0))=0,"n/a",((INDEX(Historical!$C$7:$C$1227,MATCH(B316,Historical!$B$7:$B$1249,0))/INDEX(Historical!$H$7:$H$1218,MATCH(B316,Historical!$B$7:$B$1249,0)))^(1/5)-1)*100)</f>
        <v>9.0021472273660752</v>
      </c>
      <c r="V316" s="667">
        <f>IF(INDEX(Historical!$N$7:$N$1218,MATCH(B316,Historical!$B$7:$B$1249,0))=0,"n/a",((INDEX(Historical!$C$7:$C$1227,MATCH(B316,Historical!$B$7:$B$1249,0))/INDEX(Historical!$N$7:$N$1218,MATCH(B316,Historical!$B$7:$B$1249,0)))^(1/10)-1)*100)</f>
        <v>10.652716009839791</v>
      </c>
      <c r="W316" s="668">
        <f t="shared" si="87"/>
        <v>0.84505653009531989</v>
      </c>
      <c r="X316" s="669">
        <f t="shared" si="88"/>
        <v>1.800429445473215</v>
      </c>
      <c r="Y316" s="1164"/>
      <c r="Z316" s="723">
        <f t="shared" si="89"/>
        <v>52.685421994884905</v>
      </c>
      <c r="AA316" s="730">
        <f t="shared" si="90"/>
        <v>27.062659846547312</v>
      </c>
      <c r="AB316" s="725">
        <v>12</v>
      </c>
      <c r="AC316" s="731">
        <v>7.82</v>
      </c>
      <c r="AD316" s="731">
        <v>3.75</v>
      </c>
      <c r="AE316" s="731">
        <v>4.17</v>
      </c>
      <c r="AF316" s="731">
        <v>8.25</v>
      </c>
      <c r="AG316" s="731">
        <v>29.799999999999997</v>
      </c>
      <c r="AH316" s="731">
        <v>17.8</v>
      </c>
      <c r="AI316" s="731">
        <v>5.53</v>
      </c>
      <c r="AJ316" s="731">
        <v>5</v>
      </c>
      <c r="AK316" s="731">
        <v>7.3999999999999995</v>
      </c>
      <c r="AL316" s="732">
        <v>145610</v>
      </c>
      <c r="AM316" s="733">
        <v>0.1</v>
      </c>
      <c r="AN316" s="731">
        <v>0.96</v>
      </c>
      <c r="AO316" s="734">
        <f t="shared" si="91"/>
        <v>-16.113718686373979</v>
      </c>
      <c r="AP316" s="735">
        <f t="shared" si="92"/>
        <v>10.948941160173334</v>
      </c>
      <c r="AQ316" s="846">
        <f t="shared" si="93"/>
        <v>215.00754399009793</v>
      </c>
      <c r="AR316" s="618">
        <f>INDEX(Historical!$C$7:$C$1227,MATCH(B316,Historical!$B$7:$B$1249,0))*IF(AH316="n/a",1.03,IF(AH316&lt;0,1.01,IF(AH316&gt;10,1.1,(1+AH316/100))))</f>
        <v>4.1470000000000002</v>
      </c>
      <c r="AS316" s="730">
        <f t="shared" si="94"/>
        <v>4.3763290999999995</v>
      </c>
      <c r="AT316" s="730">
        <f t="shared" si="99"/>
        <v>4.7001774533999994</v>
      </c>
      <c r="AU316" s="730">
        <f t="shared" si="99"/>
        <v>5.0479905849515996</v>
      </c>
      <c r="AV316" s="730">
        <f t="shared" si="99"/>
        <v>5.4215418882380186</v>
      </c>
      <c r="AW316" s="723">
        <f t="shared" si="95"/>
        <v>23.693039026589616</v>
      </c>
      <c r="AX316" s="736">
        <f t="shared" si="96"/>
        <v>11.195501122992777</v>
      </c>
      <c r="AY316" s="892">
        <v>1.1299999999999999</v>
      </c>
      <c r="AZ316" s="733">
        <v>31.759999999999998</v>
      </c>
      <c r="BA316" s="733">
        <v>-1.05</v>
      </c>
      <c r="BB316" s="733">
        <v>14.2</v>
      </c>
      <c r="BC316" s="733">
        <v>15.770000000000001</v>
      </c>
      <c r="BD316" s="866"/>
      <c r="BE316" s="594">
        <v>2012</v>
      </c>
      <c r="BF316" s="856">
        <f t="shared" si="97"/>
        <v>1</v>
      </c>
      <c r="BG316" s="784">
        <v>8.6</v>
      </c>
      <c r="BH316" s="823" t="s">
        <v>4455</v>
      </c>
      <c r="BI316" s="823" t="s">
        <v>4456</v>
      </c>
    </row>
    <row r="317" spans="1:61" ht="11.25" hidden="1" customHeight="1" x14ac:dyDescent="0.2">
      <c r="A317" s="822" t="s">
        <v>4882</v>
      </c>
      <c r="B317" s="833" t="s">
        <v>616</v>
      </c>
      <c r="C317" s="889" t="s">
        <v>107</v>
      </c>
      <c r="D317" s="889" t="s">
        <v>4205</v>
      </c>
      <c r="E317" s="699">
        <v>18</v>
      </c>
      <c r="F317" s="1153">
        <v>228</v>
      </c>
      <c r="G317" s="1132" t="s">
        <v>105</v>
      </c>
      <c r="H317" s="1132" t="s">
        <v>105</v>
      </c>
      <c r="I317">
        <v>130</v>
      </c>
      <c r="J317" s="618">
        <f t="shared" si="84"/>
        <v>2</v>
      </c>
      <c r="K317" s="835">
        <v>0.65</v>
      </c>
      <c r="L317" s="845">
        <v>4</v>
      </c>
      <c r="M317" s="609">
        <f t="shared" si="85"/>
        <v>2.6</v>
      </c>
      <c r="N317" s="828" t="s">
        <v>511</v>
      </c>
      <c r="O317" s="700">
        <v>0.62</v>
      </c>
      <c r="P317" s="1006">
        <v>44879</v>
      </c>
      <c r="Q317" s="1006">
        <v>44895</v>
      </c>
      <c r="R317" s="609">
        <f t="shared" si="86"/>
        <v>4.8387096774193585</v>
      </c>
      <c r="S317" s="667">
        <f>IF(INDEX(Historical!$D$7:$D$1225,MATCH(B317,Historical!$B$7:$B$1249,0))=0,"n/a",(INDEX(Historical!$C$7:$C$1227,MATCH(B317,Historical!$B$7:$B$1249,0))/INDEX(Historical!$D$7:$D$1225,MATCH(B317,Historical!$B$7:$B$1249,0))-1)*100)</f>
        <v>10.752688172043001</v>
      </c>
      <c r="T317" s="667">
        <f>IF(INDEX(Historical!$F$7:$F$1218,MATCH(B317,Historical!$B$7:$B$1249,0))=0,"n/a",((INDEX(Historical!$C$7:$C$1227,MATCH(B317,Historical!$B$7:$B$1249,0))/INDEX(Historical!$F$7:$F$1218,MATCH(B317,Historical!$B$7:$B$1249,0)))^(1/3)-1)*100)</f>
        <v>7.2466124161307821</v>
      </c>
      <c r="U317" s="667">
        <f>IF(INDEX(Historical!$H$7:$H$1218,MATCH(B317,Historical!$B$7:$B$1249,0))=0,"n/a",((INDEX(Historical!$C$7:$C$1227,MATCH(B317,Historical!$B$7:$B$1249,0))/INDEX(Historical!$H$7:$H$1218,MATCH(B317,Historical!$B$7:$B$1249,0)))^(1/5)-1)*100)</f>
        <v>11.413340246469872</v>
      </c>
      <c r="V317" s="667">
        <f>IF(INDEX(Historical!$N$7:$N$1218,MATCH(B317,Historical!$B$7:$B$1249,0))=0,"n/a",((INDEX(Historical!$C$7:$C$1227,MATCH(B317,Historical!$B$7:$B$1249,0))/INDEX(Historical!$N$7:$N$1218,MATCH(B317,Historical!$B$7:$B$1249,0)))^(1/10)-1)*100)</f>
        <v>11.942718117077501</v>
      </c>
      <c r="W317" s="668">
        <f t="shared" si="87"/>
        <v>0.95567358574337913</v>
      </c>
      <c r="X317" s="669" t="str">
        <f t="shared" si="88"/>
        <v>n/a</v>
      </c>
      <c r="Y317" s="632"/>
      <c r="Z317" s="618" t="str">
        <f t="shared" si="89"/>
        <v>n/a</v>
      </c>
      <c r="AA317" s="844" t="str">
        <f t="shared" si="90"/>
        <v>n/a</v>
      </c>
      <c r="AB317" s="845">
        <v>12</v>
      </c>
      <c r="AC317" s="824" t="s">
        <v>135</v>
      </c>
      <c r="AD317" s="824" t="s">
        <v>135</v>
      </c>
      <c r="AE317" s="824" t="s">
        <v>135</v>
      </c>
      <c r="AF317" s="824" t="s">
        <v>135</v>
      </c>
      <c r="AG317" s="824" t="s">
        <v>135</v>
      </c>
      <c r="AH317" s="824" t="s">
        <v>135</v>
      </c>
      <c r="AI317" s="824" t="s">
        <v>135</v>
      </c>
      <c r="AJ317" s="824" t="s">
        <v>135</v>
      </c>
      <c r="AK317" s="824" t="s">
        <v>135</v>
      </c>
      <c r="AL317" s="836" t="s">
        <v>135</v>
      </c>
      <c r="AM317" s="830" t="s">
        <v>135</v>
      </c>
      <c r="AN317" s="824" t="s">
        <v>135</v>
      </c>
      <c r="AO317" s="705" t="str">
        <f t="shared" si="91"/>
        <v>n/a</v>
      </c>
      <c r="AP317" s="706">
        <f t="shared" si="92"/>
        <v>13.413340246469872</v>
      </c>
      <c r="AQ317" s="846" t="str">
        <f t="shared" si="93"/>
        <v>n/a</v>
      </c>
      <c r="AR317" s="618">
        <f>INDEX(Historical!$C$7:$C$1227,MATCH(B317,Historical!$B$7:$B$1249,0))*IF(AH317="n/a",1.03,IF(AH317&lt;0,1.01,IF(AH317&gt;10,1.1,(1+AH317/100))))</f>
        <v>2.1217999999999999</v>
      </c>
      <c r="AS317" s="844">
        <f t="shared" si="94"/>
        <v>2.185454</v>
      </c>
      <c r="AT317" s="844">
        <f t="shared" si="99"/>
        <v>2.2510176200000003</v>
      </c>
      <c r="AU317" s="844">
        <f t="shared" si="99"/>
        <v>2.3185481486000001</v>
      </c>
      <c r="AV317" s="844">
        <f t="shared" si="99"/>
        <v>2.3881045930580003</v>
      </c>
      <c r="AW317" s="618">
        <f t="shared" si="95"/>
        <v>11.264924361658</v>
      </c>
      <c r="AX317" s="713">
        <f t="shared" si="96"/>
        <v>8.6653264320446155</v>
      </c>
      <c r="AY317" s="891" t="s">
        <v>135</v>
      </c>
      <c r="AZ317" s="830" t="s">
        <v>135</v>
      </c>
      <c r="BA317" s="830" t="s">
        <v>135</v>
      </c>
      <c r="BB317" s="830" t="s">
        <v>135</v>
      </c>
      <c r="BC317" s="830" t="s">
        <v>135</v>
      </c>
      <c r="BD317" s="865" t="s">
        <v>4133</v>
      </c>
      <c r="BE317" s="594">
        <v>2005</v>
      </c>
      <c r="BF317" s="856">
        <f t="shared" si="97"/>
        <v>2</v>
      </c>
      <c r="BG317" s="840" t="s">
        <v>135</v>
      </c>
      <c r="BH317" s="823" t="s">
        <v>4455</v>
      </c>
      <c r="BI317" s="823" t="s">
        <v>4456</v>
      </c>
    </row>
    <row r="318" spans="1:61" ht="11.25" hidden="1" customHeight="1" x14ac:dyDescent="0.2">
      <c r="A318" s="829" t="s">
        <v>1263</v>
      </c>
      <c r="B318" s="833" t="s">
        <v>1264</v>
      </c>
      <c r="C318" s="889" t="s">
        <v>4061</v>
      </c>
      <c r="D318" s="889" t="s">
        <v>4185</v>
      </c>
      <c r="E318" s="699">
        <v>13</v>
      </c>
      <c r="F318" s="1153">
        <v>311</v>
      </c>
      <c r="G318" s="1132" t="s">
        <v>105</v>
      </c>
      <c r="H318" s="1132" t="s">
        <v>105</v>
      </c>
      <c r="I318" t="n">
        <v>28.21</v>
      </c>
      <c r="J318" s="618">
        <f t="shared" si="84"/>
        <v>3.7220843672456572</v>
      </c>
      <c r="K318" s="835">
        <v>0.26250000000000001</v>
      </c>
      <c r="L318" s="845">
        <v>4</v>
      </c>
      <c r="M318" s="609">
        <f t="shared" si="85"/>
        <v>1.05</v>
      </c>
      <c r="N318" s="828" t="s">
        <v>187</v>
      </c>
      <c r="O318" s="700">
        <v>0.25</v>
      </c>
      <c r="P318" s="603">
        <v>44908</v>
      </c>
      <c r="Q318" s="603">
        <v>44930</v>
      </c>
      <c r="R318" s="609">
        <f t="shared" si="86"/>
        <v>5.0000000000000044</v>
      </c>
      <c r="S318" s="667">
        <f>IF(INDEX(Historical!$D$7:$D$1225,MATCH(B318,Historical!$B$7:$B$1249,0))=0,"n/a",(INDEX(Historical!$C$7:$C$1227,MATCH(B318,Historical!$B$7:$B$1249,0))/INDEX(Historical!$D$7:$D$1225,MATCH(B318,Historical!$B$7:$B$1249,0))-1)*100)</f>
        <v>9.988649262202042</v>
      </c>
      <c r="T318" s="667">
        <f>IF(INDEX(Historical!$F$7:$F$1218,MATCH(B318,Historical!$B$7:$B$1249,0))=0,"n/a",((INDEX(Historical!$C$7:$C$1227,MATCH(B318,Historical!$B$7:$B$1249,0))/INDEX(Historical!$F$7:$F$1218,MATCH(B318,Historical!$B$7:$B$1249,0)))^(1/3)-1)*100)</f>
        <v>11.635130764998248</v>
      </c>
      <c r="U318" s="667">
        <f>IF(INDEX(Historical!$H$7:$H$1218,MATCH(B318,Historical!$B$7:$B$1249,0))=0,"n/a",((INDEX(Historical!$C$7:$C$1227,MATCH(B318,Historical!$B$7:$B$1249,0))/INDEX(Historical!$H$7:$H$1218,MATCH(B318,Historical!$B$7:$B$1249,0)))^(1/5)-1)*100)</f>
        <v>9.5190662172671701</v>
      </c>
      <c r="V318" s="667">
        <f>IF(INDEX(Historical!$N$7:$N$1218,MATCH(B318,Historical!$B$7:$B$1249,0))=0,"n/a",((INDEX(Historical!$C$7:$C$1227,MATCH(B318,Historical!$B$7:$B$1249,0))/INDEX(Historical!$N$7:$N$1218,MATCH(B318,Historical!$B$7:$B$1249,0)))^(1/10)-1)*100)</f>
        <v>15.18268752022205</v>
      </c>
      <c r="W318" s="668">
        <f t="shared" si="87"/>
        <v>0.62696846026690478</v>
      </c>
      <c r="X318" s="669">
        <f t="shared" si="88"/>
        <v>0.3351783879319426</v>
      </c>
      <c r="Y318" s="628"/>
      <c r="Z318" s="618">
        <f t="shared" si="89"/>
        <v>18.292682926829269</v>
      </c>
      <c r="AA318" s="844">
        <f t="shared" si="90"/>
        <v>4.9146341463414638</v>
      </c>
      <c r="AB318" s="845">
        <v>10</v>
      </c>
      <c r="AC318" s="824">
        <v>5.74</v>
      </c>
      <c r="AD318" s="824">
        <v>3.32</v>
      </c>
      <c r="AE318" s="824">
        <v>0.44</v>
      </c>
      <c r="AF318" s="825" t="s">
        <v>135</v>
      </c>
      <c r="AG318" s="826">
        <v>-307.2</v>
      </c>
      <c r="AH318" s="824">
        <v>166.1</v>
      </c>
      <c r="AI318" s="824">
        <v>5.99</v>
      </c>
      <c r="AJ318" s="824">
        <v>28.4</v>
      </c>
      <c r="AK318" s="824">
        <v>1.52</v>
      </c>
      <c r="AL318" s="836">
        <v>28540</v>
      </c>
      <c r="AM318" s="830">
        <v>0.1</v>
      </c>
      <c r="AN318" s="824" t="s">
        <v>135</v>
      </c>
      <c r="AO318" s="705">
        <f t="shared" si="91"/>
        <v>8.3265164381713639</v>
      </c>
      <c r="AP318" s="706">
        <f t="shared" si="92"/>
        <v>13.241150584512827</v>
      </c>
      <c r="AQ318" s="846" t="str">
        <f t="shared" si="93"/>
        <v>n/a</v>
      </c>
      <c r="AR318" s="618">
        <f>INDEX(Historical!$C$7:$C$1227,MATCH(B318,Historical!$B$7:$B$1249,0))*IF(AH318="n/a",1.03,IF(AH318&lt;0,1.01,IF(AH318&gt;10,1.1,(1+AH318/100))))</f>
        <v>0.85272000000000003</v>
      </c>
      <c r="AS318" s="844">
        <f t="shared" si="94"/>
        <v>0.90379792800000014</v>
      </c>
      <c r="AT318" s="844">
        <f t="shared" ref="AT318:AV337" si="100">IF($AK318="n/a",1.03*AS318,IF($AK318&lt;0,1.01*AS318,IF($AK318&gt;10,1.1*AS318,(1+$AK318/100)*AS318)))</f>
        <v>0.91753565650560021</v>
      </c>
      <c r="AU318" s="844">
        <f t="shared" si="100"/>
        <v>0.93148219848448544</v>
      </c>
      <c r="AV318" s="844">
        <f t="shared" si="100"/>
        <v>0.94564072790144971</v>
      </c>
      <c r="AW318" s="618">
        <f t="shared" si="95"/>
        <v>4.5511765108915352</v>
      </c>
      <c r="AX318" s="713">
        <f t="shared" si="96"/>
        <v>16.133202803585732</v>
      </c>
      <c r="AY318" s="891">
        <v>1.01</v>
      </c>
      <c r="AZ318" s="830">
        <v>24.779999999999998</v>
      </c>
      <c r="BA318" s="830">
        <v>-27.560000000000002</v>
      </c>
      <c r="BB318" s="830">
        <v>10.38</v>
      </c>
      <c r="BC318" s="830">
        <v>-8.6300000000000008</v>
      </c>
      <c r="BE318" s="594">
        <v>2011</v>
      </c>
      <c r="BF318" s="856">
        <f t="shared" si="97"/>
        <v>1</v>
      </c>
      <c r="BG318" s="840">
        <v>16.100000000000001</v>
      </c>
      <c r="BH318" s="823" t="s">
        <v>4455</v>
      </c>
      <c r="BI318" s="823" t="s">
        <v>4456</v>
      </c>
    </row>
    <row r="319" spans="1:61" ht="11.25" hidden="1" customHeight="1" x14ac:dyDescent="0.2">
      <c r="A319" s="838" t="s">
        <v>5355</v>
      </c>
      <c r="B319" s="833" t="s">
        <v>5354</v>
      </c>
      <c r="C319" s="889" t="s">
        <v>4186</v>
      </c>
      <c r="D319" s="889" t="s">
        <v>4187</v>
      </c>
      <c r="E319" s="699">
        <v>10</v>
      </c>
      <c r="F319" s="1153">
        <v>454</v>
      </c>
      <c r="G319" s="1133" t="s">
        <v>105</v>
      </c>
      <c r="H319" s="1133" t="s">
        <v>105</v>
      </c>
      <c r="I319" t="n">
        <v>19.69</v>
      </c>
      <c r="J319" s="618">
        <f t="shared" si="84"/>
        <v>6.6023362112747588</v>
      </c>
      <c r="K319" s="835">
        <v>0.32500000000000001</v>
      </c>
      <c r="L319" s="845">
        <v>4</v>
      </c>
      <c r="M319" s="609">
        <f t="shared" si="85"/>
        <v>1.3</v>
      </c>
      <c r="N319" s="828" t="s">
        <v>578</v>
      </c>
      <c r="O319" s="700">
        <v>0.32</v>
      </c>
      <c r="P319" s="895">
        <v>44470</v>
      </c>
      <c r="Q319" s="895">
        <v>44480</v>
      </c>
      <c r="R319" s="609">
        <f t="shared" si="86"/>
        <v>1.5625000000000013</v>
      </c>
      <c r="S319" s="667">
        <f>IF(INDEX(Historical!$D$7:$D$1225,MATCH(B319,Historical!$B$7:$B$1249,0))=0,"n/a",(INDEX(Historical!$C$7:$C$1227,MATCH(B319,Historical!$B$7:$B$1249,0))/INDEX(Historical!$D$7:$D$1225,MATCH(B319,Historical!$B$7:$B$1249,0))-1)*100)</f>
        <v>1.5810276679841806</v>
      </c>
      <c r="T319" s="667">
        <f>IF(INDEX(Historical!$F$7:$F$1218,MATCH(B319,Historical!$B$7:$B$1249,0))=0,"n/a",((INDEX(Historical!$C$7:$C$1227,MATCH(B319,Historical!$B$7:$B$1249,0))/INDEX(Historical!$F$7:$F$1218,MATCH(B319,Historical!$B$7:$B$1249,0)))^(1/3)-1)*100)</f>
        <v>1.6066999579604779</v>
      </c>
      <c r="U319" s="667">
        <f>IF(INDEX(Historical!$H$7:$H$1218,MATCH(B319,Historical!$B$7:$B$1249,0))=0,"n/a",((INDEX(Historical!$C$7:$C$1227,MATCH(B319,Historical!$B$7:$B$1249,0))/INDEX(Historical!$H$7:$H$1218,MATCH(B319,Historical!$B$7:$B$1249,0)))^(1/5)-1)*100)</f>
        <v>1.633517230276893</v>
      </c>
      <c r="V319" s="667" t="str">
        <f>IF(INDEX(Historical!$N$7:$N$1218,MATCH(B319,Historical!$B$7:$B$1249,0))=0,"n/a",((INDEX(Historical!$C$7:$C$1227,MATCH(B319,Historical!$B$7:$B$1249,0))/INDEX(Historical!$N$7:$N$1218,MATCH(B319,Historical!$B$7:$B$1249,0)))^(1/10)-1)*100)</f>
        <v>n/a</v>
      </c>
      <c r="W319" s="668" t="str">
        <f t="shared" si="87"/>
        <v>n/a</v>
      </c>
      <c r="X319" s="669">
        <f t="shared" si="88"/>
        <v>0.27225287171281548</v>
      </c>
      <c r="Y319" s="627"/>
      <c r="Z319" s="618">
        <f t="shared" si="89"/>
        <v>270.83333333333337</v>
      </c>
      <c r="AA319" s="844">
        <f t="shared" si="90"/>
        <v>41.020833333333336</v>
      </c>
      <c r="AB319" s="845">
        <v>12</v>
      </c>
      <c r="AC319" s="824">
        <v>0.48</v>
      </c>
      <c r="AD319" s="824" t="s">
        <v>135</v>
      </c>
      <c r="AE319" s="824">
        <v>9.65</v>
      </c>
      <c r="AF319" s="824">
        <v>0.85</v>
      </c>
      <c r="AG319" s="824">
        <v>2.2999999999999998</v>
      </c>
      <c r="AH319" s="824">
        <v>84.2</v>
      </c>
      <c r="AI319" s="824">
        <v>-168.2</v>
      </c>
      <c r="AJ319" s="824">
        <v>6</v>
      </c>
      <c r="AK319" s="824" t="s">
        <v>135</v>
      </c>
      <c r="AL319" s="836">
        <v>7630</v>
      </c>
      <c r="AM319" s="830">
        <v>0.2</v>
      </c>
      <c r="AN319" s="824">
        <v>0.73</v>
      </c>
      <c r="AO319" s="705">
        <f t="shared" si="91"/>
        <v>-32.784979891781688</v>
      </c>
      <c r="AP319" s="706">
        <f t="shared" si="92"/>
        <v>8.2358534415516509</v>
      </c>
      <c r="AQ319" s="846">
        <f t="shared" si="93"/>
        <v>24.485980171500699</v>
      </c>
      <c r="AR319" s="618">
        <f>INDEX(Historical!$C$7:$C$1227,MATCH(B319,Historical!$B$7:$B$1249,0))*IF(AH319="n/a",1.03,IF(AH319&lt;0,1.01,IF(AH319&gt;10,1.1,(1+AH319/100))))</f>
        <v>1.4135</v>
      </c>
      <c r="AS319" s="844">
        <f t="shared" si="94"/>
        <v>1.427635</v>
      </c>
      <c r="AT319" s="844">
        <f t="shared" si="100"/>
        <v>1.4704640500000001</v>
      </c>
      <c r="AU319" s="844">
        <f t="shared" si="100"/>
        <v>1.5145779715000003</v>
      </c>
      <c r="AV319" s="844">
        <f t="shared" si="100"/>
        <v>1.5600153106450003</v>
      </c>
      <c r="AW319" s="618">
        <f t="shared" si="95"/>
        <v>7.3861923321450007</v>
      </c>
      <c r="AX319" s="713">
        <f t="shared" si="96"/>
        <v>37.51240392150838</v>
      </c>
      <c r="AY319" s="891">
        <v>0.69</v>
      </c>
      <c r="AZ319" s="830">
        <v>11.58</v>
      </c>
      <c r="BA319" s="830">
        <v>-29.39</v>
      </c>
      <c r="BB319" s="830">
        <v>2.1</v>
      </c>
      <c r="BC319" s="830">
        <v>-13.780000000000001</v>
      </c>
      <c r="BE319" s="594">
        <v>2012</v>
      </c>
      <c r="BF319" s="856">
        <f t="shared" si="97"/>
        <v>1</v>
      </c>
      <c r="BG319" s="840">
        <v>1.0999999999999999</v>
      </c>
      <c r="BH319" s="823" t="s">
        <v>4455</v>
      </c>
      <c r="BI319" s="823" t="s">
        <v>4457</v>
      </c>
    </row>
    <row r="320" spans="1:61" ht="11.25" hidden="1" customHeight="1" x14ac:dyDescent="0.2">
      <c r="A320" s="839" t="s">
        <v>4614</v>
      </c>
      <c r="B320" s="833" t="s">
        <v>1933</v>
      </c>
      <c r="C320" s="889" t="s">
        <v>244</v>
      </c>
      <c r="D320" s="889" t="s">
        <v>4236</v>
      </c>
      <c r="E320" s="699">
        <v>7</v>
      </c>
      <c r="F320" s="1153">
        <v>629</v>
      </c>
      <c r="G320" s="1127" t="s">
        <v>105</v>
      </c>
      <c r="H320" s="1127" t="s">
        <v>105</v>
      </c>
      <c r="I320" t="n">
        <v>41.6</v>
      </c>
      <c r="J320" s="618">
        <f t="shared" si="84"/>
        <v>2.7884615384615383</v>
      </c>
      <c r="K320" s="835">
        <v>0.28999999999999998</v>
      </c>
      <c r="L320" s="845">
        <v>4</v>
      </c>
      <c r="M320" s="609">
        <f t="shared" si="85"/>
        <v>1.1599999999999999</v>
      </c>
      <c r="N320" s="828" t="s">
        <v>4372</v>
      </c>
      <c r="O320" s="700">
        <v>0.27</v>
      </c>
      <c r="P320" s="603">
        <v>44811</v>
      </c>
      <c r="Q320" s="603">
        <v>44837</v>
      </c>
      <c r="R320" s="609">
        <f t="shared" si="86"/>
        <v>7.4074074074073932</v>
      </c>
      <c r="S320" s="667">
        <f>IF(INDEX(Historical!$D$7:$D$1225,MATCH(B320,Historical!$B$7:$B$1249,0))=0,"n/a",(INDEX(Historical!$C$7:$C$1227,MATCH(B320,Historical!$B$7:$B$1249,0))/INDEX(Historical!$D$7:$D$1225,MATCH(B320,Historical!$B$7:$B$1249,0))-1)*100)</f>
        <v>1.9230769230769162</v>
      </c>
      <c r="T320" s="667">
        <f>IF(INDEX(Historical!$F$7:$F$1218,MATCH(B320,Historical!$B$7:$B$1249,0))=0,"n/a",((INDEX(Historical!$C$7:$C$1227,MATCH(B320,Historical!$B$7:$B$1249,0))/INDEX(Historical!$F$7:$F$1218,MATCH(B320,Historical!$B$7:$B$1249,0)))^(1/3)-1)*100)</f>
        <v>2.6502307236170086</v>
      </c>
      <c r="U320" s="667">
        <f>IF(INDEX(Historical!$H$7:$H$1218,MATCH(B320,Historical!$B$7:$B$1249,0))=0,"n/a",((INDEX(Historical!$C$7:$C$1227,MATCH(B320,Historical!$B$7:$B$1249,0))/INDEX(Historical!$H$7:$H$1218,MATCH(B320,Historical!$B$7:$B$1249,0)))^(1/5)-1)*100)</f>
        <v>4.762370263962179</v>
      </c>
      <c r="V320" s="667">
        <f>IF(INDEX(Historical!$N$7:$N$1218,MATCH(B320,Historical!$B$7:$B$1249,0))=0,"n/a",((INDEX(Historical!$C$7:$C$1227,MATCH(B320,Historical!$B$7:$B$1249,0))/INDEX(Historical!$N$7:$N$1218,MATCH(B320,Historical!$B$7:$B$1249,0)))^(1/10)-1)*100)</f>
        <v>5.8559956827601622</v>
      </c>
      <c r="W320" s="668">
        <f t="shared" si="87"/>
        <v>0.81324688779782117</v>
      </c>
      <c r="X320" s="669">
        <f t="shared" si="88"/>
        <v>2.2677953637915138</v>
      </c>
      <c r="Y320" s="640"/>
      <c r="Z320" s="618">
        <f t="shared" si="89"/>
        <v>35.802469135802461</v>
      </c>
      <c r="AA320" s="844">
        <f t="shared" si="90"/>
        <v>12.839506172839506</v>
      </c>
      <c r="AB320" s="845">
        <v>4</v>
      </c>
      <c r="AC320" s="824">
        <v>3.24</v>
      </c>
      <c r="AD320" s="824">
        <v>0.88</v>
      </c>
      <c r="AE320" s="824">
        <v>1.96</v>
      </c>
      <c r="AF320" s="824" t="s">
        <v>135</v>
      </c>
      <c r="AG320" s="824" t="s">
        <v>135</v>
      </c>
      <c r="AH320" s="824">
        <v>571.79999999999995</v>
      </c>
      <c r="AI320" s="824">
        <v>20.25</v>
      </c>
      <c r="AJ320" s="824">
        <v>2.1</v>
      </c>
      <c r="AK320" s="824">
        <v>15</v>
      </c>
      <c r="AL320" s="836">
        <v>6770</v>
      </c>
      <c r="AM320" s="830">
        <v>1</v>
      </c>
      <c r="AN320" s="824" t="s">
        <v>135</v>
      </c>
      <c r="AO320" s="705">
        <f t="shared" si="91"/>
        <v>-5.288674370415789</v>
      </c>
      <c r="AP320" s="706">
        <f t="shared" si="92"/>
        <v>7.5508318024237173</v>
      </c>
      <c r="AQ320" s="846" t="str">
        <f t="shared" si="93"/>
        <v>n/a</v>
      </c>
      <c r="AR320" s="618">
        <f>INDEX(Historical!$C$7:$C$1227,MATCH(B320,Historical!$B$7:$B$1249,0))*IF(AH320="n/a",1.03,IF(AH320&lt;0,1.01,IF(AH320&gt;10,1.1,(1+AH320/100))))</f>
        <v>1.1660000000000001</v>
      </c>
      <c r="AS320" s="844">
        <f t="shared" si="94"/>
        <v>1.2826000000000002</v>
      </c>
      <c r="AT320" s="844">
        <f t="shared" si="100"/>
        <v>1.4108600000000002</v>
      </c>
      <c r="AU320" s="844">
        <f t="shared" si="100"/>
        <v>1.5519460000000003</v>
      </c>
      <c r="AV320" s="844">
        <f t="shared" si="100"/>
        <v>1.7071406000000005</v>
      </c>
      <c r="AW320" s="618">
        <f t="shared" si="95"/>
        <v>7.1185466000000011</v>
      </c>
      <c r="AX320" s="713">
        <f t="shared" si="96"/>
        <v>17.11189086538462</v>
      </c>
      <c r="AY320" s="891">
        <v>0.61</v>
      </c>
      <c r="AZ320" s="830">
        <v>107.35</v>
      </c>
      <c r="BA320" s="830">
        <v>-10.36</v>
      </c>
      <c r="BB320" s="830">
        <v>5.79</v>
      </c>
      <c r="BC320" s="830">
        <v>22.64</v>
      </c>
      <c r="BE320" s="594">
        <v>2016</v>
      </c>
      <c r="BF320" s="856">
        <f t="shared" si="97"/>
        <v>1</v>
      </c>
      <c r="BG320" s="840" t="s">
        <v>135</v>
      </c>
      <c r="BH320" s="823" t="s">
        <v>4455</v>
      </c>
      <c r="BI320" s="823" t="s">
        <v>4456</v>
      </c>
    </row>
    <row r="321" spans="1:61" ht="11.25" hidden="1" customHeight="1" x14ac:dyDescent="0.2">
      <c r="A321" s="822" t="s">
        <v>5095</v>
      </c>
      <c r="B321" s="833" t="s">
        <v>629</v>
      </c>
      <c r="C321" s="889" t="s">
        <v>127</v>
      </c>
      <c r="D321" s="889" t="s">
        <v>4194</v>
      </c>
      <c r="E321" s="699">
        <v>25</v>
      </c>
      <c r="F321" s="1153">
        <v>140</v>
      </c>
      <c r="G321" s="1155" t="s">
        <v>36</v>
      </c>
      <c r="H321" s="1155" t="s">
        <v>114</v>
      </c>
      <c r="I321" t="n">
        <v>154.68</v>
      </c>
      <c r="J321" s="618">
        <f t="shared" si="84"/>
        <v>2.6377036462373935</v>
      </c>
      <c r="K321" s="842">
        <v>1.02</v>
      </c>
      <c r="L321" s="845">
        <v>4</v>
      </c>
      <c r="M321" s="609">
        <f t="shared" si="85"/>
        <v>4.08</v>
      </c>
      <c r="N321" s="828" t="s">
        <v>118</v>
      </c>
      <c r="O321" s="701">
        <v>0.99</v>
      </c>
      <c r="P321" s="603">
        <v>44784</v>
      </c>
      <c r="Q321" s="603">
        <v>44805</v>
      </c>
      <c r="R321" s="609">
        <f t="shared" si="86"/>
        <v>3.0303030303030329</v>
      </c>
      <c r="S321" s="667">
        <f>IF(INDEX(Historical!$D$7:$D$1225,MATCH(B321,Historical!$B$7:$B$1249,0))=0,"n/a",(INDEX(Historical!$C$7:$C$1227,MATCH(B321,Historical!$B$7:$B$1249,0))/INDEX(Historical!$D$7:$D$1225,MATCH(B321,Historical!$B$7:$B$1249,0))-1)*100)</f>
        <v>6.1797752808988804</v>
      </c>
      <c r="T321" s="667">
        <f>IF(INDEX(Historical!$F$7:$F$1218,MATCH(B321,Historical!$B$7:$B$1249,0))=0,"n/a",((INDEX(Historical!$C$7:$C$1227,MATCH(B321,Historical!$B$7:$B$1249,0))/INDEX(Historical!$F$7:$F$1218,MATCH(B321,Historical!$B$7:$B$1249,0)))^(1/3)-1)*100)</f>
        <v>5.05693669256293</v>
      </c>
      <c r="U321" s="667">
        <f>IF(INDEX(Historical!$H$7:$H$1218,MATCH(B321,Historical!$B$7:$B$1249,0))=0,"n/a",((INDEX(Historical!$C$7:$C$1227,MATCH(B321,Historical!$B$7:$B$1249,0))/INDEX(Historical!$H$7:$H$1218,MATCH(B321,Historical!$B$7:$B$1249,0)))^(1/5)-1)*100)</f>
        <v>5.8850611977593781</v>
      </c>
      <c r="V321" s="667">
        <f>IF(INDEX(Historical!$N$7:$N$1218,MATCH(B321,Historical!$B$7:$B$1249,0))=0,"n/a",((INDEX(Historical!$C$7:$C$1227,MATCH(B321,Historical!$B$7:$B$1249,0))/INDEX(Historical!$N$7:$N$1218,MATCH(B321,Historical!$B$7:$B$1249,0)))^(1/10)-1)*100)</f>
        <v>7.4650877591693865</v>
      </c>
      <c r="W321" s="668">
        <f t="shared" si="87"/>
        <v>0.7883445429734891</v>
      </c>
      <c r="X321" s="669">
        <f t="shared" si="88"/>
        <v>2.1796522954664361</v>
      </c>
      <c r="Y321" s="834"/>
      <c r="Z321" s="618">
        <f t="shared" si="89"/>
        <v>76.404494382022463</v>
      </c>
      <c r="AA321" s="844">
        <f t="shared" si="90"/>
        <v>28.966292134831463</v>
      </c>
      <c r="AB321" s="845">
        <v>4</v>
      </c>
      <c r="AC321" s="824">
        <v>5.34</v>
      </c>
      <c r="AD321" s="824">
        <v>5.62</v>
      </c>
      <c r="AE321" s="824">
        <v>1.97</v>
      </c>
      <c r="AF321" s="824">
        <v>1.96</v>
      </c>
      <c r="AG321" s="824">
        <v>7.0000000000000009</v>
      </c>
      <c r="AH321" s="824">
        <v>-25.1</v>
      </c>
      <c r="AI321" s="824">
        <v>12.33</v>
      </c>
      <c r="AJ321" s="824">
        <v>2.7</v>
      </c>
      <c r="AK321" s="824">
        <v>5.04</v>
      </c>
      <c r="AL321" s="836">
        <v>16120.000000000002</v>
      </c>
      <c r="AM321" s="830">
        <v>0.8</v>
      </c>
      <c r="AN321" s="824">
        <v>0.56000000000000005</v>
      </c>
      <c r="AO321" s="705">
        <f t="shared" si="91"/>
        <v>-20.443527290834691</v>
      </c>
      <c r="AP321" s="706">
        <f t="shared" si="92"/>
        <v>8.5227648439967716</v>
      </c>
      <c r="AQ321" s="846">
        <f t="shared" si="93"/>
        <v>58.848540837938046</v>
      </c>
      <c r="AR321" s="618">
        <f>INDEX(Historical!$C$7:$C$1227,MATCH(B321,Historical!$B$7:$B$1249,0))*IF(AH321="n/a",1.03,IF(AH321&lt;0,1.01,IF(AH321&gt;10,1.1,(1+AH321/100))))</f>
        <v>3.8177999999999996</v>
      </c>
      <c r="AS321" s="844">
        <f t="shared" si="94"/>
        <v>4.1995800000000001</v>
      </c>
      <c r="AT321" s="844">
        <f t="shared" si="100"/>
        <v>4.4112388320000004</v>
      </c>
      <c r="AU321" s="844">
        <f t="shared" si="100"/>
        <v>4.6335652691328004</v>
      </c>
      <c r="AV321" s="844">
        <f t="shared" si="100"/>
        <v>4.8670969586970934</v>
      </c>
      <c r="AW321" s="618">
        <f t="shared" si="95"/>
        <v>21.929281059829894</v>
      </c>
      <c r="AX321" s="713">
        <f t="shared" si="96"/>
        <v>14.177192306587724</v>
      </c>
      <c r="AY321" s="891">
        <v>0.24</v>
      </c>
      <c r="AZ321" s="830">
        <v>28.53</v>
      </c>
      <c r="BA321" s="830">
        <v>1.08</v>
      </c>
      <c r="BB321" s="830">
        <v>6.8500000000000005</v>
      </c>
      <c r="BC321" s="830">
        <v>12.709999999999999</v>
      </c>
      <c r="BE321" s="594">
        <v>1998</v>
      </c>
      <c r="BF321" s="856">
        <f t="shared" si="97"/>
        <v>3</v>
      </c>
      <c r="BG321" s="840">
        <v>3.5000000000000004</v>
      </c>
      <c r="BH321" s="823" t="s">
        <v>4455</v>
      </c>
      <c r="BI321" s="823" t="s">
        <v>4456</v>
      </c>
    </row>
    <row r="322" spans="1:61" ht="11.25" hidden="1" customHeight="1" x14ac:dyDescent="0.2">
      <c r="A322" s="822" t="s">
        <v>4885</v>
      </c>
      <c r="B322" s="833" t="s">
        <v>1245</v>
      </c>
      <c r="C322" s="889" t="s">
        <v>127</v>
      </c>
      <c r="D322" s="889" t="s">
        <v>4194</v>
      </c>
      <c r="E322" s="699">
        <v>13</v>
      </c>
      <c r="F322" s="1153">
        <v>295</v>
      </c>
      <c r="G322" s="1153" t="s">
        <v>114</v>
      </c>
      <c r="H322" s="1153" t="s">
        <v>114</v>
      </c>
      <c r="I322" t="n">
        <v>236.77</v>
      </c>
      <c r="J322" s="618">
        <f t="shared" si="84"/>
        <v>1.7502217341724036</v>
      </c>
      <c r="K322" s="835">
        <v>1.036</v>
      </c>
      <c r="L322" s="845">
        <v>4</v>
      </c>
      <c r="M322" s="609">
        <f t="shared" si="85"/>
        <v>4.1440000000000001</v>
      </c>
      <c r="N322" s="828" t="s">
        <v>147</v>
      </c>
      <c r="O322" s="700">
        <v>0.90100000000000002</v>
      </c>
      <c r="P322" s="603">
        <v>44791</v>
      </c>
      <c r="Q322" s="603">
        <v>44819</v>
      </c>
      <c r="R322" s="609">
        <f t="shared" si="86"/>
        <v>14.983351831298558</v>
      </c>
      <c r="S322" s="667">
        <f>IF(INDEX(Historical!$D$7:$D$1225,MATCH(B322,Historical!$B$7:$B$1249,0))=0,"n/a",(INDEX(Historical!$C$7:$C$1227,MATCH(B322,Historical!$B$7:$B$1249,0))/INDEX(Historical!$D$7:$D$1225,MATCH(B322,Historical!$B$7:$B$1249,0))-1)*100)</f>
        <v>8.1166772352568195</v>
      </c>
      <c r="T322" s="667">
        <f>IF(INDEX(Historical!$F$7:$F$1218,MATCH(B322,Historical!$B$7:$B$1249,0))=0,"n/a",((INDEX(Historical!$C$7:$C$1227,MATCH(B322,Historical!$B$7:$B$1249,0))/INDEX(Historical!$F$7:$F$1218,MATCH(B322,Historical!$B$7:$B$1249,0)))^(1/3)-1)*100)</f>
        <v>7.3556869501053335</v>
      </c>
      <c r="U322" s="667">
        <f>IF(INDEX(Historical!$H$7:$H$1218,MATCH(B322,Historical!$B$7:$B$1249,0))=0,"n/a",((INDEX(Historical!$C$7:$C$1227,MATCH(B322,Historical!$B$7:$B$1249,0))/INDEX(Historical!$H$7:$H$1218,MATCH(B322,Historical!$B$7:$B$1249,0)))^(1/5)-1)*100)</f>
        <v>7.2596252300143105</v>
      </c>
      <c r="V322" s="667">
        <f>IF(INDEX(Historical!$N$7:$N$1218,MATCH(B322,Historical!$B$7:$B$1249,0))=0,"n/a",((INDEX(Historical!$C$7:$C$1227,MATCH(B322,Historical!$B$7:$B$1249,0))/INDEX(Historical!$N$7:$N$1218,MATCH(B322,Historical!$B$7:$B$1249,0)))^(1/10)-1)*100)</f>
        <v>9.4680871471561456</v>
      </c>
      <c r="W322" s="668">
        <f t="shared" si="87"/>
        <v>0.76674676913961726</v>
      </c>
      <c r="X322" s="669">
        <f t="shared" si="88"/>
        <v>0.69139287904898195</v>
      </c>
      <c r="Y322" s="637"/>
      <c r="Z322" s="618">
        <f t="shared" si="89"/>
        <v>63.460949464012252</v>
      </c>
      <c r="AA322" s="844">
        <f t="shared" si="90"/>
        <v>36.258805513016846</v>
      </c>
      <c r="AB322" s="845">
        <v>12</v>
      </c>
      <c r="AC322" s="824">
        <v>6.53</v>
      </c>
      <c r="AD322" s="824">
        <v>3.33</v>
      </c>
      <c r="AE322" s="824">
        <v>4.68</v>
      </c>
      <c r="AF322" s="824">
        <v>15.35</v>
      </c>
      <c r="AG322" s="825">
        <v>54.400000000000006</v>
      </c>
      <c r="AH322" s="824">
        <v>-9.8000000000000007</v>
      </c>
      <c r="AI322" s="824">
        <v>7.79</v>
      </c>
      <c r="AJ322" s="824">
        <v>10.5</v>
      </c>
      <c r="AK322" s="824">
        <v>10.6</v>
      </c>
      <c r="AL322" s="836">
        <v>47270</v>
      </c>
      <c r="AM322" s="831">
        <v>0.4</v>
      </c>
      <c r="AN322" s="824">
        <v>1.59</v>
      </c>
      <c r="AO322" s="705">
        <f t="shared" si="91"/>
        <v>-27.248958548830132</v>
      </c>
      <c r="AP322" s="706">
        <f t="shared" si="92"/>
        <v>9.009846964186714</v>
      </c>
      <c r="AQ322" s="846">
        <f t="shared" si="93"/>
        <v>397.35865200289533</v>
      </c>
      <c r="AR322" s="618">
        <f>INDEX(Historical!$C$7:$C$1227,MATCH(B322,Historical!$B$7:$B$1249,0))*IF(AH322="n/a",1.03,IF(AH322&lt;0,1.01,IF(AH322&gt;10,1.1,(1+AH322/100))))</f>
        <v>3.4441000000000002</v>
      </c>
      <c r="AS322" s="844">
        <f t="shared" si="94"/>
        <v>3.7123953900000006</v>
      </c>
      <c r="AT322" s="844">
        <f t="shared" si="100"/>
        <v>4.0836349290000014</v>
      </c>
      <c r="AU322" s="844">
        <f t="shared" si="100"/>
        <v>4.4919984219000018</v>
      </c>
      <c r="AV322" s="844">
        <f t="shared" si="100"/>
        <v>4.9411982640900023</v>
      </c>
      <c r="AW322" s="618">
        <f t="shared" si="95"/>
        <v>20.673327004990007</v>
      </c>
      <c r="AX322" s="713">
        <f t="shared" si="96"/>
        <v>8.7313962938674692</v>
      </c>
      <c r="AY322" s="891">
        <v>0.35</v>
      </c>
      <c r="AZ322" s="830">
        <v>34.32</v>
      </c>
      <c r="BA322" s="830">
        <v>-2.6</v>
      </c>
      <c r="BB322" s="830">
        <v>3.46</v>
      </c>
      <c r="BC322" s="830">
        <v>6.79</v>
      </c>
      <c r="BE322" s="594">
        <v>2010</v>
      </c>
      <c r="BF322" s="856">
        <f t="shared" si="97"/>
        <v>1</v>
      </c>
      <c r="BG322" s="840">
        <v>14.899999999999999</v>
      </c>
      <c r="BH322" s="823" t="s">
        <v>4455</v>
      </c>
      <c r="BI322" s="823" t="s">
        <v>4456</v>
      </c>
    </row>
    <row r="323" spans="1:61" s="737" customFormat="1" ht="11.25" hidden="1" customHeight="1" x14ac:dyDescent="0.2">
      <c r="A323" s="886" t="s">
        <v>5368</v>
      </c>
      <c r="B323" s="743" t="s">
        <v>5366</v>
      </c>
      <c r="C323" s="889" t="s">
        <v>107</v>
      </c>
      <c r="D323" s="889" t="s">
        <v>4205</v>
      </c>
      <c r="E323" s="721">
        <v>5</v>
      </c>
      <c r="F323" s="1153">
        <v>711</v>
      </c>
      <c r="G323" s="1154" t="s">
        <v>105</v>
      </c>
      <c r="H323" s="1154" t="s">
        <v>105</v>
      </c>
      <c r="I323">
        <v>24.73</v>
      </c>
      <c r="J323" s="723">
        <f t="shared" si="84"/>
        <v>1.6174686615446827</v>
      </c>
      <c r="K323" s="724">
        <v>0.1</v>
      </c>
      <c r="L323" s="725">
        <v>4</v>
      </c>
      <c r="M323" s="726">
        <f t="shared" si="85"/>
        <v>0.4</v>
      </c>
      <c r="N323" s="727" t="s">
        <v>4172</v>
      </c>
      <c r="O323" s="728">
        <v>0.09</v>
      </c>
      <c r="P323" s="1049">
        <v>44881</v>
      </c>
      <c r="Q323" s="1049">
        <v>44896</v>
      </c>
      <c r="R323" s="726">
        <f t="shared" si="86"/>
        <v>11.111111111111121</v>
      </c>
      <c r="S323" s="667">
        <f>IF(INDEX(Historical!$D$7:$D$1225,MATCH(B323,Historical!$B$7:$B$1249,0))=0,"n/a",(INDEX(Historical!$C$7:$C$1227,MATCH(B323,Historical!$B$7:$B$1249,0))/INDEX(Historical!$D$7:$D$1225,MATCH(B323,Historical!$B$7:$B$1249,0))-1)*100)</f>
        <v>13.793103448275845</v>
      </c>
      <c r="T323" s="667">
        <f>IF(INDEX(Historical!$F$7:$F$1218,MATCH(B323,Historical!$B$7:$B$1249,0))=0,"n/a",((INDEX(Historical!$C$7:$C$1227,MATCH(B323,Historical!$B$7:$B$1249,0))/INDEX(Historical!$F$7:$F$1218,MATCH(B323,Historical!$B$7:$B$1249,0)))^(1/3)-1)*100)</f>
        <v>76.517416766303143</v>
      </c>
      <c r="U323" s="667" t="str">
        <f>IF(INDEX(Historical!$H$7:$H$1218,MATCH(B323,Historical!$B$7:$B$1249,0))=0,"n/a",((INDEX(Historical!$C$7:$C$1227,MATCH(B323,Historical!$B$7:$B$1249,0))/INDEX(Historical!$H$7:$H$1218,MATCH(B323,Historical!$B$7:$B$1249,0)))^(1/5)-1)*100)</f>
        <v>n/a</v>
      </c>
      <c r="V323" s="667" t="str">
        <f>IF(INDEX(Historical!$N$7:$N$1218,MATCH(B323,Historical!$B$7:$B$1249,0))=0,"n/a",((INDEX(Historical!$C$7:$C$1227,MATCH(B323,Historical!$B$7:$B$1249,0))/INDEX(Historical!$N$7:$N$1218,MATCH(B323,Historical!$B$7:$B$1249,0)))^(1/10)-1)*100)</f>
        <v>n/a</v>
      </c>
      <c r="W323" s="668" t="str">
        <f t="shared" si="87"/>
        <v>n/a</v>
      </c>
      <c r="X323" s="669" t="str">
        <f t="shared" si="88"/>
        <v>n/a</v>
      </c>
      <c r="Y323" s="890"/>
      <c r="Z323" s="723">
        <f t="shared" si="89"/>
        <v>18.264840182648403</v>
      </c>
      <c r="AA323" s="730">
        <f t="shared" si="90"/>
        <v>11.292237442922374</v>
      </c>
      <c r="AB323" s="725">
        <v>12</v>
      </c>
      <c r="AC323" s="731">
        <v>2.19</v>
      </c>
      <c r="AD323" s="731">
        <v>1.44</v>
      </c>
      <c r="AE323" s="731">
        <v>3.22</v>
      </c>
      <c r="AF323" s="731">
        <v>0.95</v>
      </c>
      <c r="AG323" s="731" t="s">
        <v>135</v>
      </c>
      <c r="AH323" s="731">
        <v>137.4</v>
      </c>
      <c r="AI323" s="731">
        <v>9.5399999999999991</v>
      </c>
      <c r="AJ323" s="731">
        <v>27.900000000000002</v>
      </c>
      <c r="AK323" s="731">
        <v>8</v>
      </c>
      <c r="AL323" s="732">
        <v>395.23</v>
      </c>
      <c r="AM323" s="733">
        <v>2.8000000000000003</v>
      </c>
      <c r="AN323" s="731">
        <v>0</v>
      </c>
      <c r="AO323" s="734" t="str">
        <f t="shared" si="91"/>
        <v>n/a</v>
      </c>
      <c r="AP323" s="735" t="str">
        <f t="shared" si="92"/>
        <v>n/a</v>
      </c>
      <c r="AQ323" s="846">
        <f t="shared" si="93"/>
        <v>-30.950499009683863</v>
      </c>
      <c r="AR323" s="618">
        <f>INDEX(Historical!$C$7:$C$1227,MATCH(B323,Historical!$B$7:$B$1249,0))*IF(AH323="n/a",1.03,IF(AH323&lt;0,1.01,IF(AH323&gt;10,1.1,(1+AH323/100))))</f>
        <v>0.36300000000000004</v>
      </c>
      <c r="AS323" s="730">
        <f t="shared" si="94"/>
        <v>0.39763020000000004</v>
      </c>
      <c r="AT323" s="730">
        <f t="shared" si="100"/>
        <v>0.42944061600000005</v>
      </c>
      <c r="AU323" s="730">
        <f t="shared" si="100"/>
        <v>0.46379586528000011</v>
      </c>
      <c r="AV323" s="730">
        <f t="shared" si="100"/>
        <v>0.5008995345024001</v>
      </c>
      <c r="AW323" s="723">
        <f t="shared" si="95"/>
        <v>2.1547662157824004</v>
      </c>
      <c r="AX323" s="736">
        <f t="shared" si="96"/>
        <v>8.7131670674581496</v>
      </c>
      <c r="AY323" s="892">
        <v>0.6</v>
      </c>
      <c r="AZ323" s="733">
        <v>18.790000000000003</v>
      </c>
      <c r="BA323" s="733">
        <v>-21.47</v>
      </c>
      <c r="BB323" s="733">
        <v>8.81</v>
      </c>
      <c r="BC323" s="733">
        <v>-1.3</v>
      </c>
      <c r="BD323" s="866"/>
      <c r="BE323" s="594">
        <v>2018</v>
      </c>
      <c r="BF323" s="856">
        <f t="shared" si="97"/>
        <v>1</v>
      </c>
      <c r="BG323" s="784" t="s">
        <v>135</v>
      </c>
      <c r="BH323" s="823" t="s">
        <v>4455</v>
      </c>
      <c r="BI323" s="823" t="s">
        <v>4456</v>
      </c>
    </row>
    <row r="324" spans="1:61" ht="11.25" hidden="1" customHeight="1" x14ac:dyDescent="0.2">
      <c r="A324" s="839" t="s">
        <v>4421</v>
      </c>
      <c r="B324" s="833" t="s">
        <v>4416</v>
      </c>
      <c r="C324" s="889" t="s">
        <v>107</v>
      </c>
      <c r="D324" s="889" t="s">
        <v>4205</v>
      </c>
      <c r="E324" s="699">
        <v>7</v>
      </c>
      <c r="F324" s="1153">
        <v>614</v>
      </c>
      <c r="G324" s="1153" t="s">
        <v>105</v>
      </c>
      <c r="H324" s="1153" t="s">
        <v>105</v>
      </c>
      <c r="I324">
        <v>28.78</v>
      </c>
      <c r="J324" s="618">
        <f t="shared" si="84"/>
        <v>2.0847810979847115</v>
      </c>
      <c r="K324" s="835">
        <v>0.15</v>
      </c>
      <c r="L324" s="845">
        <v>4</v>
      </c>
      <c r="M324" s="609">
        <f t="shared" si="85"/>
        <v>0.6</v>
      </c>
      <c r="N324" s="828" t="s">
        <v>511</v>
      </c>
      <c r="O324" s="700">
        <v>0.12</v>
      </c>
      <c r="P324" s="603">
        <v>44606</v>
      </c>
      <c r="Q324" s="603">
        <v>44620</v>
      </c>
      <c r="R324" s="609">
        <f t="shared" si="86"/>
        <v>25</v>
      </c>
      <c r="S324" s="667">
        <f>IF(INDEX(Historical!$D$7:$D$1225,MATCH(B324,Historical!$B$7:$B$1249,0))=0,"n/a",(INDEX(Historical!$C$7:$C$1227,MATCH(B324,Historical!$B$7:$B$1249,0))/INDEX(Historical!$D$7:$D$1225,MATCH(B324,Historical!$B$7:$B$1249,0))-1)*100)</f>
        <v>33.333333333333329</v>
      </c>
      <c r="T324" s="667">
        <f>IF(INDEX(Historical!$F$7:$F$1218,MATCH(B324,Historical!$B$7:$B$1249,0))=0,"n/a",((INDEX(Historical!$C$7:$C$1227,MATCH(B324,Historical!$B$7:$B$1249,0))/INDEX(Historical!$F$7:$F$1218,MATCH(B324,Historical!$B$7:$B$1249,0)))^(1/3)-1)*100)</f>
        <v>19.681696117715084</v>
      </c>
      <c r="U324" s="667">
        <f>IF(INDEX(Historical!$H$7:$H$1218,MATCH(B324,Historical!$B$7:$B$1249,0))=0,"n/a",((INDEX(Historical!$C$7:$C$1227,MATCH(B324,Historical!$B$7:$B$1249,0))/INDEX(Historical!$H$7:$H$1218,MATCH(B324,Historical!$B$7:$B$1249,0)))^(1/5)-1)*100)</f>
        <v>51.571656651039802</v>
      </c>
      <c r="V324" s="667" t="str">
        <f>IF(INDEX(Historical!$N$7:$N$1218,MATCH(B324,Historical!$B$7:$B$1249,0))=0,"n/a",((INDEX(Historical!$C$7:$C$1227,MATCH(B324,Historical!$B$7:$B$1249,0))/INDEX(Historical!$N$7:$N$1218,MATCH(B324,Historical!$B$7:$B$1249,0)))^(1/10)-1)*100)</f>
        <v>n/a</v>
      </c>
      <c r="W324" s="668" t="str">
        <f t="shared" si="87"/>
        <v>n/a</v>
      </c>
      <c r="X324" s="669">
        <f t="shared" si="88"/>
        <v>2.0224179078839137</v>
      </c>
      <c r="Y324" s="834"/>
      <c r="Z324" s="618">
        <f t="shared" si="89"/>
        <v>29.850746268656721</v>
      </c>
      <c r="AA324" s="844">
        <f t="shared" si="90"/>
        <v>14.318407960199007</v>
      </c>
      <c r="AB324" s="845">
        <v>12</v>
      </c>
      <c r="AC324" s="824">
        <v>2.0099999999999998</v>
      </c>
      <c r="AD324" s="824">
        <v>0.96</v>
      </c>
      <c r="AE324" s="824">
        <v>3.51</v>
      </c>
      <c r="AF324" s="824">
        <v>0.92</v>
      </c>
      <c r="AG324" s="824">
        <v>6.6000000000000005</v>
      </c>
      <c r="AH324" s="824">
        <v>0.6</v>
      </c>
      <c r="AI324" s="824">
        <v>4.25</v>
      </c>
      <c r="AJ324" s="824">
        <v>25.5</v>
      </c>
      <c r="AK324" s="824">
        <v>15</v>
      </c>
      <c r="AL324" s="836">
        <v>1870</v>
      </c>
      <c r="AM324" s="830">
        <v>2.1</v>
      </c>
      <c r="AN324" s="824">
        <v>0.71</v>
      </c>
      <c r="AO324" s="705">
        <f t="shared" si="91"/>
        <v>39.338029788825509</v>
      </c>
      <c r="AP324" s="706">
        <f t="shared" si="92"/>
        <v>53.656437749024512</v>
      </c>
      <c r="AQ324" s="846">
        <f t="shared" si="93"/>
        <v>-23.48439426166976</v>
      </c>
      <c r="AR324" s="618">
        <f>INDEX(Historical!$C$7:$C$1227,MATCH(B324,Historical!$B$7:$B$1249,0))*IF(AH324="n/a",1.03,IF(AH324&lt;0,1.01,IF(AH324&gt;10,1.1,(1+AH324/100))))</f>
        <v>0.48287999999999998</v>
      </c>
      <c r="AS324" s="844">
        <f t="shared" si="94"/>
        <v>0.50340239999999992</v>
      </c>
      <c r="AT324" s="844">
        <f t="shared" si="100"/>
        <v>0.55374263999999995</v>
      </c>
      <c r="AU324" s="844">
        <f t="shared" si="100"/>
        <v>0.60911690399999996</v>
      </c>
      <c r="AV324" s="844">
        <f t="shared" si="100"/>
        <v>0.67002859439999995</v>
      </c>
      <c r="AW324" s="618">
        <f t="shared" si="95"/>
        <v>2.8191705383999999</v>
      </c>
      <c r="AX324" s="713">
        <f t="shared" si="96"/>
        <v>9.7955890840861706</v>
      </c>
      <c r="AY324" s="891">
        <v>1.1100000000000001</v>
      </c>
      <c r="AZ324" s="830">
        <v>23.24</v>
      </c>
      <c r="BA324" s="830">
        <v>-22.05</v>
      </c>
      <c r="BB324" s="830">
        <v>8.16</v>
      </c>
      <c r="BC324" s="830">
        <v>5.13</v>
      </c>
      <c r="BE324" s="594">
        <v>2016</v>
      </c>
      <c r="BF324" s="856">
        <f t="shared" si="97"/>
        <v>1</v>
      </c>
      <c r="BG324" s="840">
        <v>0.89999999999999991</v>
      </c>
      <c r="BH324" s="823" t="s">
        <v>4455</v>
      </c>
      <c r="BI324" s="823" t="s">
        <v>4456</v>
      </c>
    </row>
    <row r="325" spans="1:61" ht="11.25" hidden="1" customHeight="1" x14ac:dyDescent="0.2">
      <c r="A325" s="839" t="s">
        <v>4542</v>
      </c>
      <c r="B325" s="833" t="s">
        <v>4535</v>
      </c>
      <c r="C325" s="889" t="s">
        <v>107</v>
      </c>
      <c r="D325" s="889" t="s">
        <v>4205</v>
      </c>
      <c r="E325" s="699">
        <v>6</v>
      </c>
      <c r="F325" s="1153">
        <v>679</v>
      </c>
      <c r="G325" s="1132" t="s">
        <v>105</v>
      </c>
      <c r="H325" s="1132" t="s">
        <v>105</v>
      </c>
      <c r="I325">
        <v>46.8</v>
      </c>
      <c r="J325" s="618">
        <f t="shared" si="84"/>
        <v>2.3931623931623935</v>
      </c>
      <c r="K325" s="835">
        <v>0.28000000000000003</v>
      </c>
      <c r="L325" s="845">
        <v>4</v>
      </c>
      <c r="M325" s="609">
        <f t="shared" si="85"/>
        <v>1.1200000000000001</v>
      </c>
      <c r="N325" s="828" t="s">
        <v>511</v>
      </c>
      <c r="O325" s="700">
        <v>0.27</v>
      </c>
      <c r="P325" s="603">
        <v>44875</v>
      </c>
      <c r="Q325" s="603">
        <v>44894</v>
      </c>
      <c r="R325" s="609">
        <f t="shared" si="86"/>
        <v>3.7037037037037068</v>
      </c>
      <c r="S325" s="667">
        <f>IF(INDEX(Historical!$D$7:$D$1225,MATCH(B325,Historical!$B$7:$B$1249,0))=0,"n/a",(INDEX(Historical!$C$7:$C$1227,MATCH(B325,Historical!$B$7:$B$1249,0))/INDEX(Historical!$D$7:$D$1225,MATCH(B325,Historical!$B$7:$B$1249,0))-1)*100)</f>
        <v>19.999999999999996</v>
      </c>
      <c r="T325" s="667">
        <f>IF(INDEX(Historical!$F$7:$F$1218,MATCH(B325,Historical!$B$7:$B$1249,0))=0,"n/a",((INDEX(Historical!$C$7:$C$1227,MATCH(B325,Historical!$B$7:$B$1249,0))/INDEX(Historical!$F$7:$F$1218,MATCH(B325,Historical!$B$7:$B$1249,0)))^(1/3)-1)*100)</f>
        <v>21.141372855475971</v>
      </c>
      <c r="U325" s="667">
        <f>IF(INDEX(Historical!$H$7:$H$1218,MATCH(B325,Historical!$B$7:$B$1249,0))=0,"n/a",((INDEX(Historical!$C$7:$C$1227,MATCH(B325,Historical!$B$7:$B$1249,0))/INDEX(Historical!$H$7:$H$1218,MATCH(B325,Historical!$B$7:$B$1249,0)))^(1/5)-1)*100)</f>
        <v>19.13578981670916</v>
      </c>
      <c r="V325" s="667">
        <f>IF(INDEX(Historical!$N$7:$N$1218,MATCH(B325,Historical!$B$7:$B$1249,0))=0,"n/a",((INDEX(Historical!$C$7:$C$1227,MATCH(B325,Historical!$B$7:$B$1249,0))/INDEX(Historical!$N$7:$N$1218,MATCH(B325,Historical!$B$7:$B$1249,0)))^(1/10)-1)*100)</f>
        <v>9.1493425617896982</v>
      </c>
      <c r="W325" s="668">
        <f t="shared" si="87"/>
        <v>2.0914934256178968</v>
      </c>
      <c r="X325" s="669">
        <f t="shared" si="88"/>
        <v>2.0799771539901264</v>
      </c>
      <c r="Y325" s="640"/>
      <c r="Z325" s="618">
        <f t="shared" si="89"/>
        <v>24.669603524229078</v>
      </c>
      <c r="AA325" s="844">
        <f t="shared" si="90"/>
        <v>10.308370044052863</v>
      </c>
      <c r="AB325" s="845">
        <v>12</v>
      </c>
      <c r="AC325" s="824">
        <v>4.54</v>
      </c>
      <c r="AD325" s="824">
        <v>1.06</v>
      </c>
      <c r="AE325" s="824">
        <v>3.37</v>
      </c>
      <c r="AF325" s="824">
        <v>1.33</v>
      </c>
      <c r="AG325" s="824">
        <v>10.9</v>
      </c>
      <c r="AH325" s="824">
        <v>39.800000000000004</v>
      </c>
      <c r="AI325" s="824">
        <v>12.47</v>
      </c>
      <c r="AJ325" s="824">
        <v>9.1999999999999993</v>
      </c>
      <c r="AK325" s="824">
        <v>10</v>
      </c>
      <c r="AL325" s="836">
        <v>2070</v>
      </c>
      <c r="AM325" s="830">
        <v>1.6</v>
      </c>
      <c r="AN325" s="824">
        <v>0.24</v>
      </c>
      <c r="AO325" s="705">
        <f t="shared" si="91"/>
        <v>11.220582165818692</v>
      </c>
      <c r="AP325" s="706">
        <f t="shared" si="92"/>
        <v>21.528952209871555</v>
      </c>
      <c r="AQ325" s="846">
        <f t="shared" si="93"/>
        <v>-21.939817637385815</v>
      </c>
      <c r="AR325" s="618">
        <f>INDEX(Historical!$C$7:$C$1227,MATCH(B325,Historical!$B$7:$B$1249,0))*IF(AH325="n/a",1.03,IF(AH325&lt;0,1.01,IF(AH325&gt;10,1.1,(1+AH325/100))))</f>
        <v>1.056</v>
      </c>
      <c r="AS325" s="844">
        <f t="shared" si="94"/>
        <v>1.1616000000000002</v>
      </c>
      <c r="AT325" s="844">
        <f t="shared" si="100"/>
        <v>1.2777600000000002</v>
      </c>
      <c r="AU325" s="844">
        <f t="shared" si="100"/>
        <v>1.4055360000000003</v>
      </c>
      <c r="AV325" s="844">
        <f t="shared" si="100"/>
        <v>1.5460896000000004</v>
      </c>
      <c r="AW325" s="618">
        <f t="shared" si="95"/>
        <v>6.4469856000000005</v>
      </c>
      <c r="AX325" s="713">
        <f t="shared" si="96"/>
        <v>13.775610256410259</v>
      </c>
      <c r="AY325" s="891">
        <v>1.08</v>
      </c>
      <c r="AZ325" s="830">
        <v>24.240000000000002</v>
      </c>
      <c r="BA325" s="830">
        <v>-9.6100000000000012</v>
      </c>
      <c r="BB325" s="830">
        <v>3.63</v>
      </c>
      <c r="BC325" s="830">
        <v>6.61</v>
      </c>
      <c r="BE325" s="594">
        <v>2017</v>
      </c>
      <c r="BF325" s="856">
        <f t="shared" si="97"/>
        <v>1</v>
      </c>
      <c r="BG325" s="840">
        <v>1</v>
      </c>
      <c r="BH325" s="823" t="s">
        <v>4455</v>
      </c>
      <c r="BI325" s="823" t="s">
        <v>4456</v>
      </c>
    </row>
    <row r="326" spans="1:61" ht="11.25" hidden="1" customHeight="1" x14ac:dyDescent="0.2">
      <c r="A326" s="829" t="s">
        <v>4887</v>
      </c>
      <c r="B326" s="834" t="s">
        <v>618</v>
      </c>
      <c r="C326" s="889" t="s">
        <v>111</v>
      </c>
      <c r="D326" s="889" t="s">
        <v>4229</v>
      </c>
      <c r="E326" s="699">
        <v>15</v>
      </c>
      <c r="F326" s="1153">
        <v>258</v>
      </c>
      <c r="G326" s="1150" t="s">
        <v>36</v>
      </c>
      <c r="H326" s="1150" t="s">
        <v>36</v>
      </c>
      <c r="I326">
        <v>250.1</v>
      </c>
      <c r="J326" s="618">
        <f t="shared" si="84"/>
        <v>1.7912834866053582</v>
      </c>
      <c r="K326" s="835">
        <v>1.1200000000000001</v>
      </c>
      <c r="L326" s="845">
        <v>4</v>
      </c>
      <c r="M326" s="609">
        <f t="shared" si="85"/>
        <v>4.4800000000000004</v>
      </c>
      <c r="N326" s="828" t="s">
        <v>147</v>
      </c>
      <c r="O326" s="700">
        <v>1.05</v>
      </c>
      <c r="P326" s="603">
        <v>44894</v>
      </c>
      <c r="Q326" s="603">
        <v>44910</v>
      </c>
      <c r="R326" s="609">
        <f t="shared" si="86"/>
        <v>6.6666666666666723</v>
      </c>
      <c r="S326" s="667">
        <f>IF(INDEX(Historical!$D$7:$D$1225,MATCH(B326,Historical!$B$7:$B$1249,0))=0,"n/a",(INDEX(Historical!$C$7:$C$1227,MATCH(B326,Historical!$B$7:$B$1249,0))/INDEX(Historical!$D$7:$D$1225,MATCH(B326,Historical!$B$7:$B$1249,0))-1)*100)</f>
        <v>7.547169811320753</v>
      </c>
      <c r="T326" s="667">
        <f>IF(INDEX(Historical!$F$7:$F$1218,MATCH(B326,Historical!$B$7:$B$1249,0))=0,"n/a",((INDEX(Historical!$C$7:$C$1227,MATCH(B326,Historical!$B$7:$B$1249,0))/INDEX(Historical!$F$7:$F$1218,MATCH(B326,Historical!$B$7:$B$1249,0)))^(1/3)-1)*100)</f>
        <v>8.1983855523197757</v>
      </c>
      <c r="U326" s="667">
        <f>IF(INDEX(Historical!$H$7:$H$1218,MATCH(B326,Historical!$B$7:$B$1249,0))=0,"n/a",((INDEX(Historical!$C$7:$C$1227,MATCH(B326,Historical!$B$7:$B$1249,0))/INDEX(Historical!$H$7:$H$1218,MATCH(B326,Historical!$B$7:$B$1249,0)))^(1/5)-1)*100)</f>
        <v>9.0271416315252928</v>
      </c>
      <c r="V326" s="667">
        <f>IF(INDEX(Historical!$N$7:$N$1218,MATCH(B326,Historical!$B$7:$B$1249,0))=0,"n/a",((INDEX(Historical!$C$7:$C$1227,MATCH(B326,Historical!$B$7:$B$1249,0))/INDEX(Historical!$N$7:$N$1218,MATCH(B326,Historical!$B$7:$B$1249,0)))^(1/10)-1)*100)</f>
        <v>10.131849033861794</v>
      </c>
      <c r="W326" s="668">
        <f t="shared" si="87"/>
        <v>0.89096685129787823</v>
      </c>
      <c r="X326" s="669">
        <f t="shared" si="88"/>
        <v>1.8422738023521004</v>
      </c>
      <c r="Y326" s="834"/>
      <c r="Z326" s="618">
        <f t="shared" si="89"/>
        <v>51.6724336793541</v>
      </c>
      <c r="AA326" s="844">
        <f t="shared" si="90"/>
        <v>28.846597462514417</v>
      </c>
      <c r="AB326" s="845">
        <v>12</v>
      </c>
      <c r="AC326" s="824">
        <v>8.67</v>
      </c>
      <c r="AD326" s="824">
        <v>2.88</v>
      </c>
      <c r="AE326" s="824">
        <v>3.06</v>
      </c>
      <c r="AF326" s="824">
        <v>5.78</v>
      </c>
      <c r="AG326" s="824">
        <v>24.7</v>
      </c>
      <c r="AH326" s="824">
        <v>10.199999999999999</v>
      </c>
      <c r="AI326" s="824">
        <v>6.32</v>
      </c>
      <c r="AJ326" s="824">
        <v>4.9000000000000004</v>
      </c>
      <c r="AK326" s="824">
        <v>10</v>
      </c>
      <c r="AL326" s="836">
        <v>13570</v>
      </c>
      <c r="AM326" s="830">
        <v>0.2</v>
      </c>
      <c r="AN326" s="824">
        <v>0.62</v>
      </c>
      <c r="AO326" s="705">
        <f t="shared" si="91"/>
        <v>-18.028172344383766</v>
      </c>
      <c r="AP326" s="706">
        <f t="shared" si="92"/>
        <v>10.818425118130651</v>
      </c>
      <c r="AQ326" s="846">
        <f t="shared" si="93"/>
        <v>172.21995463908172</v>
      </c>
      <c r="AR326" s="618">
        <f>INDEX(Historical!$C$7:$C$1227,MATCH(B326,Historical!$B$7:$B$1249,0))*IF(AH326="n/a",1.03,IF(AH326&lt;0,1.01,IF(AH326&gt;10,1.1,(1+AH326/100))))</f>
        <v>4.3890000000000002</v>
      </c>
      <c r="AS326" s="844">
        <f t="shared" si="94"/>
        <v>4.6663848000000003</v>
      </c>
      <c r="AT326" s="844">
        <f t="shared" si="100"/>
        <v>5.1330232800000006</v>
      </c>
      <c r="AU326" s="844">
        <f t="shared" si="100"/>
        <v>5.6463256080000015</v>
      </c>
      <c r="AV326" s="844">
        <f t="shared" si="100"/>
        <v>6.2109581688000022</v>
      </c>
      <c r="AW326" s="618">
        <f t="shared" si="95"/>
        <v>26.045691856800005</v>
      </c>
      <c r="AX326" s="713">
        <f t="shared" si="96"/>
        <v>10.41411109828069</v>
      </c>
      <c r="AY326" s="891">
        <v>1.05</v>
      </c>
      <c r="AZ326" s="830">
        <v>49.26</v>
      </c>
      <c r="BA326" s="830">
        <v>-2.88</v>
      </c>
      <c r="BB326" s="830">
        <v>8.1</v>
      </c>
      <c r="BC326" s="830">
        <v>24.23</v>
      </c>
      <c r="BE326" s="594">
        <v>2009</v>
      </c>
      <c r="BF326" s="856">
        <f t="shared" si="97"/>
        <v>1</v>
      </c>
      <c r="BG326" s="840">
        <v>10.6</v>
      </c>
      <c r="BH326" s="823" t="s">
        <v>4455</v>
      </c>
      <c r="BI326" s="823" t="s">
        <v>4456</v>
      </c>
    </row>
    <row r="327" spans="1:61" ht="11.25" hidden="1" customHeight="1" x14ac:dyDescent="0.2">
      <c r="A327" s="822" t="s">
        <v>1265</v>
      </c>
      <c r="B327" s="833" t="s">
        <v>1266</v>
      </c>
      <c r="C327" s="889" t="s">
        <v>152</v>
      </c>
      <c r="D327" s="889" t="s">
        <v>4188</v>
      </c>
      <c r="E327" s="699">
        <v>12</v>
      </c>
      <c r="F327" s="1153">
        <v>352</v>
      </c>
      <c r="G327" s="1153" t="s">
        <v>105</v>
      </c>
      <c r="H327" s="1153" t="s">
        <v>105</v>
      </c>
      <c r="I327" t="n">
        <v>533.42</v>
      </c>
      <c r="J327" s="618">
        <f t="shared" si="84"/>
        <v>0.59052903903115739</v>
      </c>
      <c r="K327" s="835">
        <v>0.78749999999999998</v>
      </c>
      <c r="L327" s="845">
        <v>4</v>
      </c>
      <c r="M327" s="609">
        <f t="shared" si="85"/>
        <v>3.15</v>
      </c>
      <c r="N327" s="828" t="s">
        <v>3941</v>
      </c>
      <c r="O327" s="700">
        <v>0.7</v>
      </c>
      <c r="P327" s="603">
        <v>44650</v>
      </c>
      <c r="Q327" s="603">
        <v>44680</v>
      </c>
      <c r="R327" s="609">
        <f t="shared" si="86"/>
        <v>12.500000000000004</v>
      </c>
      <c r="S327" s="667">
        <f>IF(INDEX(Historical!$D$7:$D$1225,MATCH(B327,Historical!$B$7:$B$1249,0))=0,"n/a",(INDEX(Historical!$C$7:$C$1227,MATCH(B327,Historical!$B$7:$B$1249,0))/INDEX(Historical!$D$7:$D$1225,MATCH(B327,Historical!$B$7:$B$1249,0))-1)*100)</f>
        <v>12.37113402061858</v>
      </c>
      <c r="T327" s="667">
        <f>IF(INDEX(Historical!$F$7:$F$1218,MATCH(B327,Historical!$B$7:$B$1249,0))=0,"n/a",((INDEX(Historical!$C$7:$C$1227,MATCH(B327,Historical!$B$7:$B$1249,0))/INDEX(Historical!$F$7:$F$1218,MATCH(B327,Historical!$B$7:$B$1249,0)))^(1/3)-1)*100)</f>
        <v>12.772783993913549</v>
      </c>
      <c r="U327" s="667">
        <f>IF(INDEX(Historical!$H$7:$H$1218,MATCH(B327,Historical!$B$7:$B$1249,0))=0,"n/a",((INDEX(Historical!$C$7:$C$1227,MATCH(B327,Historical!$B$7:$B$1249,0))/INDEX(Historical!$H$7:$H$1218,MATCH(B327,Historical!$B$7:$B$1249,0)))^(1/5)-1)*100)</f>
        <v>18.626496304544361</v>
      </c>
      <c r="V327" s="667">
        <f>IF(INDEX(Historical!$N$7:$N$1218,MATCH(B327,Historical!$B$7:$B$1249,0))=0,"n/a",((INDEX(Historical!$C$7:$C$1227,MATCH(B327,Historical!$B$7:$B$1249,0))/INDEX(Historical!$N$7:$N$1218,MATCH(B327,Historical!$B$7:$B$1249,0)))^(1/10)-1)*100)</f>
        <v>18.478528119788251</v>
      </c>
      <c r="W327" s="668">
        <f t="shared" si="87"/>
        <v>1.0080075741853949</v>
      </c>
      <c r="X327" s="669">
        <f t="shared" si="88"/>
        <v>0.4543047879157161</v>
      </c>
      <c r="Y327" s="631"/>
      <c r="Z327" s="618">
        <f t="shared" si="89"/>
        <v>14.285714285714285</v>
      </c>
      <c r="AA327" s="844">
        <f t="shared" si="90"/>
        <v>24.191383219954645</v>
      </c>
      <c r="AB327" s="845">
        <v>12</v>
      </c>
      <c r="AC327" s="824">
        <v>22.05</v>
      </c>
      <c r="AD327" s="824">
        <v>1.64</v>
      </c>
      <c r="AE327" s="824">
        <v>0.73</v>
      </c>
      <c r="AF327" s="824">
        <v>4.1500000000000004</v>
      </c>
      <c r="AG327" s="824">
        <v>17.8</v>
      </c>
      <c r="AH327" s="824">
        <v>-10.5</v>
      </c>
      <c r="AI327" s="824">
        <v>11.85</v>
      </c>
      <c r="AJ327" s="824">
        <v>41</v>
      </c>
      <c r="AK327" s="824">
        <v>14.71</v>
      </c>
      <c r="AL327" s="836">
        <v>66560</v>
      </c>
      <c r="AM327" s="830">
        <v>0.1</v>
      </c>
      <c r="AN327" s="824">
        <v>0.67</v>
      </c>
      <c r="AO327" s="705">
        <f t="shared" si="91"/>
        <v>-4.974357876379127</v>
      </c>
      <c r="AP327" s="706">
        <f t="shared" si="92"/>
        <v>19.217025343575518</v>
      </c>
      <c r="AQ327" s="846">
        <f t="shared" si="93"/>
        <v>111.2336677319028</v>
      </c>
      <c r="AR327" s="618">
        <f>INDEX(Historical!$C$7:$C$1227,MATCH(B327,Historical!$B$7:$B$1249,0))*IF(AH327="n/a",1.03,IF(AH327&lt;0,1.01,IF(AH327&gt;10,1.1,(1+AH327/100))))</f>
        <v>2.7522500000000001</v>
      </c>
      <c r="AS327" s="844">
        <f t="shared" si="94"/>
        <v>3.0274750000000004</v>
      </c>
      <c r="AT327" s="844">
        <f t="shared" si="100"/>
        <v>3.3302225000000005</v>
      </c>
      <c r="AU327" s="844">
        <f t="shared" si="100"/>
        <v>3.6632447500000009</v>
      </c>
      <c r="AV327" s="844">
        <f t="shared" si="100"/>
        <v>4.0295692250000013</v>
      </c>
      <c r="AW327" s="618">
        <f t="shared" si="95"/>
        <v>16.802761475000004</v>
      </c>
      <c r="AX327" s="713">
        <f t="shared" si="96"/>
        <v>3.1500059006036532</v>
      </c>
      <c r="AY327" s="891">
        <v>0.76</v>
      </c>
      <c r="AZ327" s="830">
        <v>56.58</v>
      </c>
      <c r="BA327" s="830">
        <v>-3.75</v>
      </c>
      <c r="BB327" s="830">
        <v>5.8500000000000005</v>
      </c>
      <c r="BC327" s="830">
        <v>16.350000000000001</v>
      </c>
      <c r="BE327" s="594">
        <v>2011</v>
      </c>
      <c r="BF327" s="856">
        <f t="shared" si="97"/>
        <v>1</v>
      </c>
      <c r="BG327" s="840">
        <v>6</v>
      </c>
      <c r="BH327" s="823" t="s">
        <v>4455</v>
      </c>
      <c r="BI327" s="823" t="s">
        <v>4456</v>
      </c>
    </row>
    <row r="328" spans="1:61" ht="11.25" hidden="1" customHeight="1" x14ac:dyDescent="0.2">
      <c r="A328" s="829" t="s">
        <v>4888</v>
      </c>
      <c r="B328" s="833" t="s">
        <v>1271</v>
      </c>
      <c r="C328" s="889" t="s">
        <v>111</v>
      </c>
      <c r="D328" s="889" t="s">
        <v>210</v>
      </c>
      <c r="E328" s="699">
        <v>10</v>
      </c>
      <c r="F328" s="1153">
        <v>480</v>
      </c>
      <c r="G328" s="1153" t="s">
        <v>105</v>
      </c>
      <c r="H328" s="1153" t="s">
        <v>105</v>
      </c>
      <c r="I328">
        <v>25.57</v>
      </c>
      <c r="J328" s="618">
        <f t="shared" si="84"/>
        <v>2.3464998044583494</v>
      </c>
      <c r="K328" s="835">
        <v>0.15</v>
      </c>
      <c r="L328" s="845">
        <v>4</v>
      </c>
      <c r="M328" s="609">
        <f t="shared" si="85"/>
        <v>0.6</v>
      </c>
      <c r="N328" s="828" t="s">
        <v>217</v>
      </c>
      <c r="O328" s="700">
        <v>0.14000000000000001</v>
      </c>
      <c r="P328" s="603">
        <v>44645</v>
      </c>
      <c r="Q328" s="603">
        <v>44662</v>
      </c>
      <c r="R328" s="609">
        <f t="shared" si="86"/>
        <v>7.1428571428571281</v>
      </c>
      <c r="S328" s="667">
        <f>IF(INDEX(Historical!$D$7:$D$1225,MATCH(B328,Historical!$B$7:$B$1249,0))=0,"n/a",(INDEX(Historical!$C$7:$C$1227,MATCH(B328,Historical!$B$7:$B$1249,0))/INDEX(Historical!$D$7:$D$1225,MATCH(B328,Historical!$B$7:$B$1249,0))-1)*100)</f>
        <v>7.8431372549019773</v>
      </c>
      <c r="T328" s="667">
        <f>IF(INDEX(Historical!$F$7:$F$1218,MATCH(B328,Historical!$B$7:$B$1249,0))=0,"n/a",((INDEX(Historical!$C$7:$C$1227,MATCH(B328,Historical!$B$7:$B$1249,0))/INDEX(Historical!$F$7:$F$1218,MATCH(B328,Historical!$B$7:$B$1249,0)))^(1/3)-1)*100)</f>
        <v>8.5503957932088639</v>
      </c>
      <c r="U328" s="667">
        <f>IF(INDEX(Historical!$H$7:$H$1218,MATCH(B328,Historical!$B$7:$B$1249,0))=0,"n/a",((INDEX(Historical!$C$7:$C$1227,MATCH(B328,Historical!$B$7:$B$1249,0))/INDEX(Historical!$H$7:$H$1218,MATCH(B328,Historical!$B$7:$B$1249,0)))^(1/5)-1)*100)</f>
        <v>9.4608784223157549</v>
      </c>
      <c r="V328" s="667" t="str">
        <f>IF(INDEX(Historical!$N$7:$N$1218,MATCH(B328,Historical!$B$7:$B$1249,0))=0,"n/a",((INDEX(Historical!$C$7:$C$1227,MATCH(B328,Historical!$B$7:$B$1249,0))/INDEX(Historical!$N$7:$N$1218,MATCH(B328,Historical!$B$7:$B$1249,0)))^(1/10)-1)*100)</f>
        <v>n/a</v>
      </c>
      <c r="W328" s="668" t="str">
        <f t="shared" si="87"/>
        <v>n/a</v>
      </c>
      <c r="X328" s="669" t="str">
        <f t="shared" si="88"/>
        <v>n/a</v>
      </c>
      <c r="Y328" s="631"/>
      <c r="Z328" s="618">
        <f t="shared" si="89"/>
        <v>45.112781954887218</v>
      </c>
      <c r="AA328" s="844">
        <f t="shared" si="90"/>
        <v>19.225563909774436</v>
      </c>
      <c r="AB328" s="845">
        <v>6</v>
      </c>
      <c r="AC328" s="824">
        <v>1.33</v>
      </c>
      <c r="AD328" s="824" t="s">
        <v>135</v>
      </c>
      <c r="AE328" s="824">
        <v>0.63</v>
      </c>
      <c r="AF328" s="824">
        <v>0.71</v>
      </c>
      <c r="AG328" s="824">
        <v>3.6999999999999997</v>
      </c>
      <c r="AH328" s="824">
        <v>209.20000000000002</v>
      </c>
      <c r="AI328" s="824" t="s">
        <v>135</v>
      </c>
      <c r="AJ328" s="824">
        <v>-12.6</v>
      </c>
      <c r="AK328" s="824" t="s">
        <v>135</v>
      </c>
      <c r="AL328" s="836">
        <v>161.93</v>
      </c>
      <c r="AM328" s="830">
        <v>0.1</v>
      </c>
      <c r="AN328" s="824">
        <v>0</v>
      </c>
      <c r="AO328" s="705">
        <f t="shared" si="91"/>
        <v>-7.4181856830003312</v>
      </c>
      <c r="AP328" s="706">
        <f t="shared" si="92"/>
        <v>11.807378226774105</v>
      </c>
      <c r="AQ328" s="846">
        <f t="shared" si="93"/>
        <v>-22.110761331120255</v>
      </c>
      <c r="AR328" s="618">
        <f>INDEX(Historical!$C$7:$C$1227,MATCH(B328,Historical!$B$7:$B$1249,0))*IF(AH328="n/a",1.03,IF(AH328&lt;0,1.01,IF(AH328&gt;10,1.1,(1+AH328/100))))</f>
        <v>0.60500000000000009</v>
      </c>
      <c r="AS328" s="844">
        <f t="shared" si="94"/>
        <v>0.62315000000000009</v>
      </c>
      <c r="AT328" s="844">
        <f t="shared" si="100"/>
        <v>0.64184450000000015</v>
      </c>
      <c r="AU328" s="844">
        <f t="shared" si="100"/>
        <v>0.66109983500000014</v>
      </c>
      <c r="AV328" s="844">
        <f t="shared" si="100"/>
        <v>0.68093283005000016</v>
      </c>
      <c r="AW328" s="618">
        <f t="shared" si="95"/>
        <v>3.2120271650500007</v>
      </c>
      <c r="AX328" s="713">
        <f t="shared" si="96"/>
        <v>12.561701857841223</v>
      </c>
      <c r="AY328" s="891">
        <v>0.51</v>
      </c>
      <c r="AZ328" s="830">
        <v>14.67</v>
      </c>
      <c r="BA328" s="830">
        <v>-29.049999999999997</v>
      </c>
      <c r="BB328" s="830">
        <v>3.34</v>
      </c>
      <c r="BC328" s="830">
        <v>-7.23</v>
      </c>
      <c r="BE328" s="594">
        <v>2013</v>
      </c>
      <c r="BF328" s="856">
        <f t="shared" si="97"/>
        <v>1</v>
      </c>
      <c r="BG328" s="840">
        <v>2.7</v>
      </c>
      <c r="BH328" s="823" t="s">
        <v>4455</v>
      </c>
      <c r="BI328" s="823" t="s">
        <v>4456</v>
      </c>
    </row>
    <row r="329" spans="1:61" s="737" customFormat="1" ht="11.25" hidden="1" customHeight="1" x14ac:dyDescent="0.2">
      <c r="A329" s="720" t="s">
        <v>4889</v>
      </c>
      <c r="B329" s="743" t="s">
        <v>4052</v>
      </c>
      <c r="C329" s="889" t="s">
        <v>107</v>
      </c>
      <c r="D329" s="889" t="s">
        <v>4205</v>
      </c>
      <c r="E329" s="721">
        <v>10</v>
      </c>
      <c r="F329" s="1153">
        <v>490</v>
      </c>
      <c r="G329" s="1154" t="s">
        <v>36</v>
      </c>
      <c r="H329" s="1154" t="s">
        <v>36</v>
      </c>
      <c r="I329">
        <v>22.76</v>
      </c>
      <c r="J329" s="723">
        <f t="shared" si="84"/>
        <v>2.9876977152899822</v>
      </c>
      <c r="K329" s="724">
        <v>0.17</v>
      </c>
      <c r="L329" s="725">
        <v>4</v>
      </c>
      <c r="M329" s="726">
        <f t="shared" si="85"/>
        <v>0.68</v>
      </c>
      <c r="N329" s="727" t="s">
        <v>144</v>
      </c>
      <c r="O329" s="728">
        <v>0.15</v>
      </c>
      <c r="P329" s="1049">
        <v>44726</v>
      </c>
      <c r="Q329" s="1049">
        <v>44743</v>
      </c>
      <c r="R329" s="726">
        <f t="shared" si="86"/>
        <v>13.333333333333346</v>
      </c>
      <c r="S329" s="667">
        <f>IF(INDEX(Historical!$D$7:$D$1225,MATCH(B329,Historical!$B$7:$B$1249,0))=0,"n/a",(INDEX(Historical!$C$7:$C$1227,MATCH(B329,Historical!$B$7:$B$1249,0))/INDEX(Historical!$D$7:$D$1225,MATCH(B329,Historical!$B$7:$B$1249,0))-1)*100)</f>
        <v>16.666666666666675</v>
      </c>
      <c r="T329" s="667">
        <f>IF(INDEX(Historical!$F$7:$F$1218,MATCH(B329,Historical!$B$7:$B$1249,0))=0,"n/a",((INDEX(Historical!$C$7:$C$1227,MATCH(B329,Historical!$B$7:$B$1249,0))/INDEX(Historical!$F$7:$F$1218,MATCH(B329,Historical!$B$7:$B$1249,0)))^(1/3)-1)*100)</f>
        <v>18.096321418390858</v>
      </c>
      <c r="U329" s="667">
        <f>IF(INDEX(Historical!$H$7:$H$1218,MATCH(B329,Historical!$B$7:$B$1249,0))=0,"n/a",((INDEX(Historical!$C$7:$C$1227,MATCH(B329,Historical!$B$7:$B$1249,0))/INDEX(Historical!$H$7:$H$1218,MATCH(B329,Historical!$B$7:$B$1249,0)))^(1/5)-1)*100)</f>
        <v>22.865967908314722</v>
      </c>
      <c r="V329" s="667">
        <f>IF(INDEX(Historical!$N$7:$N$1218,MATCH(B329,Historical!$B$7:$B$1249,0))=0,"n/a",((INDEX(Historical!$C$7:$C$1227,MATCH(B329,Historical!$B$7:$B$1249,0))/INDEX(Historical!$N$7:$N$1218,MATCH(B329,Historical!$B$7:$B$1249,0)))^(1/10)-1)*100)</f>
        <v>13.374533737670568</v>
      </c>
      <c r="W329" s="668">
        <f t="shared" si="87"/>
        <v>1.7096646774242816</v>
      </c>
      <c r="X329" s="669">
        <f t="shared" si="88"/>
        <v>0.87274686672956947</v>
      </c>
      <c r="Y329" s="995"/>
      <c r="Z329" s="723">
        <f t="shared" si="89"/>
        <v>21.118012422360248</v>
      </c>
      <c r="AA329" s="730">
        <f t="shared" si="90"/>
        <v>7.0683229813664594</v>
      </c>
      <c r="AB329" s="725">
        <v>12</v>
      </c>
      <c r="AC329" s="731">
        <v>3.22</v>
      </c>
      <c r="AD329" s="731" t="s">
        <v>135</v>
      </c>
      <c r="AE329" s="731">
        <v>2.23</v>
      </c>
      <c r="AF329" s="731">
        <v>1.27</v>
      </c>
      <c r="AG329" s="731">
        <v>16.8</v>
      </c>
      <c r="AH329" s="731">
        <v>60.6</v>
      </c>
      <c r="AI329" s="731" t="s">
        <v>135</v>
      </c>
      <c r="AJ329" s="731">
        <v>26.200000000000003</v>
      </c>
      <c r="AK329" s="731" t="s">
        <v>135</v>
      </c>
      <c r="AL329" s="732">
        <v>146.91</v>
      </c>
      <c r="AM329" s="733">
        <v>0.3</v>
      </c>
      <c r="AN329" s="731">
        <v>0.43</v>
      </c>
      <c r="AO329" s="734">
        <f t="shared" si="91"/>
        <v>18.785342642238245</v>
      </c>
      <c r="AP329" s="735">
        <f t="shared" si="92"/>
        <v>25.853665623604705</v>
      </c>
      <c r="AQ329" s="846">
        <f t="shared" si="93"/>
        <v>-36.83612077800089</v>
      </c>
      <c r="AR329" s="618">
        <f>INDEX(Historical!$C$7:$C$1227,MATCH(B329,Historical!$B$7:$B$1249,0))*IF(AH329="n/a",1.03,IF(AH329&lt;0,1.01,IF(AH329&gt;10,1.1,(1+AH329/100))))</f>
        <v>0.6160000000000001</v>
      </c>
      <c r="AS329" s="730">
        <f t="shared" si="94"/>
        <v>0.63448000000000015</v>
      </c>
      <c r="AT329" s="730">
        <f t="shared" si="100"/>
        <v>0.65351440000000016</v>
      </c>
      <c r="AU329" s="730">
        <f t="shared" si="100"/>
        <v>0.67311983200000014</v>
      </c>
      <c r="AV329" s="730">
        <f t="shared" si="100"/>
        <v>0.6933134269600002</v>
      </c>
      <c r="AW329" s="723">
        <f t="shared" si="95"/>
        <v>3.2704276589600005</v>
      </c>
      <c r="AX329" s="736">
        <f t="shared" si="96"/>
        <v>14.369190065729351</v>
      </c>
      <c r="AY329" s="892">
        <v>0.47</v>
      </c>
      <c r="AZ329" s="733">
        <v>-2.2200000000000002</v>
      </c>
      <c r="BA329" s="733">
        <v>-20.599999999999998</v>
      </c>
      <c r="BB329" s="733">
        <v>-7.12</v>
      </c>
      <c r="BC329" s="733">
        <v>-13.87</v>
      </c>
      <c r="BD329" s="866"/>
      <c r="BE329" s="594">
        <v>2012</v>
      </c>
      <c r="BF329" s="856">
        <f t="shared" si="97"/>
        <v>1</v>
      </c>
      <c r="BG329" s="784">
        <v>1.2</v>
      </c>
      <c r="BH329" s="823" t="s">
        <v>4455</v>
      </c>
      <c r="BI329" s="823" t="s">
        <v>4456</v>
      </c>
    </row>
    <row r="330" spans="1:61" ht="11.25" hidden="1" customHeight="1" x14ac:dyDescent="0.2">
      <c r="A330" s="829" t="s">
        <v>4890</v>
      </c>
      <c r="B330" s="833" t="s">
        <v>602</v>
      </c>
      <c r="C330" s="889" t="s">
        <v>122</v>
      </c>
      <c r="D330" s="889" t="s">
        <v>4043</v>
      </c>
      <c r="E330" s="699">
        <v>18</v>
      </c>
      <c r="F330" s="1153">
        <v>208</v>
      </c>
      <c r="G330" s="1153" t="s">
        <v>36</v>
      </c>
      <c r="H330" s="1153" t="s">
        <v>36</v>
      </c>
      <c r="I330">
        <v>40.229999999999997</v>
      </c>
      <c r="J330" s="618">
        <f t="shared" si="84"/>
        <v>1.3919960228685062</v>
      </c>
      <c r="K330" s="835">
        <v>0.14000000000000001</v>
      </c>
      <c r="L330" s="845">
        <v>4</v>
      </c>
      <c r="M330" s="609">
        <f t="shared" si="85"/>
        <v>0.56000000000000005</v>
      </c>
      <c r="N330" s="828" t="s">
        <v>207</v>
      </c>
      <c r="O330" s="703">
        <v>0.13</v>
      </c>
      <c r="P330" s="603">
        <v>44609</v>
      </c>
      <c r="Q330" s="603">
        <v>44624</v>
      </c>
      <c r="R330" s="609">
        <f t="shared" si="86"/>
        <v>7.6923076923076987</v>
      </c>
      <c r="S330" s="667">
        <f>IF(INDEX(Historical!$D$7:$D$1225,MATCH(B330,Historical!$B$7:$B$1249,0))=0,"n/a",(INDEX(Historical!$C$7:$C$1227,MATCH(B330,Historical!$B$7:$B$1249,0))/INDEX(Historical!$D$7:$D$1225,MATCH(B330,Historical!$B$7:$B$1249,0))-1)*100)</f>
        <v>8.602150537634401</v>
      </c>
      <c r="T330" s="667">
        <f>IF(INDEX(Historical!$F$7:$F$1218,MATCH(B330,Historical!$B$7:$B$1249,0))=0,"n/a",((INDEX(Historical!$C$7:$C$1227,MATCH(B330,Historical!$B$7:$B$1249,0))/INDEX(Historical!$F$7:$F$1218,MATCH(B330,Historical!$B$7:$B$1249,0)))^(1/3)-1)*100)</f>
        <v>4.3062797114540752</v>
      </c>
      <c r="U330" s="667">
        <f>IF(INDEX(Historical!$H$7:$H$1218,MATCH(B330,Historical!$B$7:$B$1249,0))=0,"n/a",((INDEX(Historical!$C$7:$C$1227,MATCH(B330,Historical!$B$7:$B$1249,0))/INDEX(Historical!$H$7:$H$1218,MATCH(B330,Historical!$B$7:$B$1249,0)))^(1/5)-1)*100)</f>
        <v>4.2561070630344089</v>
      </c>
      <c r="V330" s="667">
        <f>IF(INDEX(Historical!$N$7:$N$1218,MATCH(B330,Historical!$B$7:$B$1249,0))=0,"n/a",((INDEX(Historical!$C$7:$C$1227,MATCH(B330,Historical!$B$7:$B$1249,0))/INDEX(Historical!$N$7:$N$1218,MATCH(B330,Historical!$B$7:$B$1249,0)))^(1/10)-1)*100)</f>
        <v>4.6680516352221479</v>
      </c>
      <c r="W330" s="668">
        <f t="shared" si="87"/>
        <v>0.91175235314890968</v>
      </c>
      <c r="X330" s="669">
        <f t="shared" si="88"/>
        <v>0.1195535691863598</v>
      </c>
      <c r="Y330" s="834" t="s">
        <v>4074</v>
      </c>
      <c r="Z330" s="618">
        <f t="shared" si="89"/>
        <v>20.143884892086334</v>
      </c>
      <c r="AA330" s="844">
        <f t="shared" si="90"/>
        <v>14.471223021582734</v>
      </c>
      <c r="AB330" s="845">
        <v>3</v>
      </c>
      <c r="AC330" s="824">
        <v>2.78</v>
      </c>
      <c r="AD330" s="824" t="s">
        <v>135</v>
      </c>
      <c r="AE330" s="824">
        <v>0.98</v>
      </c>
      <c r="AF330" s="824">
        <v>2.62</v>
      </c>
      <c r="AG330" s="824">
        <v>18.899999999999999</v>
      </c>
      <c r="AH330" s="824">
        <v>26.5</v>
      </c>
      <c r="AI330" s="824">
        <v>-4.1399999999999997</v>
      </c>
      <c r="AJ330" s="824">
        <v>35.6</v>
      </c>
      <c r="AK330" s="824" t="s">
        <v>135</v>
      </c>
      <c r="AL330" s="836">
        <v>882.81</v>
      </c>
      <c r="AM330" s="830">
        <v>0.89999999999999991</v>
      </c>
      <c r="AN330" s="824">
        <v>0.42</v>
      </c>
      <c r="AO330" s="705">
        <f t="shared" si="91"/>
        <v>-8.82311993567982</v>
      </c>
      <c r="AP330" s="706">
        <f t="shared" si="92"/>
        <v>5.6481030859029149</v>
      </c>
      <c r="AQ330" s="846">
        <f t="shared" si="93"/>
        <v>29.811152262810459</v>
      </c>
      <c r="AR330" s="618">
        <f>INDEX(Historical!$C$7:$C$1227,MATCH(B330,Historical!$B$7:$B$1249,0))*IF(AH330="n/a",1.03,IF(AH330&lt;0,1.01,IF(AH330&gt;10,1.1,(1+AH330/100))))</f>
        <v>0.5555000000000001</v>
      </c>
      <c r="AS330" s="844">
        <f t="shared" si="94"/>
        <v>0.56105500000000008</v>
      </c>
      <c r="AT330" s="844">
        <f t="shared" si="100"/>
        <v>0.57788665000000006</v>
      </c>
      <c r="AU330" s="844">
        <f t="shared" si="100"/>
        <v>0.59522324950000005</v>
      </c>
      <c r="AV330" s="844">
        <f t="shared" si="100"/>
        <v>0.61307994698500012</v>
      </c>
      <c r="AW330" s="618">
        <f t="shared" si="95"/>
        <v>2.9027448464850005</v>
      </c>
      <c r="AX330" s="713">
        <f t="shared" si="96"/>
        <v>7.2153737173378101</v>
      </c>
      <c r="AY330" s="891">
        <v>0.85</v>
      </c>
      <c r="AZ330" s="830">
        <v>26.96</v>
      </c>
      <c r="BA330" s="830">
        <v>-13.55</v>
      </c>
      <c r="BB330" s="830">
        <v>0.83</v>
      </c>
      <c r="BC330" s="830">
        <v>3.63</v>
      </c>
      <c r="BE330" s="594">
        <v>2005</v>
      </c>
      <c r="BF330" s="856">
        <f t="shared" si="97"/>
        <v>2</v>
      </c>
      <c r="BG330" s="840">
        <v>10.199999999999999</v>
      </c>
      <c r="BH330" s="823" t="s">
        <v>4455</v>
      </c>
      <c r="BI330" s="823" t="s">
        <v>4456</v>
      </c>
    </row>
    <row r="331" spans="1:61" ht="11.25" hidden="1" customHeight="1" x14ac:dyDescent="0.2">
      <c r="A331" s="829" t="s">
        <v>4891</v>
      </c>
      <c r="B331" s="833" t="s">
        <v>1273</v>
      </c>
      <c r="C331" s="889" t="s">
        <v>111</v>
      </c>
      <c r="D331" s="889" t="s">
        <v>210</v>
      </c>
      <c r="E331" s="699">
        <v>10</v>
      </c>
      <c r="F331" s="1153">
        <v>451</v>
      </c>
      <c r="G331" s="1153" t="s">
        <v>105</v>
      </c>
      <c r="H331" s="1153" t="s">
        <v>105</v>
      </c>
      <c r="I331">
        <v>28.82</v>
      </c>
      <c r="J331" s="618">
        <f t="shared" si="84"/>
        <v>4.4760582928521861</v>
      </c>
      <c r="K331" s="835">
        <v>0.32250000000000001</v>
      </c>
      <c r="L331" s="845">
        <v>4</v>
      </c>
      <c r="M331" s="609">
        <f t="shared" si="85"/>
        <v>1.29</v>
      </c>
      <c r="N331" s="828" t="s">
        <v>147</v>
      </c>
      <c r="O331" s="700">
        <v>0.3175</v>
      </c>
      <c r="P331" s="895">
        <v>44344</v>
      </c>
      <c r="Q331" s="895">
        <v>44362</v>
      </c>
      <c r="R331" s="609">
        <f t="shared" si="86"/>
        <v>1.5748031496063006</v>
      </c>
      <c r="S331" s="667">
        <f>IF(INDEX(Historical!$D$7:$D$1225,MATCH(B331,Historical!$B$7:$B$1249,0))=0,"n/a",(INDEX(Historical!$C$7:$C$1227,MATCH(B331,Historical!$B$7:$B$1249,0))/INDEX(Historical!$D$7:$D$1225,MATCH(B331,Historical!$B$7:$B$1249,0))-1)*100)</f>
        <v>1.1811023622047223</v>
      </c>
      <c r="T331" s="667">
        <f>IF(INDEX(Historical!$F$7:$F$1218,MATCH(B331,Historical!$B$7:$B$1249,0))=0,"n/a",((INDEX(Historical!$C$7:$C$1227,MATCH(B331,Historical!$B$7:$B$1249,0))/INDEX(Historical!$F$7:$F$1218,MATCH(B331,Historical!$B$7:$B$1249,0)))^(1/3)-1)*100)</f>
        <v>1.4001817057687216</v>
      </c>
      <c r="U331" s="667">
        <f>IF(INDEX(Historical!$H$7:$H$1218,MATCH(B331,Historical!$B$7:$B$1249,0))=0,"n/a",((INDEX(Historical!$C$7:$C$1227,MATCH(B331,Historical!$B$7:$B$1249,0))/INDEX(Historical!$H$7:$H$1218,MATCH(B331,Historical!$B$7:$B$1249,0)))^(1/5)-1)*100)</f>
        <v>1.8927897771606306</v>
      </c>
      <c r="V331" s="667" t="str">
        <f>IF(INDEX(Historical!$N$7:$N$1218,MATCH(B331,Historical!$B$7:$B$1249,0))=0,"n/a",((INDEX(Historical!$C$7:$C$1227,MATCH(B331,Historical!$B$7:$B$1249,0))/INDEX(Historical!$N$7:$N$1218,MATCH(B331,Historical!$B$7:$B$1249,0)))^(1/10)-1)*100)</f>
        <v>n/a</v>
      </c>
      <c r="W331" s="668" t="str">
        <f t="shared" si="87"/>
        <v>n/a</v>
      </c>
      <c r="X331" s="669" t="str">
        <f t="shared" si="88"/>
        <v>n/a</v>
      </c>
      <c r="Y331" s="640"/>
      <c r="Z331" s="618" t="str">
        <f t="shared" si="89"/>
        <v>n/a</v>
      </c>
      <c r="AA331" s="844" t="str">
        <f t="shared" si="90"/>
        <v>n/a</v>
      </c>
      <c r="AB331" s="845">
        <v>12</v>
      </c>
      <c r="AC331" s="824">
        <v>-10.97</v>
      </c>
      <c r="AD331" s="824" t="s">
        <v>135</v>
      </c>
      <c r="AE331" s="824">
        <v>0.14000000000000001</v>
      </c>
      <c r="AF331" s="824">
        <v>4.26</v>
      </c>
      <c r="AG331" s="824">
        <v>-74.2</v>
      </c>
      <c r="AH331" s="824">
        <v>-565.80000000000007</v>
      </c>
      <c r="AI331" s="824">
        <v>138.1</v>
      </c>
      <c r="AJ331" s="824">
        <v>-42.8</v>
      </c>
      <c r="AK331" s="824">
        <v>15</v>
      </c>
      <c r="AL331" s="836">
        <v>486.87</v>
      </c>
      <c r="AM331" s="830">
        <v>0.89999999999999991</v>
      </c>
      <c r="AN331" s="824">
        <v>4.78</v>
      </c>
      <c r="AO331" s="705" t="str">
        <f t="shared" si="91"/>
        <v>n/a</v>
      </c>
      <c r="AP331" s="706">
        <f t="shared" si="92"/>
        <v>6.3688480700128167</v>
      </c>
      <c r="AQ331" s="846" t="str">
        <f t="shared" si="93"/>
        <v>n/a</v>
      </c>
      <c r="AR331" s="618">
        <f>INDEX(Historical!$C$7:$C$1227,MATCH(B331,Historical!$B$7:$B$1249,0))*IF(AH331="n/a",1.03,IF(AH331&lt;0,1.01,IF(AH331&gt;10,1.1,(1+AH331/100))))</f>
        <v>1.2978499999999999</v>
      </c>
      <c r="AS331" s="844">
        <f t="shared" si="94"/>
        <v>1.427635</v>
      </c>
      <c r="AT331" s="844">
        <f t="shared" si="100"/>
        <v>1.5703985</v>
      </c>
      <c r="AU331" s="844">
        <f t="shared" si="100"/>
        <v>1.7274383500000001</v>
      </c>
      <c r="AV331" s="844">
        <f t="shared" si="100"/>
        <v>1.9001821850000002</v>
      </c>
      <c r="AW331" s="618">
        <f t="shared" si="95"/>
        <v>7.9235040350000006</v>
      </c>
      <c r="AX331" s="713">
        <f t="shared" si="96"/>
        <v>27.493074375433729</v>
      </c>
      <c r="AY331" s="891">
        <v>1.25</v>
      </c>
      <c r="AZ331" s="830">
        <v>39.5</v>
      </c>
      <c r="BA331" s="830">
        <v>-36.29</v>
      </c>
      <c r="BB331" s="830">
        <v>7.26</v>
      </c>
      <c r="BC331" s="830">
        <v>-9.2799999999999994</v>
      </c>
      <c r="BE331" s="594">
        <v>2012</v>
      </c>
      <c r="BF331" s="856">
        <f t="shared" si="97"/>
        <v>1</v>
      </c>
      <c r="BG331" s="840">
        <v>-9.1999999999999993</v>
      </c>
      <c r="BH331" s="823" t="s">
        <v>4455</v>
      </c>
      <c r="BI331" s="823" t="s">
        <v>4456</v>
      </c>
    </row>
    <row r="332" spans="1:61" ht="11.25" hidden="1" customHeight="1" x14ac:dyDescent="0.2">
      <c r="A332" s="829" t="s">
        <v>4892</v>
      </c>
      <c r="B332" s="833" t="s">
        <v>3774</v>
      </c>
      <c r="C332" s="889" t="s">
        <v>107</v>
      </c>
      <c r="D332" s="889" t="s">
        <v>4205</v>
      </c>
      <c r="E332" s="699">
        <v>9</v>
      </c>
      <c r="F332" s="1153">
        <v>514</v>
      </c>
      <c r="G332" s="1121" t="s">
        <v>114</v>
      </c>
      <c r="H332" s="1121" t="s">
        <v>114</v>
      </c>
      <c r="I332">
        <v>23.74</v>
      </c>
      <c r="J332" s="618">
        <f t="shared" si="84"/>
        <v>3.7068239258635218</v>
      </c>
      <c r="K332" s="835">
        <v>0.22</v>
      </c>
      <c r="L332" s="845">
        <v>4</v>
      </c>
      <c r="M332" s="609">
        <f t="shared" si="85"/>
        <v>0.88</v>
      </c>
      <c r="N332" s="828" t="s">
        <v>106</v>
      </c>
      <c r="O332" s="700">
        <v>0.21</v>
      </c>
      <c r="P332" s="603">
        <v>44595</v>
      </c>
      <c r="Q332" s="603">
        <v>44607</v>
      </c>
      <c r="R332" s="609">
        <f t="shared" si="86"/>
        <v>4.7619047619047663</v>
      </c>
      <c r="S332" s="667">
        <f>IF(INDEX(Historical!$D$7:$D$1225,MATCH(B332,Historical!$B$7:$B$1249,0))=0,"n/a",(INDEX(Historical!$C$7:$C$1227,MATCH(B332,Historical!$B$7:$B$1249,0))/INDEX(Historical!$D$7:$D$1225,MATCH(B332,Historical!$B$7:$B$1249,0))-1)*100)</f>
        <v>4.9999999999999822</v>
      </c>
      <c r="T332" s="667">
        <f>IF(INDEX(Historical!$F$7:$F$1218,MATCH(B332,Historical!$B$7:$B$1249,0))=0,"n/a",((INDEX(Historical!$C$7:$C$1227,MATCH(B332,Historical!$B$7:$B$1249,0))/INDEX(Historical!$F$7:$F$1218,MATCH(B332,Historical!$B$7:$B$1249,0)))^(1/3)-1)*100)</f>
        <v>11.868894208139679</v>
      </c>
      <c r="U332" s="667">
        <f>IF(INDEX(Historical!$H$7:$H$1218,MATCH(B332,Historical!$B$7:$B$1249,0))=0,"n/a",((INDEX(Historical!$C$7:$C$1227,MATCH(B332,Historical!$B$7:$B$1249,0))/INDEX(Historical!$H$7:$H$1218,MATCH(B332,Historical!$B$7:$B$1249,0)))^(1/5)-1)*100)</f>
        <v>19.828486453496662</v>
      </c>
      <c r="V332" s="667" t="str">
        <f>IF(INDEX(Historical!$N$7:$N$1218,MATCH(B332,Historical!$B$7:$B$1249,0))=0,"n/a",((INDEX(Historical!$C$7:$C$1227,MATCH(B332,Historical!$B$7:$B$1249,0))/INDEX(Historical!$N$7:$N$1218,MATCH(B332,Historical!$B$7:$B$1249,0)))^(1/10)-1)*100)</f>
        <v>n/a</v>
      </c>
      <c r="W332" s="668" t="str">
        <f t="shared" si="87"/>
        <v>n/a</v>
      </c>
      <c r="X332" s="669">
        <f t="shared" si="88"/>
        <v>0.88520028810252949</v>
      </c>
      <c r="Y332" s="834"/>
      <c r="Z332" s="618">
        <f t="shared" si="89"/>
        <v>30.87719298245614</v>
      </c>
      <c r="AA332" s="844">
        <f t="shared" si="90"/>
        <v>8.3298245614035071</v>
      </c>
      <c r="AB332" s="845">
        <v>12</v>
      </c>
      <c r="AC332" s="824">
        <v>2.85</v>
      </c>
      <c r="AD332" s="824">
        <v>1.06</v>
      </c>
      <c r="AE332" s="824">
        <v>3.3</v>
      </c>
      <c r="AF332" s="824">
        <v>1.53</v>
      </c>
      <c r="AG332" s="824">
        <v>17.2</v>
      </c>
      <c r="AH332" s="824">
        <v>14.099999999999998</v>
      </c>
      <c r="AI332" s="824">
        <v>-7.0000000000000009</v>
      </c>
      <c r="AJ332" s="824">
        <v>22.400000000000002</v>
      </c>
      <c r="AK332" s="824">
        <v>8</v>
      </c>
      <c r="AL332" s="836">
        <v>508.99</v>
      </c>
      <c r="AM332" s="830">
        <v>0.2</v>
      </c>
      <c r="AN332" s="824">
        <v>0.24</v>
      </c>
      <c r="AO332" s="705">
        <f t="shared" si="91"/>
        <v>15.205485817956676</v>
      </c>
      <c r="AP332" s="706">
        <f t="shared" si="92"/>
        <v>23.535310379360183</v>
      </c>
      <c r="AQ332" s="846">
        <f t="shared" si="93"/>
        <v>-24.738584242957629</v>
      </c>
      <c r="AR332" s="618">
        <f>INDEX(Historical!$C$7:$C$1227,MATCH(B332,Historical!$B$7:$B$1249,0))*IF(AH332="n/a",1.03,IF(AH332&lt;0,1.01,IF(AH332&gt;10,1.1,(1+AH332/100))))</f>
        <v>0.92400000000000004</v>
      </c>
      <c r="AS332" s="844">
        <f t="shared" si="94"/>
        <v>0.93324000000000007</v>
      </c>
      <c r="AT332" s="844">
        <f t="shared" si="100"/>
        <v>1.0078992000000002</v>
      </c>
      <c r="AU332" s="844">
        <f t="shared" si="100"/>
        <v>1.0885311360000003</v>
      </c>
      <c r="AV332" s="844">
        <f t="shared" si="100"/>
        <v>1.1756136268800004</v>
      </c>
      <c r="AW332" s="618">
        <f t="shared" si="95"/>
        <v>5.1292839628800007</v>
      </c>
      <c r="AX332" s="713">
        <f t="shared" si="96"/>
        <v>21.606082404717782</v>
      </c>
      <c r="AY332" s="891">
        <v>1</v>
      </c>
      <c r="AZ332" s="830">
        <v>37.330000000000005</v>
      </c>
      <c r="BA332" s="830">
        <v>-5.62</v>
      </c>
      <c r="BB332" s="830">
        <v>12.6</v>
      </c>
      <c r="BC332" s="830">
        <v>16.5</v>
      </c>
      <c r="BE332" s="594">
        <v>2014</v>
      </c>
      <c r="BF332" s="856">
        <f t="shared" si="97"/>
        <v>1</v>
      </c>
      <c r="BG332" s="840">
        <v>1.3</v>
      </c>
      <c r="BH332" s="823" t="s">
        <v>4455</v>
      </c>
      <c r="BI332" s="823" t="s">
        <v>4456</v>
      </c>
    </row>
    <row r="333" spans="1:61" ht="11.25" hidden="1" customHeight="1" x14ac:dyDescent="0.2">
      <c r="A333" s="822" t="s">
        <v>4893</v>
      </c>
      <c r="B333" s="833" t="s">
        <v>622</v>
      </c>
      <c r="C333" s="889" t="s">
        <v>4061</v>
      </c>
      <c r="D333" s="889" t="s">
        <v>4192</v>
      </c>
      <c r="E333" s="699">
        <v>27</v>
      </c>
      <c r="F333" s="1153">
        <v>131</v>
      </c>
      <c r="G333" s="1153" t="s">
        <v>114</v>
      </c>
      <c r="H333" s="1153" t="s">
        <v>114</v>
      </c>
      <c r="I333" t="n">
        <v>147.05</v>
      </c>
      <c r="J333" s="618">
        <f t="shared" si="84"/>
        <v>4.4882692961577684</v>
      </c>
      <c r="K333" s="842">
        <v>1.65</v>
      </c>
      <c r="L333" s="845">
        <v>4</v>
      </c>
      <c r="M333" s="609">
        <f t="shared" si="85"/>
        <v>6.6</v>
      </c>
      <c r="N333" s="828" t="s">
        <v>225</v>
      </c>
      <c r="O333" s="701">
        <v>1.64</v>
      </c>
      <c r="P333" s="603">
        <v>44690</v>
      </c>
      <c r="Q333" s="603">
        <v>44722</v>
      </c>
      <c r="R333" s="609">
        <f t="shared" si="86"/>
        <v>0.60975609756097615</v>
      </c>
      <c r="S333" s="667">
        <f>IF(INDEX(Historical!$D$7:$D$1225,MATCH(B333,Historical!$B$7:$B$1249,0))=0,"n/a",(INDEX(Historical!$C$7:$C$1227,MATCH(B333,Historical!$B$7:$B$1249,0))/INDEX(Historical!$D$7:$D$1225,MATCH(B333,Historical!$B$7:$B$1249,0))-1)*100)</f>
        <v>0.61443932411673341</v>
      </c>
      <c r="T333" s="667">
        <f>IF(INDEX(Historical!$F$7:$F$1218,MATCH(B333,Historical!$B$7:$B$1249,0))=0,"n/a",((INDEX(Historical!$C$7:$C$1227,MATCH(B333,Historical!$B$7:$B$1249,0))/INDEX(Historical!$F$7:$F$1218,MATCH(B333,Historical!$B$7:$B$1249,0)))^(1/3)-1)*100)</f>
        <v>1.7926842130340015</v>
      </c>
      <c r="U333" s="667">
        <f>IF(INDEX(Historical!$H$7:$H$1218,MATCH(B333,Historical!$B$7:$B$1249,0))=0,"n/a",((INDEX(Historical!$C$7:$C$1227,MATCH(B333,Historical!$B$7:$B$1249,0))/INDEX(Historical!$H$7:$H$1218,MATCH(B333,Historical!$B$7:$B$1249,0)))^(1/5)-1)*100)</f>
        <v>3.5561085561737649</v>
      </c>
      <c r="V333" s="667">
        <f>IF(INDEX(Historical!$N$7:$N$1218,MATCH(B333,Historical!$B$7:$B$1249,0))=0,"n/a",((INDEX(Historical!$C$7:$C$1227,MATCH(B333,Historical!$B$7:$B$1249,0))/INDEX(Historical!$N$7:$N$1218,MATCH(B333,Historical!$B$7:$B$1249,0)))^(1/10)-1)*100)</f>
        <v>8.4886562966608672</v>
      </c>
      <c r="W333" s="668">
        <f t="shared" si="87"/>
        <v>0.41892478996618232</v>
      </c>
      <c r="X333" s="669" t="str">
        <f t="shared" si="88"/>
        <v>n/a</v>
      </c>
      <c r="Y333" s="833"/>
      <c r="Z333" s="618">
        <f t="shared" si="89"/>
        <v>407.40740740740733</v>
      </c>
      <c r="AA333" s="844">
        <f t="shared" si="90"/>
        <v>90.771604938271608</v>
      </c>
      <c r="AB333" s="845">
        <v>12</v>
      </c>
      <c r="AC333" s="824">
        <v>1.62</v>
      </c>
      <c r="AD333" s="824">
        <v>9.81</v>
      </c>
      <c r="AE333" s="824">
        <v>2.19</v>
      </c>
      <c r="AF333" s="824">
        <v>6.6</v>
      </c>
      <c r="AG333" s="825">
        <v>6.5</v>
      </c>
      <c r="AH333" s="824">
        <v>13.4</v>
      </c>
      <c r="AI333" s="824">
        <v>6.11</v>
      </c>
      <c r="AJ333" s="824">
        <v>-16.2</v>
      </c>
      <c r="AK333" s="824">
        <v>9.2200000000000006</v>
      </c>
      <c r="AL333" s="836">
        <v>132760</v>
      </c>
      <c r="AM333" s="830">
        <v>0.1</v>
      </c>
      <c r="AN333" s="824">
        <v>2.5299999999999998</v>
      </c>
      <c r="AO333" s="705">
        <f t="shared" si="91"/>
        <v>-82.727227085940072</v>
      </c>
      <c r="AP333" s="706">
        <f t="shared" si="92"/>
        <v>8.0443778523315324</v>
      </c>
      <c r="AQ333" s="846">
        <f t="shared" si="93"/>
        <v>416.00714576989793</v>
      </c>
      <c r="AR333" s="618">
        <f>INDEX(Historical!$C$7:$C$1227,MATCH(B333,Historical!$B$7:$B$1249,0))*IF(AH333="n/a",1.03,IF(AH333&lt;0,1.01,IF(AH333&gt;10,1.1,(1+AH333/100))))</f>
        <v>7.2050000000000001</v>
      </c>
      <c r="AS333" s="844">
        <f t="shared" si="94"/>
        <v>7.6452254999999996</v>
      </c>
      <c r="AT333" s="844">
        <f t="shared" si="100"/>
        <v>8.3501152910999998</v>
      </c>
      <c r="AU333" s="844">
        <f t="shared" si="100"/>
        <v>9.1199959209394201</v>
      </c>
      <c r="AV333" s="844">
        <f t="shared" si="100"/>
        <v>9.9608595448500346</v>
      </c>
      <c r="AW333" s="618">
        <f t="shared" si="95"/>
        <v>42.281196256889459</v>
      </c>
      <c r="AX333" s="713">
        <f t="shared" si="96"/>
        <v>28.752938631002689</v>
      </c>
      <c r="AY333" s="891">
        <v>0.88</v>
      </c>
      <c r="AZ333" s="830">
        <v>28.87</v>
      </c>
      <c r="BA333" s="830">
        <v>-1.04</v>
      </c>
      <c r="BB333" s="830">
        <v>12.61</v>
      </c>
      <c r="BC333" s="830">
        <v>12.57</v>
      </c>
      <c r="BE333" s="594">
        <v>1996</v>
      </c>
      <c r="BF333" s="856">
        <f t="shared" si="97"/>
        <v>3</v>
      </c>
      <c r="BG333" s="840">
        <v>1</v>
      </c>
      <c r="BH333" s="823" t="s">
        <v>4455</v>
      </c>
      <c r="BI333" s="823" t="s">
        <v>4456</v>
      </c>
    </row>
    <row r="334" spans="1:61" ht="11.25" hidden="1" customHeight="1" x14ac:dyDescent="0.2">
      <c r="A334" s="822" t="s">
        <v>4894</v>
      </c>
      <c r="B334" s="833" t="s">
        <v>1292</v>
      </c>
      <c r="C334" s="889" t="s">
        <v>107</v>
      </c>
      <c r="D334" s="889" t="s">
        <v>4205</v>
      </c>
      <c r="E334" s="699">
        <v>12</v>
      </c>
      <c r="F334" s="1153">
        <v>318</v>
      </c>
      <c r="G334" s="1155" t="s">
        <v>105</v>
      </c>
      <c r="H334" s="1155" t="s">
        <v>105</v>
      </c>
      <c r="I334">
        <v>47.88</v>
      </c>
      <c r="J334" s="618">
        <f t="shared" si="84"/>
        <v>2.5062656641604009</v>
      </c>
      <c r="K334" s="835">
        <v>0.6</v>
      </c>
      <c r="L334" s="845">
        <v>2</v>
      </c>
      <c r="M334" s="609">
        <f t="shared" si="85"/>
        <v>1.2</v>
      </c>
      <c r="N334" s="828" t="s">
        <v>603</v>
      </c>
      <c r="O334" s="700">
        <v>0.55000000000000004</v>
      </c>
      <c r="P334" s="895">
        <v>44427</v>
      </c>
      <c r="Q334" s="895">
        <v>44442</v>
      </c>
      <c r="R334" s="609">
        <f t="shared" si="86"/>
        <v>9.0909090909090793</v>
      </c>
      <c r="S334" s="667">
        <f>IF(INDEX(Historical!$D$7:$D$1225,MATCH(B334,Historical!$B$7:$B$1249,0))=0,"n/a",(INDEX(Historical!$C$7:$C$1227,MATCH(B334,Historical!$B$7:$B$1249,0))/INDEX(Historical!$D$7:$D$1225,MATCH(B334,Historical!$B$7:$B$1249,0))-1)*100)</f>
        <v>4.5454545454545192</v>
      </c>
      <c r="T334" s="667">
        <f>IF(INDEX(Historical!$F$7:$F$1218,MATCH(B334,Historical!$B$7:$B$1249,0))=0,"n/a",((INDEX(Historical!$C$7:$C$1227,MATCH(B334,Historical!$B$7:$B$1249,0))/INDEX(Historical!$F$7:$F$1218,MATCH(B334,Historical!$B$7:$B$1249,0)))^(1/3)-1)*100)</f>
        <v>15.313156133323268</v>
      </c>
      <c r="U334" s="667">
        <f>IF(INDEX(Historical!$H$7:$H$1218,MATCH(B334,Historical!$B$7:$B$1249,0))=0,"n/a",((INDEX(Historical!$C$7:$C$1227,MATCH(B334,Historical!$B$7:$B$1249,0))/INDEX(Historical!$H$7:$H$1218,MATCH(B334,Historical!$B$7:$B$1249,0)))^(1/5)-1)*100)</f>
        <v>14.279719502029863</v>
      </c>
      <c r="V334" s="667">
        <f>IF(INDEX(Historical!$N$7:$N$1218,MATCH(B334,Historical!$B$7:$B$1249,0))=0,"n/a",((INDEX(Historical!$C$7:$C$1227,MATCH(B334,Historical!$B$7:$B$1249,0))/INDEX(Historical!$N$7:$N$1218,MATCH(B334,Historical!$B$7:$B$1249,0)))^(1/10)-1)*100)</f>
        <v>11.709838609218902</v>
      </c>
      <c r="W334" s="668">
        <f t="shared" si="87"/>
        <v>1.2194633913047912</v>
      </c>
      <c r="X334" s="669">
        <f t="shared" si="88"/>
        <v>0.97806297959108657</v>
      </c>
      <c r="Y334" s="640"/>
      <c r="Z334" s="618">
        <f t="shared" si="89"/>
        <v>30.075187969924812</v>
      </c>
      <c r="AA334" s="844">
        <f t="shared" si="90"/>
        <v>12</v>
      </c>
      <c r="AB334" s="845">
        <v>12</v>
      </c>
      <c r="AC334" s="824">
        <v>3.99</v>
      </c>
      <c r="AD334" s="824">
        <v>1.29</v>
      </c>
      <c r="AE334" s="824">
        <v>7.08</v>
      </c>
      <c r="AF334" s="824">
        <v>1.64</v>
      </c>
      <c r="AG334" s="824">
        <v>11.799999999999999</v>
      </c>
      <c r="AH334" s="824">
        <v>52.6</v>
      </c>
      <c r="AI334" s="824" t="s">
        <v>135</v>
      </c>
      <c r="AJ334" s="824">
        <v>14.6</v>
      </c>
      <c r="AK334" s="824">
        <v>10</v>
      </c>
      <c r="AL334" s="836">
        <v>3200</v>
      </c>
      <c r="AM334" s="830">
        <v>4.1000000000000005</v>
      </c>
      <c r="AN334" s="824">
        <v>7.0000000000000007E-2</v>
      </c>
      <c r="AO334" s="705">
        <f t="shared" si="91"/>
        <v>4.7859851661902653</v>
      </c>
      <c r="AP334" s="706">
        <f t="shared" si="92"/>
        <v>16.785985166190265</v>
      </c>
      <c r="AQ334" s="846">
        <f t="shared" si="93"/>
        <v>-6.4763844439990281</v>
      </c>
      <c r="AR334" s="618">
        <f>INDEX(Historical!$C$7:$C$1227,MATCH(B334,Historical!$B$7:$B$1249,0))*IF(AH334="n/a",1.03,IF(AH334&lt;0,1.01,IF(AH334&gt;10,1.1,(1+AH334/100))))</f>
        <v>1.2649999999999999</v>
      </c>
      <c r="AS334" s="844">
        <f t="shared" si="94"/>
        <v>1.3029499999999998</v>
      </c>
      <c r="AT334" s="844">
        <f t="shared" si="100"/>
        <v>1.4332449999999999</v>
      </c>
      <c r="AU334" s="844">
        <f t="shared" si="100"/>
        <v>1.5765695</v>
      </c>
      <c r="AV334" s="844">
        <f t="shared" si="100"/>
        <v>1.7342264500000002</v>
      </c>
      <c r="AW334" s="618">
        <f t="shared" si="95"/>
        <v>7.3119909499999993</v>
      </c>
      <c r="AX334" s="713">
        <f t="shared" si="96"/>
        <v>15.271493212197157</v>
      </c>
      <c r="AY334" s="891">
        <v>1.03</v>
      </c>
      <c r="AZ334" s="830">
        <v>38.629999999999995</v>
      </c>
      <c r="BA334" s="830">
        <v>-1.92</v>
      </c>
      <c r="BB334" s="830">
        <v>10.52</v>
      </c>
      <c r="BC334" s="830">
        <v>21.8</v>
      </c>
      <c r="BE334" s="594">
        <v>2010</v>
      </c>
      <c r="BF334" s="856">
        <f t="shared" si="97"/>
        <v>1</v>
      </c>
      <c r="BG334" s="840">
        <v>1.6</v>
      </c>
      <c r="BH334" s="823" t="s">
        <v>4455</v>
      </c>
      <c r="BI334" s="823" t="s">
        <v>4456</v>
      </c>
    </row>
    <row r="335" spans="1:61" ht="11.25" hidden="1" customHeight="1" x14ac:dyDescent="0.2">
      <c r="A335" s="838" t="s">
        <v>4895</v>
      </c>
      <c r="B335" s="833" t="s">
        <v>3922</v>
      </c>
      <c r="C335" s="889" t="s">
        <v>107</v>
      </c>
      <c r="D335" s="889" t="s">
        <v>4205</v>
      </c>
      <c r="E335" s="699">
        <v>9</v>
      </c>
      <c r="F335" s="1153">
        <v>516</v>
      </c>
      <c r="G335" s="1133" t="s">
        <v>105</v>
      </c>
      <c r="H335" s="1133" t="s">
        <v>105</v>
      </c>
      <c r="I335">
        <v>62.88</v>
      </c>
      <c r="J335" s="618">
        <f t="shared" si="84"/>
        <v>2.4173027989821882</v>
      </c>
      <c r="K335" s="835">
        <v>0.38</v>
      </c>
      <c r="L335" s="845">
        <v>4</v>
      </c>
      <c r="M335" s="609">
        <f t="shared" si="85"/>
        <v>1.52</v>
      </c>
      <c r="N335" s="828" t="s">
        <v>167</v>
      </c>
      <c r="O335" s="700">
        <v>0.36</v>
      </c>
      <c r="P335" s="603">
        <v>44601</v>
      </c>
      <c r="Q335" s="603">
        <v>44609</v>
      </c>
      <c r="R335" s="609">
        <f t="shared" si="86"/>
        <v>5.5555555555555607</v>
      </c>
      <c r="S335" s="667">
        <f>IF(INDEX(Historical!$D$7:$D$1225,MATCH(B335,Historical!$B$7:$B$1249,0))=0,"n/a",(INDEX(Historical!$C$7:$C$1227,MATCH(B335,Historical!$B$7:$B$1249,0))/INDEX(Historical!$D$7:$D$1225,MATCH(B335,Historical!$B$7:$B$1249,0))-1)*100)</f>
        <v>25.714285714285712</v>
      </c>
      <c r="T335" s="667">
        <f>IF(INDEX(Historical!$F$7:$F$1218,MATCH(B335,Historical!$B$7:$B$1249,0))=0,"n/a",((INDEX(Historical!$C$7:$C$1227,MATCH(B335,Historical!$B$7:$B$1249,0))/INDEX(Historical!$F$7:$F$1218,MATCH(B335,Historical!$B$7:$B$1249,0)))^(1/3)-1)*100)</f>
        <v>34.70800068740634</v>
      </c>
      <c r="U335" s="667">
        <f>IF(INDEX(Historical!$H$7:$H$1218,MATCH(B335,Historical!$B$7:$B$1249,0))=0,"n/a",((INDEX(Historical!$C$7:$C$1227,MATCH(B335,Historical!$B$7:$B$1249,0))/INDEX(Historical!$H$7:$H$1218,MATCH(B335,Historical!$B$7:$B$1249,0)))^(1/5)-1)*100)</f>
        <v>31.165313872163082</v>
      </c>
      <c r="V335" s="667" t="str">
        <f>IF(INDEX(Historical!$N$7:$N$1218,MATCH(B335,Historical!$B$7:$B$1249,0))=0,"n/a",((INDEX(Historical!$C$7:$C$1227,MATCH(B335,Historical!$B$7:$B$1249,0))/INDEX(Historical!$N$7:$N$1218,MATCH(B335,Historical!$B$7:$B$1249,0)))^(1/10)-1)*100)</f>
        <v>n/a</v>
      </c>
      <c r="W335" s="668" t="str">
        <f t="shared" si="87"/>
        <v>n/a</v>
      </c>
      <c r="X335" s="669">
        <f t="shared" si="88"/>
        <v>2.4734376089018322</v>
      </c>
      <c r="Y335" s="834"/>
      <c r="Z335" s="618">
        <f t="shared" si="89"/>
        <v>30.583501006036219</v>
      </c>
      <c r="AA335" s="844">
        <f t="shared" si="90"/>
        <v>12.651911468812878</v>
      </c>
      <c r="AB335" s="845">
        <v>12</v>
      </c>
      <c r="AC335" s="824">
        <v>4.97</v>
      </c>
      <c r="AD335" s="824">
        <v>1.31</v>
      </c>
      <c r="AE335" s="824">
        <v>4.3899999999999997</v>
      </c>
      <c r="AF335" s="824">
        <v>1.1299999999999999</v>
      </c>
      <c r="AG335" s="824">
        <v>8.5</v>
      </c>
      <c r="AH335" s="824">
        <v>11.700000000000001</v>
      </c>
      <c r="AI335" s="824">
        <v>2.9899999999999998</v>
      </c>
      <c r="AJ335" s="824">
        <v>12.6</v>
      </c>
      <c r="AK335" s="824">
        <v>10</v>
      </c>
      <c r="AL335" s="836">
        <v>2680</v>
      </c>
      <c r="AM335" s="830">
        <v>1.6</v>
      </c>
      <c r="AN335" s="824">
        <v>0.14000000000000001</v>
      </c>
      <c r="AO335" s="705">
        <f t="shared" si="91"/>
        <v>20.930705202332398</v>
      </c>
      <c r="AP335" s="706">
        <f t="shared" si="92"/>
        <v>33.582616671145274</v>
      </c>
      <c r="AQ335" s="846">
        <f t="shared" si="93"/>
        <v>-20.28757252958594</v>
      </c>
      <c r="AR335" s="618">
        <f>INDEX(Historical!$C$7:$C$1227,MATCH(B335,Historical!$B$7:$B$1249,0))*IF(AH335="n/a",1.03,IF(AH335&lt;0,1.01,IF(AH335&gt;10,1.1,(1+AH335/100))))</f>
        <v>1.4520000000000002</v>
      </c>
      <c r="AS335" s="844">
        <f t="shared" si="94"/>
        <v>1.4954148000000003</v>
      </c>
      <c r="AT335" s="844">
        <f t="shared" si="100"/>
        <v>1.6449562800000004</v>
      </c>
      <c r="AU335" s="844">
        <f t="shared" si="100"/>
        <v>1.8094519080000007</v>
      </c>
      <c r="AV335" s="844">
        <f t="shared" si="100"/>
        <v>1.9903970988000008</v>
      </c>
      <c r="AW335" s="618">
        <f t="shared" si="95"/>
        <v>8.3922200868000019</v>
      </c>
      <c r="AX335" s="713">
        <f t="shared" si="96"/>
        <v>13.346405990458019</v>
      </c>
      <c r="AY335" s="891">
        <v>1.41</v>
      </c>
      <c r="AZ335" s="830">
        <v>9.6</v>
      </c>
      <c r="BA335" s="830">
        <v>-17.22</v>
      </c>
      <c r="BB335" s="830">
        <v>1.96</v>
      </c>
      <c r="BC335" s="830">
        <v>-5.01</v>
      </c>
      <c r="BE335" s="594">
        <v>2014</v>
      </c>
      <c r="BF335" s="856">
        <f t="shared" si="97"/>
        <v>1</v>
      </c>
      <c r="BG335" s="840">
        <v>1.0999999999999999</v>
      </c>
      <c r="BH335" s="823" t="s">
        <v>4455</v>
      </c>
      <c r="BI335" s="823" t="s">
        <v>4456</v>
      </c>
    </row>
    <row r="336" spans="1:61" ht="11.25" hidden="1" customHeight="1" x14ac:dyDescent="0.2">
      <c r="A336" s="829" t="s">
        <v>4896</v>
      </c>
      <c r="B336" s="833" t="s">
        <v>1288</v>
      </c>
      <c r="C336" s="889" t="s">
        <v>107</v>
      </c>
      <c r="D336" s="889" t="s">
        <v>4201</v>
      </c>
      <c r="E336" s="699">
        <v>10</v>
      </c>
      <c r="F336" s="1153">
        <v>477</v>
      </c>
      <c r="G336" s="1155" t="s">
        <v>105</v>
      </c>
      <c r="H336" s="1155" t="s">
        <v>105</v>
      </c>
      <c r="I336" t="n">
        <v>103.33</v>
      </c>
      <c r="J336" s="618">
        <f t="shared" si="84"/>
        <v>1.4710151940385174</v>
      </c>
      <c r="K336" s="835">
        <v>0.38</v>
      </c>
      <c r="L336" s="845">
        <v>4</v>
      </c>
      <c r="M336" s="609">
        <f t="shared" si="85"/>
        <v>1.52</v>
      </c>
      <c r="N336" s="828" t="s">
        <v>150</v>
      </c>
      <c r="O336" s="700">
        <v>0.33</v>
      </c>
      <c r="P336" s="603">
        <v>44636</v>
      </c>
      <c r="Q336" s="603">
        <v>44651</v>
      </c>
      <c r="R336" s="609">
        <f t="shared" si="86"/>
        <v>15.151515151515147</v>
      </c>
      <c r="S336" s="667">
        <f>IF(INDEX(Historical!$D$7:$D$1225,MATCH(B336,Historical!$B$7:$B$1249,0))=0,"n/a",(INDEX(Historical!$C$7:$C$1227,MATCH(B336,Historical!$B$7:$B$1249,0))/INDEX(Historical!$D$7:$D$1225,MATCH(B336,Historical!$B$7:$B$1249,0))-1)*100)</f>
        <v>10.000000000000009</v>
      </c>
      <c r="T336" s="667">
        <f>IF(INDEX(Historical!$F$7:$F$1218,MATCH(B336,Historical!$B$7:$B$1249,0))=0,"n/a",((INDEX(Historical!$C$7:$C$1227,MATCH(B336,Historical!$B$7:$B$1249,0))/INDEX(Historical!$F$7:$F$1218,MATCH(B336,Historical!$B$7:$B$1249,0)))^(1/3)-1)*100)</f>
        <v>11.199004528465784</v>
      </c>
      <c r="U336" s="667">
        <f>IF(INDEX(Historical!$H$7:$H$1218,MATCH(B336,Historical!$B$7:$B$1249,0))=0,"n/a",((INDEX(Historical!$C$7:$C$1227,MATCH(B336,Historical!$B$7:$B$1249,0))/INDEX(Historical!$H$7:$H$1218,MATCH(B336,Historical!$B$7:$B$1249,0)))^(1/5)-1)*100)</f>
        <v>14.186037876324487</v>
      </c>
      <c r="V336" s="667" t="str">
        <f>IF(INDEX(Historical!$N$7:$N$1218,MATCH(B336,Historical!$B$7:$B$1249,0))=0,"n/a",((INDEX(Historical!$C$7:$C$1227,MATCH(B336,Historical!$B$7:$B$1249,0))/INDEX(Historical!$N$7:$N$1218,MATCH(B336,Historical!$B$7:$B$1249,0)))^(1/10)-1)*100)</f>
        <v>n/a</v>
      </c>
      <c r="W336" s="668" t="str">
        <f t="shared" si="87"/>
        <v>n/a</v>
      </c>
      <c r="X336" s="669">
        <f t="shared" si="88"/>
        <v>0.57666820635465388</v>
      </c>
      <c r="Y336" s="628"/>
      <c r="Z336" s="618">
        <f t="shared" si="89"/>
        <v>33.628318584070797</v>
      </c>
      <c r="AA336" s="844">
        <f t="shared" si="90"/>
        <v>22.860619469026549</v>
      </c>
      <c r="AB336" s="845">
        <v>12</v>
      </c>
      <c r="AC336" s="824">
        <v>4.5199999999999996</v>
      </c>
      <c r="AD336" s="824">
        <v>3.08</v>
      </c>
      <c r="AE336" s="824">
        <v>6.09</v>
      </c>
      <c r="AF336" s="824">
        <v>2.63</v>
      </c>
      <c r="AG336" s="824">
        <v>11.3</v>
      </c>
      <c r="AH336" s="824">
        <v>90.8</v>
      </c>
      <c r="AI336" s="824">
        <v>6.18</v>
      </c>
      <c r="AJ336" s="824">
        <v>24.6</v>
      </c>
      <c r="AK336" s="824">
        <v>7.580000000000001</v>
      </c>
      <c r="AL336" s="836">
        <v>58340</v>
      </c>
      <c r="AM336" s="830">
        <v>0.2</v>
      </c>
      <c r="AN336" s="824">
        <v>0.81</v>
      </c>
      <c r="AO336" s="705">
        <f t="shared" si="91"/>
        <v>-7.2035663986635434</v>
      </c>
      <c r="AP336" s="706">
        <f t="shared" si="92"/>
        <v>15.657053070363006</v>
      </c>
      <c r="AQ336" s="846">
        <f t="shared" si="93"/>
        <v>63.467195762520333</v>
      </c>
      <c r="AR336" s="618">
        <f>INDEX(Historical!$C$7:$C$1227,MATCH(B336,Historical!$B$7:$B$1249,0))*IF(AH336="n/a",1.03,IF(AH336&lt;0,1.01,IF(AH336&gt;10,1.1,(1+AH336/100))))</f>
        <v>1.4520000000000002</v>
      </c>
      <c r="AS336" s="844">
        <f t="shared" si="94"/>
        <v>1.5417336000000004</v>
      </c>
      <c r="AT336" s="844">
        <f t="shared" si="100"/>
        <v>1.6585970068800004</v>
      </c>
      <c r="AU336" s="844">
        <f t="shared" si="100"/>
        <v>1.7843186600015046</v>
      </c>
      <c r="AV336" s="844">
        <f t="shared" si="100"/>
        <v>1.9195700144296188</v>
      </c>
      <c r="AW336" s="618">
        <f t="shared" si="95"/>
        <v>8.3562192813111249</v>
      </c>
      <c r="AX336" s="713">
        <f t="shared" si="96"/>
        <v>8.0869246891620303</v>
      </c>
      <c r="AY336" s="891">
        <v>0.91</v>
      </c>
      <c r="AZ336" s="830">
        <v>22.25</v>
      </c>
      <c r="BA336" s="830">
        <v>-21.78</v>
      </c>
      <c r="BB336" s="830">
        <v>12.41</v>
      </c>
      <c r="BC336" s="830">
        <v>1.6</v>
      </c>
      <c r="BE336" s="594">
        <v>2013</v>
      </c>
      <c r="BF336" s="856">
        <f t="shared" si="97"/>
        <v>1</v>
      </c>
      <c r="BG336" s="840">
        <v>1.2</v>
      </c>
      <c r="BH336" s="823" t="s">
        <v>4455</v>
      </c>
      <c r="BI336" s="823" t="s">
        <v>4456</v>
      </c>
    </row>
    <row r="337" spans="1:61" ht="11.25" hidden="1" customHeight="1" x14ac:dyDescent="0.2">
      <c r="A337" s="829" t="s">
        <v>4897</v>
      </c>
      <c r="B337" s="833" t="s">
        <v>1275</v>
      </c>
      <c r="C337" s="889" t="s">
        <v>130</v>
      </c>
      <c r="D337" s="889" t="s">
        <v>4196</v>
      </c>
      <c r="E337" s="699">
        <v>11</v>
      </c>
      <c r="F337" s="1153">
        <v>439</v>
      </c>
      <c r="G337" s="1153" t="s">
        <v>36</v>
      </c>
      <c r="H337" s="1153" t="s">
        <v>36</v>
      </c>
      <c r="I337">
        <v>107.87</v>
      </c>
      <c r="J337" s="618">
        <f t="shared" si="84"/>
        <v>2.9294521182905346</v>
      </c>
      <c r="K337" s="835">
        <v>0.79</v>
      </c>
      <c r="L337" s="845">
        <v>4</v>
      </c>
      <c r="M337" s="609">
        <f t="shared" si="85"/>
        <v>3.16</v>
      </c>
      <c r="N337" s="828" t="s">
        <v>511</v>
      </c>
      <c r="O337" s="700">
        <v>0.75</v>
      </c>
      <c r="P337" s="603">
        <v>44866</v>
      </c>
      <c r="Q337" s="603">
        <v>44895</v>
      </c>
      <c r="R337" s="609">
        <f t="shared" si="86"/>
        <v>5.3333333333333375</v>
      </c>
      <c r="S337" s="667">
        <f>IF(INDEX(Historical!$D$7:$D$1225,MATCH(B337,Historical!$B$7:$B$1249,0))=0,"n/a",(INDEX(Historical!$C$7:$C$1227,MATCH(B337,Historical!$B$7:$B$1249,0))/INDEX(Historical!$D$7:$D$1225,MATCH(B337,Historical!$B$7:$B$1249,0))-1)*100)</f>
        <v>5.8823529411764497</v>
      </c>
      <c r="T337" s="667">
        <f>IF(INDEX(Historical!$F$7:$F$1218,MATCH(B337,Historical!$B$7:$B$1249,0))=0,"n/a",((INDEX(Historical!$C$7:$C$1227,MATCH(B337,Historical!$B$7:$B$1249,0))/INDEX(Historical!$F$7:$F$1218,MATCH(B337,Historical!$B$7:$B$1249,0)))^(1/3)-1)*100)</f>
        <v>6.2658569182611146</v>
      </c>
      <c r="U337" s="667">
        <f>IF(INDEX(Historical!$H$7:$H$1218,MATCH(B337,Historical!$B$7:$B$1249,0))=0,"n/a",((INDEX(Historical!$C$7:$C$1227,MATCH(B337,Historical!$B$7:$B$1249,0))/INDEX(Historical!$H$7:$H$1218,MATCH(B337,Historical!$B$7:$B$1249,0)))^(1/5)-1)*100)</f>
        <v>6.7249181879538877</v>
      </c>
      <c r="V337" s="667">
        <f>IF(INDEX(Historical!$N$7:$N$1218,MATCH(B337,Historical!$B$7:$B$1249,0))=0,"n/a",((INDEX(Historical!$C$7:$C$1227,MATCH(B337,Historical!$B$7:$B$1249,0))/INDEX(Historical!$N$7:$N$1218,MATCH(B337,Historical!$B$7:$B$1249,0)))^(1/10)-1)*100)</f>
        <v>9.1493425617896982</v>
      </c>
      <c r="W337" s="668">
        <f t="shared" si="87"/>
        <v>0.73501654818774542</v>
      </c>
      <c r="X337" s="669">
        <f t="shared" si="88"/>
        <v>1.5639344623148577</v>
      </c>
      <c r="Y337" s="631"/>
      <c r="Z337" s="618">
        <f t="shared" si="89"/>
        <v>64.22764227642277</v>
      </c>
      <c r="AA337" s="844">
        <f t="shared" si="90"/>
        <v>21.924796747967481</v>
      </c>
      <c r="AB337" s="845">
        <v>12</v>
      </c>
      <c r="AC337" s="824">
        <v>4.92</v>
      </c>
      <c r="AD337" s="824">
        <v>6.4</v>
      </c>
      <c r="AE337" s="824">
        <v>3.46</v>
      </c>
      <c r="AF337" s="824">
        <v>1.96</v>
      </c>
      <c r="AG337" s="824">
        <v>9.1999999999999993</v>
      </c>
      <c r="AH337" s="824">
        <v>3.3000000000000003</v>
      </c>
      <c r="AI337" s="824">
        <v>3.47</v>
      </c>
      <c r="AJ337" s="824">
        <v>4.3</v>
      </c>
      <c r="AK337" s="824">
        <v>3.4000000000000004</v>
      </c>
      <c r="AL337" s="836">
        <v>5380</v>
      </c>
      <c r="AM337" s="830">
        <v>0.64</v>
      </c>
      <c r="AN337" s="824">
        <v>0.77</v>
      </c>
      <c r="AO337" s="705">
        <f t="shared" si="91"/>
        <v>-12.270426441723059</v>
      </c>
      <c r="AP337" s="706">
        <f t="shared" si="92"/>
        <v>9.6543703062444219</v>
      </c>
      <c r="AQ337" s="846">
        <f t="shared" si="93"/>
        <v>38.198893107026088</v>
      </c>
      <c r="AR337" s="618">
        <f>INDEX(Historical!$C$7:$C$1227,MATCH(B337,Historical!$B$7:$B$1249,0))*IF(AH337="n/a",1.03,IF(AH337&lt;0,1.01,IF(AH337&gt;10,1.1,(1+AH337/100))))</f>
        <v>2.9750399999999995</v>
      </c>
      <c r="AS337" s="844">
        <f t="shared" si="94"/>
        <v>3.0782738879999991</v>
      </c>
      <c r="AT337" s="844">
        <f t="shared" si="100"/>
        <v>3.182935200191999</v>
      </c>
      <c r="AU337" s="844">
        <f t="shared" si="100"/>
        <v>3.291154996998527</v>
      </c>
      <c r="AV337" s="844">
        <f t="shared" si="100"/>
        <v>3.4030542668964769</v>
      </c>
      <c r="AW337" s="618">
        <f t="shared" si="95"/>
        <v>15.930458352087001</v>
      </c>
      <c r="AX337" s="713">
        <f t="shared" si="96"/>
        <v>14.768200938246965</v>
      </c>
      <c r="AY337" s="891">
        <v>0.59</v>
      </c>
      <c r="AZ337" s="830">
        <v>18.18</v>
      </c>
      <c r="BA337" s="830">
        <v>-7.06</v>
      </c>
      <c r="BB337" s="830">
        <v>8.2900000000000009</v>
      </c>
      <c r="BC337" s="830">
        <v>3.26</v>
      </c>
      <c r="BE337" s="594">
        <v>2013</v>
      </c>
      <c r="BF337" s="856">
        <f t="shared" si="97"/>
        <v>1</v>
      </c>
      <c r="BG337" s="840">
        <v>3.4000000000000004</v>
      </c>
      <c r="BH337" s="823" t="s">
        <v>4455</v>
      </c>
      <c r="BI337" s="823" t="s">
        <v>4456</v>
      </c>
    </row>
    <row r="338" spans="1:61" ht="11.25" hidden="1" customHeight="1" x14ac:dyDescent="0.2">
      <c r="A338" s="822" t="s">
        <v>4898</v>
      </c>
      <c r="B338" s="833" t="s">
        <v>1277</v>
      </c>
      <c r="C338" s="889" t="s">
        <v>111</v>
      </c>
      <c r="D338" s="889" t="s">
        <v>210</v>
      </c>
      <c r="E338" s="699">
        <v>13</v>
      </c>
      <c r="F338" s="1153">
        <v>289</v>
      </c>
      <c r="G338" s="1153" t="s">
        <v>105</v>
      </c>
      <c r="H338" s="1153" t="s">
        <v>105</v>
      </c>
      <c r="I338" t="n">
        <v>238.3</v>
      </c>
      <c r="J338" s="618">
        <f t="shared" ref="J338:J401" si="101">(M338/I338)*100</f>
        <v>1.0071338648762065</v>
      </c>
      <c r="K338" s="835">
        <v>0.6</v>
      </c>
      <c r="L338" s="845">
        <v>4</v>
      </c>
      <c r="M338" s="609">
        <f t="shared" ref="M338:M401" si="102">K338*L338</f>
        <v>2.4</v>
      </c>
      <c r="N338" s="828" t="s">
        <v>207</v>
      </c>
      <c r="O338" s="700">
        <v>0.54</v>
      </c>
      <c r="P338" s="603">
        <v>44697</v>
      </c>
      <c r="Q338" s="603">
        <v>44708</v>
      </c>
      <c r="R338" s="609">
        <f t="shared" ref="R338:R401" si="103">(K338-O338)/O338*100</f>
        <v>11.1111111111111</v>
      </c>
      <c r="S338" s="667">
        <f>IF(INDEX(Historical!$D$7:$D$1225,MATCH(B338,Historical!$B$7:$B$1249,0))=0,"n/a",(INDEX(Historical!$C$7:$C$1227,MATCH(B338,Historical!$B$7:$B$1249,0))/INDEX(Historical!$D$7:$D$1225,MATCH(B338,Historical!$B$7:$B$1249,0))-1)*100)</f>
        <v>6.0000000000000053</v>
      </c>
      <c r="T338" s="667">
        <f>IF(INDEX(Historical!$F$7:$F$1218,MATCH(B338,Historical!$B$7:$B$1249,0))=0,"n/a",((INDEX(Historical!$C$7:$C$1227,MATCH(B338,Historical!$B$7:$B$1249,0))/INDEX(Historical!$F$7:$F$1218,MATCH(B338,Historical!$B$7:$B$1249,0)))^(1/3)-1)*100)</f>
        <v>8.4948834537094786</v>
      </c>
      <c r="U338" s="667">
        <f>IF(INDEX(Historical!$H$7:$H$1218,MATCH(B338,Historical!$B$7:$B$1249,0))=0,"n/a",((INDEX(Historical!$C$7:$C$1227,MATCH(B338,Historical!$B$7:$B$1249,0))/INDEX(Historical!$H$7:$H$1218,MATCH(B338,Historical!$B$7:$B$1249,0)))^(1/5)-1)*100)</f>
        <v>9.608999232898574</v>
      </c>
      <c r="V338" s="667">
        <f>IF(INDEX(Historical!$N$7:$N$1218,MATCH(B338,Historical!$B$7:$B$1249,0))=0,"n/a",((INDEX(Historical!$C$7:$C$1227,MATCH(B338,Historical!$B$7:$B$1249,0))/INDEX(Historical!$N$7:$N$1218,MATCH(B338,Historical!$B$7:$B$1249,0)))^(1/10)-1)*100)</f>
        <v>12.377455022856477</v>
      </c>
      <c r="W338" s="668">
        <f t="shared" ref="W338:W401" si="104">IF(OR(U338&lt;=0,U338="n/a",V338&lt;=0,V338="n/a"),"n/a",U338/V338)</f>
        <v>0.77633077358426172</v>
      </c>
      <c r="X338" s="669">
        <f t="shared" ref="X338:X401" si="105">IF(OR(AJ338&lt;=0,AJ338="n/a",U338&lt;=0,U338="n/a"),"n/a",U338/AJ338)</f>
        <v>0.89803731148584809</v>
      </c>
      <c r="Y338" s="640"/>
      <c r="Z338" s="618">
        <f t="shared" ref="Z338:Z401" si="106">IF(OR(AC338&lt;0.01,AC338="n/a"),"n/a",M338/AC338*100)</f>
        <v>31.746031746031743</v>
      </c>
      <c r="AA338" s="844">
        <f t="shared" ref="AA338:AA401" si="107">IF(OR(AC338&lt;0.01,AC338="n/a"),"n/a",I338/AC338)</f>
        <v>31.521164021164026</v>
      </c>
      <c r="AB338" s="845">
        <v>12</v>
      </c>
      <c r="AC338" s="824">
        <v>7.56</v>
      </c>
      <c r="AD338" s="824">
        <v>2.5499999999999998</v>
      </c>
      <c r="AE338" s="824">
        <v>5.63</v>
      </c>
      <c r="AF338" s="824">
        <v>6.22</v>
      </c>
      <c r="AG338" s="824">
        <v>20.399999999999999</v>
      </c>
      <c r="AH338" s="824">
        <v>19</v>
      </c>
      <c r="AI338" s="824">
        <v>5.46</v>
      </c>
      <c r="AJ338" s="824">
        <v>10.7</v>
      </c>
      <c r="AK338" s="824">
        <v>12</v>
      </c>
      <c r="AL338" s="836">
        <v>17380</v>
      </c>
      <c r="AM338" s="830">
        <v>0.1</v>
      </c>
      <c r="AN338" s="824">
        <v>0</v>
      </c>
      <c r="AO338" s="705">
        <f t="shared" ref="AO338:AO401" si="108">IF(U338="n/a","n/a",IF(AA338&lt;0,"n/a",IF(AA338="n/a","n/a",J338+U338-AA338)))</f>
        <v>-20.905030923389248</v>
      </c>
      <c r="AP338" s="706">
        <f t="shared" ref="AP338:AP401" si="109">IF(U338="n/a","n/a",J338+U338)</f>
        <v>10.61613309777478</v>
      </c>
      <c r="AQ338" s="846">
        <f t="shared" ref="AQ338:AQ401" si="110">IF(OR(AC338&lt;0.01,AC338="n/a",AF338="n/a"),"n/a",(I338/SQRT(22.5*AC338*(I338/AF338))-1)*100)</f>
        <v>195.19232164934266</v>
      </c>
      <c r="AR338" s="618">
        <f>INDEX(Historical!$C$7:$C$1227,MATCH(B338,Historical!$B$7:$B$1249,0))*IF(AH338="n/a",1.03,IF(AH338&lt;0,1.01,IF(AH338&gt;10,1.1,(1+AH338/100))))</f>
        <v>2.3320000000000003</v>
      </c>
      <c r="AS338" s="844">
        <f t="shared" ref="AS338:AS401" si="111">IF($AI338="n/a",1.03*AR338,IF($AI338&lt;0,1.01*AR338,IF($AI338&gt;10,1.1*AR338,(1+$AI338/100)*AR338)))</f>
        <v>2.4593272000000002</v>
      </c>
      <c r="AT338" s="844">
        <f t="shared" ref="AT338:AV357" si="112">IF($AK338="n/a",1.03*AS338,IF($AK338&lt;0,1.01*AS338,IF($AK338&gt;10,1.1*AS338,(1+$AK338/100)*AS338)))</f>
        <v>2.7052599200000005</v>
      </c>
      <c r="AU338" s="844">
        <f t="shared" si="112"/>
        <v>2.975785912000001</v>
      </c>
      <c r="AV338" s="844">
        <f t="shared" si="112"/>
        <v>3.2733645032000012</v>
      </c>
      <c r="AW338" s="618">
        <f t="shared" ref="AW338:AW401" si="113">SUM(AR338:AV338)</f>
        <v>13.745737535200004</v>
      </c>
      <c r="AX338" s="713">
        <f t="shared" ref="AX338:AX401" si="114">AW338/I338*100</f>
        <v>5.7682490705832992</v>
      </c>
      <c r="AY338" s="891">
        <v>1</v>
      </c>
      <c r="AZ338" s="830">
        <v>37.93</v>
      </c>
      <c r="BA338" s="830">
        <v>-1.18</v>
      </c>
      <c r="BB338" s="830">
        <v>10.38</v>
      </c>
      <c r="BC338" s="830">
        <v>19.02</v>
      </c>
      <c r="BE338" s="594">
        <v>2010</v>
      </c>
      <c r="BF338" s="856">
        <f t="shared" ref="BF338:BF401" si="115">IF(BE338&gt;2020,0,IF(BE338&gt;2008,1,IF(BE338&gt;2001,2,IF(BE338&gt;1990,3,IF(BE338&gt;1980,4,IF(BE338&gt;1973,5,IF(BE338&gt;1970,6,IF(BE338&gt;1960,7,IF(BE338&gt;1958,8,IF(BE338&gt;1953,9,10))))))))))</f>
        <v>1</v>
      </c>
      <c r="BG338" s="840">
        <v>11.700000000000001</v>
      </c>
      <c r="BH338" s="823" t="s">
        <v>4455</v>
      </c>
      <c r="BI338" s="823" t="s">
        <v>4456</v>
      </c>
    </row>
    <row r="339" spans="1:61" ht="11.25" hidden="1" customHeight="1" x14ac:dyDescent="0.2">
      <c r="A339" s="829" t="s">
        <v>4899</v>
      </c>
      <c r="B339" s="833" t="s">
        <v>624</v>
      </c>
      <c r="C339" s="889" t="s">
        <v>122</v>
      </c>
      <c r="D339" s="889" t="s">
        <v>4043</v>
      </c>
      <c r="E339" s="699">
        <v>20</v>
      </c>
      <c r="F339" s="1153">
        <v>180</v>
      </c>
      <c r="G339" s="1155" t="s">
        <v>36</v>
      </c>
      <c r="H339" s="1155" t="s">
        <v>36</v>
      </c>
      <c r="I339" t="n">
        <v>107.26</v>
      </c>
      <c r="J339" s="618">
        <f t="shared" si="101"/>
        <v>3.0206973708745104</v>
      </c>
      <c r="K339" s="835">
        <v>0.81</v>
      </c>
      <c r="L339" s="845">
        <v>4</v>
      </c>
      <c r="M339" s="609">
        <f t="shared" si="102"/>
        <v>3.24</v>
      </c>
      <c r="N339" s="828" t="s">
        <v>578</v>
      </c>
      <c r="O339" s="700">
        <v>0.79</v>
      </c>
      <c r="P339" s="603">
        <v>44826</v>
      </c>
      <c r="Q339" s="603">
        <v>44839</v>
      </c>
      <c r="R339" s="609">
        <f t="shared" si="103"/>
        <v>2.5316455696202551</v>
      </c>
      <c r="S339" s="667">
        <f>IF(INDEX(Historical!$D$7:$D$1225,MATCH(B339,Historical!$B$7:$B$1249,0))=0,"n/a",(INDEX(Historical!$C$7:$C$1227,MATCH(B339,Historical!$B$7:$B$1249,0))/INDEX(Historical!$D$7:$D$1225,MATCH(B339,Historical!$B$7:$B$1249,0))-1)*100)</f>
        <v>2.6490066225165476</v>
      </c>
      <c r="T339" s="667">
        <f>IF(INDEX(Historical!$F$7:$F$1218,MATCH(B339,Historical!$B$7:$B$1249,0))=0,"n/a",((INDEX(Historical!$C$7:$C$1227,MATCH(B339,Historical!$B$7:$B$1249,0))/INDEX(Historical!$F$7:$F$1218,MATCH(B339,Historical!$B$7:$B$1249,0)))^(1/3)-1)*100)</f>
        <v>3.450966906825137</v>
      </c>
      <c r="U339" s="667">
        <f>IF(INDEX(Historical!$H$7:$H$1218,MATCH(B339,Historical!$B$7:$B$1249,0))=0,"n/a",((INDEX(Historical!$C$7:$C$1227,MATCH(B339,Historical!$B$7:$B$1249,0))/INDEX(Historical!$H$7:$H$1218,MATCH(B339,Historical!$B$7:$B$1249,0)))^(1/5)-1)*100)</f>
        <v>5.9680009969516279</v>
      </c>
      <c r="V339" s="667">
        <f>IF(INDEX(Historical!$N$7:$N$1218,MATCH(B339,Historical!$B$7:$B$1249,0))=0,"n/a",((INDEX(Historical!$C$7:$C$1227,MATCH(B339,Historical!$B$7:$B$1249,0))/INDEX(Historical!$N$7:$N$1218,MATCH(B339,Historical!$B$7:$B$1249,0)))^(1/10)-1)*100)</f>
        <v>10.717014667783653</v>
      </c>
      <c r="W339" s="668">
        <f t="shared" si="104"/>
        <v>0.55687158989265884</v>
      </c>
      <c r="X339" s="669" t="str">
        <f t="shared" si="105"/>
        <v>n/a</v>
      </c>
      <c r="Y339" s="628"/>
      <c r="Z339" s="618" t="str">
        <f t="shared" si="106"/>
        <v>n/a</v>
      </c>
      <c r="AA339" s="844" t="str">
        <f t="shared" si="107"/>
        <v>n/a</v>
      </c>
      <c r="AB339" s="845">
        <v>12</v>
      </c>
      <c r="AC339" s="824">
        <v>-6.88</v>
      </c>
      <c r="AD339" s="824" t="s">
        <v>135</v>
      </c>
      <c r="AE339" s="824">
        <v>2.0499999999999998</v>
      </c>
      <c r="AF339" s="824">
        <v>1.55</v>
      </c>
      <c r="AG339" s="824">
        <v>-8.9</v>
      </c>
      <c r="AH339" s="824">
        <v>-65.2</v>
      </c>
      <c r="AI339" s="824">
        <v>4.46</v>
      </c>
      <c r="AJ339" s="824">
        <v>-26.200000000000003</v>
      </c>
      <c r="AK339" s="824">
        <v>3.65</v>
      </c>
      <c r="AL339" s="836">
        <v>25830</v>
      </c>
      <c r="AM339" s="830">
        <v>0.22999999999999998</v>
      </c>
      <c r="AN339" s="824">
        <v>0.64</v>
      </c>
      <c r="AO339" s="705" t="str">
        <f t="shared" si="108"/>
        <v>n/a</v>
      </c>
      <c r="AP339" s="706">
        <f t="shared" si="109"/>
        <v>8.9886983678261387</v>
      </c>
      <c r="AQ339" s="846" t="str">
        <f t="shared" si="110"/>
        <v>n/a</v>
      </c>
      <c r="AR339" s="618">
        <f>INDEX(Historical!$C$7:$C$1227,MATCH(B339,Historical!$B$7:$B$1249,0))*IF(AH339="n/a",1.03,IF(AH339&lt;0,1.01,IF(AH339&gt;10,1.1,(1+AH339/100))))</f>
        <v>3.1310000000000002</v>
      </c>
      <c r="AS339" s="844">
        <f t="shared" si="111"/>
        <v>3.2706426</v>
      </c>
      <c r="AT339" s="844">
        <f t="shared" si="112"/>
        <v>3.3900210549000001</v>
      </c>
      <c r="AU339" s="844">
        <f t="shared" si="112"/>
        <v>3.5137568234038499</v>
      </c>
      <c r="AV339" s="844">
        <f t="shared" si="112"/>
        <v>3.6420089474580903</v>
      </c>
      <c r="AW339" s="618">
        <f t="shared" si="113"/>
        <v>16.947429425761943</v>
      </c>
      <c r="AX339" s="713">
        <f t="shared" si="114"/>
        <v>15.800325774530991</v>
      </c>
      <c r="AY339" s="891">
        <v>1.06</v>
      </c>
      <c r="AZ339" s="830">
        <v>27.279999999999998</v>
      </c>
      <c r="BA339" s="830">
        <v>-30.320000000000004</v>
      </c>
      <c r="BB339" s="830">
        <v>11.540000000000001</v>
      </c>
      <c r="BC339" s="830">
        <v>-8.76</v>
      </c>
      <c r="BE339" s="594">
        <v>2003</v>
      </c>
      <c r="BF339" s="856">
        <f t="shared" si="115"/>
        <v>2</v>
      </c>
      <c r="BG339" s="840">
        <v>-4.5999999999999996</v>
      </c>
      <c r="BH339" s="823" t="s">
        <v>4455</v>
      </c>
      <c r="BI339" s="823" t="s">
        <v>4456</v>
      </c>
    </row>
    <row r="340" spans="1:61" ht="11.25" hidden="1" customHeight="1" x14ac:dyDescent="0.2">
      <c r="A340" s="839" t="s">
        <v>4543</v>
      </c>
      <c r="B340" s="833" t="s">
        <v>4536</v>
      </c>
      <c r="C340" s="889" t="s">
        <v>4186</v>
      </c>
      <c r="D340" s="889" t="s">
        <v>4187</v>
      </c>
      <c r="E340" s="699">
        <v>6</v>
      </c>
      <c r="F340" s="1153">
        <v>677</v>
      </c>
      <c r="G340" s="1153" t="s">
        <v>105</v>
      </c>
      <c r="H340" s="1153" t="s">
        <v>105</v>
      </c>
      <c r="I340" t="n">
        <v>112.2</v>
      </c>
      <c r="J340" s="618">
        <f t="shared" si="101"/>
        <v>6.4171122994652414</v>
      </c>
      <c r="K340" s="835">
        <v>1.8</v>
      </c>
      <c r="L340" s="845">
        <v>4</v>
      </c>
      <c r="M340" s="609">
        <f t="shared" si="102"/>
        <v>7.2</v>
      </c>
      <c r="N340" s="828" t="s">
        <v>147</v>
      </c>
      <c r="O340" s="700">
        <v>1.75</v>
      </c>
      <c r="P340" s="603">
        <v>44833</v>
      </c>
      <c r="Q340" s="603">
        <v>44848</v>
      </c>
      <c r="R340" s="609">
        <f t="shared" si="103"/>
        <v>2.8571428571428599</v>
      </c>
      <c r="S340" s="667">
        <f>IF(INDEX(Historical!$D$7:$D$1225,MATCH(B340,Historical!$B$7:$B$1249,0))=0,"n/a",(INDEX(Historical!$C$7:$C$1227,MATCH(B340,Historical!$B$7:$B$1249,0))/INDEX(Historical!$D$7:$D$1225,MATCH(B340,Historical!$B$7:$B$1249,0))-1)*100)</f>
        <v>29.078014184397148</v>
      </c>
      <c r="T340" s="667">
        <f>IF(INDEX(Historical!$F$7:$F$1218,MATCH(B340,Historical!$B$7:$B$1249,0))=0,"n/a",((INDEX(Historical!$C$7:$C$1227,MATCH(B340,Historical!$B$7:$B$1249,0))/INDEX(Historical!$F$7:$F$1218,MATCH(B340,Historical!$B$7:$B$1249,0)))^(1/3)-1)*100)</f>
        <v>70.582046019516966</v>
      </c>
      <c r="U340" s="667" t="str">
        <f>IF(INDEX(Historical!$H$7:$H$1218,MATCH(B340,Historical!$B$7:$B$1249,0))=0,"n/a",((INDEX(Historical!$C$7:$C$1227,MATCH(B340,Historical!$B$7:$B$1249,0))/INDEX(Historical!$H$7:$H$1218,MATCH(B340,Historical!$B$7:$B$1249,0)))^(1/5)-1)*100)</f>
        <v>n/a</v>
      </c>
      <c r="V340" s="667" t="str">
        <f>IF(INDEX(Historical!$N$7:$N$1218,MATCH(B340,Historical!$B$7:$B$1249,0))=0,"n/a",((INDEX(Historical!$C$7:$C$1227,MATCH(B340,Historical!$B$7:$B$1249,0))/INDEX(Historical!$N$7:$N$1218,MATCH(B340,Historical!$B$7:$B$1249,0)))^(1/10)-1)*100)</f>
        <v>n/a</v>
      </c>
      <c r="W340" s="668" t="str">
        <f t="shared" si="104"/>
        <v>n/a</v>
      </c>
      <c r="X340" s="669" t="str">
        <f t="shared" si="105"/>
        <v>n/a</v>
      </c>
      <c r="Y340" s="640"/>
      <c r="Z340" s="618">
        <f t="shared" si="106"/>
        <v>138.46153846153845</v>
      </c>
      <c r="AA340" s="844">
        <f t="shared" si="107"/>
        <v>21.576923076923077</v>
      </c>
      <c r="AB340" s="845">
        <v>12</v>
      </c>
      <c r="AC340" s="824">
        <v>5.2</v>
      </c>
      <c r="AD340" s="824" t="s">
        <v>135</v>
      </c>
      <c r="AE340" s="824">
        <v>12.52</v>
      </c>
      <c r="AF340" s="824">
        <v>1.69</v>
      </c>
      <c r="AG340" s="824">
        <v>7.8</v>
      </c>
      <c r="AH340" s="824">
        <v>39.5</v>
      </c>
      <c r="AI340" s="824">
        <v>5.9799999999999995</v>
      </c>
      <c r="AJ340" s="824">
        <v>65.5</v>
      </c>
      <c r="AK340" s="824" t="s">
        <v>135</v>
      </c>
      <c r="AL340" s="836">
        <v>3320</v>
      </c>
      <c r="AM340" s="830">
        <v>0.8</v>
      </c>
      <c r="AN340" s="824">
        <v>0.15</v>
      </c>
      <c r="AO340" s="705" t="str">
        <f t="shared" si="108"/>
        <v>n/a</v>
      </c>
      <c r="AP340" s="706" t="str">
        <f t="shared" si="109"/>
        <v>n/a</v>
      </c>
      <c r="AQ340" s="846">
        <f t="shared" si="110"/>
        <v>27.305407059820787</v>
      </c>
      <c r="AR340" s="618">
        <f>INDEX(Historical!$C$7:$C$1227,MATCH(B340,Historical!$B$7:$B$1249,0))*IF(AH340="n/a",1.03,IF(AH340&lt;0,1.01,IF(AH340&gt;10,1.1,(1+AH340/100))))</f>
        <v>6.0060000000000002</v>
      </c>
      <c r="AS340" s="844">
        <f t="shared" si="111"/>
        <v>6.3651588000000006</v>
      </c>
      <c r="AT340" s="844">
        <f t="shared" si="112"/>
        <v>6.5561135640000003</v>
      </c>
      <c r="AU340" s="844">
        <f t="shared" si="112"/>
        <v>6.7527969709200004</v>
      </c>
      <c r="AV340" s="844">
        <f t="shared" si="112"/>
        <v>6.9553808800476009</v>
      </c>
      <c r="AW340" s="618">
        <f t="shared" si="113"/>
        <v>32.635450214967598</v>
      </c>
      <c r="AX340" s="713">
        <f t="shared" si="114"/>
        <v>29.08685402403529</v>
      </c>
      <c r="AY340" s="891">
        <v>1.63</v>
      </c>
      <c r="AZ340" s="830">
        <v>38.57</v>
      </c>
      <c r="BA340" s="830">
        <v>-55.08</v>
      </c>
      <c r="BB340" s="830">
        <v>18.86</v>
      </c>
      <c r="BC340" s="830">
        <v>-5.3</v>
      </c>
      <c r="BE340" s="594">
        <v>2017</v>
      </c>
      <c r="BF340" s="856">
        <f t="shared" si="115"/>
        <v>1</v>
      </c>
      <c r="BG340" s="840">
        <v>6.2</v>
      </c>
      <c r="BH340" s="823" t="s">
        <v>4455</v>
      </c>
      <c r="BI340" s="823" t="s">
        <v>4457</v>
      </c>
    </row>
    <row r="341" spans="1:61" ht="11.25" hidden="1" customHeight="1" x14ac:dyDescent="0.2">
      <c r="A341" s="829" t="s">
        <v>4900</v>
      </c>
      <c r="B341" s="833" t="s">
        <v>1279</v>
      </c>
      <c r="C341" s="889" t="s">
        <v>107</v>
      </c>
      <c r="D341" s="889" t="s">
        <v>4205</v>
      </c>
      <c r="E341" s="699">
        <v>12</v>
      </c>
      <c r="F341" s="1153">
        <v>350</v>
      </c>
      <c r="G341" s="1153" t="s">
        <v>36</v>
      </c>
      <c r="H341" s="1153" t="s">
        <v>36</v>
      </c>
      <c r="I341">
        <v>88.41</v>
      </c>
      <c r="J341" s="618">
        <f t="shared" si="101"/>
        <v>2.3074312860536139</v>
      </c>
      <c r="K341" s="835">
        <v>0.51</v>
      </c>
      <c r="L341" s="845">
        <v>4</v>
      </c>
      <c r="M341" s="609">
        <f t="shared" si="102"/>
        <v>2.04</v>
      </c>
      <c r="N341" s="828" t="s">
        <v>578</v>
      </c>
      <c r="O341" s="700">
        <v>0.48</v>
      </c>
      <c r="P341" s="603">
        <v>44645</v>
      </c>
      <c r="Q341" s="603">
        <v>44659</v>
      </c>
      <c r="R341" s="609">
        <f t="shared" si="103"/>
        <v>6.2500000000000053</v>
      </c>
      <c r="S341" s="667">
        <f>IF(INDEX(Historical!$D$7:$D$1225,MATCH(B341,Historical!$B$7:$B$1249,0))=0,"n/a",(INDEX(Historical!$C$7:$C$1227,MATCH(B341,Historical!$B$7:$B$1249,0))/INDEX(Historical!$D$7:$D$1225,MATCH(B341,Historical!$B$7:$B$1249,0))-1)*100)</f>
        <v>4.39560439560438</v>
      </c>
      <c r="T341" s="667">
        <f>IF(INDEX(Historical!$F$7:$F$1218,MATCH(B341,Historical!$B$7:$B$1249,0))=0,"n/a",((INDEX(Historical!$C$7:$C$1227,MATCH(B341,Historical!$B$7:$B$1249,0))/INDEX(Historical!$F$7:$F$1218,MATCH(B341,Historical!$B$7:$B$1249,0)))^(1/3)-1)*100)</f>
        <v>9.1776096885807021</v>
      </c>
      <c r="U341" s="667">
        <f>IF(INDEX(Historical!$H$7:$H$1218,MATCH(B341,Historical!$B$7:$B$1249,0))=0,"n/a",((INDEX(Historical!$C$7:$C$1227,MATCH(B341,Historical!$B$7:$B$1249,0))/INDEX(Historical!$H$7:$H$1218,MATCH(B341,Historical!$B$7:$B$1249,0)))^(1/5)-1)*100)</f>
        <v>10.951973518388836</v>
      </c>
      <c r="V341" s="667">
        <f>IF(INDEX(Historical!$N$7:$N$1218,MATCH(B341,Historical!$B$7:$B$1249,0))=0,"n/a",((INDEX(Historical!$C$7:$C$1227,MATCH(B341,Historical!$B$7:$B$1249,0))/INDEX(Historical!$N$7:$N$1218,MATCH(B341,Historical!$B$7:$B$1249,0)))^(1/10)-1)*100)</f>
        <v>9.7410809684315147</v>
      </c>
      <c r="W341" s="668">
        <f t="shared" si="104"/>
        <v>1.1243078210602633</v>
      </c>
      <c r="X341" s="669">
        <f t="shared" si="105"/>
        <v>2.959992842807794</v>
      </c>
      <c r="Y341" s="621"/>
      <c r="Z341" s="618">
        <f t="shared" si="106"/>
        <v>50.370370370370374</v>
      </c>
      <c r="AA341" s="844">
        <f t="shared" si="107"/>
        <v>21.829629629629629</v>
      </c>
      <c r="AB341" s="845">
        <v>12</v>
      </c>
      <c r="AC341" s="824">
        <v>4.05</v>
      </c>
      <c r="AD341" s="824">
        <v>8.73</v>
      </c>
      <c r="AE341" s="824">
        <v>6.94</v>
      </c>
      <c r="AF341" s="824">
        <v>1.44</v>
      </c>
      <c r="AG341" s="824">
        <v>6.5</v>
      </c>
      <c r="AH341" s="824">
        <v>-0.8</v>
      </c>
      <c r="AI341" s="824">
        <v>16.37</v>
      </c>
      <c r="AJ341" s="824">
        <v>3.6999999999999997</v>
      </c>
      <c r="AK341" s="824">
        <v>2.5</v>
      </c>
      <c r="AL341" s="836">
        <v>4059.9999999999995</v>
      </c>
      <c r="AM341" s="830">
        <v>0.6</v>
      </c>
      <c r="AN341" s="824">
        <v>0.04</v>
      </c>
      <c r="AO341" s="705">
        <f t="shared" si="108"/>
        <v>-8.5702248251871787</v>
      </c>
      <c r="AP341" s="706">
        <f t="shared" si="109"/>
        <v>13.25940480444245</v>
      </c>
      <c r="AQ341" s="846">
        <f t="shared" si="110"/>
        <v>18.198828094710674</v>
      </c>
      <c r="AR341" s="618">
        <f>INDEX(Historical!$C$7:$C$1227,MATCH(B341,Historical!$B$7:$B$1249,0))*IF(AH341="n/a",1.03,IF(AH341&lt;0,1.01,IF(AH341&gt;10,1.1,(1+AH341/100))))</f>
        <v>1.9189999999999998</v>
      </c>
      <c r="AS341" s="844">
        <f t="shared" si="111"/>
        <v>2.1109</v>
      </c>
      <c r="AT341" s="844">
        <f t="shared" si="112"/>
        <v>2.1636724999999997</v>
      </c>
      <c r="AU341" s="844">
        <f t="shared" si="112"/>
        <v>2.2177643124999995</v>
      </c>
      <c r="AV341" s="844">
        <f t="shared" si="112"/>
        <v>2.2732084203124994</v>
      </c>
      <c r="AW341" s="618">
        <f t="shared" si="113"/>
        <v>10.684545232812498</v>
      </c>
      <c r="AX341" s="713">
        <f t="shared" si="114"/>
        <v>12.085222523258114</v>
      </c>
      <c r="AY341" s="891">
        <v>0.87</v>
      </c>
      <c r="AZ341" s="830">
        <v>21.86</v>
      </c>
      <c r="BA341" s="830">
        <v>1.18</v>
      </c>
      <c r="BB341" s="830">
        <v>9.25</v>
      </c>
      <c r="BC341" s="830">
        <v>10.879999999999999</v>
      </c>
      <c r="BE341" s="594">
        <v>2011</v>
      </c>
      <c r="BF341" s="856">
        <f t="shared" si="115"/>
        <v>1</v>
      </c>
      <c r="BG341" s="840">
        <v>0.89999999999999991</v>
      </c>
      <c r="BH341" s="823" t="s">
        <v>4455</v>
      </c>
      <c r="BI341" s="823" t="s">
        <v>4456</v>
      </c>
    </row>
    <row r="342" spans="1:61" ht="11.25" hidden="1" customHeight="1" x14ac:dyDescent="0.2">
      <c r="A342" s="829" t="s">
        <v>4901</v>
      </c>
      <c r="B342" s="833" t="s">
        <v>1282</v>
      </c>
      <c r="C342" s="889" t="s">
        <v>127</v>
      </c>
      <c r="D342" s="889" t="s">
        <v>4194</v>
      </c>
      <c r="E342" s="699">
        <v>12</v>
      </c>
      <c r="F342" s="1153">
        <v>381</v>
      </c>
      <c r="G342" s="1153" t="s">
        <v>114</v>
      </c>
      <c r="H342" s="1153" t="s">
        <v>114</v>
      </c>
      <c r="I342" t="n">
        <v>99.01</v>
      </c>
      <c r="J342" s="618">
        <f t="shared" si="101"/>
        <v>2.868397131602868</v>
      </c>
      <c r="K342" s="835">
        <v>0.71</v>
      </c>
      <c r="L342" s="845">
        <v>4</v>
      </c>
      <c r="M342" s="609">
        <f t="shared" si="102"/>
        <v>2.84</v>
      </c>
      <c r="N342" s="828" t="s">
        <v>406</v>
      </c>
      <c r="O342" s="700">
        <v>0.65</v>
      </c>
      <c r="P342" s="603">
        <v>44839</v>
      </c>
      <c r="Q342" s="603">
        <v>44859</v>
      </c>
      <c r="R342" s="609">
        <f t="shared" si="103"/>
        <v>9.2307692307692211</v>
      </c>
      <c r="S342" s="667">
        <f>IF(INDEX(Historical!$D$7:$D$1225,MATCH(B342,Historical!$B$7:$B$1249,0))=0,"n/a",(INDEX(Historical!$C$7:$C$1227,MATCH(B342,Historical!$B$7:$B$1249,0))/INDEX(Historical!$D$7:$D$1225,MATCH(B342,Historical!$B$7:$B$1249,0))-1)*100)</f>
        <v>1.5810276679841806</v>
      </c>
      <c r="T342" s="667">
        <f>IF(INDEX(Historical!$F$7:$F$1218,MATCH(B342,Historical!$B$7:$B$1249,0))=0,"n/a",((INDEX(Historical!$C$7:$C$1227,MATCH(B342,Historical!$B$7:$B$1249,0))/INDEX(Historical!$F$7:$F$1218,MATCH(B342,Historical!$B$7:$B$1249,0)))^(1/3)-1)*100)</f>
        <v>1.9546708246021227</v>
      </c>
      <c r="U342" s="667">
        <f>IF(INDEX(Historical!$H$7:$H$1218,MATCH(B342,Historical!$B$7:$B$1249,0))=0,"n/a",((INDEX(Historical!$C$7:$C$1227,MATCH(B342,Historical!$B$7:$B$1249,0))/INDEX(Historical!$H$7:$H$1218,MATCH(B342,Historical!$B$7:$B$1249,0)))^(1/5)-1)*100)</f>
        <v>6.7953341621527885</v>
      </c>
      <c r="V342" s="667">
        <f>IF(INDEX(Historical!$N$7:$N$1218,MATCH(B342,Historical!$B$7:$B$1249,0))=0,"n/a",((INDEX(Historical!$C$7:$C$1227,MATCH(B342,Historical!$B$7:$B$1249,0))/INDEX(Historical!$N$7:$N$1218,MATCH(B342,Historical!$B$7:$B$1249,0)))^(1/10)-1)*100)</f>
        <v>15.658668243527041</v>
      </c>
      <c r="W342" s="668">
        <f t="shared" si="104"/>
        <v>0.4339662898830387</v>
      </c>
      <c r="X342" s="669" t="str">
        <f t="shared" si="105"/>
        <v>n/a</v>
      </c>
      <c r="Y342" s="621"/>
      <c r="Z342" s="618">
        <f t="shared" si="106"/>
        <v>42.900302114803623</v>
      </c>
      <c r="AA342" s="844">
        <f t="shared" si="107"/>
        <v>14.956193353474321</v>
      </c>
      <c r="AB342" s="845">
        <v>12</v>
      </c>
      <c r="AC342" s="824">
        <v>6.62</v>
      </c>
      <c r="AD342" s="824">
        <v>1.48</v>
      </c>
      <c r="AE342" s="824">
        <v>0.82</v>
      </c>
      <c r="AF342" s="824">
        <v>2.08</v>
      </c>
      <c r="AG342" s="824">
        <v>14.099999999999998</v>
      </c>
      <c r="AH342" s="824">
        <v>-66.5</v>
      </c>
      <c r="AI342" s="824">
        <v>10.41</v>
      </c>
      <c r="AJ342" s="824">
        <v>-23.400000000000002</v>
      </c>
      <c r="AK342" s="824">
        <v>9.9</v>
      </c>
      <c r="AL342" s="836">
        <v>6340</v>
      </c>
      <c r="AM342" s="830">
        <v>0.4</v>
      </c>
      <c r="AN342" s="824">
        <v>0.8</v>
      </c>
      <c r="AO342" s="705">
        <f t="shared" si="108"/>
        <v>-5.2924620597186642</v>
      </c>
      <c r="AP342" s="706">
        <f t="shared" si="109"/>
        <v>9.6637312937556565</v>
      </c>
      <c r="AQ342" s="846">
        <f t="shared" si="110"/>
        <v>17.58473479009195</v>
      </c>
      <c r="AR342" s="618">
        <f>INDEX(Historical!$C$7:$C$1227,MATCH(B342,Historical!$B$7:$B$1249,0))*IF(AH342="n/a",1.03,IF(AH342&lt;0,1.01,IF(AH342&gt;10,1.1,(1+AH342/100))))</f>
        <v>2.5956999999999999</v>
      </c>
      <c r="AS342" s="844">
        <f t="shared" si="111"/>
        <v>2.85527</v>
      </c>
      <c r="AT342" s="844">
        <f t="shared" si="112"/>
        <v>3.1379417300000001</v>
      </c>
      <c r="AU342" s="844">
        <f t="shared" si="112"/>
        <v>3.44859796127</v>
      </c>
      <c r="AV342" s="844">
        <f t="shared" si="112"/>
        <v>3.7900091594357299</v>
      </c>
      <c r="AW342" s="618">
        <f t="shared" si="113"/>
        <v>15.827518850705729</v>
      </c>
      <c r="AX342" s="713">
        <f t="shared" si="114"/>
        <v>15.985778053434732</v>
      </c>
      <c r="AY342" s="891">
        <v>0.78</v>
      </c>
      <c r="AZ342" s="830">
        <v>24.310000000000002</v>
      </c>
      <c r="BA342" s="830">
        <v>-3.85</v>
      </c>
      <c r="BB342" s="830">
        <v>11.93</v>
      </c>
      <c r="BC342" s="830">
        <v>10.93</v>
      </c>
      <c r="BE342" s="594">
        <v>2011</v>
      </c>
      <c r="BF342" s="856">
        <f t="shared" si="115"/>
        <v>1</v>
      </c>
      <c r="BG342" s="840">
        <v>6.1</v>
      </c>
      <c r="BH342" s="823" t="s">
        <v>4455</v>
      </c>
      <c r="BI342" s="823" t="s">
        <v>4456</v>
      </c>
    </row>
    <row r="343" spans="1:61" ht="11.25" hidden="1" customHeight="1" x14ac:dyDescent="0.2">
      <c r="A343" s="148" t="s">
        <v>4902</v>
      </c>
      <c r="B343" s="567" t="s">
        <v>2338</v>
      </c>
      <c r="C343" s="889" t="s">
        <v>4061</v>
      </c>
      <c r="D343" s="889" t="s">
        <v>4193</v>
      </c>
      <c r="E343" s="699">
        <v>8</v>
      </c>
      <c r="F343" s="1153">
        <v>571</v>
      </c>
      <c r="G343" s="1134" t="s">
        <v>105</v>
      </c>
      <c r="H343" s="1134" t="s">
        <v>105</v>
      </c>
      <c r="I343" t="n">
        <v>28.24</v>
      </c>
      <c r="J343" s="618">
        <f t="shared" si="101"/>
        <v>5.1699716713881028</v>
      </c>
      <c r="K343" s="835">
        <v>0.36499999999999999</v>
      </c>
      <c r="L343" s="845">
        <v>4</v>
      </c>
      <c r="M343" s="609">
        <f t="shared" si="102"/>
        <v>1.46</v>
      </c>
      <c r="N343" s="828" t="s">
        <v>4274</v>
      </c>
      <c r="O343" s="700">
        <v>0.34749999999999998</v>
      </c>
      <c r="P343" s="603">
        <v>44596</v>
      </c>
      <c r="Q343" s="603">
        <v>44621</v>
      </c>
      <c r="R343" s="609">
        <f t="shared" si="103"/>
        <v>5.0359712230215878</v>
      </c>
      <c r="S343" s="667">
        <f>IF(INDEX(Historical!$D$7:$D$1225,MATCH(B343,Historical!$B$7:$B$1249,0))=0,"n/a",(INDEX(Historical!$C$7:$C$1227,MATCH(B343,Historical!$B$7:$B$1249,0))/INDEX(Historical!$D$7:$D$1225,MATCH(B343,Historical!$B$7:$B$1249,0))-1)*100)</f>
        <v>5.3030303030302983</v>
      </c>
      <c r="T343" s="667">
        <f>IF(INDEX(Historical!$F$7:$F$1218,MATCH(B343,Historical!$B$7:$B$1249,0))=0,"n/a",((INDEX(Historical!$C$7:$C$1227,MATCH(B343,Historical!$B$7:$B$1249,0))/INDEX(Historical!$F$7:$F$1218,MATCH(B343,Historical!$B$7:$B$1249,0)))^(1/3)-1)*100)</f>
        <v>5.0214116072436976</v>
      </c>
      <c r="U343" s="667">
        <f>IF(INDEX(Historical!$H$7:$H$1218,MATCH(B343,Historical!$B$7:$B$1249,0))=0,"n/a",((INDEX(Historical!$C$7:$C$1227,MATCH(B343,Historical!$B$7:$B$1249,0))/INDEX(Historical!$H$7:$H$1218,MATCH(B343,Historical!$B$7:$B$1249,0)))^(1/5)-1)*100)</f>
        <v>5.9732594329142463</v>
      </c>
      <c r="V343" s="667">
        <f>IF(INDEX(Historical!$N$7:$N$1218,MATCH(B343,Historical!$B$7:$B$1249,0))=0,"n/a",((INDEX(Historical!$C$7:$C$1227,MATCH(B343,Historical!$B$7:$B$1249,0))/INDEX(Historical!$N$7:$N$1218,MATCH(B343,Historical!$B$7:$B$1249,0)))^(1/10)-1)*100)</f>
        <v>5.913920808194395</v>
      </c>
      <c r="W343" s="668">
        <f t="shared" si="104"/>
        <v>1.0100337198695037</v>
      </c>
      <c r="X343" s="669">
        <f t="shared" si="105"/>
        <v>0.33001433331017938</v>
      </c>
      <c r="Y343" s="834"/>
      <c r="Z343" s="618">
        <f t="shared" si="106"/>
        <v>45.061728395061721</v>
      </c>
      <c r="AA343" s="844">
        <f t="shared" si="107"/>
        <v>8.716049382716049</v>
      </c>
      <c r="AB343" s="845">
        <v>12</v>
      </c>
      <c r="AC343" s="824">
        <v>3.24</v>
      </c>
      <c r="AD343" s="824" t="s">
        <v>135</v>
      </c>
      <c r="AE343" s="824">
        <v>1.72</v>
      </c>
      <c r="AF343" s="824">
        <v>1.19</v>
      </c>
      <c r="AG343" s="824">
        <v>13.3</v>
      </c>
      <c r="AH343" s="824">
        <v>-1.6</v>
      </c>
      <c r="AI343" s="824">
        <v>-4.04</v>
      </c>
      <c r="AJ343" s="824">
        <v>18.099999999999998</v>
      </c>
      <c r="AK343" s="824" t="s">
        <v>135</v>
      </c>
      <c r="AL343" s="836">
        <v>119870</v>
      </c>
      <c r="AM343" s="830">
        <v>0.06</v>
      </c>
      <c r="AN343" s="824">
        <v>0.4</v>
      </c>
      <c r="AO343" s="705">
        <f t="shared" si="108"/>
        <v>2.4271817215862992</v>
      </c>
      <c r="AP343" s="706">
        <f t="shared" si="109"/>
        <v>11.143231104302348</v>
      </c>
      <c r="AQ343" s="846">
        <f t="shared" si="110"/>
        <v>-32.104332439209529</v>
      </c>
      <c r="AR343" s="618">
        <f>INDEX(Historical!$C$7:$C$1227,MATCH(B343,Historical!$B$7:$B$1249,0))*IF(AH343="n/a",1.03,IF(AH343&lt;0,1.01,IF(AH343&gt;10,1.1,(1+AH343/100))))</f>
        <v>1.4038999999999999</v>
      </c>
      <c r="AS343" s="844">
        <f t="shared" si="111"/>
        <v>1.4179389999999998</v>
      </c>
      <c r="AT343" s="844">
        <f t="shared" si="112"/>
        <v>1.4604771699999999</v>
      </c>
      <c r="AU343" s="844">
        <f t="shared" si="112"/>
        <v>1.5042914851</v>
      </c>
      <c r="AV343" s="844">
        <f t="shared" si="112"/>
        <v>1.549420229653</v>
      </c>
      <c r="AW343" s="618">
        <f t="shared" si="113"/>
        <v>7.3360278847529994</v>
      </c>
      <c r="AX343" s="713">
        <f t="shared" si="114"/>
        <v>25.977435852524788</v>
      </c>
      <c r="AY343" s="891">
        <v>0.74</v>
      </c>
      <c r="AZ343" s="830">
        <v>22.29</v>
      </c>
      <c r="BA343" s="830">
        <v>-46.57</v>
      </c>
      <c r="BB343" s="830">
        <v>8.33</v>
      </c>
      <c r="BC343" s="830">
        <v>-20.7</v>
      </c>
      <c r="BE343" s="594">
        <v>2015</v>
      </c>
      <c r="BF343" s="856">
        <f t="shared" si="115"/>
        <v>1</v>
      </c>
      <c r="BG343" s="840">
        <v>7.7</v>
      </c>
      <c r="BH343" s="823" t="s">
        <v>4455</v>
      </c>
      <c r="BI343" s="823" t="s">
        <v>4456</v>
      </c>
    </row>
    <row r="344" spans="1:61" ht="11.25" hidden="1" customHeight="1" x14ac:dyDescent="0.2">
      <c r="A344" s="822" t="s">
        <v>1296</v>
      </c>
      <c r="B344" s="833" t="s">
        <v>1297</v>
      </c>
      <c r="C344" s="889" t="s">
        <v>4061</v>
      </c>
      <c r="D344" s="889" t="s">
        <v>4234</v>
      </c>
      <c r="E344" s="699">
        <v>12</v>
      </c>
      <c r="F344" s="1153">
        <v>382</v>
      </c>
      <c r="G344" s="1127" t="s">
        <v>105</v>
      </c>
      <c r="H344" s="1127" t="s">
        <v>105</v>
      </c>
      <c r="I344" t="n">
        <v>399.83</v>
      </c>
      <c r="J344" s="618">
        <f t="shared" si="101"/>
        <v>0.7803316409474027</v>
      </c>
      <c r="K344" s="835">
        <v>0.78</v>
      </c>
      <c r="L344" s="845">
        <v>4</v>
      </c>
      <c r="M344" s="609">
        <f t="shared" si="102"/>
        <v>3.12</v>
      </c>
      <c r="N344" s="828" t="s">
        <v>375</v>
      </c>
      <c r="O344" s="700">
        <v>0.68</v>
      </c>
      <c r="P344" s="603">
        <v>44840</v>
      </c>
      <c r="Q344" s="603">
        <v>44852</v>
      </c>
      <c r="R344" s="609">
        <f t="shared" si="103"/>
        <v>14.705882352941172</v>
      </c>
      <c r="S344" s="667">
        <f>IF(INDEX(Historical!$D$7:$D$1225,MATCH(B344,Historical!$B$7:$B$1249,0))=0,"n/a",(INDEX(Historical!$C$7:$C$1227,MATCH(B344,Historical!$B$7:$B$1249,0))/INDEX(Historical!$D$7:$D$1225,MATCH(B344,Historical!$B$7:$B$1249,0))-1)*100)</f>
        <v>12.385321100917434</v>
      </c>
      <c r="T344" s="667">
        <f>IF(INDEX(Historical!$F$7:$F$1218,MATCH(B344,Historical!$B$7:$B$1249,0))=0,"n/a",((INDEX(Historical!$C$7:$C$1227,MATCH(B344,Historical!$B$7:$B$1249,0))/INDEX(Historical!$F$7:$F$1218,MATCH(B344,Historical!$B$7:$B$1249,0)))^(1/3)-1)*100)</f>
        <v>14.316103271819935</v>
      </c>
      <c r="U344" s="667">
        <f>IF(INDEX(Historical!$H$7:$H$1218,MATCH(B344,Historical!$B$7:$B$1249,0))=0,"n/a",((INDEX(Historical!$C$7:$C$1227,MATCH(B344,Historical!$B$7:$B$1249,0))/INDEX(Historical!$H$7:$H$1218,MATCH(B344,Historical!$B$7:$B$1249,0)))^(1/5)-1)*100)</f>
        <v>14.590570033689731</v>
      </c>
      <c r="V344" s="667">
        <f>IF(INDEX(Historical!$N$7:$N$1218,MATCH(B344,Historical!$B$7:$B$1249,0))=0,"n/a",((INDEX(Historical!$C$7:$C$1227,MATCH(B344,Historical!$B$7:$B$1249,0))/INDEX(Historical!$N$7:$N$1218,MATCH(B344,Historical!$B$7:$B$1249,0)))^(1/10)-1)*100)</f>
        <v>32.22314489365872</v>
      </c>
      <c r="W344" s="668">
        <f t="shared" si="104"/>
        <v>0.45279782845035244</v>
      </c>
      <c r="X344" s="669">
        <f t="shared" si="105"/>
        <v>1.0421835738349807</v>
      </c>
      <c r="Y344" s="635"/>
      <c r="Z344" s="618">
        <f t="shared" si="106"/>
        <v>43.03448275862069</v>
      </c>
      <c r="AA344" s="844">
        <f t="shared" si="107"/>
        <v>55.148965517241379</v>
      </c>
      <c r="AB344" s="845">
        <v>7</v>
      </c>
      <c r="AC344" s="824">
        <v>7.25</v>
      </c>
      <c r="AD344" s="824">
        <v>3.14</v>
      </c>
      <c r="AE344" s="824">
        <v>8.33</v>
      </c>
      <c r="AF344" s="824">
        <v>6.54</v>
      </c>
      <c r="AG344" s="824">
        <v>14.099999999999998</v>
      </c>
      <c r="AH344" s="824">
        <v>-3.6999999999999997</v>
      </c>
      <c r="AI344" s="824">
        <v>15.28</v>
      </c>
      <c r="AJ344" s="824">
        <v>14.000000000000002</v>
      </c>
      <c r="AK344" s="824">
        <v>16.669999999999998</v>
      </c>
      <c r="AL344" s="836">
        <v>106050</v>
      </c>
      <c r="AM344" s="830">
        <v>0.2</v>
      </c>
      <c r="AN344" s="824">
        <v>0.42</v>
      </c>
      <c r="AO344" s="705">
        <f t="shared" si="108"/>
        <v>-39.778063842604247</v>
      </c>
      <c r="AP344" s="706">
        <f t="shared" si="109"/>
        <v>15.370901674637134</v>
      </c>
      <c r="AQ344" s="846">
        <f t="shared" si="110"/>
        <v>300.37439949391739</v>
      </c>
      <c r="AR344" s="618">
        <f>INDEX(Historical!$C$7:$C$1227,MATCH(B344,Historical!$B$7:$B$1249,0))*IF(AH344="n/a",1.03,IF(AH344&lt;0,1.01,IF(AH344&gt;10,1.1,(1+AH344/100))))</f>
        <v>2.4745000000000004</v>
      </c>
      <c r="AS344" s="844">
        <f t="shared" si="111"/>
        <v>2.7219500000000005</v>
      </c>
      <c r="AT344" s="844">
        <f t="shared" si="112"/>
        <v>2.9941450000000009</v>
      </c>
      <c r="AU344" s="844">
        <f t="shared" si="112"/>
        <v>3.2935595000000011</v>
      </c>
      <c r="AV344" s="844">
        <f t="shared" si="112"/>
        <v>3.6229154500000016</v>
      </c>
      <c r="AW344" s="618">
        <f t="shared" si="113"/>
        <v>15.107069950000003</v>
      </c>
      <c r="AX344" s="713">
        <f t="shared" si="114"/>
        <v>3.7783732961508649</v>
      </c>
      <c r="AY344" s="891">
        <v>1.1599999999999999</v>
      </c>
      <c r="AZ344" s="830">
        <v>20.11</v>
      </c>
      <c r="BA344" s="830">
        <v>-40.42</v>
      </c>
      <c r="BB344" s="830">
        <v>2.5299999999999998</v>
      </c>
      <c r="BC344" s="830">
        <v>-4.33</v>
      </c>
      <c r="BE344" s="594">
        <v>2011</v>
      </c>
      <c r="BF344" s="856">
        <f t="shared" si="115"/>
        <v>1</v>
      </c>
      <c r="BG344" s="840">
        <v>8.5</v>
      </c>
      <c r="BH344" s="823" t="s">
        <v>4455</v>
      </c>
      <c r="BI344" s="823" t="s">
        <v>4456</v>
      </c>
    </row>
    <row r="345" spans="1:61" ht="11.25" hidden="1" customHeight="1" x14ac:dyDescent="0.2">
      <c r="A345" s="670" t="s">
        <v>3775</v>
      </c>
      <c r="B345" s="746" t="s">
        <v>3776</v>
      </c>
      <c r="C345" s="889" t="s">
        <v>122</v>
      </c>
      <c r="D345" s="889" t="s">
        <v>4043</v>
      </c>
      <c r="E345" s="699">
        <v>9</v>
      </c>
      <c r="F345" s="1153">
        <v>560</v>
      </c>
      <c r="G345" s="1128" t="s">
        <v>105</v>
      </c>
      <c r="H345" s="1128" t="s">
        <v>105</v>
      </c>
      <c r="I345">
        <v>107.22</v>
      </c>
      <c r="J345" s="618">
        <f t="shared" si="101"/>
        <v>1.2124603618727849</v>
      </c>
      <c r="K345" s="822">
        <v>0.65</v>
      </c>
      <c r="L345" s="1153">
        <v>2</v>
      </c>
      <c r="M345" s="609">
        <f t="shared" si="102"/>
        <v>1.3</v>
      </c>
      <c r="N345" s="1153" t="s">
        <v>395</v>
      </c>
      <c r="O345" s="575">
        <v>0.63</v>
      </c>
      <c r="P345" s="603">
        <v>44883</v>
      </c>
      <c r="Q345" s="603">
        <v>44893</v>
      </c>
      <c r="R345" s="609">
        <f t="shared" si="103"/>
        <v>3.1746031746031771</v>
      </c>
      <c r="S345" s="667">
        <f>IF(INDEX(Historical!$D$7:$D$1225,MATCH(B345,Historical!$B$7:$B$1249,0))=0,"n/a",(INDEX(Historical!$C$7:$C$1227,MATCH(B345,Historical!$B$7:$B$1249,0))/INDEX(Historical!$D$7:$D$1225,MATCH(B345,Historical!$B$7:$B$1249,0))-1)*100)</f>
        <v>11.538461538461519</v>
      </c>
      <c r="T345" s="667">
        <f>IF(INDEX(Historical!$F$7:$F$1218,MATCH(B345,Historical!$B$7:$B$1249,0))=0,"n/a",((INDEX(Historical!$C$7:$C$1227,MATCH(B345,Historical!$B$7:$B$1249,0))/INDEX(Historical!$F$7:$F$1218,MATCH(B345,Historical!$B$7:$B$1249,0)))^(1/3)-1)*100)</f>
        <v>9.2335364430206504</v>
      </c>
      <c r="U345" s="667">
        <f>IF(INDEX(Historical!$H$7:$H$1218,MATCH(B345,Historical!$B$7:$B$1249,0))=0,"n/a",((INDEX(Historical!$C$7:$C$1227,MATCH(B345,Historical!$B$7:$B$1249,0))/INDEX(Historical!$H$7:$H$1218,MATCH(B345,Historical!$B$7:$B$1249,0)))^(1/5)-1)*100)</f>
        <v>11.603197428653544</v>
      </c>
      <c r="V345" s="667" t="str">
        <f>IF(INDEX(Historical!$N$7:$N$1218,MATCH(B345,Historical!$B$7:$B$1249,0))=0,"n/a",((INDEX(Historical!$C$7:$C$1227,MATCH(B345,Historical!$B$7:$B$1249,0))/INDEX(Historical!$N$7:$N$1218,MATCH(B345,Historical!$B$7:$B$1249,0)))^(1/10)-1)*100)</f>
        <v>n/a</v>
      </c>
      <c r="W345" s="668" t="str">
        <f t="shared" si="104"/>
        <v>n/a</v>
      </c>
      <c r="X345" s="669">
        <f t="shared" si="105"/>
        <v>4.8346655952723108</v>
      </c>
      <c r="Y345" s="638"/>
      <c r="Z345" s="618">
        <f t="shared" si="106"/>
        <v>24.667931688804558</v>
      </c>
      <c r="AA345" s="844">
        <f t="shared" si="107"/>
        <v>20.345351043643266</v>
      </c>
      <c r="AB345" s="845">
        <v>12</v>
      </c>
      <c r="AC345" s="840">
        <v>5.27</v>
      </c>
      <c r="AD345" s="840">
        <v>2.76</v>
      </c>
      <c r="AE345" s="824">
        <v>1.46</v>
      </c>
      <c r="AF345" s="824">
        <v>2.48</v>
      </c>
      <c r="AG345" s="824">
        <v>12.3</v>
      </c>
      <c r="AH345" s="824">
        <v>223.4</v>
      </c>
      <c r="AI345" s="824">
        <v>8.33</v>
      </c>
      <c r="AJ345" s="647">
        <v>2.4</v>
      </c>
      <c r="AK345" s="647">
        <v>7.5</v>
      </c>
      <c r="AL345" s="840">
        <v>2720</v>
      </c>
      <c r="AM345" s="840">
        <v>1.21</v>
      </c>
      <c r="AN345" s="840">
        <v>0</v>
      </c>
      <c r="AO345" s="705">
        <f t="shared" si="108"/>
        <v>-7.5296932531169372</v>
      </c>
      <c r="AP345" s="706">
        <f t="shared" si="109"/>
        <v>12.815657790526329</v>
      </c>
      <c r="AQ345" s="846">
        <f t="shared" si="110"/>
        <v>49.750118661774991</v>
      </c>
      <c r="AR345" s="618">
        <f>INDEX(Historical!$C$7:$C$1227,MATCH(B345,Historical!$B$7:$B$1249,0))*IF(AH345="n/a",1.03,IF(AH345&lt;0,1.01,IF(AH345&gt;10,1.1,(1+AH345/100))))</f>
        <v>1.276</v>
      </c>
      <c r="AS345" s="844">
        <f t="shared" si="111"/>
        <v>1.3822908</v>
      </c>
      <c r="AT345" s="844">
        <f t="shared" si="112"/>
        <v>1.4859626100000001</v>
      </c>
      <c r="AU345" s="844">
        <f t="shared" si="112"/>
        <v>1.5974098057499999</v>
      </c>
      <c r="AV345" s="844">
        <f t="shared" si="112"/>
        <v>1.7172155411812497</v>
      </c>
      <c r="AW345" s="618">
        <f t="shared" si="113"/>
        <v>7.4588787569312496</v>
      </c>
      <c r="AX345" s="713">
        <f t="shared" si="114"/>
        <v>6.956611412918531</v>
      </c>
      <c r="AY345" s="695">
        <v>1.1499999999999999</v>
      </c>
      <c r="AZ345" s="824">
        <v>36.9</v>
      </c>
      <c r="BA345" s="824">
        <v>-4.12</v>
      </c>
      <c r="BB345" s="824">
        <v>14.32</v>
      </c>
      <c r="BC345" s="824">
        <v>15.190000000000001</v>
      </c>
      <c r="BE345" s="594">
        <v>2014</v>
      </c>
      <c r="BF345" s="856">
        <f t="shared" si="115"/>
        <v>1</v>
      </c>
      <c r="BG345" s="840">
        <v>8.1</v>
      </c>
      <c r="BH345" s="823" t="s">
        <v>4455</v>
      </c>
      <c r="BI345" s="823" t="s">
        <v>4456</v>
      </c>
    </row>
    <row r="346" spans="1:61" s="737" customFormat="1" ht="11.25" hidden="1" customHeight="1" x14ac:dyDescent="0.2">
      <c r="A346" s="720" t="s">
        <v>4904</v>
      </c>
      <c r="B346" s="743" t="s">
        <v>1295</v>
      </c>
      <c r="C346" s="889" t="s">
        <v>4209</v>
      </c>
      <c r="D346" s="889" t="s">
        <v>514</v>
      </c>
      <c r="E346" s="721">
        <v>10</v>
      </c>
      <c r="F346" s="1153">
        <v>470</v>
      </c>
      <c r="G346" s="1154" t="s">
        <v>114</v>
      </c>
      <c r="H346" s="1154" t="s">
        <v>114</v>
      </c>
      <c r="I346" t="n">
        <v>33.03</v>
      </c>
      <c r="J346" s="723">
        <f t="shared" si="101"/>
        <v>3.5119588253103231</v>
      </c>
      <c r="K346" s="724">
        <v>0.28999999999999998</v>
      </c>
      <c r="L346" s="725">
        <v>4</v>
      </c>
      <c r="M346" s="726">
        <f t="shared" si="102"/>
        <v>1.1599999999999999</v>
      </c>
      <c r="N346" s="727" t="s">
        <v>147</v>
      </c>
      <c r="O346" s="728">
        <v>0.27</v>
      </c>
      <c r="P346" s="1049">
        <v>44620</v>
      </c>
      <c r="Q346" s="1049">
        <v>44635</v>
      </c>
      <c r="R346" s="726">
        <f t="shared" si="103"/>
        <v>7.4074074074073932</v>
      </c>
      <c r="S346" s="667">
        <f>IF(INDEX(Historical!$D$7:$D$1225,MATCH(B346,Historical!$B$7:$B$1249,0))=0,"n/a",(INDEX(Historical!$C$7:$C$1227,MATCH(B346,Historical!$B$7:$B$1249,0))/INDEX(Historical!$D$7:$D$1225,MATCH(B346,Historical!$B$7:$B$1249,0))-1)*100)</f>
        <v>5.8823529411764719</v>
      </c>
      <c r="T346" s="667">
        <f>IF(INDEX(Historical!$F$7:$F$1218,MATCH(B346,Historical!$B$7:$B$1249,0))=0,"n/a",((INDEX(Historical!$C$7:$C$1227,MATCH(B346,Historical!$B$7:$B$1249,0))/INDEX(Historical!$F$7:$F$1218,MATCH(B346,Historical!$B$7:$B$1249,0)))^(1/3)-1)*100)</f>
        <v>8.7380373002892142</v>
      </c>
      <c r="U346" s="667">
        <f>IF(INDEX(Historical!$H$7:$H$1218,MATCH(B346,Historical!$B$7:$B$1249,0))=0,"n/a",((INDEX(Historical!$C$7:$C$1227,MATCH(B346,Historical!$B$7:$B$1249,0))/INDEX(Historical!$H$7:$H$1218,MATCH(B346,Historical!$B$7:$B$1249,0)))^(1/5)-1)*100)</f>
        <v>12.474611314209483</v>
      </c>
      <c r="V346" s="667">
        <f>IF(INDEX(Historical!$N$7:$N$1218,MATCH(B346,Historical!$B$7:$B$1249,0))=0,"n/a",((INDEX(Historical!$C$7:$C$1227,MATCH(B346,Historical!$B$7:$B$1249,0))/INDEX(Historical!$N$7:$N$1218,MATCH(B346,Historical!$B$7:$B$1249,0)))^(1/10)-1)*100)</f>
        <v>16.23080652394242</v>
      </c>
      <c r="W346" s="668">
        <f t="shared" si="104"/>
        <v>0.76857618232389802</v>
      </c>
      <c r="X346" s="669">
        <f t="shared" si="105"/>
        <v>1.2474611314209483</v>
      </c>
      <c r="Y346" s="743"/>
      <c r="Z346" s="723">
        <f t="shared" si="106"/>
        <v>46.031746031746032</v>
      </c>
      <c r="AA346" s="730">
        <f t="shared" si="107"/>
        <v>13.107142857142858</v>
      </c>
      <c r="AB346" s="725">
        <v>12</v>
      </c>
      <c r="AC346" s="731">
        <v>2.52</v>
      </c>
      <c r="AD346" s="731">
        <v>3.03</v>
      </c>
      <c r="AE346" s="731">
        <v>1.21</v>
      </c>
      <c r="AF346" s="731">
        <v>3.93</v>
      </c>
      <c r="AG346" s="731">
        <v>28.799999999999997</v>
      </c>
      <c r="AH346" s="731">
        <v>167.79999999999998</v>
      </c>
      <c r="AI346" s="731">
        <v>-4.1000000000000005</v>
      </c>
      <c r="AJ346" s="731">
        <v>10</v>
      </c>
      <c r="AK346" s="731">
        <v>4.5</v>
      </c>
      <c r="AL346" s="732">
        <v>13170</v>
      </c>
      <c r="AM346" s="733">
        <v>0.48</v>
      </c>
      <c r="AN346" s="731">
        <v>0.87</v>
      </c>
      <c r="AO346" s="734">
        <f t="shared" si="108"/>
        <v>2.8794272823769482</v>
      </c>
      <c r="AP346" s="735">
        <f t="shared" si="109"/>
        <v>15.986570139519806</v>
      </c>
      <c r="AQ346" s="846">
        <f t="shared" si="110"/>
        <v>51.307004212658725</v>
      </c>
      <c r="AR346" s="618">
        <f>INDEX(Historical!$C$7:$C$1227,MATCH(B346,Historical!$B$7:$B$1249,0))*IF(AH346="n/a",1.03,IF(AH346&lt;0,1.01,IF(AH346&gt;10,1.1,(1+AH346/100))))</f>
        <v>1.1880000000000002</v>
      </c>
      <c r="AS346" s="730">
        <f t="shared" si="111"/>
        <v>1.1998800000000003</v>
      </c>
      <c r="AT346" s="730">
        <f t="shared" si="112"/>
        <v>1.2538746000000003</v>
      </c>
      <c r="AU346" s="730">
        <f t="shared" si="112"/>
        <v>1.3102989570000001</v>
      </c>
      <c r="AV346" s="730">
        <f t="shared" si="112"/>
        <v>1.3692624100649999</v>
      </c>
      <c r="AW346" s="723">
        <f t="shared" si="113"/>
        <v>6.3213159670650008</v>
      </c>
      <c r="AX346" s="736">
        <f t="shared" si="114"/>
        <v>19.138104653542236</v>
      </c>
      <c r="AY346" s="892">
        <v>1.08</v>
      </c>
      <c r="AZ346" s="733">
        <v>36.67</v>
      </c>
      <c r="BA346" s="733">
        <v>-14.06</v>
      </c>
      <c r="BB346" s="733">
        <v>17.580000000000002</v>
      </c>
      <c r="BC346" s="733">
        <v>11.14</v>
      </c>
      <c r="BD346" s="866"/>
      <c r="BE346" s="594">
        <v>2013</v>
      </c>
      <c r="BF346" s="856">
        <f t="shared" si="115"/>
        <v>1</v>
      </c>
      <c r="BG346" s="784">
        <v>5.6000000000000005</v>
      </c>
      <c r="BH346" s="823" t="s">
        <v>4455</v>
      </c>
      <c r="BI346" s="823" t="s">
        <v>4456</v>
      </c>
    </row>
    <row r="347" spans="1:61" ht="11.25" hidden="1" customHeight="1" x14ac:dyDescent="0.2">
      <c r="A347" s="839" t="s">
        <v>4906</v>
      </c>
      <c r="B347" s="833" t="s">
        <v>4633</v>
      </c>
      <c r="C347" s="889" t="s">
        <v>107</v>
      </c>
      <c r="D347" s="889" t="s">
        <v>4198</v>
      </c>
      <c r="E347" s="699">
        <v>7</v>
      </c>
      <c r="F347" s="1153">
        <v>630</v>
      </c>
      <c r="G347" s="1150" t="s">
        <v>105</v>
      </c>
      <c r="H347" s="1150" t="s">
        <v>105</v>
      </c>
      <c r="I347">
        <v>17.8</v>
      </c>
      <c r="J347" s="618">
        <f t="shared" si="101"/>
        <v>2.2471910112359552</v>
      </c>
      <c r="K347" s="835">
        <v>0.2</v>
      </c>
      <c r="L347" s="845">
        <v>2</v>
      </c>
      <c r="M347" s="609">
        <f t="shared" si="102"/>
        <v>0.4</v>
      </c>
      <c r="N347" s="828" t="s">
        <v>4635</v>
      </c>
      <c r="O347" s="700">
        <v>0.17499999999999999</v>
      </c>
      <c r="P347" s="603">
        <v>44826</v>
      </c>
      <c r="Q347" s="603">
        <v>44848</v>
      </c>
      <c r="R347" s="609">
        <f t="shared" si="103"/>
        <v>14.285714285714299</v>
      </c>
      <c r="S347" s="667">
        <f>IF(INDEX(Historical!$D$7:$D$1225,MATCH(B347,Historical!$B$7:$B$1249,0))=0,"n/a",(INDEX(Historical!$C$7:$C$1227,MATCH(B347,Historical!$B$7:$B$1249,0))/INDEX(Historical!$D$7:$D$1225,MATCH(B347,Historical!$B$7:$B$1249,0))-1)*100)</f>
        <v>8.3333333333333481</v>
      </c>
      <c r="T347" s="667">
        <f>IF(INDEX(Historical!$F$7:$F$1218,MATCH(B347,Historical!$B$7:$B$1249,0))=0,"n/a",((INDEX(Historical!$C$7:$C$1227,MATCH(B347,Historical!$B$7:$B$1249,0))/INDEX(Historical!$F$7:$F$1218,MATCH(B347,Historical!$B$7:$B$1249,0)))^(1/3)-1)*100)</f>
        <v>13.040381433805548</v>
      </c>
      <c r="U347" s="667">
        <f>IF(INDEX(Historical!$H$7:$H$1218,MATCH(B347,Historical!$B$7:$B$1249,0))=0,"n/a",((INDEX(Historical!$C$7:$C$1227,MATCH(B347,Historical!$B$7:$B$1249,0))/INDEX(Historical!$H$7:$H$1218,MATCH(B347,Historical!$B$7:$B$1249,0)))^(1/5)-1)*100)</f>
        <v>15.226580990107031</v>
      </c>
      <c r="V347" s="667" t="str">
        <f>IF(INDEX(Historical!$N$7:$N$1218,MATCH(B347,Historical!$B$7:$B$1249,0))=0,"n/a",((INDEX(Historical!$C$7:$C$1227,MATCH(B347,Historical!$B$7:$B$1249,0))/INDEX(Historical!$N$7:$N$1218,MATCH(B347,Historical!$B$7:$B$1249,0)))^(1/10)-1)*100)</f>
        <v>n/a</v>
      </c>
      <c r="W347" s="668" t="str">
        <f t="shared" si="104"/>
        <v>n/a</v>
      </c>
      <c r="X347" s="669">
        <f t="shared" si="105"/>
        <v>1.290388219500596</v>
      </c>
      <c r="Y347" s="640"/>
      <c r="Z347" s="618">
        <f t="shared" si="106"/>
        <v>21.50537634408602</v>
      </c>
      <c r="AA347" s="844">
        <f t="shared" si="107"/>
        <v>9.56989247311828</v>
      </c>
      <c r="AB347" s="845">
        <v>6</v>
      </c>
      <c r="AC347" s="824">
        <v>1.86</v>
      </c>
      <c r="AD347" s="824" t="s">
        <v>135</v>
      </c>
      <c r="AE347" s="824">
        <v>2.42</v>
      </c>
      <c r="AF347" s="824">
        <v>0.86</v>
      </c>
      <c r="AG347" s="824">
        <v>7.7</v>
      </c>
      <c r="AH347" s="824">
        <v>6.2</v>
      </c>
      <c r="AI347" s="824" t="s">
        <v>135</v>
      </c>
      <c r="AJ347" s="824">
        <v>11.799999999999999</v>
      </c>
      <c r="AK347" s="824" t="s">
        <v>135</v>
      </c>
      <c r="AL347" s="836">
        <v>61.87</v>
      </c>
      <c r="AM347" s="830">
        <v>4.7</v>
      </c>
      <c r="AN347" s="824">
        <v>0</v>
      </c>
      <c r="AO347" s="705">
        <f t="shared" si="108"/>
        <v>7.9038795282247065</v>
      </c>
      <c r="AP347" s="706">
        <f t="shared" si="109"/>
        <v>17.473772001342986</v>
      </c>
      <c r="AQ347" s="846">
        <f t="shared" si="110"/>
        <v>-39.520039951212048</v>
      </c>
      <c r="AR347" s="618">
        <f>INDEX(Historical!$C$7:$C$1227,MATCH(B347,Historical!$B$7:$B$1249,0))*IF(AH347="n/a",1.03,IF(AH347&lt;0,1.01,IF(AH347&gt;10,1.1,(1+AH347/100))))</f>
        <v>0.34515000000000001</v>
      </c>
      <c r="AS347" s="844">
        <f t="shared" si="111"/>
        <v>0.3555045</v>
      </c>
      <c r="AT347" s="844">
        <f t="shared" si="112"/>
        <v>0.36616963499999999</v>
      </c>
      <c r="AU347" s="844">
        <f t="shared" si="112"/>
        <v>0.37715472405</v>
      </c>
      <c r="AV347" s="844">
        <f t="shared" si="112"/>
        <v>0.38846936577149999</v>
      </c>
      <c r="AW347" s="618">
        <f t="shared" si="113"/>
        <v>1.8324482248214999</v>
      </c>
      <c r="AX347" s="713">
        <f t="shared" si="114"/>
        <v>10.294652948435393</v>
      </c>
      <c r="AY347" s="891">
        <v>0.56000000000000005</v>
      </c>
      <c r="AZ347" s="830">
        <v>8.6499999999999986</v>
      </c>
      <c r="BA347" s="830">
        <v>-31.240000000000002</v>
      </c>
      <c r="BB347" s="830">
        <v>-2.2399999999999998</v>
      </c>
      <c r="BC347" s="830">
        <v>-13.33</v>
      </c>
      <c r="BE347" s="594">
        <v>2016</v>
      </c>
      <c r="BF347" s="856">
        <f t="shared" si="115"/>
        <v>1</v>
      </c>
      <c r="BG347" s="840">
        <v>0.70000000000000007</v>
      </c>
      <c r="BH347" s="823" t="s">
        <v>4455</v>
      </c>
      <c r="BI347" s="823" t="s">
        <v>4456</v>
      </c>
    </row>
    <row r="348" spans="1:61" ht="11.25" hidden="1" customHeight="1" x14ac:dyDescent="0.2">
      <c r="A348" s="838" t="s">
        <v>4909</v>
      </c>
      <c r="B348" s="833" t="s">
        <v>3859</v>
      </c>
      <c r="C348" s="889" t="s">
        <v>107</v>
      </c>
      <c r="D348" s="889" t="s">
        <v>4205</v>
      </c>
      <c r="E348" s="699">
        <v>9</v>
      </c>
      <c r="F348" s="1153">
        <v>556</v>
      </c>
      <c r="G348" s="1153" t="s">
        <v>105</v>
      </c>
      <c r="H348" s="1153" t="s">
        <v>105</v>
      </c>
      <c r="I348">
        <v>21.79</v>
      </c>
      <c r="J348" s="618">
        <f t="shared" si="101"/>
        <v>1.7439192290041303</v>
      </c>
      <c r="K348" s="835">
        <v>9.5000000000000001E-2</v>
      </c>
      <c r="L348" s="845">
        <v>4</v>
      </c>
      <c r="M348" s="609">
        <f t="shared" si="102"/>
        <v>0.38</v>
      </c>
      <c r="N348" s="828" t="s">
        <v>708</v>
      </c>
      <c r="O348" s="700">
        <v>0.09</v>
      </c>
      <c r="P348" s="603">
        <v>44833</v>
      </c>
      <c r="Q348" s="603">
        <v>44865</v>
      </c>
      <c r="R348" s="609">
        <f t="shared" si="103"/>
        <v>5.5555555555555607</v>
      </c>
      <c r="S348" s="667">
        <f>IF(INDEX(Historical!$D$7:$D$1225,MATCH(B348,Historical!$B$7:$B$1249,0))=0,"n/a",(INDEX(Historical!$C$7:$C$1227,MATCH(B348,Historical!$B$7:$B$1249,0))/INDEX(Historical!$D$7:$D$1225,MATCH(B348,Historical!$B$7:$B$1249,0))-1)*100)</f>
        <v>20.408163265306122</v>
      </c>
      <c r="T348" s="667">
        <f>IF(INDEX(Historical!$F$7:$F$1218,MATCH(B348,Historical!$B$7:$B$1249,0))=0,"n/a",((INDEX(Historical!$C$7:$C$1227,MATCH(B348,Historical!$B$7:$B$1249,0))/INDEX(Historical!$F$7:$F$1218,MATCH(B348,Historical!$B$7:$B$1249,0)))^(1/3)-1)*100)</f>
        <v>24.873359088700763</v>
      </c>
      <c r="U348" s="667">
        <f>IF(INDEX(Historical!$H$7:$H$1218,MATCH(B348,Historical!$B$7:$B$1249,0))=0,"n/a",((INDEX(Historical!$C$7:$C$1227,MATCH(B348,Historical!$B$7:$B$1249,0))/INDEX(Historical!$H$7:$H$1218,MATCH(B348,Historical!$B$7:$B$1249,0)))^(1/5)-1)*100)</f>
        <v>50.192049017759864</v>
      </c>
      <c r="V348" s="667" t="str">
        <f>IF(INDEX(Historical!$N$7:$N$1218,MATCH(B348,Historical!$B$7:$B$1249,0))=0,"n/a",((INDEX(Historical!$C$7:$C$1227,MATCH(B348,Historical!$B$7:$B$1249,0))/INDEX(Historical!$N$7:$N$1218,MATCH(B348,Historical!$B$7:$B$1249,0)))^(1/10)-1)*100)</f>
        <v>n/a</v>
      </c>
      <c r="W348" s="668" t="str">
        <f t="shared" si="104"/>
        <v>n/a</v>
      </c>
      <c r="X348" s="669" t="str">
        <f t="shared" si="105"/>
        <v>n/a</v>
      </c>
      <c r="Y348" s="834"/>
      <c r="Z348" s="618">
        <f t="shared" si="106"/>
        <v>11.62079510703364</v>
      </c>
      <c r="AA348" s="844">
        <f t="shared" si="107"/>
        <v>6.663608562691131</v>
      </c>
      <c r="AB348" s="845">
        <v>12</v>
      </c>
      <c r="AC348" s="824">
        <v>3.27</v>
      </c>
      <c r="AD348" s="824" t="s">
        <v>135</v>
      </c>
      <c r="AE348" s="824">
        <v>2.2000000000000002</v>
      </c>
      <c r="AF348" s="824">
        <v>1.06</v>
      </c>
      <c r="AG348" s="824">
        <v>15</v>
      </c>
      <c r="AH348" s="824">
        <v>-40.200000000000003</v>
      </c>
      <c r="AI348" s="824">
        <v>2.68</v>
      </c>
      <c r="AJ348" s="824">
        <v>-7.1999999999999993</v>
      </c>
      <c r="AK348" s="824" t="s">
        <v>135</v>
      </c>
      <c r="AL348" s="836">
        <v>217.52</v>
      </c>
      <c r="AM348" s="830">
        <v>2.5</v>
      </c>
      <c r="AN348" s="824">
        <v>0.26</v>
      </c>
      <c r="AO348" s="705">
        <f t="shared" si="108"/>
        <v>45.27235968407286</v>
      </c>
      <c r="AP348" s="706">
        <f t="shared" si="109"/>
        <v>51.935968246763991</v>
      </c>
      <c r="AQ348" s="846">
        <f t="shared" si="110"/>
        <v>-43.970543158273131</v>
      </c>
      <c r="AR348" s="618">
        <f>INDEX(Historical!$C$7:$C$1227,MATCH(B348,Historical!$B$7:$B$1249,0))*IF(AH348="n/a",1.03,IF(AH348&lt;0,1.01,IF(AH348&gt;10,1.1,(1+AH348/100))))</f>
        <v>0.29794999999999999</v>
      </c>
      <c r="AS348" s="844">
        <f t="shared" si="111"/>
        <v>0.30593505999999998</v>
      </c>
      <c r="AT348" s="844">
        <f t="shared" si="112"/>
        <v>0.31511311180000001</v>
      </c>
      <c r="AU348" s="844">
        <f t="shared" si="112"/>
        <v>0.32456650515400004</v>
      </c>
      <c r="AV348" s="844">
        <f t="shared" si="112"/>
        <v>0.33430350030862005</v>
      </c>
      <c r="AW348" s="618">
        <f t="shared" si="113"/>
        <v>1.5778681772626202</v>
      </c>
      <c r="AX348" s="713">
        <f t="shared" si="114"/>
        <v>7.2412490925315289</v>
      </c>
      <c r="AY348" s="891">
        <v>0.5</v>
      </c>
      <c r="AZ348" s="830">
        <v>29.659999999999997</v>
      </c>
      <c r="BA348" s="830">
        <v>-6.660000000000001</v>
      </c>
      <c r="BB348" s="830">
        <v>4.71</v>
      </c>
      <c r="BC348" s="830">
        <v>5.65</v>
      </c>
      <c r="BE348" s="594">
        <v>2014</v>
      </c>
      <c r="BF348" s="856">
        <f t="shared" si="115"/>
        <v>1</v>
      </c>
      <c r="BG348" s="840">
        <v>1.3</v>
      </c>
      <c r="BH348" s="823" t="s">
        <v>4455</v>
      </c>
      <c r="BI348" s="823" t="s">
        <v>4456</v>
      </c>
    </row>
    <row r="349" spans="1:61" ht="11.25" hidden="1" customHeight="1" x14ac:dyDescent="0.2">
      <c r="A349" s="829" t="s">
        <v>4910</v>
      </c>
      <c r="B349" s="833" t="s">
        <v>1303</v>
      </c>
      <c r="C349" s="889" t="s">
        <v>111</v>
      </c>
      <c r="D349" s="889" t="s">
        <v>210</v>
      </c>
      <c r="E349" s="699">
        <v>10</v>
      </c>
      <c r="F349" s="1153">
        <v>472</v>
      </c>
      <c r="G349" s="1153" t="s">
        <v>36</v>
      </c>
      <c r="H349" s="1153" t="s">
        <v>36</v>
      </c>
      <c r="I349">
        <v>80.61</v>
      </c>
      <c r="J349" s="618">
        <f t="shared" si="101"/>
        <v>1.3100111648678825</v>
      </c>
      <c r="K349" s="835">
        <v>0.26400000000000001</v>
      </c>
      <c r="L349" s="845">
        <v>4</v>
      </c>
      <c r="M349" s="609">
        <f t="shared" si="102"/>
        <v>1.056</v>
      </c>
      <c r="N349" s="828" t="s">
        <v>162</v>
      </c>
      <c r="O349" s="700">
        <v>0.22</v>
      </c>
      <c r="P349" s="603">
        <v>44628</v>
      </c>
      <c r="Q349" s="603">
        <v>44655</v>
      </c>
      <c r="R349" s="609">
        <f t="shared" si="103"/>
        <v>20.000000000000004</v>
      </c>
      <c r="S349" s="667">
        <f>IF(INDEX(Historical!$D$7:$D$1225,MATCH(B349,Historical!$B$7:$B$1249,0))=0,"n/a",(INDEX(Historical!$C$7:$C$1227,MATCH(B349,Historical!$B$7:$B$1249,0))/INDEX(Historical!$D$7:$D$1225,MATCH(B349,Historical!$B$7:$B$1249,0))-1)*100)</f>
        <v>30.177514792899409</v>
      </c>
      <c r="T349" s="667">
        <f>IF(INDEX(Historical!$F$7:$F$1218,MATCH(B349,Historical!$B$7:$B$1249,0))=0,"n/a",((INDEX(Historical!$C$7:$C$1227,MATCH(B349,Historical!$B$7:$B$1249,0))/INDEX(Historical!$F$7:$F$1218,MATCH(B349,Historical!$B$7:$B$1249,0)))^(1/3)-1)*100)</f>
        <v>17.970284693587992</v>
      </c>
      <c r="U349" s="667">
        <f>IF(INDEX(Historical!$H$7:$H$1218,MATCH(B349,Historical!$B$7:$B$1249,0))=0,"n/a",((INDEX(Historical!$C$7:$C$1227,MATCH(B349,Historical!$B$7:$B$1249,0))/INDEX(Historical!$H$7:$H$1218,MATCH(B349,Historical!$B$7:$B$1249,0)))^(1/5)-1)*100)</f>
        <v>12.150237889617976</v>
      </c>
      <c r="V349" s="667">
        <f>IF(INDEX(Historical!$N$7:$N$1218,MATCH(B349,Historical!$B$7:$B$1249,0))=0,"n/a",((INDEX(Historical!$C$7:$C$1227,MATCH(B349,Historical!$B$7:$B$1249,0))/INDEX(Historical!$N$7:$N$1218,MATCH(B349,Historical!$B$7:$B$1249,0)))^(1/10)-1)*100)</f>
        <v>8.8103916629037151</v>
      </c>
      <c r="W349" s="668">
        <f t="shared" si="104"/>
        <v>1.3790803354153633</v>
      </c>
      <c r="X349" s="669">
        <f t="shared" si="105"/>
        <v>0.97201903116943811</v>
      </c>
      <c r="Y349" s="638"/>
      <c r="Z349" s="618">
        <f t="shared" si="106"/>
        <v>25.023696682464458</v>
      </c>
      <c r="AA349" s="844">
        <f t="shared" si="107"/>
        <v>19.101895734597157</v>
      </c>
      <c r="AB349" s="845">
        <v>12</v>
      </c>
      <c r="AC349" s="824">
        <v>4.22</v>
      </c>
      <c r="AD349" s="824">
        <v>1.84</v>
      </c>
      <c r="AE349" s="824">
        <v>2.36</v>
      </c>
      <c r="AF349" s="824">
        <v>3.3</v>
      </c>
      <c r="AG349" s="824">
        <v>17</v>
      </c>
      <c r="AH349" s="824">
        <v>449.7</v>
      </c>
      <c r="AI349" s="824">
        <v>13.05</v>
      </c>
      <c r="AJ349" s="824">
        <v>12.5</v>
      </c>
      <c r="AK349" s="824">
        <v>10.6</v>
      </c>
      <c r="AL349" s="836">
        <v>6830</v>
      </c>
      <c r="AM349" s="830">
        <v>0.3</v>
      </c>
      <c r="AN349" s="824">
        <v>0.27</v>
      </c>
      <c r="AO349" s="705">
        <f t="shared" si="108"/>
        <v>-5.6416466801112986</v>
      </c>
      <c r="AP349" s="706">
        <f t="shared" si="109"/>
        <v>13.460249054485859</v>
      </c>
      <c r="AQ349" s="846">
        <f t="shared" si="110"/>
        <v>67.380147401284802</v>
      </c>
      <c r="AR349" s="618">
        <f>INDEX(Historical!$C$7:$C$1227,MATCH(B349,Historical!$B$7:$B$1249,0))*IF(AH349="n/a",1.03,IF(AH349&lt;0,1.01,IF(AH349&gt;10,1.1,(1+AH349/100))))</f>
        <v>0.96800000000000008</v>
      </c>
      <c r="AS349" s="844">
        <f t="shared" si="111"/>
        <v>1.0648000000000002</v>
      </c>
      <c r="AT349" s="844">
        <f t="shared" si="112"/>
        <v>1.1712800000000003</v>
      </c>
      <c r="AU349" s="844">
        <f t="shared" si="112"/>
        <v>1.2884080000000004</v>
      </c>
      <c r="AV349" s="844">
        <f t="shared" si="112"/>
        <v>1.4172488000000005</v>
      </c>
      <c r="AW349" s="618">
        <f t="shared" si="113"/>
        <v>5.9097368000000019</v>
      </c>
      <c r="AX349" s="713">
        <f t="shared" si="114"/>
        <v>7.3312700657486687</v>
      </c>
      <c r="AY349" s="891">
        <v>1.45</v>
      </c>
      <c r="AZ349" s="830">
        <v>32.54</v>
      </c>
      <c r="BA349" s="830">
        <v>-19.509999999999998</v>
      </c>
      <c r="BB349" s="830">
        <v>13.99</v>
      </c>
      <c r="BC349" s="830">
        <v>13.63</v>
      </c>
      <c r="BD349" s="612"/>
      <c r="BE349" s="594">
        <v>2013</v>
      </c>
      <c r="BF349" s="856">
        <f t="shared" si="115"/>
        <v>1</v>
      </c>
      <c r="BG349" s="840">
        <v>9.7000000000000011</v>
      </c>
      <c r="BH349" s="823" t="s">
        <v>4455</v>
      </c>
      <c r="BI349" s="823" t="s">
        <v>4456</v>
      </c>
    </row>
    <row r="350" spans="1:61" ht="11.25" customHeight="1" x14ac:dyDescent="0.2">
      <c r="A350" s="822" t="s">
        <v>5129</v>
      </c>
      <c r="B350" s="833" t="s">
        <v>349</v>
      </c>
      <c r="C350" s="889" t="s">
        <v>244</v>
      </c>
      <c r="D350" s="889" t="s">
        <v>4214</v>
      </c>
      <c r="E350" s="699">
        <v>55</v>
      </c>
      <c r="F350" s="1153">
        <v>21</v>
      </c>
      <c r="G350" s="1159" t="s">
        <v>114</v>
      </c>
      <c r="H350" s="1159" t="s">
        <v>114</v>
      </c>
      <c r="I350" t="n">
        <v>152.28</v>
      </c>
      <c r="J350" s="618">
        <f t="shared" si="101"/>
        <v>2.8368794326241136</v>
      </c>
      <c r="K350" s="835">
        <v>1.08</v>
      </c>
      <c r="L350" s="845">
        <v>4</v>
      </c>
      <c r="M350" s="609">
        <f t="shared" si="102"/>
        <v>4.32</v>
      </c>
      <c r="N350" s="828" t="s">
        <v>292</v>
      </c>
      <c r="O350" s="700">
        <v>0.9</v>
      </c>
      <c r="P350" s="603">
        <v>44789</v>
      </c>
      <c r="Q350" s="603">
        <v>44814</v>
      </c>
      <c r="R350" s="609">
        <f t="shared" si="103"/>
        <v>20.000000000000004</v>
      </c>
      <c r="S350" s="667">
        <f>IF(INDEX(Historical!$D$7:$D$1225,MATCH(B350,Historical!$B$7:$B$1249,0))=0,"n/a",(INDEX(Historical!$C$7:$C$1227,MATCH(B350,Historical!$B$7:$B$1249,0))/INDEX(Historical!$D$7:$D$1225,MATCH(B350,Historical!$B$7:$B$1249,0))-1)*100)</f>
        <v>17.910447761194035</v>
      </c>
      <c r="T350" s="667">
        <f>IF(INDEX(Historical!$F$7:$F$1218,MATCH(B350,Historical!$B$7:$B$1249,0))=0,"n/a",((INDEX(Historical!$C$7:$C$1227,MATCH(B350,Historical!$B$7:$B$1249,0))/INDEX(Historical!$F$7:$F$1218,MATCH(B350,Historical!$B$7:$B$1249,0)))^(1/3)-1)*100)</f>
        <v>7.8356053416644755</v>
      </c>
      <c r="U350" s="667">
        <f>IF(INDEX(Historical!$H$7:$H$1218,MATCH(B350,Historical!$B$7:$B$1249,0))=0,"n/a",((INDEX(Historical!$C$7:$C$1227,MATCH(B350,Historical!$B$7:$B$1249,0))/INDEX(Historical!$H$7:$H$1218,MATCH(B350,Historical!$B$7:$B$1249,0)))^(1/5)-1)*100)</f>
        <v>6.3750603655610361</v>
      </c>
      <c r="V350" s="667">
        <f>IF(INDEX(Historical!$N$7:$N$1218,MATCH(B350,Historical!$B$7:$B$1249,0))=0,"n/a",((INDEX(Historical!$C$7:$C$1227,MATCH(B350,Historical!$B$7:$B$1249,0))/INDEX(Historical!$N$7:$N$1218,MATCH(B350,Historical!$B$7:$B$1249,0)))^(1/10)-1)*100)</f>
        <v>11.129520316167785</v>
      </c>
      <c r="W350" s="668">
        <f t="shared" si="104"/>
        <v>0.57280639097266628</v>
      </c>
      <c r="X350" s="669">
        <f t="shared" si="105"/>
        <v>0.25297858593496175</v>
      </c>
      <c r="Y350" s="833"/>
      <c r="Z350" s="618">
        <f t="shared" si="106"/>
        <v>59.178082191780824</v>
      </c>
      <c r="AA350" s="844">
        <f t="shared" si="107"/>
        <v>20.860273972602741</v>
      </c>
      <c r="AB350" s="845">
        <v>1</v>
      </c>
      <c r="AC350" s="824">
        <v>7.3</v>
      </c>
      <c r="AD350" s="824" t="s">
        <v>135</v>
      </c>
      <c r="AE350" s="824">
        <v>0.68</v>
      </c>
      <c r="AF350" s="824">
        <v>7.25</v>
      </c>
      <c r="AG350" s="824">
        <v>48.8</v>
      </c>
      <c r="AH350" s="824">
        <v>63.1</v>
      </c>
      <c r="AI350" s="824">
        <v>74.739999999999995</v>
      </c>
      <c r="AJ350" s="824">
        <v>25.2</v>
      </c>
      <c r="AK350" s="824">
        <v>-0.44</v>
      </c>
      <c r="AL350" s="836">
        <v>73980</v>
      </c>
      <c r="AM350" s="830">
        <v>0.2</v>
      </c>
      <c r="AN350" s="824">
        <v>1.43</v>
      </c>
      <c r="AO350" s="705">
        <f t="shared" si="108"/>
        <v>-11.648334174417592</v>
      </c>
      <c r="AP350" s="706">
        <f t="shared" si="109"/>
        <v>9.2119397981851492</v>
      </c>
      <c r="AQ350" s="846">
        <f t="shared" si="110"/>
        <v>159.26133216537397</v>
      </c>
      <c r="AR350" s="618">
        <f>INDEX(Historical!$C$7:$C$1227,MATCH(B350,Historical!$B$7:$B$1249,0))*IF(AH350="n/a",1.03,IF(AH350&lt;0,1.01,IF(AH350&gt;10,1.1,(1+AH350/100))))</f>
        <v>3.4760000000000004</v>
      </c>
      <c r="AS350" s="844">
        <f t="shared" si="111"/>
        <v>3.8236000000000008</v>
      </c>
      <c r="AT350" s="844">
        <f t="shared" si="112"/>
        <v>3.8618360000000007</v>
      </c>
      <c r="AU350" s="844">
        <f t="shared" si="112"/>
        <v>3.9004543600000008</v>
      </c>
      <c r="AV350" s="844">
        <f t="shared" si="112"/>
        <v>3.9394589036000007</v>
      </c>
      <c r="AW350" s="618">
        <f t="shared" si="113"/>
        <v>19.001349263600005</v>
      </c>
      <c r="AX350" s="713">
        <f t="shared" si="114"/>
        <v>12.477902064355138</v>
      </c>
      <c r="AY350" s="891">
        <v>1.01</v>
      </c>
      <c r="AZ350" s="830">
        <v>21.81</v>
      </c>
      <c r="BA350" s="830">
        <v>-34.449999999999996</v>
      </c>
      <c r="BB350" s="830">
        <v>5.1499999999999995</v>
      </c>
      <c r="BC350" s="830">
        <v>-6.4600000000000009</v>
      </c>
      <c r="BE350" s="594">
        <v>1968</v>
      </c>
      <c r="BF350" s="856">
        <f t="shared" si="115"/>
        <v>7</v>
      </c>
      <c r="BG350" s="840">
        <v>11.1</v>
      </c>
      <c r="BH350" s="823" t="s">
        <v>4455</v>
      </c>
      <c r="BI350" s="823" t="s">
        <v>4456</v>
      </c>
    </row>
    <row r="351" spans="1:61" ht="11.25" hidden="1" customHeight="1" x14ac:dyDescent="0.2">
      <c r="A351" s="829" t="s">
        <v>4912</v>
      </c>
      <c r="B351" s="833" t="s">
        <v>633</v>
      </c>
      <c r="C351" s="889" t="s">
        <v>111</v>
      </c>
      <c r="D351" s="889" t="s">
        <v>4223</v>
      </c>
      <c r="E351" s="699">
        <v>19</v>
      </c>
      <c r="F351" s="1153">
        <v>189</v>
      </c>
      <c r="G351" s="1153" t="s">
        <v>105</v>
      </c>
      <c r="H351" s="1153" t="s">
        <v>105</v>
      </c>
      <c r="I351" t="n">
        <v>177.64</v>
      </c>
      <c r="J351" s="618">
        <f t="shared" si="101"/>
        <v>0.90069804098176098</v>
      </c>
      <c r="K351" s="835">
        <v>0.4</v>
      </c>
      <c r="L351" s="845">
        <v>4</v>
      </c>
      <c r="M351" s="609">
        <f t="shared" si="102"/>
        <v>1.6</v>
      </c>
      <c r="N351" s="828" t="s">
        <v>427</v>
      </c>
      <c r="O351" s="700">
        <v>0.3</v>
      </c>
      <c r="P351" s="603">
        <v>44595</v>
      </c>
      <c r="Q351" s="603">
        <v>44610</v>
      </c>
      <c r="R351" s="609">
        <f t="shared" si="103"/>
        <v>33.33333333333335</v>
      </c>
      <c r="S351" s="667">
        <f>IF(INDEX(Historical!$D$7:$D$1225,MATCH(B351,Historical!$B$7:$B$1249,0))=0,"n/a",(INDEX(Historical!$C$7:$C$1227,MATCH(B351,Historical!$B$7:$B$1249,0))/INDEX(Historical!$D$7:$D$1225,MATCH(B351,Historical!$B$7:$B$1249,0))-1)*100)</f>
        <v>9.259259259259256</v>
      </c>
      <c r="T351" s="667">
        <f>IF(INDEX(Historical!$F$7:$F$1218,MATCH(B351,Historical!$B$7:$B$1249,0))=0,"n/a",((INDEX(Historical!$C$7:$C$1227,MATCH(B351,Historical!$B$7:$B$1249,0))/INDEX(Historical!$F$7:$F$1218,MATCH(B351,Historical!$B$7:$B$1249,0)))^(1/3)-1)*100)</f>
        <v>7.1199245451753157</v>
      </c>
      <c r="U351" s="667">
        <f>IF(INDEX(Historical!$H$7:$H$1218,MATCH(B351,Historical!$B$7:$B$1249,0))=0,"n/a",((INDEX(Historical!$C$7:$C$1227,MATCH(B351,Historical!$B$7:$B$1249,0))/INDEX(Historical!$H$7:$H$1218,MATCH(B351,Historical!$B$7:$B$1249,0)))^(1/5)-1)*100)</f>
        <v>6.042477819475911</v>
      </c>
      <c r="V351" s="667">
        <f>IF(INDEX(Historical!$N$7:$N$1218,MATCH(B351,Historical!$B$7:$B$1249,0))=0,"n/a",((INDEX(Historical!$C$7:$C$1227,MATCH(B351,Historical!$B$7:$B$1249,0))/INDEX(Historical!$N$7:$N$1218,MATCH(B351,Historical!$B$7:$B$1249,0)))^(1/10)-1)*100)</f>
        <v>8.5395124330390537</v>
      </c>
      <c r="W351" s="668">
        <f t="shared" si="104"/>
        <v>0.70759049381997396</v>
      </c>
      <c r="X351" s="669">
        <f t="shared" si="105"/>
        <v>0.45093118055790382</v>
      </c>
      <c r="Y351" s="628"/>
      <c r="Z351" s="618">
        <f t="shared" si="106"/>
        <v>16.736401673640167</v>
      </c>
      <c r="AA351" s="844">
        <f t="shared" si="107"/>
        <v>18.581589958158993</v>
      </c>
      <c r="AB351" s="845">
        <v>12</v>
      </c>
      <c r="AC351" s="824">
        <v>9.56</v>
      </c>
      <c r="AD351" s="824">
        <v>1.29</v>
      </c>
      <c r="AE351" s="824">
        <v>1.25</v>
      </c>
      <c r="AF351" s="824">
        <v>5.32</v>
      </c>
      <c r="AG351" s="824">
        <v>30.599999999999998</v>
      </c>
      <c r="AH351" s="824">
        <v>50.6</v>
      </c>
      <c r="AI351" s="824">
        <v>-1.83</v>
      </c>
      <c r="AJ351" s="824">
        <v>13.4</v>
      </c>
      <c r="AK351" s="824">
        <v>14.6</v>
      </c>
      <c r="AL351" s="836">
        <v>18260</v>
      </c>
      <c r="AM351" s="830">
        <v>0.3</v>
      </c>
      <c r="AN351" s="824">
        <v>0.35</v>
      </c>
      <c r="AO351" s="705">
        <f t="shared" si="108"/>
        <v>-11.638414097701322</v>
      </c>
      <c r="AP351" s="706">
        <f t="shared" si="109"/>
        <v>6.9431758604576723</v>
      </c>
      <c r="AQ351" s="846">
        <f t="shared" si="110"/>
        <v>109.60710184894431</v>
      </c>
      <c r="AR351" s="618">
        <f>INDEX(Historical!$C$7:$C$1227,MATCH(B351,Historical!$B$7:$B$1249,0))*IF(AH351="n/a",1.03,IF(AH351&lt;0,1.01,IF(AH351&gt;10,1.1,(1+AH351/100))))</f>
        <v>1.298</v>
      </c>
      <c r="AS351" s="844">
        <f t="shared" si="111"/>
        <v>1.31098</v>
      </c>
      <c r="AT351" s="844">
        <f t="shared" si="112"/>
        <v>1.4420780000000002</v>
      </c>
      <c r="AU351" s="844">
        <f t="shared" si="112"/>
        <v>1.5862858000000004</v>
      </c>
      <c r="AV351" s="844">
        <f t="shared" si="112"/>
        <v>1.7449143800000007</v>
      </c>
      <c r="AW351" s="618">
        <f t="shared" si="113"/>
        <v>7.3822581800000018</v>
      </c>
      <c r="AX351" s="713">
        <f t="shared" si="114"/>
        <v>4.1557409254672386</v>
      </c>
      <c r="AY351" s="891">
        <v>1.1200000000000001</v>
      </c>
      <c r="AZ351" s="830">
        <v>19.470000000000002</v>
      </c>
      <c r="BA351" s="830">
        <v>-15.72</v>
      </c>
      <c r="BB351" s="830">
        <v>7.9399999999999995</v>
      </c>
      <c r="BC351" s="830">
        <v>4.01</v>
      </c>
      <c r="BE351" s="594">
        <v>2004</v>
      </c>
      <c r="BF351" s="856">
        <f t="shared" si="115"/>
        <v>2</v>
      </c>
      <c r="BG351" s="840">
        <v>14.2</v>
      </c>
      <c r="BH351" s="823" t="s">
        <v>4455</v>
      </c>
      <c r="BI351" s="823" t="s">
        <v>4456</v>
      </c>
    </row>
    <row r="352" spans="1:61" ht="11.25" hidden="1" customHeight="1" x14ac:dyDescent="0.2">
      <c r="A352" s="839" t="s">
        <v>5253</v>
      </c>
      <c r="B352" s="833" t="s">
        <v>5248</v>
      </c>
      <c r="C352" s="889" t="s">
        <v>127</v>
      </c>
      <c r="D352" s="889" t="s">
        <v>4194</v>
      </c>
      <c r="E352" s="699">
        <v>6</v>
      </c>
      <c r="F352" s="1153">
        <v>673</v>
      </c>
      <c r="G352" s="1132" t="s">
        <v>105</v>
      </c>
      <c r="H352" s="1132" t="s">
        <v>105</v>
      </c>
      <c r="I352">
        <v>81.69</v>
      </c>
      <c r="J352" s="618">
        <f t="shared" si="101"/>
        <v>0.91810503121557108</v>
      </c>
      <c r="K352" s="835">
        <v>0.75</v>
      </c>
      <c r="L352" s="845">
        <v>1</v>
      </c>
      <c r="M352" s="609">
        <f t="shared" si="102"/>
        <v>0.75</v>
      </c>
      <c r="N352" s="828" t="s">
        <v>1748</v>
      </c>
      <c r="O352" s="700">
        <v>0.7</v>
      </c>
      <c r="P352" s="603">
        <v>44784</v>
      </c>
      <c r="Q352" s="603">
        <v>44804</v>
      </c>
      <c r="R352" s="609">
        <f t="shared" si="103"/>
        <v>7.1428571428571495</v>
      </c>
      <c r="S352" s="667">
        <f>IF(INDEX(Historical!$D$7:$D$1225,MATCH(B352,Historical!$B$7:$B$1249,0))=0,"n/a",(INDEX(Historical!$C$7:$C$1227,MATCH(B352,Historical!$B$7:$B$1249,0))/INDEX(Historical!$D$7:$D$1225,MATCH(B352,Historical!$B$7:$B$1249,0))-1)*100)</f>
        <v>7.6923076923076872</v>
      </c>
      <c r="T352" s="667">
        <f>IF(INDEX(Historical!$F$7:$F$1218,MATCH(B352,Historical!$B$7:$B$1249,0))=0,"n/a",((INDEX(Historical!$C$7:$C$1227,MATCH(B352,Historical!$B$7:$B$1249,0))/INDEX(Historical!$F$7:$F$1218,MATCH(B352,Historical!$B$7:$B$1249,0)))^(1/3)-1)*100)</f>
        <v>8.3706762661827092</v>
      </c>
      <c r="U352" s="667" t="str">
        <f>IF(INDEX(Historical!$H$7:$H$1218,MATCH(B352,Historical!$B$7:$B$1249,0))=0,"n/a",((INDEX(Historical!$C$7:$C$1227,MATCH(B352,Historical!$B$7:$B$1249,0))/INDEX(Historical!$H$7:$H$1218,MATCH(B352,Historical!$B$7:$B$1249,0)))^(1/5)-1)*100)</f>
        <v>n/a</v>
      </c>
      <c r="V352" s="667" t="str">
        <f>IF(INDEX(Historical!$N$7:$N$1218,MATCH(B352,Historical!$B$7:$B$1249,0))=0,"n/a",((INDEX(Historical!$C$7:$C$1227,MATCH(B352,Historical!$B$7:$B$1249,0))/INDEX(Historical!$N$7:$N$1218,MATCH(B352,Historical!$B$7:$B$1249,0)))^(1/10)-1)*100)</f>
        <v>n/a</v>
      </c>
      <c r="W352" s="668" t="str">
        <f t="shared" si="104"/>
        <v>n/a</v>
      </c>
      <c r="X352" s="669" t="str">
        <f t="shared" si="105"/>
        <v>n/a</v>
      </c>
      <c r="Y352" s="640"/>
      <c r="Z352" s="618">
        <f t="shared" si="106"/>
        <v>14.970059880239523</v>
      </c>
      <c r="AA352" s="844">
        <f t="shared" si="107"/>
        <v>16.305389221556887</v>
      </c>
      <c r="AB352" s="845">
        <v>5</v>
      </c>
      <c r="AC352" s="824">
        <v>5.01</v>
      </c>
      <c r="AD352" s="824" t="s">
        <v>135</v>
      </c>
      <c r="AE352" s="824">
        <v>0.98</v>
      </c>
      <c r="AF352" s="824">
        <v>3.55</v>
      </c>
      <c r="AG352" s="824">
        <v>22.2</v>
      </c>
      <c r="AH352" s="824">
        <v>3.1</v>
      </c>
      <c r="AI352" s="824" t="s">
        <v>135</v>
      </c>
      <c r="AJ352" s="824">
        <v>11</v>
      </c>
      <c r="AK352" s="824" t="s">
        <v>135</v>
      </c>
      <c r="AL352" s="836">
        <v>965.58</v>
      </c>
      <c r="AM352" s="830">
        <v>2</v>
      </c>
      <c r="AN352" s="824">
        <v>0.2</v>
      </c>
      <c r="AO352" s="705" t="str">
        <f t="shared" si="108"/>
        <v>n/a</v>
      </c>
      <c r="AP352" s="706" t="str">
        <f t="shared" si="109"/>
        <v>n/a</v>
      </c>
      <c r="AQ352" s="846">
        <f t="shared" si="110"/>
        <v>60.394141949728784</v>
      </c>
      <c r="AR352" s="618">
        <f>INDEX(Historical!$C$7:$C$1227,MATCH(B352,Historical!$B$7:$B$1249,0))*IF(AH352="n/a",1.03,IF(AH352&lt;0,1.01,IF(AH352&gt;10,1.1,(1+AH352/100))))</f>
        <v>0.7216999999999999</v>
      </c>
      <c r="AS352" s="844">
        <f t="shared" si="111"/>
        <v>0.74335099999999987</v>
      </c>
      <c r="AT352" s="844">
        <f t="shared" si="112"/>
        <v>0.76565152999999986</v>
      </c>
      <c r="AU352" s="844">
        <f t="shared" si="112"/>
        <v>0.78862107589999986</v>
      </c>
      <c r="AV352" s="844">
        <f t="shared" si="112"/>
        <v>0.8122797081769999</v>
      </c>
      <c r="AW352" s="618">
        <f t="shared" si="113"/>
        <v>3.8316033140769994</v>
      </c>
      <c r="AX352" s="713">
        <f t="shared" si="114"/>
        <v>4.6904190403684654</v>
      </c>
      <c r="AY352" s="891">
        <v>0.33</v>
      </c>
      <c r="AZ352" s="830">
        <v>28.98</v>
      </c>
      <c r="BA352" s="830">
        <v>-6.1400000000000006</v>
      </c>
      <c r="BB352" s="830">
        <v>5.54</v>
      </c>
      <c r="BC352" s="830">
        <v>10.100000000000001</v>
      </c>
      <c r="BE352" s="594">
        <v>2017</v>
      </c>
      <c r="BF352" s="856">
        <f t="shared" si="115"/>
        <v>1</v>
      </c>
      <c r="BG352" s="840">
        <v>13.100000000000001</v>
      </c>
      <c r="BH352" s="823" t="s">
        <v>4455</v>
      </c>
      <c r="BI352" s="823" t="s">
        <v>4456</v>
      </c>
    </row>
    <row r="353" spans="1:61" ht="11.25" hidden="1" customHeight="1" x14ac:dyDescent="0.2">
      <c r="A353" s="839" t="s">
        <v>4560</v>
      </c>
      <c r="B353" s="833" t="s">
        <v>4550</v>
      </c>
      <c r="C353" s="889" t="s">
        <v>107</v>
      </c>
      <c r="D353" s="889" t="s">
        <v>4509</v>
      </c>
      <c r="E353" s="699">
        <v>6</v>
      </c>
      <c r="F353" s="1153">
        <v>650</v>
      </c>
      <c r="G353" s="1093" t="s">
        <v>105</v>
      </c>
      <c r="H353" s="1093" t="s">
        <v>105</v>
      </c>
      <c r="I353" t="n">
        <v>35.73</v>
      </c>
      <c r="J353" s="618">
        <f t="shared" si="101"/>
        <v>3.3585222502099077</v>
      </c>
      <c r="K353" s="835">
        <v>0.3</v>
      </c>
      <c r="L353" s="845">
        <v>4</v>
      </c>
      <c r="M353" s="609">
        <f t="shared" si="102"/>
        <v>1.2</v>
      </c>
      <c r="N353" s="828" t="s">
        <v>508</v>
      </c>
      <c r="O353" s="700">
        <v>0.25</v>
      </c>
      <c r="P353" s="603">
        <v>44603</v>
      </c>
      <c r="Q353" s="603">
        <v>44617</v>
      </c>
      <c r="R353" s="609">
        <f t="shared" si="103"/>
        <v>19.999999999999996</v>
      </c>
      <c r="S353" s="667">
        <f>IF(INDEX(Historical!$D$7:$D$1225,MATCH(B353,Historical!$B$7:$B$1249,0))=0,"n/a",(INDEX(Historical!$C$7:$C$1227,MATCH(B353,Historical!$B$7:$B$1249,0))/INDEX(Historical!$D$7:$D$1225,MATCH(B353,Historical!$B$7:$B$1249,0))-1)*100)</f>
        <v>50</v>
      </c>
      <c r="T353" s="667">
        <f>IF(INDEX(Historical!$F$7:$F$1218,MATCH(B353,Historical!$B$7:$B$1249,0))=0,"n/a",((INDEX(Historical!$C$7:$C$1227,MATCH(B353,Historical!$B$7:$B$1249,0))/INDEX(Historical!$F$7:$F$1218,MATCH(B353,Historical!$B$7:$B$1249,0)))^(1/3)-1)*100)</f>
        <v>25.99210498948732</v>
      </c>
      <c r="U353" s="667">
        <f>IF(INDEX(Historical!$H$7:$H$1218,MATCH(B353,Historical!$B$7:$B$1249,0))=0,"n/a",((INDEX(Historical!$C$7:$C$1227,MATCH(B353,Historical!$B$7:$B$1249,0))/INDEX(Historical!$H$7:$H$1218,MATCH(B353,Historical!$B$7:$B$1249,0)))^(1/5)-1)*100)</f>
        <v>29.19940099556333</v>
      </c>
      <c r="V353" s="667">
        <f>IF(INDEX(Historical!$N$7:$N$1218,MATCH(B353,Historical!$B$7:$B$1249,0))=0,"n/a",((INDEX(Historical!$C$7:$C$1227,MATCH(B353,Historical!$B$7:$B$1249,0))/INDEX(Historical!$N$7:$N$1218,MATCH(B353,Historical!$B$7:$B$1249,0)))^(1/10)-1)*100)</f>
        <v>13.665914413936475</v>
      </c>
      <c r="W353" s="668">
        <f t="shared" si="104"/>
        <v>2.1366591441393656</v>
      </c>
      <c r="X353" s="669">
        <f t="shared" si="105"/>
        <v>0.33408925624214336</v>
      </c>
      <c r="Y353" s="640"/>
      <c r="Z353" s="618">
        <f t="shared" si="106"/>
        <v>32.520325203252028</v>
      </c>
      <c r="AA353" s="844">
        <f t="shared" si="107"/>
        <v>9.6829268292682915</v>
      </c>
      <c r="AB353" s="845">
        <v>11</v>
      </c>
      <c r="AC353" s="824">
        <v>3.69</v>
      </c>
      <c r="AD353" s="824">
        <v>0.56000000000000005</v>
      </c>
      <c r="AE353" s="824">
        <v>1.1499999999999999</v>
      </c>
      <c r="AF353" s="824">
        <v>0.88</v>
      </c>
      <c r="AG353" s="824">
        <v>9.1999999999999993</v>
      </c>
      <c r="AH353" s="824">
        <v>131.9</v>
      </c>
      <c r="AI353" s="824">
        <v>16.07</v>
      </c>
      <c r="AJ353" s="824">
        <v>87.4</v>
      </c>
      <c r="AK353" s="824">
        <v>18</v>
      </c>
      <c r="AL353" s="836">
        <v>8540</v>
      </c>
      <c r="AM353" s="830">
        <v>11.5</v>
      </c>
      <c r="AN353" s="824">
        <v>3.11</v>
      </c>
      <c r="AO353" s="705">
        <f t="shared" si="108"/>
        <v>22.874996416504949</v>
      </c>
      <c r="AP353" s="706">
        <f t="shared" si="109"/>
        <v>32.557923245773239</v>
      </c>
      <c r="AQ353" s="846">
        <f t="shared" si="110"/>
        <v>-38.460579536343467</v>
      </c>
      <c r="AR353" s="618">
        <f>INDEX(Historical!$C$7:$C$1227,MATCH(B353,Historical!$B$7:$B$1249,0))*IF(AH353="n/a",1.03,IF(AH353&lt;0,1.01,IF(AH353&gt;10,1.1,(1+AH353/100))))</f>
        <v>0.9900000000000001</v>
      </c>
      <c r="AS353" s="844">
        <f t="shared" si="111"/>
        <v>1.0890000000000002</v>
      </c>
      <c r="AT353" s="844">
        <f t="shared" si="112"/>
        <v>1.1979000000000004</v>
      </c>
      <c r="AU353" s="844">
        <f t="shared" si="112"/>
        <v>1.3176900000000005</v>
      </c>
      <c r="AV353" s="844">
        <f t="shared" si="112"/>
        <v>1.4494590000000007</v>
      </c>
      <c r="AW353" s="618">
        <f t="shared" si="113"/>
        <v>6.044049000000002</v>
      </c>
      <c r="AX353" s="713">
        <f t="shared" si="114"/>
        <v>16.915894206549126</v>
      </c>
      <c r="AY353" s="891">
        <v>1.39</v>
      </c>
      <c r="AZ353" s="830">
        <v>46.82</v>
      </c>
      <c r="BA353" s="830">
        <v>-8.44</v>
      </c>
      <c r="BB353" s="830">
        <v>13.25</v>
      </c>
      <c r="BC353" s="830">
        <v>17.690000000000001</v>
      </c>
      <c r="BE353" s="594">
        <v>2017</v>
      </c>
      <c r="BF353" s="856">
        <f t="shared" si="115"/>
        <v>1</v>
      </c>
      <c r="BG353" s="840">
        <v>1.6</v>
      </c>
      <c r="BH353" s="823" t="s">
        <v>4455</v>
      </c>
      <c r="BI353" s="823" t="s">
        <v>4456</v>
      </c>
    </row>
    <row r="354" spans="1:61" ht="11.25" hidden="1" customHeight="1" x14ac:dyDescent="0.2">
      <c r="A354" s="829" t="s">
        <v>4913</v>
      </c>
      <c r="B354" s="833" t="s">
        <v>631</v>
      </c>
      <c r="C354" s="889" t="s">
        <v>127</v>
      </c>
      <c r="D354" s="889" t="s">
        <v>4194</v>
      </c>
      <c r="E354" s="699">
        <v>18</v>
      </c>
      <c r="F354" s="1153">
        <v>222</v>
      </c>
      <c r="G354" s="1153" t="s">
        <v>105</v>
      </c>
      <c r="H354" s="1153" t="s">
        <v>105</v>
      </c>
      <c r="I354" t="n">
        <v>156.08</v>
      </c>
      <c r="J354" s="618">
        <f t="shared" si="101"/>
        <v>1.7939518195797026</v>
      </c>
      <c r="K354" s="835">
        <v>0.7</v>
      </c>
      <c r="L354" s="845">
        <v>4</v>
      </c>
      <c r="M354" s="609">
        <f t="shared" si="102"/>
        <v>2.8</v>
      </c>
      <c r="N354" s="828" t="s">
        <v>263</v>
      </c>
      <c r="O354" s="700">
        <v>0.63300000000000001</v>
      </c>
      <c r="P354" s="603">
        <v>44820</v>
      </c>
      <c r="Q354" s="603">
        <v>44845</v>
      </c>
      <c r="R354" s="609">
        <f t="shared" si="103"/>
        <v>10.584518167456549</v>
      </c>
      <c r="S354" s="667">
        <f>IF(INDEX(Historical!$D$7:$D$1225,MATCH(B354,Historical!$B$7:$B$1249,0))=0,"n/a",(INDEX(Historical!$C$7:$C$1227,MATCH(B354,Historical!$B$7:$B$1249,0))/INDEX(Historical!$D$7:$D$1225,MATCH(B354,Historical!$B$7:$B$1249,0))-1)*100)</f>
        <v>5.0434782608695716</v>
      </c>
      <c r="T354" s="667">
        <f>IF(INDEX(Historical!$F$7:$F$1218,MATCH(B354,Historical!$B$7:$B$1249,0))=0,"n/a",((INDEX(Historical!$C$7:$C$1227,MATCH(B354,Historical!$B$7:$B$1249,0))/INDEX(Historical!$F$7:$F$1218,MATCH(B354,Historical!$B$7:$B$1249,0)))^(1/3)-1)*100)</f>
        <v>10.308287310483522</v>
      </c>
      <c r="U354" s="667">
        <f>IF(INDEX(Historical!$H$7:$H$1218,MATCH(B354,Historical!$B$7:$B$1249,0))=0,"n/a",((INDEX(Historical!$C$7:$C$1227,MATCH(B354,Historical!$B$7:$B$1249,0))/INDEX(Historical!$H$7:$H$1218,MATCH(B354,Historical!$B$7:$B$1249,0)))^(1/5)-1)*100)</f>
        <v>9.1426429653928665</v>
      </c>
      <c r="V354" s="667">
        <f>IF(INDEX(Historical!$N$7:$N$1218,MATCH(B354,Historical!$B$7:$B$1249,0))=0,"n/a",((INDEX(Historical!$C$7:$C$1227,MATCH(B354,Historical!$B$7:$B$1249,0))/INDEX(Historical!$N$7:$N$1218,MATCH(B354,Historical!$B$7:$B$1249,0)))^(1/10)-1)*100)</f>
        <v>18.041279899373784</v>
      </c>
      <c r="W354" s="668">
        <f t="shared" si="104"/>
        <v>0.50676243683299926</v>
      </c>
      <c r="X354" s="669" t="str">
        <f t="shared" si="105"/>
        <v>n/a</v>
      </c>
      <c r="Y354" s="633"/>
      <c r="Z354" s="618">
        <f t="shared" si="106"/>
        <v>113.82113821138211</v>
      </c>
      <c r="AA354" s="844">
        <f t="shared" si="107"/>
        <v>63.447154471544721</v>
      </c>
      <c r="AB354" s="845">
        <v>9</v>
      </c>
      <c r="AC354" s="824">
        <v>2.46</v>
      </c>
      <c r="AD354" s="824">
        <v>0.89</v>
      </c>
      <c r="AE354" s="824">
        <v>2.2400000000000002</v>
      </c>
      <c r="AF354" s="824">
        <v>3.58</v>
      </c>
      <c r="AG354" s="824">
        <v>7.3</v>
      </c>
      <c r="AH354" s="824">
        <v>202.2</v>
      </c>
      <c r="AI354" s="824">
        <v>20.79</v>
      </c>
      <c r="AJ354" s="824">
        <v>-6.4</v>
      </c>
      <c r="AK354" s="824">
        <v>73.099999999999994</v>
      </c>
      <c r="AL354" s="836">
        <v>3090</v>
      </c>
      <c r="AM354" s="830">
        <v>18.8</v>
      </c>
      <c r="AN354" s="824">
        <v>0.15</v>
      </c>
      <c r="AO354" s="705">
        <f t="shared" si="108"/>
        <v>-52.510559686572151</v>
      </c>
      <c r="AP354" s="706">
        <f t="shared" si="109"/>
        <v>10.93659478497257</v>
      </c>
      <c r="AQ354" s="846">
        <f t="shared" si="110"/>
        <v>217.72861446218189</v>
      </c>
      <c r="AR354" s="618">
        <f>INDEX(Historical!$C$7:$C$1227,MATCH(B354,Historical!$B$7:$B$1249,0))*IF(AH354="n/a",1.03,IF(AH354&lt;0,1.01,IF(AH354&gt;10,1.1,(1+AH354/100))))</f>
        <v>2.6576</v>
      </c>
      <c r="AS354" s="844">
        <f t="shared" si="111"/>
        <v>2.9233600000000002</v>
      </c>
      <c r="AT354" s="844">
        <f t="shared" si="112"/>
        <v>3.2156960000000003</v>
      </c>
      <c r="AU354" s="844">
        <f t="shared" si="112"/>
        <v>3.5372656000000005</v>
      </c>
      <c r="AV354" s="844">
        <f t="shared" si="112"/>
        <v>3.890992160000001</v>
      </c>
      <c r="AW354" s="618">
        <f t="shared" si="113"/>
        <v>16.22491376</v>
      </c>
      <c r="AX354" s="713">
        <f t="shared" si="114"/>
        <v>10.395254843669912</v>
      </c>
      <c r="AY354" s="891">
        <v>0.49</v>
      </c>
      <c r="AZ354" s="830">
        <v>39.65</v>
      </c>
      <c r="BA354" s="830">
        <v>-1.06</v>
      </c>
      <c r="BB354" s="830">
        <v>14.81</v>
      </c>
      <c r="BC354" s="830">
        <v>14.29</v>
      </c>
      <c r="BE354" s="594">
        <v>2005</v>
      </c>
      <c r="BF354" s="856">
        <f t="shared" si="115"/>
        <v>2</v>
      </c>
      <c r="BG354" s="840">
        <v>5.3</v>
      </c>
      <c r="BH354" s="823" t="s">
        <v>4455</v>
      </c>
      <c r="BI354" s="823" t="s">
        <v>4456</v>
      </c>
    </row>
    <row r="355" spans="1:61" ht="11.25" hidden="1" customHeight="1" x14ac:dyDescent="0.2">
      <c r="A355" s="829" t="s">
        <v>4914</v>
      </c>
      <c r="B355" s="833" t="s">
        <v>257</v>
      </c>
      <c r="C355" s="889" t="s">
        <v>4061</v>
      </c>
      <c r="D355" s="889" t="s">
        <v>4192</v>
      </c>
      <c r="E355" s="699">
        <v>32</v>
      </c>
      <c r="F355" s="1153">
        <v>88</v>
      </c>
      <c r="G355" s="1153" t="s">
        <v>36</v>
      </c>
      <c r="H355" s="1153" t="s">
        <v>105</v>
      </c>
      <c r="I355" t="n">
        <v>173.38</v>
      </c>
      <c r="J355" s="618">
        <f t="shared" si="101"/>
        <v>1.1304648748413888</v>
      </c>
      <c r="K355" s="842">
        <v>0.49</v>
      </c>
      <c r="L355" s="845">
        <v>4</v>
      </c>
      <c r="M355" s="609">
        <f t="shared" si="102"/>
        <v>1.96</v>
      </c>
      <c r="N355" s="828" t="s">
        <v>585</v>
      </c>
      <c r="O355" s="701">
        <v>0.46</v>
      </c>
      <c r="P355" s="603">
        <v>44627</v>
      </c>
      <c r="Q355" s="603">
        <v>44645</v>
      </c>
      <c r="R355" s="609">
        <f t="shared" si="103"/>
        <v>6.5217391304347752</v>
      </c>
      <c r="S355" s="667">
        <f>IF(INDEX(Historical!$D$7:$D$1225,MATCH(B355,Historical!$B$7:$B$1249,0))=0,"n/a",(INDEX(Historical!$C$7:$C$1227,MATCH(B355,Historical!$B$7:$B$1249,0))/INDEX(Historical!$D$7:$D$1225,MATCH(B355,Historical!$B$7:$B$1249,0))-1)*100)</f>
        <v>6.976744186046524</v>
      </c>
      <c r="T355" s="667">
        <f>IF(INDEX(Historical!$F$7:$F$1218,MATCH(B355,Historical!$B$7:$B$1249,0))=0,"n/a",((INDEX(Historical!$C$7:$C$1227,MATCH(B355,Historical!$B$7:$B$1249,0))/INDEX(Historical!$F$7:$F$1218,MATCH(B355,Historical!$B$7:$B$1249,0)))^(1/3)-1)*100)</f>
        <v>7.5272905147686142</v>
      </c>
      <c r="U355" s="667">
        <f>IF(INDEX(Historical!$H$7:$H$1218,MATCH(B355,Historical!$B$7:$B$1249,0))=0,"n/a",((INDEX(Historical!$C$7:$C$1227,MATCH(B355,Historical!$B$7:$B$1249,0))/INDEX(Historical!$H$7:$H$1218,MATCH(B355,Historical!$B$7:$B$1249,0)))^(1/5)-1)*100)</f>
        <v>10.438362870438155</v>
      </c>
      <c r="V355" s="667">
        <f>IF(INDEX(Historical!$N$7:$N$1218,MATCH(B355,Historical!$B$7:$B$1249,0))=0,"n/a",((INDEX(Historical!$C$7:$C$1227,MATCH(B355,Historical!$B$7:$B$1249,0))/INDEX(Historical!$N$7:$N$1218,MATCH(B355,Historical!$B$7:$B$1249,0)))^(1/10)-1)*100)</f>
        <v>15.919594501910804</v>
      </c>
      <c r="W355" s="668">
        <f t="shared" si="104"/>
        <v>0.65569276084169448</v>
      </c>
      <c r="X355" s="669">
        <f t="shared" si="105"/>
        <v>0.94894207913074136</v>
      </c>
      <c r="Y355" s="834" t="s">
        <v>151</v>
      </c>
      <c r="Z355" s="618">
        <f t="shared" si="106"/>
        <v>39.121756487025948</v>
      </c>
      <c r="AA355" s="844">
        <f t="shared" si="107"/>
        <v>34.606786427145707</v>
      </c>
      <c r="AB355" s="845">
        <v>6</v>
      </c>
      <c r="AC355" s="824">
        <v>5.01</v>
      </c>
      <c r="AD355" s="824">
        <v>4.12</v>
      </c>
      <c r="AE355" s="824">
        <v>6.8</v>
      </c>
      <c r="AF355" s="824">
        <v>9.2799999999999994</v>
      </c>
      <c r="AG355" s="824">
        <v>27</v>
      </c>
      <c r="AH355" s="824">
        <v>20</v>
      </c>
      <c r="AI355" s="824">
        <v>11.32</v>
      </c>
      <c r="AJ355" s="824">
        <v>11</v>
      </c>
      <c r="AK355" s="824">
        <v>9</v>
      </c>
      <c r="AL355" s="836">
        <v>13480</v>
      </c>
      <c r="AM355" s="830">
        <v>0.6</v>
      </c>
      <c r="AN355" s="824">
        <v>0.17</v>
      </c>
      <c r="AO355" s="705">
        <f t="shared" si="108"/>
        <v>-23.037958681866165</v>
      </c>
      <c r="AP355" s="706">
        <f t="shared" si="109"/>
        <v>11.568827745279544</v>
      </c>
      <c r="AQ355" s="846">
        <f t="shared" si="110"/>
        <v>277.80122818688204</v>
      </c>
      <c r="AR355" s="618">
        <f>INDEX(Historical!$C$7:$C$1227,MATCH(B355,Historical!$B$7:$B$1249,0))*IF(AH355="n/a",1.03,IF(AH355&lt;0,1.01,IF(AH355&gt;10,1.1,(1+AH355/100))))</f>
        <v>2.0240000000000005</v>
      </c>
      <c r="AS355" s="844">
        <f t="shared" si="111"/>
        <v>2.2264000000000008</v>
      </c>
      <c r="AT355" s="844">
        <f t="shared" si="112"/>
        <v>2.4267760000000012</v>
      </c>
      <c r="AU355" s="844">
        <f t="shared" si="112"/>
        <v>2.6451858400000012</v>
      </c>
      <c r="AV355" s="844">
        <f t="shared" si="112"/>
        <v>2.8832525656000016</v>
      </c>
      <c r="AW355" s="618">
        <f t="shared" si="113"/>
        <v>12.205614405600004</v>
      </c>
      <c r="AX355" s="713">
        <f t="shared" si="114"/>
        <v>7.0398052864228884</v>
      </c>
      <c r="AY355" s="891">
        <v>0.65</v>
      </c>
      <c r="AZ355" s="830">
        <v>28.37</v>
      </c>
      <c r="BA355" s="830">
        <v>-10.94</v>
      </c>
      <c r="BB355" s="830">
        <v>1.7000000000000002</v>
      </c>
      <c r="BC355" s="830">
        <v>0.2</v>
      </c>
      <c r="BE355" s="594">
        <v>1991</v>
      </c>
      <c r="BF355" s="856">
        <f t="shared" si="115"/>
        <v>3</v>
      </c>
      <c r="BG355" s="840">
        <v>15.299999999999999</v>
      </c>
      <c r="BH355" s="823" t="s">
        <v>4455</v>
      </c>
      <c r="BI355" s="823" t="s">
        <v>4456</v>
      </c>
    </row>
    <row r="356" spans="1:61" s="737" customFormat="1" ht="11.25" hidden="1" customHeight="1" x14ac:dyDescent="0.2">
      <c r="A356" s="613" t="s">
        <v>258</v>
      </c>
      <c r="B356" s="743" t="s">
        <v>259</v>
      </c>
      <c r="C356" s="889" t="s">
        <v>152</v>
      </c>
      <c r="D356" s="889" t="s">
        <v>4215</v>
      </c>
      <c r="E356" s="721">
        <v>60</v>
      </c>
      <c r="F356" s="1153">
        <v>11</v>
      </c>
      <c r="G356" s="1158" t="s">
        <v>36</v>
      </c>
      <c r="H356" s="1158" t="s">
        <v>36</v>
      </c>
      <c r="I356" t="n">
        <v>175.74</v>
      </c>
      <c r="J356" s="723">
        <f t="shared" si="101"/>
        <v>2.5719813360646406</v>
      </c>
      <c r="K356" s="724">
        <v>1.1299999999999999</v>
      </c>
      <c r="L356" s="725">
        <v>4</v>
      </c>
      <c r="M356" s="726">
        <f t="shared" si="102"/>
        <v>4.5199999999999996</v>
      </c>
      <c r="N356" s="727" t="s">
        <v>110</v>
      </c>
      <c r="O356" s="728">
        <v>1.06</v>
      </c>
      <c r="P356" s="1049">
        <v>44704</v>
      </c>
      <c r="Q356" s="1049">
        <v>44719</v>
      </c>
      <c r="R356" s="726">
        <f t="shared" si="103"/>
        <v>6.6037735849056451</v>
      </c>
      <c r="S356" s="667">
        <f>IF(INDEX(Historical!$D$7:$D$1225,MATCH(B356,Historical!$B$7:$B$1249,0))=0,"n/a",(INDEX(Historical!$C$7:$C$1227,MATCH(B356,Historical!$B$7:$B$1249,0))/INDEX(Historical!$D$7:$D$1225,MATCH(B356,Historical!$B$7:$B$1249,0))-1)*100)</f>
        <v>5.276381909547756</v>
      </c>
      <c r="T356" s="667">
        <f>IF(INDEX(Historical!$F$7:$F$1218,MATCH(B356,Historical!$B$7:$B$1249,0))=0,"n/a",((INDEX(Historical!$C$7:$C$1227,MATCH(B356,Historical!$B$7:$B$1249,0))/INDEX(Historical!$F$7:$F$1218,MATCH(B356,Historical!$B$7:$B$1249,0)))^(1/3)-1)*100)</f>
        <v>5.7800059180080909</v>
      </c>
      <c r="U356" s="667">
        <f>IF(INDEX(Historical!$H$7:$H$1218,MATCH(B356,Historical!$B$7:$B$1249,0))=0,"n/a",((INDEX(Historical!$C$7:$C$1227,MATCH(B356,Historical!$B$7:$B$1249,0))/INDEX(Historical!$H$7:$H$1218,MATCH(B356,Historical!$B$7:$B$1249,0)))^(1/5)-1)*100)</f>
        <v>5.8718967682533041</v>
      </c>
      <c r="V356" s="667">
        <f>IF(INDEX(Historical!$N$7:$N$1218,MATCH(B356,Historical!$B$7:$B$1249,0))=0,"n/a",((INDEX(Historical!$C$7:$C$1227,MATCH(B356,Historical!$B$7:$B$1249,0))/INDEX(Historical!$N$7:$N$1218,MATCH(B356,Historical!$B$7:$B$1249,0)))^(1/10)-1)*100)</f>
        <v>6.415073782343983</v>
      </c>
      <c r="W356" s="668">
        <f t="shared" si="104"/>
        <v>0.9153280176471783</v>
      </c>
      <c r="X356" s="669">
        <f t="shared" si="105"/>
        <v>1.0301573277637375</v>
      </c>
      <c r="Y356" s="743"/>
      <c r="Z356" s="723">
        <f t="shared" si="106"/>
        <v>62.952646239554312</v>
      </c>
      <c r="AA356" s="730">
        <f t="shared" si="107"/>
        <v>24.47632311977716</v>
      </c>
      <c r="AB356" s="725">
        <v>12</v>
      </c>
      <c r="AC356" s="731">
        <v>7.18</v>
      </c>
      <c r="AD356" s="731">
        <v>6.71</v>
      </c>
      <c r="AE356" s="731">
        <v>4.79</v>
      </c>
      <c r="AF356" s="731">
        <v>6.2</v>
      </c>
      <c r="AG356" s="731">
        <v>25.6</v>
      </c>
      <c r="AH356" s="731">
        <v>44.7</v>
      </c>
      <c r="AI356" s="731">
        <v>3.19</v>
      </c>
      <c r="AJ356" s="731">
        <v>5.7</v>
      </c>
      <c r="AK356" s="731">
        <v>3.65</v>
      </c>
      <c r="AL356" s="732">
        <v>459890</v>
      </c>
      <c r="AM356" s="733">
        <v>0.1</v>
      </c>
      <c r="AN356" s="731">
        <v>0.43</v>
      </c>
      <c r="AO356" s="734">
        <f t="shared" si="108"/>
        <v>-16.032445015459217</v>
      </c>
      <c r="AP356" s="735">
        <f t="shared" si="109"/>
        <v>8.4438781043179443</v>
      </c>
      <c r="AQ356" s="846">
        <f t="shared" si="110"/>
        <v>159.70342345120301</v>
      </c>
      <c r="AR356" s="618">
        <f>INDEX(Historical!$C$7:$C$1227,MATCH(B356,Historical!$B$7:$B$1249,0))*IF(AH356="n/a",1.03,IF(AH356&lt;0,1.01,IF(AH356&gt;10,1.1,(1+AH356/100))))</f>
        <v>4.6090000000000009</v>
      </c>
      <c r="AS356" s="730">
        <f t="shared" si="111"/>
        <v>4.7560271000000007</v>
      </c>
      <c r="AT356" s="730">
        <f t="shared" si="112"/>
        <v>4.9296220891500004</v>
      </c>
      <c r="AU356" s="730">
        <f t="shared" si="112"/>
        <v>5.1095532954039751</v>
      </c>
      <c r="AV356" s="730">
        <f t="shared" si="112"/>
        <v>5.2960519906862205</v>
      </c>
      <c r="AW356" s="723">
        <f t="shared" si="113"/>
        <v>24.700254475240197</v>
      </c>
      <c r="AX356" s="736">
        <f t="shared" si="114"/>
        <v>14.054998563355067</v>
      </c>
      <c r="AY356" s="892">
        <v>0.56999999999999995</v>
      </c>
      <c r="AZ356" s="733">
        <v>14.31</v>
      </c>
      <c r="BA356" s="733">
        <v>-4.6500000000000004</v>
      </c>
      <c r="BB356" s="733">
        <v>5.18</v>
      </c>
      <c r="BC356" s="733">
        <v>3.27</v>
      </c>
      <c r="BD356" s="866"/>
      <c r="BE356" s="594">
        <v>1963</v>
      </c>
      <c r="BF356" s="856">
        <f t="shared" si="115"/>
        <v>7</v>
      </c>
      <c r="BG356" s="784">
        <v>10.7</v>
      </c>
      <c r="BH356" s="823" t="s">
        <v>4455</v>
      </c>
      <c r="BI356" s="823" t="s">
        <v>4456</v>
      </c>
    </row>
    <row r="357" spans="1:61" ht="11.25" hidden="1" customHeight="1" x14ac:dyDescent="0.2">
      <c r="A357" s="829" t="s">
        <v>1308</v>
      </c>
      <c r="B357" s="833" t="s">
        <v>1309</v>
      </c>
      <c r="C357" s="889" t="s">
        <v>244</v>
      </c>
      <c r="D357" s="889" t="s">
        <v>4212</v>
      </c>
      <c r="E357" s="699">
        <v>10</v>
      </c>
      <c r="F357" s="1153">
        <v>498</v>
      </c>
      <c r="G357" s="1153" t="s">
        <v>105</v>
      </c>
      <c r="H357" s="1153" t="s">
        <v>105</v>
      </c>
      <c r="I357" t="n">
        <v>68.0</v>
      </c>
      <c r="J357" s="618">
        <f t="shared" si="101"/>
        <v>1.8235294117647058</v>
      </c>
      <c r="K357" s="835">
        <v>0.31</v>
      </c>
      <c r="L357" s="845">
        <v>4</v>
      </c>
      <c r="M357" s="609">
        <f t="shared" si="102"/>
        <v>1.24</v>
      </c>
      <c r="N357" s="828" t="s">
        <v>3856</v>
      </c>
      <c r="O357" s="700">
        <v>0.3</v>
      </c>
      <c r="P357" s="603">
        <v>44846</v>
      </c>
      <c r="Q357" s="603">
        <v>44861</v>
      </c>
      <c r="R357" s="609">
        <f t="shared" si="103"/>
        <v>3.3333333333333366</v>
      </c>
      <c r="S357" s="667">
        <f>IF(INDEX(Historical!$D$7:$D$1225,MATCH(B357,Historical!$B$7:$B$1249,0))=0,"n/a",(INDEX(Historical!$C$7:$C$1227,MATCH(B357,Historical!$B$7:$B$1249,0))/INDEX(Historical!$D$7:$D$1225,MATCH(B357,Historical!$B$7:$B$1249,0))-1)*100)</f>
        <v>29.166666666666675</v>
      </c>
      <c r="T357" s="667">
        <f>IF(INDEX(Historical!$F$7:$F$1218,MATCH(B357,Historical!$B$7:$B$1249,0))=0,"n/a",((INDEX(Historical!$C$7:$C$1227,MATCH(B357,Historical!$B$7:$B$1249,0))/INDEX(Historical!$F$7:$F$1218,MATCH(B357,Historical!$B$7:$B$1249,0)))^(1/3)-1)*100)</f>
        <v>24.66577380596615</v>
      </c>
      <c r="U357" s="667">
        <f>IF(INDEX(Historical!$H$7:$H$1218,MATCH(B357,Historical!$B$7:$B$1249,0))=0,"n/a",((INDEX(Historical!$C$7:$C$1227,MATCH(B357,Historical!$B$7:$B$1249,0))/INDEX(Historical!$H$7:$H$1218,MATCH(B357,Historical!$B$7:$B$1249,0)))^(1/5)-1)*100)</f>
        <v>23.025121250227865</v>
      </c>
      <c r="V357" s="667" t="str">
        <f>IF(INDEX(Historical!$N$7:$N$1218,MATCH(B357,Historical!$B$7:$B$1249,0))=0,"n/a",((INDEX(Historical!$C$7:$C$1227,MATCH(B357,Historical!$B$7:$B$1249,0))/INDEX(Historical!$N$7:$N$1218,MATCH(B357,Historical!$B$7:$B$1249,0)))^(1/10)-1)*100)</f>
        <v>n/a</v>
      </c>
      <c r="W357" s="668" t="str">
        <f t="shared" si="104"/>
        <v>n/a</v>
      </c>
      <c r="X357" s="669">
        <f t="shared" si="105"/>
        <v>0.53298891782934865</v>
      </c>
      <c r="Y357" s="621"/>
      <c r="Z357" s="618">
        <f t="shared" si="106"/>
        <v>30.097087378640776</v>
      </c>
      <c r="AA357" s="844">
        <f t="shared" si="107"/>
        <v>16.504854368932037</v>
      </c>
      <c r="AB357" s="845">
        <v>9</v>
      </c>
      <c r="AC357" s="824">
        <v>4.12</v>
      </c>
      <c r="AD357" s="824">
        <v>0.97</v>
      </c>
      <c r="AE357" s="824">
        <v>0.81</v>
      </c>
      <c r="AF357" s="824">
        <v>1.17</v>
      </c>
      <c r="AG357" s="824">
        <v>8.9</v>
      </c>
      <c r="AH357" s="824">
        <v>50.1</v>
      </c>
      <c r="AI357" s="824">
        <v>20.260000000000002</v>
      </c>
      <c r="AJ357" s="824">
        <v>43.2</v>
      </c>
      <c r="AK357" s="824">
        <v>14.000000000000002</v>
      </c>
      <c r="AL357" s="836">
        <v>575.25</v>
      </c>
      <c r="AM357" s="830">
        <v>0.2</v>
      </c>
      <c r="AN357" s="824">
        <v>0</v>
      </c>
      <c r="AO357" s="705">
        <f t="shared" si="108"/>
        <v>8.3437962930605352</v>
      </c>
      <c r="AP357" s="706">
        <f t="shared" si="109"/>
        <v>24.848650661992572</v>
      </c>
      <c r="AQ357" s="846">
        <f t="shared" si="110"/>
        <v>-7.3580857719106829</v>
      </c>
      <c r="AR357" s="618">
        <f>INDEX(Historical!$C$7:$C$1227,MATCH(B357,Historical!$B$7:$B$1249,0))*IF(AH357="n/a",1.03,IF(AH357&lt;0,1.01,IF(AH357&gt;10,1.1,(1+AH357/100))))</f>
        <v>1.0230000000000001</v>
      </c>
      <c r="AS357" s="844">
        <f t="shared" si="111"/>
        <v>1.1253000000000002</v>
      </c>
      <c r="AT357" s="844">
        <f t="shared" si="112"/>
        <v>1.2378300000000002</v>
      </c>
      <c r="AU357" s="844">
        <f t="shared" si="112"/>
        <v>1.3616130000000004</v>
      </c>
      <c r="AV357" s="844">
        <f t="shared" si="112"/>
        <v>1.4977743000000006</v>
      </c>
      <c r="AW357" s="618">
        <f t="shared" si="113"/>
        <v>6.2455173000000013</v>
      </c>
      <c r="AX357" s="713">
        <f t="shared" si="114"/>
        <v>9.1845842647058848</v>
      </c>
      <c r="AY357" s="891">
        <v>0.91</v>
      </c>
      <c r="AZ357" s="830">
        <v>22.15</v>
      </c>
      <c r="BA357" s="830">
        <v>-47.38</v>
      </c>
      <c r="BB357" s="830">
        <v>8.76</v>
      </c>
      <c r="BC357" s="830">
        <v>-13.61</v>
      </c>
      <c r="BE357" s="594">
        <v>2013</v>
      </c>
      <c r="BF357" s="856">
        <f t="shared" si="115"/>
        <v>1</v>
      </c>
      <c r="BG357" s="840">
        <v>6.2</v>
      </c>
      <c r="BH357" s="823" t="s">
        <v>4455</v>
      </c>
      <c r="BI357" s="823" t="s">
        <v>4456</v>
      </c>
    </row>
    <row r="358" spans="1:61" ht="11.25" hidden="1" customHeight="1" x14ac:dyDescent="0.2">
      <c r="A358" s="829" t="s">
        <v>1313</v>
      </c>
      <c r="B358" s="833" t="s">
        <v>1314</v>
      </c>
      <c r="C358" s="889" t="s">
        <v>107</v>
      </c>
      <c r="D358" s="889" t="s">
        <v>4205</v>
      </c>
      <c r="E358" s="699">
        <v>11</v>
      </c>
      <c r="F358" s="1153">
        <v>394</v>
      </c>
      <c r="G358" s="1132" t="s">
        <v>36</v>
      </c>
      <c r="H358" s="1132" t="s">
        <v>36</v>
      </c>
      <c r="I358" t="n">
        <v>132.16</v>
      </c>
      <c r="J358" s="618">
        <f t="shared" si="101"/>
        <v>3.026634382566586</v>
      </c>
      <c r="K358" s="835">
        <v>1</v>
      </c>
      <c r="L358" s="845">
        <v>4</v>
      </c>
      <c r="M358" s="609">
        <f t="shared" si="102"/>
        <v>4</v>
      </c>
      <c r="N358" s="828" t="s">
        <v>159</v>
      </c>
      <c r="O358" s="700">
        <v>0.9</v>
      </c>
      <c r="P358" s="895">
        <v>44474</v>
      </c>
      <c r="Q358" s="895">
        <v>44500</v>
      </c>
      <c r="R358" s="609">
        <f t="shared" si="103"/>
        <v>11.111111111111107</v>
      </c>
      <c r="S358" s="667">
        <f>IF(INDEX(Historical!$D$7:$D$1225,MATCH(B358,Historical!$B$7:$B$1249,0))=0,"n/a",(INDEX(Historical!$C$7:$C$1227,MATCH(B358,Historical!$B$7:$B$1249,0))/INDEX(Historical!$D$7:$D$1225,MATCH(B358,Historical!$B$7:$B$1249,0))-1)*100)</f>
        <v>2.7777777777777901</v>
      </c>
      <c r="T358" s="667">
        <f>IF(INDEX(Historical!$F$7:$F$1218,MATCH(B358,Historical!$B$7:$B$1249,0))=0,"n/a",((INDEX(Historical!$C$7:$C$1227,MATCH(B358,Historical!$B$7:$B$1249,0))/INDEX(Historical!$F$7:$F$1218,MATCH(B358,Historical!$B$7:$B$1249,0)))^(1/3)-1)*100)</f>
        <v>14.265909586653013</v>
      </c>
      <c r="U358" s="667">
        <f>IF(INDEX(Historical!$H$7:$H$1218,MATCH(B358,Historical!$B$7:$B$1249,0))=0,"n/a",((INDEX(Historical!$C$7:$C$1227,MATCH(B358,Historical!$B$7:$B$1249,0))/INDEX(Historical!$H$7:$H$1218,MATCH(B358,Historical!$B$7:$B$1249,0)))^(1/5)-1)*100)</f>
        <v>14.994423466742157</v>
      </c>
      <c r="V358" s="667">
        <f>IF(INDEX(Historical!$N$7:$N$1218,MATCH(B358,Historical!$B$7:$B$1249,0))=0,"n/a",((INDEX(Historical!$C$7:$C$1227,MATCH(B358,Historical!$B$7:$B$1249,0))/INDEX(Historical!$N$7:$N$1218,MATCH(B358,Historical!$B$7:$B$1249,0)))^(1/10)-1)*100)</f>
        <v>16.549703683978834</v>
      </c>
      <c r="W358" s="668">
        <f t="shared" si="104"/>
        <v>0.90602368193804661</v>
      </c>
      <c r="X358" s="669">
        <f t="shared" si="105"/>
        <v>0.75348861641920384</v>
      </c>
      <c r="Y358" s="640"/>
      <c r="Z358" s="618">
        <f t="shared" si="106"/>
        <v>33.755274261603375</v>
      </c>
      <c r="AA358" s="844">
        <f t="shared" si="107"/>
        <v>11.152742616033755</v>
      </c>
      <c r="AB358" s="845">
        <v>12</v>
      </c>
      <c r="AC358" s="824">
        <v>11.85</v>
      </c>
      <c r="AD358" s="824">
        <v>98.54</v>
      </c>
      <c r="AE358" s="824">
        <v>5.3</v>
      </c>
      <c r="AF358" s="824">
        <v>1.58</v>
      </c>
      <c r="AG358" s="824">
        <v>13.8</v>
      </c>
      <c r="AH358" s="824">
        <v>73.099999999999994</v>
      </c>
      <c r="AI358" s="824">
        <v>9.77</v>
      </c>
      <c r="AJ358" s="824">
        <v>19.900000000000002</v>
      </c>
      <c r="AK358" s="824">
        <v>0.12</v>
      </c>
      <c r="AL358" s="836">
        <v>396330</v>
      </c>
      <c r="AM358" s="830">
        <v>0.1</v>
      </c>
      <c r="AN358" s="824">
        <v>1.08</v>
      </c>
      <c r="AO358" s="705">
        <f t="shared" si="108"/>
        <v>6.8683152332749877</v>
      </c>
      <c r="AP358" s="706">
        <f t="shared" si="109"/>
        <v>18.021057849308743</v>
      </c>
      <c r="AQ358" s="846">
        <f t="shared" si="110"/>
        <v>-11.503086473574086</v>
      </c>
      <c r="AR358" s="618">
        <f>INDEX(Historical!$C$7:$C$1227,MATCH(B358,Historical!$B$7:$B$1249,0))*IF(AH358="n/a",1.03,IF(AH358&lt;0,1.01,IF(AH358&gt;10,1.1,(1+AH358/100))))</f>
        <v>4.07</v>
      </c>
      <c r="AS358" s="844">
        <f t="shared" si="111"/>
        <v>4.4676390000000001</v>
      </c>
      <c r="AT358" s="844">
        <f t="shared" ref="AT358:AV377" si="116">IF($AK358="n/a",1.03*AS358,IF($AK358&lt;0,1.01*AS358,IF($AK358&gt;10,1.1*AS358,(1+$AK358/100)*AS358)))</f>
        <v>4.4730001668000003</v>
      </c>
      <c r="AU358" s="844">
        <f t="shared" si="116"/>
        <v>4.4783677670001607</v>
      </c>
      <c r="AV358" s="844">
        <f t="shared" si="116"/>
        <v>4.4837418083205609</v>
      </c>
      <c r="AW358" s="618">
        <f t="shared" si="113"/>
        <v>21.972748742120721</v>
      </c>
      <c r="AX358" s="713">
        <f t="shared" si="114"/>
        <v>16.62586920559982</v>
      </c>
      <c r="AY358" s="891">
        <v>1.1299999999999999</v>
      </c>
      <c r="AZ358" s="830">
        <v>36.43</v>
      </c>
      <c r="BA358" s="830">
        <v>-18.63</v>
      </c>
      <c r="BB358" s="830">
        <v>14.280000000000001</v>
      </c>
      <c r="BC358" s="830">
        <v>11.72</v>
      </c>
      <c r="BE358" s="594">
        <v>2011</v>
      </c>
      <c r="BF358" s="856">
        <f t="shared" si="115"/>
        <v>1</v>
      </c>
      <c r="BG358" s="840">
        <v>0.89999999999999991</v>
      </c>
      <c r="BH358" s="823" t="s">
        <v>4455</v>
      </c>
      <c r="BI358" s="823" t="s">
        <v>4456</v>
      </c>
    </row>
    <row r="359" spans="1:61" ht="11.25" hidden="1" customHeight="1" x14ac:dyDescent="0.2">
      <c r="A359" s="829" t="s">
        <v>638</v>
      </c>
      <c r="B359" s="833" t="s">
        <v>639</v>
      </c>
      <c r="C359" s="889" t="s">
        <v>127</v>
      </c>
      <c r="D359" s="889" t="s">
        <v>4194</v>
      </c>
      <c r="E359" s="699">
        <v>19</v>
      </c>
      <c r="F359" s="1153">
        <v>203</v>
      </c>
      <c r="G359" s="1155" t="s">
        <v>36</v>
      </c>
      <c r="H359" s="1155" t="s">
        <v>36</v>
      </c>
      <c r="I359" t="n">
        <v>72.34</v>
      </c>
      <c r="J359" s="618">
        <f t="shared" si="101"/>
        <v>3.2623721316007734</v>
      </c>
      <c r="K359" s="835">
        <v>0.59</v>
      </c>
      <c r="L359" s="845">
        <v>4</v>
      </c>
      <c r="M359" s="609">
        <f t="shared" si="102"/>
        <v>2.36</v>
      </c>
      <c r="N359" s="828" t="s">
        <v>147</v>
      </c>
      <c r="O359" s="700">
        <v>0.57999999999999996</v>
      </c>
      <c r="P359" s="603">
        <v>44804</v>
      </c>
      <c r="Q359" s="603">
        <v>44819</v>
      </c>
      <c r="R359" s="609">
        <f t="shared" si="103"/>
        <v>1.7241379310344844</v>
      </c>
      <c r="S359" s="667">
        <f>IF(INDEX(Historical!$D$7:$D$1225,MATCH(B359,Historical!$B$7:$B$1249,0))=0,"n/a",(INDEX(Historical!$C$7:$C$1227,MATCH(B359,Historical!$B$7:$B$1249,0))/INDEX(Historical!$D$7:$D$1225,MATCH(B359,Historical!$B$7:$B$1249,0))-1)*100)</f>
        <v>1.3157894736842257</v>
      </c>
      <c r="T359" s="667">
        <f>IF(INDEX(Historical!$F$7:$F$1218,MATCH(B359,Historical!$B$7:$B$1249,0))=0,"n/a",((INDEX(Historical!$C$7:$C$1227,MATCH(B359,Historical!$B$7:$B$1249,0))/INDEX(Historical!$F$7:$F$1218,MATCH(B359,Historical!$B$7:$B$1249,0)))^(1/3)-1)*100)</f>
        <v>1.6396356814853519</v>
      </c>
      <c r="U359" s="667">
        <f>IF(INDEX(Historical!$H$7:$H$1218,MATCH(B359,Historical!$B$7:$B$1249,0))=0,"n/a",((INDEX(Historical!$C$7:$C$1227,MATCH(B359,Historical!$B$7:$B$1249,0))/INDEX(Historical!$H$7:$H$1218,MATCH(B359,Historical!$B$7:$B$1249,0)))^(1/5)-1)*100)</f>
        <v>2.517111829582741</v>
      </c>
      <c r="V359" s="667">
        <f>IF(INDEX(Historical!$N$7:$N$1218,MATCH(B359,Historical!$B$7:$B$1249,0))=0,"n/a",((INDEX(Historical!$C$7:$C$1227,MATCH(B359,Historical!$B$7:$B$1249,0))/INDEX(Historical!$N$7:$N$1218,MATCH(B359,Historical!$B$7:$B$1249,0)))^(1/10)-1)*100)</f>
        <v>3.2974381579885303</v>
      </c>
      <c r="W359" s="668">
        <f t="shared" si="104"/>
        <v>0.76335376403789901</v>
      </c>
      <c r="X359" s="669">
        <f t="shared" si="105"/>
        <v>0.14806540174016125</v>
      </c>
      <c r="Y359" s="638"/>
      <c r="Z359" s="618">
        <f t="shared" si="106"/>
        <v>54.377880184331794</v>
      </c>
      <c r="AA359" s="844">
        <f t="shared" si="107"/>
        <v>16.668202764976961</v>
      </c>
      <c r="AB359" s="845">
        <v>12</v>
      </c>
      <c r="AC359" s="824">
        <v>4.34</v>
      </c>
      <c r="AD359" s="824">
        <v>10.15</v>
      </c>
      <c r="AE359" s="824">
        <v>1.65</v>
      </c>
      <c r="AF359" s="824">
        <v>5.76</v>
      </c>
      <c r="AG359" s="824">
        <v>37.6</v>
      </c>
      <c r="AH359" s="824">
        <v>16.400000000000002</v>
      </c>
      <c r="AI359" s="824">
        <v>0.27</v>
      </c>
      <c r="AJ359" s="824">
        <v>17</v>
      </c>
      <c r="AK359" s="824">
        <v>1.6400000000000001</v>
      </c>
      <c r="AL359" s="836">
        <v>24550</v>
      </c>
      <c r="AM359" s="830">
        <v>16.5</v>
      </c>
      <c r="AN359" s="824">
        <v>1.56</v>
      </c>
      <c r="AO359" s="705">
        <f t="shared" si="108"/>
        <v>-10.888718803793447</v>
      </c>
      <c r="AP359" s="706">
        <f t="shared" si="109"/>
        <v>5.779483961183514</v>
      </c>
      <c r="AQ359" s="846">
        <f t="shared" si="110"/>
        <v>106.56863043148883</v>
      </c>
      <c r="AR359" s="618">
        <f>INDEX(Historical!$C$7:$C$1227,MATCH(B359,Historical!$B$7:$B$1249,0))*IF(AH359="n/a",1.03,IF(AH359&lt;0,1.01,IF(AH359&gt;10,1.1,(1+AH359/100))))</f>
        <v>2.5410000000000004</v>
      </c>
      <c r="AS359" s="844">
        <f t="shared" si="111"/>
        <v>2.5478607000000002</v>
      </c>
      <c r="AT359" s="844">
        <f t="shared" si="116"/>
        <v>2.5896456154800003</v>
      </c>
      <c r="AU359" s="844">
        <f t="shared" si="116"/>
        <v>2.6321158035738721</v>
      </c>
      <c r="AV359" s="844">
        <f t="shared" si="116"/>
        <v>2.6752825027524834</v>
      </c>
      <c r="AW359" s="618">
        <f t="shared" si="113"/>
        <v>12.985904621806355</v>
      </c>
      <c r="AX359" s="713">
        <f t="shared" si="114"/>
        <v>17.951209043138448</v>
      </c>
      <c r="AY359" s="891">
        <v>0.45</v>
      </c>
      <c r="AZ359" s="830">
        <v>22.52</v>
      </c>
      <c r="BA359" s="830">
        <v>-5.47</v>
      </c>
      <c r="BB359" s="830">
        <v>1.1299999999999999</v>
      </c>
      <c r="BC359" s="830">
        <v>4.07</v>
      </c>
      <c r="BE359" s="594">
        <v>2004</v>
      </c>
      <c r="BF359" s="856">
        <f t="shared" si="115"/>
        <v>2</v>
      </c>
      <c r="BG359" s="840">
        <v>8</v>
      </c>
      <c r="BH359" s="823" t="s">
        <v>4455</v>
      </c>
      <c r="BI359" s="823" t="s">
        <v>4456</v>
      </c>
    </row>
    <row r="360" spans="1:61" ht="11.25" hidden="1" customHeight="1" x14ac:dyDescent="0.2">
      <c r="A360" s="829" t="s">
        <v>1315</v>
      </c>
      <c r="B360" s="833" t="s">
        <v>1316</v>
      </c>
      <c r="C360" s="889" t="s">
        <v>111</v>
      </c>
      <c r="D360" s="889" t="s">
        <v>210</v>
      </c>
      <c r="E360" s="699">
        <v>10</v>
      </c>
      <c r="F360" s="1153">
        <v>482</v>
      </c>
      <c r="G360" s="1153" t="s">
        <v>105</v>
      </c>
      <c r="H360" s="1153" t="s">
        <v>105</v>
      </c>
      <c r="I360">
        <v>181.05</v>
      </c>
      <c r="J360" s="618">
        <f t="shared" si="101"/>
        <v>0.57442695388014353</v>
      </c>
      <c r="K360" s="835">
        <v>0.26</v>
      </c>
      <c r="L360" s="845">
        <v>4</v>
      </c>
      <c r="M360" s="609">
        <f t="shared" si="102"/>
        <v>1.04</v>
      </c>
      <c r="N360" s="828" t="s">
        <v>681</v>
      </c>
      <c r="O360" s="700">
        <v>0.25</v>
      </c>
      <c r="P360" s="603">
        <v>44663</v>
      </c>
      <c r="Q360" s="603">
        <v>44692</v>
      </c>
      <c r="R360" s="609">
        <f t="shared" si="103"/>
        <v>4.0000000000000036</v>
      </c>
      <c r="S360" s="667">
        <f>IF(INDEX(Historical!$D$7:$D$1225,MATCH(B360,Historical!$B$7:$B$1249,0))=0,"n/a",(INDEX(Historical!$C$7:$C$1227,MATCH(B360,Historical!$B$7:$B$1249,0))/INDEX(Historical!$D$7:$D$1225,MATCH(B360,Historical!$B$7:$B$1249,0))-1)*100)</f>
        <v>4.2105263157894868</v>
      </c>
      <c r="T360" s="667">
        <f>IF(INDEX(Historical!$F$7:$F$1218,MATCH(B360,Historical!$B$7:$B$1249,0))=0,"n/a",((INDEX(Historical!$C$7:$C$1227,MATCH(B360,Historical!$B$7:$B$1249,0))/INDEX(Historical!$F$7:$F$1218,MATCH(B360,Historical!$B$7:$B$1249,0)))^(1/3)-1)*100)</f>
        <v>4.4011575622509014</v>
      </c>
      <c r="U360" s="667">
        <f>IF(INDEX(Historical!$H$7:$H$1218,MATCH(B360,Historical!$B$7:$B$1249,0))=0,"n/a",((INDEX(Historical!$C$7:$C$1227,MATCH(B360,Historical!$B$7:$B$1249,0))/INDEX(Historical!$H$7:$H$1218,MATCH(B360,Historical!$B$7:$B$1249,0)))^(1/5)-1)*100)</f>
        <v>5.9938567638061713</v>
      </c>
      <c r="V360" s="667" t="str">
        <f>IF(INDEX(Historical!$N$7:$N$1218,MATCH(B360,Historical!$B$7:$B$1249,0))=0,"n/a",((INDEX(Historical!$C$7:$C$1227,MATCH(B360,Historical!$B$7:$B$1249,0))/INDEX(Historical!$N$7:$N$1218,MATCH(B360,Historical!$B$7:$B$1249,0)))^(1/10)-1)*100)</f>
        <v>n/a</v>
      </c>
      <c r="W360" s="668" t="str">
        <f t="shared" si="104"/>
        <v>n/a</v>
      </c>
      <c r="X360" s="669">
        <f t="shared" si="105"/>
        <v>0.29672558236664209</v>
      </c>
      <c r="Y360" s="639"/>
      <c r="Z360" s="618">
        <f t="shared" si="106"/>
        <v>10.206084396467126</v>
      </c>
      <c r="AA360" s="844">
        <f t="shared" si="107"/>
        <v>17.76741903827282</v>
      </c>
      <c r="AB360" s="845">
        <v>12</v>
      </c>
      <c r="AC360" s="824">
        <v>10.19</v>
      </c>
      <c r="AD360" s="824">
        <v>2.31</v>
      </c>
      <c r="AE360" s="824">
        <v>2.4700000000000002</v>
      </c>
      <c r="AF360" s="824">
        <v>3.61</v>
      </c>
      <c r="AG360" s="824">
        <v>20.100000000000001</v>
      </c>
      <c r="AH360" s="825">
        <v>51.1</v>
      </c>
      <c r="AI360" s="825">
        <v>1.83</v>
      </c>
      <c r="AJ360" s="824">
        <v>20.200000000000003</v>
      </c>
      <c r="AK360" s="824">
        <v>8</v>
      </c>
      <c r="AL360" s="836">
        <v>2200</v>
      </c>
      <c r="AM360" s="830">
        <v>0.3</v>
      </c>
      <c r="AN360" s="824">
        <v>0.34</v>
      </c>
      <c r="AO360" s="705">
        <f t="shared" si="108"/>
        <v>-11.199135320586505</v>
      </c>
      <c r="AP360" s="706">
        <f t="shared" si="109"/>
        <v>6.5682837176863149</v>
      </c>
      <c r="AQ360" s="846">
        <f t="shared" si="110"/>
        <v>68.839677706613969</v>
      </c>
      <c r="AR360" s="618">
        <f>INDEX(Historical!$C$7:$C$1227,MATCH(B360,Historical!$B$7:$B$1249,0))*IF(AH360="n/a",1.03,IF(AH360&lt;0,1.01,IF(AH360&gt;10,1.1,(1+AH360/100))))</f>
        <v>1.089</v>
      </c>
      <c r="AS360" s="844">
        <f t="shared" si="111"/>
        <v>1.1089286999999999</v>
      </c>
      <c r="AT360" s="844">
        <f t="shared" si="116"/>
        <v>1.1976429959999999</v>
      </c>
      <c r="AU360" s="844">
        <f t="shared" si="116"/>
        <v>1.29345443568</v>
      </c>
      <c r="AV360" s="844">
        <f t="shared" si="116"/>
        <v>1.3969307905343999</v>
      </c>
      <c r="AW360" s="618">
        <f t="shared" si="113"/>
        <v>6.0859569222143994</v>
      </c>
      <c r="AX360" s="713">
        <f t="shared" si="114"/>
        <v>3.3614785541090297</v>
      </c>
      <c r="AY360" s="891">
        <v>1.17</v>
      </c>
      <c r="AZ360" s="830">
        <v>25.2</v>
      </c>
      <c r="BA360" s="830">
        <v>-19.52</v>
      </c>
      <c r="BB360" s="830">
        <v>10.5</v>
      </c>
      <c r="BC360" s="830">
        <v>3.74</v>
      </c>
      <c r="BE360" s="594">
        <v>2013</v>
      </c>
      <c r="BF360" s="856">
        <f t="shared" si="115"/>
        <v>1</v>
      </c>
      <c r="BG360" s="840">
        <v>10.6</v>
      </c>
      <c r="BH360" s="823" t="s">
        <v>4455</v>
      </c>
      <c r="BI360" s="823" t="s">
        <v>4456</v>
      </c>
    </row>
    <row r="361" spans="1:61" ht="11.25" hidden="1" customHeight="1" x14ac:dyDescent="0.2">
      <c r="A361" s="822" t="s">
        <v>4916</v>
      </c>
      <c r="B361" s="833" t="s">
        <v>1318</v>
      </c>
      <c r="C361" s="889" t="s">
        <v>122</v>
      </c>
      <c r="D361" s="889" t="s">
        <v>4222</v>
      </c>
      <c r="E361" s="699">
        <v>11</v>
      </c>
      <c r="F361" s="1153">
        <v>400</v>
      </c>
      <c r="G361" s="1131" t="s">
        <v>105</v>
      </c>
      <c r="H361" s="1131" t="s">
        <v>105</v>
      </c>
      <c r="I361">
        <v>80.319999999999993</v>
      </c>
      <c r="J361" s="618">
        <f t="shared" si="101"/>
        <v>3.8346613545816739</v>
      </c>
      <c r="K361" s="835">
        <v>0.77</v>
      </c>
      <c r="L361" s="845">
        <v>4</v>
      </c>
      <c r="M361" s="609">
        <f t="shared" si="102"/>
        <v>3.08</v>
      </c>
      <c r="N361" s="828" t="s">
        <v>106</v>
      </c>
      <c r="O361" s="700">
        <v>0.72</v>
      </c>
      <c r="P361" s="603">
        <v>44582</v>
      </c>
      <c r="Q361" s="603">
        <v>44607</v>
      </c>
      <c r="R361" s="609">
        <f t="shared" si="103"/>
        <v>6.94444444444445</v>
      </c>
      <c r="S361" s="667">
        <f>IF(INDEX(Historical!$D$7:$D$1225,MATCH(B361,Historical!$B$7:$B$1249,0))=0,"n/a",(INDEX(Historical!$C$7:$C$1227,MATCH(B361,Historical!$B$7:$B$1249,0))/INDEX(Historical!$D$7:$D$1225,MATCH(B361,Historical!$B$7:$B$1249,0))-1)*100)</f>
        <v>7.4626865671641784</v>
      </c>
      <c r="T361" s="667">
        <f>IF(INDEX(Historical!$F$7:$F$1218,MATCH(B361,Historical!$B$7:$B$1249,0))=0,"n/a",((INDEX(Historical!$C$7:$C$1227,MATCH(B361,Historical!$B$7:$B$1249,0))/INDEX(Historical!$F$7:$F$1218,MATCH(B361,Historical!$B$7:$B$1249,0)))^(1/3)-1)*100)</f>
        <v>9.3931015185737543</v>
      </c>
      <c r="U361" s="667">
        <f>IF(INDEX(Historical!$H$7:$H$1218,MATCH(B361,Historical!$B$7:$B$1249,0))=0,"n/a",((INDEX(Historical!$C$7:$C$1227,MATCH(B361,Historical!$B$7:$B$1249,0))/INDEX(Historical!$H$7:$H$1218,MATCH(B361,Historical!$B$7:$B$1249,0)))^(1/5)-1)*100)</f>
        <v>9.8560543306117623</v>
      </c>
      <c r="V361" s="667">
        <f>IF(INDEX(Historical!$N$7:$N$1218,MATCH(B361,Historical!$B$7:$B$1249,0))=0,"n/a",((INDEX(Historical!$C$7:$C$1227,MATCH(B361,Historical!$B$7:$B$1249,0))/INDEX(Historical!$N$7:$N$1218,MATCH(B361,Historical!$B$7:$B$1249,0)))^(1/10)-1)*100)</f>
        <v>11.612317403390438</v>
      </c>
      <c r="W361" s="668">
        <f t="shared" si="104"/>
        <v>0.84875860590359842</v>
      </c>
      <c r="X361" s="669" t="str">
        <f t="shared" si="105"/>
        <v>n/a</v>
      </c>
      <c r="Y361" s="834"/>
      <c r="Z361" s="618" t="str">
        <f t="shared" si="106"/>
        <v>n/a</v>
      </c>
      <c r="AA361" s="844" t="str">
        <f t="shared" si="107"/>
        <v>n/a</v>
      </c>
      <c r="AB361" s="845">
        <v>12</v>
      </c>
      <c r="AC361" s="824">
        <v>-0.1</v>
      </c>
      <c r="AD361" s="824" t="s">
        <v>135</v>
      </c>
      <c r="AE361" s="824">
        <v>0.4</v>
      </c>
      <c r="AF361" s="824">
        <v>2.16</v>
      </c>
      <c r="AG361" s="824">
        <v>-0.2</v>
      </c>
      <c r="AH361" s="825">
        <v>-164.5</v>
      </c>
      <c r="AI361" s="825">
        <v>320.73</v>
      </c>
      <c r="AJ361" s="824">
        <v>-17.399999999999999</v>
      </c>
      <c r="AK361" s="824">
        <v>-2.62</v>
      </c>
      <c r="AL361" s="836">
        <v>1380</v>
      </c>
      <c r="AM361" s="830">
        <v>1</v>
      </c>
      <c r="AN361" s="824">
        <v>0</v>
      </c>
      <c r="AO361" s="705" t="str">
        <f t="shared" si="108"/>
        <v>n/a</v>
      </c>
      <c r="AP361" s="706">
        <f t="shared" si="109"/>
        <v>13.690715685193435</v>
      </c>
      <c r="AQ361" s="846" t="str">
        <f t="shared" si="110"/>
        <v>n/a</v>
      </c>
      <c r="AR361" s="618">
        <f>INDEX(Historical!$C$7:$C$1227,MATCH(B361,Historical!$B$7:$B$1249,0))*IF(AH361="n/a",1.03,IF(AH361&lt;0,1.01,IF(AH361&gt;10,1.1,(1+AH361/100))))</f>
        <v>2.9087999999999998</v>
      </c>
      <c r="AS361" s="844">
        <f t="shared" si="111"/>
        <v>3.1996799999999999</v>
      </c>
      <c r="AT361" s="844">
        <f t="shared" si="116"/>
        <v>3.2316767999999998</v>
      </c>
      <c r="AU361" s="844">
        <f t="shared" si="116"/>
        <v>3.2639935679999996</v>
      </c>
      <c r="AV361" s="844">
        <f t="shared" si="116"/>
        <v>3.2966335036799999</v>
      </c>
      <c r="AW361" s="618">
        <f t="shared" si="113"/>
        <v>15.900783871679998</v>
      </c>
      <c r="AX361" s="713">
        <f t="shared" si="114"/>
        <v>19.796792668924301</v>
      </c>
      <c r="AY361" s="891">
        <v>1.2</v>
      </c>
      <c r="AZ361" s="830">
        <v>52.6</v>
      </c>
      <c r="BA361" s="830">
        <v>-15.840000000000002</v>
      </c>
      <c r="BB361" s="830">
        <v>17.43</v>
      </c>
      <c r="BC361" s="830">
        <v>6.88</v>
      </c>
      <c r="BE361" s="594">
        <v>2012</v>
      </c>
      <c r="BF361" s="856">
        <f t="shared" si="115"/>
        <v>1</v>
      </c>
      <c r="BG361" s="840">
        <v>-0.1</v>
      </c>
      <c r="BH361" s="823" t="s">
        <v>4455</v>
      </c>
      <c r="BI361" s="823" t="s">
        <v>4456</v>
      </c>
    </row>
    <row r="362" spans="1:61" ht="11.25" hidden="1" customHeight="1" x14ac:dyDescent="0.2">
      <c r="A362" s="822" t="s">
        <v>1326</v>
      </c>
      <c r="B362" s="833" t="s">
        <v>1327</v>
      </c>
      <c r="C362" s="889" t="s">
        <v>107</v>
      </c>
      <c r="D362" s="889" t="s">
        <v>4205</v>
      </c>
      <c r="E362" s="699">
        <v>12</v>
      </c>
      <c r="F362" s="1153">
        <v>387</v>
      </c>
      <c r="G362" s="1153" t="s">
        <v>36</v>
      </c>
      <c r="H362" s="1153" t="s">
        <v>114</v>
      </c>
      <c r="I362" t="n">
        <v>17.42</v>
      </c>
      <c r="J362" s="618">
        <f t="shared" si="101"/>
        <v>4.7072330654420202</v>
      </c>
      <c r="K362" s="835">
        <v>0.20499999999999999</v>
      </c>
      <c r="L362" s="845">
        <v>4</v>
      </c>
      <c r="M362" s="609">
        <f t="shared" si="102"/>
        <v>0.82</v>
      </c>
      <c r="N362" s="828" t="s">
        <v>147</v>
      </c>
      <c r="O362" s="700">
        <v>0.19500000000000001</v>
      </c>
      <c r="P362" s="1006">
        <v>44893</v>
      </c>
      <c r="Q362" s="1006">
        <v>44910</v>
      </c>
      <c r="R362" s="609">
        <f t="shared" si="103"/>
        <v>5.128205128205118</v>
      </c>
      <c r="S362" s="667">
        <f>IF(INDEX(Historical!$D$7:$D$1225,MATCH(B362,Historical!$B$7:$B$1249,0))=0,"n/a",(INDEX(Historical!$C$7:$C$1227,MATCH(B362,Historical!$B$7:$B$1249,0))/INDEX(Historical!$D$7:$D$1225,MATCH(B362,Historical!$B$7:$B$1249,0))-1)*100)</f>
        <v>1.3513513513513598</v>
      </c>
      <c r="T362" s="667">
        <f>IF(INDEX(Historical!$F$7:$F$1218,MATCH(B362,Historical!$B$7:$B$1249,0))=0,"n/a",((INDEX(Historical!$C$7:$C$1227,MATCH(B362,Historical!$B$7:$B$1249,0))/INDEX(Historical!$F$7:$F$1218,MATCH(B362,Historical!$B$7:$B$1249,0)))^(1/3)-1)*100)</f>
        <v>9.9016649653548061</v>
      </c>
      <c r="U362" s="667">
        <f>IF(INDEX(Historical!$H$7:$H$1218,MATCH(B362,Historical!$B$7:$B$1249,0))=0,"n/a",((INDEX(Historical!$C$7:$C$1227,MATCH(B362,Historical!$B$7:$B$1249,0))/INDEX(Historical!$H$7:$H$1218,MATCH(B362,Historical!$B$7:$B$1249,0)))^(1/5)-1)*100)</f>
        <v>17.844539784792257</v>
      </c>
      <c r="V362" s="667">
        <f>IF(INDEX(Historical!$N$7:$N$1218,MATCH(B362,Historical!$B$7:$B$1249,0))=0,"n/a",((INDEX(Historical!$C$7:$C$1227,MATCH(B362,Historical!$B$7:$B$1249,0))/INDEX(Historical!$N$7:$N$1218,MATCH(B362,Historical!$B$7:$B$1249,0)))^(1/10)-1)*100)</f>
        <v>22.322437424163709</v>
      </c>
      <c r="W362" s="668">
        <f t="shared" si="104"/>
        <v>0.79939925222842401</v>
      </c>
      <c r="X362" s="669">
        <f t="shared" si="105"/>
        <v>0.66833482340045902</v>
      </c>
      <c r="Y362" s="638"/>
      <c r="Z362" s="618">
        <f t="shared" si="106"/>
        <v>37.614678899082563</v>
      </c>
      <c r="AA362" s="844">
        <f t="shared" si="107"/>
        <v>7.9908256880733948</v>
      </c>
      <c r="AB362" s="845">
        <v>12</v>
      </c>
      <c r="AC362" s="824">
        <v>2.1800000000000002</v>
      </c>
      <c r="AD362" s="824">
        <v>11.81</v>
      </c>
      <c r="AE362" s="824">
        <v>3.59</v>
      </c>
      <c r="AF362" s="824">
        <v>1.59</v>
      </c>
      <c r="AG362" s="824">
        <v>15.7</v>
      </c>
      <c r="AH362" s="824">
        <v>108.60000000000001</v>
      </c>
      <c r="AI362" s="824">
        <v>8.44</v>
      </c>
      <c r="AJ362" s="824">
        <v>26.700000000000003</v>
      </c>
      <c r="AK362" s="824">
        <v>0.72</v>
      </c>
      <c r="AL362" s="836">
        <v>17310</v>
      </c>
      <c r="AM362" s="830">
        <v>0.1</v>
      </c>
      <c r="AN362" s="824">
        <v>1.69</v>
      </c>
      <c r="AO362" s="705">
        <f t="shared" si="108"/>
        <v>14.560947162160884</v>
      </c>
      <c r="AP362" s="706">
        <f t="shared" si="109"/>
        <v>22.551772850234279</v>
      </c>
      <c r="AQ362" s="846">
        <f t="shared" si="110"/>
        <v>-24.854473500379282</v>
      </c>
      <c r="AR362" s="618">
        <f>INDEX(Historical!$C$7:$C$1227,MATCH(B362,Historical!$B$7:$B$1249,0))*IF(AH362="n/a",1.03,IF(AH362&lt;0,1.01,IF(AH362&gt;10,1.1,(1+AH362/100))))</f>
        <v>0.82500000000000007</v>
      </c>
      <c r="AS362" s="844">
        <f t="shared" si="111"/>
        <v>0.89463000000000015</v>
      </c>
      <c r="AT362" s="844">
        <f t="shared" si="116"/>
        <v>0.90107133600000022</v>
      </c>
      <c r="AU362" s="844">
        <f t="shared" si="116"/>
        <v>0.90755904961920031</v>
      </c>
      <c r="AV362" s="844">
        <f t="shared" si="116"/>
        <v>0.91409347477645864</v>
      </c>
      <c r="AW362" s="618">
        <f t="shared" si="113"/>
        <v>4.4423538603956594</v>
      </c>
      <c r="AX362" s="713">
        <f t="shared" si="114"/>
        <v>25.501457292742014</v>
      </c>
      <c r="AY362" s="891">
        <v>1.29</v>
      </c>
      <c r="AZ362" s="830">
        <v>23.3</v>
      </c>
      <c r="BA362" s="830">
        <v>-30.769999999999996</v>
      </c>
      <c r="BB362" s="830">
        <v>7.57</v>
      </c>
      <c r="BC362" s="830">
        <v>-2.68</v>
      </c>
      <c r="BE362" s="594">
        <v>2011</v>
      </c>
      <c r="BF362" s="856">
        <f t="shared" si="115"/>
        <v>1</v>
      </c>
      <c r="BG362" s="840">
        <v>1.0999999999999999</v>
      </c>
      <c r="BH362" s="823" t="s">
        <v>4455</v>
      </c>
      <c r="BI362" s="823" t="s">
        <v>4456</v>
      </c>
    </row>
    <row r="363" spans="1:61" s="737" customFormat="1" ht="11.25" hidden="1" customHeight="1" x14ac:dyDescent="0.2">
      <c r="A363" s="886" t="s">
        <v>5283</v>
      </c>
      <c r="B363" s="743" t="s">
        <v>5269</v>
      </c>
      <c r="C363" s="889" t="s">
        <v>111</v>
      </c>
      <c r="D363" s="889" t="s">
        <v>4228</v>
      </c>
      <c r="E363" s="721">
        <v>5</v>
      </c>
      <c r="F363" s="1153">
        <v>691</v>
      </c>
      <c r="G363" s="1154" t="s">
        <v>105</v>
      </c>
      <c r="H363" s="1154" t="s">
        <v>105</v>
      </c>
      <c r="I363">
        <v>52.4</v>
      </c>
      <c r="J363" s="723">
        <f t="shared" si="101"/>
        <v>2.2900763358778624</v>
      </c>
      <c r="K363" s="724">
        <v>0.3</v>
      </c>
      <c r="L363" s="725">
        <v>4</v>
      </c>
      <c r="M363" s="726">
        <f t="shared" si="102"/>
        <v>1.2</v>
      </c>
      <c r="N363" s="727" t="s">
        <v>200</v>
      </c>
      <c r="O363" s="728">
        <v>0.26</v>
      </c>
      <c r="P363" s="1049">
        <v>44630</v>
      </c>
      <c r="Q363" s="1049">
        <v>44645</v>
      </c>
      <c r="R363" s="726">
        <f t="shared" si="103"/>
        <v>15.384615384615378</v>
      </c>
      <c r="S363" s="667">
        <f>IF(INDEX(Historical!$D$7:$D$1225,MATCH(B363,Historical!$B$7:$B$1249,0))=0,"n/a",(INDEX(Historical!$C$7:$C$1227,MATCH(B363,Historical!$B$7:$B$1249,0))/INDEX(Historical!$D$7:$D$1225,MATCH(B363,Historical!$B$7:$B$1249,0))-1)*100)</f>
        <v>22.499999999999986</v>
      </c>
      <c r="T363" s="667">
        <f>IF(INDEX(Historical!$F$7:$F$1218,MATCH(B363,Historical!$B$7:$B$1249,0))=0,"n/a",((INDEX(Historical!$C$7:$C$1227,MATCH(B363,Historical!$B$7:$B$1249,0))/INDEX(Historical!$F$7:$F$1218,MATCH(B363,Historical!$B$7:$B$1249,0)))^(1/3)-1)*100)</f>
        <v>17.767360601798199</v>
      </c>
      <c r="U363" s="667">
        <f>IF(INDEX(Historical!$H$7:$H$1218,MATCH(B363,Historical!$B$7:$B$1249,0))=0,"n/a",((INDEX(Historical!$C$7:$C$1227,MATCH(B363,Historical!$B$7:$B$1249,0))/INDEX(Historical!$H$7:$H$1218,MATCH(B363,Historical!$B$7:$B$1249,0)))^(1/5)-1)*100)</f>
        <v>15.344520419276764</v>
      </c>
      <c r="V363" s="667" t="str">
        <f>IF(INDEX(Historical!$N$7:$N$1218,MATCH(B363,Historical!$B$7:$B$1249,0))=0,"n/a",((INDEX(Historical!$C$7:$C$1227,MATCH(B363,Historical!$B$7:$B$1249,0))/INDEX(Historical!$N$7:$N$1218,MATCH(B363,Historical!$B$7:$B$1249,0)))^(1/10)-1)*100)</f>
        <v>n/a</v>
      </c>
      <c r="W363" s="668" t="str">
        <f t="shared" si="104"/>
        <v>n/a</v>
      </c>
      <c r="X363" s="669">
        <f t="shared" si="105"/>
        <v>0.6614017422102052</v>
      </c>
      <c r="Y363" s="890"/>
      <c r="Z363" s="723">
        <f t="shared" si="106"/>
        <v>27.97202797202797</v>
      </c>
      <c r="AA363" s="730">
        <f t="shared" si="107"/>
        <v>12.214452214452214</v>
      </c>
      <c r="AB363" s="725">
        <v>12</v>
      </c>
      <c r="AC363" s="731">
        <v>4.29</v>
      </c>
      <c r="AD363" s="731">
        <v>0.88</v>
      </c>
      <c r="AE363" s="731">
        <v>0.69</v>
      </c>
      <c r="AF363" s="731">
        <v>5.41</v>
      </c>
      <c r="AG363" s="731">
        <v>44.1</v>
      </c>
      <c r="AH363" s="731">
        <v>35.299999999999997</v>
      </c>
      <c r="AI363" s="731">
        <v>-7.5</v>
      </c>
      <c r="AJ363" s="731">
        <v>23.200000000000003</v>
      </c>
      <c r="AK363" s="731">
        <v>15</v>
      </c>
      <c r="AL363" s="732">
        <v>1180</v>
      </c>
      <c r="AM363" s="733">
        <v>3.6999999999999997</v>
      </c>
      <c r="AN363" s="731">
        <v>0</v>
      </c>
      <c r="AO363" s="734">
        <f t="shared" si="108"/>
        <v>5.4201445407024114</v>
      </c>
      <c r="AP363" s="735">
        <f t="shared" si="109"/>
        <v>17.634596755154625</v>
      </c>
      <c r="AQ363" s="846">
        <f t="shared" si="110"/>
        <v>71.373777950338038</v>
      </c>
      <c r="AR363" s="618">
        <f>INDEX(Historical!$C$7:$C$1227,MATCH(B363,Historical!$B$7:$B$1249,0))*IF(AH363="n/a",1.03,IF(AH363&lt;0,1.01,IF(AH363&gt;10,1.1,(1+AH363/100))))</f>
        <v>1.0780000000000001</v>
      </c>
      <c r="AS363" s="730">
        <f t="shared" si="111"/>
        <v>1.0887800000000001</v>
      </c>
      <c r="AT363" s="730">
        <f t="shared" si="116"/>
        <v>1.1976580000000001</v>
      </c>
      <c r="AU363" s="730">
        <f t="shared" si="116"/>
        <v>1.3174238000000003</v>
      </c>
      <c r="AV363" s="730">
        <f t="shared" si="116"/>
        <v>1.4491661800000004</v>
      </c>
      <c r="AW363" s="723">
        <f t="shared" si="113"/>
        <v>6.1310279800000007</v>
      </c>
      <c r="AX363" s="736">
        <f t="shared" si="114"/>
        <v>11.70043507633588</v>
      </c>
      <c r="AY363" s="892">
        <v>0.96</v>
      </c>
      <c r="AZ363" s="733">
        <v>8.6999999999999993</v>
      </c>
      <c r="BA363" s="733">
        <v>-24.89</v>
      </c>
      <c r="BB363" s="733">
        <v>-0.57999999999999996</v>
      </c>
      <c r="BC363" s="733">
        <v>-8.18</v>
      </c>
      <c r="BD363" s="866"/>
      <c r="BE363" s="594">
        <v>2018</v>
      </c>
      <c r="BF363" s="856">
        <f t="shared" si="115"/>
        <v>1</v>
      </c>
      <c r="BG363" s="784">
        <v>18.8</v>
      </c>
      <c r="BH363" s="823" t="s">
        <v>4455</v>
      </c>
      <c r="BI363" s="823" t="s">
        <v>4456</v>
      </c>
    </row>
    <row r="364" spans="1:61" ht="11.25" hidden="1" customHeight="1" x14ac:dyDescent="0.2">
      <c r="A364" s="822" t="s">
        <v>4918</v>
      </c>
      <c r="B364" s="833" t="s">
        <v>1335</v>
      </c>
      <c r="C364" s="889" t="s">
        <v>4061</v>
      </c>
      <c r="D364" s="889" t="s">
        <v>4193</v>
      </c>
      <c r="E364" s="699">
        <v>13</v>
      </c>
      <c r="F364" s="1153">
        <v>294</v>
      </c>
      <c r="G364" s="1155" t="s">
        <v>105</v>
      </c>
      <c r="H364" s="1155" t="s">
        <v>105</v>
      </c>
      <c r="I364" t="n">
        <v>393.41</v>
      </c>
      <c r="J364" s="618">
        <f t="shared" si="101"/>
        <v>1.3217762639485522</v>
      </c>
      <c r="K364" s="835">
        <v>1.3</v>
      </c>
      <c r="L364" s="845">
        <v>4</v>
      </c>
      <c r="M364" s="609">
        <f t="shared" si="102"/>
        <v>5.2</v>
      </c>
      <c r="N364" s="828" t="s">
        <v>118</v>
      </c>
      <c r="O364" s="700">
        <v>1.05</v>
      </c>
      <c r="P364" s="603">
        <v>44785</v>
      </c>
      <c r="Q364" s="603">
        <v>44805</v>
      </c>
      <c r="R364" s="609">
        <f t="shared" si="103"/>
        <v>23.809523809523807</v>
      </c>
      <c r="S364" s="667">
        <f>IF(INDEX(Historical!$D$7:$D$1225,MATCH(B364,Historical!$B$7:$B$1249,0))=0,"n/a",(INDEX(Historical!$C$7:$C$1227,MATCH(B364,Historical!$B$7:$B$1249,0))/INDEX(Historical!$D$7:$D$1225,MATCH(B364,Historical!$B$7:$B$1249,0))-1)*100)</f>
        <v>11.428571428571432</v>
      </c>
      <c r="T364" s="667">
        <f>IF(INDEX(Historical!$F$7:$F$1218,MATCH(B364,Historical!$B$7:$B$1249,0))=0,"n/a",((INDEX(Historical!$C$7:$C$1227,MATCH(B364,Historical!$B$7:$B$1249,0))/INDEX(Historical!$F$7:$F$1218,MATCH(B364,Historical!$B$7:$B$1249,0)))^(1/3)-1)*100)</f>
        <v>11.151524162092175</v>
      </c>
      <c r="U364" s="667">
        <f>IF(INDEX(Historical!$H$7:$H$1218,MATCH(B364,Historical!$B$7:$B$1249,0))=0,"n/a",((INDEX(Historical!$C$7:$C$1227,MATCH(B364,Historical!$B$7:$B$1249,0))/INDEX(Historical!$H$7:$H$1218,MATCH(B364,Historical!$B$7:$B$1249,0)))^(1/5)-1)*100)</f>
        <v>13.179836563100178</v>
      </c>
      <c r="V364" s="667">
        <f>IF(INDEX(Historical!$N$7:$N$1218,MATCH(B364,Historical!$B$7:$B$1249,0))=0,"n/a",((INDEX(Historical!$C$7:$C$1227,MATCH(B364,Historical!$B$7:$B$1249,0))/INDEX(Historical!$N$7:$N$1218,MATCH(B364,Historical!$B$7:$B$1249,0)))^(1/10)-1)*100)</f>
        <v>12.509277580028201</v>
      </c>
      <c r="W364" s="668">
        <f t="shared" si="104"/>
        <v>1.0536049327214998</v>
      </c>
      <c r="X364" s="669">
        <f t="shared" si="105"/>
        <v>0.43786832435548767</v>
      </c>
      <c r="Y364" s="631"/>
      <c r="Z364" s="618">
        <f t="shared" si="106"/>
        <v>23.486901535682023</v>
      </c>
      <c r="AA364" s="844">
        <f t="shared" si="107"/>
        <v>17.769196025293589</v>
      </c>
      <c r="AB364" s="845">
        <v>6</v>
      </c>
      <c r="AC364" s="824">
        <v>22.14</v>
      </c>
      <c r="AD364" s="824">
        <v>4.24</v>
      </c>
      <c r="AE364" s="824">
        <v>5.34</v>
      </c>
      <c r="AF364" s="824">
        <v>25.26</v>
      </c>
      <c r="AG364" s="825">
        <v>112.79999999999998</v>
      </c>
      <c r="AH364" s="824">
        <v>63.9</v>
      </c>
      <c r="AI364" s="824">
        <v>-23.799999999999997</v>
      </c>
      <c r="AJ364" s="824">
        <v>30.099999999999998</v>
      </c>
      <c r="AK364" s="824">
        <v>3.9800000000000004</v>
      </c>
      <c r="AL364" s="836">
        <v>52570</v>
      </c>
      <c r="AM364" s="830">
        <v>0.4</v>
      </c>
      <c r="AN364" s="825">
        <v>0</v>
      </c>
      <c r="AO364" s="705">
        <f t="shared" si="108"/>
        <v>-3.2675831982448589</v>
      </c>
      <c r="AP364" s="706">
        <f t="shared" si="109"/>
        <v>14.50161282704873</v>
      </c>
      <c r="AQ364" s="846">
        <f t="shared" si="110"/>
        <v>346.64173641816029</v>
      </c>
      <c r="AR364" s="618">
        <f>INDEX(Historical!$C$7:$C$1227,MATCH(B364,Historical!$B$7:$B$1249,0))*IF(AH364="n/a",1.03,IF(AH364&lt;0,1.01,IF(AH364&gt;10,1.1,(1+AH364/100))))</f>
        <v>4.29</v>
      </c>
      <c r="AS364" s="844">
        <f t="shared" si="111"/>
        <v>4.3329000000000004</v>
      </c>
      <c r="AT364" s="844">
        <f t="shared" si="116"/>
        <v>4.5053494200000008</v>
      </c>
      <c r="AU364" s="844">
        <f t="shared" si="116"/>
        <v>4.6846623269160013</v>
      </c>
      <c r="AV364" s="844">
        <f t="shared" si="116"/>
        <v>4.8711118875272588</v>
      </c>
      <c r="AW364" s="618">
        <f t="shared" si="113"/>
        <v>22.684023634443264</v>
      </c>
      <c r="AX364" s="713">
        <f t="shared" si="114"/>
        <v>5.7660007713182848</v>
      </c>
      <c r="AY364" s="891">
        <v>1.35</v>
      </c>
      <c r="AZ364" s="830">
        <v>57.13</v>
      </c>
      <c r="BA364" s="830">
        <v>-13.99</v>
      </c>
      <c r="BB364" s="830">
        <v>20.979999999999997</v>
      </c>
      <c r="BC364" s="830">
        <v>15.5</v>
      </c>
      <c r="BE364" s="594">
        <v>2010</v>
      </c>
      <c r="BF364" s="856">
        <f t="shared" si="115"/>
        <v>1</v>
      </c>
      <c r="BG364" s="840">
        <v>26.5</v>
      </c>
      <c r="BH364" s="823" t="s">
        <v>4455</v>
      </c>
      <c r="BI364" s="823" t="s">
        <v>4456</v>
      </c>
    </row>
    <row r="365" spans="1:61" ht="11.25" hidden="1" customHeight="1" x14ac:dyDescent="0.2">
      <c r="A365" s="822" t="s">
        <v>4919</v>
      </c>
      <c r="B365" s="833" t="s">
        <v>262</v>
      </c>
      <c r="C365" s="889" t="s">
        <v>127</v>
      </c>
      <c r="D365" s="889" t="s">
        <v>4220</v>
      </c>
      <c r="E365" s="699">
        <v>50</v>
      </c>
      <c r="F365" s="1153">
        <v>39</v>
      </c>
      <c r="G365" s="1155" t="s">
        <v>114</v>
      </c>
      <c r="H365" s="1155" t="s">
        <v>36</v>
      </c>
      <c r="I365" t="n">
        <v>136.2</v>
      </c>
      <c r="J365" s="618">
        <f t="shared" si="101"/>
        <v>3.4067547723935387</v>
      </c>
      <c r="K365" s="835">
        <v>1.1599999999999999</v>
      </c>
      <c r="L365" s="845">
        <v>4</v>
      </c>
      <c r="M365" s="609">
        <f t="shared" si="102"/>
        <v>4.6399999999999997</v>
      </c>
      <c r="N365" s="828" t="s">
        <v>187</v>
      </c>
      <c r="O365" s="700">
        <v>1.1399999999999999</v>
      </c>
      <c r="P365" s="603">
        <v>44623</v>
      </c>
      <c r="Q365" s="603">
        <v>44655</v>
      </c>
      <c r="R365" s="609">
        <f t="shared" si="103"/>
        <v>1.7543859649122824</v>
      </c>
      <c r="S365" s="667">
        <f>IF(INDEX(Historical!$D$7:$D$1225,MATCH(B365,Historical!$B$7:$B$1249,0))=0,"n/a",(INDEX(Historical!$C$7:$C$1227,MATCH(B365,Historical!$B$7:$B$1249,0))/INDEX(Historical!$D$7:$D$1225,MATCH(B365,Historical!$B$7:$B$1249,0))-1)*100)</f>
        <v>5.89622641509433</v>
      </c>
      <c r="T365" s="667">
        <f>IF(INDEX(Historical!$F$7:$F$1218,MATCH(B365,Historical!$B$7:$B$1249,0))=0,"n/a",((INDEX(Historical!$C$7:$C$1227,MATCH(B365,Historical!$B$7:$B$1249,0))/INDEX(Historical!$F$7:$F$1218,MATCH(B365,Historical!$B$7:$B$1249,0)))^(1/3)-1)*100)</f>
        <v>4.1882183227191838</v>
      </c>
      <c r="U365" s="667">
        <f>IF(INDEX(Historical!$H$7:$H$1218,MATCH(B365,Historical!$B$7:$B$1249,0))=0,"n/a",((INDEX(Historical!$C$7:$C$1227,MATCH(B365,Historical!$B$7:$B$1249,0))/INDEX(Historical!$H$7:$H$1218,MATCH(B365,Historical!$B$7:$B$1249,0)))^(1/5)-1)*100)</f>
        <v>4.2867159466835059</v>
      </c>
      <c r="V365" s="667">
        <f>IF(INDEX(Historical!$N$7:$N$1218,MATCH(B365,Historical!$B$7:$B$1249,0))=0,"n/a",((INDEX(Historical!$C$7:$C$1227,MATCH(B365,Historical!$B$7:$B$1249,0))/INDEX(Historical!$N$7:$N$1218,MATCH(B365,Historical!$B$7:$B$1249,0)))^(1/10)-1)*100)</f>
        <v>5.281149010857078</v>
      </c>
      <c r="W365" s="668">
        <f t="shared" si="104"/>
        <v>0.81170138124692193</v>
      </c>
      <c r="X365" s="669" t="str">
        <f t="shared" si="105"/>
        <v>n/a</v>
      </c>
      <c r="Y365" s="834"/>
      <c r="Z365" s="618">
        <f t="shared" si="106"/>
        <v>88.045540796963948</v>
      </c>
      <c r="AA365" s="844">
        <f t="shared" si="107"/>
        <v>25.844402277039848</v>
      </c>
      <c r="AB365" s="845">
        <v>12</v>
      </c>
      <c r="AC365" s="824">
        <v>5.27</v>
      </c>
      <c r="AD365" s="824">
        <v>4.51</v>
      </c>
      <c r="AE365" s="824">
        <v>2.2400000000000002</v>
      </c>
      <c r="AF365" s="825">
        <v>103.22</v>
      </c>
      <c r="AG365" s="825">
        <v>317.3</v>
      </c>
      <c r="AH365" s="824">
        <v>-22</v>
      </c>
      <c r="AI365" s="824">
        <v>12.53</v>
      </c>
      <c r="AJ365" s="824">
        <v>-2.1999999999999997</v>
      </c>
      <c r="AK365" s="824">
        <v>5.6000000000000005</v>
      </c>
      <c r="AL365" s="836">
        <v>45270</v>
      </c>
      <c r="AM365" s="830">
        <v>0.16999999999999998</v>
      </c>
      <c r="AN365" s="826">
        <v>20.239999999999998</v>
      </c>
      <c r="AO365" s="705">
        <f t="shared" si="108"/>
        <v>-18.150931557962803</v>
      </c>
      <c r="AP365" s="706">
        <f t="shared" si="109"/>
        <v>7.6934707190770446</v>
      </c>
      <c r="AQ365" s="846">
        <f t="shared" si="110"/>
        <v>988.86468969310783</v>
      </c>
      <c r="AR365" s="618">
        <f>INDEX(Historical!$C$7:$C$1227,MATCH(B365,Historical!$B$7:$B$1249,0))*IF(AH365="n/a",1.03,IF(AH365&lt;0,1.01,IF(AH365&gt;10,1.1,(1+AH365/100))))</f>
        <v>4.5349000000000004</v>
      </c>
      <c r="AS365" s="844">
        <f t="shared" si="111"/>
        <v>4.9883900000000008</v>
      </c>
      <c r="AT365" s="844">
        <f t="shared" si="116"/>
        <v>5.2677398400000008</v>
      </c>
      <c r="AU365" s="844">
        <f t="shared" si="116"/>
        <v>5.5627332710400008</v>
      </c>
      <c r="AV365" s="844">
        <f t="shared" si="116"/>
        <v>5.8742463342182409</v>
      </c>
      <c r="AW365" s="618">
        <f t="shared" si="113"/>
        <v>26.228009445258245</v>
      </c>
      <c r="AX365" s="713">
        <f t="shared" si="114"/>
        <v>19.256981971555248</v>
      </c>
      <c r="AY365" s="891">
        <v>0.42</v>
      </c>
      <c r="AZ365" s="830">
        <v>24.73</v>
      </c>
      <c r="BA365" s="830">
        <v>-6.97</v>
      </c>
      <c r="BB365" s="830">
        <v>11.95</v>
      </c>
      <c r="BC365" s="830">
        <v>5.84</v>
      </c>
      <c r="BE365" s="594">
        <v>1973</v>
      </c>
      <c r="BF365" s="856">
        <f t="shared" si="115"/>
        <v>6</v>
      </c>
      <c r="BG365" s="840">
        <v>9.8000000000000007</v>
      </c>
      <c r="BH365" s="823" t="s">
        <v>4455</v>
      </c>
      <c r="BI365" s="823" t="s">
        <v>4456</v>
      </c>
    </row>
    <row r="366" spans="1:61" ht="11.25" hidden="1" customHeight="1" x14ac:dyDescent="0.2">
      <c r="A366" s="839" t="s">
        <v>5309</v>
      </c>
      <c r="B366" s="833" t="s">
        <v>2367</v>
      </c>
      <c r="C366" s="889" t="s">
        <v>177</v>
      </c>
      <c r="D366" s="889" t="s">
        <v>4203</v>
      </c>
      <c r="E366" s="699">
        <v>5</v>
      </c>
      <c r="F366" s="1153">
        <v>698</v>
      </c>
      <c r="G366" s="1150" t="s">
        <v>105</v>
      </c>
      <c r="H366" s="1150" t="s">
        <v>105</v>
      </c>
      <c r="I366" t="n">
        <v>17.45</v>
      </c>
      <c r="J366" s="618">
        <f t="shared" si="101"/>
        <v>6.3610315186246424</v>
      </c>
      <c r="K366" s="835">
        <v>0.27750000000000002</v>
      </c>
      <c r="L366" s="845">
        <v>4</v>
      </c>
      <c r="M366" s="609">
        <f t="shared" si="102"/>
        <v>1.1100000000000001</v>
      </c>
      <c r="N366" s="828" t="s">
        <v>106</v>
      </c>
      <c r="O366" s="700">
        <v>0.27</v>
      </c>
      <c r="P366" s="603">
        <v>44680</v>
      </c>
      <c r="Q366" s="603">
        <v>44697</v>
      </c>
      <c r="R366" s="609">
        <f t="shared" si="103"/>
        <v>2.7777777777777799</v>
      </c>
      <c r="S366" s="667">
        <f>IF(INDEX(Historical!$D$7:$D$1225,MATCH(B366,Historical!$B$7:$B$1249,0))=0,"n/a",(INDEX(Historical!$C$7:$C$1227,MATCH(B366,Historical!$B$7:$B$1249,0))/INDEX(Historical!$D$7:$D$1225,MATCH(B366,Historical!$B$7:$B$1249,0))-1)*100)</f>
        <v>3.3734939759036076</v>
      </c>
      <c r="T366" s="667">
        <f>IF(INDEX(Historical!$F$7:$F$1218,MATCH(B366,Historical!$B$7:$B$1249,0))=0,"n/a",((INDEX(Historical!$C$7:$C$1227,MATCH(B366,Historical!$B$7:$B$1249,0))/INDEX(Historical!$F$7:$F$1218,MATCH(B366,Historical!$B$7:$B$1249,0)))^(1/3)-1)*100)</f>
        <v>13.942680346781767</v>
      </c>
      <c r="U366" s="667">
        <f>IF(INDEX(Historical!$H$7:$H$1218,MATCH(B366,Historical!$B$7:$B$1249,0))=0,"n/a",((INDEX(Historical!$C$7:$C$1227,MATCH(B366,Historical!$B$7:$B$1249,0))/INDEX(Historical!$H$7:$H$1218,MATCH(B366,Historical!$B$7:$B$1249,0)))^(1/5)-1)*100)</f>
        <v>16.489145438598808</v>
      </c>
      <c r="V366" s="667">
        <f>IF(INDEX(Historical!$N$7:$N$1218,MATCH(B366,Historical!$B$7:$B$1249,0))=0,"n/a",((INDEX(Historical!$C$7:$C$1227,MATCH(B366,Historical!$B$7:$B$1249,0))/INDEX(Historical!$N$7:$N$1218,MATCH(B366,Historical!$B$7:$B$1249,0)))^(1/10)-1)*100)</f>
        <v>3.7806910223535439</v>
      </c>
      <c r="W366" s="668">
        <f t="shared" si="104"/>
        <v>4.3614104779009519</v>
      </c>
      <c r="X366" s="669">
        <f t="shared" si="105"/>
        <v>0.63911416428677548</v>
      </c>
      <c r="Y366" s="640"/>
      <c r="Z366" s="618">
        <f t="shared" si="106"/>
        <v>100.90909090909091</v>
      </c>
      <c r="AA366" s="844">
        <f t="shared" si="107"/>
        <v>15.863636363636362</v>
      </c>
      <c r="AB366" s="845">
        <v>12</v>
      </c>
      <c r="AC366" s="824">
        <v>1.1000000000000001</v>
      </c>
      <c r="AD366" s="824" t="s">
        <v>135</v>
      </c>
      <c r="AE366" s="824">
        <v>2.2400000000000002</v>
      </c>
      <c r="AF366" s="824">
        <v>1.38</v>
      </c>
      <c r="AG366" s="824">
        <v>8.2000000000000011</v>
      </c>
      <c r="AH366" s="824">
        <v>-12.1</v>
      </c>
      <c r="AI366" s="824">
        <v>-1.73</v>
      </c>
      <c r="AJ366" s="824">
        <v>25.8</v>
      </c>
      <c r="AK366" s="824">
        <v>-3.2199999999999998</v>
      </c>
      <c r="AL366" s="836">
        <v>42600</v>
      </c>
      <c r="AM366" s="830">
        <v>0.1</v>
      </c>
      <c r="AN366" s="824">
        <v>1.03</v>
      </c>
      <c r="AO366" s="705">
        <f t="shared" si="108"/>
        <v>6.9865405935870886</v>
      </c>
      <c r="AP366" s="706">
        <f t="shared" si="109"/>
        <v>22.85017695722345</v>
      </c>
      <c r="AQ366" s="846">
        <f t="shared" si="110"/>
        <v>-1.3607736765085643</v>
      </c>
      <c r="AR366" s="618">
        <f>INDEX(Historical!$C$7:$C$1227,MATCH(B366,Historical!$B$7:$B$1249,0))*IF(AH366="n/a",1.03,IF(AH366&lt;0,1.01,IF(AH366&gt;10,1.1,(1+AH366/100))))</f>
        <v>1.0832250000000001</v>
      </c>
      <c r="AS366" s="844">
        <f t="shared" si="111"/>
        <v>1.0940572500000001</v>
      </c>
      <c r="AT366" s="844">
        <f t="shared" si="116"/>
        <v>1.1049978225000001</v>
      </c>
      <c r="AU366" s="844">
        <f t="shared" si="116"/>
        <v>1.1160478007250001</v>
      </c>
      <c r="AV366" s="844">
        <f t="shared" si="116"/>
        <v>1.1272082787322502</v>
      </c>
      <c r="AW366" s="618">
        <f t="shared" si="113"/>
        <v>5.5255361519572501</v>
      </c>
      <c r="AX366" s="713">
        <f t="shared" si="114"/>
        <v>31.664963621531523</v>
      </c>
      <c r="AY366" s="891">
        <v>0.93</v>
      </c>
      <c r="AZ366" s="830">
        <v>27.36</v>
      </c>
      <c r="BA366" s="830">
        <v>-5.35</v>
      </c>
      <c r="BB366" s="830">
        <v>7.8100000000000005</v>
      </c>
      <c r="BC366" s="830">
        <v>5.58</v>
      </c>
      <c r="BE366" s="594">
        <v>2018</v>
      </c>
      <c r="BF366" s="856">
        <f t="shared" si="115"/>
        <v>1</v>
      </c>
      <c r="BG366" s="840">
        <v>3.5999999999999996</v>
      </c>
      <c r="BH366" s="823" t="s">
        <v>4455</v>
      </c>
      <c r="BI366" s="823" t="s">
        <v>4456</v>
      </c>
    </row>
    <row r="367" spans="1:61" ht="11.25" hidden="1" customHeight="1" x14ac:dyDescent="0.2">
      <c r="A367" s="839" t="s">
        <v>4418</v>
      </c>
      <c r="B367" s="833" t="s">
        <v>4413</v>
      </c>
      <c r="C367" s="889" t="s">
        <v>107</v>
      </c>
      <c r="D367" s="889" t="s">
        <v>117</v>
      </c>
      <c r="E367" s="699">
        <v>7</v>
      </c>
      <c r="F367" s="1153">
        <v>616</v>
      </c>
      <c r="G367" s="1128" t="s">
        <v>105</v>
      </c>
      <c r="H367" s="1128" t="s">
        <v>105</v>
      </c>
      <c r="I367" t="n">
        <v>287.36</v>
      </c>
      <c r="J367" s="618">
        <f t="shared" si="101"/>
        <v>0.18095768374164811</v>
      </c>
      <c r="K367" s="835">
        <v>0.13</v>
      </c>
      <c r="L367" s="845">
        <v>4</v>
      </c>
      <c r="M367" s="609">
        <f t="shared" si="102"/>
        <v>0.52</v>
      </c>
      <c r="N367" s="828" t="s">
        <v>147</v>
      </c>
      <c r="O367" s="700">
        <v>0.11</v>
      </c>
      <c r="P367" s="603">
        <v>44621</v>
      </c>
      <c r="Q367" s="603">
        <v>44634</v>
      </c>
      <c r="R367" s="609">
        <f t="shared" si="103"/>
        <v>18.181818181818183</v>
      </c>
      <c r="S367" s="667">
        <f>IF(INDEX(Historical!$D$7:$D$1225,MATCH(B367,Historical!$B$7:$B$1249,0))=0,"n/a",(INDEX(Historical!$C$7:$C$1227,MATCH(B367,Historical!$B$7:$B$1249,0))/INDEX(Historical!$D$7:$D$1225,MATCH(B367,Historical!$B$7:$B$1249,0))-1)*100)</f>
        <v>22.222222222222232</v>
      </c>
      <c r="T367" s="667">
        <f>IF(INDEX(Historical!$F$7:$F$1218,MATCH(B367,Historical!$B$7:$B$1249,0))=0,"n/a",((INDEX(Historical!$C$7:$C$1227,MATCH(B367,Historical!$B$7:$B$1249,0))/INDEX(Historical!$F$7:$F$1218,MATCH(B367,Historical!$B$7:$B$1249,0)))^(1/3)-1)*100)</f>
        <v>16.260329205681458</v>
      </c>
      <c r="U367" s="667">
        <f>IF(INDEX(Historical!$H$7:$H$1218,MATCH(B367,Historical!$B$7:$B$1249,0))=0,"n/a",((INDEX(Historical!$C$7:$C$1227,MATCH(B367,Historical!$B$7:$B$1249,0))/INDEX(Historical!$H$7:$H$1218,MATCH(B367,Historical!$B$7:$B$1249,0)))^(1/5)-1)*100)</f>
        <v>34.490167754521849</v>
      </c>
      <c r="V367" s="667" t="str">
        <f>IF(INDEX(Historical!$N$7:$N$1218,MATCH(B367,Historical!$B$7:$B$1249,0))=0,"n/a",((INDEX(Historical!$C$7:$C$1227,MATCH(B367,Historical!$B$7:$B$1249,0))/INDEX(Historical!$N$7:$N$1218,MATCH(B367,Historical!$B$7:$B$1249,0)))^(1/10)-1)*100)</f>
        <v>n/a</v>
      </c>
      <c r="W367" s="668" t="str">
        <f t="shared" si="104"/>
        <v>n/a</v>
      </c>
      <c r="X367" s="669">
        <f t="shared" si="105"/>
        <v>0.87096383218489515</v>
      </c>
      <c r="Y367" s="834"/>
      <c r="Z367" s="618">
        <f t="shared" si="106"/>
        <v>8.5667215815485989</v>
      </c>
      <c r="AA367" s="844">
        <f t="shared" si="107"/>
        <v>47.341021416803954</v>
      </c>
      <c r="AB367" s="845">
        <v>12</v>
      </c>
      <c r="AC367" s="824">
        <v>6.07</v>
      </c>
      <c r="AD367" s="824">
        <v>3.31</v>
      </c>
      <c r="AE367" s="824">
        <v>9.35</v>
      </c>
      <c r="AF367" s="824">
        <v>11.11</v>
      </c>
      <c r="AG367" s="824">
        <v>21.4</v>
      </c>
      <c r="AH367" s="824">
        <v>71.099999999999994</v>
      </c>
      <c r="AI367" s="824">
        <v>20.599999999999998</v>
      </c>
      <c r="AJ367" s="824">
        <v>39.6</v>
      </c>
      <c r="AK367" s="824">
        <v>15</v>
      </c>
      <c r="AL367" s="836">
        <v>7100</v>
      </c>
      <c r="AM367" s="830">
        <v>2.1</v>
      </c>
      <c r="AN367" s="824">
        <v>0.2</v>
      </c>
      <c r="AO367" s="705">
        <f t="shared" si="108"/>
        <v>-12.66989597854046</v>
      </c>
      <c r="AP367" s="706">
        <f t="shared" si="109"/>
        <v>34.671125438263495</v>
      </c>
      <c r="AQ367" s="846">
        <f t="shared" si="110"/>
        <v>383.4867563121004</v>
      </c>
      <c r="AR367" s="618">
        <f>INDEX(Historical!$C$7:$C$1227,MATCH(B367,Historical!$B$7:$B$1249,0))*IF(AH367="n/a",1.03,IF(AH367&lt;0,1.01,IF(AH367&gt;10,1.1,(1+AH367/100))))</f>
        <v>0.48400000000000004</v>
      </c>
      <c r="AS367" s="844">
        <f t="shared" si="111"/>
        <v>0.5324000000000001</v>
      </c>
      <c r="AT367" s="844">
        <f t="shared" si="116"/>
        <v>0.58564000000000016</v>
      </c>
      <c r="AU367" s="844">
        <f t="shared" si="116"/>
        <v>0.64420400000000022</v>
      </c>
      <c r="AV367" s="844">
        <f t="shared" si="116"/>
        <v>0.70862440000000027</v>
      </c>
      <c r="AW367" s="618">
        <f t="shared" si="113"/>
        <v>2.9548684000000009</v>
      </c>
      <c r="AX367" s="713">
        <f t="shared" si="114"/>
        <v>1.0282810412026728</v>
      </c>
      <c r="AY367" s="891">
        <v>0.85</v>
      </c>
      <c r="AZ367" s="830">
        <v>71.179999999999993</v>
      </c>
      <c r="BA367" s="830">
        <v>-7.99</v>
      </c>
      <c r="BB367" s="830">
        <v>8.06</v>
      </c>
      <c r="BC367" s="830">
        <v>26.55</v>
      </c>
      <c r="BE367" s="594">
        <v>2016</v>
      </c>
      <c r="BF367" s="856">
        <f t="shared" si="115"/>
        <v>1</v>
      </c>
      <c r="BG367" s="840">
        <v>6.4</v>
      </c>
      <c r="BH367" s="823" t="s">
        <v>4455</v>
      </c>
      <c r="BI367" s="823" t="s">
        <v>4456</v>
      </c>
    </row>
    <row r="368" spans="1:61" ht="11.25" hidden="1" customHeight="1" x14ac:dyDescent="0.2">
      <c r="A368" s="822" t="s">
        <v>4920</v>
      </c>
      <c r="B368" s="833" t="s">
        <v>186</v>
      </c>
      <c r="C368" s="889" t="s">
        <v>127</v>
      </c>
      <c r="D368" s="889" t="s">
        <v>4213</v>
      </c>
      <c r="E368" s="699">
        <v>60</v>
      </c>
      <c r="F368" s="1153">
        <v>10</v>
      </c>
      <c r="G368" s="1153" t="s">
        <v>114</v>
      </c>
      <c r="H368" s="1153" t="s">
        <v>114</v>
      </c>
      <c r="I368" t="n">
        <v>63.14</v>
      </c>
      <c r="J368" s="618">
        <f t="shared" si="101"/>
        <v>2.7874564459930316</v>
      </c>
      <c r="K368" s="835">
        <v>0.44</v>
      </c>
      <c r="L368" s="845">
        <v>4</v>
      </c>
      <c r="M368" s="609">
        <f t="shared" si="102"/>
        <v>1.76</v>
      </c>
      <c r="N368" s="828" t="s">
        <v>162</v>
      </c>
      <c r="O368" s="700">
        <v>0.42</v>
      </c>
      <c r="P368" s="603">
        <v>44634</v>
      </c>
      <c r="Q368" s="603">
        <v>44652</v>
      </c>
      <c r="R368" s="609">
        <f t="shared" si="103"/>
        <v>4.7619047619047663</v>
      </c>
      <c r="S368" s="667">
        <f>IF(INDEX(Historical!$D$7:$D$1225,MATCH(B368,Historical!$B$7:$B$1249,0))=0,"n/a",(INDEX(Historical!$C$7:$C$1227,MATCH(B368,Historical!$B$7:$B$1249,0))/INDEX(Historical!$D$7:$D$1225,MATCH(B368,Historical!$B$7:$B$1249,0))-1)*100)</f>
        <v>2.4390243902439046</v>
      </c>
      <c r="T368" s="667">
        <f>IF(INDEX(Historical!$F$7:$F$1218,MATCH(B368,Historical!$B$7:$B$1249,0))=0,"n/a",((INDEX(Historical!$C$7:$C$1227,MATCH(B368,Historical!$B$7:$B$1249,0))/INDEX(Historical!$F$7:$F$1218,MATCH(B368,Historical!$B$7:$B$1249,0)))^(1/3)-1)*100)</f>
        <v>2.501029596576787</v>
      </c>
      <c r="U368" s="667">
        <f>IF(INDEX(Historical!$H$7:$H$1218,MATCH(B368,Historical!$B$7:$B$1249,0))=0,"n/a",((INDEX(Historical!$C$7:$C$1227,MATCH(B368,Historical!$B$7:$B$1249,0))/INDEX(Historical!$H$7:$H$1218,MATCH(B368,Historical!$B$7:$B$1249,0)))^(1/5)-1)*100)</f>
        <v>3.7137289336648172</v>
      </c>
      <c r="V368" s="667">
        <f>IF(INDEX(Historical!$N$7:$N$1218,MATCH(B368,Historical!$B$7:$B$1249,0))=0,"n/a",((INDEX(Historical!$C$7:$C$1227,MATCH(B368,Historical!$B$7:$B$1249,0))/INDEX(Historical!$N$7:$N$1218,MATCH(B368,Historical!$B$7:$B$1249,0)))^(1/10)-1)*100)</f>
        <v>5.9785913906893473</v>
      </c>
      <c r="W368" s="668">
        <f t="shared" si="104"/>
        <v>0.62117122428676541</v>
      </c>
      <c r="X368" s="669">
        <f t="shared" si="105"/>
        <v>0.43690928631350789</v>
      </c>
      <c r="Y368" s="631"/>
      <c r="Z368" s="618">
        <f t="shared" si="106"/>
        <v>77.192982456140356</v>
      </c>
      <c r="AA368" s="844">
        <f t="shared" si="107"/>
        <v>27.692982456140353</v>
      </c>
      <c r="AB368" s="845">
        <v>12</v>
      </c>
      <c r="AC368" s="824">
        <v>2.2799999999999998</v>
      </c>
      <c r="AD368" s="824">
        <v>5.46</v>
      </c>
      <c r="AE368" s="824">
        <v>6.35</v>
      </c>
      <c r="AF368" s="824">
        <v>11.86</v>
      </c>
      <c r="AG368" s="824">
        <v>42.4</v>
      </c>
      <c r="AH368" s="824">
        <v>25.6</v>
      </c>
      <c r="AI368" s="824">
        <v>1.81</v>
      </c>
      <c r="AJ368" s="824">
        <v>8.5</v>
      </c>
      <c r="AK368" s="824">
        <v>5.01</v>
      </c>
      <c r="AL368" s="836">
        <v>268990</v>
      </c>
      <c r="AM368" s="830">
        <v>0.66</v>
      </c>
      <c r="AN368" s="824">
        <v>1.74</v>
      </c>
      <c r="AO368" s="705">
        <f t="shared" si="108"/>
        <v>-21.191797076482505</v>
      </c>
      <c r="AP368" s="706">
        <f t="shared" si="109"/>
        <v>6.5011853796578487</v>
      </c>
      <c r="AQ368" s="846">
        <f t="shared" si="110"/>
        <v>282.06385267958342</v>
      </c>
      <c r="AR368" s="618">
        <f>INDEX(Historical!$C$7:$C$1227,MATCH(B368,Historical!$B$7:$B$1249,0))*IF(AH368="n/a",1.03,IF(AH368&lt;0,1.01,IF(AH368&gt;10,1.1,(1+AH368/100))))</f>
        <v>1.8480000000000001</v>
      </c>
      <c r="AS368" s="844">
        <f t="shared" si="111"/>
        <v>1.8814488</v>
      </c>
      <c r="AT368" s="844">
        <f t="shared" si="116"/>
        <v>1.97570938488</v>
      </c>
      <c r="AU368" s="844">
        <f t="shared" si="116"/>
        <v>2.0746924250624881</v>
      </c>
      <c r="AV368" s="844">
        <f t="shared" si="116"/>
        <v>2.1786345155581186</v>
      </c>
      <c r="AW368" s="618">
        <f t="shared" si="113"/>
        <v>9.9584851255006068</v>
      </c>
      <c r="AX368" s="713">
        <f t="shared" si="114"/>
        <v>15.772070201933175</v>
      </c>
      <c r="AY368" s="891">
        <v>0.59</v>
      </c>
      <c r="AZ368" s="830">
        <v>21.67</v>
      </c>
      <c r="BA368" s="830">
        <v>-5.34</v>
      </c>
      <c r="BB368" s="830">
        <v>8.7200000000000006</v>
      </c>
      <c r="BC368" s="830">
        <v>3.2399999999999998</v>
      </c>
      <c r="BE368" s="594">
        <v>1963</v>
      </c>
      <c r="BF368" s="856">
        <f t="shared" si="115"/>
        <v>7</v>
      </c>
      <c r="BG368" s="840">
        <v>10.6</v>
      </c>
      <c r="BH368" s="823" t="s">
        <v>4455</v>
      </c>
      <c r="BI368" s="823" t="s">
        <v>4456</v>
      </c>
    </row>
    <row r="369" spans="1:61" ht="11.25" customHeight="1" x14ac:dyDescent="0.2">
      <c r="A369" s="829" t="s">
        <v>5247</v>
      </c>
      <c r="B369" s="833" t="s">
        <v>564</v>
      </c>
      <c r="C369" s="889" t="s">
        <v>107</v>
      </c>
      <c r="D369" s="889" t="s">
        <v>4201</v>
      </c>
      <c r="E369" s="699">
        <v>16</v>
      </c>
      <c r="F369" s="1153">
        <v>242</v>
      </c>
      <c r="G369" s="1128" t="s">
        <v>105</v>
      </c>
      <c r="H369" s="1128" t="s">
        <v>105</v>
      </c>
      <c r="I369">
        <v>107.68</v>
      </c>
      <c r="J369" s="618">
        <f t="shared" si="101"/>
        <v>2.6745913818722138</v>
      </c>
      <c r="K369" s="835">
        <v>0.72</v>
      </c>
      <c r="L369" s="845">
        <v>4</v>
      </c>
      <c r="M369" s="609">
        <f t="shared" si="102"/>
        <v>2.88</v>
      </c>
      <c r="N369" s="828" t="s">
        <v>247</v>
      </c>
      <c r="O369" s="700">
        <v>0.68</v>
      </c>
      <c r="P369" s="603">
        <v>44707</v>
      </c>
      <c r="Q369" s="603">
        <v>44722</v>
      </c>
      <c r="R369" s="609">
        <f t="shared" si="103"/>
        <v>5.8823529411764595</v>
      </c>
      <c r="S369" s="667">
        <f>IF(INDEX(Historical!$D$7:$D$1225,MATCH(B369,Historical!$B$7:$B$1249,0))=0,"n/a",(INDEX(Historical!$C$7:$C$1227,MATCH(B369,Historical!$B$7:$B$1249,0))/INDEX(Historical!$D$7:$D$1225,MATCH(B369,Historical!$B$7:$B$1249,0))-1)*100)</f>
        <v>12.765957446808507</v>
      </c>
      <c r="T369" s="667">
        <f>IF(INDEX(Historical!$F$7:$F$1218,MATCH(B369,Historical!$B$7:$B$1249,0))=0,"n/a",((INDEX(Historical!$C$7:$C$1227,MATCH(B369,Historical!$B$7:$B$1249,0))/INDEX(Historical!$F$7:$F$1218,MATCH(B369,Historical!$B$7:$B$1249,0)))^(1/3)-1)*100)</f>
        <v>11.72853158368412</v>
      </c>
      <c r="U369" s="667">
        <f>IF(INDEX(Historical!$H$7:$H$1218,MATCH(B369,Historical!$B$7:$B$1249,0))=0,"n/a",((INDEX(Historical!$C$7:$C$1227,MATCH(B369,Historical!$B$7:$B$1249,0))/INDEX(Historical!$H$7:$H$1218,MATCH(B369,Historical!$B$7:$B$1249,0)))^(1/5)-1)*100)</f>
        <v>15.84797067508854</v>
      </c>
      <c r="V369" s="667">
        <f>IF(INDEX(Historical!$N$7:$N$1218,MATCH(B369,Historical!$B$7:$B$1249,0))=0,"n/a",((INDEX(Historical!$C$7:$C$1227,MATCH(B369,Historical!$B$7:$B$1249,0))/INDEX(Historical!$N$7:$N$1218,MATCH(B369,Historical!$B$7:$B$1249,0)))^(1/10)-1)*100)</f>
        <v>13.606038338918736</v>
      </c>
      <c r="W369" s="668">
        <f t="shared" si="104"/>
        <v>1.1647748066207468</v>
      </c>
      <c r="X369" s="669">
        <f t="shared" si="105"/>
        <v>0.33224257180479122</v>
      </c>
      <c r="Y369" s="833"/>
      <c r="Z369" s="618">
        <f t="shared" si="106"/>
        <v>19.060225016545335</v>
      </c>
      <c r="AA369" s="844">
        <f t="shared" si="107"/>
        <v>7.1264063534083393</v>
      </c>
      <c r="AB369" s="845">
        <v>12</v>
      </c>
      <c r="AC369" s="824">
        <v>15.11</v>
      </c>
      <c r="AD369" s="824" t="s">
        <v>135</v>
      </c>
      <c r="AE369" s="824">
        <v>1.42</v>
      </c>
      <c r="AF369" s="824">
        <v>3.12</v>
      </c>
      <c r="AG369" s="824">
        <v>46</v>
      </c>
      <c r="AH369" s="824">
        <v>107.69999999999999</v>
      </c>
      <c r="AI369" s="824">
        <v>-4.38</v>
      </c>
      <c r="AJ369" s="824">
        <v>47.699999999999996</v>
      </c>
      <c r="AK369" s="824">
        <v>-4</v>
      </c>
      <c r="AL369" s="836">
        <v>4340</v>
      </c>
      <c r="AM369" s="830">
        <v>0.5</v>
      </c>
      <c r="AN369" s="824">
        <v>0</v>
      </c>
      <c r="AO369" s="705">
        <f t="shared" si="108"/>
        <v>11.396155703552417</v>
      </c>
      <c r="AP369" s="706">
        <f t="shared" si="109"/>
        <v>18.522562056960755</v>
      </c>
      <c r="AQ369" s="846">
        <f t="shared" si="110"/>
        <v>-0.5920016125819938</v>
      </c>
      <c r="AR369" s="618">
        <f>INDEX(Historical!$C$7:$C$1227,MATCH(B369,Historical!$B$7:$B$1249,0))*IF(AH369="n/a",1.03,IF(AH369&lt;0,1.01,IF(AH369&gt;10,1.1,(1+AH369/100))))</f>
        <v>2.915</v>
      </c>
      <c r="AS369" s="844">
        <f t="shared" si="111"/>
        <v>2.94415</v>
      </c>
      <c r="AT369" s="844">
        <f t="shared" si="116"/>
        <v>2.9735914999999999</v>
      </c>
      <c r="AU369" s="844">
        <f t="shared" si="116"/>
        <v>3.0033274149999998</v>
      </c>
      <c r="AV369" s="844">
        <f t="shared" si="116"/>
        <v>3.0333606891499998</v>
      </c>
      <c r="AW369" s="618">
        <f t="shared" si="113"/>
        <v>14.869429604149998</v>
      </c>
      <c r="AX369" s="713">
        <f t="shared" si="114"/>
        <v>13.808905650213593</v>
      </c>
      <c r="AY369" s="891">
        <v>1.53</v>
      </c>
      <c r="AZ369" s="830">
        <v>46.42</v>
      </c>
      <c r="BA369" s="830">
        <v>-20.399999999999999</v>
      </c>
      <c r="BB369" s="830">
        <v>17.239999999999998</v>
      </c>
      <c r="BC369" s="830">
        <v>11.200000000000001</v>
      </c>
      <c r="BE369" s="594">
        <v>2007</v>
      </c>
      <c r="BF369" s="856">
        <f t="shared" si="115"/>
        <v>2</v>
      </c>
      <c r="BG369" s="840">
        <v>19.600000000000001</v>
      </c>
      <c r="BH369" s="823" t="s">
        <v>4455</v>
      </c>
      <c r="BI369" s="823" t="s">
        <v>4456</v>
      </c>
    </row>
    <row r="370" spans="1:61" ht="11.25" hidden="1" customHeight="1" x14ac:dyDescent="0.2">
      <c r="A370" s="839" t="s">
        <v>4477</v>
      </c>
      <c r="B370" s="833" t="s">
        <v>4478</v>
      </c>
      <c r="C370" s="889" t="s">
        <v>4186</v>
      </c>
      <c r="D370" s="889" t="s">
        <v>4187</v>
      </c>
      <c r="E370" s="699">
        <v>7</v>
      </c>
      <c r="F370" s="1153">
        <v>631</v>
      </c>
      <c r="G370" s="1117" t="s">
        <v>105</v>
      </c>
      <c r="H370" s="1117" t="s">
        <v>105</v>
      </c>
      <c r="I370">
        <v>40.14</v>
      </c>
      <c r="J370" s="618">
        <f t="shared" si="101"/>
        <v>5.3811659192825116</v>
      </c>
      <c r="K370" s="10">
        <v>0.54</v>
      </c>
      <c r="L370" s="845">
        <v>4</v>
      </c>
      <c r="M370" s="609">
        <f t="shared" si="102"/>
        <v>2.16</v>
      </c>
      <c r="N370" s="828" t="s">
        <v>484</v>
      </c>
      <c r="O370" s="700">
        <v>0.52</v>
      </c>
      <c r="P370" s="603">
        <v>44833</v>
      </c>
      <c r="Q370" s="603">
        <v>44846</v>
      </c>
      <c r="R370" s="609">
        <f t="shared" si="103"/>
        <v>3.8461538461538494</v>
      </c>
      <c r="S370" s="667">
        <f>IF(INDEX(Historical!$D$7:$D$1225,MATCH(B370,Historical!$B$7:$B$1249,0))=0,"n/a",(INDEX(Historical!$C$7:$C$1227,MATCH(B370,Historical!$B$7:$B$1249,0))/INDEX(Historical!$D$7:$D$1225,MATCH(B370,Historical!$B$7:$B$1249,0))-1)*100)</f>
        <v>3.3248081841432242</v>
      </c>
      <c r="T370" s="667">
        <f>IF(INDEX(Historical!$F$7:$F$1218,MATCH(B370,Historical!$B$7:$B$1249,0))=0,"n/a",((INDEX(Historical!$C$7:$C$1227,MATCH(B370,Historical!$B$7:$B$1249,0))/INDEX(Historical!$F$7:$F$1218,MATCH(B370,Historical!$B$7:$B$1249,0)))^(1/3)-1)*100)</f>
        <v>4.6998920438107383</v>
      </c>
      <c r="U370" s="667">
        <f>IF(INDEX(Historical!$H$7:$H$1218,MATCH(B370,Historical!$B$7:$B$1249,0))=0,"n/a",((INDEX(Historical!$C$7:$C$1227,MATCH(B370,Historical!$B$7:$B$1249,0))/INDEX(Historical!$H$7:$H$1218,MATCH(B370,Historical!$B$7:$B$1249,0)))^(1/5)-1)*100)</f>
        <v>6.855448978091383</v>
      </c>
      <c r="V370" s="667">
        <f>IF(INDEX(Historical!$N$7:$N$1218,MATCH(B370,Historical!$B$7:$B$1249,0))=0,"n/a",((INDEX(Historical!$C$7:$C$1227,MATCH(B370,Historical!$B$7:$B$1249,0))/INDEX(Historical!$N$7:$N$1218,MATCH(B370,Historical!$B$7:$B$1249,0)))^(1/10)-1)*100)</f>
        <v>3.7342887042178363</v>
      </c>
      <c r="W370" s="668">
        <f t="shared" si="104"/>
        <v>1.8358111868394729</v>
      </c>
      <c r="X370" s="669">
        <f t="shared" si="105"/>
        <v>0.54843591824731064</v>
      </c>
      <c r="Y370" s="834"/>
      <c r="Z370" s="618">
        <f t="shared" si="106"/>
        <v>111.91709844559587</v>
      </c>
      <c r="AA370" s="844">
        <f t="shared" si="107"/>
        <v>20.797927461139896</v>
      </c>
      <c r="AB370" s="845">
        <v>12</v>
      </c>
      <c r="AC370" s="824">
        <v>1.93</v>
      </c>
      <c r="AD370" s="824" t="s">
        <v>135</v>
      </c>
      <c r="AE370" s="824">
        <v>4.5999999999999996</v>
      </c>
      <c r="AF370" s="824">
        <v>0.9</v>
      </c>
      <c r="AG370" s="824">
        <v>4.2</v>
      </c>
      <c r="AH370" s="824">
        <v>229.6</v>
      </c>
      <c r="AI370" s="824">
        <v>-1.77</v>
      </c>
      <c r="AJ370" s="824">
        <v>12.5</v>
      </c>
      <c r="AK370" s="824" t="s">
        <v>135</v>
      </c>
      <c r="AL370" s="836">
        <v>4940</v>
      </c>
      <c r="AM370" s="830">
        <v>1.3</v>
      </c>
      <c r="AN370" s="824">
        <v>0.75</v>
      </c>
      <c r="AO370" s="705">
        <f t="shared" si="108"/>
        <v>-8.5613125637660019</v>
      </c>
      <c r="AP370" s="706">
        <f t="shared" si="109"/>
        <v>12.236614897373894</v>
      </c>
      <c r="AQ370" s="846">
        <f t="shared" si="110"/>
        <v>-8.7905104473445679</v>
      </c>
      <c r="AR370" s="618">
        <f>INDEX(Historical!$C$7:$C$1227,MATCH(B370,Historical!$B$7:$B$1249,0))*IF(AH370="n/a",1.03,IF(AH370&lt;0,1.01,IF(AH370&gt;10,1.1,(1+AH370/100))))</f>
        <v>2.2220000000000004</v>
      </c>
      <c r="AS370" s="844">
        <f t="shared" si="111"/>
        <v>2.2442200000000003</v>
      </c>
      <c r="AT370" s="844">
        <f t="shared" si="116"/>
        <v>2.3115466000000002</v>
      </c>
      <c r="AU370" s="844">
        <f t="shared" si="116"/>
        <v>2.3808929980000002</v>
      </c>
      <c r="AV370" s="844">
        <f t="shared" si="116"/>
        <v>2.4523197879400005</v>
      </c>
      <c r="AW370" s="618">
        <f t="shared" si="113"/>
        <v>11.610979385940002</v>
      </c>
      <c r="AX370" s="713">
        <f t="shared" si="114"/>
        <v>28.926206741255612</v>
      </c>
      <c r="AY370" s="891">
        <v>0.82</v>
      </c>
      <c r="AZ370" s="830">
        <v>11.08</v>
      </c>
      <c r="BA370" s="830">
        <v>-45.33</v>
      </c>
      <c r="BB370" s="830">
        <v>2.41</v>
      </c>
      <c r="BC370" s="830">
        <v>-23.44</v>
      </c>
      <c r="BD370" s="612"/>
      <c r="BE370" s="1155">
        <v>2016</v>
      </c>
      <c r="BF370" s="856">
        <f t="shared" si="115"/>
        <v>1</v>
      </c>
      <c r="BG370" s="840">
        <v>2.1</v>
      </c>
      <c r="BH370" s="823" t="s">
        <v>4455</v>
      </c>
      <c r="BI370" s="823" t="s">
        <v>4457</v>
      </c>
    </row>
    <row r="371" spans="1:61" ht="11.25" hidden="1" customHeight="1" x14ac:dyDescent="0.2">
      <c r="A371" s="839" t="s">
        <v>4385</v>
      </c>
      <c r="B371" s="833" t="s">
        <v>4359</v>
      </c>
      <c r="C371" s="889" t="s">
        <v>107</v>
      </c>
      <c r="D371" s="889" t="s">
        <v>4198</v>
      </c>
      <c r="E371" s="699">
        <v>7</v>
      </c>
      <c r="F371" s="1153">
        <v>610</v>
      </c>
      <c r="G371" s="1153" t="s">
        <v>105</v>
      </c>
      <c r="H371" s="1153" t="s">
        <v>105</v>
      </c>
      <c r="I371">
        <v>9.7899999999999991</v>
      </c>
      <c r="J371" s="618">
        <f t="shared" si="101"/>
        <v>4.4943820224719104</v>
      </c>
      <c r="K371" s="835">
        <v>0.11</v>
      </c>
      <c r="L371" s="845">
        <v>4</v>
      </c>
      <c r="M371" s="609">
        <f t="shared" si="102"/>
        <v>0.44</v>
      </c>
      <c r="N371" s="828" t="s">
        <v>323</v>
      </c>
      <c r="O371" s="700">
        <v>0.1</v>
      </c>
      <c r="P371" s="1006">
        <v>44509</v>
      </c>
      <c r="Q371" s="1006">
        <v>44524</v>
      </c>
      <c r="R371" s="609">
        <f t="shared" si="103"/>
        <v>9.9999999999999947</v>
      </c>
      <c r="S371" s="667">
        <f>IF(INDEX(Historical!$D$7:$D$1225,MATCH(B371,Historical!$B$7:$B$1249,0))=0,"n/a",(INDEX(Historical!$C$7:$C$1227,MATCH(B371,Historical!$B$7:$B$1249,0))/INDEX(Historical!$D$7:$D$1225,MATCH(B371,Historical!$B$7:$B$1249,0))-1)*100)</f>
        <v>25</v>
      </c>
      <c r="T371" s="667">
        <f>IF(INDEX(Historical!$F$7:$F$1218,MATCH(B371,Historical!$B$7:$B$1249,0))=0,"n/a",((INDEX(Historical!$C$7:$C$1227,MATCH(B371,Historical!$B$7:$B$1249,0))/INDEX(Historical!$F$7:$F$1218,MATCH(B371,Historical!$B$7:$B$1249,0)))^(1/3)-1)*100)</f>
        <v>35.72088082974534</v>
      </c>
      <c r="U371" s="667">
        <f>IF(INDEX(Historical!$H$7:$H$1218,MATCH(B371,Historical!$B$7:$B$1249,0))=0,"n/a",((INDEX(Historical!$C$7:$C$1227,MATCH(B371,Historical!$B$7:$B$1249,0))/INDEX(Historical!$H$7:$H$1218,MATCH(B371,Historical!$B$7:$B$1249,0)))^(1/5)-1)*100)</f>
        <v>37.972966146121493</v>
      </c>
      <c r="V371" s="667">
        <f>IF(INDEX(Historical!$N$7:$N$1218,MATCH(B371,Historical!$B$7:$B$1249,0))=0,"n/a",((INDEX(Historical!$C$7:$C$1227,MATCH(B371,Historical!$B$7:$B$1249,0))/INDEX(Historical!$N$7:$N$1218,MATCH(B371,Historical!$B$7:$B$1249,0)))^(1/10)-1)*100)</f>
        <v>7.1773462536293131</v>
      </c>
      <c r="W371" s="668">
        <f t="shared" si="104"/>
        <v>5.2906693928720516</v>
      </c>
      <c r="X371" s="669">
        <f t="shared" si="105"/>
        <v>1.1135767198276096</v>
      </c>
      <c r="Y371" s="834"/>
      <c r="Z371" s="618">
        <f t="shared" si="106"/>
        <v>47.311827956989241</v>
      </c>
      <c r="AA371" s="844">
        <f t="shared" si="107"/>
        <v>10.526881720430106</v>
      </c>
      <c r="AB371" s="845">
        <v>6</v>
      </c>
      <c r="AC371" s="824">
        <v>0.93</v>
      </c>
      <c r="AD371" s="824">
        <v>2.52</v>
      </c>
      <c r="AE371" s="824">
        <v>2.7</v>
      </c>
      <c r="AF371" s="824">
        <v>0.71</v>
      </c>
      <c r="AG371" s="824">
        <v>6.9</v>
      </c>
      <c r="AH371" s="824">
        <v>24.099999999999998</v>
      </c>
      <c r="AI371" s="824">
        <v>8.86</v>
      </c>
      <c r="AJ371" s="824">
        <v>34.1</v>
      </c>
      <c r="AK371" s="824">
        <v>4</v>
      </c>
      <c r="AL371" s="836">
        <v>631.14</v>
      </c>
      <c r="AM371" s="830">
        <v>1</v>
      </c>
      <c r="AN371" s="824">
        <v>0.06</v>
      </c>
      <c r="AO371" s="705">
        <f t="shared" si="108"/>
        <v>31.940466448163299</v>
      </c>
      <c r="AP371" s="706">
        <f t="shared" si="109"/>
        <v>42.467348168593404</v>
      </c>
      <c r="AQ371" s="846">
        <f t="shared" si="110"/>
        <v>-42.364802337825324</v>
      </c>
      <c r="AR371" s="618">
        <f>INDEX(Historical!$C$7:$C$1227,MATCH(B371,Historical!$B$7:$B$1249,0))*IF(AH371="n/a",1.03,IF(AH371&lt;0,1.01,IF(AH371&gt;10,1.1,(1+AH371/100))))</f>
        <v>0.44000000000000006</v>
      </c>
      <c r="AS371" s="844">
        <f t="shared" si="111"/>
        <v>0.47898400000000008</v>
      </c>
      <c r="AT371" s="844">
        <f t="shared" si="116"/>
        <v>0.49814336000000009</v>
      </c>
      <c r="AU371" s="844">
        <f t="shared" si="116"/>
        <v>0.51806909440000015</v>
      </c>
      <c r="AV371" s="844">
        <f t="shared" si="116"/>
        <v>0.53879185817600017</v>
      </c>
      <c r="AW371" s="618">
        <f t="shared" si="113"/>
        <v>2.4739883125760005</v>
      </c>
      <c r="AX371" s="713">
        <f t="shared" si="114"/>
        <v>25.270564990561805</v>
      </c>
      <c r="AY371" s="891">
        <v>0.72</v>
      </c>
      <c r="AZ371" s="830">
        <v>7.21</v>
      </c>
      <c r="BA371" s="830">
        <v>-30.380000000000003</v>
      </c>
      <c r="BB371" s="830">
        <v>-5.93</v>
      </c>
      <c r="BC371" s="830">
        <v>-16.89</v>
      </c>
      <c r="BE371" s="594">
        <v>2015</v>
      </c>
      <c r="BF371" s="856">
        <f t="shared" si="115"/>
        <v>1</v>
      </c>
      <c r="BG371" s="840">
        <v>0.89999999999999991</v>
      </c>
      <c r="BH371" s="823" t="s">
        <v>4455</v>
      </c>
      <c r="BI371" s="823" t="s">
        <v>4456</v>
      </c>
    </row>
    <row r="372" spans="1:61" ht="11.25" hidden="1" customHeight="1" x14ac:dyDescent="0.2">
      <c r="A372" s="829" t="s">
        <v>4923</v>
      </c>
      <c r="B372" s="833" t="s">
        <v>732</v>
      </c>
      <c r="C372" s="889" t="s">
        <v>122</v>
      </c>
      <c r="D372" s="889" t="s">
        <v>4043</v>
      </c>
      <c r="E372" s="699">
        <v>15</v>
      </c>
      <c r="F372" s="1153">
        <v>256</v>
      </c>
      <c r="G372" s="1127" t="s">
        <v>36</v>
      </c>
      <c r="H372" s="1127" t="s">
        <v>36</v>
      </c>
      <c r="I372">
        <v>175.8</v>
      </c>
      <c r="J372" s="618">
        <f t="shared" si="101"/>
        <v>0.98976109215017061</v>
      </c>
      <c r="K372" s="835">
        <v>0.435</v>
      </c>
      <c r="L372" s="845">
        <v>4</v>
      </c>
      <c r="M372" s="609">
        <f t="shared" si="102"/>
        <v>1.74</v>
      </c>
      <c r="N372" s="828" t="s">
        <v>159</v>
      </c>
      <c r="O372" s="700">
        <v>0.41499999999999998</v>
      </c>
      <c r="P372" s="603">
        <v>44848</v>
      </c>
      <c r="Q372" s="603">
        <v>44865</v>
      </c>
      <c r="R372" s="609">
        <f t="shared" si="103"/>
        <v>4.8192771084337398</v>
      </c>
      <c r="S372" s="667">
        <f>IF(INDEX(Historical!$D$7:$D$1225,MATCH(B372,Historical!$B$7:$B$1249,0))=0,"n/a",(INDEX(Historical!$C$7:$C$1227,MATCH(B372,Historical!$B$7:$B$1249,0))/INDEX(Historical!$D$7:$D$1225,MATCH(B372,Historical!$B$7:$B$1249,0))-1)*100)</f>
        <v>3.2258064516129004</v>
      </c>
      <c r="T372" s="667">
        <f>IF(INDEX(Historical!$F$7:$F$1218,MATCH(B372,Historical!$B$7:$B$1249,0))=0,"n/a",((INDEX(Historical!$C$7:$C$1227,MATCH(B372,Historical!$B$7:$B$1249,0))/INDEX(Historical!$F$7:$F$1218,MATCH(B372,Historical!$B$7:$B$1249,0)))^(1/3)-1)*100)</f>
        <v>3.335765289365078</v>
      </c>
      <c r="U372" s="667">
        <f>IF(INDEX(Historical!$H$7:$H$1218,MATCH(B372,Historical!$B$7:$B$1249,0))=0,"n/a",((INDEX(Historical!$C$7:$C$1227,MATCH(B372,Historical!$B$7:$B$1249,0))/INDEX(Historical!$H$7:$H$1218,MATCH(B372,Historical!$B$7:$B$1249,0)))^(1/5)-1)*100)</f>
        <v>3.7656637263205228</v>
      </c>
      <c r="V372" s="667">
        <f>IF(INDEX(Historical!$N$7:$N$1218,MATCH(B372,Historical!$B$7:$B$1249,0))=0,"n/a",((INDEX(Historical!$C$7:$C$1227,MATCH(B372,Historical!$B$7:$B$1249,0))/INDEX(Historical!$N$7:$N$1218,MATCH(B372,Historical!$B$7:$B$1249,0)))^(1/10)-1)*100)</f>
        <v>5.3512366162214775</v>
      </c>
      <c r="W372" s="668">
        <f t="shared" si="104"/>
        <v>0.70369972333226183</v>
      </c>
      <c r="X372" s="669">
        <f t="shared" si="105"/>
        <v>0.47666629447095221</v>
      </c>
      <c r="Y372" s="833"/>
      <c r="Z372" s="618">
        <f t="shared" si="106"/>
        <v>39.908256880733944</v>
      </c>
      <c r="AA372" s="844">
        <f t="shared" si="107"/>
        <v>40.321100917431195</v>
      </c>
      <c r="AB372" s="845">
        <v>12</v>
      </c>
      <c r="AC372" s="824">
        <v>4.3600000000000003</v>
      </c>
      <c r="AD372" s="824">
        <v>6.86</v>
      </c>
      <c r="AE372" s="824">
        <v>1.79</v>
      </c>
      <c r="AF372" s="824">
        <v>2.64</v>
      </c>
      <c r="AG372" s="824">
        <v>5.8000000000000007</v>
      </c>
      <c r="AH372" s="824">
        <v>204.2</v>
      </c>
      <c r="AI372" s="824">
        <v>19.36</v>
      </c>
      <c r="AJ372" s="824">
        <v>7.9</v>
      </c>
      <c r="AK372" s="824">
        <v>6.3299999999999992</v>
      </c>
      <c r="AL372" s="836">
        <v>3410</v>
      </c>
      <c r="AM372" s="830">
        <v>23.1</v>
      </c>
      <c r="AN372" s="824">
        <v>0.74</v>
      </c>
      <c r="AO372" s="705">
        <f t="shared" si="108"/>
        <v>-35.565676098960502</v>
      </c>
      <c r="AP372" s="706">
        <f t="shared" si="109"/>
        <v>4.7554248184706935</v>
      </c>
      <c r="AQ372" s="846">
        <f t="shared" si="110"/>
        <v>117.50883141408136</v>
      </c>
      <c r="AR372" s="618">
        <f>INDEX(Historical!$C$7:$C$1227,MATCH(B372,Historical!$B$7:$B$1249,0))*IF(AH372="n/a",1.03,IF(AH372&lt;0,1.01,IF(AH372&gt;10,1.1,(1+AH372/100))))</f>
        <v>1.7600000000000002</v>
      </c>
      <c r="AS372" s="844">
        <f t="shared" si="111"/>
        <v>1.9360000000000004</v>
      </c>
      <c r="AT372" s="844">
        <f t="shared" si="116"/>
        <v>2.0585488000000001</v>
      </c>
      <c r="AU372" s="844">
        <f t="shared" si="116"/>
        <v>2.1888549390400001</v>
      </c>
      <c r="AV372" s="844">
        <f t="shared" si="116"/>
        <v>2.3274094566812318</v>
      </c>
      <c r="AW372" s="618">
        <f t="shared" si="113"/>
        <v>10.270813195721232</v>
      </c>
      <c r="AX372" s="713">
        <f t="shared" si="114"/>
        <v>5.8423283252111666</v>
      </c>
      <c r="AY372" s="891">
        <v>1.34</v>
      </c>
      <c r="AZ372" s="830">
        <v>52.480000000000004</v>
      </c>
      <c r="BA372" s="830">
        <v>-19.75</v>
      </c>
      <c r="BB372" s="830">
        <v>21.25</v>
      </c>
      <c r="BC372" s="830">
        <v>19.329999999999998</v>
      </c>
      <c r="BE372" s="594">
        <v>2008</v>
      </c>
      <c r="BF372" s="856">
        <f t="shared" si="115"/>
        <v>2</v>
      </c>
      <c r="BG372" s="840">
        <v>2.6</v>
      </c>
      <c r="BH372" s="823" t="s">
        <v>4455</v>
      </c>
      <c r="BI372" s="823" t="s">
        <v>4456</v>
      </c>
    </row>
    <row r="373" spans="1:61" ht="11.25" hidden="1" customHeight="1" x14ac:dyDescent="0.2">
      <c r="A373" s="822" t="s">
        <v>4924</v>
      </c>
      <c r="B373" s="833" t="s">
        <v>1369</v>
      </c>
      <c r="C373" s="889" t="s">
        <v>244</v>
      </c>
      <c r="D373" s="889" t="s">
        <v>4184</v>
      </c>
      <c r="E373" s="699">
        <v>13</v>
      </c>
      <c r="F373" s="1153">
        <v>288</v>
      </c>
      <c r="G373" s="1153" t="s">
        <v>105</v>
      </c>
      <c r="H373" s="1153" t="s">
        <v>105</v>
      </c>
      <c r="I373" t="n">
        <v>219.12</v>
      </c>
      <c r="J373" s="618">
        <f t="shared" si="101"/>
        <v>0.76670317634173057</v>
      </c>
      <c r="K373" s="835">
        <v>0.42</v>
      </c>
      <c r="L373" s="845">
        <v>4</v>
      </c>
      <c r="M373" s="609">
        <f t="shared" si="102"/>
        <v>1.68</v>
      </c>
      <c r="N373" s="828" t="s">
        <v>965</v>
      </c>
      <c r="O373" s="700">
        <v>0.35</v>
      </c>
      <c r="P373" s="603">
        <v>44693</v>
      </c>
      <c r="Q373" s="603">
        <v>44708</v>
      </c>
      <c r="R373" s="609">
        <f t="shared" si="103"/>
        <v>20.000000000000004</v>
      </c>
      <c r="S373" s="667">
        <f>IF(INDEX(Historical!$D$7:$D$1225,MATCH(B373,Historical!$B$7:$B$1249,0))=0,"n/a",(INDEX(Historical!$C$7:$C$1227,MATCH(B373,Historical!$B$7:$B$1249,0))/INDEX(Historical!$D$7:$D$1225,MATCH(B373,Historical!$B$7:$B$1249,0))-1)*100)</f>
        <v>11.475409836065587</v>
      </c>
      <c r="T373" s="667">
        <f>IF(INDEX(Historical!$F$7:$F$1218,MATCH(B373,Historical!$B$7:$B$1249,0))=0,"n/a",((INDEX(Historical!$C$7:$C$1227,MATCH(B373,Historical!$B$7:$B$1249,0))/INDEX(Historical!$F$7:$F$1218,MATCH(B373,Historical!$B$7:$B$1249,0)))^(1/3)-1)*100)</f>
        <v>6.0583058881209295</v>
      </c>
      <c r="U373" s="667">
        <f>IF(INDEX(Historical!$H$7:$H$1218,MATCH(B373,Historical!$B$7:$B$1249,0))=0,"n/a",((INDEX(Historical!$C$7:$C$1227,MATCH(B373,Historical!$B$7:$B$1249,0))/INDEX(Historical!$H$7:$H$1218,MATCH(B373,Historical!$B$7:$B$1249,0)))^(1/5)-1)*100)</f>
        <v>7.439272913026973</v>
      </c>
      <c r="V373" s="667">
        <f>IF(INDEX(Historical!$N$7:$N$1218,MATCH(B373,Historical!$B$7:$B$1249,0))=0,"n/a",((INDEX(Historical!$C$7:$C$1227,MATCH(B373,Historical!$B$7:$B$1249,0))/INDEX(Historical!$N$7:$N$1218,MATCH(B373,Historical!$B$7:$B$1249,0)))^(1/10)-1)*100)</f>
        <v>17.993084965303584</v>
      </c>
      <c r="W373" s="668">
        <f t="shared" si="104"/>
        <v>0.41345177479972267</v>
      </c>
      <c r="X373" s="669">
        <f t="shared" si="105"/>
        <v>0.20381569624731433</v>
      </c>
      <c r="Y373" s="628"/>
      <c r="Z373" s="618">
        <f t="shared" si="106"/>
        <v>3.755868544600939</v>
      </c>
      <c r="AA373" s="844">
        <f t="shared" si="107"/>
        <v>4.8987256874580822</v>
      </c>
      <c r="AB373" s="845">
        <v>12</v>
      </c>
      <c r="AC373" s="824">
        <v>44.73</v>
      </c>
      <c r="AD373" s="824">
        <v>1.6</v>
      </c>
      <c r="AE373" s="824">
        <v>0.23</v>
      </c>
      <c r="AF373" s="824">
        <v>1.3</v>
      </c>
      <c r="AG373" s="824">
        <v>27</v>
      </c>
      <c r="AH373" s="824">
        <v>87.3</v>
      </c>
      <c r="AI373" s="824">
        <v>-18.78</v>
      </c>
      <c r="AJ373" s="824">
        <v>36.5</v>
      </c>
      <c r="AK373" s="824">
        <v>3.3000000000000003</v>
      </c>
      <c r="AL373" s="836">
        <v>6380</v>
      </c>
      <c r="AM373" s="830">
        <v>1.6</v>
      </c>
      <c r="AN373" s="824">
        <v>1.4</v>
      </c>
      <c r="AO373" s="705">
        <f t="shared" si="108"/>
        <v>3.3072504019106219</v>
      </c>
      <c r="AP373" s="706">
        <f t="shared" si="109"/>
        <v>8.2059760893687042</v>
      </c>
      <c r="AQ373" s="846">
        <f t="shared" si="110"/>
        <v>-46.798732706424673</v>
      </c>
      <c r="AR373" s="618">
        <f>INDEX(Historical!$C$7:$C$1227,MATCH(B373,Historical!$B$7:$B$1249,0))*IF(AH373="n/a",1.03,IF(AH373&lt;0,1.01,IF(AH373&gt;10,1.1,(1+AH373/100))))</f>
        <v>1.4960000000000002</v>
      </c>
      <c r="AS373" s="844">
        <f t="shared" si="111"/>
        <v>1.5109600000000003</v>
      </c>
      <c r="AT373" s="844">
        <f t="shared" si="116"/>
        <v>1.5608216800000001</v>
      </c>
      <c r="AU373" s="844">
        <f t="shared" si="116"/>
        <v>1.6123287954400001</v>
      </c>
      <c r="AV373" s="844">
        <f t="shared" si="116"/>
        <v>1.6655356456895198</v>
      </c>
      <c r="AW373" s="618">
        <f t="shared" si="113"/>
        <v>7.8456461211295201</v>
      </c>
      <c r="AX373" s="713">
        <f t="shared" si="114"/>
        <v>3.5805248818590361</v>
      </c>
      <c r="AY373" s="891">
        <v>1.34</v>
      </c>
      <c r="AZ373" s="830">
        <v>32.950000000000003</v>
      </c>
      <c r="BA373" s="830">
        <v>-31.55</v>
      </c>
      <c r="BB373" s="830">
        <v>10.91</v>
      </c>
      <c r="BC373" s="830">
        <v>-11.86</v>
      </c>
      <c r="BE373" s="594">
        <v>2010</v>
      </c>
      <c r="BF373" s="856">
        <f t="shared" si="115"/>
        <v>1</v>
      </c>
      <c r="BG373" s="840">
        <v>10.299999999999999</v>
      </c>
      <c r="BH373" s="823" t="s">
        <v>4455</v>
      </c>
      <c r="BI373" s="823" t="s">
        <v>4456</v>
      </c>
    </row>
    <row r="374" spans="1:61" ht="11.25" hidden="1" customHeight="1" x14ac:dyDescent="0.2">
      <c r="A374" s="822" t="s">
        <v>4925</v>
      </c>
      <c r="B374" s="833" t="s">
        <v>265</v>
      </c>
      <c r="C374" s="889" t="s">
        <v>127</v>
      </c>
      <c r="D374" s="889" t="s">
        <v>4194</v>
      </c>
      <c r="E374" s="699">
        <v>60</v>
      </c>
      <c r="F374" s="1153">
        <v>13</v>
      </c>
      <c r="G374" s="1131" t="s">
        <v>36</v>
      </c>
      <c r="H374" s="1131" t="s">
        <v>36</v>
      </c>
      <c r="I374">
        <v>200.64</v>
      </c>
      <c r="J374" s="618">
        <f t="shared" si="101"/>
        <v>1.6945773524720893</v>
      </c>
      <c r="K374" s="835">
        <v>0.85</v>
      </c>
      <c r="L374" s="845">
        <v>4</v>
      </c>
      <c r="M374" s="609">
        <f t="shared" si="102"/>
        <v>3.4</v>
      </c>
      <c r="N374" s="828" t="s">
        <v>150</v>
      </c>
      <c r="O374" s="700">
        <v>0.8</v>
      </c>
      <c r="P374" s="603">
        <v>44897</v>
      </c>
      <c r="Q374" s="603">
        <v>44925</v>
      </c>
      <c r="R374" s="609">
        <f t="shared" si="103"/>
        <v>6.249999999999992</v>
      </c>
      <c r="S374" s="667">
        <f>IF(INDEX(Historical!$D$7:$D$1225,MATCH(B374,Historical!$B$7:$B$1249,0))=0,"n/a",(INDEX(Historical!$C$7:$C$1227,MATCH(B374,Historical!$B$7:$B$1249,0))/INDEX(Historical!$D$7:$D$1225,MATCH(B374,Historical!$B$7:$B$1249,0))-1)*100)</f>
        <v>7.0175438596491224</v>
      </c>
      <c r="T374" s="667">
        <f>IF(INDEX(Historical!$F$7:$F$1218,MATCH(B374,Historical!$B$7:$B$1249,0))=0,"n/a",((INDEX(Historical!$C$7:$C$1227,MATCH(B374,Historical!$B$7:$B$1249,0))/INDEX(Historical!$F$7:$F$1218,MATCH(B374,Historical!$B$7:$B$1249,0)))^(1/3)-1)*100)</f>
        <v>7.5749744635974059</v>
      </c>
      <c r="U374" s="667">
        <f>IF(INDEX(Historical!$H$7:$H$1218,MATCH(B374,Historical!$B$7:$B$1249,0))=0,"n/a",((INDEX(Historical!$C$7:$C$1227,MATCH(B374,Historical!$B$7:$B$1249,0))/INDEX(Historical!$H$7:$H$1218,MATCH(B374,Historical!$B$7:$B$1249,0)))^(1/5)-1)*100)</f>
        <v>8.2702639798059696</v>
      </c>
      <c r="V374" s="667">
        <f>IF(INDEX(Historical!$N$7:$N$1218,MATCH(B374,Historical!$B$7:$B$1249,0))=0,"n/a",((INDEX(Historical!$C$7:$C$1227,MATCH(B374,Historical!$B$7:$B$1249,0))/INDEX(Historical!$N$7:$N$1218,MATCH(B374,Historical!$B$7:$B$1249,0)))^(1/10)-1)*100)</f>
        <v>8.4917231571680638</v>
      </c>
      <c r="W374" s="668">
        <f t="shared" si="104"/>
        <v>0.97392058440162932</v>
      </c>
      <c r="X374" s="669" t="str">
        <f t="shared" si="105"/>
        <v>n/a</v>
      </c>
      <c r="Y374" s="632"/>
      <c r="Z374" s="618">
        <f t="shared" si="106"/>
        <v>96.866096866096868</v>
      </c>
      <c r="AA374" s="844">
        <f t="shared" si="107"/>
        <v>57.162393162393165</v>
      </c>
      <c r="AB374" s="845">
        <v>6</v>
      </c>
      <c r="AC374" s="824">
        <v>3.51</v>
      </c>
      <c r="AD374" s="824">
        <v>19.329999999999998</v>
      </c>
      <c r="AE374" s="824">
        <v>3.3</v>
      </c>
      <c r="AF374" s="824">
        <v>6.48</v>
      </c>
      <c r="AG374" s="824" t="s">
        <v>135</v>
      </c>
      <c r="AH374" s="824">
        <v>-37</v>
      </c>
      <c r="AI374" s="824">
        <v>17.5</v>
      </c>
      <c r="AJ374" s="824">
        <v>-5</v>
      </c>
      <c r="AK374" s="824">
        <v>3</v>
      </c>
      <c r="AL374" s="836">
        <v>5650</v>
      </c>
      <c r="AM374" s="830">
        <v>1.4000000000000001</v>
      </c>
      <c r="AN374" s="824">
        <v>0</v>
      </c>
      <c r="AO374" s="705">
        <f t="shared" si="108"/>
        <v>-47.197551830115103</v>
      </c>
      <c r="AP374" s="706">
        <f t="shared" si="109"/>
        <v>9.9648413322780591</v>
      </c>
      <c r="AQ374" s="846">
        <f t="shared" si="110"/>
        <v>305.7433823338248</v>
      </c>
      <c r="AR374" s="618">
        <f>INDEX(Historical!$C$7:$C$1227,MATCH(B374,Historical!$B$7:$B$1249,0))*IF(AH374="n/a",1.03,IF(AH374&lt;0,1.01,IF(AH374&gt;10,1.1,(1+AH374/100))))</f>
        <v>3.0804999999999998</v>
      </c>
      <c r="AS374" s="844">
        <f t="shared" si="111"/>
        <v>3.38855</v>
      </c>
      <c r="AT374" s="844">
        <f t="shared" si="116"/>
        <v>3.4902065000000002</v>
      </c>
      <c r="AU374" s="844">
        <f t="shared" si="116"/>
        <v>3.5949126950000001</v>
      </c>
      <c r="AV374" s="844">
        <f t="shared" si="116"/>
        <v>3.7027600758500001</v>
      </c>
      <c r="AW374" s="618">
        <f t="shared" si="113"/>
        <v>17.256929270849998</v>
      </c>
      <c r="AX374" s="713">
        <f t="shared" si="114"/>
        <v>8.6009416222338508</v>
      </c>
      <c r="AY374" s="891">
        <v>0.2</v>
      </c>
      <c r="AZ374" s="830">
        <v>77.27000000000001</v>
      </c>
      <c r="BA374" s="830">
        <v>-3.2099999999999995</v>
      </c>
      <c r="BB374" s="830">
        <v>15.290000000000001</v>
      </c>
      <c r="BC374" s="830">
        <v>34.75</v>
      </c>
      <c r="BE374" s="594">
        <v>1964</v>
      </c>
      <c r="BF374" s="856">
        <f t="shared" si="115"/>
        <v>7</v>
      </c>
      <c r="BG374" s="840" t="s">
        <v>135</v>
      </c>
      <c r="BH374" s="823" t="s">
        <v>4455</v>
      </c>
      <c r="BI374" s="823" t="s">
        <v>4456</v>
      </c>
    </row>
    <row r="375" spans="1:61" ht="11.25" hidden="1" customHeight="1" x14ac:dyDescent="0.2">
      <c r="A375" s="148" t="s">
        <v>4926</v>
      </c>
      <c r="B375" s="567" t="s">
        <v>3885</v>
      </c>
      <c r="C375" s="889" t="s">
        <v>4186</v>
      </c>
      <c r="D375" s="889" t="s">
        <v>4187</v>
      </c>
      <c r="E375" s="699">
        <v>8</v>
      </c>
      <c r="F375" s="1153">
        <v>594</v>
      </c>
      <c r="G375" s="1128" t="s">
        <v>105</v>
      </c>
      <c r="H375" s="1128" t="s">
        <v>105</v>
      </c>
      <c r="I375" t="n">
        <v>19.09</v>
      </c>
      <c r="J375" s="618">
        <f t="shared" si="101"/>
        <v>2.8789942378208484</v>
      </c>
      <c r="K375" s="835">
        <v>4.58E-2</v>
      </c>
      <c r="L375" s="845">
        <v>12</v>
      </c>
      <c r="M375" s="609">
        <f t="shared" si="102"/>
        <v>0.54959999999999998</v>
      </c>
      <c r="N375" s="828" t="s">
        <v>708</v>
      </c>
      <c r="O375" s="700">
        <v>4.5600000000000002E-2</v>
      </c>
      <c r="P375" s="603">
        <v>44854</v>
      </c>
      <c r="Q375" s="603">
        <v>44865</v>
      </c>
      <c r="R375" s="609">
        <f t="shared" si="103"/>
        <v>0.43859649122806754</v>
      </c>
      <c r="S375" s="667">
        <f>IF(INDEX(Historical!$D$7:$D$1225,MATCH(B375,Historical!$B$7:$B$1249,0))=0,"n/a",(INDEX(Historical!$C$7:$C$1227,MATCH(B375,Historical!$B$7:$B$1249,0))/INDEX(Historical!$D$7:$D$1225,MATCH(B375,Historical!$B$7:$B$1249,0))-1)*100)</f>
        <v>0.61418202121719112</v>
      </c>
      <c r="T375" s="667">
        <f>IF(INDEX(Historical!$F$7:$F$1218,MATCH(B375,Historical!$B$7:$B$1249,0))=0,"n/a",((INDEX(Historical!$C$7:$C$1227,MATCH(B375,Historical!$B$7:$B$1249,0))/INDEX(Historical!$F$7:$F$1218,MATCH(B375,Historical!$B$7:$B$1249,0)))^(1/3)-1)*100)</f>
        <v>0.54226938986172701</v>
      </c>
      <c r="U375" s="667">
        <f>IF(INDEX(Historical!$H$7:$H$1218,MATCH(B375,Historical!$B$7:$B$1249,0))=0,"n/a",((INDEX(Historical!$C$7:$C$1227,MATCH(B375,Historical!$B$7:$B$1249,0))/INDEX(Historical!$H$7:$H$1218,MATCH(B375,Historical!$B$7:$B$1249,0)))^(1/5)-1)*100)</f>
        <v>1.7657277478161815</v>
      </c>
      <c r="V375" s="667" t="str">
        <f>IF(INDEX(Historical!$N$7:$N$1218,MATCH(B375,Historical!$B$7:$B$1249,0))=0,"n/a",((INDEX(Historical!$C$7:$C$1227,MATCH(B375,Historical!$B$7:$B$1249,0))/INDEX(Historical!$N$7:$N$1218,MATCH(B375,Historical!$B$7:$B$1249,0)))^(1/10)-1)*100)</f>
        <v>n/a</v>
      </c>
      <c r="W375" s="668" t="str">
        <f t="shared" si="104"/>
        <v>n/a</v>
      </c>
      <c r="X375" s="669" t="str">
        <f t="shared" si="105"/>
        <v>n/a</v>
      </c>
      <c r="Y375" s="834"/>
      <c r="Z375" s="618" t="str">
        <f t="shared" si="106"/>
        <v>n/a</v>
      </c>
      <c r="AA375" s="844" t="str">
        <f t="shared" si="107"/>
        <v>n/a</v>
      </c>
      <c r="AB375" s="845">
        <v>12</v>
      </c>
      <c r="AC375" s="824">
        <v>-0.34</v>
      </c>
      <c r="AD375" s="824" t="s">
        <v>135</v>
      </c>
      <c r="AE375" s="824">
        <v>8</v>
      </c>
      <c r="AF375" s="824">
        <v>0.99</v>
      </c>
      <c r="AG375" s="824">
        <v>-1.7999999999999998</v>
      </c>
      <c r="AH375" s="824">
        <v>-46.2</v>
      </c>
      <c r="AI375" s="824">
        <v>6.5</v>
      </c>
      <c r="AJ375" s="824">
        <v>-53.2</v>
      </c>
      <c r="AK375" s="824">
        <v>-0.06</v>
      </c>
      <c r="AL375" s="836">
        <v>697.62</v>
      </c>
      <c r="AM375" s="830">
        <v>7.4700000000000006</v>
      </c>
      <c r="AN375" s="824">
        <v>0.99</v>
      </c>
      <c r="AO375" s="705" t="str">
        <f t="shared" si="108"/>
        <v>n/a</v>
      </c>
      <c r="AP375" s="706">
        <f t="shared" si="109"/>
        <v>4.6447219856370303</v>
      </c>
      <c r="AQ375" s="846" t="str">
        <f t="shared" si="110"/>
        <v>n/a</v>
      </c>
      <c r="AR375" s="618">
        <f>INDEX(Historical!$C$7:$C$1227,MATCH(B375,Historical!$B$7:$B$1249,0))*IF(AH375="n/a",1.03,IF(AH375&lt;0,1.01,IF(AH375&gt;10,1.1,(1+AH375/100))))</f>
        <v>0.54600599999999999</v>
      </c>
      <c r="AS375" s="844">
        <f t="shared" si="111"/>
        <v>0.58149638999999997</v>
      </c>
      <c r="AT375" s="844">
        <f t="shared" si="116"/>
        <v>0.5873113539</v>
      </c>
      <c r="AU375" s="844">
        <f t="shared" si="116"/>
        <v>0.593184467439</v>
      </c>
      <c r="AV375" s="844">
        <f t="shared" si="116"/>
        <v>0.59911631211339</v>
      </c>
      <c r="AW375" s="618">
        <f t="shared" si="113"/>
        <v>2.9071145234523899</v>
      </c>
      <c r="AX375" s="713">
        <f t="shared" si="114"/>
        <v>15.2284679070319</v>
      </c>
      <c r="AY375" s="891">
        <v>0.97</v>
      </c>
      <c r="AZ375" s="830">
        <v>18.850000000000001</v>
      </c>
      <c r="BA375" s="830">
        <v>-51.21</v>
      </c>
      <c r="BB375" s="830">
        <v>5.1400000000000006</v>
      </c>
      <c r="BC375" s="830">
        <v>-22.1</v>
      </c>
      <c r="BE375" s="594">
        <v>2015</v>
      </c>
      <c r="BF375" s="856">
        <f t="shared" si="115"/>
        <v>1</v>
      </c>
      <c r="BG375" s="840">
        <v>-0.8</v>
      </c>
      <c r="BH375" s="823" t="s">
        <v>4455</v>
      </c>
      <c r="BI375" s="823" t="s">
        <v>4457</v>
      </c>
    </row>
    <row r="376" spans="1:61" ht="11.25" hidden="1" customHeight="1" x14ac:dyDescent="0.2">
      <c r="A376" s="822" t="s">
        <v>4927</v>
      </c>
      <c r="B376" s="833" t="s">
        <v>645</v>
      </c>
      <c r="C376" s="1000" t="s">
        <v>107</v>
      </c>
      <c r="D376" s="1000" t="s">
        <v>4205</v>
      </c>
      <c r="E376" s="699">
        <v>19</v>
      </c>
      <c r="F376" s="1153">
        <v>191</v>
      </c>
      <c r="G376" s="1153" t="s">
        <v>105</v>
      </c>
      <c r="H376" s="1153" t="s">
        <v>105</v>
      </c>
      <c r="I376">
        <v>24.22</v>
      </c>
      <c r="J376" s="618">
        <f t="shared" si="101"/>
        <v>3.4682080924855496</v>
      </c>
      <c r="K376" s="835">
        <v>0.21</v>
      </c>
      <c r="L376" s="845">
        <v>4</v>
      </c>
      <c r="M376" s="609">
        <f t="shared" si="102"/>
        <v>0.84</v>
      </c>
      <c r="N376" s="828" t="s">
        <v>422</v>
      </c>
      <c r="O376" s="702">
        <v>0.2</v>
      </c>
      <c r="P376" s="603">
        <v>44607</v>
      </c>
      <c r="Q376" s="603">
        <v>44622</v>
      </c>
      <c r="R376" s="609">
        <f t="shared" si="103"/>
        <v>4.9999999999999902</v>
      </c>
      <c r="S376" s="667">
        <f>IF(INDEX(Historical!$D$7:$D$1225,MATCH(B376,Historical!$B$7:$B$1249,0))=0,"n/a",(INDEX(Historical!$C$7:$C$1227,MATCH(B376,Historical!$B$7:$B$1249,0))/INDEX(Historical!$D$7:$D$1225,MATCH(B376,Historical!$B$7:$B$1249,0))-1)*100)</f>
        <v>5.0131250000000183</v>
      </c>
      <c r="T376" s="667">
        <f>IF(INDEX(Historical!$F$7:$F$1218,MATCH(B376,Historical!$B$7:$B$1249,0))=0,"n/a",((INDEX(Historical!$C$7:$C$1227,MATCH(B376,Historical!$B$7:$B$1249,0))/INDEX(Historical!$F$7:$F$1218,MATCH(B376,Historical!$B$7:$B$1249,0)))^(1/3)-1)*100)</f>
        <v>5.0043748177210023</v>
      </c>
      <c r="U376" s="667">
        <f>IF(INDEX(Historical!$H$7:$H$1218,MATCH(B376,Historical!$B$7:$B$1249,0))=0,"n/a",((INDEX(Historical!$C$7:$C$1227,MATCH(B376,Historical!$B$7:$B$1249,0))/INDEX(Historical!$H$7:$H$1218,MATCH(B376,Historical!$B$7:$B$1249,0)))^(1/5)-1)*100)</f>
        <v>5.002624868759864</v>
      </c>
      <c r="V376" s="667">
        <f>IF(INDEX(Historical!$N$7:$N$1218,MATCH(B376,Historical!$B$7:$B$1249,0))=0,"n/a",((INDEX(Historical!$C$7:$C$1227,MATCH(B376,Historical!$B$7:$B$1249,0))/INDEX(Historical!$N$7:$N$1218,MATCH(B376,Historical!$B$7:$B$1249,0)))^(1/10)-1)*100)</f>
        <v>5.5412273453484762</v>
      </c>
      <c r="W376" s="668">
        <f t="shared" si="104"/>
        <v>0.90280087009230248</v>
      </c>
      <c r="X376" s="669">
        <f t="shared" si="105"/>
        <v>0.34031461692243975</v>
      </c>
      <c r="Y376" s="636" t="s">
        <v>432</v>
      </c>
      <c r="Z376" s="618">
        <f t="shared" si="106"/>
        <v>35.593220338983052</v>
      </c>
      <c r="AA376" s="844">
        <f t="shared" si="107"/>
        <v>10.26271186440678</v>
      </c>
      <c r="AB376" s="845">
        <v>12</v>
      </c>
      <c r="AC376" s="824">
        <v>2.36</v>
      </c>
      <c r="AD376" s="824" t="s">
        <v>135</v>
      </c>
      <c r="AE376" s="824">
        <v>3.31</v>
      </c>
      <c r="AF376" s="824">
        <v>1.21</v>
      </c>
      <c r="AG376" s="824">
        <v>9.8000000000000007</v>
      </c>
      <c r="AH376" s="824">
        <v>-7.9</v>
      </c>
      <c r="AI376" s="824" t="s">
        <v>135</v>
      </c>
      <c r="AJ376" s="824">
        <v>14.7</v>
      </c>
      <c r="AK376" s="824" t="s">
        <v>135</v>
      </c>
      <c r="AL376" s="836">
        <v>127.6</v>
      </c>
      <c r="AM376" s="830">
        <v>14.499999999999998</v>
      </c>
      <c r="AN376" s="824">
        <v>0.36</v>
      </c>
      <c r="AO376" s="705">
        <f t="shared" si="108"/>
        <v>-1.7918789031613667</v>
      </c>
      <c r="AP376" s="706">
        <f t="shared" si="109"/>
        <v>8.4708329612454136</v>
      </c>
      <c r="AQ376" s="846">
        <f t="shared" si="110"/>
        <v>-25.709634673032376</v>
      </c>
      <c r="AR376" s="618">
        <f>INDEX(Historical!$C$7:$C$1227,MATCH(B376,Historical!$B$7:$B$1249,0))*IF(AH376="n/a",1.03,IF(AH376&lt;0,1.01,IF(AH376&gt;10,1.1,(1+AH376/100))))</f>
        <v>0.76961999999999997</v>
      </c>
      <c r="AS376" s="844">
        <f t="shared" si="111"/>
        <v>0.79270859999999999</v>
      </c>
      <c r="AT376" s="844">
        <f t="shared" si="116"/>
        <v>0.81648985799999996</v>
      </c>
      <c r="AU376" s="844">
        <f t="shared" si="116"/>
        <v>0.84098455374000003</v>
      </c>
      <c r="AV376" s="844">
        <f t="shared" si="116"/>
        <v>0.86621409035220009</v>
      </c>
      <c r="AW376" s="618">
        <f t="shared" si="113"/>
        <v>4.0860171020921996</v>
      </c>
      <c r="AX376" s="713">
        <f t="shared" si="114"/>
        <v>16.870425689893477</v>
      </c>
      <c r="AY376" s="891">
        <v>0.32</v>
      </c>
      <c r="AZ376" s="830">
        <v>5.79</v>
      </c>
      <c r="BA376" s="830">
        <v>-14.799999999999999</v>
      </c>
      <c r="BB376" s="830">
        <v>-0.8</v>
      </c>
      <c r="BC376" s="830">
        <v>-1.34</v>
      </c>
      <c r="BE376" s="594">
        <v>2002</v>
      </c>
      <c r="BF376" s="856">
        <f t="shared" si="115"/>
        <v>2</v>
      </c>
      <c r="BG376" s="840">
        <v>0.89999999999999991</v>
      </c>
      <c r="BH376" s="823" t="s">
        <v>4455</v>
      </c>
      <c r="BI376" s="823" t="s">
        <v>4456</v>
      </c>
    </row>
    <row r="377" spans="1:61" ht="11.25" hidden="1" customHeight="1" x14ac:dyDescent="0.2">
      <c r="A377" s="822" t="s">
        <v>4929</v>
      </c>
      <c r="B377" s="833" t="s">
        <v>1343</v>
      </c>
      <c r="C377" s="889" t="s">
        <v>107</v>
      </c>
      <c r="D377" s="889" t="s">
        <v>4205</v>
      </c>
      <c r="E377" s="699">
        <v>12</v>
      </c>
      <c r="F377" s="1153">
        <v>358</v>
      </c>
      <c r="G377" s="1130" t="s">
        <v>36</v>
      </c>
      <c r="H377" s="1130" t="s">
        <v>36</v>
      </c>
      <c r="I377">
        <v>18.29</v>
      </c>
      <c r="J377" s="618">
        <f t="shared" si="101"/>
        <v>3.171131765992345</v>
      </c>
      <c r="K377" s="835">
        <v>0.14499999999999999</v>
      </c>
      <c r="L377" s="845">
        <v>4</v>
      </c>
      <c r="M377" s="609">
        <f t="shared" si="102"/>
        <v>0.57999999999999996</v>
      </c>
      <c r="N377" s="828" t="s">
        <v>106</v>
      </c>
      <c r="O377" s="700">
        <v>0.13500000000000001</v>
      </c>
      <c r="P377" s="603">
        <v>44687</v>
      </c>
      <c r="Q377" s="603">
        <v>44699</v>
      </c>
      <c r="R377" s="609">
        <f t="shared" si="103"/>
        <v>7.4074074074073932</v>
      </c>
      <c r="S377" s="667">
        <f>IF(INDEX(Historical!$D$7:$D$1225,MATCH(B377,Historical!$B$7:$B$1249,0))=0,"n/a",(INDEX(Historical!$C$7:$C$1227,MATCH(B377,Historical!$B$7:$B$1249,0))/INDEX(Historical!$D$7:$D$1225,MATCH(B377,Historical!$B$7:$B$1249,0))-1)*100)</f>
        <v>6.0000000000000053</v>
      </c>
      <c r="T377" s="667">
        <f>IF(INDEX(Historical!$F$7:$F$1218,MATCH(B377,Historical!$B$7:$B$1249,0))=0,"n/a",((INDEX(Historical!$C$7:$C$1227,MATCH(B377,Historical!$B$7:$B$1249,0))/INDEX(Historical!$F$7:$F$1218,MATCH(B377,Historical!$B$7:$B$1249,0)))^(1/3)-1)*100)</f>
        <v>5.9998586670435561</v>
      </c>
      <c r="U377" s="667">
        <f>IF(INDEX(Historical!$H$7:$H$1218,MATCH(B377,Historical!$B$7:$B$1249,0))=0,"n/a",((INDEX(Historical!$C$7:$C$1227,MATCH(B377,Historical!$B$7:$B$1249,0))/INDEX(Historical!$H$7:$H$1218,MATCH(B377,Historical!$B$7:$B$1249,0)))^(1/5)-1)*100)</f>
        <v>7.4520805832128945</v>
      </c>
      <c r="V377" s="667">
        <f>IF(INDEX(Historical!$N$7:$N$1218,MATCH(B377,Historical!$B$7:$B$1249,0))=0,"n/a",((INDEX(Historical!$C$7:$C$1227,MATCH(B377,Historical!$B$7:$B$1249,0))/INDEX(Historical!$N$7:$N$1218,MATCH(B377,Historical!$B$7:$B$1249,0)))^(1/10)-1)*100)</f>
        <v>9.440606043581635</v>
      </c>
      <c r="W377" s="668">
        <f t="shared" si="104"/>
        <v>0.78936463917793975</v>
      </c>
      <c r="X377" s="669">
        <f t="shared" si="105"/>
        <v>0.52851635341935432</v>
      </c>
      <c r="Y377" s="640"/>
      <c r="Z377" s="618">
        <f t="shared" si="106"/>
        <v>37.419354838709673</v>
      </c>
      <c r="AA377" s="844">
        <f t="shared" si="107"/>
        <v>11.799999999999999</v>
      </c>
      <c r="AB377" s="845">
        <v>12</v>
      </c>
      <c r="AC377" s="824">
        <v>1.55</v>
      </c>
      <c r="AD377" s="824">
        <v>1.32</v>
      </c>
      <c r="AE377" s="824">
        <v>3.69</v>
      </c>
      <c r="AF377" s="824">
        <v>1.1000000000000001</v>
      </c>
      <c r="AG377" s="824">
        <v>9.3000000000000007</v>
      </c>
      <c r="AH377" s="824">
        <v>64</v>
      </c>
      <c r="AI377" s="824">
        <v>11.459999999999999</v>
      </c>
      <c r="AJ377" s="824">
        <v>14.099999999999998</v>
      </c>
      <c r="AK377" s="824">
        <v>9</v>
      </c>
      <c r="AL377" s="836">
        <v>1190</v>
      </c>
      <c r="AM377" s="830">
        <v>0.3</v>
      </c>
      <c r="AN377" s="824">
        <v>0.51</v>
      </c>
      <c r="AO377" s="705">
        <f t="shared" si="108"/>
        <v>-1.1767876507947594</v>
      </c>
      <c r="AP377" s="706">
        <f t="shared" si="109"/>
        <v>10.623212349205239</v>
      </c>
      <c r="AQ377" s="846">
        <f t="shared" si="110"/>
        <v>-24.046798033994055</v>
      </c>
      <c r="AR377" s="618">
        <f>INDEX(Historical!$C$7:$C$1227,MATCH(B377,Historical!$B$7:$B$1249,0))*IF(AH377="n/a",1.03,IF(AH377&lt;0,1.01,IF(AH377&gt;10,1.1,(1+AH377/100))))</f>
        <v>0.58300000000000007</v>
      </c>
      <c r="AS377" s="844">
        <f t="shared" si="111"/>
        <v>0.64130000000000009</v>
      </c>
      <c r="AT377" s="844">
        <f t="shared" si="116"/>
        <v>0.69901700000000011</v>
      </c>
      <c r="AU377" s="844">
        <f t="shared" si="116"/>
        <v>0.76192853000000016</v>
      </c>
      <c r="AV377" s="844">
        <f t="shared" si="116"/>
        <v>0.83050209770000027</v>
      </c>
      <c r="AW377" s="618">
        <f t="shared" si="113"/>
        <v>3.5157476277000006</v>
      </c>
      <c r="AX377" s="713">
        <f t="shared" si="114"/>
        <v>19.222239626571902</v>
      </c>
      <c r="AY377" s="891">
        <v>0.83</v>
      </c>
      <c r="AZ377" s="830">
        <v>34.29</v>
      </c>
      <c r="BA377" s="830">
        <v>-9.7100000000000009</v>
      </c>
      <c r="BB377" s="830">
        <v>6.4399999999999995</v>
      </c>
      <c r="BC377" s="830">
        <v>13.77</v>
      </c>
      <c r="BE377" s="594">
        <v>2011</v>
      </c>
      <c r="BF377" s="856">
        <f t="shared" si="115"/>
        <v>1</v>
      </c>
      <c r="BG377" s="840">
        <v>1</v>
      </c>
      <c r="BH377" s="823" t="s">
        <v>4455</v>
      </c>
      <c r="BI377" s="823" t="s">
        <v>4456</v>
      </c>
    </row>
    <row r="378" spans="1:61" ht="11.25" hidden="1" customHeight="1" x14ac:dyDescent="0.2">
      <c r="A378" s="839" t="s">
        <v>4475</v>
      </c>
      <c r="B378" s="833" t="s">
        <v>4476</v>
      </c>
      <c r="C378" s="889" t="s">
        <v>244</v>
      </c>
      <c r="D378" s="889" t="s">
        <v>4200</v>
      </c>
      <c r="E378" s="699">
        <v>7</v>
      </c>
      <c r="F378" s="1153">
        <v>623</v>
      </c>
      <c r="G378" s="1150" t="s">
        <v>105</v>
      </c>
      <c r="H378" s="1150" t="s">
        <v>105</v>
      </c>
      <c r="I378">
        <v>96.73</v>
      </c>
      <c r="J378" s="618">
        <f t="shared" si="101"/>
        <v>4.3419828388297326</v>
      </c>
      <c r="K378" s="10">
        <v>1.05</v>
      </c>
      <c r="L378" s="845">
        <v>4</v>
      </c>
      <c r="M378" s="609">
        <f t="shared" si="102"/>
        <v>4.2</v>
      </c>
      <c r="N378" s="828" t="s">
        <v>323</v>
      </c>
      <c r="O378" s="700">
        <v>0.9</v>
      </c>
      <c r="P378" s="603">
        <v>44714</v>
      </c>
      <c r="Q378" s="603">
        <v>44729</v>
      </c>
      <c r="R378" s="609">
        <f t="shared" si="103"/>
        <v>16.666666666666668</v>
      </c>
      <c r="S378" s="667">
        <f>IF(INDEX(Historical!$D$7:$D$1225,MATCH(B378,Historical!$B$7:$B$1249,0))=0,"n/a",(INDEX(Historical!$C$7:$C$1227,MATCH(B378,Historical!$B$7:$B$1249,0))/INDEX(Historical!$D$7:$D$1225,MATCH(B378,Historical!$B$7:$B$1249,0))-1)*100)</f>
        <v>23.214285714285722</v>
      </c>
      <c r="T378" s="667">
        <f>IF(INDEX(Historical!$F$7:$F$1218,MATCH(B378,Historical!$B$7:$B$1249,0))=0,"n/a",((INDEX(Historical!$C$7:$C$1227,MATCH(B378,Historical!$B$7:$B$1249,0))/INDEX(Historical!$F$7:$F$1218,MATCH(B378,Historical!$B$7:$B$1249,0)))^(1/3)-1)*100)</f>
        <v>13.653743312138666</v>
      </c>
      <c r="U378" s="667">
        <f>IF(INDEX(Historical!$H$7:$H$1218,MATCH(B378,Historical!$B$7:$B$1249,0))=0,"n/a",((INDEX(Historical!$C$7:$C$1227,MATCH(B378,Historical!$B$7:$B$1249,0))/INDEX(Historical!$H$7:$H$1218,MATCH(B378,Historical!$B$7:$B$1249,0)))^(1/5)-1)*100)</f>
        <v>25.685530329293172</v>
      </c>
      <c r="V378" s="667" t="str">
        <f>IF(INDEX(Historical!$N$7:$N$1218,MATCH(B378,Historical!$B$7:$B$1249,0))=0,"n/a",((INDEX(Historical!$C$7:$C$1227,MATCH(B378,Historical!$B$7:$B$1249,0))/INDEX(Historical!$N$7:$N$1218,MATCH(B378,Historical!$B$7:$B$1249,0)))^(1/10)-1)*100)</f>
        <v>n/a</v>
      </c>
      <c r="W378" s="668" t="str">
        <f t="shared" si="104"/>
        <v>n/a</v>
      </c>
      <c r="X378" s="669">
        <f t="shared" si="105"/>
        <v>1.5289006148388793</v>
      </c>
      <c r="Y378" s="834"/>
      <c r="Z378" s="618">
        <f t="shared" si="106"/>
        <v>21.671826625386998</v>
      </c>
      <c r="AA378" s="844">
        <f t="shared" si="107"/>
        <v>4.9912280701754392</v>
      </c>
      <c r="AB378" s="845">
        <v>12</v>
      </c>
      <c r="AC378" s="824">
        <v>19.38</v>
      </c>
      <c r="AD378" s="824">
        <v>0.26</v>
      </c>
      <c r="AE378" s="824">
        <v>0.46</v>
      </c>
      <c r="AF378" s="824">
        <v>1.77</v>
      </c>
      <c r="AG378" s="824">
        <v>38.299999999999997</v>
      </c>
      <c r="AH378" s="824">
        <v>80.400000000000006</v>
      </c>
      <c r="AI378" s="824">
        <v>-34.74</v>
      </c>
      <c r="AJ378" s="824">
        <v>16.8</v>
      </c>
      <c r="AK378" s="824">
        <v>20</v>
      </c>
      <c r="AL378" s="836">
        <v>2550</v>
      </c>
      <c r="AM378" s="830">
        <v>1.3</v>
      </c>
      <c r="AN378" s="824">
        <v>0.75</v>
      </c>
      <c r="AO378" s="705">
        <f t="shared" si="108"/>
        <v>25.036285097947466</v>
      </c>
      <c r="AP378" s="706">
        <f t="shared" si="109"/>
        <v>30.027513168122905</v>
      </c>
      <c r="AQ378" s="846">
        <f t="shared" si="110"/>
        <v>-37.338746034427203</v>
      </c>
      <c r="AR378" s="618">
        <f>INDEX(Historical!$C$7:$C$1227,MATCH(B378,Historical!$B$7:$B$1249,0))*IF(AH378="n/a",1.03,IF(AH378&lt;0,1.01,IF(AH378&gt;10,1.1,(1+AH378/100))))</f>
        <v>3.7950000000000004</v>
      </c>
      <c r="AS378" s="844">
        <f t="shared" si="111"/>
        <v>3.8329500000000003</v>
      </c>
      <c r="AT378" s="844">
        <f t="shared" ref="AT378:AV397" si="117">IF($AK378="n/a",1.03*AS378,IF($AK378&lt;0,1.01*AS378,IF($AK378&gt;10,1.1*AS378,(1+$AK378/100)*AS378)))</f>
        <v>4.2162450000000007</v>
      </c>
      <c r="AU378" s="844">
        <f t="shared" si="117"/>
        <v>4.6378695000000008</v>
      </c>
      <c r="AV378" s="844">
        <f t="shared" si="117"/>
        <v>5.101656450000001</v>
      </c>
      <c r="AW378" s="618">
        <f t="shared" si="113"/>
        <v>21.58372095</v>
      </c>
      <c r="AX378" s="713">
        <f t="shared" si="114"/>
        <v>22.313368086426134</v>
      </c>
      <c r="AY378" s="891">
        <v>1.4</v>
      </c>
      <c r="AZ378" s="830">
        <v>10.73</v>
      </c>
      <c r="BA378" s="830">
        <v>-39.200000000000003</v>
      </c>
      <c r="BB378" s="830">
        <v>-1.5699999999999998</v>
      </c>
      <c r="BC378" s="830">
        <v>-12.280000000000001</v>
      </c>
      <c r="BD378" s="612"/>
      <c r="BE378" s="1155">
        <v>2016</v>
      </c>
      <c r="BF378" s="856">
        <f t="shared" si="115"/>
        <v>1</v>
      </c>
      <c r="BG378" s="840">
        <v>14.499999999999998</v>
      </c>
      <c r="BH378" s="823" t="s">
        <v>4455</v>
      </c>
      <c r="BI378" s="823" t="s">
        <v>4456</v>
      </c>
    </row>
    <row r="379" spans="1:61" ht="11.25" hidden="1" customHeight="1" x14ac:dyDescent="0.2">
      <c r="A379" s="839" t="s">
        <v>2391</v>
      </c>
      <c r="B379" s="833" t="s">
        <v>2392</v>
      </c>
      <c r="C379" s="889" t="s">
        <v>107</v>
      </c>
      <c r="D379" s="889" t="s">
        <v>4205</v>
      </c>
      <c r="E379" s="699">
        <v>5</v>
      </c>
      <c r="F379" s="1153">
        <v>712</v>
      </c>
      <c r="G379" s="1130" t="s">
        <v>105</v>
      </c>
      <c r="H379" s="1130" t="s">
        <v>105</v>
      </c>
      <c r="I379">
        <v>18.399999999999999</v>
      </c>
      <c r="J379" s="618">
        <f t="shared" si="101"/>
        <v>4.5652173913043477</v>
      </c>
      <c r="K379" s="835">
        <v>0.21</v>
      </c>
      <c r="L379" s="845">
        <v>4</v>
      </c>
      <c r="M379" s="609">
        <f t="shared" si="102"/>
        <v>0.84</v>
      </c>
      <c r="N379" s="828" t="s">
        <v>147</v>
      </c>
      <c r="O379" s="700">
        <v>0.2</v>
      </c>
      <c r="P379" s="603">
        <v>44895</v>
      </c>
      <c r="Q379" s="603">
        <v>44910</v>
      </c>
      <c r="R379" s="609">
        <f t="shared" si="103"/>
        <v>4.9999999999999902</v>
      </c>
      <c r="S379" s="667">
        <f>IF(INDEX(Historical!$D$7:$D$1225,MATCH(B379,Historical!$B$7:$B$1249,0))=0,"n/a",(INDEX(Historical!$C$7:$C$1227,MATCH(B379,Historical!$B$7:$B$1249,0))/INDEX(Historical!$D$7:$D$1225,MATCH(B379,Historical!$B$7:$B$1249,0))-1)*100)</f>
        <v>5.4794520547945202</v>
      </c>
      <c r="T379" s="667">
        <f>IF(INDEX(Historical!$F$7:$F$1218,MATCH(B379,Historical!$B$7:$B$1249,0))=0,"n/a",((INDEX(Historical!$C$7:$C$1227,MATCH(B379,Historical!$B$7:$B$1249,0))/INDEX(Historical!$F$7:$F$1218,MATCH(B379,Historical!$B$7:$B$1249,0)))^(1/3)-1)*100)</f>
        <v>5.8097746663507976</v>
      </c>
      <c r="U379" s="667">
        <f>IF(INDEX(Historical!$H$7:$H$1218,MATCH(B379,Historical!$B$7:$B$1249,0))=0,"n/a",((INDEX(Historical!$C$7:$C$1227,MATCH(B379,Historical!$B$7:$B$1249,0))/INDEX(Historical!$H$7:$H$1218,MATCH(B379,Historical!$B$7:$B$1249,0)))^(1/5)-1)*100)</f>
        <v>3.7676903202779055</v>
      </c>
      <c r="V379" s="667">
        <f>IF(INDEX(Historical!$N$7:$N$1218,MATCH(B379,Historical!$B$7:$B$1249,0))=0,"n/a",((INDEX(Historical!$C$7:$C$1227,MATCH(B379,Historical!$B$7:$B$1249,0))/INDEX(Historical!$N$7:$N$1218,MATCH(B379,Historical!$B$7:$B$1249,0)))^(1/10)-1)*100)</f>
        <v>1.8664274038693751</v>
      </c>
      <c r="W379" s="668">
        <f t="shared" si="104"/>
        <v>2.0186642740386991</v>
      </c>
      <c r="X379" s="669">
        <f t="shared" si="105"/>
        <v>0.64960177935825947</v>
      </c>
      <c r="Y379" s="640"/>
      <c r="Z379" s="618">
        <f t="shared" si="106"/>
        <v>46.153846153846153</v>
      </c>
      <c r="AA379" s="844">
        <f t="shared" si="107"/>
        <v>10.109890109890109</v>
      </c>
      <c r="AB379" s="845">
        <v>12</v>
      </c>
      <c r="AC379" s="824">
        <v>1.82</v>
      </c>
      <c r="AD379" s="824">
        <v>7.23</v>
      </c>
      <c r="AE379" s="824">
        <v>3.31</v>
      </c>
      <c r="AF379" s="824">
        <v>1.06</v>
      </c>
      <c r="AG379" s="824">
        <v>10.100000000000001</v>
      </c>
      <c r="AH379" s="824">
        <v>7.0000000000000009</v>
      </c>
      <c r="AI379" s="824" t="s">
        <v>135</v>
      </c>
      <c r="AJ379" s="824">
        <v>5.8000000000000007</v>
      </c>
      <c r="AK379" s="824">
        <v>1.4000000000000001</v>
      </c>
      <c r="AL379" s="836">
        <v>209.44</v>
      </c>
      <c r="AM379" s="830">
        <v>13.68</v>
      </c>
      <c r="AN379" s="824">
        <v>0</v>
      </c>
      <c r="AO379" s="705">
        <f t="shared" si="108"/>
        <v>-1.7769823983078563</v>
      </c>
      <c r="AP379" s="706">
        <f t="shared" si="109"/>
        <v>8.3329077115822532</v>
      </c>
      <c r="AQ379" s="846">
        <f t="shared" si="110"/>
        <v>-30.986366833200542</v>
      </c>
      <c r="AR379" s="618">
        <f>INDEX(Historical!$C$7:$C$1227,MATCH(B379,Historical!$B$7:$B$1249,0))*IF(AH379="n/a",1.03,IF(AH379&lt;0,1.01,IF(AH379&gt;10,1.1,(1+AH379/100))))</f>
        <v>0.82390000000000008</v>
      </c>
      <c r="AS379" s="844">
        <f t="shared" si="111"/>
        <v>0.84861700000000007</v>
      </c>
      <c r="AT379" s="844">
        <f t="shared" si="117"/>
        <v>0.86049763800000012</v>
      </c>
      <c r="AU379" s="844">
        <f t="shared" si="117"/>
        <v>0.87254460493200015</v>
      </c>
      <c r="AV379" s="844">
        <f t="shared" si="117"/>
        <v>0.88476022940104815</v>
      </c>
      <c r="AW379" s="618">
        <f t="shared" si="113"/>
        <v>4.2903194723330484</v>
      </c>
      <c r="AX379" s="713">
        <f t="shared" si="114"/>
        <v>23.316953653983958</v>
      </c>
      <c r="AY379" s="891">
        <v>0.7</v>
      </c>
      <c r="AZ379" s="830">
        <v>23.830000000000002</v>
      </c>
      <c r="BA379" s="830">
        <v>-10.54</v>
      </c>
      <c r="BB379" s="830">
        <v>7.7799999999999994</v>
      </c>
      <c r="BC379" s="830">
        <v>10.15</v>
      </c>
      <c r="BE379" s="594">
        <v>2018</v>
      </c>
      <c r="BF379" s="856">
        <f t="shared" si="115"/>
        <v>1</v>
      </c>
      <c r="BG379" s="840">
        <v>1.0999999999999999</v>
      </c>
      <c r="BH379" s="823" t="s">
        <v>4455</v>
      </c>
      <c r="BI379" s="823" t="s">
        <v>4456</v>
      </c>
    </row>
    <row r="380" spans="1:61" ht="11.25" hidden="1" customHeight="1" x14ac:dyDescent="0.2">
      <c r="A380" s="822" t="s">
        <v>4930</v>
      </c>
      <c r="B380" s="833" t="s">
        <v>650</v>
      </c>
      <c r="C380" s="889" t="s">
        <v>111</v>
      </c>
      <c r="D380" s="889" t="s">
        <v>210</v>
      </c>
      <c r="E380" s="699">
        <v>28</v>
      </c>
      <c r="F380" s="1153">
        <v>127</v>
      </c>
      <c r="G380" s="1131" t="s">
        <v>36</v>
      </c>
      <c r="H380" s="1131" t="s">
        <v>36</v>
      </c>
      <c r="I380">
        <v>145.76</v>
      </c>
      <c r="J380" s="618">
        <f t="shared" si="101"/>
        <v>1.7563117453347969</v>
      </c>
      <c r="K380" s="842">
        <v>0.64</v>
      </c>
      <c r="L380" s="845">
        <v>4</v>
      </c>
      <c r="M380" s="609">
        <f t="shared" si="102"/>
        <v>2.56</v>
      </c>
      <c r="N380" s="828" t="s">
        <v>458</v>
      </c>
      <c r="O380" s="701">
        <v>0.56000000000000005</v>
      </c>
      <c r="P380" s="603">
        <v>44924</v>
      </c>
      <c r="Q380" s="603">
        <v>44939</v>
      </c>
      <c r="R380" s="609">
        <f t="shared" si="103"/>
        <v>14.285714285714276</v>
      </c>
      <c r="S380" s="667">
        <f>IF(INDEX(Historical!$D$7:$D$1225,MATCH(B380,Historical!$B$7:$B$1249,0))=0,"n/a",(INDEX(Historical!$C$7:$C$1227,MATCH(B380,Historical!$B$7:$B$1249,0))/INDEX(Historical!$D$7:$D$1225,MATCH(B380,Historical!$B$7:$B$1249,0))-1)*100)</f>
        <v>4.081632653061229</v>
      </c>
      <c r="T380" s="667">
        <f>IF(INDEX(Historical!$F$7:$F$1218,MATCH(B380,Historical!$B$7:$B$1249,0))=0,"n/a",((INDEX(Historical!$C$7:$C$1227,MATCH(B380,Historical!$B$7:$B$1249,0))/INDEX(Historical!$F$7:$F$1218,MATCH(B380,Historical!$B$7:$B$1249,0)))^(1/3)-1)*100)</f>
        <v>9.3541299792876842</v>
      </c>
      <c r="U380" s="667">
        <f>IF(INDEX(Historical!$H$7:$H$1218,MATCH(B380,Historical!$B$7:$B$1249,0))=0,"n/a",((INDEX(Historical!$C$7:$C$1227,MATCH(B380,Historical!$B$7:$B$1249,0))/INDEX(Historical!$H$7:$H$1218,MATCH(B380,Historical!$B$7:$B$1249,0)))^(1/5)-1)*100)</f>
        <v>9.7700948713745017</v>
      </c>
      <c r="V380" s="667">
        <f>IF(INDEX(Historical!$N$7:$N$1218,MATCH(B380,Historical!$B$7:$B$1249,0))=0,"n/a",((INDEX(Historical!$C$7:$C$1227,MATCH(B380,Historical!$B$7:$B$1249,0))/INDEX(Historical!$N$7:$N$1218,MATCH(B380,Historical!$B$7:$B$1249,0)))^(1/10)-1)*100)</f>
        <v>12.648093976970397</v>
      </c>
      <c r="W380" s="668">
        <f t="shared" si="104"/>
        <v>0.77245590435711931</v>
      </c>
      <c r="X380" s="669">
        <f t="shared" si="105"/>
        <v>1.0177182157681772</v>
      </c>
      <c r="Y380" s="628"/>
      <c r="Z380" s="618">
        <f t="shared" si="106"/>
        <v>34.501347708894883</v>
      </c>
      <c r="AA380" s="844">
        <f t="shared" si="107"/>
        <v>19.644204851752022</v>
      </c>
      <c r="AB380" s="845">
        <v>12</v>
      </c>
      <c r="AC380" s="824">
        <v>7.42</v>
      </c>
      <c r="AD380" s="824">
        <v>1.32</v>
      </c>
      <c r="AE380" s="824">
        <v>2.2999999999999998</v>
      </c>
      <c r="AF380" s="824">
        <v>9.06</v>
      </c>
      <c r="AG380" s="824">
        <v>49.1</v>
      </c>
      <c r="AH380" s="824">
        <v>34.5</v>
      </c>
      <c r="AI380" s="824">
        <v>4.6899999999999995</v>
      </c>
      <c r="AJ380" s="824">
        <v>9.6</v>
      </c>
      <c r="AK380" s="824">
        <v>14.799999999999999</v>
      </c>
      <c r="AL380" s="836">
        <v>8440</v>
      </c>
      <c r="AM380" s="830">
        <v>0.2</v>
      </c>
      <c r="AN380" s="824">
        <v>0.84</v>
      </c>
      <c r="AO380" s="705">
        <f t="shared" si="108"/>
        <v>-8.1177982350427236</v>
      </c>
      <c r="AP380" s="706">
        <f t="shared" si="109"/>
        <v>11.526406616709298</v>
      </c>
      <c r="AQ380" s="846">
        <f t="shared" si="110"/>
        <v>181.24840420831094</v>
      </c>
      <c r="AR380" s="618">
        <f>INDEX(Historical!$C$7:$C$1227,MATCH(B380,Historical!$B$7:$B$1249,0))*IF(AH380="n/a",1.03,IF(AH380&lt;0,1.01,IF(AH380&gt;10,1.1,(1+AH380/100))))</f>
        <v>2.2440000000000002</v>
      </c>
      <c r="AS380" s="844">
        <f t="shared" si="111"/>
        <v>2.3492435999999999</v>
      </c>
      <c r="AT380" s="844">
        <f t="shared" si="117"/>
        <v>2.5841679600000003</v>
      </c>
      <c r="AU380" s="844">
        <f t="shared" si="117"/>
        <v>2.8425847560000004</v>
      </c>
      <c r="AV380" s="844">
        <f t="shared" si="117"/>
        <v>3.1268432316000005</v>
      </c>
      <c r="AW380" s="618">
        <f t="shared" si="113"/>
        <v>13.146839547600001</v>
      </c>
      <c r="AX380" s="713">
        <f t="shared" si="114"/>
        <v>9.0195112154226145</v>
      </c>
      <c r="AY380" s="891">
        <v>1.17</v>
      </c>
      <c r="AZ380" s="830">
        <v>25.14</v>
      </c>
      <c r="BA380" s="830">
        <v>-1.8599999999999999</v>
      </c>
      <c r="BB380" s="830">
        <v>8.6999999999999993</v>
      </c>
      <c r="BC380" s="830">
        <v>10.639999999999999</v>
      </c>
      <c r="BE380" s="594">
        <v>1996</v>
      </c>
      <c r="BF380" s="856">
        <f t="shared" si="115"/>
        <v>3</v>
      </c>
      <c r="BG380" s="840">
        <v>16.3</v>
      </c>
      <c r="BH380" s="823" t="s">
        <v>4455</v>
      </c>
      <c r="BI380" s="823" t="s">
        <v>4456</v>
      </c>
    </row>
    <row r="381" spans="1:61" ht="11.25" hidden="1" customHeight="1" x14ac:dyDescent="0.2">
      <c r="A381" s="822" t="s">
        <v>4931</v>
      </c>
      <c r="B381" s="833" t="s">
        <v>267</v>
      </c>
      <c r="C381" s="889" t="s">
        <v>244</v>
      </c>
      <c r="D381" s="889" t="s">
        <v>4217</v>
      </c>
      <c r="E381" s="699">
        <v>51</v>
      </c>
      <c r="F381" s="1153">
        <v>35</v>
      </c>
      <c r="G381" s="1153" t="s">
        <v>105</v>
      </c>
      <c r="H381" s="1153" t="s">
        <v>105</v>
      </c>
      <c r="I381" t="n">
        <v>35.21</v>
      </c>
      <c r="J381" s="618">
        <f t="shared" si="101"/>
        <v>4.9985799488781595</v>
      </c>
      <c r="K381" s="835">
        <v>0.44</v>
      </c>
      <c r="L381" s="845">
        <v>4</v>
      </c>
      <c r="M381" s="609">
        <f t="shared" si="102"/>
        <v>1.76</v>
      </c>
      <c r="N381" s="828" t="s">
        <v>180</v>
      </c>
      <c r="O381" s="700">
        <v>0.42</v>
      </c>
      <c r="P381" s="603">
        <v>44726</v>
      </c>
      <c r="Q381" s="603">
        <v>44757</v>
      </c>
      <c r="R381" s="609">
        <f t="shared" si="103"/>
        <v>4.7619047619047663</v>
      </c>
      <c r="S381" s="667">
        <f>IF(INDEX(Historical!$D$7:$D$1225,MATCH(B381,Historical!$B$7:$B$1249,0))=0,"n/a",(INDEX(Historical!$C$7:$C$1227,MATCH(B381,Historical!$B$7:$B$1249,0))/INDEX(Historical!$D$7:$D$1225,MATCH(B381,Historical!$B$7:$B$1249,0))-1)*100)</f>
        <v>2.4999999999999911</v>
      </c>
      <c r="T381" s="667">
        <f>IF(INDEX(Historical!$F$7:$F$1218,MATCH(B381,Historical!$B$7:$B$1249,0))=0,"n/a",((INDEX(Historical!$C$7:$C$1227,MATCH(B381,Historical!$B$7:$B$1249,0))/INDEX(Historical!$F$7:$F$1218,MATCH(B381,Historical!$B$7:$B$1249,0)))^(1/3)-1)*100)</f>
        <v>3.4810223898952275</v>
      </c>
      <c r="U381" s="667">
        <f>IF(INDEX(Historical!$H$7:$H$1218,MATCH(B381,Historical!$B$7:$B$1249,0))=0,"n/a",((INDEX(Historical!$C$7:$C$1227,MATCH(B381,Historical!$B$7:$B$1249,0))/INDEX(Historical!$H$7:$H$1218,MATCH(B381,Historical!$B$7:$B$1249,0)))^(1/5)-1)*100)</f>
        <v>4.4369026902302489</v>
      </c>
      <c r="V381" s="667">
        <f>IF(INDEX(Historical!$N$7:$N$1218,MATCH(B381,Historical!$B$7:$B$1249,0))=0,"n/a",((INDEX(Historical!$C$7:$C$1227,MATCH(B381,Historical!$B$7:$B$1249,0))/INDEX(Historical!$N$7:$N$1218,MATCH(B381,Historical!$B$7:$B$1249,0)))^(1/10)-1)*100)</f>
        <v>4.169777133861019</v>
      </c>
      <c r="W381" s="668">
        <f t="shared" si="104"/>
        <v>1.0640623102371622</v>
      </c>
      <c r="X381" s="669">
        <f t="shared" si="105"/>
        <v>1.8487094542626037</v>
      </c>
      <c r="Y381" s="638"/>
      <c r="Z381" s="618">
        <f t="shared" si="106"/>
        <v>66.415094339622655</v>
      </c>
      <c r="AA381" s="844">
        <f t="shared" si="107"/>
        <v>13.28679245283019</v>
      </c>
      <c r="AB381" s="845">
        <v>12</v>
      </c>
      <c r="AC381" s="824">
        <v>2.65</v>
      </c>
      <c r="AD381" s="824">
        <v>2.5499999999999998</v>
      </c>
      <c r="AE381" s="824">
        <v>0.88</v>
      </c>
      <c r="AF381" s="824">
        <v>3.06</v>
      </c>
      <c r="AG381" s="824">
        <v>22.3</v>
      </c>
      <c r="AH381" s="824">
        <v>58.099999999999994</v>
      </c>
      <c r="AI381" s="824">
        <v>-6.34</v>
      </c>
      <c r="AJ381" s="824">
        <v>2.4</v>
      </c>
      <c r="AK381" s="824">
        <v>5.2</v>
      </c>
      <c r="AL381" s="836">
        <v>4670</v>
      </c>
      <c r="AM381" s="830">
        <v>2</v>
      </c>
      <c r="AN381" s="824">
        <v>1.37</v>
      </c>
      <c r="AO381" s="705">
        <f t="shared" si="108"/>
        <v>-3.851309813721782</v>
      </c>
      <c r="AP381" s="706">
        <f t="shared" si="109"/>
        <v>9.4354826391084075</v>
      </c>
      <c r="AQ381" s="846">
        <f t="shared" si="110"/>
        <v>34.42484047172627</v>
      </c>
      <c r="AR381" s="618">
        <f>INDEX(Historical!$C$7:$C$1227,MATCH(B381,Historical!$B$7:$B$1249,0))*IF(AH381="n/a",1.03,IF(AH381&lt;0,1.01,IF(AH381&gt;10,1.1,(1+AH381/100))))</f>
        <v>1.804</v>
      </c>
      <c r="AS381" s="844">
        <f t="shared" si="111"/>
        <v>1.8220400000000001</v>
      </c>
      <c r="AT381" s="844">
        <f t="shared" si="117"/>
        <v>1.9167860800000003</v>
      </c>
      <c r="AU381" s="844">
        <f t="shared" si="117"/>
        <v>2.0164589561600006</v>
      </c>
      <c r="AV381" s="844">
        <f t="shared" si="117"/>
        <v>2.1213148218803206</v>
      </c>
      <c r="AW381" s="618">
        <f t="shared" si="113"/>
        <v>9.6805998580403205</v>
      </c>
      <c r="AX381" s="713">
        <f t="shared" si="114"/>
        <v>27.49389337699608</v>
      </c>
      <c r="AY381" s="891">
        <v>1.29</v>
      </c>
      <c r="AZ381" s="830">
        <v>17.599999999999998</v>
      </c>
      <c r="BA381" s="830">
        <v>-18.87</v>
      </c>
      <c r="BB381" s="830">
        <v>5.04</v>
      </c>
      <c r="BC381" s="830">
        <v>-2.4899999999999998</v>
      </c>
      <c r="BE381" s="594">
        <v>1972</v>
      </c>
      <c r="BF381" s="856">
        <f t="shared" si="115"/>
        <v>6</v>
      </c>
      <c r="BG381" s="840">
        <v>6.9</v>
      </c>
      <c r="BH381" s="823" t="s">
        <v>4455</v>
      </c>
      <c r="BI381" s="823" t="s">
        <v>4456</v>
      </c>
    </row>
    <row r="382" spans="1:61" ht="11.25" hidden="1" customHeight="1" x14ac:dyDescent="0.2">
      <c r="A382" s="822" t="s">
        <v>4932</v>
      </c>
      <c r="B382" s="833" t="s">
        <v>1371</v>
      </c>
      <c r="C382" s="889" t="s">
        <v>4061</v>
      </c>
      <c r="D382" s="889" t="s">
        <v>4204</v>
      </c>
      <c r="E382" s="699">
        <v>13</v>
      </c>
      <c r="F382" s="1153">
        <v>296</v>
      </c>
      <c r="G382" s="1153" t="s">
        <v>105</v>
      </c>
      <c r="H382" s="1153" t="s">
        <v>105</v>
      </c>
      <c r="I382">
        <v>234.89</v>
      </c>
      <c r="J382" s="618">
        <f t="shared" si="101"/>
        <v>1.0217548639788838</v>
      </c>
      <c r="K382" s="835">
        <v>0.6</v>
      </c>
      <c r="L382" s="845">
        <v>4</v>
      </c>
      <c r="M382" s="609">
        <f t="shared" si="102"/>
        <v>2.4</v>
      </c>
      <c r="N382" s="828" t="s">
        <v>422</v>
      </c>
      <c r="O382" s="700">
        <v>0.53</v>
      </c>
      <c r="P382" s="603">
        <v>44797</v>
      </c>
      <c r="Q382" s="603">
        <v>44812</v>
      </c>
      <c r="R382" s="609">
        <f t="shared" si="103"/>
        <v>13.20754716981131</v>
      </c>
      <c r="S382" s="667">
        <f>IF(INDEX(Historical!$D$7:$D$1225,MATCH(B382,Historical!$B$7:$B$1249,0))=0,"n/a",(INDEX(Historical!$C$7:$C$1227,MATCH(B382,Historical!$B$7:$B$1249,0))/INDEX(Historical!$D$7:$D$1225,MATCH(B382,Historical!$B$7:$B$1249,0))-1)*100)</f>
        <v>5.2083333333333481</v>
      </c>
      <c r="T382" s="667">
        <f>IF(INDEX(Historical!$F$7:$F$1218,MATCH(B382,Historical!$B$7:$B$1249,0))=0,"n/a",((INDEX(Historical!$C$7:$C$1227,MATCH(B382,Historical!$B$7:$B$1249,0))/INDEX(Historical!$F$7:$F$1218,MATCH(B382,Historical!$B$7:$B$1249,0)))^(1/3)-1)*100)</f>
        <v>8.0796166472541397</v>
      </c>
      <c r="U382" s="667">
        <f>IF(INDEX(Historical!$H$7:$H$1218,MATCH(B382,Historical!$B$7:$B$1249,0))=0,"n/a",((INDEX(Historical!$C$7:$C$1227,MATCH(B382,Historical!$B$7:$B$1249,0))/INDEX(Historical!$H$7:$H$1218,MATCH(B382,Historical!$B$7:$B$1249,0)))^(1/5)-1)*100)</f>
        <v>10.251863022486397</v>
      </c>
      <c r="V382" s="667">
        <f>IF(INDEX(Historical!$N$7:$N$1218,MATCH(B382,Historical!$B$7:$B$1249,0))=0,"n/a",((INDEX(Historical!$C$7:$C$1227,MATCH(B382,Historical!$B$7:$B$1249,0))/INDEX(Historical!$N$7:$N$1218,MATCH(B382,Historical!$B$7:$B$1249,0)))^(1/10)-1)*100)</f>
        <v>11.835772867888217</v>
      </c>
      <c r="W382" s="668">
        <f t="shared" si="104"/>
        <v>0.86617605262609043</v>
      </c>
      <c r="X382" s="669">
        <f t="shared" si="105"/>
        <v>0.51516899610484401</v>
      </c>
      <c r="Y382" s="638"/>
      <c r="Z382" s="618">
        <f t="shared" si="106"/>
        <v>18.072289156626507</v>
      </c>
      <c r="AA382" s="844">
        <f t="shared" si="107"/>
        <v>17.6875</v>
      </c>
      <c r="AB382" s="845">
        <v>12</v>
      </c>
      <c r="AC382" s="824">
        <v>13.28</v>
      </c>
      <c r="AD382" s="824">
        <v>1.73</v>
      </c>
      <c r="AE382" s="824">
        <v>2.39</v>
      </c>
      <c r="AF382" s="824">
        <v>2.81</v>
      </c>
      <c r="AG382" s="824">
        <v>16.5</v>
      </c>
      <c r="AH382" s="824">
        <v>115.39999999999999</v>
      </c>
      <c r="AI382" s="824">
        <v>-16.77</v>
      </c>
      <c r="AJ382" s="824">
        <v>19.900000000000002</v>
      </c>
      <c r="AK382" s="824">
        <v>10.299999999999999</v>
      </c>
      <c r="AL382" s="836">
        <v>5860</v>
      </c>
      <c r="AM382" s="830">
        <v>0.6</v>
      </c>
      <c r="AN382" s="824">
        <v>0.47</v>
      </c>
      <c r="AO382" s="705">
        <f t="shared" si="108"/>
        <v>-6.4138821135347186</v>
      </c>
      <c r="AP382" s="706">
        <f t="shared" si="109"/>
        <v>11.273617886465281</v>
      </c>
      <c r="AQ382" s="846">
        <f t="shared" si="110"/>
        <v>48.626115545762062</v>
      </c>
      <c r="AR382" s="618">
        <f>INDEX(Historical!$C$7:$C$1227,MATCH(B382,Historical!$B$7:$B$1249,0))*IF(AH382="n/a",1.03,IF(AH382&lt;0,1.01,IF(AH382&gt;10,1.1,(1+AH382/100))))</f>
        <v>2.2220000000000004</v>
      </c>
      <c r="AS382" s="844">
        <f t="shared" si="111"/>
        <v>2.2442200000000003</v>
      </c>
      <c r="AT382" s="844">
        <f t="shared" si="117"/>
        <v>2.4686420000000004</v>
      </c>
      <c r="AU382" s="844">
        <f t="shared" si="117"/>
        <v>2.7155062000000005</v>
      </c>
      <c r="AV382" s="844">
        <f t="shared" si="117"/>
        <v>2.9870568200000007</v>
      </c>
      <c r="AW382" s="618">
        <f t="shared" si="113"/>
        <v>12.637425020000002</v>
      </c>
      <c r="AX382" s="713">
        <f t="shared" si="114"/>
        <v>5.3801460343139356</v>
      </c>
      <c r="AY382" s="891">
        <v>1.23</v>
      </c>
      <c r="AZ382" s="830">
        <v>28.26</v>
      </c>
      <c r="BA382" s="830">
        <v>-24.58</v>
      </c>
      <c r="BB382" s="830">
        <v>13.700000000000001</v>
      </c>
      <c r="BC382" s="830">
        <v>2.36</v>
      </c>
      <c r="BE382" s="594">
        <v>2010</v>
      </c>
      <c r="BF382" s="856">
        <f t="shared" si="115"/>
        <v>1</v>
      </c>
      <c r="BG382" s="840">
        <v>9.7000000000000011</v>
      </c>
      <c r="BH382" s="823" t="s">
        <v>4455</v>
      </c>
      <c r="BI382" s="823" t="s">
        <v>4456</v>
      </c>
    </row>
    <row r="383" spans="1:61" ht="11.25" customHeight="1" x14ac:dyDescent="0.2">
      <c r="A383" s="829" t="s">
        <v>526</v>
      </c>
      <c r="B383" s="833" t="s">
        <v>527</v>
      </c>
      <c r="C383" s="889" t="s">
        <v>111</v>
      </c>
      <c r="D383" s="889" t="s">
        <v>210</v>
      </c>
      <c r="E383" s="699">
        <v>17</v>
      </c>
      <c r="F383" s="1153">
        <v>235</v>
      </c>
      <c r="G383" s="1150" t="s">
        <v>36</v>
      </c>
      <c r="H383" s="1150" t="s">
        <v>36</v>
      </c>
      <c r="I383" t="n">
        <v>238.14</v>
      </c>
      <c r="J383" s="618">
        <f t="shared" si="101"/>
        <v>2.637104224405812</v>
      </c>
      <c r="K383" s="835">
        <v>1.57</v>
      </c>
      <c r="L383" s="845">
        <v>4</v>
      </c>
      <c r="M383" s="609">
        <f t="shared" si="102"/>
        <v>6.28</v>
      </c>
      <c r="N383" s="828" t="s">
        <v>118</v>
      </c>
      <c r="O383" s="700">
        <v>1.45</v>
      </c>
      <c r="P383" s="603">
        <v>44781</v>
      </c>
      <c r="Q383" s="603">
        <v>44805</v>
      </c>
      <c r="R383" s="609">
        <f t="shared" si="103"/>
        <v>8.2758620689655249</v>
      </c>
      <c r="S383" s="667">
        <f>IF(INDEX(Historical!$D$7:$D$1225,MATCH(B383,Historical!$B$7:$B$1249,0))=0,"n/a",(INDEX(Historical!$C$7:$C$1227,MATCH(B383,Historical!$B$7:$B$1249,0))/INDEX(Historical!$D$7:$D$1225,MATCH(B383,Historical!$B$7:$B$1249,0))-1)*100)</f>
        <v>6.0003785727805958</v>
      </c>
      <c r="T383" s="667">
        <f>IF(INDEX(Historical!$F$7:$F$1218,MATCH(B383,Historical!$B$7:$B$1249,0))=0,"n/a",((INDEX(Historical!$C$7:$C$1227,MATCH(B383,Historical!$B$7:$B$1249,0))/INDEX(Historical!$F$7:$F$1218,MATCH(B383,Historical!$B$7:$B$1249,0)))^(1/3)-1)*100)</f>
        <v>8.0442565893167561</v>
      </c>
      <c r="U383" s="667">
        <f>IF(INDEX(Historical!$H$7:$H$1218,MATCH(B383,Historical!$B$7:$B$1249,0))=0,"n/a",((INDEX(Historical!$C$7:$C$1227,MATCH(B383,Historical!$B$7:$B$1249,0))/INDEX(Historical!$H$7:$H$1218,MATCH(B383,Historical!$B$7:$B$1249,0)))^(1/5)-1)*100)</f>
        <v>6.9610375725068785</v>
      </c>
      <c r="V383" s="667">
        <f>IF(INDEX(Historical!$N$7:$N$1218,MATCH(B383,Historical!$B$7:$B$1249,0))=0,"n/a",((INDEX(Historical!$C$7:$C$1227,MATCH(B383,Historical!$B$7:$B$1249,0))/INDEX(Historical!$N$7:$N$1218,MATCH(B383,Historical!$B$7:$B$1249,0)))^(1/10)-1)*100)</f>
        <v>15.504050639457034</v>
      </c>
      <c r="W383" s="668">
        <f t="shared" si="104"/>
        <v>0.4489818650870106</v>
      </c>
      <c r="X383" s="669">
        <f t="shared" si="105"/>
        <v>0.57057685020548188</v>
      </c>
      <c r="Y383" s="833"/>
      <c r="Z383" s="618">
        <f t="shared" si="106"/>
        <v>46.795827123695979</v>
      </c>
      <c r="AA383" s="844">
        <f t="shared" si="107"/>
        <v>17.7451564828614</v>
      </c>
      <c r="AB383" s="845">
        <v>12</v>
      </c>
      <c r="AC383" s="824">
        <v>13.42</v>
      </c>
      <c r="AD383" s="824">
        <v>2</v>
      </c>
      <c r="AE383" s="824">
        <v>1.33</v>
      </c>
      <c r="AF383" s="824">
        <v>4.1500000000000004</v>
      </c>
      <c r="AG383" s="824">
        <v>22.5</v>
      </c>
      <c r="AH383" s="824">
        <v>21.6</v>
      </c>
      <c r="AI383" s="824">
        <v>23.21</v>
      </c>
      <c r="AJ383" s="824">
        <v>12.2</v>
      </c>
      <c r="AK383" s="824">
        <v>9.1800000000000015</v>
      </c>
      <c r="AL383" s="836">
        <v>34660</v>
      </c>
      <c r="AM383" s="830">
        <v>0.2</v>
      </c>
      <c r="AN383" s="824">
        <v>0.97</v>
      </c>
      <c r="AO383" s="705">
        <f t="shared" si="108"/>
        <v>-8.1470146859487098</v>
      </c>
      <c r="AP383" s="706">
        <f t="shared" si="109"/>
        <v>9.5981417969126905</v>
      </c>
      <c r="AQ383" s="846">
        <f t="shared" si="110"/>
        <v>80.914220808125052</v>
      </c>
      <c r="AR383" s="618">
        <f>INDEX(Historical!$C$7:$C$1227,MATCH(B383,Historical!$B$7:$B$1249,0))*IF(AH383="n/a",1.03,IF(AH383&lt;0,1.01,IF(AH383&gt;10,1.1,(1+AH383/100))))</f>
        <v>6.16</v>
      </c>
      <c r="AS383" s="844">
        <f t="shared" si="111"/>
        <v>6.7760000000000007</v>
      </c>
      <c r="AT383" s="844">
        <f t="shared" si="117"/>
        <v>7.3980368000000016</v>
      </c>
      <c r="AU383" s="844">
        <f t="shared" si="117"/>
        <v>8.0771765782400031</v>
      </c>
      <c r="AV383" s="844">
        <f t="shared" si="117"/>
        <v>8.8186613881224361</v>
      </c>
      <c r="AW383" s="618">
        <f t="shared" si="113"/>
        <v>37.229874766362443</v>
      </c>
      <c r="AX383" s="713">
        <f t="shared" si="114"/>
        <v>15.633608283514928</v>
      </c>
      <c r="AY383" s="891">
        <v>1.06</v>
      </c>
      <c r="AZ383" s="830">
        <v>36.299999999999997</v>
      </c>
      <c r="BA383" s="830">
        <v>-1.1499999999999999</v>
      </c>
      <c r="BB383" s="830">
        <v>9.120000000000001</v>
      </c>
      <c r="BC383" s="830">
        <v>18.260000000000002</v>
      </c>
      <c r="BE383" s="594">
        <v>2006</v>
      </c>
      <c r="BF383" s="856">
        <f t="shared" si="115"/>
        <v>2</v>
      </c>
      <c r="BG383" s="840">
        <v>7.5</v>
      </c>
      <c r="BH383" s="823" t="s">
        <v>4455</v>
      </c>
      <c r="BI383" s="823" t="s">
        <v>4456</v>
      </c>
    </row>
    <row r="384" spans="1:61" ht="11.25" hidden="1" customHeight="1" x14ac:dyDescent="0.2">
      <c r="A384" s="822" t="s">
        <v>1358</v>
      </c>
      <c r="B384" s="833" t="s">
        <v>1359</v>
      </c>
      <c r="C384" s="889" t="s">
        <v>111</v>
      </c>
      <c r="D384" s="889" t="s">
        <v>1186</v>
      </c>
      <c r="E384" s="699">
        <v>13</v>
      </c>
      <c r="F384" s="1153">
        <v>292</v>
      </c>
      <c r="G384" s="1128" t="s">
        <v>105</v>
      </c>
      <c r="H384" s="1128" t="s">
        <v>105</v>
      </c>
      <c r="I384">
        <v>257.58999999999997</v>
      </c>
      <c r="J384" s="618">
        <f t="shared" si="101"/>
        <v>1.6460266314686132</v>
      </c>
      <c r="K384" s="835">
        <v>1.06</v>
      </c>
      <c r="L384" s="845">
        <v>4</v>
      </c>
      <c r="M384" s="609">
        <f t="shared" si="102"/>
        <v>4.24</v>
      </c>
      <c r="N384" s="828" t="s">
        <v>562</v>
      </c>
      <c r="O384" s="700">
        <v>0.92</v>
      </c>
      <c r="P384" s="603">
        <v>44741</v>
      </c>
      <c r="Q384" s="603">
        <v>44757</v>
      </c>
      <c r="R384" s="609">
        <f t="shared" si="103"/>
        <v>15.217391304347828</v>
      </c>
      <c r="S384" s="667">
        <f>IF(INDEX(Historical!$D$7:$D$1225,MATCH(B384,Historical!$B$7:$B$1249,0))=0,"n/a",(INDEX(Historical!$C$7:$C$1227,MATCH(B384,Historical!$B$7:$B$1249,0))/INDEX(Historical!$D$7:$D$1225,MATCH(B384,Historical!$B$7:$B$1249,0))-1)*100)</f>
        <v>9.740259740259738</v>
      </c>
      <c r="T384" s="667">
        <f>IF(INDEX(Historical!$F$7:$F$1218,MATCH(B384,Historical!$B$7:$B$1249,0))=0,"n/a",((INDEX(Historical!$C$7:$C$1227,MATCH(B384,Historical!$B$7:$B$1249,0))/INDEX(Historical!$F$7:$F$1218,MATCH(B384,Historical!$B$7:$B$1249,0)))^(1/3)-1)*100)</f>
        <v>13.691925398179826</v>
      </c>
      <c r="U384" s="667">
        <f>IF(INDEX(Historical!$H$7:$H$1218,MATCH(B384,Historical!$B$7:$B$1249,0))=0,"n/a",((INDEX(Historical!$C$7:$C$1227,MATCH(B384,Historical!$B$7:$B$1249,0))/INDEX(Historical!$H$7:$H$1218,MATCH(B384,Historical!$B$7:$B$1249,0)))^(1/5)-1)*100)</f>
        <v>16.426521639388071</v>
      </c>
      <c r="V384" s="667">
        <f>IF(INDEX(Historical!$N$7:$N$1218,MATCH(B384,Historical!$B$7:$B$1249,0))=0,"n/a",((INDEX(Historical!$C$7:$C$1227,MATCH(B384,Historical!$B$7:$B$1249,0))/INDEX(Historical!$N$7:$N$1218,MATCH(B384,Historical!$B$7:$B$1249,0)))^(1/10)-1)*100)</f>
        <v>17.221361404312873</v>
      </c>
      <c r="W384" s="668">
        <f t="shared" si="104"/>
        <v>0.95384570672062285</v>
      </c>
      <c r="X384" s="669">
        <f t="shared" si="105"/>
        <v>1.1487078069502148</v>
      </c>
      <c r="Y384" s="638"/>
      <c r="Z384" s="618">
        <f t="shared" si="106"/>
        <v>31.384159881569211</v>
      </c>
      <c r="AA384" s="844">
        <f t="shared" si="107"/>
        <v>19.06661732050333</v>
      </c>
      <c r="AB384" s="845">
        <v>12</v>
      </c>
      <c r="AC384" s="824">
        <v>13.51</v>
      </c>
      <c r="AD384" s="824">
        <v>1.57</v>
      </c>
      <c r="AE384" s="824">
        <v>2.0099999999999998</v>
      </c>
      <c r="AF384" s="825" t="s">
        <v>135</v>
      </c>
      <c r="AG384" s="824">
        <v>-140.39999999999998</v>
      </c>
      <c r="AH384" s="824">
        <v>33.700000000000003</v>
      </c>
      <c r="AI384" s="824">
        <v>5.74</v>
      </c>
      <c r="AJ384" s="824">
        <v>14.299999999999999</v>
      </c>
      <c r="AK384" s="824">
        <v>12.31</v>
      </c>
      <c r="AL384" s="836">
        <v>9240</v>
      </c>
      <c r="AM384" s="830">
        <v>0.2</v>
      </c>
      <c r="AN384" s="826" t="s">
        <v>135</v>
      </c>
      <c r="AO384" s="705">
        <f t="shared" si="108"/>
        <v>-0.99406904964664733</v>
      </c>
      <c r="AP384" s="706">
        <f t="shared" si="109"/>
        <v>18.072548270856682</v>
      </c>
      <c r="AQ384" s="846" t="str">
        <f t="shared" si="110"/>
        <v>n/a</v>
      </c>
      <c r="AR384" s="618">
        <f>INDEX(Historical!$C$7:$C$1227,MATCH(B384,Historical!$B$7:$B$1249,0))*IF(AH384="n/a",1.03,IF(AH384&lt;0,1.01,IF(AH384&gt;10,1.1,(1+AH384/100))))</f>
        <v>3.718</v>
      </c>
      <c r="AS384" s="844">
        <f t="shared" si="111"/>
        <v>3.9314131999999997</v>
      </c>
      <c r="AT384" s="844">
        <f t="shared" si="117"/>
        <v>4.3245545200000004</v>
      </c>
      <c r="AU384" s="844">
        <f t="shared" si="117"/>
        <v>4.7570099720000005</v>
      </c>
      <c r="AV384" s="844">
        <f t="shared" si="117"/>
        <v>5.2327109692000011</v>
      </c>
      <c r="AW384" s="618">
        <f t="shared" si="113"/>
        <v>21.963688661200003</v>
      </c>
      <c r="AX384" s="713">
        <f t="shared" si="114"/>
        <v>8.5266076560425503</v>
      </c>
      <c r="AY384" s="891">
        <v>0.91</v>
      </c>
      <c r="AZ384" s="830">
        <v>42.43</v>
      </c>
      <c r="BA384" s="830">
        <v>-22.21</v>
      </c>
      <c r="BB384" s="830">
        <v>9.39</v>
      </c>
      <c r="BC384" s="830">
        <v>9.9599999999999991</v>
      </c>
      <c r="BE384" s="594">
        <v>2010</v>
      </c>
      <c r="BF384" s="856">
        <f t="shared" si="115"/>
        <v>1</v>
      </c>
      <c r="BG384" s="840">
        <v>19.600000000000001</v>
      </c>
      <c r="BH384" s="823" t="s">
        <v>4455</v>
      </c>
      <c r="BI384" s="823" t="s">
        <v>4456</v>
      </c>
    </row>
    <row r="385" spans="1:61" ht="11.25" hidden="1" customHeight="1" x14ac:dyDescent="0.2">
      <c r="A385" s="822" t="s">
        <v>4934</v>
      </c>
      <c r="B385" s="833" t="s">
        <v>4244</v>
      </c>
      <c r="C385" s="889" t="s">
        <v>122</v>
      </c>
      <c r="D385" s="889" t="s">
        <v>4043</v>
      </c>
      <c r="E385" s="699">
        <v>29</v>
      </c>
      <c r="F385" s="1153">
        <v>109</v>
      </c>
      <c r="G385" s="1153" t="s">
        <v>36</v>
      </c>
      <c r="H385" s="1153" t="s">
        <v>36</v>
      </c>
      <c r="I385" t="n">
        <v>332.21</v>
      </c>
      <c r="J385" s="618">
        <f t="shared" si="101"/>
        <v>1.4087474790042445</v>
      </c>
      <c r="K385" s="842">
        <v>1.17</v>
      </c>
      <c r="L385" s="845">
        <v>4</v>
      </c>
      <c r="M385" s="609">
        <f t="shared" si="102"/>
        <v>4.68</v>
      </c>
      <c r="N385" s="828" t="s">
        <v>147</v>
      </c>
      <c r="O385" s="701">
        <v>1.06</v>
      </c>
      <c r="P385" s="603">
        <v>44630</v>
      </c>
      <c r="Q385" s="603">
        <v>44645</v>
      </c>
      <c r="R385" s="609">
        <f t="shared" si="103"/>
        <v>10.377358490566026</v>
      </c>
      <c r="S385" s="667">
        <f>IF(INDEX(Historical!$D$7:$D$1225,MATCH(B385,Historical!$B$7:$B$1249,0))=0,"n/a",(INDEX(Historical!$C$7:$C$1227,MATCH(B385,Historical!$B$7:$B$1249,0))/INDEX(Historical!$D$7:$D$1225,MATCH(B385,Historical!$B$7:$B$1249,0))-1)*100)</f>
        <v>10.072689511941867</v>
      </c>
      <c r="T385" s="667">
        <f>IF(INDEX(Historical!$F$7:$F$1218,MATCH(B385,Historical!$B$7:$B$1249,0))=0,"n/a",((INDEX(Historical!$C$7:$C$1227,MATCH(B385,Historical!$B$7:$B$1249,0))/INDEX(Historical!$F$7:$F$1218,MATCH(B385,Historical!$B$7:$B$1249,0)))^(1/3)-1)*100)</f>
        <v>8.7136237302499531</v>
      </c>
      <c r="U385" s="667">
        <f>IF(INDEX(Historical!$H$7:$H$1218,MATCH(B385,Historical!$B$7:$B$1249,0))=0,"n/a",((INDEX(Historical!$C$7:$C$1227,MATCH(B385,Historical!$B$7:$B$1249,0))/INDEX(Historical!$H$7:$H$1218,MATCH(B385,Historical!$B$7:$B$1249,0)))^(1/5)-1)*100)</f>
        <v>7.164001153355537</v>
      </c>
      <c r="V385" s="667">
        <f>IF(INDEX(Historical!$N$7:$N$1218,MATCH(B385,Historical!$B$7:$B$1249,0))=0,"n/a",((INDEX(Historical!$C$7:$C$1227,MATCH(B385,Historical!$B$7:$B$1249,0))/INDEX(Historical!$N$7:$N$1218,MATCH(B385,Historical!$B$7:$B$1249,0)))^(1/10)-1)*100)</f>
        <v>7.803679964745025</v>
      </c>
      <c r="W385" s="668">
        <f t="shared" si="104"/>
        <v>0.91802856930584176</v>
      </c>
      <c r="X385" s="669">
        <f t="shared" si="105"/>
        <v>1.023428736193648</v>
      </c>
      <c r="Y385" s="637"/>
      <c r="Z385" s="618">
        <f t="shared" si="106"/>
        <v>61.986754966887418</v>
      </c>
      <c r="AA385" s="844">
        <f t="shared" si="107"/>
        <v>44.00132450331126</v>
      </c>
      <c r="AB385" s="845">
        <v>12</v>
      </c>
      <c r="AC385" s="824">
        <v>7.55</v>
      </c>
      <c r="AD385" s="824">
        <v>4.1900000000000004</v>
      </c>
      <c r="AE385" s="824">
        <v>4.82</v>
      </c>
      <c r="AF385" s="824">
        <v>4.3899999999999997</v>
      </c>
      <c r="AG385" s="824">
        <v>9.4</v>
      </c>
      <c r="AH385" s="824">
        <v>55.7</v>
      </c>
      <c r="AI385" s="824">
        <v>6.99</v>
      </c>
      <c r="AJ385" s="824">
        <v>7.0000000000000009</v>
      </c>
      <c r="AK385" s="824">
        <v>10.489999999999998</v>
      </c>
      <c r="AL385" s="836">
        <v>162640</v>
      </c>
      <c r="AM385" s="830">
        <v>0.1</v>
      </c>
      <c r="AN385" s="824">
        <v>0.41</v>
      </c>
      <c r="AO385" s="705">
        <f t="shared" si="108"/>
        <v>-35.428575870951477</v>
      </c>
      <c r="AP385" s="706">
        <f t="shared" si="109"/>
        <v>8.5727486323597812</v>
      </c>
      <c r="AQ385" s="846">
        <f t="shared" si="110"/>
        <v>193.00422034847244</v>
      </c>
      <c r="AR385" s="618">
        <f>INDEX(Historical!$C$7:$C$1227,MATCH(B385,Historical!$B$7:$B$1249,0))*IF(AH385="n/a",1.03,IF(AH385&lt;0,1.01,IF(AH385&gt;10,1.1,(1+AH385/100))))</f>
        <v>4.6640000000000006</v>
      </c>
      <c r="AS385" s="844">
        <f t="shared" si="111"/>
        <v>4.990013600000001</v>
      </c>
      <c r="AT385" s="844">
        <f t="shared" si="117"/>
        <v>5.4890149600000013</v>
      </c>
      <c r="AU385" s="844">
        <f t="shared" si="117"/>
        <v>6.0379164560000023</v>
      </c>
      <c r="AV385" s="844">
        <f t="shared" si="117"/>
        <v>6.6417081016000035</v>
      </c>
      <c r="AW385" s="618">
        <f t="shared" si="113"/>
        <v>27.822653117600009</v>
      </c>
      <c r="AX385" s="713">
        <f t="shared" si="114"/>
        <v>8.3750197518437162</v>
      </c>
      <c r="AY385" s="891">
        <v>0.89</v>
      </c>
      <c r="AZ385" s="830">
        <v>28.199999999999996</v>
      </c>
      <c r="BA385" s="830">
        <v>-4.46</v>
      </c>
      <c r="BB385" s="830">
        <v>13.059999999999999</v>
      </c>
      <c r="BC385" s="830">
        <v>12.049999999999999</v>
      </c>
      <c r="BE385" s="594">
        <v>1994</v>
      </c>
      <c r="BF385" s="856">
        <f t="shared" si="115"/>
        <v>3</v>
      </c>
      <c r="BG385" s="840">
        <v>4.9000000000000004</v>
      </c>
      <c r="BH385" s="823" t="s">
        <v>4455</v>
      </c>
      <c r="BI385" s="823" t="s">
        <v>4456</v>
      </c>
    </row>
    <row r="386" spans="1:61" ht="11.25" hidden="1" customHeight="1" x14ac:dyDescent="0.2">
      <c r="A386" s="829" t="s">
        <v>4935</v>
      </c>
      <c r="B386" s="833" t="s">
        <v>1345</v>
      </c>
      <c r="C386" s="889" t="s">
        <v>107</v>
      </c>
      <c r="D386" s="889" t="s">
        <v>4205</v>
      </c>
      <c r="E386" s="699">
        <v>11</v>
      </c>
      <c r="F386" s="1153">
        <v>401</v>
      </c>
      <c r="G386" s="1133" t="s">
        <v>36</v>
      </c>
      <c r="H386" s="1133" t="s">
        <v>36</v>
      </c>
      <c r="I386">
        <v>74.569999999999993</v>
      </c>
      <c r="J386" s="618">
        <f t="shared" si="101"/>
        <v>2.1456349738500737</v>
      </c>
      <c r="K386" s="835">
        <v>0.4</v>
      </c>
      <c r="L386" s="845">
        <v>4</v>
      </c>
      <c r="M386" s="609">
        <f t="shared" si="102"/>
        <v>1.6</v>
      </c>
      <c r="N386" s="828" t="s">
        <v>557</v>
      </c>
      <c r="O386" s="700">
        <v>0.34</v>
      </c>
      <c r="P386" s="603">
        <v>44585</v>
      </c>
      <c r="Q386" s="603">
        <v>44599</v>
      </c>
      <c r="R386" s="609">
        <f t="shared" si="103"/>
        <v>17.647058823529409</v>
      </c>
      <c r="S386" s="667">
        <f>IF(INDEX(Historical!$D$7:$D$1225,MATCH(B386,Historical!$B$7:$B$1249,0))=0,"n/a",(INDEX(Historical!$C$7:$C$1227,MATCH(B386,Historical!$B$7:$B$1249,0))/INDEX(Historical!$D$7:$D$1225,MATCH(B386,Historical!$B$7:$B$1249,0))-1)*100)</f>
        <v>13.333333333333353</v>
      </c>
      <c r="T386" s="667">
        <f>IF(INDEX(Historical!$F$7:$F$1218,MATCH(B386,Historical!$B$7:$B$1249,0))=0,"n/a",((INDEX(Historical!$C$7:$C$1227,MATCH(B386,Historical!$B$7:$B$1249,0))/INDEX(Historical!$F$7:$F$1218,MATCH(B386,Historical!$B$7:$B$1249,0)))^(1/3)-1)*100)</f>
        <v>10.793165135089279</v>
      </c>
      <c r="U386" s="667">
        <f>IF(INDEX(Historical!$H$7:$H$1218,MATCH(B386,Historical!$B$7:$B$1249,0))=0,"n/a",((INDEX(Historical!$C$7:$C$1227,MATCH(B386,Historical!$B$7:$B$1249,0))/INDEX(Historical!$H$7:$H$1218,MATCH(B386,Historical!$B$7:$B$1249,0)))^(1/5)-1)*100)</f>
        <v>13.355003335721992</v>
      </c>
      <c r="V386" s="667">
        <f>IF(INDEX(Historical!$N$7:$N$1218,MATCH(B386,Historical!$B$7:$B$1249,0))=0,"n/a",((INDEX(Historical!$C$7:$C$1227,MATCH(B386,Historical!$B$7:$B$1249,0))/INDEX(Historical!$N$7:$N$1218,MATCH(B386,Historical!$B$7:$B$1249,0)))^(1/10)-1)*100)</f>
        <v>12.648093976970397</v>
      </c>
      <c r="W386" s="668">
        <f t="shared" si="104"/>
        <v>1.0558905839914483</v>
      </c>
      <c r="X386" s="669">
        <f t="shared" si="105"/>
        <v>1.0433596356032806</v>
      </c>
      <c r="Y386" s="640"/>
      <c r="Z386" s="618">
        <f t="shared" si="106"/>
        <v>40.302267002518896</v>
      </c>
      <c r="AA386" s="844">
        <f t="shared" si="107"/>
        <v>18.783375314861459</v>
      </c>
      <c r="AB386" s="845">
        <v>12</v>
      </c>
      <c r="AC386" s="824">
        <v>3.97</v>
      </c>
      <c r="AD386" s="824">
        <v>1.94</v>
      </c>
      <c r="AE386" s="824">
        <v>9.25</v>
      </c>
      <c r="AF386" s="824">
        <v>3.8</v>
      </c>
      <c r="AG386" s="824">
        <v>17.100000000000001</v>
      </c>
      <c r="AH386" s="824">
        <v>13.3</v>
      </c>
      <c r="AI386" s="824">
        <v>4.5</v>
      </c>
      <c r="AJ386" s="824">
        <v>12.8</v>
      </c>
      <c r="AK386" s="824">
        <v>10</v>
      </c>
      <c r="AL386" s="836">
        <v>1960</v>
      </c>
      <c r="AM386" s="830">
        <v>1</v>
      </c>
      <c r="AN386" s="824">
        <v>0</v>
      </c>
      <c r="AO386" s="705">
        <f t="shared" si="108"/>
        <v>-3.2827370052893929</v>
      </c>
      <c r="AP386" s="706">
        <f t="shared" si="109"/>
        <v>15.500638309572066</v>
      </c>
      <c r="AQ386" s="846">
        <f t="shared" si="110"/>
        <v>78.109611939107168</v>
      </c>
      <c r="AR386" s="618">
        <f>INDEX(Historical!$C$7:$C$1227,MATCH(B386,Historical!$B$7:$B$1249,0))*IF(AH386="n/a",1.03,IF(AH386&lt;0,1.01,IF(AH386&gt;10,1.1,(1+AH386/100))))</f>
        <v>1.4960000000000002</v>
      </c>
      <c r="AS386" s="844">
        <f t="shared" si="111"/>
        <v>1.56332</v>
      </c>
      <c r="AT386" s="844">
        <f t="shared" si="117"/>
        <v>1.7196520000000002</v>
      </c>
      <c r="AU386" s="844">
        <f t="shared" si="117"/>
        <v>1.8916172000000004</v>
      </c>
      <c r="AV386" s="844">
        <f t="shared" si="117"/>
        <v>2.0807789200000006</v>
      </c>
      <c r="AW386" s="618">
        <f t="shared" si="113"/>
        <v>8.7513681200000022</v>
      </c>
      <c r="AX386" s="713">
        <f t="shared" si="114"/>
        <v>11.735775942067859</v>
      </c>
      <c r="AY386" s="891">
        <v>0.76</v>
      </c>
      <c r="AZ386" s="830">
        <v>23.28</v>
      </c>
      <c r="BA386" s="830">
        <v>-7.88</v>
      </c>
      <c r="BB386" s="830">
        <v>1.8599999999999999</v>
      </c>
      <c r="BC386" s="830">
        <v>5.48</v>
      </c>
      <c r="BE386" s="594">
        <v>2012</v>
      </c>
      <c r="BF386" s="856">
        <f t="shared" si="115"/>
        <v>1</v>
      </c>
      <c r="BG386" s="840">
        <v>1.6</v>
      </c>
      <c r="BH386" s="823" t="s">
        <v>4455</v>
      </c>
      <c r="BI386" s="823" t="s">
        <v>4456</v>
      </c>
    </row>
    <row r="387" spans="1:61" s="737" customFormat="1" ht="11.25" hidden="1" customHeight="1" x14ac:dyDescent="0.2">
      <c r="A387" s="914" t="s">
        <v>4936</v>
      </c>
      <c r="B387" s="913" t="s">
        <v>2155</v>
      </c>
      <c r="C387" s="889" t="s">
        <v>152</v>
      </c>
      <c r="D387" s="889" t="s">
        <v>4215</v>
      </c>
      <c r="E387" s="721">
        <v>8</v>
      </c>
      <c r="F387" s="1153">
        <v>574</v>
      </c>
      <c r="G387" s="1154" t="s">
        <v>105</v>
      </c>
      <c r="H387" s="1154" t="s">
        <v>105</v>
      </c>
      <c r="I387" t="n">
        <v>360.99</v>
      </c>
      <c r="J387" s="723">
        <f t="shared" si="101"/>
        <v>1.0859026565832848</v>
      </c>
      <c r="K387" s="724">
        <v>0.98</v>
      </c>
      <c r="L387" s="725">
        <v>4</v>
      </c>
      <c r="M387" s="726">
        <f t="shared" si="102"/>
        <v>3.92</v>
      </c>
      <c r="N387" s="727" t="s">
        <v>4275</v>
      </c>
      <c r="O387" s="728">
        <v>0.85</v>
      </c>
      <c r="P387" s="1049">
        <v>44606</v>
      </c>
      <c r="Q387" s="1049">
        <v>44630</v>
      </c>
      <c r="R387" s="726">
        <f t="shared" si="103"/>
        <v>15.294117647058824</v>
      </c>
      <c r="S387" s="667">
        <f>IF(INDEX(Historical!$D$7:$D$1225,MATCH(B387,Historical!$B$7:$B$1249,0))=0,"n/a",(INDEX(Historical!$C$7:$C$1227,MATCH(B387,Historical!$B$7:$B$1249,0))/INDEX(Historical!$D$7:$D$1225,MATCH(B387,Historical!$B$7:$B$1249,0))-1)*100)</f>
        <v>14.864864864864868</v>
      </c>
      <c r="T387" s="667">
        <f>IF(INDEX(Historical!$F$7:$F$1218,MATCH(B387,Historical!$B$7:$B$1249,0))=0,"n/a",((INDEX(Historical!$C$7:$C$1227,MATCH(B387,Historical!$B$7:$B$1249,0))/INDEX(Historical!$F$7:$F$1218,MATCH(B387,Historical!$B$7:$B$1249,0)))^(1/3)-1)*100)</f>
        <v>14.75337471508773</v>
      </c>
      <c r="U387" s="667">
        <f>IF(INDEX(Historical!$H$7:$H$1218,MATCH(B387,Historical!$B$7:$B$1249,0))=0,"n/a",((INDEX(Historical!$C$7:$C$1227,MATCH(B387,Historical!$B$7:$B$1249,0))/INDEX(Historical!$H$7:$H$1218,MATCH(B387,Historical!$B$7:$B$1249,0)))^(1/5)-1)*100)</f>
        <v>10.756634324828983</v>
      </c>
      <c r="V387" s="667">
        <f>IF(INDEX(Historical!$N$7:$N$1218,MATCH(B387,Historical!$B$7:$B$1249,0))=0,"n/a",((INDEX(Historical!$C$7:$C$1227,MATCH(B387,Historical!$B$7:$B$1249,0))/INDEX(Historical!$N$7:$N$1218,MATCH(B387,Historical!$B$7:$B$1249,0)))^(1/10)-1)*100)</f>
        <v>5.6628412450983268</v>
      </c>
      <c r="W387" s="668">
        <f t="shared" si="104"/>
        <v>1.8995118985791399</v>
      </c>
      <c r="X387" s="669">
        <f t="shared" si="105"/>
        <v>0.56913409126079284</v>
      </c>
      <c r="Y387" s="738"/>
      <c r="Z387" s="723">
        <f t="shared" si="106"/>
        <v>58.947368421052623</v>
      </c>
      <c r="AA387" s="730">
        <f t="shared" si="107"/>
        <v>54.284210526315789</v>
      </c>
      <c r="AB387" s="725">
        <v>12</v>
      </c>
      <c r="AC387" s="731">
        <v>6.65</v>
      </c>
      <c r="AD387" s="731">
        <v>2.86</v>
      </c>
      <c r="AE387" s="731">
        <v>11.8</v>
      </c>
      <c r="AF387" s="731">
        <v>32.549999999999997</v>
      </c>
      <c r="AG387" s="731">
        <v>65.400000000000006</v>
      </c>
      <c r="AH387" s="731">
        <v>-9.8000000000000007</v>
      </c>
      <c r="AI387" s="731">
        <v>17.84</v>
      </c>
      <c r="AJ387" s="731">
        <v>18.899999999999999</v>
      </c>
      <c r="AK387" s="731">
        <v>19.139999999999997</v>
      </c>
      <c r="AL387" s="732">
        <v>345010</v>
      </c>
      <c r="AM387" s="733">
        <v>10.9</v>
      </c>
      <c r="AN387" s="731">
        <v>1.58</v>
      </c>
      <c r="AO387" s="734">
        <f t="shared" si="108"/>
        <v>-42.441673544903523</v>
      </c>
      <c r="AP387" s="735">
        <f t="shared" si="109"/>
        <v>11.842536981412268</v>
      </c>
      <c r="AQ387" s="846">
        <f t="shared" si="110"/>
        <v>786.17807406151064</v>
      </c>
      <c r="AR387" s="618">
        <f>INDEX(Historical!$C$7:$C$1227,MATCH(B387,Historical!$B$7:$B$1249,0))*IF(AH387="n/a",1.03,IF(AH387&lt;0,1.01,IF(AH387&gt;10,1.1,(1+AH387/100))))</f>
        <v>3.4339999999999997</v>
      </c>
      <c r="AS387" s="730">
        <f t="shared" si="111"/>
        <v>3.7774000000000001</v>
      </c>
      <c r="AT387" s="730">
        <f t="shared" si="117"/>
        <v>4.1551400000000003</v>
      </c>
      <c r="AU387" s="730">
        <f t="shared" si="117"/>
        <v>4.5706540000000011</v>
      </c>
      <c r="AV387" s="730">
        <f t="shared" si="117"/>
        <v>5.0277194000000014</v>
      </c>
      <c r="AW387" s="723">
        <f t="shared" si="113"/>
        <v>20.964913400000004</v>
      </c>
      <c r="AX387" s="736">
        <f t="shared" si="114"/>
        <v>5.8076161112496205</v>
      </c>
      <c r="AY387" s="892">
        <v>0.35</v>
      </c>
      <c r="AZ387" s="733">
        <v>60.040000000000006</v>
      </c>
      <c r="BA387" s="733">
        <v>0.35000000000000003</v>
      </c>
      <c r="BB387" s="733">
        <v>8.41</v>
      </c>
      <c r="BC387" s="733">
        <v>19.84</v>
      </c>
      <c r="BD387" s="866"/>
      <c r="BE387" s="594">
        <v>2015</v>
      </c>
      <c r="BF387" s="856">
        <f t="shared" si="115"/>
        <v>1</v>
      </c>
      <c r="BG387" s="784">
        <v>12.7</v>
      </c>
      <c r="BH387" s="823" t="s">
        <v>4455</v>
      </c>
      <c r="BI387" s="823" t="s">
        <v>4456</v>
      </c>
    </row>
    <row r="388" spans="1:61" ht="11.25" hidden="1" customHeight="1" x14ac:dyDescent="0.2">
      <c r="A388" s="829" t="s">
        <v>4937</v>
      </c>
      <c r="B388" s="833" t="s">
        <v>1357</v>
      </c>
      <c r="C388" s="889" t="s">
        <v>152</v>
      </c>
      <c r="D388" s="889" t="s">
        <v>4191</v>
      </c>
      <c r="E388" s="699">
        <v>12</v>
      </c>
      <c r="F388" s="1153">
        <v>343</v>
      </c>
      <c r="G388" s="1150" t="s">
        <v>105</v>
      </c>
      <c r="H388" s="1150" t="s">
        <v>105</v>
      </c>
      <c r="I388">
        <v>46.42</v>
      </c>
      <c r="J388" s="618">
        <f t="shared" si="101"/>
        <v>1.0771219302024988</v>
      </c>
      <c r="K388" s="835">
        <v>0.125</v>
      </c>
      <c r="L388" s="845">
        <v>4</v>
      </c>
      <c r="M388" s="609">
        <f t="shared" si="102"/>
        <v>0.5</v>
      </c>
      <c r="N388" s="828" t="s">
        <v>497</v>
      </c>
      <c r="O388" s="700">
        <v>0.11</v>
      </c>
      <c r="P388" s="603">
        <v>44627</v>
      </c>
      <c r="Q388" s="603">
        <v>44644</v>
      </c>
      <c r="R388" s="609">
        <f t="shared" si="103"/>
        <v>13.636363636363635</v>
      </c>
      <c r="S388" s="667">
        <f>IF(INDEX(Historical!$D$7:$D$1225,MATCH(B388,Historical!$B$7:$B$1249,0))=0,"n/a",(INDEX(Historical!$C$7:$C$1227,MATCH(B388,Historical!$B$7:$B$1249,0))/INDEX(Historical!$D$7:$D$1225,MATCH(B388,Historical!$B$7:$B$1249,0))-1)*100)</f>
        <v>15.789473684210531</v>
      </c>
      <c r="T388" s="667">
        <f>IF(INDEX(Historical!$F$7:$F$1218,MATCH(B388,Historical!$B$7:$B$1249,0))=0,"n/a",((INDEX(Historical!$C$7:$C$1227,MATCH(B388,Historical!$B$7:$B$1249,0))/INDEX(Historical!$F$7:$F$1218,MATCH(B388,Historical!$B$7:$B$1249,0)))^(1/3)-1)*100)</f>
        <v>16.260329205681458</v>
      </c>
      <c r="U388" s="667">
        <f>IF(INDEX(Historical!$H$7:$H$1218,MATCH(B388,Historical!$B$7:$B$1249,0))=0,"n/a",((INDEX(Historical!$C$7:$C$1227,MATCH(B388,Historical!$B$7:$B$1249,0))/INDEX(Historical!$H$7:$H$1218,MATCH(B388,Historical!$B$7:$B$1249,0)))^(1/5)-1)*100)</f>
        <v>20.249402070384104</v>
      </c>
      <c r="V388" s="667">
        <f>IF(INDEX(Historical!$N$7:$N$1218,MATCH(B388,Historical!$B$7:$B$1249,0))=0,"n/a",((INDEX(Historical!$C$7:$C$1227,MATCH(B388,Historical!$B$7:$B$1249,0))/INDEX(Historical!$N$7:$N$1218,MATCH(B388,Historical!$B$7:$B$1249,0)))^(1/10)-1)*100)</f>
        <v>22.047852624585261</v>
      </c>
      <c r="W388" s="668">
        <f t="shared" si="104"/>
        <v>0.91842967272941001</v>
      </c>
      <c r="X388" s="669">
        <f t="shared" si="105"/>
        <v>1.1312515123119613</v>
      </c>
      <c r="Y388" s="833"/>
      <c r="Z388" s="618">
        <f t="shared" si="106"/>
        <v>52.083333333333336</v>
      </c>
      <c r="AA388" s="844">
        <f t="shared" si="107"/>
        <v>48.354166666666671</v>
      </c>
      <c r="AB388" s="845">
        <v>12</v>
      </c>
      <c r="AC388" s="824">
        <v>0.96</v>
      </c>
      <c r="AD388" s="824">
        <v>18.2</v>
      </c>
      <c r="AE388" s="824">
        <v>6.17</v>
      </c>
      <c r="AF388" s="824">
        <v>3.81</v>
      </c>
      <c r="AG388" s="824">
        <v>8.2000000000000011</v>
      </c>
      <c r="AH388" s="824">
        <v>20.9</v>
      </c>
      <c r="AI388" s="824">
        <v>24.03</v>
      </c>
      <c r="AJ388" s="824">
        <v>17.899999999999999</v>
      </c>
      <c r="AK388" s="824">
        <v>2.6</v>
      </c>
      <c r="AL388" s="836">
        <v>988.28</v>
      </c>
      <c r="AM388" s="830">
        <v>11.4</v>
      </c>
      <c r="AN388" s="824">
        <v>0</v>
      </c>
      <c r="AO388" s="705">
        <f t="shared" si="108"/>
        <v>-27.027642666080069</v>
      </c>
      <c r="AP388" s="706">
        <f t="shared" si="109"/>
        <v>21.326524000586602</v>
      </c>
      <c r="AQ388" s="846">
        <f t="shared" si="110"/>
        <v>186.14633008693687</v>
      </c>
      <c r="AR388" s="618">
        <f>INDEX(Historical!$C$7:$C$1227,MATCH(B388,Historical!$B$7:$B$1249,0))*IF(AH388="n/a",1.03,IF(AH388&lt;0,1.01,IF(AH388&gt;10,1.1,(1+AH388/100))))</f>
        <v>0.48400000000000004</v>
      </c>
      <c r="AS388" s="844">
        <f t="shared" si="111"/>
        <v>0.5324000000000001</v>
      </c>
      <c r="AT388" s="844">
        <f t="shared" si="117"/>
        <v>0.54624240000000013</v>
      </c>
      <c r="AU388" s="844">
        <f t="shared" si="117"/>
        <v>0.56044470240000011</v>
      </c>
      <c r="AV388" s="844">
        <f t="shared" si="117"/>
        <v>0.57501626466240008</v>
      </c>
      <c r="AW388" s="618">
        <f t="shared" si="113"/>
        <v>2.6981033670624006</v>
      </c>
      <c r="AX388" s="713">
        <f t="shared" si="114"/>
        <v>5.8123726132322284</v>
      </c>
      <c r="AY388" s="891">
        <v>1.02</v>
      </c>
      <c r="AZ388" s="830">
        <v>22.259999999999998</v>
      </c>
      <c r="BA388" s="830">
        <v>-16.900000000000002</v>
      </c>
      <c r="BB388" s="830">
        <v>-1.63</v>
      </c>
      <c r="BC388" s="830">
        <v>-0.2</v>
      </c>
      <c r="BE388" s="594">
        <v>2011</v>
      </c>
      <c r="BF388" s="856">
        <f t="shared" si="115"/>
        <v>1</v>
      </c>
      <c r="BG388" s="840">
        <v>7.1</v>
      </c>
      <c r="BH388" s="823" t="s">
        <v>4455</v>
      </c>
      <c r="BI388" s="823" t="s">
        <v>4456</v>
      </c>
    </row>
    <row r="389" spans="1:61" ht="11.25" customHeight="1" x14ac:dyDescent="0.2">
      <c r="A389" s="822" t="s">
        <v>5032</v>
      </c>
      <c r="B389" s="833" t="s">
        <v>315</v>
      </c>
      <c r="C389" s="889" t="s">
        <v>127</v>
      </c>
      <c r="D389" s="889" t="s">
        <v>4213</v>
      </c>
      <c r="E389" s="699">
        <v>50</v>
      </c>
      <c r="F389" s="1153">
        <v>40</v>
      </c>
      <c r="G389" s="1132" t="s">
        <v>114</v>
      </c>
      <c r="H389" s="1132" t="s">
        <v>114</v>
      </c>
      <c r="I389" t="n">
        <v>183.1</v>
      </c>
      <c r="J389" s="618">
        <f t="shared" si="101"/>
        <v>2.5122883670125615</v>
      </c>
      <c r="K389" s="835">
        <v>1.1499999999999999</v>
      </c>
      <c r="L389" s="845">
        <v>4</v>
      </c>
      <c r="M389" s="609">
        <f t="shared" si="102"/>
        <v>4.5999999999999996</v>
      </c>
      <c r="N389" s="828" t="s">
        <v>316</v>
      </c>
      <c r="O389" s="700">
        <v>1.075</v>
      </c>
      <c r="P389" s="603">
        <v>44714</v>
      </c>
      <c r="Q389" s="603">
        <v>44742</v>
      </c>
      <c r="R389" s="609">
        <f t="shared" si="103"/>
        <v>6.9767441860465071</v>
      </c>
      <c r="S389" s="667">
        <f>IF(INDEX(Historical!$D$7:$D$1225,MATCH(B389,Historical!$B$7:$B$1249,0))=0,"n/a",(INDEX(Historical!$C$7:$C$1227,MATCH(B389,Historical!$B$7:$B$1249,0))/INDEX(Historical!$D$7:$D$1225,MATCH(B389,Historical!$B$7:$B$1249,0))-1)*100)</f>
        <v>6.0682680151706858</v>
      </c>
      <c r="T389" s="667">
        <f>IF(INDEX(Historical!$F$7:$F$1218,MATCH(B389,Historical!$B$7:$B$1249,0))=0,"n/a",((INDEX(Historical!$C$7:$C$1227,MATCH(B389,Historical!$B$7:$B$1249,0))/INDEX(Historical!$F$7:$F$1218,MATCH(B389,Historical!$B$7:$B$1249,0)))^(1/3)-1)*100)</f>
        <v>6.5801291265680684</v>
      </c>
      <c r="U389" s="667">
        <f>IF(INDEX(Historical!$H$7:$H$1218,MATCH(B389,Historical!$B$7:$B$1249,0))=0,"n/a",((INDEX(Historical!$C$7:$C$1227,MATCH(B389,Historical!$B$7:$B$1249,0))/INDEX(Historical!$H$7:$H$1218,MATCH(B389,Historical!$B$7:$B$1249,0)))^(1/5)-1)*100)</f>
        <v>7.5889812490382846</v>
      </c>
      <c r="V389" s="667">
        <f>IF(INDEX(Historical!$N$7:$N$1218,MATCH(B389,Historical!$B$7:$B$1249,0))=0,"n/a",((INDEX(Historical!$C$7:$C$1227,MATCH(B389,Historical!$B$7:$B$1249,0))/INDEX(Historical!$N$7:$N$1218,MATCH(B389,Historical!$B$7:$B$1249,0)))^(1/10)-1)*100)</f>
        <v>7.7427084941719349</v>
      </c>
      <c r="W389" s="668">
        <f t="shared" si="104"/>
        <v>0.98014554658110098</v>
      </c>
      <c r="X389" s="669">
        <f t="shared" si="105"/>
        <v>1.4594194709689008</v>
      </c>
      <c r="Y389" s="635"/>
      <c r="Z389" s="618">
        <f t="shared" si="106"/>
        <v>65.248226950354606</v>
      </c>
      <c r="AA389" s="844">
        <f t="shared" si="107"/>
        <v>25.971631205673759</v>
      </c>
      <c r="AB389" s="845">
        <v>12</v>
      </c>
      <c r="AC389" s="824">
        <v>7.05</v>
      </c>
      <c r="AD389" s="824">
        <v>3.17</v>
      </c>
      <c r="AE389" s="824">
        <v>3</v>
      </c>
      <c r="AF389" s="824">
        <v>13.28</v>
      </c>
      <c r="AG389" s="824">
        <v>54.1</v>
      </c>
      <c r="AH389" s="824">
        <v>9.9</v>
      </c>
      <c r="AI389" s="824">
        <v>7.55</v>
      </c>
      <c r="AJ389" s="824">
        <v>5.2</v>
      </c>
      <c r="AK389" s="824">
        <v>8.17</v>
      </c>
      <c r="AL389" s="836">
        <v>251230</v>
      </c>
      <c r="AM389" s="830">
        <v>0.1</v>
      </c>
      <c r="AN389" s="824">
        <v>2.0699999999999998</v>
      </c>
      <c r="AO389" s="705">
        <f t="shared" si="108"/>
        <v>-15.870361589622913</v>
      </c>
      <c r="AP389" s="706">
        <f t="shared" si="109"/>
        <v>10.101269616050846</v>
      </c>
      <c r="AQ389" s="846">
        <f t="shared" si="110"/>
        <v>291.52310129734076</v>
      </c>
      <c r="AR389" s="618">
        <f>INDEX(Historical!$C$7:$C$1227,MATCH(B389,Historical!$B$7:$B$1249,0))*IF(AH389="n/a",1.03,IF(AH389&lt;0,1.01,IF(AH389&gt;10,1.1,(1+AH389/100))))</f>
        <v>4.6103050000000003</v>
      </c>
      <c r="AS389" s="844">
        <f t="shared" si="111"/>
        <v>4.9583830275</v>
      </c>
      <c r="AT389" s="844">
        <f t="shared" si="117"/>
        <v>5.3634829208467503</v>
      </c>
      <c r="AU389" s="844">
        <f t="shared" si="117"/>
        <v>5.8016794754799301</v>
      </c>
      <c r="AV389" s="844">
        <f t="shared" si="117"/>
        <v>6.2756766886266409</v>
      </c>
      <c r="AW389" s="618">
        <f t="shared" si="113"/>
        <v>27.00952711245332</v>
      </c>
      <c r="AX389" s="713">
        <f t="shared" si="114"/>
        <v>14.751243644158013</v>
      </c>
      <c r="AY389" s="891">
        <v>0.59</v>
      </c>
      <c r="AZ389" s="830">
        <v>20.96</v>
      </c>
      <c r="BA389" s="830">
        <v>-0.59</v>
      </c>
      <c r="BB389" s="830">
        <v>6.3</v>
      </c>
      <c r="BC389" s="830">
        <v>8.870000000000001</v>
      </c>
      <c r="BE389" s="594">
        <v>1973</v>
      </c>
      <c r="BF389" s="856">
        <f t="shared" si="115"/>
        <v>6</v>
      </c>
      <c r="BG389" s="840">
        <v>10.4</v>
      </c>
      <c r="BH389" s="823" t="s">
        <v>4455</v>
      </c>
      <c r="BI389" s="823" t="s">
        <v>4456</v>
      </c>
    </row>
    <row r="390" spans="1:61" ht="11.25" hidden="1" customHeight="1" x14ac:dyDescent="0.2">
      <c r="A390" s="829" t="s">
        <v>4939</v>
      </c>
      <c r="B390" s="833" t="s">
        <v>1367</v>
      </c>
      <c r="C390" s="889" t="s">
        <v>107</v>
      </c>
      <c r="D390" s="889" t="s">
        <v>117</v>
      </c>
      <c r="E390" s="699">
        <v>12</v>
      </c>
      <c r="F390" s="1153">
        <v>324</v>
      </c>
      <c r="G390" s="1155" t="s">
        <v>114</v>
      </c>
      <c r="H390" s="1155" t="s">
        <v>114</v>
      </c>
      <c r="I390" t="n">
        <v>31.66</v>
      </c>
      <c r="J390" s="618">
        <f t="shared" si="101"/>
        <v>5.6854074542008846</v>
      </c>
      <c r="K390" s="835">
        <v>0.45</v>
      </c>
      <c r="L390" s="845">
        <v>4</v>
      </c>
      <c r="M390" s="609">
        <f t="shared" si="102"/>
        <v>1.8</v>
      </c>
      <c r="N390" s="828" t="s">
        <v>138</v>
      </c>
      <c r="O390" s="700">
        <v>0.42</v>
      </c>
      <c r="P390" s="603">
        <v>44568</v>
      </c>
      <c r="Q390" s="603">
        <v>44593</v>
      </c>
      <c r="R390" s="609">
        <f t="shared" si="103"/>
        <v>7.1428571428571495</v>
      </c>
      <c r="S390" s="667">
        <f>IF(INDEX(Historical!$D$7:$D$1225,MATCH(B390,Historical!$B$7:$B$1249,0))=0,"n/a",(INDEX(Historical!$C$7:$C$1227,MATCH(B390,Historical!$B$7:$B$1249,0))/INDEX(Historical!$D$7:$D$1225,MATCH(B390,Historical!$B$7:$B$1249,0))-1)*100)</f>
        <v>4.9999999999999822</v>
      </c>
      <c r="T390" s="667">
        <f>IF(INDEX(Historical!$F$7:$F$1218,MATCH(B390,Historical!$B$7:$B$1249,0))=0,"n/a",((INDEX(Historical!$C$7:$C$1227,MATCH(B390,Historical!$B$7:$B$1249,0))/INDEX(Historical!$F$7:$F$1218,MATCH(B390,Historical!$B$7:$B$1249,0)))^(1/3)-1)*100)</f>
        <v>8.3706762661827092</v>
      </c>
      <c r="U390" s="667">
        <f>IF(INDEX(Historical!$H$7:$H$1218,MATCH(B390,Historical!$B$7:$B$1249,0))=0,"n/a",((INDEX(Historical!$C$7:$C$1227,MATCH(B390,Historical!$B$7:$B$1249,0))/INDEX(Historical!$H$7:$H$1218,MATCH(B390,Historical!$B$7:$B$1249,0)))^(1/5)-1)*100)</f>
        <v>10.933280572585158</v>
      </c>
      <c r="V390" s="667">
        <f>IF(INDEX(Historical!$N$7:$N$1218,MATCH(B390,Historical!$B$7:$B$1249,0))=0,"n/a",((INDEX(Historical!$C$7:$C$1227,MATCH(B390,Historical!$B$7:$B$1249,0))/INDEX(Historical!$N$7:$N$1218,MATCH(B390,Historical!$B$7:$B$1249,0)))^(1/10)-1)*100)</f>
        <v>23.716586458402933</v>
      </c>
      <c r="W390" s="668">
        <f t="shared" si="104"/>
        <v>0.46099722621386896</v>
      </c>
      <c r="X390" s="669">
        <f t="shared" si="105"/>
        <v>1.1756215669446406</v>
      </c>
      <c r="Y390" s="628"/>
      <c r="Z390" s="618" t="str">
        <f t="shared" si="106"/>
        <v>n/a</v>
      </c>
      <c r="AA390" s="844" t="str">
        <f t="shared" si="107"/>
        <v>n/a</v>
      </c>
      <c r="AB390" s="845">
        <v>12</v>
      </c>
      <c r="AC390" s="824">
        <v>-11.67</v>
      </c>
      <c r="AD390" s="824" t="s">
        <v>135</v>
      </c>
      <c r="AE390" s="824">
        <v>0.34</v>
      </c>
      <c r="AF390" s="824">
        <v>2.92</v>
      </c>
      <c r="AG390" s="824">
        <v>-17.299999999999997</v>
      </c>
      <c r="AH390" s="824">
        <v>229.99999999999997</v>
      </c>
      <c r="AI390" s="824">
        <v>320</v>
      </c>
      <c r="AJ390" s="824">
        <v>9.3000000000000007</v>
      </c>
      <c r="AK390" s="824">
        <v>6.58</v>
      </c>
      <c r="AL390" s="836">
        <v>6470</v>
      </c>
      <c r="AM390" s="830">
        <v>0.5</v>
      </c>
      <c r="AN390" s="824">
        <v>2.91</v>
      </c>
      <c r="AO390" s="705" t="str">
        <f t="shared" si="108"/>
        <v>n/a</v>
      </c>
      <c r="AP390" s="706">
        <f t="shared" si="109"/>
        <v>16.618688026786042</v>
      </c>
      <c r="AQ390" s="846" t="str">
        <f t="shared" si="110"/>
        <v>n/a</v>
      </c>
      <c r="AR390" s="618">
        <f>INDEX(Historical!$C$7:$C$1227,MATCH(B390,Historical!$B$7:$B$1249,0))*IF(AH390="n/a",1.03,IF(AH390&lt;0,1.01,IF(AH390&gt;10,1.1,(1+AH390/100))))</f>
        <v>1.8480000000000001</v>
      </c>
      <c r="AS390" s="844">
        <f t="shared" si="111"/>
        <v>2.0328000000000004</v>
      </c>
      <c r="AT390" s="844">
        <f t="shared" si="117"/>
        <v>2.1665582400000005</v>
      </c>
      <c r="AU390" s="844">
        <f t="shared" si="117"/>
        <v>2.3091177721920007</v>
      </c>
      <c r="AV390" s="844">
        <f t="shared" si="117"/>
        <v>2.4610577216022347</v>
      </c>
      <c r="AW390" s="618">
        <f t="shared" si="113"/>
        <v>10.817533733794235</v>
      </c>
      <c r="AX390" s="713">
        <f t="shared" si="114"/>
        <v>34.167826070101817</v>
      </c>
      <c r="AY390" s="891">
        <v>1.77</v>
      </c>
      <c r="AZ390" s="830">
        <v>19.48</v>
      </c>
      <c r="BA390" s="830">
        <v>-49.03</v>
      </c>
      <c r="BB390" s="830">
        <v>-11.27</v>
      </c>
      <c r="BC390" s="830">
        <v>-26.36</v>
      </c>
      <c r="BE390" s="594">
        <v>2011</v>
      </c>
      <c r="BF390" s="856">
        <f t="shared" si="115"/>
        <v>1</v>
      </c>
      <c r="BG390" s="840">
        <v>-0.6</v>
      </c>
      <c r="BH390" s="823" t="s">
        <v>4455</v>
      </c>
      <c r="BI390" s="823" t="s">
        <v>4456</v>
      </c>
    </row>
    <row r="391" spans="1:61" ht="11.25" hidden="1" customHeight="1" x14ac:dyDescent="0.2">
      <c r="A391" s="829" t="s">
        <v>4940</v>
      </c>
      <c r="B391" s="833" t="s">
        <v>652</v>
      </c>
      <c r="C391" s="889" t="s">
        <v>111</v>
      </c>
      <c r="D391" s="889" t="s">
        <v>210</v>
      </c>
      <c r="E391" s="699">
        <v>20</v>
      </c>
      <c r="F391" s="1153">
        <v>178</v>
      </c>
      <c r="G391" s="1153" t="s">
        <v>105</v>
      </c>
      <c r="H391" s="1153" t="s">
        <v>105</v>
      </c>
      <c r="I391">
        <v>171.8</v>
      </c>
      <c r="J391" s="618">
        <f t="shared" si="101"/>
        <v>0.79161816065192081</v>
      </c>
      <c r="K391" s="835">
        <v>0.34</v>
      </c>
      <c r="L391" s="845">
        <v>4</v>
      </c>
      <c r="M391" s="609">
        <f t="shared" si="102"/>
        <v>1.36</v>
      </c>
      <c r="N391" s="828" t="s">
        <v>207</v>
      </c>
      <c r="O391" s="700">
        <v>0.33</v>
      </c>
      <c r="P391" s="603">
        <v>44789</v>
      </c>
      <c r="Q391" s="603">
        <v>44804</v>
      </c>
      <c r="R391" s="609">
        <f t="shared" si="103"/>
        <v>3.0303030303030329</v>
      </c>
      <c r="S391" s="667">
        <f>IF(INDEX(Historical!$D$7:$D$1225,MATCH(B391,Historical!$B$7:$B$1249,0))=0,"n/a",(INDEX(Historical!$C$7:$C$1227,MATCH(B391,Historical!$B$7:$B$1249,0))/INDEX(Historical!$D$7:$D$1225,MATCH(B391,Historical!$B$7:$B$1249,0))-1)*100)</f>
        <v>3.1496062992125928</v>
      </c>
      <c r="T391" s="667">
        <f>IF(INDEX(Historical!$F$7:$F$1218,MATCH(B391,Historical!$B$7:$B$1249,0))=0,"n/a",((INDEX(Historical!$C$7:$C$1227,MATCH(B391,Historical!$B$7:$B$1249,0))/INDEX(Historical!$F$7:$F$1218,MATCH(B391,Historical!$B$7:$B$1249,0)))^(1/3)-1)*100)</f>
        <v>2.4009113168127927</v>
      </c>
      <c r="U391" s="667">
        <f>IF(INDEX(Historical!$H$7:$H$1218,MATCH(B391,Historical!$B$7:$B$1249,0))=0,"n/a",((INDEX(Historical!$C$7:$C$1227,MATCH(B391,Historical!$B$7:$B$1249,0))/INDEX(Historical!$H$7:$H$1218,MATCH(B391,Historical!$B$7:$B$1249,0)))^(1/5)-1)*100)</f>
        <v>2.8189794468594709</v>
      </c>
      <c r="V391" s="667">
        <f>IF(INDEX(Historical!$N$7:$N$1218,MATCH(B391,Historical!$B$7:$B$1249,0))=0,"n/a",((INDEX(Historical!$C$7:$C$1227,MATCH(B391,Historical!$B$7:$B$1249,0))/INDEX(Historical!$N$7:$N$1218,MATCH(B391,Historical!$B$7:$B$1249,0)))^(1/10)-1)*100)</f>
        <v>14.109111852539913</v>
      </c>
      <c r="W391" s="668">
        <f t="shared" si="104"/>
        <v>0.19979850442194916</v>
      </c>
      <c r="X391" s="669">
        <f t="shared" si="105"/>
        <v>0.1258472967347978</v>
      </c>
      <c r="Y391" s="640"/>
      <c r="Z391" s="618">
        <f t="shared" si="106"/>
        <v>22.818791946308728</v>
      </c>
      <c r="AA391" s="844">
        <f t="shared" si="107"/>
        <v>28.825503355704701</v>
      </c>
      <c r="AB391" s="845">
        <v>8</v>
      </c>
      <c r="AC391" s="824">
        <v>5.96</v>
      </c>
      <c r="AD391" s="824">
        <v>1.27</v>
      </c>
      <c r="AE391" s="824">
        <v>2.4300000000000002</v>
      </c>
      <c r="AF391" s="824">
        <v>4.8600000000000003</v>
      </c>
      <c r="AG391" s="824">
        <v>17.8</v>
      </c>
      <c r="AH391" s="824">
        <v>52.7</v>
      </c>
      <c r="AI391" s="824">
        <v>8.57</v>
      </c>
      <c r="AJ391" s="824">
        <v>22.400000000000002</v>
      </c>
      <c r="AK391" s="824">
        <v>22.900000000000002</v>
      </c>
      <c r="AL391" s="836">
        <v>1870</v>
      </c>
      <c r="AM391" s="830">
        <v>0.4</v>
      </c>
      <c r="AN391" s="824">
        <v>0.28999999999999998</v>
      </c>
      <c r="AO391" s="705">
        <f t="shared" si="108"/>
        <v>-25.21490574819331</v>
      </c>
      <c r="AP391" s="706">
        <f t="shared" si="109"/>
        <v>3.6105976075113917</v>
      </c>
      <c r="AQ391" s="846">
        <f t="shared" si="110"/>
        <v>149.52572462237671</v>
      </c>
      <c r="AR391" s="618">
        <f>INDEX(Historical!$C$7:$C$1227,MATCH(B391,Historical!$B$7:$B$1249,0))*IF(AH391="n/a",1.03,IF(AH391&lt;0,1.01,IF(AH391&gt;10,1.1,(1+AH391/100))))</f>
        <v>1.4410000000000003</v>
      </c>
      <c r="AS391" s="844">
        <f t="shared" si="111"/>
        <v>1.5644937000000005</v>
      </c>
      <c r="AT391" s="844">
        <f t="shared" si="117"/>
        <v>1.7209430700000008</v>
      </c>
      <c r="AU391" s="844">
        <f t="shared" si="117"/>
        <v>1.8930373770000011</v>
      </c>
      <c r="AV391" s="844">
        <f t="shared" si="117"/>
        <v>2.0823411147000015</v>
      </c>
      <c r="AW391" s="618">
        <f t="shared" si="113"/>
        <v>8.7018152617000037</v>
      </c>
      <c r="AX391" s="713">
        <f t="shared" si="114"/>
        <v>5.0650845527939481</v>
      </c>
      <c r="AY391" s="891">
        <v>0.61</v>
      </c>
      <c r="AZ391" s="830">
        <v>51.139999999999993</v>
      </c>
      <c r="BA391" s="830">
        <v>-3.5999999999999996</v>
      </c>
      <c r="BB391" s="830">
        <v>10.530000000000001</v>
      </c>
      <c r="BC391" s="830">
        <v>20.630000000000003</v>
      </c>
      <c r="BE391" s="594">
        <v>2003</v>
      </c>
      <c r="BF391" s="856">
        <f t="shared" si="115"/>
        <v>2</v>
      </c>
      <c r="BG391" s="840">
        <v>9.5</v>
      </c>
      <c r="BH391" s="823" t="s">
        <v>4455</v>
      </c>
      <c r="BI391" s="823" t="s">
        <v>4456</v>
      </c>
    </row>
    <row r="392" spans="1:61" ht="11.25" customHeight="1" x14ac:dyDescent="0.2">
      <c r="A392" s="829" t="s">
        <v>4938</v>
      </c>
      <c r="B392" s="833" t="s">
        <v>654</v>
      </c>
      <c r="C392" s="889" t="s">
        <v>111</v>
      </c>
      <c r="D392" s="889" t="s">
        <v>4211</v>
      </c>
      <c r="E392" s="699">
        <v>19</v>
      </c>
      <c r="F392" s="1153">
        <v>206</v>
      </c>
      <c r="G392" s="1128" t="s">
        <v>114</v>
      </c>
      <c r="H392" s="1128" t="s">
        <v>114</v>
      </c>
      <c r="I392" t="n">
        <v>483.58</v>
      </c>
      <c r="J392" s="618">
        <f t="shared" si="101"/>
        <v>2.4814922039786595</v>
      </c>
      <c r="K392" s="835">
        <v>3</v>
      </c>
      <c r="L392" s="845">
        <v>4</v>
      </c>
      <c r="M392" s="609">
        <f t="shared" si="102"/>
        <v>12</v>
      </c>
      <c r="N392" s="828" t="s">
        <v>150</v>
      </c>
      <c r="O392" s="700">
        <v>2.8</v>
      </c>
      <c r="P392" s="603">
        <v>44895</v>
      </c>
      <c r="Q392" s="603">
        <v>44925</v>
      </c>
      <c r="R392" s="609">
        <f t="shared" si="103"/>
        <v>7.1428571428571495</v>
      </c>
      <c r="S392" s="667">
        <f>IF(INDEX(Historical!$D$7:$D$1225,MATCH(B392,Historical!$B$7:$B$1249,0))=0,"n/a",(INDEX(Historical!$C$7:$C$1227,MATCH(B392,Historical!$B$7:$B$1249,0))/INDEX(Historical!$D$7:$D$1225,MATCH(B392,Historical!$B$7:$B$1249,0))-1)*100)</f>
        <v>8.1632653061224367</v>
      </c>
      <c r="T392" s="667">
        <f>IF(INDEX(Historical!$F$7:$F$1218,MATCH(B392,Historical!$B$7:$B$1249,0))=0,"n/a",((INDEX(Historical!$C$7:$C$1227,MATCH(B392,Historical!$B$7:$B$1249,0))/INDEX(Historical!$F$7:$F$1218,MATCH(B392,Historical!$B$7:$B$1249,0)))^(1/3)-1)*100)</f>
        <v>8.9341387842532871</v>
      </c>
      <c r="U392" s="667">
        <f>IF(INDEX(Historical!$H$7:$H$1218,MATCH(B392,Historical!$B$7:$B$1249,0))=0,"n/a",((INDEX(Historical!$C$7:$C$1227,MATCH(B392,Historical!$B$7:$B$1249,0))/INDEX(Historical!$H$7:$H$1218,MATCH(B392,Historical!$B$7:$B$1249,0)))^(1/5)-1)*100)</f>
        <v>9.3813903279786004</v>
      </c>
      <c r="V392" s="667">
        <f>IF(INDEX(Historical!$N$7:$N$1218,MATCH(B392,Historical!$B$7:$B$1249,0))=0,"n/a",((INDEX(Historical!$C$7:$C$1227,MATCH(B392,Historical!$B$7:$B$1249,0))/INDEX(Historical!$N$7:$N$1218,MATCH(B392,Historical!$B$7:$B$1249,0)))^(1/10)-1)*100)</f>
        <v>12.549158029316111</v>
      </c>
      <c r="W392" s="668">
        <f t="shared" si="104"/>
        <v>0.7475712957046774</v>
      </c>
      <c r="X392" s="669">
        <f t="shared" si="105"/>
        <v>0.69491780207248888</v>
      </c>
      <c r="Y392" s="833"/>
      <c r="Z392" s="618">
        <f t="shared" si="106"/>
        <v>55.096418732782368</v>
      </c>
      <c r="AA392" s="844">
        <f t="shared" si="107"/>
        <v>22.202938475665746</v>
      </c>
      <c r="AB392" s="845">
        <v>12</v>
      </c>
      <c r="AC392" s="824">
        <v>21.78</v>
      </c>
      <c r="AD392" s="824">
        <v>2.83</v>
      </c>
      <c r="AE392" s="824">
        <v>1.95</v>
      </c>
      <c r="AF392" s="825">
        <v>10.68</v>
      </c>
      <c r="AG392" s="825">
        <v>52.900000000000006</v>
      </c>
      <c r="AH392" s="824">
        <v>-7.1</v>
      </c>
      <c r="AI392" s="824">
        <v>24.990000000000002</v>
      </c>
      <c r="AJ392" s="824">
        <v>13.5</v>
      </c>
      <c r="AK392" s="824">
        <v>7.85</v>
      </c>
      <c r="AL392" s="836">
        <v>126460</v>
      </c>
      <c r="AM392" s="830">
        <v>0.08</v>
      </c>
      <c r="AN392" s="824">
        <v>0</v>
      </c>
      <c r="AO392" s="705">
        <f t="shared" si="108"/>
        <v>-10.340055943708487</v>
      </c>
      <c r="AP392" s="706">
        <f t="shared" si="109"/>
        <v>11.86288253195726</v>
      </c>
      <c r="AQ392" s="846">
        <f t="shared" si="110"/>
        <v>224.63818007821169</v>
      </c>
      <c r="AR392" s="618">
        <f>INDEX(Historical!$C$7:$C$1227,MATCH(B392,Historical!$B$7:$B$1249,0))*IF(AH392="n/a",1.03,IF(AH392&lt;0,1.01,IF(AH392&gt;10,1.1,(1+AH392/100))))</f>
        <v>10.706</v>
      </c>
      <c r="AS392" s="844">
        <f t="shared" si="111"/>
        <v>11.7766</v>
      </c>
      <c r="AT392" s="844">
        <f t="shared" si="117"/>
        <v>12.701063100000001</v>
      </c>
      <c r="AU392" s="844">
        <f t="shared" si="117"/>
        <v>13.69809655335</v>
      </c>
      <c r="AV392" s="844">
        <f t="shared" si="117"/>
        <v>14.773397132787975</v>
      </c>
      <c r="AW392" s="618">
        <f t="shared" si="113"/>
        <v>63.655156786137972</v>
      </c>
      <c r="AX392" s="713">
        <f t="shared" si="114"/>
        <v>13.163314608986717</v>
      </c>
      <c r="AY392" s="891">
        <v>0.75</v>
      </c>
      <c r="AZ392" s="830">
        <v>47.83</v>
      </c>
      <c r="BA392" s="830">
        <v>-1.91</v>
      </c>
      <c r="BB392" s="830">
        <v>8.93</v>
      </c>
      <c r="BC392" s="830">
        <v>11.88</v>
      </c>
      <c r="BE392" s="594">
        <v>2003</v>
      </c>
      <c r="BF392" s="856">
        <f t="shared" si="115"/>
        <v>2</v>
      </c>
      <c r="BG392" s="840">
        <v>11.4</v>
      </c>
      <c r="BH392" s="823" t="s">
        <v>4455</v>
      </c>
      <c r="BI392" s="823" t="s">
        <v>4456</v>
      </c>
    </row>
    <row r="393" spans="1:61" ht="11.25" hidden="1" customHeight="1" x14ac:dyDescent="0.2">
      <c r="A393" s="838" t="s">
        <v>4942</v>
      </c>
      <c r="B393" s="567" t="s">
        <v>3781</v>
      </c>
      <c r="C393" s="889" t="s">
        <v>4061</v>
      </c>
      <c r="D393" s="889" t="s">
        <v>4185</v>
      </c>
      <c r="E393" s="699">
        <v>9</v>
      </c>
      <c r="F393" s="1153">
        <v>555</v>
      </c>
      <c r="G393" s="1133" t="s">
        <v>105</v>
      </c>
      <c r="H393" s="1133" t="s">
        <v>105</v>
      </c>
      <c r="I393" t="n">
        <v>61.32</v>
      </c>
      <c r="J393" s="618">
        <f t="shared" si="101"/>
        <v>1.5807240704500978</v>
      </c>
      <c r="K393" s="835">
        <v>0.96930000000000005</v>
      </c>
      <c r="L393" s="845">
        <v>1</v>
      </c>
      <c r="M393" s="609">
        <f t="shared" si="102"/>
        <v>0.96930000000000005</v>
      </c>
      <c r="N393" s="828" t="s">
        <v>4125</v>
      </c>
      <c r="O393" s="700">
        <v>0.94259999999999999</v>
      </c>
      <c r="P393" s="603">
        <v>44830</v>
      </c>
      <c r="Q393" s="603">
        <v>44832</v>
      </c>
      <c r="R393" s="609">
        <f t="shared" si="103"/>
        <v>2.8325907065563394</v>
      </c>
      <c r="S393" s="667">
        <f>IF(INDEX(Historical!$D$7:$D$1225,MATCH(B393,Historical!$B$7:$B$1249,0))=0,"n/a",(INDEX(Historical!$C$7:$C$1227,MATCH(B393,Historical!$B$7:$B$1249,0))/INDEX(Historical!$D$7:$D$1225,MATCH(B393,Historical!$B$7:$B$1249,0))-1)*100)</f>
        <v>8.1955922865013733</v>
      </c>
      <c r="T393" s="667">
        <f>IF(INDEX(Historical!$F$7:$F$1218,MATCH(B393,Historical!$B$7:$B$1249,0))=0,"n/a",((INDEX(Historical!$C$7:$C$1227,MATCH(B393,Historical!$B$7:$B$1249,0))/INDEX(Historical!$F$7:$F$1218,MATCH(B393,Historical!$B$7:$B$1249,0)))^(1/3)-1)*100)</f>
        <v>11.087157915880685</v>
      </c>
      <c r="U393" s="667">
        <f>IF(INDEX(Historical!$H$7:$H$1218,MATCH(B393,Historical!$B$7:$B$1249,0))=0,"n/a",((INDEX(Historical!$C$7:$C$1227,MATCH(B393,Historical!$B$7:$B$1249,0))/INDEX(Historical!$H$7:$H$1218,MATCH(B393,Historical!$B$7:$B$1249,0)))^(1/5)-1)*100)</f>
        <v>10.665210221130362</v>
      </c>
      <c r="V393" s="667" t="str">
        <f>IF(INDEX(Historical!$N$7:$N$1218,MATCH(B393,Historical!$B$7:$B$1249,0))=0,"n/a",((INDEX(Historical!$C$7:$C$1227,MATCH(B393,Historical!$B$7:$B$1249,0))/INDEX(Historical!$N$7:$N$1218,MATCH(B393,Historical!$B$7:$B$1249,0)))^(1/10)-1)*100)</f>
        <v>n/a</v>
      </c>
      <c r="W393" s="668" t="str">
        <f t="shared" si="104"/>
        <v>n/a</v>
      </c>
      <c r="X393" s="669">
        <f t="shared" si="105"/>
        <v>0.42832169562772543</v>
      </c>
      <c r="Y393" s="834" t="s">
        <v>4128</v>
      </c>
      <c r="Z393" s="618">
        <f t="shared" si="106"/>
        <v>32.526845637583897</v>
      </c>
      <c r="AA393" s="844">
        <f t="shared" si="107"/>
        <v>20.577181208053691</v>
      </c>
      <c r="AB393" s="845">
        <v>12</v>
      </c>
      <c r="AC393" s="824">
        <v>2.98</v>
      </c>
      <c r="AD393" s="824">
        <v>72.27</v>
      </c>
      <c r="AE393" s="824">
        <v>1.9</v>
      </c>
      <c r="AF393" s="824">
        <v>4.38</v>
      </c>
      <c r="AG393" s="824">
        <v>21.6</v>
      </c>
      <c r="AH393" s="824">
        <v>-31.4</v>
      </c>
      <c r="AI393" s="824">
        <v>13.5</v>
      </c>
      <c r="AJ393" s="824">
        <v>24.9</v>
      </c>
      <c r="AK393" s="824">
        <v>0.27</v>
      </c>
      <c r="AL393" s="836">
        <v>9830</v>
      </c>
      <c r="AM393" s="830">
        <v>6.7</v>
      </c>
      <c r="AN393" s="824">
        <v>0</v>
      </c>
      <c r="AO393" s="705">
        <f t="shared" si="108"/>
        <v>-8.3312469164732317</v>
      </c>
      <c r="AP393" s="706">
        <f t="shared" si="109"/>
        <v>12.245934291580459</v>
      </c>
      <c r="AQ393" s="846">
        <f t="shared" si="110"/>
        <v>100.14223130483448</v>
      </c>
      <c r="AR393" s="618">
        <f>INDEX(Historical!$C$7:$C$1227,MATCH(B393,Historical!$B$7:$B$1249,0))*IF(AH393="n/a",1.03,IF(AH393&lt;0,1.01,IF(AH393&gt;10,1.1,(1+AH393/100))))</f>
        <v>0.95202600000000004</v>
      </c>
      <c r="AS393" s="844">
        <f t="shared" si="111"/>
        <v>1.0472286000000002</v>
      </c>
      <c r="AT393" s="844">
        <f t="shared" si="117"/>
        <v>1.05005611722</v>
      </c>
      <c r="AU393" s="844">
        <f t="shared" si="117"/>
        <v>1.052891268736494</v>
      </c>
      <c r="AV393" s="844">
        <f t="shared" si="117"/>
        <v>1.0557340751620825</v>
      </c>
      <c r="AW393" s="618">
        <f t="shared" si="113"/>
        <v>5.1579360611185763</v>
      </c>
      <c r="AX393" s="713">
        <f t="shared" si="114"/>
        <v>8.4115069489865881</v>
      </c>
      <c r="AY393" s="891">
        <v>1.01</v>
      </c>
      <c r="AZ393" s="830">
        <v>44.800000000000004</v>
      </c>
      <c r="BA393" s="830">
        <v>-30.869999999999997</v>
      </c>
      <c r="BB393" s="830">
        <v>19.919999999999998</v>
      </c>
      <c r="BC393" s="830">
        <v>3.0700000000000003</v>
      </c>
      <c r="BE393" s="594">
        <v>2014</v>
      </c>
      <c r="BF393" s="856">
        <f t="shared" si="115"/>
        <v>1</v>
      </c>
      <c r="BG393" s="840">
        <v>12.8</v>
      </c>
      <c r="BH393" s="823" t="s">
        <v>4460</v>
      </c>
      <c r="BI393" s="823" t="s">
        <v>4456</v>
      </c>
    </row>
    <row r="394" spans="1:61" s="737" customFormat="1" ht="11.25" customHeight="1" x14ac:dyDescent="0.2">
      <c r="A394" s="720" t="s">
        <v>4795</v>
      </c>
      <c r="B394" s="743" t="s">
        <v>559</v>
      </c>
      <c r="C394" s="889" t="s">
        <v>4186</v>
      </c>
      <c r="D394" s="889" t="s">
        <v>4187</v>
      </c>
      <c r="E394" s="721">
        <v>18</v>
      </c>
      <c r="F394" s="1153">
        <v>212</v>
      </c>
      <c r="G394" s="1158" t="s">
        <v>36</v>
      </c>
      <c r="H394" s="1158" t="s">
        <v>36</v>
      </c>
      <c r="I394" t="n">
        <v>63.93</v>
      </c>
      <c r="J394" s="723">
        <f t="shared" si="101"/>
        <v>2.565305803222274</v>
      </c>
      <c r="K394" s="724">
        <v>0.41</v>
      </c>
      <c r="L394" s="725">
        <v>4</v>
      </c>
      <c r="M394" s="726">
        <f t="shared" si="102"/>
        <v>1.64</v>
      </c>
      <c r="N394" s="727" t="s">
        <v>238</v>
      </c>
      <c r="O394" s="965">
        <v>0.36249999999999999</v>
      </c>
      <c r="P394" s="1049">
        <v>44644</v>
      </c>
      <c r="Q394" s="1049">
        <v>44659</v>
      </c>
      <c r="R394" s="726">
        <f t="shared" si="103"/>
        <v>13.103448275862064</v>
      </c>
      <c r="S394" s="667">
        <f>IF(INDEX(Historical!$D$7:$D$1225,MATCH(B394,Historical!$B$7:$B$1249,0))=0,"n/a",(INDEX(Historical!$C$7:$C$1227,MATCH(B394,Historical!$B$7:$B$1249,0))/INDEX(Historical!$D$7:$D$1225,MATCH(B394,Historical!$B$7:$B$1249,0))-1)*100)</f>
        <v>7.2164948453608213</v>
      </c>
      <c r="T394" s="667">
        <f>IF(INDEX(Historical!$F$7:$F$1218,MATCH(B394,Historical!$B$7:$B$1249,0))=0,"n/a",((INDEX(Historical!$C$7:$C$1227,MATCH(B394,Historical!$B$7:$B$1249,0))/INDEX(Historical!$F$7:$F$1218,MATCH(B394,Historical!$B$7:$B$1249,0)))^(1/3)-1)*100)</f>
        <v>10.184230775050329</v>
      </c>
      <c r="U394" s="667">
        <f>IF(INDEX(Historical!$H$7:$H$1218,MATCH(B394,Historical!$B$7:$B$1249,0))=0,"n/a",((INDEX(Historical!$C$7:$C$1227,MATCH(B394,Historical!$B$7:$B$1249,0))/INDEX(Historical!$H$7:$H$1218,MATCH(B394,Historical!$B$7:$B$1249,0)))^(1/5)-1)*100)</f>
        <v>11.628841548417412</v>
      </c>
      <c r="V394" s="667">
        <f>IF(INDEX(Historical!$N$7:$N$1218,MATCH(B394,Historical!$B$7:$B$1249,0))=0,"n/a",((INDEX(Historical!$C$7:$C$1227,MATCH(B394,Historical!$B$7:$B$1249,0))/INDEX(Historical!$N$7:$N$1218,MATCH(B394,Historical!$B$7:$B$1249,0)))^(1/10)-1)*100)</f>
        <v>14.910077206406935</v>
      </c>
      <c r="W394" s="668">
        <f t="shared" si="104"/>
        <v>0.77993167891984094</v>
      </c>
      <c r="X394" s="669">
        <f t="shared" si="105"/>
        <v>1.6151168817246409</v>
      </c>
      <c r="Y394" s="995" t="s">
        <v>4253</v>
      </c>
      <c r="Z394" s="723">
        <f t="shared" si="106"/>
        <v>115.49295774647888</v>
      </c>
      <c r="AA394" s="730">
        <f t="shared" si="107"/>
        <v>45.021126760563384</v>
      </c>
      <c r="AB394" s="725">
        <v>12</v>
      </c>
      <c r="AC394" s="731">
        <v>1.42</v>
      </c>
      <c r="AD394" s="731">
        <v>6.57</v>
      </c>
      <c r="AE394" s="731">
        <v>8.5500000000000007</v>
      </c>
      <c r="AF394" s="731">
        <v>8.4</v>
      </c>
      <c r="AG394" s="731">
        <v>19.2</v>
      </c>
      <c r="AH394" s="731">
        <v>14.799999999999999</v>
      </c>
      <c r="AI394" s="731">
        <v>7.5</v>
      </c>
      <c r="AJ394" s="731">
        <v>7.1999999999999993</v>
      </c>
      <c r="AK394" s="731">
        <v>7.0000000000000009</v>
      </c>
      <c r="AL394" s="732">
        <v>12170</v>
      </c>
      <c r="AM394" s="733">
        <v>0.6</v>
      </c>
      <c r="AN394" s="731">
        <v>2.2799999999999998</v>
      </c>
      <c r="AO394" s="734">
        <f t="shared" si="108"/>
        <v>-30.826979408923698</v>
      </c>
      <c r="AP394" s="735">
        <f t="shared" si="109"/>
        <v>14.194147351639685</v>
      </c>
      <c r="AQ394" s="846">
        <f t="shared" si="110"/>
        <v>309.97423484828477</v>
      </c>
      <c r="AR394" s="618">
        <f>INDEX(Historical!$C$7:$C$1227,MATCH(B394,Historical!$B$7:$B$1249,0))*IF(AH394="n/a",1.03,IF(AH394&lt;0,1.01,IF(AH394&gt;10,1.1,(1+AH394/100))))</f>
        <v>1.573</v>
      </c>
      <c r="AS394" s="730">
        <f t="shared" si="111"/>
        <v>1.6909749999999999</v>
      </c>
      <c r="AT394" s="730">
        <f t="shared" si="117"/>
        <v>1.80934325</v>
      </c>
      <c r="AU394" s="730">
        <f t="shared" si="117"/>
        <v>1.9359972775000001</v>
      </c>
      <c r="AV394" s="730">
        <f t="shared" si="117"/>
        <v>2.0715170869250001</v>
      </c>
      <c r="AW394" s="723">
        <f t="shared" si="113"/>
        <v>9.0808326144250007</v>
      </c>
      <c r="AX394" s="736">
        <f t="shared" si="114"/>
        <v>14.204336953582045</v>
      </c>
      <c r="AY394" s="892">
        <v>0.63</v>
      </c>
      <c r="AZ394" s="733">
        <v>16.71</v>
      </c>
      <c r="BA394" s="733">
        <v>-25.119999999999997</v>
      </c>
      <c r="BB394" s="733">
        <v>5.35</v>
      </c>
      <c r="BC394" s="733">
        <v>-7.01</v>
      </c>
      <c r="BD394" s="866"/>
      <c r="BE394" s="594">
        <v>2005</v>
      </c>
      <c r="BF394" s="856">
        <f t="shared" si="115"/>
        <v>2</v>
      </c>
      <c r="BG394" s="784">
        <v>5.2</v>
      </c>
      <c r="BH394" s="823" t="s">
        <v>4455</v>
      </c>
      <c r="BI394" s="823" t="s">
        <v>4457</v>
      </c>
    </row>
    <row r="395" spans="1:61" ht="11.25" hidden="1" customHeight="1" x14ac:dyDescent="0.2">
      <c r="A395" s="839" t="s">
        <v>5274</v>
      </c>
      <c r="B395" s="833" t="s">
        <v>5265</v>
      </c>
      <c r="C395" s="889" t="s">
        <v>122</v>
      </c>
      <c r="D395" s="889" t="s">
        <v>4232</v>
      </c>
      <c r="E395" s="699">
        <v>5</v>
      </c>
      <c r="F395" s="1153">
        <v>690</v>
      </c>
      <c r="G395" s="1153" t="s">
        <v>105</v>
      </c>
      <c r="H395" s="1153" t="s">
        <v>105</v>
      </c>
      <c r="I395" t="n">
        <v>64.65</v>
      </c>
      <c r="J395" s="618">
        <f t="shared" si="101"/>
        <v>1.3611755607115235</v>
      </c>
      <c r="K395" s="835">
        <v>0.22</v>
      </c>
      <c r="L395" s="845">
        <v>4</v>
      </c>
      <c r="M395" s="609">
        <f t="shared" si="102"/>
        <v>0.88</v>
      </c>
      <c r="N395" s="828" t="s">
        <v>4172</v>
      </c>
      <c r="O395" s="700">
        <v>0.18</v>
      </c>
      <c r="P395" s="603">
        <v>44617</v>
      </c>
      <c r="Q395" s="603">
        <v>44634</v>
      </c>
      <c r="R395" s="609">
        <f t="shared" si="103"/>
        <v>22.222222222222225</v>
      </c>
      <c r="S395" s="667">
        <f>IF(INDEX(Historical!$D$7:$D$1225,MATCH(B395,Historical!$B$7:$B$1249,0))=0,"n/a",(INDEX(Historical!$C$7:$C$1227,MATCH(B395,Historical!$B$7:$B$1249,0))/INDEX(Historical!$D$7:$D$1225,MATCH(B395,Historical!$B$7:$B$1249,0))-1)*100)</f>
        <v>17.24137931034484</v>
      </c>
      <c r="T395" s="667">
        <f>IF(INDEX(Historical!$F$7:$F$1218,MATCH(B395,Historical!$B$7:$B$1249,0))=0,"n/a",((INDEX(Historical!$C$7:$C$1227,MATCH(B395,Historical!$B$7:$B$1249,0))/INDEX(Historical!$F$7:$F$1218,MATCH(B395,Historical!$B$7:$B$1249,0)))^(1/3)-1)*100)</f>
        <v>9.3541299792876842</v>
      </c>
      <c r="U395" s="667" t="str">
        <f>IF(INDEX(Historical!$H$7:$H$1218,MATCH(B395,Historical!$B$7:$B$1249,0))=0,"n/a",((INDEX(Historical!$C$7:$C$1227,MATCH(B395,Historical!$B$7:$B$1249,0))/INDEX(Historical!$H$7:$H$1218,MATCH(B395,Historical!$B$7:$B$1249,0)))^(1/5)-1)*100)</f>
        <v>n/a</v>
      </c>
      <c r="V395" s="667" t="str">
        <f>IF(INDEX(Historical!$N$7:$N$1218,MATCH(B395,Historical!$B$7:$B$1249,0))=0,"n/a",((INDEX(Historical!$C$7:$C$1227,MATCH(B395,Historical!$B$7:$B$1249,0))/INDEX(Historical!$N$7:$N$1218,MATCH(B395,Historical!$B$7:$B$1249,0)))^(1/10)-1)*100)</f>
        <v>n/a</v>
      </c>
      <c r="W395" s="668" t="str">
        <f t="shared" si="104"/>
        <v>n/a</v>
      </c>
      <c r="X395" s="669" t="str">
        <f t="shared" si="105"/>
        <v>n/a</v>
      </c>
      <c r="Y395" s="640"/>
      <c r="Z395" s="618">
        <f t="shared" si="106"/>
        <v>6.606606606606606</v>
      </c>
      <c r="AA395" s="844">
        <f t="shared" si="107"/>
        <v>4.8536036036036041</v>
      </c>
      <c r="AB395" s="845">
        <v>12</v>
      </c>
      <c r="AC395" s="824">
        <v>13.32</v>
      </c>
      <c r="AD395" s="824">
        <v>0.93</v>
      </c>
      <c r="AE395" s="824">
        <v>1.1000000000000001</v>
      </c>
      <c r="AF395" s="824">
        <v>3.36</v>
      </c>
      <c r="AG395" s="824">
        <v>90.5</v>
      </c>
      <c r="AH395" s="824">
        <v>215.39999999999998</v>
      </c>
      <c r="AI395" s="824">
        <v>-59.419999999999995</v>
      </c>
      <c r="AJ395" s="824">
        <v>68.5</v>
      </c>
      <c r="AK395" s="824">
        <v>5</v>
      </c>
      <c r="AL395" s="836">
        <v>4540</v>
      </c>
      <c r="AM395" s="830">
        <v>0.2</v>
      </c>
      <c r="AN395" s="824">
        <v>0.25</v>
      </c>
      <c r="AO395" s="705" t="str">
        <f t="shared" si="108"/>
        <v>n/a</v>
      </c>
      <c r="AP395" s="706" t="str">
        <f t="shared" si="109"/>
        <v>n/a</v>
      </c>
      <c r="AQ395" s="846">
        <f t="shared" si="110"/>
        <v>-14.864531198518394</v>
      </c>
      <c r="AR395" s="618">
        <f>INDEX(Historical!$C$7:$C$1227,MATCH(B395,Historical!$B$7:$B$1249,0))*IF(AH395="n/a",1.03,IF(AH395&lt;0,1.01,IF(AH395&gt;10,1.1,(1+AH395/100))))</f>
        <v>0.74800000000000011</v>
      </c>
      <c r="AS395" s="844">
        <f t="shared" si="111"/>
        <v>0.75548000000000015</v>
      </c>
      <c r="AT395" s="844">
        <f t="shared" si="117"/>
        <v>0.79325400000000024</v>
      </c>
      <c r="AU395" s="844">
        <f t="shared" si="117"/>
        <v>0.83291670000000029</v>
      </c>
      <c r="AV395" s="844">
        <f t="shared" si="117"/>
        <v>0.87456253500000036</v>
      </c>
      <c r="AW395" s="618">
        <f t="shared" si="113"/>
        <v>4.0042132350000008</v>
      </c>
      <c r="AX395" s="713">
        <f t="shared" si="114"/>
        <v>6.1936786310904877</v>
      </c>
      <c r="AY395" s="891">
        <v>1.62</v>
      </c>
      <c r="AZ395" s="830">
        <v>32.369999999999997</v>
      </c>
      <c r="BA395" s="830">
        <v>-20.02</v>
      </c>
      <c r="BB395" s="830">
        <v>14.01</v>
      </c>
      <c r="BC395" s="830">
        <v>4.67</v>
      </c>
      <c r="BE395" s="594">
        <v>2018</v>
      </c>
      <c r="BF395" s="856">
        <f t="shared" si="115"/>
        <v>1</v>
      </c>
      <c r="BG395" s="840">
        <v>52.6</v>
      </c>
      <c r="BH395" s="823" t="s">
        <v>4455</v>
      </c>
      <c r="BI395" s="823" t="s">
        <v>4456</v>
      </c>
    </row>
    <row r="396" spans="1:61" ht="11.25" hidden="1" customHeight="1" x14ac:dyDescent="0.2">
      <c r="A396" s="829" t="s">
        <v>4944</v>
      </c>
      <c r="B396" s="833" t="s">
        <v>1347</v>
      </c>
      <c r="C396" s="889" t="s">
        <v>4061</v>
      </c>
      <c r="D396" s="889" t="s">
        <v>4193</v>
      </c>
      <c r="E396" s="699">
        <v>9</v>
      </c>
      <c r="F396" s="1153">
        <v>553</v>
      </c>
      <c r="G396" s="1132" t="s">
        <v>105</v>
      </c>
      <c r="H396" s="1132" t="s">
        <v>105</v>
      </c>
      <c r="I396" t="n">
        <v>450.2</v>
      </c>
      <c r="J396" s="618">
        <f t="shared" si="101"/>
        <v>1.5326521545979566</v>
      </c>
      <c r="K396" s="835">
        <v>1.7250000000000001</v>
      </c>
      <c r="L396" s="845">
        <v>4</v>
      </c>
      <c r="M396" s="609">
        <f t="shared" si="102"/>
        <v>6.9</v>
      </c>
      <c r="N396" s="828" t="s">
        <v>126</v>
      </c>
      <c r="O396" s="700">
        <v>1.5</v>
      </c>
      <c r="P396" s="603">
        <v>44817</v>
      </c>
      <c r="Q396" s="603">
        <v>44839</v>
      </c>
      <c r="R396" s="609">
        <f t="shared" si="103"/>
        <v>15.000000000000005</v>
      </c>
      <c r="S396" s="667">
        <f>IF(INDEX(Historical!$D$7:$D$1225,MATCH(B396,Historical!$B$7:$B$1249,0))=0,"n/a",(INDEX(Historical!$C$7:$C$1227,MATCH(B396,Historical!$B$7:$B$1249,0))/INDEX(Historical!$D$7:$D$1225,MATCH(B396,Historical!$B$7:$B$1249,0))-1)*100)</f>
        <v>13.684210526315788</v>
      </c>
      <c r="T396" s="667">
        <f>IF(INDEX(Historical!$F$7:$F$1218,MATCH(B396,Historical!$B$7:$B$1249,0))=0,"n/a",((INDEX(Historical!$C$7:$C$1227,MATCH(B396,Historical!$B$7:$B$1249,0))/INDEX(Historical!$F$7:$F$1218,MATCH(B396,Historical!$B$7:$B$1249,0)))^(1/3)-1)*100)</f>
        <v>19.055078897614951</v>
      </c>
      <c r="U396" s="667">
        <f>IF(INDEX(Historical!$H$7:$H$1218,MATCH(B396,Historical!$B$7:$B$1249,0))=0,"n/a",((INDEX(Historical!$C$7:$C$1227,MATCH(B396,Historical!$B$7:$B$1249,0))/INDEX(Historical!$H$7:$H$1218,MATCH(B396,Historical!$B$7:$B$1249,0)))^(1/5)-1)*100)</f>
        <v>35.096003852061351</v>
      </c>
      <c r="V396" s="667" t="str">
        <f>IF(INDEX(Historical!$N$7:$N$1218,MATCH(B396,Historical!$B$7:$B$1249,0))=0,"n/a",((INDEX(Historical!$C$7:$C$1227,MATCH(B396,Historical!$B$7:$B$1249,0))/INDEX(Historical!$N$7:$N$1218,MATCH(B396,Historical!$B$7:$B$1249,0)))^(1/10)-1)*100)</f>
        <v>n/a</v>
      </c>
      <c r="W396" s="668" t="str">
        <f t="shared" si="104"/>
        <v>n/a</v>
      </c>
      <c r="X396" s="669">
        <f t="shared" si="105"/>
        <v>1.2186112448632416</v>
      </c>
      <c r="Y396" s="628"/>
      <c r="Z396" s="618">
        <f t="shared" si="106"/>
        <v>19.787783194723261</v>
      </c>
      <c r="AA396" s="844">
        <f t="shared" si="107"/>
        <v>12.910811585890452</v>
      </c>
      <c r="AB396" s="845">
        <v>6</v>
      </c>
      <c r="AC396" s="824">
        <v>34.869999999999997</v>
      </c>
      <c r="AD396" s="824">
        <v>1.65</v>
      </c>
      <c r="AE396" s="824">
        <v>3.31</v>
      </c>
      <c r="AF396" s="824">
        <v>8.16</v>
      </c>
      <c r="AG396" s="824">
        <v>74.099999999999994</v>
      </c>
      <c r="AH396" s="824">
        <v>21.8</v>
      </c>
      <c r="AI396" s="824">
        <v>-18.509999999999998</v>
      </c>
      <c r="AJ396" s="824">
        <v>28.799999999999997</v>
      </c>
      <c r="AK396" s="824">
        <v>7.66</v>
      </c>
      <c r="AL396" s="836">
        <v>59530</v>
      </c>
      <c r="AM396" s="830">
        <v>0.2</v>
      </c>
      <c r="AN396" s="824">
        <v>0.67</v>
      </c>
      <c r="AO396" s="705">
        <f t="shared" si="108"/>
        <v>23.717844420768856</v>
      </c>
      <c r="AP396" s="706">
        <f t="shared" si="109"/>
        <v>36.628656006659305</v>
      </c>
      <c r="AQ396" s="846">
        <f t="shared" si="110"/>
        <v>116.38671405186294</v>
      </c>
      <c r="AR396" s="618">
        <f>INDEX(Historical!$C$7:$C$1227,MATCH(B396,Historical!$B$7:$B$1249,0))*IF(AH396="n/a",1.03,IF(AH396&lt;0,1.01,IF(AH396&gt;10,1.1,(1+AH396/100))))</f>
        <v>5.9400000000000013</v>
      </c>
      <c r="AS396" s="844">
        <f t="shared" si="111"/>
        <v>5.9994000000000014</v>
      </c>
      <c r="AT396" s="844">
        <f t="shared" si="117"/>
        <v>6.4589540400000018</v>
      </c>
      <c r="AU396" s="844">
        <f t="shared" si="117"/>
        <v>6.9537099194640017</v>
      </c>
      <c r="AV396" s="844">
        <f t="shared" si="117"/>
        <v>7.4863640992949447</v>
      </c>
      <c r="AW396" s="618">
        <f t="shared" si="113"/>
        <v>32.83842805875895</v>
      </c>
      <c r="AX396" s="713">
        <f t="shared" si="114"/>
        <v>7.2941865967923043</v>
      </c>
      <c r="AY396" s="891">
        <v>1.4</v>
      </c>
      <c r="AZ396" s="830">
        <v>57.67</v>
      </c>
      <c r="BA396" s="830">
        <v>-35.449999999999996</v>
      </c>
      <c r="BB396" s="830">
        <v>17.760000000000002</v>
      </c>
      <c r="BC396" s="830">
        <v>2.1999999999999997</v>
      </c>
      <c r="BE396" s="594">
        <v>2014</v>
      </c>
      <c r="BF396" s="856">
        <f t="shared" si="115"/>
        <v>1</v>
      </c>
      <c r="BG396" s="840">
        <v>28.000000000000004</v>
      </c>
      <c r="BH396" s="823" t="s">
        <v>4455</v>
      </c>
      <c r="BI396" s="823" t="s">
        <v>4456</v>
      </c>
    </row>
    <row r="397" spans="1:61" ht="11.25" hidden="1" customHeight="1" x14ac:dyDescent="0.2">
      <c r="A397" s="839" t="s">
        <v>4628</v>
      </c>
      <c r="B397" s="833" t="s">
        <v>2384</v>
      </c>
      <c r="C397" s="889" t="s">
        <v>107</v>
      </c>
      <c r="D397" s="889" t="s">
        <v>4198</v>
      </c>
      <c r="E397" s="699">
        <v>6</v>
      </c>
      <c r="F397" s="1153">
        <v>672</v>
      </c>
      <c r="G397" s="1130" t="s">
        <v>105</v>
      </c>
      <c r="H397" s="1130" t="s">
        <v>105</v>
      </c>
      <c r="I397">
        <v>12.37</v>
      </c>
      <c r="J397" s="618">
        <f t="shared" si="101"/>
        <v>5.8205335489086503</v>
      </c>
      <c r="K397" s="835">
        <v>0.18</v>
      </c>
      <c r="L397" s="845">
        <v>4</v>
      </c>
      <c r="M397" s="609">
        <f t="shared" si="102"/>
        <v>0.72</v>
      </c>
      <c r="N397" s="828" t="s">
        <v>147</v>
      </c>
      <c r="O397" s="700">
        <v>0.16</v>
      </c>
      <c r="P397" s="603">
        <v>44774</v>
      </c>
      <c r="Q397" s="603">
        <v>44792</v>
      </c>
      <c r="R397" s="609">
        <f t="shared" si="103"/>
        <v>12.499999999999993</v>
      </c>
      <c r="S397" s="667">
        <f>IF(INDEX(Historical!$D$7:$D$1225,MATCH(B397,Historical!$B$7:$B$1249,0))=0,"n/a",(INDEX(Historical!$C$7:$C$1227,MATCH(B397,Historical!$B$7:$B$1249,0))/INDEX(Historical!$D$7:$D$1225,MATCH(B397,Historical!$B$7:$B$1249,0))-1)*100)</f>
        <v>10.204081632653072</v>
      </c>
      <c r="T397" s="667">
        <f>IF(INDEX(Historical!$F$7:$F$1218,MATCH(B397,Historical!$B$7:$B$1249,0))=0,"n/a",((INDEX(Historical!$C$7:$C$1227,MATCH(B397,Historical!$B$7:$B$1249,0))/INDEX(Historical!$F$7:$F$1218,MATCH(B397,Historical!$B$7:$B$1249,0)))^(1/3)-1)*100)</f>
        <v>10.520944959211608</v>
      </c>
      <c r="U397" s="667">
        <f>IF(INDEX(Historical!$H$7:$H$1218,MATCH(B397,Historical!$B$7:$B$1249,0))=0,"n/a",((INDEX(Historical!$C$7:$C$1227,MATCH(B397,Historical!$B$7:$B$1249,0))/INDEX(Historical!$H$7:$H$1218,MATCH(B397,Historical!$B$7:$B$1249,0)))^(1/5)-1)*100)</f>
        <v>14.037357635025295</v>
      </c>
      <c r="V397" s="667">
        <f>IF(INDEX(Historical!$N$7:$N$1218,MATCH(B397,Historical!$B$7:$B$1249,0))=0,"n/a",((INDEX(Historical!$C$7:$C$1227,MATCH(B397,Historical!$B$7:$B$1249,0))/INDEX(Historical!$N$7:$N$1218,MATCH(B397,Historical!$B$7:$B$1249,0)))^(1/10)-1)*100)</f>
        <v>6.788275402791899</v>
      </c>
      <c r="W397" s="668">
        <f t="shared" si="104"/>
        <v>2.0678827540279192</v>
      </c>
      <c r="X397" s="669">
        <f t="shared" si="105"/>
        <v>1.1229886108020235</v>
      </c>
      <c r="Y397" s="640"/>
      <c r="Z397" s="618">
        <f t="shared" si="106"/>
        <v>66.055045871559628</v>
      </c>
      <c r="AA397" s="844">
        <f t="shared" si="107"/>
        <v>11.348623853211008</v>
      </c>
      <c r="AB397" s="845">
        <v>12</v>
      </c>
      <c r="AC397" s="824">
        <v>1.0900000000000001</v>
      </c>
      <c r="AD397" s="824" t="s">
        <v>135</v>
      </c>
      <c r="AE397" s="824">
        <v>2.91</v>
      </c>
      <c r="AF397" s="824">
        <v>0.97</v>
      </c>
      <c r="AG397" s="824">
        <v>7.7</v>
      </c>
      <c r="AH397" s="824">
        <v>37.299999999999997</v>
      </c>
      <c r="AI397" s="824" t="s">
        <v>135</v>
      </c>
      <c r="AJ397" s="824">
        <v>12.5</v>
      </c>
      <c r="AK397" s="824" t="s">
        <v>135</v>
      </c>
      <c r="AL397" s="836">
        <v>73.66</v>
      </c>
      <c r="AM397" s="830">
        <v>0.89999999999999991</v>
      </c>
      <c r="AN397" s="824">
        <v>0</v>
      </c>
      <c r="AO397" s="705">
        <f t="shared" si="108"/>
        <v>8.5092673307229365</v>
      </c>
      <c r="AP397" s="706">
        <f t="shared" si="109"/>
        <v>19.857891183933944</v>
      </c>
      <c r="AQ397" s="846">
        <f t="shared" si="110"/>
        <v>-30.053464425034903</v>
      </c>
      <c r="AR397" s="618">
        <f>INDEX(Historical!$C$7:$C$1227,MATCH(B397,Historical!$B$7:$B$1249,0))*IF(AH397="n/a",1.03,IF(AH397&lt;0,1.01,IF(AH397&gt;10,1.1,(1+AH397/100))))</f>
        <v>0.59400000000000008</v>
      </c>
      <c r="AS397" s="844">
        <f t="shared" si="111"/>
        <v>0.61182000000000014</v>
      </c>
      <c r="AT397" s="844">
        <f t="shared" si="117"/>
        <v>0.63017460000000014</v>
      </c>
      <c r="AU397" s="844">
        <f t="shared" si="117"/>
        <v>0.64907983800000013</v>
      </c>
      <c r="AV397" s="844">
        <f t="shared" si="117"/>
        <v>0.66855223314000012</v>
      </c>
      <c r="AW397" s="618">
        <f t="shared" si="113"/>
        <v>3.1536266711400005</v>
      </c>
      <c r="AX397" s="713">
        <f t="shared" si="114"/>
        <v>25.49415255569928</v>
      </c>
      <c r="AY397" s="891">
        <v>0.44</v>
      </c>
      <c r="AZ397" s="830">
        <v>-1.81</v>
      </c>
      <c r="BA397" s="830">
        <v>-18.029999999999998</v>
      </c>
      <c r="BB397" s="830">
        <v>-4.78</v>
      </c>
      <c r="BC397" s="830">
        <v>-12.280000000000001</v>
      </c>
      <c r="BE397" s="594">
        <v>2017</v>
      </c>
      <c r="BF397" s="856">
        <f t="shared" si="115"/>
        <v>1</v>
      </c>
      <c r="BG397" s="840">
        <v>0.89999999999999991</v>
      </c>
      <c r="BH397" s="823" t="s">
        <v>4455</v>
      </c>
      <c r="BI397" s="823" t="s">
        <v>4456</v>
      </c>
    </row>
    <row r="398" spans="1:61" ht="11.25" hidden="1" customHeight="1" x14ac:dyDescent="0.2">
      <c r="A398" s="829" t="s">
        <v>4945</v>
      </c>
      <c r="B398" s="833" t="s">
        <v>647</v>
      </c>
      <c r="C398" s="889" t="s">
        <v>111</v>
      </c>
      <c r="D398" s="889" t="s">
        <v>4223</v>
      </c>
      <c r="E398" s="699">
        <v>18</v>
      </c>
      <c r="F398" s="1153">
        <v>218</v>
      </c>
      <c r="G398" s="1100" t="s">
        <v>105</v>
      </c>
      <c r="H398" s="1100" t="s">
        <v>105</v>
      </c>
      <c r="I398">
        <v>168.2</v>
      </c>
      <c r="J398" s="618">
        <f t="shared" si="101"/>
        <v>0.71343638525564801</v>
      </c>
      <c r="K398" s="835">
        <v>0.3</v>
      </c>
      <c r="L398" s="845">
        <v>4</v>
      </c>
      <c r="M398" s="609">
        <f t="shared" si="102"/>
        <v>1.2</v>
      </c>
      <c r="N398" s="828" t="s">
        <v>585</v>
      </c>
      <c r="O398" s="700">
        <v>0.25</v>
      </c>
      <c r="P398" s="603">
        <v>44778</v>
      </c>
      <c r="Q398" s="603">
        <v>44799</v>
      </c>
      <c r="R398" s="609">
        <f t="shared" si="103"/>
        <v>19.999999999999996</v>
      </c>
      <c r="S398" s="667">
        <f>IF(INDEX(Historical!$D$7:$D$1225,MATCH(B398,Historical!$B$7:$B$1249,0))=0,"n/a",(INDEX(Historical!$C$7:$C$1227,MATCH(B398,Historical!$B$7:$B$1249,0))/INDEX(Historical!$D$7:$D$1225,MATCH(B398,Historical!$B$7:$B$1249,0))-1)*100)</f>
        <v>16.455696202531644</v>
      </c>
      <c r="T398" s="667">
        <f>IF(INDEX(Historical!$F$7:$F$1218,MATCH(B398,Historical!$B$7:$B$1249,0))=0,"n/a",((INDEX(Historical!$C$7:$C$1227,MATCH(B398,Historical!$B$7:$B$1249,0))/INDEX(Historical!$F$7:$F$1218,MATCH(B398,Historical!$B$7:$B$1249,0)))^(1/3)-1)*100)</f>
        <v>13.452941227266413</v>
      </c>
      <c r="U398" s="667">
        <f>IF(INDEX(Historical!$H$7:$H$1218,MATCH(B398,Historical!$B$7:$B$1249,0))=0,"n/a",((INDEX(Historical!$C$7:$C$1227,MATCH(B398,Historical!$B$7:$B$1249,0))/INDEX(Historical!$H$7:$H$1218,MATCH(B398,Historical!$B$7:$B$1249,0)))^(1/5)-1)*100)</f>
        <v>22.028643074326347</v>
      </c>
      <c r="V398" s="667">
        <f>IF(INDEX(Historical!$N$7:$N$1218,MATCH(B398,Historical!$B$7:$B$1249,0))=0,"n/a",((INDEX(Historical!$C$7:$C$1227,MATCH(B398,Historical!$B$7:$B$1249,0))/INDEX(Historical!$N$7:$N$1218,MATCH(B398,Historical!$B$7:$B$1249,0)))^(1/10)-1)*100)</f>
        <v>15.919594501910804</v>
      </c>
      <c r="W398" s="668">
        <f t="shared" si="104"/>
        <v>1.3837439811474019</v>
      </c>
      <c r="X398" s="669">
        <f t="shared" si="105"/>
        <v>0.87763518224407755</v>
      </c>
      <c r="Y398" s="632"/>
      <c r="Z398" s="618">
        <f t="shared" si="106"/>
        <v>9.8928276999175591</v>
      </c>
      <c r="AA398" s="844">
        <f t="shared" si="107"/>
        <v>13.866446826051112</v>
      </c>
      <c r="AB398" s="845">
        <v>12</v>
      </c>
      <c r="AC398" s="824">
        <v>12.13</v>
      </c>
      <c r="AD398" s="824">
        <v>0.65</v>
      </c>
      <c r="AE398" s="824">
        <v>0.79</v>
      </c>
      <c r="AF398" s="824">
        <v>7.1</v>
      </c>
      <c r="AG398" s="824">
        <v>52.300000000000004</v>
      </c>
      <c r="AH398" s="824">
        <v>100.49999999999999</v>
      </c>
      <c r="AI398" s="824">
        <v>-23.14</v>
      </c>
      <c r="AJ398" s="824">
        <v>25.1</v>
      </c>
      <c r="AK398" s="824">
        <v>21.8</v>
      </c>
      <c r="AL398" s="836">
        <v>6060</v>
      </c>
      <c r="AM398" s="830">
        <v>0.5</v>
      </c>
      <c r="AN398" s="824">
        <v>0.24</v>
      </c>
      <c r="AO398" s="705">
        <f t="shared" si="108"/>
        <v>8.8756326335308824</v>
      </c>
      <c r="AP398" s="706">
        <f t="shared" si="109"/>
        <v>22.742079459581994</v>
      </c>
      <c r="AQ398" s="846">
        <f t="shared" si="110"/>
        <v>109.18016951365463</v>
      </c>
      <c r="AR398" s="618">
        <f>INDEX(Historical!$C$7:$C$1227,MATCH(B398,Historical!$B$7:$B$1249,0))*IF(AH398="n/a",1.03,IF(AH398&lt;0,1.01,IF(AH398&gt;10,1.1,(1+AH398/100))))</f>
        <v>1.0120000000000002</v>
      </c>
      <c r="AS398" s="844">
        <f t="shared" si="111"/>
        <v>1.0221200000000001</v>
      </c>
      <c r="AT398" s="844">
        <f t="shared" ref="AT398:AV417" si="118">IF($AK398="n/a",1.03*AS398,IF($AK398&lt;0,1.01*AS398,IF($AK398&gt;10,1.1*AS398,(1+$AK398/100)*AS398)))</f>
        <v>1.1243320000000003</v>
      </c>
      <c r="AU398" s="844">
        <f t="shared" si="118"/>
        <v>1.2367652000000005</v>
      </c>
      <c r="AV398" s="844">
        <f t="shared" si="118"/>
        <v>1.3604417200000005</v>
      </c>
      <c r="AW398" s="618">
        <f t="shared" si="113"/>
        <v>5.7556589200000019</v>
      </c>
      <c r="AX398" s="713">
        <f t="shared" si="114"/>
        <v>3.421913745541024</v>
      </c>
      <c r="AY398" s="891">
        <v>0.9</v>
      </c>
      <c r="AZ398" s="830">
        <v>26.119999999999997</v>
      </c>
      <c r="BA398" s="830">
        <v>-3.88</v>
      </c>
      <c r="BB398" s="830">
        <v>12.24</v>
      </c>
      <c r="BC398" s="830">
        <v>14.24</v>
      </c>
      <c r="BE398" s="594">
        <v>2005</v>
      </c>
      <c r="BF398" s="856">
        <f t="shared" si="115"/>
        <v>2</v>
      </c>
      <c r="BG398" s="840">
        <v>22.3</v>
      </c>
      <c r="BH398" s="823" t="s">
        <v>4455</v>
      </c>
      <c r="BI398" s="823" t="s">
        <v>4456</v>
      </c>
    </row>
    <row r="399" spans="1:61" ht="11.25" hidden="1" customHeight="1" x14ac:dyDescent="0.2">
      <c r="A399" s="839" t="s">
        <v>4539</v>
      </c>
      <c r="B399" s="833" t="s">
        <v>4532</v>
      </c>
      <c r="C399" s="889" t="s">
        <v>127</v>
      </c>
      <c r="D399" s="889" t="s">
        <v>4194</v>
      </c>
      <c r="E399" s="699">
        <v>6</v>
      </c>
      <c r="F399" s="1153">
        <v>648</v>
      </c>
      <c r="G399" s="1132" t="s">
        <v>105</v>
      </c>
      <c r="H399" s="1132" t="s">
        <v>105</v>
      </c>
      <c r="I399" t="n">
        <v>85.58</v>
      </c>
      <c r="J399" s="618">
        <f t="shared" si="101"/>
        <v>1.1451273662070576</v>
      </c>
      <c r="K399" s="835">
        <v>0.245</v>
      </c>
      <c r="L399" s="845">
        <v>4</v>
      </c>
      <c r="M399" s="609">
        <f t="shared" si="102"/>
        <v>0.98</v>
      </c>
      <c r="N399" s="828" t="s">
        <v>4371</v>
      </c>
      <c r="O399" s="700">
        <v>0.23499999999999999</v>
      </c>
      <c r="P399" s="603">
        <v>44595</v>
      </c>
      <c r="Q399" s="603">
        <v>44624</v>
      </c>
      <c r="R399" s="609">
        <f t="shared" si="103"/>
        <v>4.2553191489361746</v>
      </c>
      <c r="S399" s="667">
        <f>IF(INDEX(Historical!$D$7:$D$1225,MATCH(B399,Historical!$B$7:$B$1249,0))=0,"n/a",(INDEX(Historical!$C$7:$C$1227,MATCH(B399,Historical!$B$7:$B$1249,0))/INDEX(Historical!$D$7:$D$1225,MATCH(B399,Historical!$B$7:$B$1249,0))-1)*100)</f>
        <v>2.1739130434782483</v>
      </c>
      <c r="T399" s="667">
        <f>IF(INDEX(Historical!$F$7:$F$1218,MATCH(B399,Historical!$B$7:$B$1249,0))=0,"n/a",((INDEX(Historical!$C$7:$C$1227,MATCH(B399,Historical!$B$7:$B$1249,0))/INDEX(Historical!$F$7:$F$1218,MATCH(B399,Historical!$B$7:$B$1249,0)))^(1/3)-1)*100)</f>
        <v>7.0987242074486367</v>
      </c>
      <c r="U399" s="667" t="str">
        <f>IF(INDEX(Historical!$H$7:$H$1218,MATCH(B399,Historical!$B$7:$B$1249,0))=0,"n/a",((INDEX(Historical!$C$7:$C$1227,MATCH(B399,Historical!$B$7:$B$1249,0))/INDEX(Historical!$H$7:$H$1218,MATCH(B399,Historical!$B$7:$B$1249,0)))^(1/5)-1)*100)</f>
        <v>n/a</v>
      </c>
      <c r="V399" s="667" t="str">
        <f>IF(INDEX(Historical!$N$7:$N$1218,MATCH(B399,Historical!$B$7:$B$1249,0))=0,"n/a",((INDEX(Historical!$C$7:$C$1227,MATCH(B399,Historical!$B$7:$B$1249,0))/INDEX(Historical!$N$7:$N$1218,MATCH(B399,Historical!$B$7:$B$1249,0)))^(1/10)-1)*100)</f>
        <v>n/a</v>
      </c>
      <c r="W399" s="668" t="str">
        <f t="shared" si="104"/>
        <v>n/a</v>
      </c>
      <c r="X399" s="669" t="str">
        <f t="shared" si="105"/>
        <v>n/a</v>
      </c>
      <c r="Y399" s="640"/>
      <c r="Z399" s="618">
        <f t="shared" si="106"/>
        <v>35.251798561151084</v>
      </c>
      <c r="AA399" s="844">
        <f t="shared" si="107"/>
        <v>30.784172661870507</v>
      </c>
      <c r="AB399" s="845">
        <v>5</v>
      </c>
      <c r="AC399" s="824">
        <v>2.78</v>
      </c>
      <c r="AD399" s="824">
        <v>0.9</v>
      </c>
      <c r="AE399" s="824">
        <v>2.88</v>
      </c>
      <c r="AF399" s="824">
        <v>24.03</v>
      </c>
      <c r="AG399" s="824">
        <v>99</v>
      </c>
      <c r="AH399" s="824">
        <v>-36.299999999999997</v>
      </c>
      <c r="AI399" s="824">
        <v>32.729999999999997</v>
      </c>
      <c r="AJ399" s="824">
        <v>-9.1</v>
      </c>
      <c r="AK399" s="824">
        <v>33.900000000000006</v>
      </c>
      <c r="AL399" s="836">
        <v>12200</v>
      </c>
      <c r="AM399" s="830">
        <v>0.5</v>
      </c>
      <c r="AN399" s="824">
        <v>5.38</v>
      </c>
      <c r="AO399" s="705" t="str">
        <f t="shared" si="108"/>
        <v>n/a</v>
      </c>
      <c r="AP399" s="706" t="str">
        <f t="shared" si="109"/>
        <v>n/a</v>
      </c>
      <c r="AQ399" s="846">
        <f t="shared" si="110"/>
        <v>473.38901631333766</v>
      </c>
      <c r="AR399" s="618">
        <f>INDEX(Historical!$C$7:$C$1227,MATCH(B399,Historical!$B$7:$B$1249,0))*IF(AH399="n/a",1.03,IF(AH399&lt;0,1.01,IF(AH399&gt;10,1.1,(1+AH399/100))))</f>
        <v>0.94939999999999991</v>
      </c>
      <c r="AS399" s="844">
        <f t="shared" si="111"/>
        <v>1.04434</v>
      </c>
      <c r="AT399" s="844">
        <f t="shared" si="118"/>
        <v>1.1487740000000002</v>
      </c>
      <c r="AU399" s="844">
        <f t="shared" si="118"/>
        <v>1.2636514000000003</v>
      </c>
      <c r="AV399" s="844">
        <f t="shared" si="118"/>
        <v>1.3900165400000004</v>
      </c>
      <c r="AW399" s="618">
        <f t="shared" si="113"/>
        <v>5.7961819400000012</v>
      </c>
      <c r="AX399" s="713">
        <f t="shared" si="114"/>
        <v>6.772823019397058</v>
      </c>
      <c r="AY399" s="891">
        <v>0.53</v>
      </c>
      <c r="AZ399" s="830">
        <v>74.81</v>
      </c>
      <c r="BA399" s="830">
        <v>-1.29</v>
      </c>
      <c r="BB399" s="830">
        <v>5.09</v>
      </c>
      <c r="BC399" s="830">
        <v>20.02</v>
      </c>
      <c r="BE399" s="594">
        <v>2017</v>
      </c>
      <c r="BF399" s="856">
        <f t="shared" si="115"/>
        <v>1</v>
      </c>
      <c r="BG399" s="840">
        <v>9.6</v>
      </c>
      <c r="BH399" s="823" t="s">
        <v>4455</v>
      </c>
      <c r="BI399" s="823" t="s">
        <v>4456</v>
      </c>
    </row>
    <row r="400" spans="1:61" ht="11.25" hidden="1" customHeight="1" x14ac:dyDescent="0.2">
      <c r="A400" s="829" t="s">
        <v>4946</v>
      </c>
      <c r="B400" s="833" t="s">
        <v>1377</v>
      </c>
      <c r="C400" s="889" t="s">
        <v>122</v>
      </c>
      <c r="D400" s="889" t="s">
        <v>4043</v>
      </c>
      <c r="E400" s="699">
        <v>12</v>
      </c>
      <c r="F400" s="1153">
        <v>365</v>
      </c>
      <c r="G400" s="1153" t="s">
        <v>105</v>
      </c>
      <c r="H400" s="1153" t="s">
        <v>105</v>
      </c>
      <c r="I400" t="n">
        <v>81.46</v>
      </c>
      <c r="J400" s="618">
        <f t="shared" si="101"/>
        <v>5.8433587036582368</v>
      </c>
      <c r="K400" s="835">
        <v>1.19</v>
      </c>
      <c r="L400" s="845">
        <v>4</v>
      </c>
      <c r="M400" s="609">
        <f t="shared" si="102"/>
        <v>4.76</v>
      </c>
      <c r="N400" s="828" t="s">
        <v>110</v>
      </c>
      <c r="O400" s="700">
        <v>1.1299999999999999</v>
      </c>
      <c r="P400" s="603">
        <v>44715</v>
      </c>
      <c r="Q400" s="603">
        <v>44725</v>
      </c>
      <c r="R400" s="609">
        <f t="shared" si="103"/>
        <v>5.3097345132743419</v>
      </c>
      <c r="S400" s="667">
        <f>IF(INDEX(Historical!$D$7:$D$1225,MATCH(B400,Historical!$B$7:$B$1249,0))=0,"n/a",(INDEX(Historical!$C$7:$C$1227,MATCH(B400,Historical!$B$7:$B$1249,0))/INDEX(Historical!$D$7:$D$1225,MATCH(B400,Historical!$B$7:$B$1249,0))-1)*100)</f>
        <v>5.7142857142857162</v>
      </c>
      <c r="T400" s="667">
        <f>IF(INDEX(Historical!$F$7:$F$1218,MATCH(B400,Historical!$B$7:$B$1249,0))=0,"n/a",((INDEX(Historical!$C$7:$C$1227,MATCH(B400,Historical!$B$7:$B$1249,0))/INDEX(Historical!$F$7:$F$1218,MATCH(B400,Historical!$B$7:$B$1249,0)))^(1/3)-1)*100)</f>
        <v>3.5398805448406234</v>
      </c>
      <c r="U400" s="667">
        <f>IF(INDEX(Historical!$H$7:$H$1218,MATCH(B400,Historical!$B$7:$B$1249,0))=0,"n/a",((INDEX(Historical!$C$7:$C$1227,MATCH(B400,Historical!$B$7:$B$1249,0))/INDEX(Historical!$H$7:$H$1218,MATCH(B400,Historical!$B$7:$B$1249,0)))^(1/5)-1)*100)</f>
        <v>5.9223841048812176</v>
      </c>
      <c r="V400" s="667">
        <f>IF(INDEX(Historical!$N$7:$N$1218,MATCH(B400,Historical!$B$7:$B$1249,0))=0,"n/a",((INDEX(Historical!$C$7:$C$1227,MATCH(B400,Historical!$B$7:$B$1249,0))/INDEX(Historical!$N$7:$N$1218,MATCH(B400,Historical!$B$7:$B$1249,0)))^(1/10)-1)*100)</f>
        <v>23.225908309193777</v>
      </c>
      <c r="W400" s="668">
        <f t="shared" si="104"/>
        <v>0.25499041957971103</v>
      </c>
      <c r="X400" s="669">
        <f t="shared" si="105"/>
        <v>0.45909954301404787</v>
      </c>
      <c r="Y400" s="640"/>
      <c r="Z400" s="618">
        <f t="shared" si="106"/>
        <v>36.785162287480674</v>
      </c>
      <c r="AA400" s="844">
        <f t="shared" si="107"/>
        <v>6.2952086553323028</v>
      </c>
      <c r="AB400" s="845">
        <v>12</v>
      </c>
      <c r="AC400" s="824">
        <v>12.94</v>
      </c>
      <c r="AD400" s="824" t="s">
        <v>135</v>
      </c>
      <c r="AE400" s="824">
        <v>0.52</v>
      </c>
      <c r="AF400" s="824">
        <v>2.27</v>
      </c>
      <c r="AG400" s="824">
        <v>34.799999999999997</v>
      </c>
      <c r="AH400" s="824">
        <v>294.89999999999998</v>
      </c>
      <c r="AI400" s="824">
        <v>-23.26</v>
      </c>
      <c r="AJ400" s="824">
        <v>12.9</v>
      </c>
      <c r="AK400" s="824">
        <v>-11.09</v>
      </c>
      <c r="AL400" s="836">
        <v>27430</v>
      </c>
      <c r="AM400" s="830">
        <v>0.2</v>
      </c>
      <c r="AN400" s="824">
        <v>0.93</v>
      </c>
      <c r="AO400" s="705">
        <f t="shared" si="108"/>
        <v>5.4705341532071508</v>
      </c>
      <c r="AP400" s="706">
        <f t="shared" si="109"/>
        <v>11.765742808539454</v>
      </c>
      <c r="AQ400" s="846">
        <f t="shared" si="110"/>
        <v>-20.305796537000742</v>
      </c>
      <c r="AR400" s="618">
        <f>INDEX(Historical!$C$7:$C$1227,MATCH(B400,Historical!$B$7:$B$1249,0))*IF(AH400="n/a",1.03,IF(AH400&lt;0,1.01,IF(AH400&gt;10,1.1,(1+AH400/100))))</f>
        <v>4.8840000000000012</v>
      </c>
      <c r="AS400" s="844">
        <f t="shared" si="111"/>
        <v>4.9328400000000014</v>
      </c>
      <c r="AT400" s="844">
        <f t="shared" si="118"/>
        <v>4.9821684000000017</v>
      </c>
      <c r="AU400" s="844">
        <f t="shared" si="118"/>
        <v>5.031990084000002</v>
      </c>
      <c r="AV400" s="844">
        <f t="shared" si="118"/>
        <v>5.082309984840002</v>
      </c>
      <c r="AW400" s="618">
        <f t="shared" si="113"/>
        <v>24.913308468840007</v>
      </c>
      <c r="AX400" s="713">
        <f t="shared" si="114"/>
        <v>30.583486949226625</v>
      </c>
      <c r="AY400" s="891">
        <v>1.23</v>
      </c>
      <c r="AZ400" s="830">
        <v>18.96</v>
      </c>
      <c r="BA400" s="830">
        <v>-24.46</v>
      </c>
      <c r="BB400" s="830">
        <v>5.83</v>
      </c>
      <c r="BC400" s="830">
        <v>-6.49</v>
      </c>
      <c r="BE400" s="594">
        <v>2011</v>
      </c>
      <c r="BF400" s="856">
        <f t="shared" si="115"/>
        <v>1</v>
      </c>
      <c r="BG400" s="840">
        <v>11.5</v>
      </c>
      <c r="BH400" s="823" t="s">
        <v>4455</v>
      </c>
      <c r="BI400" s="823" t="s">
        <v>4456</v>
      </c>
    </row>
    <row r="401" spans="1:61" ht="11.25" hidden="1" customHeight="1" x14ac:dyDescent="0.2">
      <c r="A401" s="822" t="s">
        <v>4947</v>
      </c>
      <c r="B401" s="833" t="s">
        <v>1405</v>
      </c>
      <c r="C401" s="889" t="s">
        <v>4061</v>
      </c>
      <c r="D401" s="889" t="s">
        <v>4192</v>
      </c>
      <c r="E401" s="699">
        <v>11</v>
      </c>
      <c r="F401" s="1153">
        <v>399</v>
      </c>
      <c r="G401" s="1153" t="s">
        <v>105</v>
      </c>
      <c r="H401" s="1153" t="s">
        <v>105</v>
      </c>
      <c r="I401" t="n">
        <v>348.83</v>
      </c>
      <c r="J401" s="618">
        <f t="shared" si="101"/>
        <v>0.5618782788177622</v>
      </c>
      <c r="K401" s="835">
        <v>0.49</v>
      </c>
      <c r="L401" s="845">
        <v>4</v>
      </c>
      <c r="M401" s="609">
        <f t="shared" si="102"/>
        <v>1.96</v>
      </c>
      <c r="N401" s="828" t="s">
        <v>270</v>
      </c>
      <c r="O401" s="700">
        <v>0.44</v>
      </c>
      <c r="P401" s="603">
        <v>44567</v>
      </c>
      <c r="Q401" s="603">
        <v>44601</v>
      </c>
      <c r="R401" s="609">
        <f t="shared" si="103"/>
        <v>11.36363636363636</v>
      </c>
      <c r="S401" s="667">
        <f>IF(INDEX(Historical!$D$7:$D$1225,MATCH(B401,Historical!$B$7:$B$1249,0))=0,"n/a",(INDEX(Historical!$C$7:$C$1227,MATCH(B401,Historical!$B$7:$B$1249,0))/INDEX(Historical!$D$7:$D$1225,MATCH(B401,Historical!$B$7:$B$1249,0))-1)*100)</f>
        <v>9.9999999999999858</v>
      </c>
      <c r="T401" s="667">
        <f>IF(INDEX(Historical!$F$7:$F$1218,MATCH(B401,Historical!$B$7:$B$1249,0))=0,"n/a",((INDEX(Historical!$C$7:$C$1227,MATCH(B401,Historical!$B$7:$B$1249,0))/INDEX(Historical!$F$7:$F$1218,MATCH(B401,Historical!$B$7:$B$1249,0)))^(1/3)-1)*100)</f>
        <v>20.73621473595373</v>
      </c>
      <c r="U401" s="667">
        <f>IF(INDEX(Historical!$H$7:$H$1218,MATCH(B401,Historical!$B$7:$B$1249,0))=0,"n/a",((INDEX(Historical!$C$7:$C$1227,MATCH(B401,Historical!$B$7:$B$1249,0))/INDEX(Historical!$H$7:$H$1218,MATCH(B401,Historical!$B$7:$B$1249,0)))^(1/5)-1)*100)</f>
        <v>18.287762019416952</v>
      </c>
      <c r="V401" s="667">
        <f>IF(INDEX(Historical!$N$7:$N$1218,MATCH(B401,Historical!$B$7:$B$1249,0))=0,"n/a",((INDEX(Historical!$C$7:$C$1227,MATCH(B401,Historical!$B$7:$B$1249,0))/INDEX(Historical!$N$7:$N$1218,MATCH(B401,Historical!$B$7:$B$1249,0)))^(1/10)-1)*100)</f>
        <v>40.196167540781659</v>
      </c>
      <c r="W401" s="668">
        <f t="shared" si="104"/>
        <v>0.45496282701237162</v>
      </c>
      <c r="X401" s="669">
        <f t="shared" si="105"/>
        <v>0.96760645605380713</v>
      </c>
      <c r="Y401" s="628"/>
      <c r="Z401" s="618">
        <f t="shared" si="106"/>
        <v>19.58041958041958</v>
      </c>
      <c r="AA401" s="844">
        <f t="shared" si="107"/>
        <v>34.848151848151851</v>
      </c>
      <c r="AB401" s="845">
        <v>12</v>
      </c>
      <c r="AC401" s="824">
        <v>10.01</v>
      </c>
      <c r="AD401" s="824">
        <v>1.64</v>
      </c>
      <c r="AE401" s="824">
        <v>15.09</v>
      </c>
      <c r="AF401" s="824">
        <v>52.07</v>
      </c>
      <c r="AG401" s="824">
        <v>145.6</v>
      </c>
      <c r="AH401" s="824">
        <v>37.4</v>
      </c>
      <c r="AI401" s="824">
        <v>15.1</v>
      </c>
      <c r="AJ401" s="824">
        <v>18.899999999999999</v>
      </c>
      <c r="AK401" s="824">
        <v>20.93</v>
      </c>
      <c r="AL401" s="836">
        <v>326420</v>
      </c>
      <c r="AM401" s="830">
        <v>10.7</v>
      </c>
      <c r="AN401" s="824">
        <v>2.2799999999999998</v>
      </c>
      <c r="AO401" s="705">
        <f t="shared" si="108"/>
        <v>-15.998511549917136</v>
      </c>
      <c r="AP401" s="706">
        <f t="shared" si="109"/>
        <v>18.849640298234714</v>
      </c>
      <c r="AQ401" s="846">
        <f t="shared" si="110"/>
        <v>798.03322550096891</v>
      </c>
      <c r="AR401" s="618">
        <f>INDEX(Historical!$C$7:$C$1227,MATCH(B401,Historical!$B$7:$B$1249,0))*IF(AH401="n/a",1.03,IF(AH401&lt;0,1.01,IF(AH401&gt;10,1.1,(1+AH401/100))))</f>
        <v>1.9360000000000002</v>
      </c>
      <c r="AS401" s="844">
        <f t="shared" si="111"/>
        <v>2.1296000000000004</v>
      </c>
      <c r="AT401" s="844">
        <f t="shared" si="118"/>
        <v>2.3425600000000006</v>
      </c>
      <c r="AU401" s="844">
        <f t="shared" si="118"/>
        <v>2.5768160000000009</v>
      </c>
      <c r="AV401" s="844">
        <f t="shared" si="118"/>
        <v>2.8344976000000011</v>
      </c>
      <c r="AW401" s="618">
        <f t="shared" si="113"/>
        <v>11.819473600000004</v>
      </c>
      <c r="AX401" s="713">
        <f t="shared" si="114"/>
        <v>3.3883191239285626</v>
      </c>
      <c r="AY401" s="891">
        <v>1.1100000000000001</v>
      </c>
      <c r="AZ401" s="830">
        <v>28.720000000000002</v>
      </c>
      <c r="BA401" s="830">
        <v>-10.879999999999999</v>
      </c>
      <c r="BB401" s="830">
        <v>13.56</v>
      </c>
      <c r="BC401" s="830">
        <v>6.12</v>
      </c>
      <c r="BE401" s="594">
        <v>2012</v>
      </c>
      <c r="BF401" s="856">
        <f t="shared" si="115"/>
        <v>1</v>
      </c>
      <c r="BG401" s="840">
        <v>26.3</v>
      </c>
      <c r="BH401" s="823" t="s">
        <v>4455</v>
      </c>
      <c r="BI401" s="823" t="s">
        <v>4456</v>
      </c>
    </row>
    <row r="402" spans="1:61" ht="11.25" hidden="1" customHeight="1" x14ac:dyDescent="0.2">
      <c r="A402" s="822" t="s">
        <v>4948</v>
      </c>
      <c r="B402" s="833" t="s">
        <v>1421</v>
      </c>
      <c r="C402" s="889" t="s">
        <v>4186</v>
      </c>
      <c r="D402" s="889" t="s">
        <v>4187</v>
      </c>
      <c r="E402" s="699">
        <v>12</v>
      </c>
      <c r="F402" s="1153">
        <v>370</v>
      </c>
      <c r="G402" s="1127" t="s">
        <v>36</v>
      </c>
      <c r="H402" s="1127" t="s">
        <v>36</v>
      </c>
      <c r="I402" t="n">
        <v>161.64</v>
      </c>
      <c r="J402" s="618">
        <f t="shared" ref="J402:J465" si="119">(M402/I402)*100</f>
        <v>3.0932937391734723</v>
      </c>
      <c r="K402" s="835">
        <v>1.25</v>
      </c>
      <c r="L402" s="845">
        <v>4</v>
      </c>
      <c r="M402" s="609">
        <f t="shared" ref="M402:M465" si="120">K402*L402</f>
        <v>5</v>
      </c>
      <c r="N402" s="828" t="s">
        <v>159</v>
      </c>
      <c r="O402" s="700">
        <v>1.0874999999999999</v>
      </c>
      <c r="P402" s="603">
        <v>44756</v>
      </c>
      <c r="Q402" s="603">
        <v>44771</v>
      </c>
      <c r="R402" s="609">
        <f t="shared" ref="R402:R465" si="121">(K402-O402)/O402*100</f>
        <v>14.942528735632193</v>
      </c>
      <c r="S402" s="667">
        <f>IF(INDEX(Historical!$D$7:$D$1225,MATCH(B402,Historical!$B$7:$B$1249,0))=0,"n/a",(INDEX(Historical!$C$7:$C$1227,MATCH(B402,Historical!$B$7:$B$1249,0))/INDEX(Historical!$D$7:$D$1225,MATCH(B402,Historical!$B$7:$B$1249,0))-1)*100)</f>
        <v>2.4999999999999911</v>
      </c>
      <c r="T402" s="667">
        <f>IF(INDEX(Historical!$F$7:$F$1218,MATCH(B402,Historical!$B$7:$B$1249,0))=0,"n/a",((INDEX(Historical!$C$7:$C$1227,MATCH(B402,Historical!$B$7:$B$1249,0))/INDEX(Historical!$F$7:$F$1218,MATCH(B402,Historical!$B$7:$B$1249,0)))^(1/3)-1)*100)</f>
        <v>3.5744168651286268</v>
      </c>
      <c r="U402" s="667">
        <f>IF(INDEX(Historical!$H$7:$H$1218,MATCH(B402,Historical!$B$7:$B$1249,0))=0,"n/a",((INDEX(Historical!$C$7:$C$1227,MATCH(B402,Historical!$B$7:$B$1249,0))/INDEX(Historical!$H$7:$H$1218,MATCH(B402,Historical!$B$7:$B$1249,0)))^(1/5)-1)*100)</f>
        <v>4.5639552591273169</v>
      </c>
      <c r="V402" s="667">
        <f>IF(INDEX(Historical!$N$7:$N$1218,MATCH(B402,Historical!$B$7:$B$1249,0))=0,"n/a",((INDEX(Historical!$C$7:$C$1227,MATCH(B402,Historical!$B$7:$B$1249,0))/INDEX(Historical!$N$7:$N$1218,MATCH(B402,Historical!$B$7:$B$1249,0)))^(1/10)-1)*100)</f>
        <v>5.029431202129242</v>
      </c>
      <c r="W402" s="668">
        <f t="shared" ref="W402:W465" si="122">IF(OR(U402&lt;=0,U402="n/a",V402&lt;=0,V402="n/a"),"n/a",U402/V402)</f>
        <v>0.90744958539151255</v>
      </c>
      <c r="X402" s="669">
        <f t="shared" ref="X402:X465" si="123">IF(OR(AJ402&lt;=0,AJ402="n/a",U402&lt;=0,U402="n/a"),"n/a",U402/AJ402)</f>
        <v>0.40034695255502778</v>
      </c>
      <c r="Y402" s="628"/>
      <c r="Z402" s="618">
        <f t="shared" ref="Z402:Z465" si="124">IF(OR(AC402&lt;0.01,AC402="n/a"),"n/a",M402/AC402*100)</f>
        <v>92.421441774491669</v>
      </c>
      <c r="AA402" s="844">
        <f t="shared" ref="AA402:AA465" si="125">IF(OR(AC402&lt;0.01,AC402="n/a"),"n/a",I402/AC402)</f>
        <v>29.878003696857668</v>
      </c>
      <c r="AB402" s="845">
        <v>12</v>
      </c>
      <c r="AC402" s="824">
        <v>5.41</v>
      </c>
      <c r="AD402" s="824">
        <v>4.2699999999999996</v>
      </c>
      <c r="AE402" s="824">
        <v>9.5399999999999991</v>
      </c>
      <c r="AF402" s="824">
        <v>3.12</v>
      </c>
      <c r="AG402" s="824">
        <v>10.4</v>
      </c>
      <c r="AH402" s="824">
        <v>110.00000000000001</v>
      </c>
      <c r="AI402" s="824">
        <v>-7.8100000000000005</v>
      </c>
      <c r="AJ402" s="824">
        <v>11.4</v>
      </c>
      <c r="AK402" s="824">
        <v>7.0000000000000009</v>
      </c>
      <c r="AL402" s="836">
        <v>18650</v>
      </c>
      <c r="AM402" s="830">
        <v>0.1</v>
      </c>
      <c r="AN402" s="824">
        <v>0.75</v>
      </c>
      <c r="AO402" s="705">
        <f t="shared" ref="AO402:AO465" si="126">IF(U402="n/a","n/a",IF(AA402&lt;0,"n/a",IF(AA402="n/a","n/a",J402+U402-AA402)))</f>
        <v>-22.220754698556881</v>
      </c>
      <c r="AP402" s="706">
        <f t="shared" ref="AP402:AP465" si="127">IF(U402="n/a","n/a",J402+U402)</f>
        <v>7.6572489983007888</v>
      </c>
      <c r="AQ402" s="846">
        <f t="shared" ref="AQ402:AQ465" si="128">IF(OR(AC402&lt;0.01,AC402="n/a",AF402="n/a"),"n/a",(I402/SQRT(22.5*AC402*(I402/AF402))-1)*100)</f>
        <v>103.54565039070711</v>
      </c>
      <c r="AR402" s="618">
        <f>INDEX(Historical!$C$7:$C$1227,MATCH(B402,Historical!$B$7:$B$1249,0))*IF(AH402="n/a",1.03,IF(AH402&lt;0,1.01,IF(AH402&gt;10,1.1,(1+AH402/100))))</f>
        <v>4.51</v>
      </c>
      <c r="AS402" s="844">
        <f t="shared" ref="AS402:AS465" si="129">IF($AI402="n/a",1.03*AR402,IF($AI402&lt;0,1.01*AR402,IF($AI402&gt;10,1.1*AR402,(1+$AI402/100)*AR402)))</f>
        <v>4.5550999999999995</v>
      </c>
      <c r="AT402" s="844">
        <f t="shared" si="118"/>
        <v>4.8739569999999999</v>
      </c>
      <c r="AU402" s="844">
        <f t="shared" si="118"/>
        <v>5.21513399</v>
      </c>
      <c r="AV402" s="844">
        <f t="shared" si="118"/>
        <v>5.5801933693000008</v>
      </c>
      <c r="AW402" s="618">
        <f t="shared" ref="AW402:AW465" si="130">SUM(AR402:AV402)</f>
        <v>24.734384359299998</v>
      </c>
      <c r="AX402" s="713">
        <f t="shared" ref="AX402:AX465" si="131">AW402/I402*100</f>
        <v>15.302143256186588</v>
      </c>
      <c r="AY402" s="891">
        <v>0.73</v>
      </c>
      <c r="AZ402" s="830">
        <v>16.830000000000002</v>
      </c>
      <c r="BA402" s="830">
        <v>-28.82</v>
      </c>
      <c r="BB402" s="830">
        <v>6.94</v>
      </c>
      <c r="BC402" s="830">
        <v>-7.64</v>
      </c>
      <c r="BE402" s="594">
        <v>2011</v>
      </c>
      <c r="BF402" s="856">
        <f t="shared" ref="BF402:BF465" si="132">IF(BE402&gt;2020,0,IF(BE402&gt;2008,1,IF(BE402&gt;2001,2,IF(BE402&gt;1990,3,IF(BE402&gt;1980,4,IF(BE402&gt;1973,5,IF(BE402&gt;1970,6,IF(BE402&gt;1960,7,IF(BE402&gt;1958,8,IF(BE402&gt;1953,9,10))))))))))</f>
        <v>1</v>
      </c>
      <c r="BG402" s="840">
        <v>5.5</v>
      </c>
      <c r="BH402" s="823" t="s">
        <v>4455</v>
      </c>
      <c r="BI402" s="823" t="s">
        <v>4457</v>
      </c>
    </row>
    <row r="403" spans="1:61" s="737" customFormat="1" ht="11.25" hidden="1" customHeight="1" x14ac:dyDescent="0.2">
      <c r="A403" s="613" t="s">
        <v>4949</v>
      </c>
      <c r="B403" s="743" t="s">
        <v>1388</v>
      </c>
      <c r="C403" s="889" t="s">
        <v>107</v>
      </c>
      <c r="D403" s="889" t="s">
        <v>4201</v>
      </c>
      <c r="E403" s="721">
        <v>13</v>
      </c>
      <c r="F403" s="1153">
        <v>315</v>
      </c>
      <c r="G403" s="1154" t="s">
        <v>105</v>
      </c>
      <c r="H403" s="1154" t="s">
        <v>105</v>
      </c>
      <c r="I403" t="n">
        <v>36.72</v>
      </c>
      <c r="J403" s="723">
        <f t="shared" si="119"/>
        <v>7.3529411764705888</v>
      </c>
      <c r="K403" s="724">
        <v>0.22500000000000001</v>
      </c>
      <c r="L403" s="725">
        <v>12</v>
      </c>
      <c r="M403" s="726">
        <f t="shared" si="120"/>
        <v>2.7</v>
      </c>
      <c r="N403" s="727" t="s">
        <v>1025</v>
      </c>
      <c r="O403" s="728">
        <v>0.22</v>
      </c>
      <c r="P403" s="1049">
        <v>44931</v>
      </c>
      <c r="Q403" s="1049">
        <v>44939</v>
      </c>
      <c r="R403" s="726">
        <f t="shared" si="121"/>
        <v>2.2727272727272747</v>
      </c>
      <c r="S403" s="667">
        <f>IF(INDEX(Historical!$D$7:$D$1225,MATCH(B403,Historical!$B$7:$B$1249,0))=0,"n/a",(INDEX(Historical!$C$7:$C$1227,MATCH(B403,Historical!$B$7:$B$1249,0))/INDEX(Historical!$D$7:$D$1225,MATCH(B403,Historical!$B$7:$B$1249,0))-1)*100)</f>
        <v>0.60975609756097615</v>
      </c>
      <c r="T403" s="667">
        <f>IF(INDEX(Historical!$F$7:$F$1218,MATCH(B403,Historical!$B$7:$B$1249,0))=0,"n/a",((INDEX(Historical!$C$7:$C$1227,MATCH(B403,Historical!$B$7:$B$1249,0))/INDEX(Historical!$F$7:$F$1218,MATCH(B403,Historical!$B$7:$B$1249,0)))^(1/3)-1)*100)</f>
        <v>2.5488602286219519</v>
      </c>
      <c r="U403" s="667">
        <f>IF(INDEX(Historical!$H$7:$H$1218,MATCH(B403,Historical!$B$7:$B$1249,0))=0,"n/a",((INDEX(Historical!$C$7:$C$1227,MATCH(B403,Historical!$B$7:$B$1249,0))/INDEX(Historical!$H$7:$H$1218,MATCH(B403,Historical!$B$7:$B$1249,0)))^(1/5)-1)*100)</f>
        <v>2.6179154775372693</v>
      </c>
      <c r="V403" s="667">
        <f>IF(INDEX(Historical!$N$7:$N$1218,MATCH(B403,Historical!$B$7:$B$1249,0))=0,"n/a",((INDEX(Historical!$C$7:$C$1227,MATCH(B403,Historical!$B$7:$B$1249,0))/INDEX(Historical!$N$7:$N$1218,MATCH(B403,Historical!$B$7:$B$1249,0)))^(1/10)-1)*100)</f>
        <v>4.7237199154959164</v>
      </c>
      <c r="W403" s="668">
        <f t="shared" si="122"/>
        <v>0.5542063298353771</v>
      </c>
      <c r="X403" s="669">
        <f t="shared" si="123"/>
        <v>0.21112221593042493</v>
      </c>
      <c r="Y403" s="890"/>
      <c r="Z403" s="723">
        <f t="shared" si="124"/>
        <v>84.639498432601883</v>
      </c>
      <c r="AA403" s="730">
        <f t="shared" si="125"/>
        <v>11.510971786833856</v>
      </c>
      <c r="AB403" s="725">
        <v>12</v>
      </c>
      <c r="AC403" s="731">
        <v>3.19</v>
      </c>
      <c r="AD403" s="731">
        <v>1.48</v>
      </c>
      <c r="AE403" s="731">
        <v>8.4700000000000006</v>
      </c>
      <c r="AF403" s="731">
        <v>1.44</v>
      </c>
      <c r="AG403" s="731">
        <v>12.2</v>
      </c>
      <c r="AH403" s="731">
        <v>972.60000000000014</v>
      </c>
      <c r="AI403" s="731">
        <v>12.879999999999999</v>
      </c>
      <c r="AJ403" s="731">
        <v>12.4</v>
      </c>
      <c r="AK403" s="731">
        <v>8</v>
      </c>
      <c r="AL403" s="732">
        <v>2920</v>
      </c>
      <c r="AM403" s="733">
        <v>4.1000000000000005</v>
      </c>
      <c r="AN403" s="731">
        <v>1.03</v>
      </c>
      <c r="AO403" s="734">
        <f t="shared" si="126"/>
        <v>-1.5401151328259992</v>
      </c>
      <c r="AP403" s="735">
        <f t="shared" si="127"/>
        <v>9.9708566540078571</v>
      </c>
      <c r="AQ403" s="846">
        <f t="shared" si="128"/>
        <v>-14.168642422633971</v>
      </c>
      <c r="AR403" s="618">
        <f>INDEX(Historical!$C$7:$C$1227,MATCH(B403,Historical!$B$7:$B$1249,0))*IF(AH403="n/a",1.03,IF(AH403&lt;0,1.01,IF(AH403&gt;10,1.1,(1+AH403/100))))</f>
        <v>2.7225000000000001</v>
      </c>
      <c r="AS403" s="730">
        <f t="shared" si="129"/>
        <v>2.9947500000000002</v>
      </c>
      <c r="AT403" s="730">
        <f t="shared" si="118"/>
        <v>3.2343300000000004</v>
      </c>
      <c r="AU403" s="730">
        <f t="shared" si="118"/>
        <v>3.4930764000000005</v>
      </c>
      <c r="AV403" s="730">
        <f t="shared" si="118"/>
        <v>3.772522512000001</v>
      </c>
      <c r="AW403" s="723">
        <f t="shared" si="130"/>
        <v>16.217178912000001</v>
      </c>
      <c r="AX403" s="736">
        <f t="shared" si="131"/>
        <v>44.164430588235298</v>
      </c>
      <c r="AY403" s="892">
        <v>1.33</v>
      </c>
      <c r="AZ403" s="733">
        <v>20.78</v>
      </c>
      <c r="BA403" s="733">
        <v>-16.059999999999999</v>
      </c>
      <c r="BB403" s="733">
        <v>5.52</v>
      </c>
      <c r="BC403" s="733">
        <v>-3.32</v>
      </c>
      <c r="BD403" s="866"/>
      <c r="BE403" s="594">
        <v>2011</v>
      </c>
      <c r="BF403" s="856">
        <f t="shared" si="132"/>
        <v>1</v>
      </c>
      <c r="BG403" s="784">
        <v>6</v>
      </c>
      <c r="BH403" s="823" t="s">
        <v>4455</v>
      </c>
      <c r="BI403" s="823" t="s">
        <v>4456</v>
      </c>
    </row>
    <row r="404" spans="1:61" ht="11.25" hidden="1" customHeight="1" x14ac:dyDescent="0.2">
      <c r="A404" s="829" t="s">
        <v>4950</v>
      </c>
      <c r="B404" s="833" t="s">
        <v>1396</v>
      </c>
      <c r="C404" s="889" t="s">
        <v>111</v>
      </c>
      <c r="D404" s="889" t="s">
        <v>4228</v>
      </c>
      <c r="E404" s="699">
        <v>12</v>
      </c>
      <c r="F404" s="1153">
        <v>364</v>
      </c>
      <c r="G404" s="1150" t="s">
        <v>105</v>
      </c>
      <c r="H404" s="1150" t="s">
        <v>105</v>
      </c>
      <c r="I404">
        <v>85.39</v>
      </c>
      <c r="J404" s="618">
        <f t="shared" si="119"/>
        <v>3.185384705469025</v>
      </c>
      <c r="K404" s="835">
        <v>1.36</v>
      </c>
      <c r="L404" s="845">
        <v>2</v>
      </c>
      <c r="M404" s="609">
        <f t="shared" si="120"/>
        <v>2.72</v>
      </c>
      <c r="N404" s="828" t="s">
        <v>1312</v>
      </c>
      <c r="O404" s="700">
        <v>1.26</v>
      </c>
      <c r="P404" s="603">
        <v>44712</v>
      </c>
      <c r="Q404" s="603">
        <v>44727</v>
      </c>
      <c r="R404" s="609">
        <f t="shared" si="121"/>
        <v>7.936507936507943</v>
      </c>
      <c r="S404" s="667">
        <f>IF(INDEX(Historical!$D$7:$D$1225,MATCH(B404,Historical!$B$7:$B$1249,0))=0,"n/a",(INDEX(Historical!$C$7:$C$1227,MATCH(B404,Historical!$B$7:$B$1249,0))/INDEX(Historical!$D$7:$D$1225,MATCH(B404,Historical!$B$7:$B$1249,0))-1)*100)</f>
        <v>11.504424778761081</v>
      </c>
      <c r="T404" s="667">
        <f>IF(INDEX(Historical!$F$7:$F$1218,MATCH(B404,Historical!$B$7:$B$1249,0))=0,"n/a",((INDEX(Historical!$C$7:$C$1227,MATCH(B404,Historical!$B$7:$B$1249,0))/INDEX(Historical!$F$7:$F$1218,MATCH(B404,Historical!$B$7:$B$1249,0)))^(1/3)-1)*100)</f>
        <v>7.6505840618042553</v>
      </c>
      <c r="U404" s="667">
        <f>IF(INDEX(Historical!$H$7:$H$1218,MATCH(B404,Historical!$B$7:$B$1249,0))=0,"n/a",((INDEX(Historical!$C$7:$C$1227,MATCH(B404,Historical!$B$7:$B$1249,0))/INDEX(Historical!$H$7:$H$1218,MATCH(B404,Historical!$B$7:$B$1249,0)))^(1/5)-1)*100)</f>
        <v>8.7072452803623293</v>
      </c>
      <c r="V404" s="667">
        <f>IF(INDEX(Historical!$N$7:$N$1218,MATCH(B404,Historical!$B$7:$B$1249,0))=0,"n/a",((INDEX(Historical!$C$7:$C$1227,MATCH(B404,Historical!$B$7:$B$1249,0))/INDEX(Historical!$N$7:$N$1218,MATCH(B404,Historical!$B$7:$B$1249,0)))^(1/10)-1)*100)</f>
        <v>12.158206350003109</v>
      </c>
      <c r="W404" s="668">
        <f t="shared" si="122"/>
        <v>0.71616199213135601</v>
      </c>
      <c r="X404" s="669">
        <f t="shared" si="123"/>
        <v>4.3536226401811646</v>
      </c>
      <c r="Y404" s="834"/>
      <c r="Z404" s="618">
        <f t="shared" si="124"/>
        <v>33.538840937114678</v>
      </c>
      <c r="AA404" s="844">
        <f t="shared" si="125"/>
        <v>10.528976572133169</v>
      </c>
      <c r="AB404" s="845">
        <v>12</v>
      </c>
      <c r="AC404" s="824">
        <v>8.11</v>
      </c>
      <c r="AD404" s="824">
        <v>1.17</v>
      </c>
      <c r="AE404" s="824">
        <v>0.22</v>
      </c>
      <c r="AF404" s="824">
        <v>1.88</v>
      </c>
      <c r="AG404" s="824">
        <v>17.599999999999998</v>
      </c>
      <c r="AH404" s="824">
        <v>16.600000000000001</v>
      </c>
      <c r="AI404" s="824">
        <v>-12.67</v>
      </c>
      <c r="AJ404" s="824">
        <v>2</v>
      </c>
      <c r="AK404" s="824">
        <v>9.1999999999999993</v>
      </c>
      <c r="AL404" s="836">
        <v>4450</v>
      </c>
      <c r="AM404" s="830">
        <v>0.1</v>
      </c>
      <c r="AN404" s="824">
        <v>0.37</v>
      </c>
      <c r="AO404" s="705">
        <f t="shared" si="126"/>
        <v>1.3636534136981844</v>
      </c>
      <c r="AP404" s="706">
        <f t="shared" si="127"/>
        <v>11.892629985831354</v>
      </c>
      <c r="AQ404" s="846">
        <f t="shared" si="128"/>
        <v>-6.2047716077189836</v>
      </c>
      <c r="AR404" s="618">
        <f>INDEX(Historical!$C$7:$C$1227,MATCH(B404,Historical!$B$7:$B$1249,0))*IF(AH404="n/a",1.03,IF(AH404&lt;0,1.01,IF(AH404&gt;10,1.1,(1+AH404/100))))</f>
        <v>2.7720000000000002</v>
      </c>
      <c r="AS404" s="844">
        <f t="shared" si="129"/>
        <v>2.7997200000000002</v>
      </c>
      <c r="AT404" s="844">
        <f t="shared" si="118"/>
        <v>3.0572942400000005</v>
      </c>
      <c r="AU404" s="844">
        <f t="shared" si="118"/>
        <v>3.3385653100800008</v>
      </c>
      <c r="AV404" s="844">
        <f t="shared" si="118"/>
        <v>3.6457133186073611</v>
      </c>
      <c r="AW404" s="618">
        <f t="shared" si="130"/>
        <v>15.613292868687365</v>
      </c>
      <c r="AX404" s="713">
        <f t="shared" si="131"/>
        <v>18.284685406590192</v>
      </c>
      <c r="AY404" s="891">
        <v>1.7</v>
      </c>
      <c r="AZ404" s="830">
        <v>36.75</v>
      </c>
      <c r="BA404" s="830">
        <v>-24.25</v>
      </c>
      <c r="BB404" s="830">
        <v>15.620000000000001</v>
      </c>
      <c r="BC404" s="830">
        <v>4.83</v>
      </c>
      <c r="BE404" s="594">
        <v>2011</v>
      </c>
      <c r="BF404" s="856">
        <f t="shared" si="132"/>
        <v>1</v>
      </c>
      <c r="BG404" s="840">
        <v>4.5999999999999996</v>
      </c>
      <c r="BH404" s="823" t="s">
        <v>4455</v>
      </c>
      <c r="BI404" s="823" t="s">
        <v>4456</v>
      </c>
    </row>
    <row r="405" spans="1:61" ht="11.25" hidden="1" customHeight="1" x14ac:dyDescent="0.2">
      <c r="A405" s="839" t="s">
        <v>4951</v>
      </c>
      <c r="B405" s="567" t="s">
        <v>2428</v>
      </c>
      <c r="C405" s="889" t="s">
        <v>111</v>
      </c>
      <c r="D405" s="889" t="s">
        <v>1186</v>
      </c>
      <c r="E405" s="699">
        <v>9</v>
      </c>
      <c r="F405" s="1153">
        <v>521</v>
      </c>
      <c r="G405" s="1132" t="s">
        <v>105</v>
      </c>
      <c r="H405" s="1132" t="s">
        <v>105</v>
      </c>
      <c r="I405" t="n">
        <v>48.42</v>
      </c>
      <c r="J405" s="618">
        <f t="shared" si="119"/>
        <v>2.3130937629078896</v>
      </c>
      <c r="K405" s="835">
        <v>0.28000000000000003</v>
      </c>
      <c r="L405" s="845">
        <v>4</v>
      </c>
      <c r="M405" s="609">
        <f t="shared" si="120"/>
        <v>1.1200000000000001</v>
      </c>
      <c r="N405" s="604" t="s">
        <v>900</v>
      </c>
      <c r="O405" s="700">
        <v>0.23499999999999999</v>
      </c>
      <c r="P405" s="603">
        <v>44616</v>
      </c>
      <c r="Q405" s="603">
        <v>44634</v>
      </c>
      <c r="R405" s="609">
        <f t="shared" si="121"/>
        <v>19.148936170212785</v>
      </c>
      <c r="S405" s="667">
        <f>IF(INDEX(Historical!$D$7:$D$1225,MATCH(B405,Historical!$B$7:$B$1249,0))=0,"n/a",(INDEX(Historical!$C$7:$C$1227,MATCH(B405,Historical!$B$7:$B$1249,0))/INDEX(Historical!$D$7:$D$1225,MATCH(B405,Historical!$B$7:$B$1249,0))-1)*100)</f>
        <v>55.045871559633007</v>
      </c>
      <c r="T405" s="667">
        <f>IF(INDEX(Historical!$F$7:$F$1218,MATCH(B405,Historical!$B$7:$B$1249,0))=0,"n/a",((INDEX(Historical!$C$7:$C$1227,MATCH(B405,Historical!$B$7:$B$1249,0))/INDEX(Historical!$F$7:$F$1218,MATCH(B405,Historical!$B$7:$B$1249,0)))^(1/3)-1)*100)</f>
        <v>24.773536321545219</v>
      </c>
      <c r="U405" s="667">
        <f>IF(INDEX(Historical!$H$7:$H$1218,MATCH(B405,Historical!$B$7:$B$1249,0))=0,"n/a",((INDEX(Historical!$C$7:$C$1227,MATCH(B405,Historical!$B$7:$B$1249,0))/INDEX(Historical!$H$7:$H$1218,MATCH(B405,Historical!$B$7:$B$1249,0)))^(1/5)-1)*100)</f>
        <v>17.025147149180597</v>
      </c>
      <c r="V405" s="667">
        <f>IF(INDEX(Historical!$N$7:$N$1218,MATCH(B405,Historical!$B$7:$B$1249,0))=0,"n/a",((INDEX(Historical!$C$7:$C$1227,MATCH(B405,Historical!$B$7:$B$1249,0))/INDEX(Historical!$N$7:$N$1218,MATCH(B405,Historical!$B$7:$B$1249,0)))^(1/10)-1)*100)</f>
        <v>10.91072531401467</v>
      </c>
      <c r="W405" s="668">
        <f t="shared" si="122"/>
        <v>1.5604047081372345</v>
      </c>
      <c r="X405" s="669">
        <f t="shared" si="123"/>
        <v>8.9606037627266311</v>
      </c>
      <c r="Y405" s="834"/>
      <c r="Z405" s="618">
        <f t="shared" si="124"/>
        <v>30.684931506849317</v>
      </c>
      <c r="AA405" s="844">
        <f t="shared" si="125"/>
        <v>13.265753424657534</v>
      </c>
      <c r="AB405" s="845">
        <v>12</v>
      </c>
      <c r="AC405" s="824">
        <v>3.65</v>
      </c>
      <c r="AD405" s="824">
        <v>2.1800000000000002</v>
      </c>
      <c r="AE405" s="824">
        <v>1.27</v>
      </c>
      <c r="AF405" s="824" t="s">
        <v>135</v>
      </c>
      <c r="AG405" s="824">
        <v>-180</v>
      </c>
      <c r="AH405" s="824">
        <v>-46.9</v>
      </c>
      <c r="AI405" s="824">
        <v>-1.95</v>
      </c>
      <c r="AJ405" s="824">
        <v>1.9</v>
      </c>
      <c r="AK405" s="824">
        <v>6.2600000000000007</v>
      </c>
      <c r="AL405" s="836">
        <v>11150</v>
      </c>
      <c r="AM405" s="830">
        <v>0.1</v>
      </c>
      <c r="AN405" s="824" t="s">
        <v>135</v>
      </c>
      <c r="AO405" s="705">
        <f t="shared" si="126"/>
        <v>6.0724874874309531</v>
      </c>
      <c r="AP405" s="706">
        <f t="shared" si="127"/>
        <v>19.338240912088487</v>
      </c>
      <c r="AQ405" s="846" t="str">
        <f t="shared" si="128"/>
        <v>n/a</v>
      </c>
      <c r="AR405" s="618">
        <f>INDEX(Historical!$C$7:$C$1227,MATCH(B405,Historical!$B$7:$B$1249,0))*IF(AH405="n/a",1.03,IF(AH405&lt;0,1.01,IF(AH405&gt;10,1.1,(1+AH405/100))))</f>
        <v>0.85344999999999993</v>
      </c>
      <c r="AS405" s="844">
        <f t="shared" si="129"/>
        <v>0.86198449999999993</v>
      </c>
      <c r="AT405" s="844">
        <f t="shared" si="118"/>
        <v>0.91594472969999996</v>
      </c>
      <c r="AU405" s="844">
        <f t="shared" si="118"/>
        <v>0.97328286977921996</v>
      </c>
      <c r="AV405" s="844">
        <f t="shared" si="118"/>
        <v>1.0342103774273992</v>
      </c>
      <c r="AW405" s="618">
        <f t="shared" si="130"/>
        <v>4.6388724769066192</v>
      </c>
      <c r="AX405" s="713">
        <f t="shared" si="131"/>
        <v>9.5804883868372972</v>
      </c>
      <c r="AY405" s="891">
        <v>1.17</v>
      </c>
      <c r="AZ405" s="830">
        <v>19.96</v>
      </c>
      <c r="BA405" s="830">
        <v>-28.53</v>
      </c>
      <c r="BB405" s="830">
        <v>6.18</v>
      </c>
      <c r="BC405" s="830">
        <v>-2.31</v>
      </c>
      <c r="BE405" s="594">
        <v>2014</v>
      </c>
      <c r="BF405" s="856">
        <f t="shared" si="132"/>
        <v>1</v>
      </c>
      <c r="BG405" s="840">
        <v>15.6</v>
      </c>
      <c r="BH405" s="823" t="s">
        <v>4455</v>
      </c>
      <c r="BI405" s="823" t="s">
        <v>4456</v>
      </c>
    </row>
    <row r="406" spans="1:61" ht="11.25" hidden="1" customHeight="1" x14ac:dyDescent="0.2">
      <c r="A406" s="822" t="s">
        <v>4952</v>
      </c>
      <c r="B406" s="833" t="s">
        <v>660</v>
      </c>
      <c r="C406" s="889" t="s">
        <v>111</v>
      </c>
      <c r="D406" s="889" t="s">
        <v>4189</v>
      </c>
      <c r="E406" s="699">
        <v>28</v>
      </c>
      <c r="F406" s="1153">
        <v>126</v>
      </c>
      <c r="G406" s="1153" t="s">
        <v>105</v>
      </c>
      <c r="H406" s="1153" t="s">
        <v>105</v>
      </c>
      <c r="I406">
        <v>30.93</v>
      </c>
      <c r="J406" s="618">
        <f t="shared" si="119"/>
        <v>2.9744584545748465</v>
      </c>
      <c r="K406" s="842">
        <v>0.23</v>
      </c>
      <c r="L406" s="845">
        <v>4</v>
      </c>
      <c r="M406" s="609">
        <f t="shared" si="120"/>
        <v>0.92</v>
      </c>
      <c r="N406" s="828" t="s">
        <v>141</v>
      </c>
      <c r="O406" s="701">
        <v>0.22</v>
      </c>
      <c r="P406" s="1006">
        <v>44890</v>
      </c>
      <c r="Q406" s="1006">
        <v>44907</v>
      </c>
      <c r="R406" s="609">
        <f t="shared" si="121"/>
        <v>4.5454545454545494</v>
      </c>
      <c r="S406" s="667">
        <f>IF(INDEX(Historical!$D$7:$D$1225,MATCH(B406,Historical!$B$7:$B$1249,0))=0,"n/a",(INDEX(Historical!$C$7:$C$1227,MATCH(B406,Historical!$B$7:$B$1249,0))/INDEX(Historical!$D$7:$D$1225,MATCH(B406,Historical!$B$7:$B$1249,0))-1)*100)</f>
        <v>2.3668639053254559</v>
      </c>
      <c r="T406" s="667">
        <f>IF(INDEX(Historical!$F$7:$F$1218,MATCH(B406,Historical!$B$7:$B$1249,0))=0,"n/a",((INDEX(Historical!$C$7:$C$1227,MATCH(B406,Historical!$B$7:$B$1249,0))/INDEX(Historical!$F$7:$F$1218,MATCH(B406,Historical!$B$7:$B$1249,0)))^(1/3)-1)*100)</f>
        <v>3.9541410047541969</v>
      </c>
      <c r="U406" s="667">
        <f>IF(INDEX(Historical!$H$7:$H$1218,MATCH(B406,Historical!$B$7:$B$1249,0))=0,"n/a",((INDEX(Historical!$C$7:$C$1227,MATCH(B406,Historical!$B$7:$B$1249,0))/INDEX(Historical!$H$7:$H$1218,MATCH(B406,Historical!$B$7:$B$1249,0)))^(1/5)-1)*100)</f>
        <v>6.8869989429909628</v>
      </c>
      <c r="V406" s="667">
        <f>IF(INDEX(Historical!$N$7:$N$1218,MATCH(B406,Historical!$B$7:$B$1249,0))=0,"n/a",((INDEX(Historical!$C$7:$C$1227,MATCH(B406,Historical!$B$7:$B$1249,0))/INDEX(Historical!$N$7:$N$1218,MATCH(B406,Historical!$B$7:$B$1249,0)))^(1/10)-1)*100)</f>
        <v>10.115946663205699</v>
      </c>
      <c r="W406" s="668">
        <f t="shared" si="122"/>
        <v>0.68080617388392817</v>
      </c>
      <c r="X406" s="669" t="str">
        <f t="shared" si="123"/>
        <v>n/a</v>
      </c>
      <c r="Y406" s="833"/>
      <c r="Z406" s="618" t="str">
        <f t="shared" si="124"/>
        <v>n/a</v>
      </c>
      <c r="AA406" s="844" t="str">
        <f t="shared" si="125"/>
        <v>n/a</v>
      </c>
      <c r="AB406" s="845">
        <v>9</v>
      </c>
      <c r="AC406" s="824">
        <v>-3.21</v>
      </c>
      <c r="AD406" s="824" t="s">
        <v>135</v>
      </c>
      <c r="AE406" s="824">
        <v>0.55000000000000004</v>
      </c>
      <c r="AF406" s="824">
        <v>2.04</v>
      </c>
      <c r="AG406" s="824">
        <v>-17</v>
      </c>
      <c r="AH406" s="824">
        <v>-14.299999999999999</v>
      </c>
      <c r="AI406" s="824">
        <v>11.24</v>
      </c>
      <c r="AJ406" s="824">
        <v>-27.700000000000003</v>
      </c>
      <c r="AK406" s="824">
        <v>-10</v>
      </c>
      <c r="AL406" s="836">
        <v>972.23</v>
      </c>
      <c r="AM406" s="830">
        <v>2.1999999999999997</v>
      </c>
      <c r="AN406" s="824">
        <v>1.64</v>
      </c>
      <c r="AO406" s="705" t="str">
        <f t="shared" si="126"/>
        <v>n/a</v>
      </c>
      <c r="AP406" s="706">
        <f t="shared" si="127"/>
        <v>9.8614573975658093</v>
      </c>
      <c r="AQ406" s="846" t="str">
        <f t="shared" si="128"/>
        <v>n/a</v>
      </c>
      <c r="AR406" s="618">
        <f>INDEX(Historical!$C$7:$C$1227,MATCH(B406,Historical!$B$7:$B$1249,0))*IF(AH406="n/a",1.03,IF(AH406&lt;0,1.01,IF(AH406&gt;10,1.1,(1+AH406/100))))</f>
        <v>0.87365000000000004</v>
      </c>
      <c r="AS406" s="844">
        <f t="shared" si="129"/>
        <v>0.96101500000000006</v>
      </c>
      <c r="AT406" s="844">
        <f t="shared" si="118"/>
        <v>0.97062515000000005</v>
      </c>
      <c r="AU406" s="844">
        <f t="shared" si="118"/>
        <v>0.98033140150000009</v>
      </c>
      <c r="AV406" s="844">
        <f t="shared" si="118"/>
        <v>0.9901347155150001</v>
      </c>
      <c r="AW406" s="618">
        <f t="shared" si="130"/>
        <v>4.7757562670150007</v>
      </c>
      <c r="AX406" s="713">
        <f t="shared" si="131"/>
        <v>15.440531092838668</v>
      </c>
      <c r="AY406" s="891">
        <v>1.1000000000000001</v>
      </c>
      <c r="AZ406" s="830">
        <v>43.13</v>
      </c>
      <c r="BA406" s="830">
        <v>-16.619999999999997</v>
      </c>
      <c r="BB406" s="830">
        <v>22.84</v>
      </c>
      <c r="BC406" s="830">
        <v>10.27</v>
      </c>
      <c r="BE406" s="594">
        <v>1996</v>
      </c>
      <c r="BF406" s="856">
        <f t="shared" si="132"/>
        <v>3</v>
      </c>
      <c r="BG406" s="840">
        <v>-5.0999999999999996</v>
      </c>
      <c r="BH406" s="823" t="s">
        <v>4455</v>
      </c>
      <c r="BI406" s="823" t="s">
        <v>4456</v>
      </c>
    </row>
    <row r="407" spans="1:61" ht="11.25" hidden="1" customHeight="1" x14ac:dyDescent="0.2">
      <c r="A407" s="670" t="s">
        <v>4953</v>
      </c>
      <c r="B407" s="746" t="s">
        <v>3786</v>
      </c>
      <c r="C407" s="889" t="s">
        <v>111</v>
      </c>
      <c r="D407" s="889" t="s">
        <v>4235</v>
      </c>
      <c r="E407" s="699">
        <v>11</v>
      </c>
      <c r="F407" s="1153">
        <v>426</v>
      </c>
      <c r="G407" s="1128" t="s">
        <v>105</v>
      </c>
      <c r="H407" s="1128" t="s">
        <v>105</v>
      </c>
      <c r="I407" t="n">
        <v>60.3</v>
      </c>
      <c r="J407" s="618">
        <f t="shared" si="119"/>
        <v>2.0563847429519071</v>
      </c>
      <c r="K407" s="822">
        <v>0.31</v>
      </c>
      <c r="L407" s="1155">
        <v>4</v>
      </c>
      <c r="M407" s="609">
        <f t="shared" si="120"/>
        <v>1.24</v>
      </c>
      <c r="N407" s="1155" t="s">
        <v>4042</v>
      </c>
      <c r="O407" s="575">
        <v>0.3</v>
      </c>
      <c r="P407" s="603">
        <v>44776</v>
      </c>
      <c r="Q407" s="603">
        <v>44805</v>
      </c>
      <c r="R407" s="609">
        <f t="shared" si="121"/>
        <v>3.3333333333333366</v>
      </c>
      <c r="S407" s="667">
        <f>IF(INDEX(Historical!$D$7:$D$1225,MATCH(B407,Historical!$B$7:$B$1249,0))=0,"n/a",(INDEX(Historical!$C$7:$C$1227,MATCH(B407,Historical!$B$7:$B$1249,0))/INDEX(Historical!$D$7:$D$1225,MATCH(B407,Historical!$B$7:$B$1249,0))-1)*100)</f>
        <v>17.777777777777782</v>
      </c>
      <c r="T407" s="667">
        <f>IF(INDEX(Historical!$F$7:$F$1218,MATCH(B407,Historical!$B$7:$B$1249,0))=0,"n/a",((INDEX(Historical!$C$7:$C$1227,MATCH(B407,Historical!$B$7:$B$1249,0))/INDEX(Historical!$F$7:$F$1218,MATCH(B407,Historical!$B$7:$B$1249,0)))^(1/3)-1)*100)</f>
        <v>8.9341387842532871</v>
      </c>
      <c r="U407" s="667">
        <f>IF(INDEX(Historical!$H$7:$H$1218,MATCH(B407,Historical!$B$7:$B$1249,0))=0,"n/a",((INDEX(Historical!$C$7:$C$1227,MATCH(B407,Historical!$B$7:$B$1249,0))/INDEX(Historical!$H$7:$H$1218,MATCH(B407,Historical!$B$7:$B$1249,0)))^(1/5)-1)*100)</f>
        <v>7.4520805832128945</v>
      </c>
      <c r="V407" s="667" t="str">
        <f>IF(INDEX(Historical!$N$7:$N$1218,MATCH(B407,Historical!$B$7:$B$1249,0))=0,"n/a",((INDEX(Historical!$C$7:$C$1227,MATCH(B407,Historical!$B$7:$B$1249,0))/INDEX(Historical!$N$7:$N$1218,MATCH(B407,Historical!$B$7:$B$1249,0)))^(1/10)-1)*100)</f>
        <v>n/a</v>
      </c>
      <c r="W407" s="668" t="str">
        <f t="shared" si="122"/>
        <v>n/a</v>
      </c>
      <c r="X407" s="669">
        <f t="shared" si="123"/>
        <v>0.11772639151995094</v>
      </c>
      <c r="Y407" s="619"/>
      <c r="Z407" s="618">
        <f t="shared" si="124"/>
        <v>3.63849765258216</v>
      </c>
      <c r="AA407" s="844">
        <f t="shared" si="125"/>
        <v>1.7693661971830985</v>
      </c>
      <c r="AB407" s="845">
        <v>12</v>
      </c>
      <c r="AC407" s="840">
        <v>34.08</v>
      </c>
      <c r="AD407" s="840">
        <v>0.12</v>
      </c>
      <c r="AE407" s="824">
        <v>0.49</v>
      </c>
      <c r="AF407" s="824">
        <v>1.05</v>
      </c>
      <c r="AG407" s="824">
        <v>68.899999999999991</v>
      </c>
      <c r="AH407" s="824">
        <v>383.59999999999997</v>
      </c>
      <c r="AI407" s="824">
        <v>-74.650000000000006</v>
      </c>
      <c r="AJ407" s="647">
        <v>63.3</v>
      </c>
      <c r="AK407" s="647">
        <v>15</v>
      </c>
      <c r="AL407" s="840">
        <v>2360</v>
      </c>
      <c r="AM407" s="840">
        <v>1</v>
      </c>
      <c r="AN407" s="840">
        <v>0.23</v>
      </c>
      <c r="AO407" s="705">
        <f t="shared" si="126"/>
        <v>7.739099128981703</v>
      </c>
      <c r="AP407" s="706">
        <f t="shared" si="127"/>
        <v>9.5084653261648011</v>
      </c>
      <c r="AQ407" s="846">
        <f t="shared" si="128"/>
        <v>-71.26493039242618</v>
      </c>
      <c r="AR407" s="618">
        <f>INDEX(Historical!$C$7:$C$1227,MATCH(B407,Historical!$B$7:$B$1249,0))*IF(AH407="n/a",1.03,IF(AH407&lt;0,1.01,IF(AH407&gt;10,1.1,(1+AH407/100))))</f>
        <v>1.1660000000000001</v>
      </c>
      <c r="AS407" s="844">
        <f t="shared" si="129"/>
        <v>1.1776600000000002</v>
      </c>
      <c r="AT407" s="844">
        <f t="shared" si="118"/>
        <v>1.2954260000000002</v>
      </c>
      <c r="AU407" s="844">
        <f t="shared" si="118"/>
        <v>1.4249686000000004</v>
      </c>
      <c r="AV407" s="844">
        <f t="shared" si="118"/>
        <v>1.5674654600000004</v>
      </c>
      <c r="AW407" s="618">
        <f t="shared" si="130"/>
        <v>6.6315200600000015</v>
      </c>
      <c r="AX407" s="713">
        <f t="shared" si="131"/>
        <v>10.997545704809291</v>
      </c>
      <c r="AY407" s="695">
        <v>1.29</v>
      </c>
      <c r="AZ407" s="824">
        <v>5.65</v>
      </c>
      <c r="BA407" s="824">
        <v>-49.13</v>
      </c>
      <c r="BB407" s="824">
        <v>-5.36</v>
      </c>
      <c r="BC407" s="824">
        <v>-23.43</v>
      </c>
      <c r="BE407" s="594">
        <v>2012</v>
      </c>
      <c r="BF407" s="856">
        <f t="shared" si="132"/>
        <v>1</v>
      </c>
      <c r="BG407" s="840">
        <v>33.900000000000006</v>
      </c>
      <c r="BH407" s="823" t="s">
        <v>4455</v>
      </c>
      <c r="BI407" s="823" t="s">
        <v>4456</v>
      </c>
    </row>
    <row r="408" spans="1:61" ht="11.25" hidden="1" customHeight="1" x14ac:dyDescent="0.2">
      <c r="A408" s="839" t="s">
        <v>5372</v>
      </c>
      <c r="B408" s="833" t="s">
        <v>5371</v>
      </c>
      <c r="C408" s="889" t="s">
        <v>107</v>
      </c>
      <c r="D408" s="889" t="s">
        <v>4205</v>
      </c>
      <c r="E408" s="699">
        <v>5</v>
      </c>
      <c r="F408" s="1153">
        <v>713</v>
      </c>
      <c r="G408" s="1153" t="s">
        <v>105</v>
      </c>
      <c r="H408" s="1153" t="s">
        <v>105</v>
      </c>
      <c r="I408">
        <v>28.3</v>
      </c>
      <c r="J408" s="618">
        <f t="shared" si="119"/>
        <v>2.8268551236749118</v>
      </c>
      <c r="K408" s="835">
        <v>0.2</v>
      </c>
      <c r="L408" s="845">
        <v>4</v>
      </c>
      <c r="M408" s="609">
        <f t="shared" si="120"/>
        <v>0.8</v>
      </c>
      <c r="N408" s="828" t="s">
        <v>147</v>
      </c>
      <c r="O408" s="700">
        <v>0.17</v>
      </c>
      <c r="P408" s="603">
        <v>44896</v>
      </c>
      <c r="Q408" s="603">
        <v>44910</v>
      </c>
      <c r="R408" s="609">
        <f t="shared" si="121"/>
        <v>17.647058823529409</v>
      </c>
      <c r="S408" s="667">
        <f>IF(INDEX(Historical!$D$7:$D$1225,MATCH(B408,Historical!$B$7:$B$1249,0))=0,"n/a",(INDEX(Historical!$C$7:$C$1227,MATCH(B408,Historical!$B$7:$B$1249,0))/INDEX(Historical!$D$7:$D$1225,MATCH(B408,Historical!$B$7:$B$1249,0))-1)*100)</f>
        <v>8.3333333333333481</v>
      </c>
      <c r="T408" s="667">
        <f>IF(INDEX(Historical!$F$7:$F$1218,MATCH(B408,Historical!$B$7:$B$1249,0))=0,"n/a",((INDEX(Historical!$C$7:$C$1227,MATCH(B408,Historical!$B$7:$B$1249,0))/INDEX(Historical!$F$7:$F$1218,MATCH(B408,Historical!$B$7:$B$1249,0)))^(1/3)-1)*100)</f>
        <v>32.409285412951583</v>
      </c>
      <c r="U408" s="667">
        <f>IF(INDEX(Historical!$H$7:$H$1218,MATCH(B408,Historical!$B$7:$B$1249,0))=0,"n/a",((INDEX(Historical!$C$7:$C$1227,MATCH(B408,Historical!$B$7:$B$1249,0))/INDEX(Historical!$H$7:$H$1218,MATCH(B408,Historical!$B$7:$B$1249,0)))^(1/5)-1)*100)</f>
        <v>19.209239804598212</v>
      </c>
      <c r="V408" s="667">
        <f>IF(INDEX(Historical!$N$7:$N$1218,MATCH(B408,Historical!$B$7:$B$1249,0))=0,"n/a",((INDEX(Historical!$C$7:$C$1227,MATCH(B408,Historical!$B$7:$B$1249,0))/INDEX(Historical!$N$7:$N$1218,MATCH(B408,Historical!$B$7:$B$1249,0)))^(1/10)-1)*100)</f>
        <v>9.5958226385217227</v>
      </c>
      <c r="W408" s="668">
        <f t="shared" si="122"/>
        <v>2.0018335611460905</v>
      </c>
      <c r="X408" s="669" t="str">
        <f t="shared" si="123"/>
        <v>n/a</v>
      </c>
      <c r="Y408" s="640"/>
      <c r="Z408" s="618">
        <f t="shared" si="124"/>
        <v>27.681660899653981</v>
      </c>
      <c r="AA408" s="844">
        <f t="shared" si="125"/>
        <v>9.7923875432525946</v>
      </c>
      <c r="AB408" s="845">
        <v>12</v>
      </c>
      <c r="AC408" s="824">
        <v>2.89</v>
      </c>
      <c r="AD408" s="824" t="s">
        <v>135</v>
      </c>
      <c r="AE408" s="824">
        <v>3.17</v>
      </c>
      <c r="AF408" s="824">
        <v>1.37</v>
      </c>
      <c r="AG408" s="824">
        <v>12.65</v>
      </c>
      <c r="AH408" s="824" t="s">
        <v>135</v>
      </c>
      <c r="AI408" s="824" t="s">
        <v>135</v>
      </c>
      <c r="AJ408" s="824" t="s">
        <v>135</v>
      </c>
      <c r="AK408" s="824" t="s">
        <v>135</v>
      </c>
      <c r="AL408" s="836">
        <v>168.1</v>
      </c>
      <c r="AM408" s="830">
        <v>5.5</v>
      </c>
      <c r="AN408" s="824" t="s">
        <v>135</v>
      </c>
      <c r="AO408" s="705">
        <f t="shared" si="126"/>
        <v>12.243707385020528</v>
      </c>
      <c r="AP408" s="706">
        <f t="shared" si="127"/>
        <v>22.036094928273123</v>
      </c>
      <c r="AQ408" s="846">
        <f t="shared" si="128"/>
        <v>-22.782929537695683</v>
      </c>
      <c r="AR408" s="618">
        <f>INDEX(Historical!$C$7:$C$1227,MATCH(B408,Historical!$B$7:$B$1249,0))*IF(AH408="n/a",1.03,IF(AH408&lt;0,1.01,IF(AH408&gt;10,1.1,(1+AH408/100))))</f>
        <v>0.6695000000000001</v>
      </c>
      <c r="AS408" s="844">
        <f t="shared" si="129"/>
        <v>0.68958500000000011</v>
      </c>
      <c r="AT408" s="844">
        <f t="shared" si="118"/>
        <v>0.71027255000000011</v>
      </c>
      <c r="AU408" s="844">
        <f t="shared" si="118"/>
        <v>0.73158072650000017</v>
      </c>
      <c r="AV408" s="844">
        <f t="shared" si="118"/>
        <v>0.75352814829500014</v>
      </c>
      <c r="AW408" s="618">
        <f t="shared" si="130"/>
        <v>3.5544664247950006</v>
      </c>
      <c r="AX408" s="713">
        <f t="shared" si="131"/>
        <v>12.55995203107774</v>
      </c>
      <c r="AY408" s="891">
        <v>0.57999999999999996</v>
      </c>
      <c r="AZ408" s="830">
        <v>20.930232558139551</v>
      </c>
      <c r="BA408" s="830">
        <v>-6.5969954278249476</v>
      </c>
      <c r="BB408" s="830">
        <v>0.21023125437982237</v>
      </c>
      <c r="BC408" s="830">
        <v>8.251324753974254</v>
      </c>
      <c r="BE408" s="594">
        <v>2018</v>
      </c>
      <c r="BF408" s="856">
        <f t="shared" si="132"/>
        <v>1</v>
      </c>
      <c r="BG408" s="840">
        <v>1.25</v>
      </c>
      <c r="BH408" s="823" t="s">
        <v>4455</v>
      </c>
      <c r="BI408" s="823" t="s">
        <v>4456</v>
      </c>
    </row>
    <row r="409" spans="1:61" ht="11.25" hidden="1" customHeight="1" x14ac:dyDescent="0.2">
      <c r="A409" s="839" t="s">
        <v>5296</v>
      </c>
      <c r="B409" s="833" t="s">
        <v>5289</v>
      </c>
      <c r="C409" s="889" t="s">
        <v>107</v>
      </c>
      <c r="D409" s="889" t="s">
        <v>4198</v>
      </c>
      <c r="E409" s="699">
        <v>5</v>
      </c>
      <c r="F409" s="1153">
        <v>693</v>
      </c>
      <c r="G409" s="1153" t="s">
        <v>105</v>
      </c>
      <c r="H409" s="1153" t="s">
        <v>105</v>
      </c>
      <c r="I409">
        <v>24.85</v>
      </c>
      <c r="J409" s="618">
        <f t="shared" si="119"/>
        <v>1.1267605633802817</v>
      </c>
      <c r="K409" s="835">
        <v>7.0000000000000007E-2</v>
      </c>
      <c r="L409" s="845">
        <v>4</v>
      </c>
      <c r="M409" s="609">
        <f t="shared" si="120"/>
        <v>0.28000000000000003</v>
      </c>
      <c r="N409" s="828" t="s">
        <v>4372</v>
      </c>
      <c r="O409" s="700">
        <v>0.06</v>
      </c>
      <c r="P409" s="603">
        <v>44634</v>
      </c>
      <c r="Q409" s="603">
        <v>44652</v>
      </c>
      <c r="R409" s="609">
        <f t="shared" si="121"/>
        <v>16.666666666666682</v>
      </c>
      <c r="S409" s="667">
        <f>IF(INDEX(Historical!$D$7:$D$1225,MATCH(B409,Historical!$B$7:$B$1249,0))=0,"n/a",(INDEX(Historical!$C$7:$C$1227,MATCH(B409,Historical!$B$7:$B$1249,0))/INDEX(Historical!$D$7:$D$1225,MATCH(B409,Historical!$B$7:$B$1249,0))-1)*100)</f>
        <v>12.903225806451623</v>
      </c>
      <c r="T409" s="667">
        <f>IF(INDEX(Historical!$F$7:$F$1218,MATCH(B409,Historical!$B$7:$B$1249,0))=0,"n/a",((INDEX(Historical!$C$7:$C$1227,MATCH(B409,Historical!$B$7:$B$1249,0))/INDEX(Historical!$F$7:$F$1218,MATCH(B409,Historical!$B$7:$B$1249,0)))^(1/3)-1)*100)</f>
        <v>15.021776101472994</v>
      </c>
      <c r="U409" s="667" t="str">
        <f>IF(INDEX(Historical!$H$7:$H$1218,MATCH(B409,Historical!$B$7:$B$1249,0))=0,"n/a",((INDEX(Historical!$C$7:$C$1227,MATCH(B409,Historical!$B$7:$B$1249,0))/INDEX(Historical!$H$7:$H$1218,MATCH(B409,Historical!$B$7:$B$1249,0)))^(1/5)-1)*100)</f>
        <v>n/a</v>
      </c>
      <c r="V409" s="667" t="str">
        <f>IF(INDEX(Historical!$N$7:$N$1218,MATCH(B409,Historical!$B$7:$B$1249,0))=0,"n/a",((INDEX(Historical!$C$7:$C$1227,MATCH(B409,Historical!$B$7:$B$1249,0))/INDEX(Historical!$N$7:$N$1218,MATCH(B409,Historical!$B$7:$B$1249,0)))^(1/10)-1)*100)</f>
        <v>n/a</v>
      </c>
      <c r="W409" s="668" t="str">
        <f t="shared" si="122"/>
        <v>n/a</v>
      </c>
      <c r="X409" s="669" t="str">
        <f t="shared" si="123"/>
        <v>n/a</v>
      </c>
      <c r="Y409" s="640"/>
      <c r="Z409" s="618">
        <f t="shared" si="124"/>
        <v>6.2222222222222223</v>
      </c>
      <c r="AA409" s="844">
        <f t="shared" si="125"/>
        <v>5.5222222222222221</v>
      </c>
      <c r="AB409" s="845">
        <v>12</v>
      </c>
      <c r="AC409" s="824">
        <v>4.5</v>
      </c>
      <c r="AD409" s="824" t="s">
        <v>135</v>
      </c>
      <c r="AE409" s="824">
        <v>2.85</v>
      </c>
      <c r="AF409" s="824">
        <v>1.18</v>
      </c>
      <c r="AG409" s="824">
        <v>22.900000000000002</v>
      </c>
      <c r="AH409" s="824">
        <v>-17.5</v>
      </c>
      <c r="AI409" s="824">
        <v>-3.2800000000000002</v>
      </c>
      <c r="AJ409" s="824">
        <v>32.800000000000004</v>
      </c>
      <c r="AK409" s="824" t="s">
        <v>135</v>
      </c>
      <c r="AL409" s="836">
        <v>1090</v>
      </c>
      <c r="AM409" s="830">
        <v>7.0000000000000009</v>
      </c>
      <c r="AN409" s="824">
        <v>0</v>
      </c>
      <c r="AO409" s="705" t="str">
        <f t="shared" si="126"/>
        <v>n/a</v>
      </c>
      <c r="AP409" s="706" t="str">
        <f t="shared" si="127"/>
        <v>n/a</v>
      </c>
      <c r="AQ409" s="846">
        <f t="shared" si="128"/>
        <v>-46.184586172434784</v>
      </c>
      <c r="AR409" s="618">
        <f>INDEX(Historical!$C$7:$C$1227,MATCH(B409,Historical!$B$7:$B$1249,0))*IF(AH409="n/a",1.03,IF(AH409&lt;0,1.01,IF(AH409&gt;10,1.1,(1+AH409/100))))</f>
        <v>0.23566666666666666</v>
      </c>
      <c r="AS409" s="844">
        <f t="shared" si="129"/>
        <v>0.23802333333333334</v>
      </c>
      <c r="AT409" s="844">
        <f t="shared" si="118"/>
        <v>0.24516403333333334</v>
      </c>
      <c r="AU409" s="844">
        <f t="shared" si="118"/>
        <v>0.25251895433333332</v>
      </c>
      <c r="AV409" s="844">
        <f t="shared" si="118"/>
        <v>0.26009452296333335</v>
      </c>
      <c r="AW409" s="618">
        <f t="shared" si="130"/>
        <v>1.2314675106299999</v>
      </c>
      <c r="AX409" s="713">
        <f t="shared" si="131"/>
        <v>4.9556036645070423</v>
      </c>
      <c r="AY409" s="891">
        <v>1.1000000000000001</v>
      </c>
      <c r="AZ409" s="830">
        <v>18.91</v>
      </c>
      <c r="BA409" s="830">
        <v>-23.78</v>
      </c>
      <c r="BB409" s="830">
        <v>5.9700000000000006</v>
      </c>
      <c r="BC409" s="830">
        <v>0.63</v>
      </c>
      <c r="BE409" s="594">
        <v>2018</v>
      </c>
      <c r="BF409" s="856">
        <f t="shared" si="132"/>
        <v>1</v>
      </c>
      <c r="BG409" s="840">
        <v>1.7999999999999998</v>
      </c>
      <c r="BH409" s="823" t="s">
        <v>4455</v>
      </c>
      <c r="BI409" s="823" t="s">
        <v>4456</v>
      </c>
    </row>
    <row r="410" spans="1:61" ht="11.25" hidden="1" customHeight="1" x14ac:dyDescent="0.2">
      <c r="A410" s="829" t="s">
        <v>4954</v>
      </c>
      <c r="B410" s="833" t="s">
        <v>1411</v>
      </c>
      <c r="C410" s="889" t="s">
        <v>107</v>
      </c>
      <c r="D410" s="889" t="s">
        <v>4205</v>
      </c>
      <c r="E410" s="699">
        <v>11</v>
      </c>
      <c r="F410" s="1153">
        <v>431</v>
      </c>
      <c r="G410" s="1155" t="s">
        <v>36</v>
      </c>
      <c r="H410" s="1155" t="s">
        <v>36</v>
      </c>
      <c r="I410">
        <v>32.770000000000003</v>
      </c>
      <c r="J410" s="618">
        <f t="shared" si="119"/>
        <v>3.9060115959719255</v>
      </c>
      <c r="K410" s="835">
        <v>0.32</v>
      </c>
      <c r="L410" s="845">
        <v>4</v>
      </c>
      <c r="M410" s="609">
        <f t="shared" si="120"/>
        <v>1.28</v>
      </c>
      <c r="N410" s="828" t="s">
        <v>697</v>
      </c>
      <c r="O410" s="700">
        <v>0.31</v>
      </c>
      <c r="P410" s="603">
        <v>44805</v>
      </c>
      <c r="Q410" s="603">
        <v>44818</v>
      </c>
      <c r="R410" s="609">
        <f t="shared" si="121"/>
        <v>3.2258064516129057</v>
      </c>
      <c r="S410" s="667">
        <f>IF(INDEX(Historical!$D$7:$D$1225,MATCH(B410,Historical!$B$7:$B$1249,0))=0,"n/a",(INDEX(Historical!$C$7:$C$1227,MATCH(B410,Historical!$B$7:$B$1249,0))/INDEX(Historical!$D$7:$D$1225,MATCH(B410,Historical!$B$7:$B$1249,0))-1)*100)</f>
        <v>5.3571428571428381</v>
      </c>
      <c r="T410" s="667">
        <f>IF(INDEX(Historical!$F$7:$F$1218,MATCH(B410,Historical!$B$7:$B$1249,0))=0,"n/a",((INDEX(Historical!$C$7:$C$1227,MATCH(B410,Historical!$B$7:$B$1249,0))/INDEX(Historical!$F$7:$F$1218,MATCH(B410,Historical!$B$7:$B$1249,0)))^(1/3)-1)*100)</f>
        <v>8.2595837472417166</v>
      </c>
      <c r="U410" s="667">
        <f>IF(INDEX(Historical!$H$7:$H$1218,MATCH(B410,Historical!$B$7:$B$1249,0))=0,"n/a",((INDEX(Historical!$C$7:$C$1227,MATCH(B410,Historical!$B$7:$B$1249,0))/INDEX(Historical!$H$7:$H$1218,MATCH(B410,Historical!$B$7:$B$1249,0)))^(1/5)-1)*100)</f>
        <v>12.322720670278752</v>
      </c>
      <c r="V410" s="667" t="str">
        <f>IF(INDEX(Historical!$N$7:$N$1218,MATCH(B410,Historical!$B$7:$B$1249,0))=0,"n/a",((INDEX(Historical!$C$7:$C$1227,MATCH(B410,Historical!$B$7:$B$1249,0))/INDEX(Historical!$N$7:$N$1218,MATCH(B410,Historical!$B$7:$B$1249,0)))^(1/10)-1)*100)</f>
        <v>n/a</v>
      </c>
      <c r="W410" s="668" t="str">
        <f t="shared" si="122"/>
        <v>n/a</v>
      </c>
      <c r="X410" s="669">
        <f t="shared" si="123"/>
        <v>0.91279412372435198</v>
      </c>
      <c r="Y410" s="834"/>
      <c r="Z410" s="618">
        <f t="shared" si="124"/>
        <v>39.751552795031053</v>
      </c>
      <c r="AA410" s="844">
        <f t="shared" si="125"/>
        <v>10.177018633540373</v>
      </c>
      <c r="AB410" s="845">
        <v>12</v>
      </c>
      <c r="AC410" s="824">
        <v>3.22</v>
      </c>
      <c r="AD410" s="824">
        <v>1.34</v>
      </c>
      <c r="AE410" s="824">
        <v>3.45</v>
      </c>
      <c r="AF410" s="824">
        <v>1.32</v>
      </c>
      <c r="AG410" s="824">
        <v>11.700000000000001</v>
      </c>
      <c r="AH410" s="824">
        <v>36.1</v>
      </c>
      <c r="AI410" s="824">
        <v>23.59</v>
      </c>
      <c r="AJ410" s="824">
        <v>13.5</v>
      </c>
      <c r="AK410" s="824">
        <v>8</v>
      </c>
      <c r="AL410" s="836">
        <v>553.84</v>
      </c>
      <c r="AM410" s="830">
        <v>0.70000000000000007</v>
      </c>
      <c r="AN410" s="824">
        <v>0.33</v>
      </c>
      <c r="AO410" s="705">
        <f t="shared" si="126"/>
        <v>6.0517136327103049</v>
      </c>
      <c r="AP410" s="706">
        <f t="shared" si="127"/>
        <v>16.228732266250677</v>
      </c>
      <c r="AQ410" s="846">
        <f t="shared" si="128"/>
        <v>-22.730875517166073</v>
      </c>
      <c r="AR410" s="618">
        <f>INDEX(Historical!$C$7:$C$1227,MATCH(B410,Historical!$B$7:$B$1249,0))*IF(AH410="n/a",1.03,IF(AH410&lt;0,1.01,IF(AH410&gt;10,1.1,(1+AH410/100))))</f>
        <v>1.298</v>
      </c>
      <c r="AS410" s="844">
        <f t="shared" si="129"/>
        <v>1.4278000000000002</v>
      </c>
      <c r="AT410" s="844">
        <f t="shared" si="118"/>
        <v>1.5420240000000003</v>
      </c>
      <c r="AU410" s="844">
        <f t="shared" si="118"/>
        <v>1.6653859200000005</v>
      </c>
      <c r="AV410" s="844">
        <f t="shared" si="118"/>
        <v>1.7986167936000006</v>
      </c>
      <c r="AW410" s="618">
        <f t="shared" si="130"/>
        <v>7.7318267136000021</v>
      </c>
      <c r="AX410" s="713">
        <f t="shared" si="131"/>
        <v>23.594222501068053</v>
      </c>
      <c r="AY410" s="891">
        <v>1.03</v>
      </c>
      <c r="AZ410" s="830">
        <v>18.970000000000002</v>
      </c>
      <c r="BA410" s="830">
        <v>-13</v>
      </c>
      <c r="BB410" s="830">
        <v>5.24</v>
      </c>
      <c r="BC410" s="830">
        <v>3.35</v>
      </c>
      <c r="BE410" s="594">
        <v>2012</v>
      </c>
      <c r="BF410" s="856">
        <f t="shared" si="132"/>
        <v>1</v>
      </c>
      <c r="BG410" s="840">
        <v>1</v>
      </c>
      <c r="BH410" s="823" t="s">
        <v>4455</v>
      </c>
      <c r="BI410" s="823" t="s">
        <v>4456</v>
      </c>
    </row>
    <row r="411" spans="1:61" ht="11.25" customHeight="1" x14ac:dyDescent="0.2">
      <c r="A411" s="829" t="s">
        <v>4971</v>
      </c>
      <c r="B411" s="833" t="s">
        <v>673</v>
      </c>
      <c r="C411" s="889" t="s">
        <v>244</v>
      </c>
      <c r="D411" s="889" t="s">
        <v>4184</v>
      </c>
      <c r="E411" s="699">
        <v>18</v>
      </c>
      <c r="F411" s="1153">
        <v>214</v>
      </c>
      <c r="G411" s="1159" t="s">
        <v>105</v>
      </c>
      <c r="H411" s="1159" t="s">
        <v>105</v>
      </c>
      <c r="I411">
        <v>48.39</v>
      </c>
      <c r="J411" s="618">
        <f t="shared" si="119"/>
        <v>2.3145277949989671</v>
      </c>
      <c r="K411" s="835">
        <v>0.28000000000000003</v>
      </c>
      <c r="L411" s="845">
        <v>4</v>
      </c>
      <c r="M411" s="609">
        <f t="shared" si="120"/>
        <v>1.1200000000000001</v>
      </c>
      <c r="N411" s="828" t="s">
        <v>110</v>
      </c>
      <c r="O411" s="700">
        <v>0.26</v>
      </c>
      <c r="P411" s="603">
        <v>44715</v>
      </c>
      <c r="Q411" s="603">
        <v>44732</v>
      </c>
      <c r="R411" s="609">
        <f t="shared" si="121"/>
        <v>7.6923076923076987</v>
      </c>
      <c r="S411" s="667">
        <f>IF(INDEX(Historical!$D$7:$D$1225,MATCH(B411,Historical!$B$7:$B$1249,0))=0,"n/a",(INDEX(Historical!$C$7:$C$1227,MATCH(B411,Historical!$B$7:$B$1249,0))/INDEX(Historical!$D$7:$D$1225,MATCH(B411,Historical!$B$7:$B$1249,0))-1)*100)</f>
        <v>11.363636363636353</v>
      </c>
      <c r="T411" s="667">
        <f>IF(INDEX(Historical!$F$7:$F$1218,MATCH(B411,Historical!$B$7:$B$1249,0))=0,"n/a",((INDEX(Historical!$C$7:$C$1227,MATCH(B411,Historical!$B$7:$B$1249,0))/INDEX(Historical!$F$7:$F$1218,MATCH(B411,Historical!$B$7:$B$1249,0)))^(1/3)-1)*100)</f>
        <v>7.9055603436663846</v>
      </c>
      <c r="U411" s="667">
        <f>IF(INDEX(Historical!$H$7:$H$1218,MATCH(B411,Historical!$B$7:$B$1249,0))=0,"n/a",((INDEX(Historical!$C$7:$C$1227,MATCH(B411,Historical!$B$7:$B$1249,0))/INDEX(Historical!$H$7:$H$1218,MATCH(B411,Historical!$B$7:$B$1249,0)))^(1/5)-1)*100)</f>
        <v>8.2272013176834626</v>
      </c>
      <c r="V411" s="667">
        <f>IF(INDEX(Historical!$N$7:$N$1218,MATCH(B411,Historical!$B$7:$B$1249,0))=0,"n/a",((INDEX(Historical!$C$7:$C$1227,MATCH(B411,Historical!$B$7:$B$1249,0))/INDEX(Historical!$N$7:$N$1218,MATCH(B411,Historical!$B$7:$B$1249,0)))^(1/10)-1)*100)</f>
        <v>11.16670053981812</v>
      </c>
      <c r="W411" s="668">
        <f t="shared" si="122"/>
        <v>0.73676206219975027</v>
      </c>
      <c r="X411" s="669" t="str">
        <f t="shared" si="123"/>
        <v>n/a</v>
      </c>
      <c r="Y411" s="640"/>
      <c r="Z411" s="618">
        <f t="shared" si="124"/>
        <v>75.167785234899327</v>
      </c>
      <c r="AA411" s="844">
        <f t="shared" si="125"/>
        <v>32.476510067114091</v>
      </c>
      <c r="AB411" s="845">
        <v>3</v>
      </c>
      <c r="AC411" s="824">
        <v>1.49</v>
      </c>
      <c r="AD411" s="824">
        <v>2.06</v>
      </c>
      <c r="AE411" s="824">
        <v>1.08</v>
      </c>
      <c r="AF411" s="824">
        <v>2.0499999999999998</v>
      </c>
      <c r="AG411" s="824">
        <v>6.5</v>
      </c>
      <c r="AH411" s="824">
        <v>79.5</v>
      </c>
      <c r="AI411" s="824">
        <v>20.59</v>
      </c>
      <c r="AJ411" s="824">
        <v>-0.4</v>
      </c>
      <c r="AK411" s="824">
        <v>15</v>
      </c>
      <c r="AL411" s="836">
        <v>1460</v>
      </c>
      <c r="AM411" s="830">
        <v>3.1</v>
      </c>
      <c r="AN411" s="824">
        <v>0.68</v>
      </c>
      <c r="AO411" s="705">
        <f t="shared" si="126"/>
        <v>-21.934780954431663</v>
      </c>
      <c r="AP411" s="706">
        <f t="shared" si="127"/>
        <v>10.541729112682429</v>
      </c>
      <c r="AQ411" s="846">
        <f t="shared" si="128"/>
        <v>72.016595630362062</v>
      </c>
      <c r="AR411" s="618">
        <f>INDEX(Historical!$C$7:$C$1227,MATCH(B411,Historical!$B$7:$B$1249,0))*IF(AH411="n/a",1.03,IF(AH411&lt;0,1.01,IF(AH411&gt;10,1.1,(1+AH411/100))))</f>
        <v>1.0780000000000001</v>
      </c>
      <c r="AS411" s="844">
        <f t="shared" si="129"/>
        <v>1.1858000000000002</v>
      </c>
      <c r="AT411" s="844">
        <f t="shared" si="118"/>
        <v>1.3043800000000003</v>
      </c>
      <c r="AU411" s="844">
        <f t="shared" si="118"/>
        <v>1.4348180000000004</v>
      </c>
      <c r="AV411" s="844">
        <f t="shared" si="118"/>
        <v>1.5782998000000006</v>
      </c>
      <c r="AW411" s="618">
        <f t="shared" si="130"/>
        <v>6.5812978000000024</v>
      </c>
      <c r="AX411" s="713">
        <f t="shared" si="131"/>
        <v>13.600532754701389</v>
      </c>
      <c r="AY411" s="891">
        <v>1.05</v>
      </c>
      <c r="AZ411" s="830">
        <v>21.29</v>
      </c>
      <c r="BA411" s="830">
        <v>-25.290000000000003</v>
      </c>
      <c r="BB411" s="830">
        <v>-0.55999999999999994</v>
      </c>
      <c r="BC411" s="830">
        <v>-0.9900000000000001</v>
      </c>
      <c r="BE411" s="594">
        <v>2005</v>
      </c>
      <c r="BF411" s="856">
        <f t="shared" si="132"/>
        <v>2</v>
      </c>
      <c r="BG411" s="840">
        <v>2.7</v>
      </c>
      <c r="BH411" s="823" t="s">
        <v>4455</v>
      </c>
      <c r="BI411" s="823" t="s">
        <v>4456</v>
      </c>
    </row>
    <row r="412" spans="1:61" ht="11.25" hidden="1" customHeight="1" x14ac:dyDescent="0.2">
      <c r="A412" s="829" t="s">
        <v>4957</v>
      </c>
      <c r="B412" s="833" t="s">
        <v>668</v>
      </c>
      <c r="C412" s="889" t="s">
        <v>4061</v>
      </c>
      <c r="D412" s="889" t="s">
        <v>4193</v>
      </c>
      <c r="E412" s="699">
        <v>21</v>
      </c>
      <c r="F412" s="1153">
        <v>168</v>
      </c>
      <c r="G412" s="1155" t="s">
        <v>105</v>
      </c>
      <c r="H412" s="1155" t="s">
        <v>105</v>
      </c>
      <c r="I412" t="n">
        <v>75.88</v>
      </c>
      <c r="J412" s="618">
        <f t="shared" si="119"/>
        <v>1.7290458618871902</v>
      </c>
      <c r="K412" s="835">
        <v>0.32800000000000001</v>
      </c>
      <c r="L412" s="845">
        <v>4</v>
      </c>
      <c r="M412" s="609">
        <f t="shared" si="120"/>
        <v>1.3120000000000001</v>
      </c>
      <c r="N412" s="828" t="s">
        <v>777</v>
      </c>
      <c r="O412" s="700">
        <v>0.30099999999999999</v>
      </c>
      <c r="P412" s="603">
        <v>44886</v>
      </c>
      <c r="Q412" s="603">
        <v>44901</v>
      </c>
      <c r="R412" s="609">
        <f t="shared" si="121"/>
        <v>8.970099667774095</v>
      </c>
      <c r="S412" s="667">
        <f>IF(INDEX(Historical!$D$7:$D$1225,MATCH(B412,Historical!$B$7:$B$1249,0))=0,"n/a",(INDEX(Historical!$C$7:$C$1227,MATCH(B412,Historical!$B$7:$B$1249,0))/INDEX(Historical!$D$7:$D$1225,MATCH(B412,Historical!$B$7:$B$1249,0))-1)*100)</f>
        <v>15.83956492182188</v>
      </c>
      <c r="T412" s="667">
        <f>IF(INDEX(Historical!$F$7:$F$1218,MATCH(B412,Historical!$B$7:$B$1249,0))=0,"n/a",((INDEX(Historical!$C$7:$C$1227,MATCH(B412,Historical!$B$7:$B$1249,0))/INDEX(Historical!$F$7:$F$1218,MATCH(B412,Historical!$B$7:$B$1249,0)))^(1/3)-1)*100)</f>
        <v>5.4068574566400018</v>
      </c>
      <c r="U412" s="667">
        <f>IF(INDEX(Historical!$H$7:$H$1218,MATCH(B412,Historical!$B$7:$B$1249,0))=0,"n/a",((INDEX(Historical!$C$7:$C$1227,MATCH(B412,Historical!$B$7:$B$1249,0))/INDEX(Historical!$H$7:$H$1218,MATCH(B412,Historical!$B$7:$B$1249,0)))^(1/5)-1)*100)</f>
        <v>3.4383916885796895</v>
      </c>
      <c r="V412" s="667">
        <f>IF(INDEX(Historical!$N$7:$N$1218,MATCH(B412,Historical!$B$7:$B$1249,0))=0,"n/a",((INDEX(Historical!$C$7:$C$1227,MATCH(B412,Historical!$B$7:$B$1249,0))/INDEX(Historical!$N$7:$N$1218,MATCH(B412,Historical!$B$7:$B$1249,0)))^(1/10)-1)*100)</f>
        <v>2.0870457185408142</v>
      </c>
      <c r="W412" s="668">
        <f t="shared" si="122"/>
        <v>1.6474922700704835</v>
      </c>
      <c r="X412" s="669">
        <f t="shared" si="123"/>
        <v>7.7616065204959131E-2</v>
      </c>
      <c r="Y412" s="834"/>
      <c r="Z412" s="618">
        <f t="shared" si="124"/>
        <v>40</v>
      </c>
      <c r="AA412" s="844">
        <f t="shared" si="125"/>
        <v>23.134146341463413</v>
      </c>
      <c r="AB412" s="845">
        <v>3</v>
      </c>
      <c r="AC412" s="824">
        <v>3.28</v>
      </c>
      <c r="AD412" s="824">
        <v>1.8</v>
      </c>
      <c r="AE412" s="824">
        <v>5.24</v>
      </c>
      <c r="AF412" s="824">
        <v>6.7</v>
      </c>
      <c r="AG412" s="824">
        <v>31</v>
      </c>
      <c r="AH412" s="824">
        <v>75.900000000000006</v>
      </c>
      <c r="AI412" s="824">
        <v>-1.35</v>
      </c>
      <c r="AJ412" s="824">
        <v>44.3</v>
      </c>
      <c r="AK412" s="824">
        <v>12.6</v>
      </c>
      <c r="AL412" s="836">
        <v>40050</v>
      </c>
      <c r="AM412" s="830">
        <v>2.08</v>
      </c>
      <c r="AN412" s="824">
        <v>1.2</v>
      </c>
      <c r="AO412" s="705">
        <f t="shared" si="126"/>
        <v>-17.966708790996535</v>
      </c>
      <c r="AP412" s="706">
        <f t="shared" si="127"/>
        <v>5.1674375504668797</v>
      </c>
      <c r="AQ412" s="846">
        <f t="shared" si="128"/>
        <v>162.4658966103384</v>
      </c>
      <c r="AR412" s="618">
        <f>INDEX(Historical!$C$7:$C$1227,MATCH(B412,Historical!$B$7:$B$1249,0))*IF(AH412="n/a",1.03,IF(AH412&lt;0,1.01,IF(AH412&gt;10,1.1,(1+AH412/100))))</f>
        <v>0.93720000000000003</v>
      </c>
      <c r="AS412" s="844">
        <f t="shared" si="129"/>
        <v>0.94657200000000008</v>
      </c>
      <c r="AT412" s="844">
        <f t="shared" si="118"/>
        <v>1.0412292000000001</v>
      </c>
      <c r="AU412" s="844">
        <f t="shared" si="118"/>
        <v>1.1453521200000001</v>
      </c>
      <c r="AV412" s="844">
        <f t="shared" si="118"/>
        <v>1.2598873320000001</v>
      </c>
      <c r="AW412" s="618">
        <f t="shared" si="130"/>
        <v>5.3302406520000005</v>
      </c>
      <c r="AX412" s="713">
        <f t="shared" si="131"/>
        <v>7.0245659620453358</v>
      </c>
      <c r="AY412" s="891">
        <v>1.55</v>
      </c>
      <c r="AZ412" s="830">
        <v>45.76</v>
      </c>
      <c r="BA412" s="830">
        <v>-12.01</v>
      </c>
      <c r="BB412" s="830">
        <v>20.64</v>
      </c>
      <c r="BC412" s="830">
        <v>18.02</v>
      </c>
      <c r="BE412" s="594">
        <v>2002</v>
      </c>
      <c r="BF412" s="856">
        <f t="shared" si="132"/>
        <v>2</v>
      </c>
      <c r="BG412" s="840">
        <v>11.4</v>
      </c>
      <c r="BH412" s="823" t="s">
        <v>4455</v>
      </c>
      <c r="BI412" s="823" t="s">
        <v>4456</v>
      </c>
    </row>
    <row r="413" spans="1:61" ht="11.25" hidden="1" customHeight="1" x14ac:dyDescent="0.2">
      <c r="A413" s="829" t="s">
        <v>4958</v>
      </c>
      <c r="B413" s="833" t="s">
        <v>664</v>
      </c>
      <c r="C413" s="889" t="s">
        <v>152</v>
      </c>
      <c r="D413" s="889" t="s">
        <v>4188</v>
      </c>
      <c r="E413" s="699">
        <v>15</v>
      </c>
      <c r="F413" s="1153">
        <v>254</v>
      </c>
      <c r="G413" s="1153" t="s">
        <v>114</v>
      </c>
      <c r="H413" s="1153" t="s">
        <v>114</v>
      </c>
      <c r="I413" t="n">
        <v>371.41</v>
      </c>
      <c r="J413" s="618">
        <f t="shared" si="119"/>
        <v>0.58156753991545729</v>
      </c>
      <c r="K413" s="835">
        <v>0.54</v>
      </c>
      <c r="L413" s="845">
        <v>4</v>
      </c>
      <c r="M413" s="609">
        <f t="shared" si="120"/>
        <v>2.16</v>
      </c>
      <c r="N413" s="828" t="s">
        <v>162</v>
      </c>
      <c r="O413" s="700">
        <v>0.47</v>
      </c>
      <c r="P413" s="603">
        <v>44804</v>
      </c>
      <c r="Q413" s="603">
        <v>44837</v>
      </c>
      <c r="R413" s="609">
        <f t="shared" si="121"/>
        <v>14.89361702127661</v>
      </c>
      <c r="S413" s="667">
        <f>IF(INDEX(Historical!$D$7:$D$1225,MATCH(B413,Historical!$B$7:$B$1249,0))=0,"n/a",(INDEX(Historical!$C$7:$C$1227,MATCH(B413,Historical!$B$7:$B$1249,0))/INDEX(Historical!$D$7:$D$1225,MATCH(B413,Historical!$B$7:$B$1249,0))-1)*100)</f>
        <v>4.8484848484848575</v>
      </c>
      <c r="T413" s="667">
        <f>IF(INDEX(Historical!$F$7:$F$1218,MATCH(B413,Historical!$B$7:$B$1249,0))=0,"n/a",((INDEX(Historical!$C$7:$C$1227,MATCH(B413,Historical!$B$7:$B$1249,0))/INDEX(Historical!$F$7:$F$1218,MATCH(B413,Historical!$B$7:$B$1249,0)))^(1/3)-1)*100)</f>
        <v>7.0555031172336191</v>
      </c>
      <c r="U413" s="667">
        <f>IF(INDEX(Historical!$H$7:$H$1218,MATCH(B413,Historical!$B$7:$B$1249,0))=0,"n/a",((INDEX(Historical!$C$7:$C$1227,MATCH(B413,Historical!$B$7:$B$1249,0))/INDEX(Historical!$H$7:$H$1218,MATCH(B413,Historical!$B$7:$B$1249,0)))^(1/5)-1)*100)</f>
        <v>9.0851457141648559</v>
      </c>
      <c r="V413" s="667">
        <f>IF(INDEX(Historical!$N$7:$N$1218,MATCH(B413,Historical!$B$7:$B$1249,0))=0,"n/a",((INDEX(Historical!$C$7:$C$1227,MATCH(B413,Historical!$B$7:$B$1249,0))/INDEX(Historical!$N$7:$N$1218,MATCH(B413,Historical!$B$7:$B$1249,0)))^(1/10)-1)*100)</f>
        <v>8.2916946573984074</v>
      </c>
      <c r="W413" s="668">
        <f t="shared" si="122"/>
        <v>1.0956922667260158</v>
      </c>
      <c r="X413" s="669" t="str">
        <f t="shared" si="123"/>
        <v>n/a</v>
      </c>
      <c r="Y413" s="631"/>
      <c r="Z413" s="618">
        <f t="shared" si="124"/>
        <v>15.265017667844525</v>
      </c>
      <c r="AA413" s="844">
        <f t="shared" si="125"/>
        <v>26.248056537102475</v>
      </c>
      <c r="AB413" s="845">
        <v>3</v>
      </c>
      <c r="AC413" s="824">
        <v>14.15</v>
      </c>
      <c r="AD413" s="824">
        <v>2.57</v>
      </c>
      <c r="AE413" s="824">
        <v>0.2</v>
      </c>
      <c r="AF413" s="824" t="s">
        <v>135</v>
      </c>
      <c r="AG413" s="824">
        <v>-112.3</v>
      </c>
      <c r="AH413" s="824">
        <v>125.69999999999999</v>
      </c>
      <c r="AI413" s="824">
        <v>6.4399999999999995</v>
      </c>
      <c r="AJ413" s="824">
        <v>-20.8</v>
      </c>
      <c r="AK413" s="824">
        <v>10.48</v>
      </c>
      <c r="AL413" s="836">
        <v>53780</v>
      </c>
      <c r="AM413" s="830">
        <v>0.1</v>
      </c>
      <c r="AN413" s="824" t="s">
        <v>135</v>
      </c>
      <c r="AO413" s="705">
        <f t="shared" si="126"/>
        <v>-16.581343283022161</v>
      </c>
      <c r="AP413" s="706">
        <f t="shared" si="127"/>
        <v>9.6667132540803138</v>
      </c>
      <c r="AQ413" s="846" t="str">
        <f t="shared" si="128"/>
        <v>n/a</v>
      </c>
      <c r="AR413" s="618">
        <f>INDEX(Historical!$C$7:$C$1227,MATCH(B413,Historical!$B$7:$B$1249,0))*IF(AH413="n/a",1.03,IF(AH413&lt;0,1.01,IF(AH413&gt;10,1.1,(1+AH413/100))))</f>
        <v>1.903</v>
      </c>
      <c r="AS413" s="844">
        <f t="shared" si="129"/>
        <v>2.0255532000000001</v>
      </c>
      <c r="AT413" s="844">
        <f t="shared" si="118"/>
        <v>2.2281085200000001</v>
      </c>
      <c r="AU413" s="844">
        <f t="shared" si="118"/>
        <v>2.4509193720000004</v>
      </c>
      <c r="AV413" s="844">
        <f t="shared" si="118"/>
        <v>2.6960113092000006</v>
      </c>
      <c r="AW413" s="618">
        <f t="shared" si="130"/>
        <v>11.303592401200001</v>
      </c>
      <c r="AX413" s="713">
        <f t="shared" si="131"/>
        <v>3.0434270485985837</v>
      </c>
      <c r="AY413" s="891">
        <v>0.64</v>
      </c>
      <c r="AZ413" s="830">
        <v>77.3</v>
      </c>
      <c r="BA413" s="830">
        <v>-5</v>
      </c>
      <c r="BB413" s="830">
        <v>4.3999999999999995</v>
      </c>
      <c r="BC413" s="830">
        <v>14.52</v>
      </c>
      <c r="BE413" s="594">
        <v>2008</v>
      </c>
      <c r="BF413" s="856">
        <f t="shared" si="132"/>
        <v>2</v>
      </c>
      <c r="BG413" s="840">
        <v>3.3000000000000003</v>
      </c>
      <c r="BH413" s="823" t="s">
        <v>4455</v>
      </c>
      <c r="BI413" s="823" t="s">
        <v>4456</v>
      </c>
    </row>
    <row r="414" spans="1:61" ht="11.25" hidden="1" customHeight="1" x14ac:dyDescent="0.2">
      <c r="A414" s="822" t="s">
        <v>4959</v>
      </c>
      <c r="B414" s="833" t="s">
        <v>1431</v>
      </c>
      <c r="C414" s="889" t="s">
        <v>107</v>
      </c>
      <c r="D414" s="889" t="s">
        <v>4201</v>
      </c>
      <c r="E414" s="699">
        <v>13</v>
      </c>
      <c r="F414" s="1153">
        <v>278</v>
      </c>
      <c r="G414" s="1133" t="s">
        <v>105</v>
      </c>
      <c r="H414" s="1133" t="s">
        <v>105</v>
      </c>
      <c r="I414" t="n">
        <v>287.97</v>
      </c>
      <c r="J414" s="618">
        <f t="shared" si="119"/>
        <v>0.97232350592075545</v>
      </c>
      <c r="K414" s="835">
        <v>0.7</v>
      </c>
      <c r="L414" s="845">
        <v>4</v>
      </c>
      <c r="M414" s="609">
        <f t="shared" si="120"/>
        <v>2.8</v>
      </c>
      <c r="N414" s="828" t="s">
        <v>110</v>
      </c>
      <c r="O414" s="700">
        <v>0.62</v>
      </c>
      <c r="P414" s="603">
        <v>44616</v>
      </c>
      <c r="Q414" s="603">
        <v>44638</v>
      </c>
      <c r="R414" s="609">
        <f t="shared" si="121"/>
        <v>12.903225806451607</v>
      </c>
      <c r="S414" s="667">
        <f>IF(INDEX(Historical!$D$7:$D$1225,MATCH(B414,Historical!$B$7:$B$1249,0))=0,"n/a",(INDEX(Historical!$C$7:$C$1227,MATCH(B414,Historical!$B$7:$B$1249,0))/INDEX(Historical!$D$7:$D$1225,MATCH(B414,Historical!$B$7:$B$1249,0))-1)*100)</f>
        <v>10.714285714285698</v>
      </c>
      <c r="T414" s="667">
        <f>IF(INDEX(Historical!$F$7:$F$1218,MATCH(B414,Historical!$B$7:$B$1249,0))=0,"n/a",((INDEX(Historical!$C$7:$C$1227,MATCH(B414,Historical!$B$7:$B$1249,0))/INDEX(Historical!$F$7:$F$1218,MATCH(B414,Historical!$B$7:$B$1249,0)))^(1/3)-1)*100)</f>
        <v>12.110512440831279</v>
      </c>
      <c r="U414" s="667">
        <f>IF(INDEX(Historical!$H$7:$H$1218,MATCH(B414,Historical!$B$7:$B$1249,0))=0,"n/a",((INDEX(Historical!$C$7:$C$1227,MATCH(B414,Historical!$B$7:$B$1249,0))/INDEX(Historical!$H$7:$H$1218,MATCH(B414,Historical!$B$7:$B$1249,0)))^(1/5)-1)*100)</f>
        <v>11.178232402599765</v>
      </c>
      <c r="V414" s="667">
        <f>IF(INDEX(Historical!$N$7:$N$1218,MATCH(B414,Historical!$B$7:$B$1249,0))=0,"n/a",((INDEX(Historical!$C$7:$C$1227,MATCH(B414,Historical!$B$7:$B$1249,0))/INDEX(Historical!$N$7:$N$1218,MATCH(B414,Historical!$B$7:$B$1249,0)))^(1/10)-1)*100)</f>
        <v>16.576171878410207</v>
      </c>
      <c r="W414" s="668">
        <f t="shared" si="122"/>
        <v>0.67435548355763375</v>
      </c>
      <c r="X414" s="669">
        <f t="shared" si="123"/>
        <v>0.20738835626344646</v>
      </c>
      <c r="Y414" s="628"/>
      <c r="Z414" s="618">
        <f t="shared" si="124"/>
        <v>33.452807646356035</v>
      </c>
      <c r="AA414" s="844">
        <f t="shared" si="125"/>
        <v>34.405017921146957</v>
      </c>
      <c r="AB414" s="845">
        <v>12</v>
      </c>
      <c r="AC414" s="824">
        <v>8.3699999999999992</v>
      </c>
      <c r="AD414" s="824" t="s">
        <v>135</v>
      </c>
      <c r="AE414" s="824">
        <v>9.17</v>
      </c>
      <c r="AF414" s="824">
        <v>23.52</v>
      </c>
      <c r="AG414" s="826">
        <v>64.3</v>
      </c>
      <c r="AH414" s="824">
        <v>25.4</v>
      </c>
      <c r="AI414" s="824">
        <v>11.89</v>
      </c>
      <c r="AJ414" s="824">
        <v>53.900000000000006</v>
      </c>
      <c r="AK414" s="824">
        <v>-0.27</v>
      </c>
      <c r="AL414" s="836">
        <v>52400</v>
      </c>
      <c r="AM414" s="831">
        <v>0.1</v>
      </c>
      <c r="AN414" s="824">
        <v>0</v>
      </c>
      <c r="AO414" s="705">
        <f t="shared" si="126"/>
        <v>-22.254462012626437</v>
      </c>
      <c r="AP414" s="706">
        <f t="shared" si="127"/>
        <v>12.15055590852052</v>
      </c>
      <c r="AQ414" s="846">
        <f t="shared" si="128"/>
        <v>499.70586179314284</v>
      </c>
      <c r="AR414" s="618">
        <f>INDEX(Historical!$C$7:$C$1227,MATCH(B414,Historical!$B$7:$B$1249,0))*IF(AH414="n/a",1.03,IF(AH414&lt;0,1.01,IF(AH414&gt;10,1.1,(1+AH414/100))))</f>
        <v>2.7280000000000002</v>
      </c>
      <c r="AS414" s="844">
        <f t="shared" si="129"/>
        <v>3.0008000000000004</v>
      </c>
      <c r="AT414" s="844">
        <f t="shared" si="118"/>
        <v>3.0308080000000004</v>
      </c>
      <c r="AU414" s="844">
        <f t="shared" si="118"/>
        <v>3.0611160800000006</v>
      </c>
      <c r="AV414" s="844">
        <f t="shared" si="118"/>
        <v>3.0917272408000005</v>
      </c>
      <c r="AW414" s="618">
        <f t="shared" si="130"/>
        <v>14.912451320800002</v>
      </c>
      <c r="AX414" s="713">
        <f t="shared" si="131"/>
        <v>5.178473910754593</v>
      </c>
      <c r="AY414" s="891">
        <v>1.24</v>
      </c>
      <c r="AZ414" s="830">
        <v>29.59</v>
      </c>
      <c r="BA414" s="830">
        <v>-26.119999999999997</v>
      </c>
      <c r="BB414" s="830">
        <v>12.989999999999998</v>
      </c>
      <c r="BC414" s="830">
        <v>1.5699999999999998</v>
      </c>
      <c r="BE414" s="594">
        <v>2010</v>
      </c>
      <c r="BF414" s="856">
        <f t="shared" si="132"/>
        <v>1</v>
      </c>
      <c r="BG414" s="840">
        <v>10.8</v>
      </c>
      <c r="BH414" s="823" t="s">
        <v>4455</v>
      </c>
      <c r="BI414" s="823" t="s">
        <v>4456</v>
      </c>
    </row>
    <row r="415" spans="1:61" ht="11.25" hidden="1" customHeight="1" x14ac:dyDescent="0.2">
      <c r="A415" s="670" t="s">
        <v>4961</v>
      </c>
      <c r="B415" s="746" t="s">
        <v>3795</v>
      </c>
      <c r="C415" s="889" t="s">
        <v>127</v>
      </c>
      <c r="D415" s="889" t="s">
        <v>4194</v>
      </c>
      <c r="E415" s="699">
        <v>11</v>
      </c>
      <c r="F415" s="1153">
        <v>435</v>
      </c>
      <c r="G415" s="1153" t="s">
        <v>105</v>
      </c>
      <c r="H415" s="1153" t="s">
        <v>105</v>
      </c>
      <c r="I415" t="n">
        <v>67.06</v>
      </c>
      <c r="J415" s="618">
        <f t="shared" si="119"/>
        <v>2.2964509394572024</v>
      </c>
      <c r="K415" s="822">
        <v>0.38500000000000001</v>
      </c>
      <c r="L415" s="1155">
        <v>4</v>
      </c>
      <c r="M415" s="609">
        <f t="shared" si="120"/>
        <v>1.54</v>
      </c>
      <c r="N415" s="1155" t="s">
        <v>126</v>
      </c>
      <c r="O415" s="575">
        <v>0.35</v>
      </c>
      <c r="P415" s="603">
        <v>44833</v>
      </c>
      <c r="Q415" s="603">
        <v>44848</v>
      </c>
      <c r="R415" s="609">
        <f t="shared" si="121"/>
        <v>10.000000000000009</v>
      </c>
      <c r="S415" s="667">
        <f>IF(INDEX(Historical!$D$7:$D$1225,MATCH(B415,Historical!$B$7:$B$1249,0))=0,"n/a",(INDEX(Historical!$C$7:$C$1227,MATCH(B415,Historical!$B$7:$B$1249,0))/INDEX(Historical!$D$7:$D$1225,MATCH(B415,Historical!$B$7:$B$1249,0))-1)*100)</f>
        <v>10.68376068376069</v>
      </c>
      <c r="T415" s="667">
        <f>IF(INDEX(Historical!$F$7:$F$1218,MATCH(B415,Historical!$B$7:$B$1249,0))=0,"n/a",((INDEX(Historical!$C$7:$C$1227,MATCH(B415,Historical!$B$7:$B$1249,0))/INDEX(Historical!$F$7:$F$1218,MATCH(B415,Historical!$B$7:$B$1249,0)))^(1/3)-1)*100)</f>
        <v>12.071189213318956</v>
      </c>
      <c r="U415" s="667">
        <f>IF(INDEX(Historical!$H$7:$H$1218,MATCH(B415,Historical!$B$7:$B$1249,0))=0,"n/a",((INDEX(Historical!$C$7:$C$1227,MATCH(B415,Historical!$B$7:$B$1249,0))/INDEX(Historical!$H$7:$H$1218,MATCH(B415,Historical!$B$7:$B$1249,0)))^(1/5)-1)*100)</f>
        <v>12.457248761465568</v>
      </c>
      <c r="V415" s="667" t="str">
        <f>IF(INDEX(Historical!$N$7:$N$1218,MATCH(B415,Historical!$B$7:$B$1249,0))=0,"n/a",((INDEX(Historical!$C$7:$C$1227,MATCH(B415,Historical!$B$7:$B$1249,0))/INDEX(Historical!$N$7:$N$1218,MATCH(B415,Historical!$B$7:$B$1249,0)))^(1/10)-1)*100)</f>
        <v>n/a</v>
      </c>
      <c r="W415" s="668" t="str">
        <f t="shared" si="122"/>
        <v>n/a</v>
      </c>
      <c r="X415" s="669">
        <f t="shared" si="123"/>
        <v>0.51905203172773196</v>
      </c>
      <c r="Y415" s="619"/>
      <c r="Z415" s="618">
        <f t="shared" si="124"/>
        <v>68.444444444444443</v>
      </c>
      <c r="AA415" s="844">
        <f t="shared" si="125"/>
        <v>29.804444444444446</v>
      </c>
      <c r="AB415" s="845">
        <v>12</v>
      </c>
      <c r="AC415" s="840">
        <v>2.25</v>
      </c>
      <c r="AD415" s="840">
        <v>6.25</v>
      </c>
      <c r="AE415" s="824">
        <v>2.95</v>
      </c>
      <c r="AF415" s="824">
        <v>3.4</v>
      </c>
      <c r="AG415" s="824">
        <v>11.3</v>
      </c>
      <c r="AH415" s="824">
        <v>23.400000000000002</v>
      </c>
      <c r="AI415" s="824">
        <v>4.92</v>
      </c>
      <c r="AJ415" s="647">
        <v>24</v>
      </c>
      <c r="AK415" s="647">
        <v>4.7</v>
      </c>
      <c r="AL415" s="840">
        <v>89710</v>
      </c>
      <c r="AM415" s="840">
        <v>0.15</v>
      </c>
      <c r="AN415" s="840">
        <v>0.81</v>
      </c>
      <c r="AO415" s="705">
        <f t="shared" si="126"/>
        <v>-15.050744743521676</v>
      </c>
      <c r="AP415" s="706">
        <f t="shared" si="127"/>
        <v>14.75369970092277</v>
      </c>
      <c r="AQ415" s="846">
        <f t="shared" si="128"/>
        <v>112.22117509922005</v>
      </c>
      <c r="AR415" s="618">
        <f>INDEX(Historical!$C$7:$C$1227,MATCH(B415,Historical!$B$7:$B$1249,0))*IF(AH415="n/a",1.03,IF(AH415&lt;0,1.01,IF(AH415&gt;10,1.1,(1+AH415/100))))</f>
        <v>1.4245000000000001</v>
      </c>
      <c r="AS415" s="844">
        <f t="shared" si="129"/>
        <v>1.4945854000000001</v>
      </c>
      <c r="AT415" s="844">
        <f t="shared" si="118"/>
        <v>1.5648309138000001</v>
      </c>
      <c r="AU415" s="844">
        <f t="shared" si="118"/>
        <v>1.6383779667486</v>
      </c>
      <c r="AV415" s="844">
        <f t="shared" si="118"/>
        <v>1.7153817311857842</v>
      </c>
      <c r="AW415" s="618">
        <f t="shared" si="130"/>
        <v>7.8376760117343842</v>
      </c>
      <c r="AX415" s="713">
        <f t="shared" si="131"/>
        <v>11.687557428771822</v>
      </c>
      <c r="AY415" s="695">
        <v>0.68</v>
      </c>
      <c r="AZ415" s="824">
        <v>23.56</v>
      </c>
      <c r="BA415" s="824">
        <v>-2.68</v>
      </c>
      <c r="BB415" s="824">
        <v>11.540000000000001</v>
      </c>
      <c r="BC415" s="824">
        <v>8.33</v>
      </c>
      <c r="BE415" s="594">
        <v>2012</v>
      </c>
      <c r="BF415" s="856">
        <f t="shared" si="132"/>
        <v>1</v>
      </c>
      <c r="BG415" s="840">
        <v>4.7</v>
      </c>
      <c r="BH415" s="823" t="s">
        <v>4455</v>
      </c>
      <c r="BI415" s="823" t="s">
        <v>4456</v>
      </c>
    </row>
    <row r="416" spans="1:61" s="737" customFormat="1" ht="11.25" hidden="1" customHeight="1" x14ac:dyDescent="0.2">
      <c r="A416" s="613" t="s">
        <v>4859</v>
      </c>
      <c r="B416" s="743" t="s">
        <v>246</v>
      </c>
      <c r="C416" s="889" t="s">
        <v>111</v>
      </c>
      <c r="D416" s="889" t="s">
        <v>210</v>
      </c>
      <c r="E416" s="721">
        <v>50</v>
      </c>
      <c r="F416" s="1153">
        <v>41</v>
      </c>
      <c r="G416" s="1158" t="s">
        <v>36</v>
      </c>
      <c r="H416" s="1158" t="s">
        <v>36</v>
      </c>
      <c r="I416">
        <v>26.66</v>
      </c>
      <c r="J416" s="723">
        <f t="shared" si="119"/>
        <v>2.6256564141035255</v>
      </c>
      <c r="K416" s="724">
        <v>0.17499999999999999</v>
      </c>
      <c r="L416" s="725">
        <v>4</v>
      </c>
      <c r="M416" s="726">
        <f t="shared" si="120"/>
        <v>0.7</v>
      </c>
      <c r="N416" s="727" t="s">
        <v>247</v>
      </c>
      <c r="O416" s="728">
        <v>0.17</v>
      </c>
      <c r="P416" s="1049">
        <v>44879</v>
      </c>
      <c r="Q416" s="1049">
        <v>44904</v>
      </c>
      <c r="R416" s="726">
        <f t="shared" si="121"/>
        <v>2.9411764705882213</v>
      </c>
      <c r="S416" s="667">
        <f>IF(INDEX(Historical!$D$7:$D$1225,MATCH(B416,Historical!$B$7:$B$1249,0))=0,"n/a",(INDEX(Historical!$C$7:$C$1227,MATCH(B416,Historical!$B$7:$B$1249,0))/INDEX(Historical!$D$7:$D$1225,MATCH(B416,Historical!$B$7:$B$1249,0))-1)*100)</f>
        <v>7.6271186440677985</v>
      </c>
      <c r="T416" s="667">
        <f>IF(INDEX(Historical!$F$7:$F$1218,MATCH(B416,Historical!$B$7:$B$1249,0))=0,"n/a",((INDEX(Historical!$C$7:$C$1227,MATCH(B416,Historical!$B$7:$B$1249,0))/INDEX(Historical!$F$7:$F$1218,MATCH(B416,Historical!$B$7:$B$1249,0)))^(1/3)-1)*100)</f>
        <v>7.5807373057610761</v>
      </c>
      <c r="U416" s="667">
        <f>IF(INDEX(Historical!$H$7:$H$1218,MATCH(B416,Historical!$B$7:$B$1249,0))=0,"n/a",((INDEX(Historical!$C$7:$C$1227,MATCH(B416,Historical!$B$7:$B$1249,0))/INDEX(Historical!$H$7:$H$1218,MATCH(B416,Historical!$B$7:$B$1249,0)))^(1/5)-1)*100)</f>
        <v>8.1088017937179568</v>
      </c>
      <c r="V416" s="667">
        <f>IF(INDEX(Historical!$N$7:$N$1218,MATCH(B416,Historical!$B$7:$B$1249,0))=0,"n/a",((INDEX(Historical!$C$7:$C$1227,MATCH(B416,Historical!$B$7:$B$1249,0))/INDEX(Historical!$N$7:$N$1218,MATCH(B416,Historical!$B$7:$B$1249,0)))^(1/10)-1)*100)</f>
        <v>8.4096762906304079</v>
      </c>
      <c r="W416" s="668">
        <f t="shared" si="122"/>
        <v>0.96422282065153109</v>
      </c>
      <c r="X416" s="669">
        <f t="shared" si="123"/>
        <v>2.1915680523562049</v>
      </c>
      <c r="Y416" s="740"/>
      <c r="Z416" s="723">
        <f t="shared" si="124"/>
        <v>118.64406779661016</v>
      </c>
      <c r="AA416" s="730">
        <f t="shared" si="125"/>
        <v>45.186440677966104</v>
      </c>
      <c r="AB416" s="725">
        <v>12</v>
      </c>
      <c r="AC416" s="731">
        <v>0.59</v>
      </c>
      <c r="AD416" s="731">
        <v>3.05</v>
      </c>
      <c r="AE416" s="731">
        <v>1.51</v>
      </c>
      <c r="AF416" s="731">
        <v>2.14</v>
      </c>
      <c r="AG416" s="731">
        <v>4.5999999999999996</v>
      </c>
      <c r="AH416" s="731">
        <v>18.399999999999999</v>
      </c>
      <c r="AI416" s="731">
        <v>23.47</v>
      </c>
      <c r="AJ416" s="731">
        <v>3.6999999999999997</v>
      </c>
      <c r="AK416" s="731">
        <v>15</v>
      </c>
      <c r="AL416" s="784">
        <v>708.04</v>
      </c>
      <c r="AM416" s="733">
        <v>0.6</v>
      </c>
      <c r="AN416" s="731">
        <v>1.31</v>
      </c>
      <c r="AO416" s="734">
        <f t="shared" si="126"/>
        <v>-34.451982470144621</v>
      </c>
      <c r="AP416" s="735">
        <f t="shared" si="127"/>
        <v>10.734458207821483</v>
      </c>
      <c r="AQ416" s="846">
        <f t="shared" si="128"/>
        <v>107.30973397401446</v>
      </c>
      <c r="AR416" s="618">
        <f>INDEX(Historical!$C$7:$C$1227,MATCH(B416,Historical!$B$7:$B$1249,0))*IF(AH416="n/a",1.03,IF(AH416&lt;0,1.01,IF(AH416&gt;10,1.1,(1+AH416/100))))</f>
        <v>0.69850000000000012</v>
      </c>
      <c r="AS416" s="730">
        <f t="shared" si="129"/>
        <v>0.7683500000000002</v>
      </c>
      <c r="AT416" s="730">
        <f t="shared" si="118"/>
        <v>0.8451850000000003</v>
      </c>
      <c r="AU416" s="730">
        <f t="shared" si="118"/>
        <v>0.92970350000000035</v>
      </c>
      <c r="AV416" s="730">
        <f t="shared" si="118"/>
        <v>1.0226738500000006</v>
      </c>
      <c r="AW416" s="723">
        <f t="shared" si="130"/>
        <v>4.2644123500000015</v>
      </c>
      <c r="AX416" s="736">
        <f t="shared" si="131"/>
        <v>15.995545198799704</v>
      </c>
      <c r="AY416" s="892">
        <v>0.73</v>
      </c>
      <c r="AZ416" s="733">
        <v>22.1</v>
      </c>
      <c r="BA416" s="733">
        <v>-40.849999999999994</v>
      </c>
      <c r="BB416" s="733">
        <v>5.9499999999999993</v>
      </c>
      <c r="BC416" s="733">
        <v>-7.39</v>
      </c>
      <c r="BD416" s="866"/>
      <c r="BE416" s="594">
        <v>1974</v>
      </c>
      <c r="BF416" s="856">
        <f t="shared" si="132"/>
        <v>5</v>
      </c>
      <c r="BG416" s="784">
        <v>2.4</v>
      </c>
      <c r="BH416" s="823" t="s">
        <v>4455</v>
      </c>
      <c r="BI416" s="823" t="s">
        <v>4456</v>
      </c>
    </row>
    <row r="417" spans="1:61" ht="11.25" hidden="1" customHeight="1" x14ac:dyDescent="0.2">
      <c r="A417" s="829" t="s">
        <v>4962</v>
      </c>
      <c r="B417" s="833" t="s">
        <v>279</v>
      </c>
      <c r="C417" s="889" t="s">
        <v>130</v>
      </c>
      <c r="D417" s="889" t="s">
        <v>4195</v>
      </c>
      <c r="E417" s="699">
        <v>31</v>
      </c>
      <c r="F417" s="1153">
        <v>94</v>
      </c>
      <c r="G417" s="1133" t="s">
        <v>36</v>
      </c>
      <c r="H417" s="1133" t="s">
        <v>36</v>
      </c>
      <c r="I417" t="n">
        <v>31.43</v>
      </c>
      <c r="J417" s="618">
        <f t="shared" si="119"/>
        <v>2.8316894686605152</v>
      </c>
      <c r="K417" s="842">
        <v>0.2225</v>
      </c>
      <c r="L417" s="845">
        <v>4</v>
      </c>
      <c r="M417" s="609">
        <f t="shared" si="120"/>
        <v>0.89</v>
      </c>
      <c r="N417" s="828" t="s">
        <v>144</v>
      </c>
      <c r="O417" s="701">
        <v>0.2175</v>
      </c>
      <c r="P417" s="603">
        <v>44902</v>
      </c>
      <c r="Q417" s="603">
        <v>44927</v>
      </c>
      <c r="R417" s="609">
        <f t="shared" si="121"/>
        <v>2.2988505747126458</v>
      </c>
      <c r="S417" s="667">
        <f>IF(INDEX(Historical!$D$7:$D$1225,MATCH(B417,Historical!$B$7:$B$1249,0))=0,"n/a",(INDEX(Historical!$C$7:$C$1227,MATCH(B417,Historical!$B$7:$B$1249,0))/INDEX(Historical!$D$7:$D$1225,MATCH(B417,Historical!$B$7:$B$1249,0))-1)*100)</f>
        <v>2.4096385542168752</v>
      </c>
      <c r="T417" s="667">
        <f>IF(INDEX(Historical!$F$7:$F$1218,MATCH(B417,Historical!$B$7:$B$1249,0))=0,"n/a",((INDEX(Historical!$C$7:$C$1227,MATCH(B417,Historical!$B$7:$B$1249,0))/INDEX(Historical!$F$7:$F$1218,MATCH(B417,Historical!$B$7:$B$1249,0)))^(1/3)-1)*100)</f>
        <v>2.4701278673611382</v>
      </c>
      <c r="U417" s="667">
        <f>IF(INDEX(Historical!$H$7:$H$1218,MATCH(B417,Historical!$B$7:$B$1249,0))=0,"n/a",((INDEX(Historical!$C$7:$C$1227,MATCH(B417,Historical!$B$7:$B$1249,0))/INDEX(Historical!$H$7:$H$1218,MATCH(B417,Historical!$B$7:$B$1249,0)))^(1/5)-1)*100)</f>
        <v>2.5348575657732741</v>
      </c>
      <c r="V417" s="667">
        <f>IF(INDEX(Historical!$N$7:$N$1218,MATCH(B417,Historical!$B$7:$B$1249,0))=0,"n/a",((INDEX(Historical!$C$7:$C$1227,MATCH(B417,Historical!$B$7:$B$1249,0))/INDEX(Historical!$N$7:$N$1218,MATCH(B417,Historical!$B$7:$B$1249,0)))^(1/10)-1)*100)</f>
        <v>2.7189465815924629</v>
      </c>
      <c r="W417" s="668">
        <f t="shared" si="122"/>
        <v>0.93229399317166084</v>
      </c>
      <c r="X417" s="669">
        <f t="shared" si="123"/>
        <v>0.26682711218666044</v>
      </c>
      <c r="Y417" s="626"/>
      <c r="Z417" s="618">
        <f t="shared" si="124"/>
        <v>55.279503105590052</v>
      </c>
      <c r="AA417" s="844">
        <f t="shared" si="125"/>
        <v>19.521739130434781</v>
      </c>
      <c r="AB417" s="845">
        <v>12</v>
      </c>
      <c r="AC417" s="824">
        <v>1.61</v>
      </c>
      <c r="AD417" s="824">
        <v>3.54</v>
      </c>
      <c r="AE417" s="824">
        <v>1.02</v>
      </c>
      <c r="AF417" s="824">
        <v>1.85</v>
      </c>
      <c r="AG417" s="824">
        <v>10.6</v>
      </c>
      <c r="AH417" s="825">
        <v>-4.1000000000000005</v>
      </c>
      <c r="AI417" s="825">
        <v>22.27</v>
      </c>
      <c r="AJ417" s="824">
        <v>9.5</v>
      </c>
      <c r="AK417" s="824">
        <v>5.4</v>
      </c>
      <c r="AL417" s="836">
        <v>6260</v>
      </c>
      <c r="AM417" s="830">
        <v>0.1</v>
      </c>
      <c r="AN417" s="824">
        <v>0.89</v>
      </c>
      <c r="AO417" s="705">
        <f t="shared" si="126"/>
        <v>-14.155192096000992</v>
      </c>
      <c r="AP417" s="706">
        <f t="shared" si="127"/>
        <v>5.3665470344337898</v>
      </c>
      <c r="AQ417" s="846">
        <f t="shared" si="128"/>
        <v>26.69336103154183</v>
      </c>
      <c r="AR417" s="618">
        <f>INDEX(Historical!$C$7:$C$1227,MATCH(B417,Historical!$B$7:$B$1249,0))*IF(AH417="n/a",1.03,IF(AH417&lt;0,1.01,IF(AH417&gt;10,1.1,(1+AH417/100))))</f>
        <v>0.85849999999999993</v>
      </c>
      <c r="AS417" s="844">
        <f t="shared" si="129"/>
        <v>0.94435000000000002</v>
      </c>
      <c r="AT417" s="844">
        <f t="shared" si="118"/>
        <v>0.99534490000000009</v>
      </c>
      <c r="AU417" s="844">
        <f t="shared" si="118"/>
        <v>1.0490935246000002</v>
      </c>
      <c r="AV417" s="844">
        <f t="shared" si="118"/>
        <v>1.1057445749284003</v>
      </c>
      <c r="AW417" s="618">
        <f t="shared" si="130"/>
        <v>4.9530329995284008</v>
      </c>
      <c r="AX417" s="713">
        <f t="shared" si="131"/>
        <v>15.758934137856828</v>
      </c>
      <c r="AY417" s="891">
        <v>0.75</v>
      </c>
      <c r="AZ417" s="830">
        <v>26.36</v>
      </c>
      <c r="BA417" s="830">
        <v>-2.17</v>
      </c>
      <c r="BB417" s="830">
        <v>8.98</v>
      </c>
      <c r="BC417" s="830">
        <v>12.97</v>
      </c>
      <c r="BE417" s="594">
        <v>1992</v>
      </c>
      <c r="BF417" s="856">
        <f t="shared" si="132"/>
        <v>3</v>
      </c>
      <c r="BG417" s="840">
        <v>4</v>
      </c>
      <c r="BH417" s="823" t="s">
        <v>4455</v>
      </c>
      <c r="BI417" s="823" t="s">
        <v>4456</v>
      </c>
    </row>
    <row r="418" spans="1:61" ht="11.25" hidden="1" customHeight="1" x14ac:dyDescent="0.2">
      <c r="A418" s="839" t="s">
        <v>4395</v>
      </c>
      <c r="B418" s="833" t="s">
        <v>4366</v>
      </c>
      <c r="C418" s="889" t="s">
        <v>127</v>
      </c>
      <c r="D418" s="889" t="s">
        <v>190</v>
      </c>
      <c r="E418" s="699">
        <v>7</v>
      </c>
      <c r="F418" s="1153">
        <v>620</v>
      </c>
      <c r="G418" s="1150" t="s">
        <v>105</v>
      </c>
      <c r="H418" s="1150" t="s">
        <v>105</v>
      </c>
      <c r="I418" t="n">
        <v>122.05</v>
      </c>
      <c r="J418" s="618">
        <f t="shared" si="119"/>
        <v>5.3748463744367054</v>
      </c>
      <c r="K418" s="835">
        <v>1.64</v>
      </c>
      <c r="L418" s="845">
        <v>4</v>
      </c>
      <c r="M418" s="609">
        <f t="shared" si="120"/>
        <v>6.56</v>
      </c>
      <c r="N418" s="828" t="s">
        <v>4373</v>
      </c>
      <c r="O418" s="700">
        <v>1.42</v>
      </c>
      <c r="P418" s="603">
        <v>44648</v>
      </c>
      <c r="Q418" s="603">
        <v>44690</v>
      </c>
      <c r="R418" s="609">
        <f t="shared" si="121"/>
        <v>15.492957746478872</v>
      </c>
      <c r="S418" s="667">
        <f>IF(INDEX(Historical!$D$7:$D$1225,MATCH(B418,Historical!$B$7:$B$1249,0))=0,"n/a",(INDEX(Historical!$C$7:$C$1227,MATCH(B418,Historical!$B$7:$B$1249,0))/INDEX(Historical!$D$7:$D$1225,MATCH(B418,Historical!$B$7:$B$1249,0))-1)*100)</f>
        <v>19.247787610619472</v>
      </c>
      <c r="T418" s="667">
        <f>IF(INDEX(Historical!$F$7:$F$1218,MATCH(B418,Historical!$B$7:$B$1249,0))=0,"n/a",((INDEX(Historical!$C$7:$C$1227,MATCH(B418,Historical!$B$7:$B$1249,0))/INDEX(Historical!$F$7:$F$1218,MATCH(B418,Historical!$B$7:$B$1249,0)))^(1/3)-1)*100)</f>
        <v>41.068217525332294</v>
      </c>
      <c r="U418" s="667">
        <f>IF(INDEX(Historical!$H$7:$H$1218,MATCH(B418,Historical!$B$7:$B$1249,0))=0,"n/a",((INDEX(Historical!$C$7:$C$1227,MATCH(B418,Historical!$B$7:$B$1249,0))/INDEX(Historical!$H$7:$H$1218,MATCH(B418,Historical!$B$7:$B$1249,0)))^(1/5)-1)*100)</f>
        <v>40.061171010826072</v>
      </c>
      <c r="V418" s="667" t="str">
        <f>IF(INDEX(Historical!$N$7:$N$1218,MATCH(B418,Historical!$B$7:$B$1249,0))=0,"n/a",((INDEX(Historical!$C$7:$C$1227,MATCH(B418,Historical!$B$7:$B$1249,0))/INDEX(Historical!$N$7:$N$1218,MATCH(B418,Historical!$B$7:$B$1249,0)))^(1/10)-1)*100)</f>
        <v>n/a</v>
      </c>
      <c r="W418" s="668" t="str">
        <f t="shared" si="122"/>
        <v>n/a</v>
      </c>
      <c r="X418" s="669">
        <f t="shared" si="123"/>
        <v>0.71283222439192295</v>
      </c>
      <c r="Y418" s="834"/>
      <c r="Z418" s="618">
        <f t="shared" si="124"/>
        <v>49.734647460197117</v>
      </c>
      <c r="AA418" s="844">
        <f t="shared" si="125"/>
        <v>9.2532221379833217</v>
      </c>
      <c r="AB418" s="845">
        <v>12</v>
      </c>
      <c r="AC418" s="824">
        <v>13.19</v>
      </c>
      <c r="AD418" s="824">
        <v>0.46</v>
      </c>
      <c r="AE418" s="824">
        <v>0.81</v>
      </c>
      <c r="AF418" s="824">
        <v>8.85</v>
      </c>
      <c r="AG418" s="824">
        <v>86.5</v>
      </c>
      <c r="AH418" s="824">
        <v>60</v>
      </c>
      <c r="AI418" s="824">
        <v>5.74</v>
      </c>
      <c r="AJ418" s="824">
        <v>56.2</v>
      </c>
      <c r="AK418" s="824">
        <v>20</v>
      </c>
      <c r="AL418" s="836">
        <v>1320</v>
      </c>
      <c r="AM418" s="830">
        <v>0.3</v>
      </c>
      <c r="AN418" s="824">
        <v>0</v>
      </c>
      <c r="AO418" s="705">
        <f t="shared" si="126"/>
        <v>36.182795247279458</v>
      </c>
      <c r="AP418" s="706">
        <f t="shared" si="127"/>
        <v>45.43601738526278</v>
      </c>
      <c r="AQ418" s="846">
        <f t="shared" si="128"/>
        <v>90.777375692370128</v>
      </c>
      <c r="AR418" s="618">
        <f>INDEX(Historical!$C$7:$C$1227,MATCH(B418,Historical!$B$7:$B$1249,0))*IF(AH418="n/a",1.03,IF(AH418&lt;0,1.01,IF(AH418&gt;10,1.1,(1+AH418/100))))</f>
        <v>5.9290000000000003</v>
      </c>
      <c r="AS418" s="844">
        <f t="shared" si="129"/>
        <v>6.2693246</v>
      </c>
      <c r="AT418" s="844">
        <f t="shared" ref="AT418:AV437" si="133">IF($AK418="n/a",1.03*AS418,IF($AK418&lt;0,1.01*AS418,IF($AK418&gt;10,1.1*AS418,(1+$AK418/100)*AS418)))</f>
        <v>6.8962570600000008</v>
      </c>
      <c r="AU418" s="844">
        <f t="shared" si="133"/>
        <v>7.5858827660000019</v>
      </c>
      <c r="AV418" s="844">
        <f t="shared" si="133"/>
        <v>8.3444710426000022</v>
      </c>
      <c r="AW418" s="618">
        <f t="shared" si="130"/>
        <v>35.024935468600006</v>
      </c>
      <c r="AX418" s="713">
        <f t="shared" si="131"/>
        <v>28.697202350348221</v>
      </c>
      <c r="AY418" s="891">
        <v>1.19</v>
      </c>
      <c r="AZ418" s="830">
        <v>31.3</v>
      </c>
      <c r="BA418" s="830">
        <v>-43.22</v>
      </c>
      <c r="BB418" s="830">
        <v>9.5699999999999985</v>
      </c>
      <c r="BC418" s="830">
        <v>-18.5</v>
      </c>
      <c r="BE418" s="594">
        <v>2016</v>
      </c>
      <c r="BF418" s="856">
        <f t="shared" si="132"/>
        <v>1</v>
      </c>
      <c r="BG418" s="840">
        <v>40.6</v>
      </c>
      <c r="BH418" s="823" t="s">
        <v>4455</v>
      </c>
      <c r="BI418" s="823" t="s">
        <v>4456</v>
      </c>
    </row>
    <row r="419" spans="1:61" ht="11.25" hidden="1" customHeight="1" x14ac:dyDescent="0.2">
      <c r="A419" s="829" t="s">
        <v>4963</v>
      </c>
      <c r="B419" s="833" t="s">
        <v>1417</v>
      </c>
      <c r="C419" s="889" t="s">
        <v>107</v>
      </c>
      <c r="D419" s="889" t="s">
        <v>117</v>
      </c>
      <c r="E419" s="699">
        <v>10</v>
      </c>
      <c r="F419" s="1153">
        <v>484</v>
      </c>
      <c r="G419" s="1128" t="s">
        <v>105</v>
      </c>
      <c r="H419" s="1128" t="s">
        <v>105</v>
      </c>
      <c r="I419" t="n">
        <v>72.19</v>
      </c>
      <c r="J419" s="618">
        <f t="shared" si="119"/>
        <v>2.7704668236597869</v>
      </c>
      <c r="K419" s="835">
        <v>0.5</v>
      </c>
      <c r="L419" s="845">
        <v>4</v>
      </c>
      <c r="M419" s="609">
        <f t="shared" si="120"/>
        <v>2</v>
      </c>
      <c r="N419" s="828" t="s">
        <v>260</v>
      </c>
      <c r="O419" s="700">
        <v>0.48</v>
      </c>
      <c r="P419" s="603">
        <v>44690</v>
      </c>
      <c r="Q419" s="603">
        <v>44726</v>
      </c>
      <c r="R419" s="609">
        <f t="shared" si="121"/>
        <v>4.1666666666666705</v>
      </c>
      <c r="S419" s="667">
        <f>IF(INDEX(Historical!$D$7:$D$1225,MATCH(B419,Historical!$B$7:$B$1249,0))=0,"n/a",(INDEX(Historical!$C$7:$C$1227,MATCH(B419,Historical!$B$7:$B$1249,0))/INDEX(Historical!$D$7:$D$1225,MATCH(B419,Historical!$B$7:$B$1249,0))-1)*100)</f>
        <v>4.39560439560438</v>
      </c>
      <c r="T419" s="667">
        <f>IF(INDEX(Historical!$F$7:$F$1218,MATCH(B419,Historical!$B$7:$B$1249,0))=0,"n/a",((INDEX(Historical!$C$7:$C$1227,MATCH(B419,Historical!$B$7:$B$1249,0))/INDEX(Historical!$F$7:$F$1218,MATCH(B419,Historical!$B$7:$B$1249,0)))^(1/3)-1)*100)</f>
        <v>4.604051127515274</v>
      </c>
      <c r="U419" s="667">
        <f>IF(INDEX(Historical!$H$7:$H$1218,MATCH(B419,Historical!$B$7:$B$1249,0))=0,"n/a",((INDEX(Historical!$C$7:$C$1227,MATCH(B419,Historical!$B$7:$B$1249,0))/INDEX(Historical!$H$7:$H$1218,MATCH(B419,Historical!$B$7:$B$1249,0)))^(1/5)-1)*100)</f>
        <v>3.8232473709484127</v>
      </c>
      <c r="V419" s="667">
        <f>IF(INDEX(Historical!$N$7:$N$1218,MATCH(B419,Historical!$B$7:$B$1249,0))=0,"n/a",((INDEX(Historical!$C$7:$C$1227,MATCH(B419,Historical!$B$7:$B$1249,0))/INDEX(Historical!$N$7:$N$1218,MATCH(B419,Historical!$B$7:$B$1249,0)))^(1/10)-1)*100)</f>
        <v>11.160693128838206</v>
      </c>
      <c r="W419" s="668">
        <f t="shared" si="122"/>
        <v>0.34256361381978084</v>
      </c>
      <c r="X419" s="669">
        <f t="shared" si="123"/>
        <v>0.20778518320371811</v>
      </c>
      <c r="Y419" s="635"/>
      <c r="Z419" s="618">
        <f t="shared" si="124"/>
        <v>75.187969924812023</v>
      </c>
      <c r="AA419" s="844">
        <f t="shared" si="125"/>
        <v>27.1390977443609</v>
      </c>
      <c r="AB419" s="845">
        <v>12</v>
      </c>
      <c r="AC419" s="824">
        <v>2.66</v>
      </c>
      <c r="AD419" s="824">
        <v>420.4</v>
      </c>
      <c r="AE419" s="824">
        <v>0.81</v>
      </c>
      <c r="AF419" s="824">
        <v>2.41</v>
      </c>
      <c r="AG419" s="824">
        <v>4.8</v>
      </c>
      <c r="AH419" s="824">
        <v>28.599999999999998</v>
      </c>
      <c r="AI419" s="824">
        <v>16.939999999999998</v>
      </c>
      <c r="AJ419" s="824">
        <v>18.399999999999999</v>
      </c>
      <c r="AK419" s="824">
        <v>6.9999999999999993E-2</v>
      </c>
      <c r="AL419" s="836">
        <v>59840</v>
      </c>
      <c r="AM419" s="830">
        <v>0.1</v>
      </c>
      <c r="AN419" s="824">
        <v>0.71</v>
      </c>
      <c r="AO419" s="705">
        <f t="shared" si="126"/>
        <v>-20.5453835497527</v>
      </c>
      <c r="AP419" s="706">
        <f t="shared" si="127"/>
        <v>6.5937141946082001</v>
      </c>
      <c r="AQ419" s="846">
        <f t="shared" si="128"/>
        <v>70.496302421828076</v>
      </c>
      <c r="AR419" s="618">
        <f>INDEX(Historical!$C$7:$C$1227,MATCH(B419,Historical!$B$7:$B$1249,0))*IF(AH419="n/a",1.03,IF(AH419&lt;0,1.01,IF(AH419&gt;10,1.1,(1+AH419/100))))</f>
        <v>2.09</v>
      </c>
      <c r="AS419" s="844">
        <f t="shared" si="129"/>
        <v>2.2989999999999999</v>
      </c>
      <c r="AT419" s="844">
        <f t="shared" si="133"/>
        <v>2.3006092999999996</v>
      </c>
      <c r="AU419" s="844">
        <f t="shared" si="133"/>
        <v>2.3022197265099993</v>
      </c>
      <c r="AV419" s="844">
        <f t="shared" si="133"/>
        <v>2.3038312803185561</v>
      </c>
      <c r="AW419" s="618">
        <f t="shared" si="130"/>
        <v>11.295660306828555</v>
      </c>
      <c r="AX419" s="713">
        <f t="shared" si="131"/>
        <v>15.64712606569962</v>
      </c>
      <c r="AY419" s="891">
        <v>1.07</v>
      </c>
      <c r="AZ419" s="830">
        <v>34.44</v>
      </c>
      <c r="BA419" s="830">
        <v>-0.85000000000000009</v>
      </c>
      <c r="BB419" s="830">
        <v>10.83</v>
      </c>
      <c r="BC419" s="830">
        <v>15.07</v>
      </c>
      <c r="BE419" s="594">
        <v>2013</v>
      </c>
      <c r="BF419" s="856">
        <f t="shared" si="132"/>
        <v>1</v>
      </c>
      <c r="BG419" s="840">
        <v>0.3</v>
      </c>
      <c r="BH419" s="823" t="s">
        <v>4455</v>
      </c>
      <c r="BI419" s="823" t="s">
        <v>4456</v>
      </c>
    </row>
    <row r="420" spans="1:61" ht="11.25" hidden="1" customHeight="1" x14ac:dyDescent="0.2">
      <c r="A420" s="670" t="s">
        <v>4038</v>
      </c>
      <c r="B420" s="746" t="s">
        <v>4035</v>
      </c>
      <c r="C420" s="889" t="s">
        <v>107</v>
      </c>
      <c r="D420" s="889" t="s">
        <v>117</v>
      </c>
      <c r="E420" s="699">
        <v>9</v>
      </c>
      <c r="F420" s="1153">
        <v>519</v>
      </c>
      <c r="G420" s="1132" t="s">
        <v>105</v>
      </c>
      <c r="H420" s="1132" t="s">
        <v>105</v>
      </c>
      <c r="I420" t="n">
        <v>17.73</v>
      </c>
      <c r="J420" s="618">
        <f t="shared" si="119"/>
        <v>5.509306260575296</v>
      </c>
      <c r="K420" s="822">
        <v>0.2442</v>
      </c>
      <c r="L420" s="1155">
        <v>4</v>
      </c>
      <c r="M420" s="609">
        <f t="shared" si="120"/>
        <v>0.9768</v>
      </c>
      <c r="N420" s="1155" t="s">
        <v>323</v>
      </c>
      <c r="O420" s="575">
        <v>0.20720000000000002</v>
      </c>
      <c r="P420" s="603">
        <v>44614</v>
      </c>
      <c r="Q420" s="603">
        <v>44641</v>
      </c>
      <c r="R420" s="609">
        <f t="shared" si="121"/>
        <v>17.857142857142843</v>
      </c>
      <c r="S420" s="667">
        <f>IF(INDEX(Historical!$D$7:$D$1225,MATCH(B420,Historical!$B$7:$B$1249,0))=0,"n/a",(INDEX(Historical!$C$7:$C$1227,MATCH(B420,Historical!$B$7:$B$1249,0))/INDEX(Historical!$D$7:$D$1225,MATCH(B420,Historical!$B$7:$B$1249,0))-1)*100)</f>
        <v>4.4642857142856984</v>
      </c>
      <c r="T420" s="667">
        <f>IF(INDEX(Historical!$F$7:$F$1218,MATCH(B420,Historical!$B$7:$B$1249,0))=0,"n/a",((INDEX(Historical!$C$7:$C$1227,MATCH(B420,Historical!$B$7:$B$1249,0))/INDEX(Historical!$F$7:$F$1218,MATCH(B420,Historical!$B$7:$B$1249,0)))^(1/3)-1)*100)</f>
        <v>8.7380373002892142</v>
      </c>
      <c r="U420" s="667">
        <f>IF(INDEX(Historical!$H$7:$H$1218,MATCH(B420,Historical!$B$7:$B$1249,0))=0,"n/a",((INDEX(Historical!$C$7:$C$1227,MATCH(B420,Historical!$B$7:$B$1249,0))/INDEX(Historical!$H$7:$H$1218,MATCH(B420,Historical!$B$7:$B$1249,0)))^(1/5)-1)*100)</f>
        <v>9.5950220583515424</v>
      </c>
      <c r="V420" s="667">
        <f>IF(INDEX(Historical!$N$7:$N$1218,MATCH(B420,Historical!$B$7:$B$1249,0))=0,"n/a",((INDEX(Historical!$C$7:$C$1227,MATCH(B420,Historical!$B$7:$B$1249,0))/INDEX(Historical!$N$7:$N$1218,MATCH(B420,Historical!$B$7:$B$1249,0)))^(1/10)-1)*100)</f>
        <v>8.4471771197698544</v>
      </c>
      <c r="W420" s="668">
        <f t="shared" si="122"/>
        <v>1.1358850326335954</v>
      </c>
      <c r="X420" s="669">
        <f t="shared" si="123"/>
        <v>0.47736428151002697</v>
      </c>
      <c r="Y420" s="640" t="s">
        <v>5239</v>
      </c>
      <c r="Z420" s="618">
        <f t="shared" si="124"/>
        <v>34.885714285714286</v>
      </c>
      <c r="AA420" s="844">
        <f t="shared" si="125"/>
        <v>6.3321428571428573</v>
      </c>
      <c r="AB420" s="845">
        <v>12</v>
      </c>
      <c r="AC420" s="840">
        <v>2.8</v>
      </c>
      <c r="AD420" s="840">
        <v>0.85</v>
      </c>
      <c r="AE420" s="824">
        <v>2.04</v>
      </c>
      <c r="AF420" s="824">
        <v>0.93</v>
      </c>
      <c r="AG420" s="824">
        <v>14.799999999999999</v>
      </c>
      <c r="AH420" s="824">
        <v>20.7</v>
      </c>
      <c r="AI420" s="824">
        <v>7.7799999999999994</v>
      </c>
      <c r="AJ420" s="647">
        <v>20.100000000000001</v>
      </c>
      <c r="AK420" s="647">
        <v>7.3999999999999995</v>
      </c>
      <c r="AL420" s="840">
        <v>32770</v>
      </c>
      <c r="AM420" s="840">
        <v>0.01</v>
      </c>
      <c r="AN420" s="840">
        <v>0.28000000000000003</v>
      </c>
      <c r="AO420" s="705">
        <f t="shared" si="126"/>
        <v>8.7721854617839821</v>
      </c>
      <c r="AP420" s="706">
        <f t="shared" si="127"/>
        <v>15.104328318926839</v>
      </c>
      <c r="AQ420" s="846">
        <f t="shared" si="128"/>
        <v>-48.840585282025408</v>
      </c>
      <c r="AR420" s="618">
        <f>INDEX(Historical!$C$7:$C$1227,MATCH(B420,Historical!$B$7:$B$1249,0))*IF(AH420="n/a",1.03,IF(AH420&lt;0,1.01,IF(AH420&gt;10,1.1,(1+AH420/100))))</f>
        <v>1.2869999999999999</v>
      </c>
      <c r="AS420" s="844">
        <f t="shared" si="129"/>
        <v>1.3871286</v>
      </c>
      <c r="AT420" s="844">
        <f t="shared" si="133"/>
        <v>1.4897761164000001</v>
      </c>
      <c r="AU420" s="844">
        <f t="shared" si="133"/>
        <v>1.6000195490136002</v>
      </c>
      <c r="AV420" s="844">
        <f t="shared" si="133"/>
        <v>1.7184209956406067</v>
      </c>
      <c r="AW420" s="618">
        <f t="shared" si="130"/>
        <v>7.4823452610542072</v>
      </c>
      <c r="AX420" s="713">
        <f t="shared" si="131"/>
        <v>42.201608917395419</v>
      </c>
      <c r="AY420" s="695">
        <v>1.1399999999999999</v>
      </c>
      <c r="AZ420" s="824">
        <v>20.84</v>
      </c>
      <c r="BA420" s="824">
        <v>-18.75</v>
      </c>
      <c r="BB420" s="824">
        <v>8.98</v>
      </c>
      <c r="BC420" s="824">
        <v>-1.27</v>
      </c>
      <c r="BE420" s="594">
        <v>2014</v>
      </c>
      <c r="BF420" s="856">
        <f t="shared" si="132"/>
        <v>1</v>
      </c>
      <c r="BG420" s="840">
        <v>0.8</v>
      </c>
      <c r="BH420" s="823" t="s">
        <v>4459</v>
      </c>
      <c r="BI420" s="823" t="s">
        <v>4456</v>
      </c>
    </row>
    <row r="421" spans="1:61" ht="11.25" hidden="1" customHeight="1" x14ac:dyDescent="0.2">
      <c r="A421" s="822" t="s">
        <v>1385</v>
      </c>
      <c r="B421" s="833" t="s">
        <v>1386</v>
      </c>
      <c r="C421" s="889" t="s">
        <v>244</v>
      </c>
      <c r="D421" s="889" t="s">
        <v>4200</v>
      </c>
      <c r="E421" s="699">
        <v>13</v>
      </c>
      <c r="F421" s="1153">
        <v>279</v>
      </c>
      <c r="G421" s="1153" t="s">
        <v>105</v>
      </c>
      <c r="H421" s="1153" t="s">
        <v>105</v>
      </c>
      <c r="I421" t="n">
        <v>58.24</v>
      </c>
      <c r="J421" s="618">
        <f t="shared" si="119"/>
        <v>3.0906593406593408</v>
      </c>
      <c r="K421" s="835">
        <v>0.45</v>
      </c>
      <c r="L421" s="845">
        <v>4</v>
      </c>
      <c r="M421" s="609">
        <f t="shared" si="120"/>
        <v>1.8</v>
      </c>
      <c r="N421" s="828" t="s">
        <v>588</v>
      </c>
      <c r="O421" s="700">
        <v>0.43</v>
      </c>
      <c r="P421" s="603">
        <v>44616</v>
      </c>
      <c r="Q421" s="603">
        <v>44631</v>
      </c>
      <c r="R421" s="609">
        <f t="shared" si="121"/>
        <v>4.6511627906976782</v>
      </c>
      <c r="S421" s="667">
        <f>IF(INDEX(Historical!$D$7:$D$1225,MATCH(B421,Historical!$B$7:$B$1249,0))=0,"n/a",(INDEX(Historical!$C$7:$C$1227,MATCH(B421,Historical!$B$7:$B$1249,0))/INDEX(Historical!$D$7:$D$1225,MATCH(B421,Historical!$B$7:$B$1249,0))-1)*100)</f>
        <v>7.4999999999999956</v>
      </c>
      <c r="T421" s="667">
        <f>IF(INDEX(Historical!$F$7:$F$1218,MATCH(B421,Historical!$B$7:$B$1249,0))=0,"n/a",((INDEX(Historical!$C$7:$C$1227,MATCH(B421,Historical!$B$7:$B$1249,0))/INDEX(Historical!$F$7:$F$1218,MATCH(B421,Historical!$B$7:$B$1249,0)))^(1/3)-1)*100)</f>
        <v>9.2240238124367213</v>
      </c>
      <c r="U421" s="667">
        <f>IF(INDEX(Historical!$H$7:$H$1218,MATCH(B421,Historical!$B$7:$B$1249,0))=0,"n/a",((INDEX(Historical!$C$7:$C$1227,MATCH(B421,Historical!$B$7:$B$1249,0))/INDEX(Historical!$H$7:$H$1218,MATCH(B421,Historical!$B$7:$B$1249,0)))^(1/5)-1)*100)</f>
        <v>11.456573996486764</v>
      </c>
      <c r="V421" s="667">
        <f>IF(INDEX(Historical!$N$7:$N$1218,MATCH(B421,Historical!$B$7:$B$1249,0))=0,"n/a",((INDEX(Historical!$C$7:$C$1227,MATCH(B421,Historical!$B$7:$B$1249,0))/INDEX(Historical!$N$7:$N$1218,MATCH(B421,Historical!$B$7:$B$1249,0)))^(1/10)-1)*100)</f>
        <v>13.15033504297265</v>
      </c>
      <c r="W421" s="668">
        <f t="shared" si="122"/>
        <v>0.87120016022778013</v>
      </c>
      <c r="X421" s="669" t="str">
        <f t="shared" si="123"/>
        <v>n/a</v>
      </c>
      <c r="Y421" s="834" t="s">
        <v>803</v>
      </c>
      <c r="Z421" s="618">
        <f t="shared" si="124"/>
        <v>55.72755417956656</v>
      </c>
      <c r="AA421" s="844">
        <f t="shared" si="125"/>
        <v>18.030959752321984</v>
      </c>
      <c r="AB421" s="845">
        <v>12</v>
      </c>
      <c r="AC421" s="824">
        <v>3.23</v>
      </c>
      <c r="AD421" s="824">
        <v>0.8</v>
      </c>
      <c r="AE421" s="824">
        <v>0.46</v>
      </c>
      <c r="AF421" s="824">
        <v>1.66</v>
      </c>
      <c r="AG421" s="824">
        <v>8.6</v>
      </c>
      <c r="AH421" s="824">
        <v>98.4</v>
      </c>
      <c r="AI421" s="824">
        <v>37.940000000000005</v>
      </c>
      <c r="AJ421" s="824">
        <v>-0.6</v>
      </c>
      <c r="AK421" s="824">
        <v>23.5</v>
      </c>
      <c r="AL421" s="836">
        <v>17220</v>
      </c>
      <c r="AM421" s="830">
        <v>1.6</v>
      </c>
      <c r="AN421" s="824">
        <v>0.33</v>
      </c>
      <c r="AO421" s="705">
        <f t="shared" si="126"/>
        <v>-3.4837264151758784</v>
      </c>
      <c r="AP421" s="706">
        <f t="shared" si="127"/>
        <v>14.547233337146105</v>
      </c>
      <c r="AQ421" s="846">
        <f t="shared" si="128"/>
        <v>15.33794439501972</v>
      </c>
      <c r="AR421" s="618">
        <f>INDEX(Historical!$C$7:$C$1227,MATCH(B421,Historical!$B$7:$B$1249,0))*IF(AH421="n/a",1.03,IF(AH421&lt;0,1.01,IF(AH421&gt;10,1.1,(1+AH421/100))))</f>
        <v>1.8920000000000001</v>
      </c>
      <c r="AS421" s="844">
        <f t="shared" si="129"/>
        <v>2.0812000000000004</v>
      </c>
      <c r="AT421" s="844">
        <f t="shared" si="133"/>
        <v>2.2893200000000005</v>
      </c>
      <c r="AU421" s="844">
        <f t="shared" si="133"/>
        <v>2.5182520000000008</v>
      </c>
      <c r="AV421" s="844">
        <f t="shared" si="133"/>
        <v>2.7700772000000011</v>
      </c>
      <c r="AW421" s="618">
        <f t="shared" si="130"/>
        <v>11.550849200000002</v>
      </c>
      <c r="AX421" s="713">
        <f t="shared" si="131"/>
        <v>19.833188873626376</v>
      </c>
      <c r="AY421" s="891">
        <v>1.53</v>
      </c>
      <c r="AZ421" s="830">
        <v>35.130000000000003</v>
      </c>
      <c r="BA421" s="830">
        <v>-31.680000000000003</v>
      </c>
      <c r="BB421" s="830">
        <v>13.200000000000001</v>
      </c>
      <c r="BC421" s="830">
        <v>2.93</v>
      </c>
      <c r="BE421" s="594">
        <v>2011</v>
      </c>
      <c r="BF421" s="856">
        <f t="shared" si="132"/>
        <v>1</v>
      </c>
      <c r="BG421" s="840">
        <v>3.4000000000000004</v>
      </c>
      <c r="BH421" s="823" t="s">
        <v>4455</v>
      </c>
      <c r="BI421" s="823" t="s">
        <v>4456</v>
      </c>
    </row>
    <row r="422" spans="1:61" ht="11.25" hidden="1" customHeight="1" x14ac:dyDescent="0.2">
      <c r="A422" s="822" t="s">
        <v>4965</v>
      </c>
      <c r="B422" s="833" t="s">
        <v>287</v>
      </c>
      <c r="C422" s="889" t="s">
        <v>130</v>
      </c>
      <c r="D422" s="889" t="s">
        <v>4196</v>
      </c>
      <c r="E422" s="699">
        <v>47</v>
      </c>
      <c r="F422" s="1153">
        <v>55</v>
      </c>
      <c r="G422" s="1153" t="s">
        <v>36</v>
      </c>
      <c r="H422" s="1153" t="s">
        <v>36</v>
      </c>
      <c r="I422">
        <v>70.52</v>
      </c>
      <c r="J422" s="618">
        <f t="shared" si="119"/>
        <v>2.311401020986954</v>
      </c>
      <c r="K422" s="835">
        <v>0.40749999999999997</v>
      </c>
      <c r="L422" s="845">
        <v>4</v>
      </c>
      <c r="M422" s="609">
        <f t="shared" si="120"/>
        <v>1.63</v>
      </c>
      <c r="N422" s="828" t="s">
        <v>147</v>
      </c>
      <c r="O422" s="700">
        <v>0.38750000000000001</v>
      </c>
      <c r="P422" s="603">
        <v>44804</v>
      </c>
      <c r="Q422" s="603">
        <v>44819</v>
      </c>
      <c r="R422" s="609">
        <f t="shared" si="121"/>
        <v>5.1612903225806352</v>
      </c>
      <c r="S422" s="667">
        <f>IF(INDEX(Historical!$D$7:$D$1225,MATCH(B422,Historical!$B$7:$B$1249,0))=0,"n/a",(INDEX(Historical!$C$7:$C$1227,MATCH(B422,Historical!$B$7:$B$1249,0))/INDEX(Historical!$D$7:$D$1225,MATCH(B422,Historical!$B$7:$B$1249,0))-1)*100)</f>
        <v>4.8442906574394318</v>
      </c>
      <c r="T422" s="667">
        <f>IF(INDEX(Historical!$F$7:$F$1218,MATCH(B422,Historical!$B$7:$B$1249,0))=0,"n/a",((INDEX(Historical!$C$7:$C$1227,MATCH(B422,Historical!$B$7:$B$1249,0))/INDEX(Historical!$F$7:$F$1218,MATCH(B422,Historical!$B$7:$B$1249,0)))^(1/3)-1)*100)</f>
        <v>4.6998920438107383</v>
      </c>
      <c r="U422" s="667">
        <f>IF(INDEX(Historical!$H$7:$H$1218,MATCH(B422,Historical!$B$7:$B$1249,0))=0,"n/a",((INDEX(Historical!$C$7:$C$1227,MATCH(B422,Historical!$B$7:$B$1249,0))/INDEX(Historical!$H$7:$H$1218,MATCH(B422,Historical!$B$7:$B$1249,0)))^(1/5)-1)*100)</f>
        <v>4.6851590432896106</v>
      </c>
      <c r="V422" s="667">
        <f>IF(INDEX(Historical!$N$7:$N$1218,MATCH(B422,Historical!$B$7:$B$1249,0))=0,"n/a",((INDEX(Historical!$C$7:$C$1227,MATCH(B422,Historical!$B$7:$B$1249,0))/INDEX(Historical!$N$7:$N$1218,MATCH(B422,Historical!$B$7:$B$1249,0)))^(1/10)-1)*100)</f>
        <v>4.1352252809612633</v>
      </c>
      <c r="W422" s="668">
        <f t="shared" si="122"/>
        <v>1.1329876185610162</v>
      </c>
      <c r="X422" s="669">
        <f t="shared" si="123"/>
        <v>0.76805885955567388</v>
      </c>
      <c r="Y422" s="631"/>
      <c r="Z422" s="618">
        <f t="shared" si="124"/>
        <v>57.192982456140342</v>
      </c>
      <c r="AA422" s="844">
        <f t="shared" si="125"/>
        <v>24.743859649122804</v>
      </c>
      <c r="AB422" s="845">
        <v>12</v>
      </c>
      <c r="AC422" s="824">
        <v>2.85</v>
      </c>
      <c r="AD422" s="824">
        <v>5.87</v>
      </c>
      <c r="AE422" s="824">
        <v>3.7</v>
      </c>
      <c r="AF422" s="824">
        <v>2.36</v>
      </c>
      <c r="AG422" s="824">
        <v>9.8000000000000007</v>
      </c>
      <c r="AH422" s="824">
        <v>12.7</v>
      </c>
      <c r="AI422" s="824">
        <v>6.49</v>
      </c>
      <c r="AJ422" s="824">
        <v>6.1</v>
      </c>
      <c r="AK422" s="824">
        <v>4.2</v>
      </c>
      <c r="AL422" s="836">
        <v>2540</v>
      </c>
      <c r="AM422" s="830">
        <v>0.16999999999999998</v>
      </c>
      <c r="AN422" s="824">
        <v>0.63</v>
      </c>
      <c r="AO422" s="705">
        <f t="shared" si="126"/>
        <v>-17.747299584846239</v>
      </c>
      <c r="AP422" s="706">
        <f t="shared" si="127"/>
        <v>6.9965600642765651</v>
      </c>
      <c r="AQ422" s="846">
        <f t="shared" si="128"/>
        <v>61.101084584154883</v>
      </c>
      <c r="AR422" s="618">
        <f>INDEX(Historical!$C$7:$C$1227,MATCH(B422,Historical!$B$7:$B$1249,0))*IF(AH422="n/a",1.03,IF(AH422&lt;0,1.01,IF(AH422&gt;10,1.1,(1+AH422/100))))</f>
        <v>1.6665000000000001</v>
      </c>
      <c r="AS422" s="844">
        <f t="shared" si="129"/>
        <v>1.77465585</v>
      </c>
      <c r="AT422" s="844">
        <f t="shared" si="133"/>
        <v>1.8491913957000001</v>
      </c>
      <c r="AU422" s="844">
        <f t="shared" si="133"/>
        <v>1.9268574343194003</v>
      </c>
      <c r="AV422" s="844">
        <f t="shared" si="133"/>
        <v>2.0077854465608151</v>
      </c>
      <c r="AW422" s="618">
        <f t="shared" si="130"/>
        <v>9.2249901265802166</v>
      </c>
      <c r="AX422" s="713">
        <f t="shared" si="131"/>
        <v>13.081381347958335</v>
      </c>
      <c r="AY422" s="891">
        <v>0.69</v>
      </c>
      <c r="AZ422" s="830">
        <v>16.77</v>
      </c>
      <c r="BA422" s="830">
        <v>-16.53</v>
      </c>
      <c r="BB422" s="830">
        <v>5.5100000000000007</v>
      </c>
      <c r="BC422" s="830">
        <v>-5.29</v>
      </c>
      <c r="BE422" s="594">
        <v>1976</v>
      </c>
      <c r="BF422" s="856">
        <f t="shared" si="132"/>
        <v>5</v>
      </c>
      <c r="BG422" s="840">
        <v>4.3</v>
      </c>
      <c r="BH422" s="823" t="s">
        <v>4455</v>
      </c>
      <c r="BI422" s="823" t="s">
        <v>4456</v>
      </c>
    </row>
    <row r="423" spans="1:61" ht="11.25" customHeight="1" x14ac:dyDescent="0.2">
      <c r="A423" s="829" t="s">
        <v>4679</v>
      </c>
      <c r="B423" s="833" t="s">
        <v>140</v>
      </c>
      <c r="C423" s="889" t="s">
        <v>130</v>
      </c>
      <c r="D423" s="889" t="s">
        <v>4206</v>
      </c>
      <c r="E423" s="699">
        <v>39</v>
      </c>
      <c r="F423" s="1153">
        <v>71</v>
      </c>
      <c r="G423" s="1100" t="s">
        <v>36</v>
      </c>
      <c r="H423" s="1100" t="s">
        <v>36</v>
      </c>
      <c r="I423" t="n">
        <v>117.67</v>
      </c>
      <c r="J423" s="618">
        <f t="shared" si="119"/>
        <v>2.5155094756522476</v>
      </c>
      <c r="K423" s="842">
        <v>0.74</v>
      </c>
      <c r="L423" s="845">
        <v>4</v>
      </c>
      <c r="M423" s="609">
        <f t="shared" si="120"/>
        <v>2.96</v>
      </c>
      <c r="N423" s="828" t="s">
        <v>141</v>
      </c>
      <c r="O423" s="701">
        <v>0.68</v>
      </c>
      <c r="P423" s="1006">
        <v>44890</v>
      </c>
      <c r="Q423" s="1006">
        <v>44907</v>
      </c>
      <c r="R423" s="609">
        <f t="shared" si="121"/>
        <v>8.8235294117646959</v>
      </c>
      <c r="S423" s="667">
        <f>IF(INDEX(Historical!$D$7:$D$1225,MATCH(B423,Historical!$B$7:$B$1249,0))=0,"n/a",(INDEX(Historical!$C$7:$C$1227,MATCH(B423,Historical!$B$7:$B$1249,0))/INDEX(Historical!$D$7:$D$1225,MATCH(B423,Historical!$B$7:$B$1249,0))-1)*100)</f>
        <v>8.7234042553191458</v>
      </c>
      <c r="T423" s="667">
        <f>IF(INDEX(Historical!$F$7:$F$1218,MATCH(B423,Historical!$B$7:$B$1249,0))=0,"n/a",((INDEX(Historical!$C$7:$C$1227,MATCH(B423,Historical!$B$7:$B$1249,0))/INDEX(Historical!$F$7:$F$1218,MATCH(B423,Historical!$B$7:$B$1249,0)))^(1/3)-1)*100)</f>
        <v>8.8700873585653373</v>
      </c>
      <c r="U423" s="667">
        <f>IF(INDEX(Historical!$H$7:$H$1218,MATCH(B423,Historical!$B$7:$B$1249,0))=0,"n/a",((INDEX(Historical!$C$7:$C$1227,MATCH(B423,Historical!$B$7:$B$1249,0))/INDEX(Historical!$H$7:$H$1218,MATCH(B423,Historical!$B$7:$B$1249,0)))^(1/5)-1)*100)</f>
        <v>8.3624857418314278</v>
      </c>
      <c r="V423" s="667">
        <f>IF(INDEX(Historical!$N$7:$N$1218,MATCH(B423,Historical!$B$7:$B$1249,0))=0,"n/a",((INDEX(Historical!$C$7:$C$1227,MATCH(B423,Historical!$B$7:$B$1249,0))/INDEX(Historical!$N$7:$N$1218,MATCH(B423,Historical!$B$7:$B$1249,0)))^(1/10)-1)*100)</f>
        <v>6.469649731678806</v>
      </c>
      <c r="W423" s="668">
        <f t="shared" si="122"/>
        <v>1.292571636588655</v>
      </c>
      <c r="X423" s="669">
        <f t="shared" si="123"/>
        <v>0.90896584150341608</v>
      </c>
      <c r="Y423" s="833"/>
      <c r="Z423" s="618">
        <f t="shared" si="124"/>
        <v>53.237410071942449</v>
      </c>
      <c r="AA423" s="844">
        <f t="shared" si="125"/>
        <v>21.163669064748202</v>
      </c>
      <c r="AB423" s="845">
        <v>9</v>
      </c>
      <c r="AC423" s="824">
        <v>5.56</v>
      </c>
      <c r="AD423" s="824">
        <v>2.61</v>
      </c>
      <c r="AE423" s="824">
        <v>3.94</v>
      </c>
      <c r="AF423" s="824">
        <v>1.77</v>
      </c>
      <c r="AG423" s="824">
        <v>8.6</v>
      </c>
      <c r="AH423" s="824">
        <v>9.4</v>
      </c>
      <c r="AI423" s="824">
        <v>7.42</v>
      </c>
      <c r="AJ423" s="824">
        <v>9.1999999999999993</v>
      </c>
      <c r="AK423" s="824">
        <v>8.16</v>
      </c>
      <c r="AL423" s="836">
        <v>16570</v>
      </c>
      <c r="AM423" s="830">
        <v>0.3</v>
      </c>
      <c r="AN423" s="824">
        <v>0.86</v>
      </c>
      <c r="AO423" s="705">
        <f t="shared" si="126"/>
        <v>-10.285673847264526</v>
      </c>
      <c r="AP423" s="706">
        <f t="shared" si="127"/>
        <v>10.877995217483676</v>
      </c>
      <c r="AQ423" s="846">
        <f t="shared" si="128"/>
        <v>29.030046879019309</v>
      </c>
      <c r="AR423" s="618">
        <f>INDEX(Historical!$C$7:$C$1227,MATCH(B423,Historical!$B$7:$B$1249,0))*IF(AH423="n/a",1.03,IF(AH423&lt;0,1.01,IF(AH423&gt;10,1.1,(1+AH423/100))))</f>
        <v>2.7951700000000006</v>
      </c>
      <c r="AS423" s="844">
        <f t="shared" si="129"/>
        <v>3.0025716140000007</v>
      </c>
      <c r="AT423" s="844">
        <f t="shared" si="133"/>
        <v>3.2475814577024003</v>
      </c>
      <c r="AU423" s="844">
        <f t="shared" si="133"/>
        <v>3.5125841046509159</v>
      </c>
      <c r="AV423" s="844">
        <f t="shared" si="133"/>
        <v>3.7992109675904304</v>
      </c>
      <c r="AW423" s="618">
        <f t="shared" si="130"/>
        <v>16.357118143943747</v>
      </c>
      <c r="AX423" s="713">
        <f t="shared" si="131"/>
        <v>13.900839758599259</v>
      </c>
      <c r="AY423" s="891">
        <v>0.56000000000000005</v>
      </c>
      <c r="AZ423" s="830">
        <v>35.120000000000005</v>
      </c>
      <c r="BA423" s="830">
        <v>-2.2399999999999998</v>
      </c>
      <c r="BB423" s="830">
        <v>12.19</v>
      </c>
      <c r="BC423" s="830">
        <v>6.76</v>
      </c>
      <c r="BE423" s="594">
        <v>1985</v>
      </c>
      <c r="BF423" s="856">
        <f t="shared" si="132"/>
        <v>4</v>
      </c>
      <c r="BG423" s="840">
        <v>3.5999999999999996</v>
      </c>
      <c r="BH423" s="823" t="s">
        <v>4455</v>
      </c>
      <c r="BI423" s="823" t="s">
        <v>4456</v>
      </c>
    </row>
    <row r="424" spans="1:61" ht="11.25" customHeight="1" x14ac:dyDescent="0.2">
      <c r="A424" s="822" t="s">
        <v>574</v>
      </c>
      <c r="B424" s="833" t="s">
        <v>575</v>
      </c>
      <c r="C424" s="889" t="s">
        <v>111</v>
      </c>
      <c r="D424" s="889" t="s">
        <v>4199</v>
      </c>
      <c r="E424" s="699">
        <v>23</v>
      </c>
      <c r="F424" s="1153">
        <v>153</v>
      </c>
      <c r="G424" s="1153" t="s">
        <v>105</v>
      </c>
      <c r="H424" s="1153" t="s">
        <v>105</v>
      </c>
      <c r="I424" t="n">
        <v>50.96</v>
      </c>
      <c r="J424" s="618">
        <f t="shared" si="119"/>
        <v>2.4332810047095763</v>
      </c>
      <c r="K424" s="835">
        <v>0.31</v>
      </c>
      <c r="L424" s="845">
        <v>4</v>
      </c>
      <c r="M424" s="609">
        <f t="shared" si="120"/>
        <v>1.24</v>
      </c>
      <c r="N424" s="828" t="s">
        <v>461</v>
      </c>
      <c r="O424" s="700">
        <v>0.28000000000000003</v>
      </c>
      <c r="P424" s="603">
        <v>44593</v>
      </c>
      <c r="Q424" s="603">
        <v>44622</v>
      </c>
      <c r="R424" s="609">
        <f t="shared" si="121"/>
        <v>10.714285714285703</v>
      </c>
      <c r="S424" s="667">
        <f>IF(INDEX(Historical!$D$7:$D$1225,MATCH(B424,Historical!$B$7:$B$1249,0))=0,"n/a",(INDEX(Historical!$C$7:$C$1227,MATCH(B424,Historical!$B$7:$B$1249,0))/INDEX(Historical!$D$7:$D$1225,MATCH(B424,Historical!$B$7:$B$1249,0))-1)*100)</f>
        <v>12.000000000000011</v>
      </c>
      <c r="T424" s="667">
        <f>IF(INDEX(Historical!$F$7:$F$1218,MATCH(B424,Historical!$B$7:$B$1249,0))=0,"n/a",((INDEX(Historical!$C$7:$C$1227,MATCH(B424,Historical!$B$7:$B$1249,0))/INDEX(Historical!$F$7:$F$1218,MATCH(B424,Historical!$B$7:$B$1249,0)))^(1/3)-1)*100)</f>
        <v>13.30326698854094</v>
      </c>
      <c r="U424" s="667">
        <f>IF(INDEX(Historical!$H$7:$H$1218,MATCH(B424,Historical!$B$7:$B$1249,0))=0,"n/a",((INDEX(Historical!$C$7:$C$1227,MATCH(B424,Historical!$B$7:$B$1249,0))/INDEX(Historical!$H$7:$H$1218,MATCH(B424,Historical!$B$7:$B$1249,0)))^(1/5)-1)*100)</f>
        <v>13.295681060117071</v>
      </c>
      <c r="V424" s="667">
        <f>IF(INDEX(Historical!$N$7:$N$1218,MATCH(B424,Historical!$B$7:$B$1249,0))=0,"n/a",((INDEX(Historical!$C$7:$C$1227,MATCH(B424,Historical!$B$7:$B$1249,0))/INDEX(Historical!$N$7:$N$1218,MATCH(B424,Historical!$B$7:$B$1249,0)))^(1/10)-1)*100)</f>
        <v>15.613585876251502</v>
      </c>
      <c r="W424" s="668">
        <f t="shared" si="122"/>
        <v>0.85154564527934618</v>
      </c>
      <c r="X424" s="669">
        <f t="shared" si="123"/>
        <v>1.007248565160384</v>
      </c>
      <c r="Y424" s="631"/>
      <c r="Z424" s="618">
        <f t="shared" si="124"/>
        <v>66.666666666666657</v>
      </c>
      <c r="AA424" s="844">
        <f t="shared" si="125"/>
        <v>27.397849462365592</v>
      </c>
      <c r="AB424" s="845">
        <v>12</v>
      </c>
      <c r="AC424" s="824">
        <v>1.86</v>
      </c>
      <c r="AD424" s="824">
        <v>4.2699999999999996</v>
      </c>
      <c r="AE424" s="824">
        <v>4.22</v>
      </c>
      <c r="AF424" s="824">
        <v>9.11</v>
      </c>
      <c r="AG424" s="824">
        <v>34.300000000000004</v>
      </c>
      <c r="AH424" s="824">
        <v>7.3999999999999995</v>
      </c>
      <c r="AI424" s="824">
        <v>2.6599999999999997</v>
      </c>
      <c r="AJ424" s="824">
        <v>13.200000000000001</v>
      </c>
      <c r="AK424" s="824">
        <v>6.3299999999999992</v>
      </c>
      <c r="AL424" s="836">
        <v>28780</v>
      </c>
      <c r="AM424" s="830">
        <v>0.1</v>
      </c>
      <c r="AN424" s="824">
        <v>0.18</v>
      </c>
      <c r="AO424" s="705">
        <f t="shared" si="126"/>
        <v>-11.668887397538946</v>
      </c>
      <c r="AP424" s="706">
        <f t="shared" si="127"/>
        <v>15.728962064826646</v>
      </c>
      <c r="AQ424" s="846">
        <f t="shared" si="128"/>
        <v>233.06282930945997</v>
      </c>
      <c r="AR424" s="618">
        <f>INDEX(Historical!$C$7:$C$1227,MATCH(B424,Historical!$B$7:$B$1249,0))*IF(AH424="n/a",1.03,IF(AH424&lt;0,1.01,IF(AH424&gt;10,1.1,(1+AH424/100))))</f>
        <v>1.2028800000000002</v>
      </c>
      <c r="AS424" s="844">
        <f t="shared" si="129"/>
        <v>1.2348766080000002</v>
      </c>
      <c r="AT424" s="844">
        <f t="shared" si="133"/>
        <v>1.3130442972864</v>
      </c>
      <c r="AU424" s="844">
        <f t="shared" si="133"/>
        <v>1.3961600013046291</v>
      </c>
      <c r="AV424" s="844">
        <f t="shared" si="133"/>
        <v>1.4845369293872119</v>
      </c>
      <c r="AW424" s="618">
        <f t="shared" si="130"/>
        <v>6.6314978359782417</v>
      </c>
      <c r="AX424" s="713">
        <f t="shared" si="131"/>
        <v>13.013143320208481</v>
      </c>
      <c r="AY424" s="891">
        <v>1.1599999999999999</v>
      </c>
      <c r="AZ424" s="830">
        <v>17.79</v>
      </c>
      <c r="BA424" s="830">
        <v>-20.440000000000001</v>
      </c>
      <c r="BB424" s="830">
        <v>6.3299999999999992</v>
      </c>
      <c r="BC424" s="830">
        <v>-0.62</v>
      </c>
      <c r="BE424" s="594">
        <v>2000</v>
      </c>
      <c r="BF424" s="856">
        <f t="shared" si="132"/>
        <v>3</v>
      </c>
      <c r="BG424" s="840">
        <v>23.9</v>
      </c>
      <c r="BH424" s="823" t="s">
        <v>4455</v>
      </c>
      <c r="BI424" s="823" t="s">
        <v>4456</v>
      </c>
    </row>
    <row r="425" spans="1:61" ht="11.25" hidden="1" customHeight="1" x14ac:dyDescent="0.2">
      <c r="A425" s="822" t="s">
        <v>1398</v>
      </c>
      <c r="B425" s="833" t="s">
        <v>1399</v>
      </c>
      <c r="C425" s="889" t="s">
        <v>107</v>
      </c>
      <c r="D425" s="889" t="s">
        <v>4201</v>
      </c>
      <c r="E425" s="699">
        <v>14</v>
      </c>
      <c r="F425" s="1153">
        <v>260</v>
      </c>
      <c r="G425" s="1150" t="s">
        <v>105</v>
      </c>
      <c r="H425" s="1150" t="s">
        <v>105</v>
      </c>
      <c r="I425">
        <v>280.93</v>
      </c>
      <c r="J425" s="618">
        <f t="shared" si="119"/>
        <v>0.99668956679599896</v>
      </c>
      <c r="K425" s="835">
        <v>0.7</v>
      </c>
      <c r="L425" s="845">
        <v>4</v>
      </c>
      <c r="M425" s="609">
        <f t="shared" si="120"/>
        <v>2.8</v>
      </c>
      <c r="N425" s="828" t="s">
        <v>508</v>
      </c>
      <c r="O425" s="700">
        <v>0.66</v>
      </c>
      <c r="P425" s="603">
        <v>44600</v>
      </c>
      <c r="Q425" s="603">
        <v>44615</v>
      </c>
      <c r="R425" s="609">
        <f t="shared" si="121"/>
        <v>6.060606060606049</v>
      </c>
      <c r="S425" s="667">
        <f>IF(INDEX(Historical!$D$7:$D$1225,MATCH(B425,Historical!$B$7:$B$1249,0))=0,"n/a",(INDEX(Historical!$C$7:$C$1227,MATCH(B425,Historical!$B$7:$B$1249,0))/INDEX(Historical!$D$7:$D$1225,MATCH(B425,Historical!$B$7:$B$1249,0))-1)*100)</f>
        <v>10.000000000000009</v>
      </c>
      <c r="T425" s="667">
        <f>IF(INDEX(Historical!$F$7:$F$1218,MATCH(B425,Historical!$B$7:$B$1249,0))=0,"n/a",((INDEX(Historical!$C$7:$C$1227,MATCH(B425,Historical!$B$7:$B$1249,0))/INDEX(Historical!$F$7:$F$1218,MATCH(B425,Historical!$B$7:$B$1249,0)))^(1/3)-1)*100)</f>
        <v>16.260329205681458</v>
      </c>
      <c r="U425" s="667">
        <f>IF(INDEX(Historical!$H$7:$H$1218,MATCH(B425,Historical!$B$7:$B$1249,0))=0,"n/a",((INDEX(Historical!$C$7:$C$1227,MATCH(B425,Historical!$B$7:$B$1249,0))/INDEX(Historical!$H$7:$H$1218,MATCH(B425,Historical!$B$7:$B$1249,0)))^(1/5)-1)*100)</f>
        <v>20.479766598839678</v>
      </c>
      <c r="V425" s="667">
        <f>IF(INDEX(Historical!$N$7:$N$1218,MATCH(B425,Historical!$B$7:$B$1249,0))=0,"n/a",((INDEX(Historical!$C$7:$C$1227,MATCH(B425,Historical!$B$7:$B$1249,0))/INDEX(Historical!$N$7:$N$1218,MATCH(B425,Historical!$B$7:$B$1249,0)))^(1/10)-1)*100)</f>
        <v>22.047852624585261</v>
      </c>
      <c r="W425" s="668">
        <f t="shared" si="122"/>
        <v>0.92887806116786942</v>
      </c>
      <c r="X425" s="669">
        <f t="shared" si="123"/>
        <v>1.3473530657131367</v>
      </c>
      <c r="Y425" s="833"/>
      <c r="Z425" s="618">
        <f t="shared" si="124"/>
        <v>43.478260869565212</v>
      </c>
      <c r="AA425" s="844">
        <f t="shared" si="125"/>
        <v>43.622670807453417</v>
      </c>
      <c r="AB425" s="845">
        <v>12</v>
      </c>
      <c r="AC425" s="824">
        <v>6.44</v>
      </c>
      <c r="AD425" s="824">
        <v>4.53</v>
      </c>
      <c r="AE425" s="824">
        <v>13.63</v>
      </c>
      <c r="AF425" s="824">
        <v>9.42</v>
      </c>
      <c r="AG425" s="824">
        <v>23.799999999999997</v>
      </c>
      <c r="AH425" s="824">
        <v>-13.8</v>
      </c>
      <c r="AI425" s="824">
        <v>13.55</v>
      </c>
      <c r="AJ425" s="824">
        <v>15.2</v>
      </c>
      <c r="AK425" s="824">
        <v>8.77</v>
      </c>
      <c r="AL425" s="836">
        <v>9620</v>
      </c>
      <c r="AM425" s="830">
        <v>0.1</v>
      </c>
      <c r="AN425" s="824">
        <v>0</v>
      </c>
      <c r="AO425" s="705">
        <f t="shared" si="126"/>
        <v>-22.146214641817739</v>
      </c>
      <c r="AP425" s="706">
        <f t="shared" si="127"/>
        <v>21.476456165635678</v>
      </c>
      <c r="AQ425" s="846">
        <f t="shared" si="128"/>
        <v>327.35650431523595</v>
      </c>
      <c r="AR425" s="618">
        <f>INDEX(Historical!$C$7:$C$1227,MATCH(B425,Historical!$B$7:$B$1249,0))*IF(AH425="n/a",1.03,IF(AH425&lt;0,1.01,IF(AH425&gt;10,1.1,(1+AH425/100))))</f>
        <v>2.6664000000000003</v>
      </c>
      <c r="AS425" s="844">
        <f t="shared" si="129"/>
        <v>2.9330400000000005</v>
      </c>
      <c r="AT425" s="844">
        <f t="shared" si="133"/>
        <v>3.1902676080000001</v>
      </c>
      <c r="AU425" s="844">
        <f t="shared" si="133"/>
        <v>3.4700540772215995</v>
      </c>
      <c r="AV425" s="844">
        <f t="shared" si="133"/>
        <v>3.7743778197939335</v>
      </c>
      <c r="AW425" s="618">
        <f t="shared" si="130"/>
        <v>16.034139505015531</v>
      </c>
      <c r="AX425" s="713">
        <f t="shared" si="131"/>
        <v>5.7075212704287654</v>
      </c>
      <c r="AY425" s="891">
        <v>0.66</v>
      </c>
      <c r="AZ425" s="830">
        <v>23.22</v>
      </c>
      <c r="BA425" s="830">
        <v>-36.6</v>
      </c>
      <c r="BB425" s="830">
        <v>10.639999999999999</v>
      </c>
      <c r="BC425" s="830">
        <v>-3.15</v>
      </c>
      <c r="BE425" s="594">
        <v>2009</v>
      </c>
      <c r="BF425" s="856">
        <f t="shared" si="132"/>
        <v>1</v>
      </c>
      <c r="BG425" s="840">
        <v>15.299999999999999</v>
      </c>
      <c r="BH425" s="823" t="s">
        <v>4455</v>
      </c>
      <c r="BI425" s="823" t="s">
        <v>4456</v>
      </c>
    </row>
    <row r="426" spans="1:61" s="737" customFormat="1" ht="11.25" hidden="1" customHeight="1" x14ac:dyDescent="0.2">
      <c r="A426" s="886" t="s">
        <v>4482</v>
      </c>
      <c r="B426" s="743" t="s">
        <v>2424</v>
      </c>
      <c r="C426" s="889" t="s">
        <v>122</v>
      </c>
      <c r="D426" s="889" t="s">
        <v>4238</v>
      </c>
      <c r="E426" s="721">
        <v>7</v>
      </c>
      <c r="F426" s="1153">
        <v>628</v>
      </c>
      <c r="G426" s="1154" t="s">
        <v>105</v>
      </c>
      <c r="H426" s="1154" t="s">
        <v>105</v>
      </c>
      <c r="I426" t="n">
        <v>356.94</v>
      </c>
      <c r="J426" s="723">
        <f t="shared" si="119"/>
        <v>0.74730376199507464</v>
      </c>
      <c r="K426" s="724">
        <v>0.66</v>
      </c>
      <c r="L426" s="725">
        <v>4</v>
      </c>
      <c r="M426" s="726">
        <f t="shared" si="120"/>
        <v>2.64</v>
      </c>
      <c r="N426" s="727" t="s">
        <v>316</v>
      </c>
      <c r="O426" s="728">
        <v>0.61</v>
      </c>
      <c r="P426" s="1049">
        <v>44804</v>
      </c>
      <c r="Q426" s="1049">
        <v>44834</v>
      </c>
      <c r="R426" s="726">
        <f t="shared" si="121"/>
        <v>8.196721311475418</v>
      </c>
      <c r="S426" s="667">
        <f>IF(INDEX(Historical!$D$7:$D$1225,MATCH(B426,Historical!$B$7:$B$1249,0))=0,"n/a",(INDEX(Historical!$C$7:$C$1227,MATCH(B426,Historical!$B$7:$B$1249,0))/INDEX(Historical!$D$7:$D$1225,MATCH(B426,Historical!$B$7:$B$1249,0))-1)*100)</f>
        <v>5.3571428571428381</v>
      </c>
      <c r="T426" s="667">
        <f>IF(INDEX(Historical!$F$7:$F$1218,MATCH(B426,Historical!$B$7:$B$1249,0))=0,"n/a",((INDEX(Historical!$C$7:$C$1227,MATCH(B426,Historical!$B$7:$B$1249,0))/INDEX(Historical!$F$7:$F$1218,MATCH(B426,Historical!$B$7:$B$1249,0)))^(1/3)-1)*100)</f>
        <v>8.6504159591211494</v>
      </c>
      <c r="U426" s="667">
        <f>IF(INDEX(Historical!$H$7:$H$1218,MATCH(B426,Historical!$B$7:$B$1249,0))=0,"n/a",((INDEX(Historical!$C$7:$C$1227,MATCH(B426,Historical!$B$7:$B$1249,0))/INDEX(Historical!$H$7:$H$1218,MATCH(B426,Historical!$B$7:$B$1249,0)))^(1/5)-1)*100)</f>
        <v>7.5507964875582312</v>
      </c>
      <c r="V426" s="667">
        <f>IF(INDEX(Historical!$N$7:$N$1218,MATCH(B426,Historical!$B$7:$B$1249,0))=0,"n/a",((INDEX(Historical!$C$7:$C$1227,MATCH(B426,Historical!$B$7:$B$1249,0))/INDEX(Historical!$N$7:$N$1218,MATCH(B426,Historical!$B$7:$B$1249,0)))^(1/10)-1)*100)</f>
        <v>3.9630954752501335</v>
      </c>
      <c r="W426" s="668">
        <f t="shared" si="122"/>
        <v>1.9052774616997228</v>
      </c>
      <c r="X426" s="669">
        <f t="shared" si="123"/>
        <v>0.68025193581605692</v>
      </c>
      <c r="Y426" s="738"/>
      <c r="Z426" s="723">
        <f t="shared" si="124"/>
        <v>20</v>
      </c>
      <c r="AA426" s="730">
        <f t="shared" si="125"/>
        <v>26.762878787878787</v>
      </c>
      <c r="AB426" s="725">
        <v>12</v>
      </c>
      <c r="AC426" s="731">
        <v>13.2</v>
      </c>
      <c r="AD426" s="731">
        <v>1.75</v>
      </c>
      <c r="AE426" s="731">
        <v>3.59</v>
      </c>
      <c r="AF426" s="731">
        <v>3.21</v>
      </c>
      <c r="AG426" s="731">
        <v>12.6</v>
      </c>
      <c r="AH426" s="731">
        <v>-2.9000000000000004</v>
      </c>
      <c r="AI426" s="731">
        <v>20.919999999999998</v>
      </c>
      <c r="AJ426" s="731">
        <v>11.1</v>
      </c>
      <c r="AK426" s="731">
        <v>15.45</v>
      </c>
      <c r="AL426" s="732">
        <v>22160</v>
      </c>
      <c r="AM426" s="733">
        <v>0.2</v>
      </c>
      <c r="AN426" s="731">
        <v>0.73</v>
      </c>
      <c r="AO426" s="734">
        <f t="shared" si="126"/>
        <v>-18.464778538325483</v>
      </c>
      <c r="AP426" s="735">
        <f t="shared" si="127"/>
        <v>8.2981002495533058</v>
      </c>
      <c r="AQ426" s="846">
        <f t="shared" si="128"/>
        <v>95.401399868852195</v>
      </c>
      <c r="AR426" s="618">
        <f>INDEX(Historical!$C$7:$C$1227,MATCH(B426,Historical!$B$7:$B$1249,0))*IF(AH426="n/a",1.03,IF(AH426&lt;0,1.01,IF(AH426&gt;10,1.1,(1+AH426/100))))</f>
        <v>2.3835999999999999</v>
      </c>
      <c r="AS426" s="730">
        <f t="shared" si="129"/>
        <v>2.6219600000000001</v>
      </c>
      <c r="AT426" s="730">
        <f t="shared" si="133"/>
        <v>2.8841560000000004</v>
      </c>
      <c r="AU426" s="730">
        <f t="shared" si="133"/>
        <v>3.1725716000000008</v>
      </c>
      <c r="AV426" s="730">
        <f t="shared" si="133"/>
        <v>3.4898287600000013</v>
      </c>
      <c r="AW426" s="723">
        <f t="shared" si="130"/>
        <v>14.552116360000003</v>
      </c>
      <c r="AX426" s="736">
        <f t="shared" si="131"/>
        <v>4.1192618563704828</v>
      </c>
      <c r="AY426" s="892">
        <v>0.87</v>
      </c>
      <c r="AZ426" s="733">
        <v>28.59</v>
      </c>
      <c r="BA426" s="733">
        <v>-17.91</v>
      </c>
      <c r="BB426" s="733">
        <v>9.879999999999999</v>
      </c>
      <c r="BC426" s="733">
        <v>6.05</v>
      </c>
      <c r="BD426" s="866"/>
      <c r="BE426" s="594">
        <v>2016</v>
      </c>
      <c r="BF426" s="856">
        <f t="shared" si="132"/>
        <v>1</v>
      </c>
      <c r="BG426" s="784">
        <v>5.8000000000000007</v>
      </c>
      <c r="BH426" s="823" t="s">
        <v>4455</v>
      </c>
      <c r="BI426" s="823" t="s">
        <v>4456</v>
      </c>
    </row>
    <row r="427" spans="1:61" ht="11.25" hidden="1" customHeight="1" x14ac:dyDescent="0.2">
      <c r="A427" s="822" t="s">
        <v>4968</v>
      </c>
      <c r="B427" s="833" t="s">
        <v>1403</v>
      </c>
      <c r="C427" s="889" t="s">
        <v>107</v>
      </c>
      <c r="D427" s="889" t="s">
        <v>117</v>
      </c>
      <c r="E427" s="699">
        <v>13</v>
      </c>
      <c r="F427" s="1153">
        <v>293</v>
      </c>
      <c r="G427" s="1155" t="s">
        <v>114</v>
      </c>
      <c r="H427" s="1155" t="s">
        <v>114</v>
      </c>
      <c r="I427" t="n">
        <v>171.06</v>
      </c>
      <c r="J427" s="618">
        <f t="shared" si="119"/>
        <v>1.3796328773529754</v>
      </c>
      <c r="K427" s="835">
        <v>0.59</v>
      </c>
      <c r="L427" s="845">
        <v>4</v>
      </c>
      <c r="M427" s="609">
        <f t="shared" si="120"/>
        <v>2.36</v>
      </c>
      <c r="N427" s="828" t="s">
        <v>106</v>
      </c>
      <c r="O427" s="700">
        <v>0.53500000000000003</v>
      </c>
      <c r="P427" s="603">
        <v>44769</v>
      </c>
      <c r="Q427" s="603">
        <v>44788</v>
      </c>
      <c r="R427" s="609">
        <f t="shared" si="121"/>
        <v>10.280373831775687</v>
      </c>
      <c r="S427" s="667">
        <f>IF(INDEX(Historical!$D$7:$D$1225,MATCH(B427,Historical!$B$7:$B$1249,0))=0,"n/a",(INDEX(Historical!$C$7:$C$1227,MATCH(B427,Historical!$B$7:$B$1249,0))/INDEX(Historical!$D$7:$D$1225,MATCH(B427,Historical!$B$7:$B$1249,0))-1)*100)</f>
        <v>8.6956521739130377</v>
      </c>
      <c r="T427" s="667">
        <f>IF(INDEX(Historical!$F$7:$F$1218,MATCH(B427,Historical!$B$7:$B$1249,0))=0,"n/a",((INDEX(Historical!$C$7:$C$1227,MATCH(B427,Historical!$B$7:$B$1249,0))/INDEX(Historical!$F$7:$F$1218,MATCH(B427,Historical!$B$7:$B$1249,0)))^(1/3)-1)*100)</f>
        <v>8.1743521473638161</v>
      </c>
      <c r="U427" s="667">
        <f>IF(INDEX(Historical!$H$7:$H$1218,MATCH(B427,Historical!$B$7:$B$1249,0))=0,"n/a",((INDEX(Historical!$C$7:$C$1227,MATCH(B427,Historical!$B$7:$B$1249,0))/INDEX(Historical!$H$7:$H$1218,MATCH(B427,Historical!$B$7:$B$1249,0)))^(1/5)-1)*100)</f>
        <v>8.9976987048345336</v>
      </c>
      <c r="V427" s="667">
        <f>IF(INDEX(Historical!$N$7:$N$1218,MATCH(B427,Historical!$B$7:$B$1249,0))=0,"n/a",((INDEX(Historical!$C$7:$C$1227,MATCH(B427,Historical!$B$7:$B$1249,0))/INDEX(Historical!$N$7:$N$1218,MATCH(B427,Historical!$B$7:$B$1249,0)))^(1/10)-1)*100)</f>
        <v>8.8060775849534867</v>
      </c>
      <c r="W427" s="668">
        <f t="shared" si="122"/>
        <v>1.0217600989807836</v>
      </c>
      <c r="X427" s="669">
        <f t="shared" si="123"/>
        <v>0.70848021297909713</v>
      </c>
      <c r="Y427" s="631"/>
      <c r="Z427" s="618">
        <f t="shared" si="124"/>
        <v>35.382308845577207</v>
      </c>
      <c r="AA427" s="844">
        <f t="shared" si="125"/>
        <v>25.646176911544227</v>
      </c>
      <c r="AB427" s="845">
        <v>12</v>
      </c>
      <c r="AC427" s="824">
        <v>6.67</v>
      </c>
      <c r="AD427" s="824">
        <v>3.05</v>
      </c>
      <c r="AE427" s="824">
        <v>4.0199999999999996</v>
      </c>
      <c r="AF427" s="824">
        <v>8.7799999999999994</v>
      </c>
      <c r="AG427" s="824">
        <v>32.1</v>
      </c>
      <c r="AH427" s="824">
        <v>55.600000000000009</v>
      </c>
      <c r="AI427" s="824">
        <v>9.7199999999999989</v>
      </c>
      <c r="AJ427" s="824">
        <v>12.7</v>
      </c>
      <c r="AK427" s="824">
        <v>8.3000000000000007</v>
      </c>
      <c r="AL427" s="836">
        <v>83830</v>
      </c>
      <c r="AM427" s="830">
        <v>0.12</v>
      </c>
      <c r="AN427" s="824">
        <v>1.19</v>
      </c>
      <c r="AO427" s="705">
        <f t="shared" si="126"/>
        <v>-15.268845329356719</v>
      </c>
      <c r="AP427" s="706">
        <f t="shared" si="127"/>
        <v>10.377331582187509</v>
      </c>
      <c r="AQ427" s="846">
        <f t="shared" si="128"/>
        <v>216.34961902817324</v>
      </c>
      <c r="AR427" s="618">
        <f>INDEX(Historical!$C$7:$C$1227,MATCH(B427,Historical!$B$7:$B$1249,0))*IF(AH427="n/a",1.03,IF(AH427&lt;0,1.01,IF(AH427&gt;10,1.1,(1+AH427/100))))</f>
        <v>2.2000000000000002</v>
      </c>
      <c r="AS427" s="844">
        <f t="shared" si="129"/>
        <v>2.41384</v>
      </c>
      <c r="AT427" s="844">
        <f t="shared" si="133"/>
        <v>2.61418872</v>
      </c>
      <c r="AU427" s="844">
        <f t="shared" si="133"/>
        <v>2.8311663837599998</v>
      </c>
      <c r="AV427" s="844">
        <f t="shared" si="133"/>
        <v>3.0661531936120796</v>
      </c>
      <c r="AW427" s="618">
        <f t="shared" si="130"/>
        <v>13.125348297372078</v>
      </c>
      <c r="AX427" s="713">
        <f t="shared" si="131"/>
        <v>7.6729500160014483</v>
      </c>
      <c r="AY427" s="891">
        <v>0.89</v>
      </c>
      <c r="AZ427" s="830">
        <v>21.27</v>
      </c>
      <c r="BA427" s="830">
        <v>-5.4399999999999995</v>
      </c>
      <c r="BB427" s="830">
        <v>9.0399999999999991</v>
      </c>
      <c r="BC427" s="830">
        <v>8.33</v>
      </c>
      <c r="BE427" s="594">
        <v>2010</v>
      </c>
      <c r="BF427" s="856">
        <f t="shared" si="132"/>
        <v>1</v>
      </c>
      <c r="BG427" s="840">
        <v>10.100000000000001</v>
      </c>
      <c r="BH427" s="823" t="s">
        <v>4455</v>
      </c>
      <c r="BI427" s="823" t="s">
        <v>4456</v>
      </c>
    </row>
    <row r="428" spans="1:61" ht="11.25" hidden="1" customHeight="1" x14ac:dyDescent="0.2">
      <c r="A428" s="822" t="s">
        <v>108</v>
      </c>
      <c r="B428" s="833" t="s">
        <v>109</v>
      </c>
      <c r="C428" s="889" t="s">
        <v>111</v>
      </c>
      <c r="D428" s="889" t="s">
        <v>4227</v>
      </c>
      <c r="E428" s="699">
        <v>64</v>
      </c>
      <c r="F428" s="1153">
        <v>8</v>
      </c>
      <c r="G428" s="1150" t="s">
        <v>36</v>
      </c>
      <c r="H428" s="1150" t="s">
        <v>36</v>
      </c>
      <c r="I428" t="n">
        <v>125.76</v>
      </c>
      <c r="J428" s="618">
        <f t="shared" si="119"/>
        <v>4.7391857506361319</v>
      </c>
      <c r="K428" s="835">
        <v>1.49</v>
      </c>
      <c r="L428" s="845">
        <v>4</v>
      </c>
      <c r="M428" s="609">
        <f t="shared" si="120"/>
        <v>5.96</v>
      </c>
      <c r="N428" s="828" t="s">
        <v>110</v>
      </c>
      <c r="O428" s="700">
        <v>1.48</v>
      </c>
      <c r="P428" s="603">
        <v>44609</v>
      </c>
      <c r="Q428" s="603">
        <v>44632</v>
      </c>
      <c r="R428" s="609">
        <f t="shared" si="121"/>
        <v>0.67567567567567632</v>
      </c>
      <c r="S428" s="667">
        <f>IF(INDEX(Historical!$D$7:$D$1225,MATCH(B428,Historical!$B$7:$B$1249,0))=0,"n/a",(INDEX(Historical!$C$7:$C$1227,MATCH(B428,Historical!$B$7:$B$1249,0))/INDEX(Historical!$D$7:$D$1225,MATCH(B428,Historical!$B$7:$B$1249,0))-1)*100)</f>
        <v>0.68027210884353817</v>
      </c>
      <c r="T428" s="667">
        <f>IF(INDEX(Historical!$F$7:$F$1218,MATCH(B428,Historical!$B$7:$B$1249,0))=0,"n/a",((INDEX(Historical!$C$7:$C$1227,MATCH(B428,Historical!$B$7:$B$1249,0))/INDEX(Historical!$F$7:$F$1218,MATCH(B428,Historical!$B$7:$B$1249,0)))^(1/3)-1)*100)</f>
        <v>2.8586773986917446</v>
      </c>
      <c r="U428" s="667">
        <f>IF(INDEX(Historical!$H$7:$H$1218,MATCH(B428,Historical!$B$7:$B$1249,0))=0,"n/a",((INDEX(Historical!$C$7:$C$1227,MATCH(B428,Historical!$B$7:$B$1249,0))/INDEX(Historical!$H$7:$H$1218,MATCH(B428,Historical!$B$7:$B$1249,0)))^(1/5)-1)*100)</f>
        <v>5.9223841048812176</v>
      </c>
      <c r="V428" s="667">
        <f>IF(INDEX(Historical!$N$7:$N$1218,MATCH(B428,Historical!$B$7:$B$1249,0))=0,"n/a",((INDEX(Historical!$C$7:$C$1227,MATCH(B428,Historical!$B$7:$B$1249,0))/INDEX(Historical!$N$7:$N$1218,MATCH(B428,Historical!$B$7:$B$1249,0)))^(1/10)-1)*100)</f>
        <v>10.405295021184235</v>
      </c>
      <c r="W428" s="668">
        <f t="shared" si="122"/>
        <v>0.569170224661942</v>
      </c>
      <c r="X428" s="669">
        <f t="shared" si="123"/>
        <v>1.3459963874730041</v>
      </c>
      <c r="Y428" s="833"/>
      <c r="Z428" s="618">
        <f t="shared" si="124"/>
        <v>51.961639058413247</v>
      </c>
      <c r="AA428" s="844">
        <f t="shared" si="125"/>
        <v>10.964254577157803</v>
      </c>
      <c r="AB428" s="845">
        <v>12</v>
      </c>
      <c r="AC428" s="824">
        <v>11.47</v>
      </c>
      <c r="AD428" s="824">
        <v>27.48</v>
      </c>
      <c r="AE428" s="824">
        <v>2.0099999999999998</v>
      </c>
      <c r="AF428" s="824">
        <v>5.0999999999999996</v>
      </c>
      <c r="AG428" s="824">
        <v>45.5</v>
      </c>
      <c r="AH428" s="824">
        <v>8.1</v>
      </c>
      <c r="AI428" s="824">
        <v>2.46</v>
      </c>
      <c r="AJ428" s="824">
        <v>4.3999999999999995</v>
      </c>
      <c r="AK428" s="824">
        <v>0.4</v>
      </c>
      <c r="AL428" s="836">
        <v>70040</v>
      </c>
      <c r="AM428" s="830">
        <v>0.12</v>
      </c>
      <c r="AN428" s="824">
        <v>1.1200000000000001</v>
      </c>
      <c r="AO428" s="705">
        <f t="shared" si="126"/>
        <v>-0.30268472164045335</v>
      </c>
      <c r="AP428" s="706">
        <f t="shared" si="127"/>
        <v>10.661569855517349</v>
      </c>
      <c r="AQ428" s="846">
        <f t="shared" si="128"/>
        <v>57.646155598197254</v>
      </c>
      <c r="AR428" s="618">
        <f>INDEX(Historical!$C$7:$C$1227,MATCH(B428,Historical!$B$7:$B$1249,0))*IF(AH428="n/a",1.03,IF(AH428&lt;0,1.01,IF(AH428&gt;10,1.1,(1+AH428/100))))</f>
        <v>6.3995199999999999</v>
      </c>
      <c r="AS428" s="844">
        <f t="shared" si="129"/>
        <v>6.5569481919999992</v>
      </c>
      <c r="AT428" s="844">
        <f t="shared" si="133"/>
        <v>6.5831759847679994</v>
      </c>
      <c r="AU428" s="844">
        <f t="shared" si="133"/>
        <v>6.6095086887070718</v>
      </c>
      <c r="AV428" s="844">
        <f t="shared" si="133"/>
        <v>6.6359467234618998</v>
      </c>
      <c r="AW428" s="618">
        <f t="shared" si="130"/>
        <v>32.785099588936973</v>
      </c>
      <c r="AX428" s="713">
        <f t="shared" si="131"/>
        <v>26.069576645147087</v>
      </c>
      <c r="AY428" s="891">
        <v>1.02</v>
      </c>
      <c r="AZ428" s="830">
        <v>17.649999999999999</v>
      </c>
      <c r="BA428" s="830">
        <v>-30.7</v>
      </c>
      <c r="BB428" s="830">
        <v>5.2</v>
      </c>
      <c r="BC428" s="830">
        <v>-7.41</v>
      </c>
      <c r="BE428" s="594">
        <v>1959</v>
      </c>
      <c r="BF428" s="856">
        <f t="shared" si="132"/>
        <v>8</v>
      </c>
      <c r="BG428" s="840">
        <v>14.2</v>
      </c>
      <c r="BH428" s="823" t="s">
        <v>4455</v>
      </c>
      <c r="BI428" s="823" t="s">
        <v>4456</v>
      </c>
    </row>
    <row r="429" spans="1:61" ht="11.25" hidden="1" customHeight="1" x14ac:dyDescent="0.2">
      <c r="A429" s="822" t="s">
        <v>4969</v>
      </c>
      <c r="B429" s="833" t="s">
        <v>658</v>
      </c>
      <c r="C429" s="889" t="s">
        <v>177</v>
      </c>
      <c r="D429" s="889" t="s">
        <v>4203</v>
      </c>
      <c r="E429" s="699">
        <v>22</v>
      </c>
      <c r="F429" s="1153">
        <v>160</v>
      </c>
      <c r="G429" s="1127" t="s">
        <v>105</v>
      </c>
      <c r="H429" s="1127" t="s">
        <v>105</v>
      </c>
      <c r="I429" t="n">
        <v>48.49</v>
      </c>
      <c r="J429" s="618">
        <f t="shared" si="119"/>
        <v>8.6409568983295539</v>
      </c>
      <c r="K429" s="842">
        <v>1.0475000000000001</v>
      </c>
      <c r="L429" s="845">
        <v>4</v>
      </c>
      <c r="M429" s="609">
        <f t="shared" si="120"/>
        <v>4.1900000000000004</v>
      </c>
      <c r="N429" s="828" t="s">
        <v>106</v>
      </c>
      <c r="O429" s="701">
        <v>1.0375000000000001</v>
      </c>
      <c r="P429" s="603">
        <v>44869</v>
      </c>
      <c r="Q429" s="603">
        <v>44879</v>
      </c>
      <c r="R429" s="609">
        <f t="shared" si="121"/>
        <v>0.96385542168674776</v>
      </c>
      <c r="S429" s="667">
        <f>IF(INDEX(Historical!$D$7:$D$1225,MATCH(B429,Historical!$B$7:$B$1249,0))=0,"n/a",(INDEX(Historical!$C$7:$C$1227,MATCH(B429,Historical!$B$7:$B$1249,0))/INDEX(Historical!$D$7:$D$1225,MATCH(B429,Historical!$B$7:$B$1249,0))-1)*100)</f>
        <v>0.24330900243307862</v>
      </c>
      <c r="T429" s="667">
        <f>IF(INDEX(Historical!$F$7:$F$1218,MATCH(B429,Historical!$B$7:$B$1249,0))=0,"n/a",((INDEX(Historical!$C$7:$C$1227,MATCH(B429,Historical!$B$7:$B$1249,0))/INDEX(Historical!$F$7:$F$1218,MATCH(B429,Historical!$B$7:$B$1249,0)))^(1/3)-1)*100)</f>
        <v>2.7993910838894021</v>
      </c>
      <c r="U429" s="667">
        <f>IF(INDEX(Historical!$H$7:$H$1218,MATCH(B429,Historical!$B$7:$B$1249,0))=0,"n/a",((INDEX(Historical!$C$7:$C$1227,MATCH(B429,Historical!$B$7:$B$1249,0))/INDEX(Historical!$H$7:$H$1218,MATCH(B429,Historical!$B$7:$B$1249,0)))^(1/5)-1)*100)</f>
        <v>4.8905838881368124</v>
      </c>
      <c r="V429" s="667">
        <f>IF(INDEX(Historical!$N$7:$N$1218,MATCH(B429,Historical!$B$7:$B$1249,0))=0,"n/a",((INDEX(Historical!$C$7:$C$1227,MATCH(B429,Historical!$B$7:$B$1249,0))/INDEX(Historical!$N$7:$N$1218,MATCH(B429,Historical!$B$7:$B$1249,0)))^(1/10)-1)*100)</f>
        <v>10.225425795273768</v>
      </c>
      <c r="W429" s="668">
        <f t="shared" si="122"/>
        <v>0.47827679610146501</v>
      </c>
      <c r="X429" s="669">
        <f t="shared" si="123"/>
        <v>1.2869957600360034</v>
      </c>
      <c r="Y429" s="834"/>
      <c r="Z429" s="618">
        <f t="shared" si="124"/>
        <v>97.668997668997676</v>
      </c>
      <c r="AA429" s="844">
        <f t="shared" si="125"/>
        <v>11.303030303030303</v>
      </c>
      <c r="AB429" s="845">
        <v>12</v>
      </c>
      <c r="AC429" s="824">
        <v>4.29</v>
      </c>
      <c r="AD429" s="824">
        <v>2.25</v>
      </c>
      <c r="AE429" s="824">
        <v>3.49</v>
      </c>
      <c r="AF429" s="824">
        <v>6.25</v>
      </c>
      <c r="AG429" s="824">
        <v>60.6</v>
      </c>
      <c r="AH429" s="824">
        <v>21.4</v>
      </c>
      <c r="AI429" s="824">
        <v>-8.01</v>
      </c>
      <c r="AJ429" s="824">
        <v>3.8</v>
      </c>
      <c r="AK429" s="824">
        <v>5.45</v>
      </c>
      <c r="AL429" s="836">
        <v>11000</v>
      </c>
      <c r="AM429" s="830">
        <v>0.33999999999999997</v>
      </c>
      <c r="AN429" s="824">
        <v>2.86</v>
      </c>
      <c r="AO429" s="705">
        <f t="shared" si="126"/>
        <v>2.2285104834360627</v>
      </c>
      <c r="AP429" s="706">
        <f t="shared" si="127"/>
        <v>13.531540786466365</v>
      </c>
      <c r="AQ429" s="846">
        <f t="shared" si="128"/>
        <v>77.192850863984901</v>
      </c>
      <c r="AR429" s="618">
        <f>INDEX(Historical!$C$7:$C$1227,MATCH(B429,Historical!$B$7:$B$1249,0))*IF(AH429="n/a",1.03,IF(AH429&lt;0,1.01,IF(AH429&gt;10,1.1,(1+AH429/100))))</f>
        <v>4.5320000000000009</v>
      </c>
      <c r="AS429" s="844">
        <f t="shared" si="129"/>
        <v>4.5773200000000012</v>
      </c>
      <c r="AT429" s="844">
        <f t="shared" si="133"/>
        <v>4.8267839400000012</v>
      </c>
      <c r="AU429" s="844">
        <f t="shared" si="133"/>
        <v>5.0898436647300009</v>
      </c>
      <c r="AV429" s="844">
        <f t="shared" si="133"/>
        <v>5.367240144457786</v>
      </c>
      <c r="AW429" s="618">
        <f t="shared" si="130"/>
        <v>24.393187749187788</v>
      </c>
      <c r="AX429" s="713">
        <f t="shared" si="131"/>
        <v>50.305604762193823</v>
      </c>
      <c r="AY429" s="891">
        <v>0.95</v>
      </c>
      <c r="AZ429" s="830">
        <v>20.93</v>
      </c>
      <c r="BA429" s="830">
        <v>-3.1300000000000003</v>
      </c>
      <c r="BB429" s="830">
        <v>4.4799999999999995</v>
      </c>
      <c r="BC429" s="830">
        <v>5.48</v>
      </c>
      <c r="BE429" s="594">
        <v>2001</v>
      </c>
      <c r="BF429" s="856">
        <f t="shared" si="132"/>
        <v>3</v>
      </c>
      <c r="BG429" s="840">
        <v>13.8</v>
      </c>
      <c r="BH429" s="823" t="s">
        <v>4455</v>
      </c>
      <c r="BI429" s="823" t="s">
        <v>4458</v>
      </c>
    </row>
    <row r="430" spans="1:61" ht="11.25" hidden="1" customHeight="1" x14ac:dyDescent="0.2">
      <c r="A430" s="838" t="s">
        <v>4970</v>
      </c>
      <c r="B430" s="833" t="s">
        <v>3897</v>
      </c>
      <c r="C430" s="889" t="s">
        <v>107</v>
      </c>
      <c r="D430" s="889" t="s">
        <v>4205</v>
      </c>
      <c r="E430" s="699">
        <v>9</v>
      </c>
      <c r="F430" s="1153">
        <v>530</v>
      </c>
      <c r="G430" s="1128" t="s">
        <v>105</v>
      </c>
      <c r="H430" s="1128" t="s">
        <v>105</v>
      </c>
      <c r="I430">
        <v>27.5</v>
      </c>
      <c r="J430" s="618">
        <f t="shared" si="119"/>
        <v>4.0727272727272732</v>
      </c>
      <c r="K430" s="835">
        <v>0.28000000000000003</v>
      </c>
      <c r="L430" s="845">
        <v>4</v>
      </c>
      <c r="M430" s="609">
        <f t="shared" si="120"/>
        <v>1.1200000000000001</v>
      </c>
      <c r="N430" s="828" t="s">
        <v>162</v>
      </c>
      <c r="O430" s="700">
        <v>0.27</v>
      </c>
      <c r="P430" s="603">
        <v>44637</v>
      </c>
      <c r="Q430" s="603">
        <v>44652</v>
      </c>
      <c r="R430" s="609">
        <f t="shared" si="121"/>
        <v>3.7037037037037068</v>
      </c>
      <c r="S430" s="667">
        <f>IF(INDEX(Historical!$D$7:$D$1225,MATCH(B430,Historical!$B$7:$B$1249,0))=0,"n/a",(INDEX(Historical!$C$7:$C$1227,MATCH(B430,Historical!$B$7:$B$1249,0))/INDEX(Historical!$D$7:$D$1225,MATCH(B430,Historical!$B$7:$B$1249,0))-1)*100)</f>
        <v>3.8834951456310662</v>
      </c>
      <c r="T430" s="667">
        <f>IF(INDEX(Historical!$F$7:$F$1218,MATCH(B430,Historical!$B$7:$B$1249,0))=0,"n/a",((INDEX(Historical!$C$7:$C$1227,MATCH(B430,Historical!$B$7:$B$1249,0))/INDEX(Historical!$F$7:$F$1218,MATCH(B430,Historical!$B$7:$B$1249,0)))^(1/3)-1)*100)</f>
        <v>29.298313314831415</v>
      </c>
      <c r="U430" s="667">
        <f>IF(INDEX(Historical!$H$7:$H$1218,MATCH(B430,Historical!$B$7:$B$1249,0))=0,"n/a",((INDEX(Historical!$C$7:$C$1227,MATCH(B430,Historical!$B$7:$B$1249,0))/INDEX(Historical!$H$7:$H$1218,MATCH(B430,Historical!$B$7:$B$1249,0)))^(1/5)-1)*100)</f>
        <v>23.898888638377258</v>
      </c>
      <c r="V430" s="667" t="str">
        <f>IF(INDEX(Historical!$N$7:$N$1218,MATCH(B430,Historical!$B$7:$B$1249,0))=0,"n/a",((INDEX(Historical!$C$7:$C$1227,MATCH(B430,Historical!$B$7:$B$1249,0))/INDEX(Historical!$N$7:$N$1218,MATCH(B430,Historical!$B$7:$B$1249,0)))^(1/10)-1)*100)</f>
        <v>n/a</v>
      </c>
      <c r="W430" s="668" t="str">
        <f t="shared" si="122"/>
        <v>n/a</v>
      </c>
      <c r="X430" s="669" t="str">
        <f t="shared" si="123"/>
        <v>n/a</v>
      </c>
      <c r="Y430" s="834"/>
      <c r="Z430" s="618" t="str">
        <f t="shared" si="124"/>
        <v>n/a</v>
      </c>
      <c r="AA430" s="844" t="str">
        <f t="shared" si="125"/>
        <v>n/a</v>
      </c>
      <c r="AB430" s="845">
        <v>12</v>
      </c>
      <c r="AC430" s="824" t="s">
        <v>135</v>
      </c>
      <c r="AD430" s="824" t="s">
        <v>135</v>
      </c>
      <c r="AE430" s="824" t="s">
        <v>135</v>
      </c>
      <c r="AF430" s="824" t="s">
        <v>135</v>
      </c>
      <c r="AG430" s="824" t="s">
        <v>135</v>
      </c>
      <c r="AH430" s="824" t="s">
        <v>135</v>
      </c>
      <c r="AI430" s="824" t="s">
        <v>135</v>
      </c>
      <c r="AJ430" s="824" t="s">
        <v>135</v>
      </c>
      <c r="AK430" s="824" t="s">
        <v>135</v>
      </c>
      <c r="AL430" s="836" t="s">
        <v>135</v>
      </c>
      <c r="AM430" s="830" t="s">
        <v>135</v>
      </c>
      <c r="AN430" s="824" t="s">
        <v>135</v>
      </c>
      <c r="AO430" s="705" t="str">
        <f t="shared" si="126"/>
        <v>n/a</v>
      </c>
      <c r="AP430" s="706">
        <f t="shared" si="127"/>
        <v>27.971615911104532</v>
      </c>
      <c r="AQ430" s="846" t="str">
        <f t="shared" si="128"/>
        <v>n/a</v>
      </c>
      <c r="AR430" s="618">
        <f>INDEX(Historical!$C$7:$C$1227,MATCH(B430,Historical!$B$7:$B$1249,0))*IF(AH430="n/a",1.03,IF(AH430&lt;0,1.01,IF(AH430&gt;10,1.1,(1+AH430/100))))</f>
        <v>1.1021000000000001</v>
      </c>
      <c r="AS430" s="844">
        <f t="shared" si="129"/>
        <v>1.1351630000000001</v>
      </c>
      <c r="AT430" s="844">
        <f t="shared" si="133"/>
        <v>1.1692178900000001</v>
      </c>
      <c r="AU430" s="844">
        <f t="shared" si="133"/>
        <v>1.2042944267000002</v>
      </c>
      <c r="AV430" s="844">
        <f t="shared" si="133"/>
        <v>1.2404232595010003</v>
      </c>
      <c r="AW430" s="618">
        <f t="shared" si="130"/>
        <v>5.8511985762010008</v>
      </c>
      <c r="AX430" s="713">
        <f t="shared" si="131"/>
        <v>21.277085731640003</v>
      </c>
      <c r="AY430" s="891" t="s">
        <v>135</v>
      </c>
      <c r="AZ430" s="830" t="s">
        <v>135</v>
      </c>
      <c r="BA430" s="830" t="s">
        <v>135</v>
      </c>
      <c r="BB430" s="830" t="s">
        <v>135</v>
      </c>
      <c r="BC430" s="830" t="s">
        <v>135</v>
      </c>
      <c r="BD430" s="865" t="s">
        <v>4133</v>
      </c>
      <c r="BE430" s="594">
        <v>2014</v>
      </c>
      <c r="BF430" s="856">
        <f t="shared" si="132"/>
        <v>1</v>
      </c>
      <c r="BG430" s="840" t="s">
        <v>135</v>
      </c>
      <c r="BH430" s="823" t="s">
        <v>4455</v>
      </c>
      <c r="BI430" s="823" t="s">
        <v>4456</v>
      </c>
    </row>
    <row r="431" spans="1:61" ht="11.25" customHeight="1" x14ac:dyDescent="0.2">
      <c r="A431" s="829" t="s">
        <v>5161</v>
      </c>
      <c r="B431" s="833" t="s">
        <v>815</v>
      </c>
      <c r="C431" s="889" t="s">
        <v>111</v>
      </c>
      <c r="D431" s="889" t="s">
        <v>4223</v>
      </c>
      <c r="E431" s="699">
        <v>16</v>
      </c>
      <c r="F431" s="1153">
        <v>243</v>
      </c>
      <c r="G431" s="1128" t="s">
        <v>36</v>
      </c>
      <c r="H431" s="1128" t="s">
        <v>36</v>
      </c>
      <c r="I431" t="n">
        <v>211.35</v>
      </c>
      <c r="J431" s="618">
        <f t="shared" si="119"/>
        <v>2.4603737875561866</v>
      </c>
      <c r="K431" s="835">
        <v>1.3</v>
      </c>
      <c r="L431" s="845">
        <v>4</v>
      </c>
      <c r="M431" s="609">
        <f t="shared" si="120"/>
        <v>5.2</v>
      </c>
      <c r="N431" s="828" t="s">
        <v>316</v>
      </c>
      <c r="O431" s="700">
        <v>1.18</v>
      </c>
      <c r="P431" s="603">
        <v>44708</v>
      </c>
      <c r="Q431" s="603">
        <v>44742</v>
      </c>
      <c r="R431" s="609">
        <f t="shared" si="121"/>
        <v>10.169491525423737</v>
      </c>
      <c r="S431" s="667">
        <f>IF(INDEX(Historical!$D$7:$D$1225,MATCH(B431,Historical!$B$7:$B$1249,0))=0,"n/a",(INDEX(Historical!$C$7:$C$1227,MATCH(B431,Historical!$B$7:$B$1249,0))/INDEX(Historical!$D$7:$D$1225,MATCH(B431,Historical!$B$7:$B$1249,0))-1)*100)</f>
        <v>10.567010309278357</v>
      </c>
      <c r="T431" s="667">
        <f>IF(INDEX(Historical!$F$7:$F$1218,MATCH(B431,Historical!$B$7:$B$1249,0))=0,"n/a",((INDEX(Historical!$C$7:$C$1227,MATCH(B431,Historical!$B$7:$B$1249,0))/INDEX(Historical!$F$7:$F$1218,MATCH(B431,Historical!$B$7:$B$1249,0)))^(1/3)-1)*100)</f>
        <v>11.921096219546069</v>
      </c>
      <c r="U431" s="667">
        <f>IF(INDEX(Historical!$H$7:$H$1218,MATCH(B431,Historical!$B$7:$B$1249,0))=0,"n/a",((INDEX(Historical!$C$7:$C$1227,MATCH(B431,Historical!$B$7:$B$1249,0))/INDEX(Historical!$H$7:$H$1218,MATCH(B431,Historical!$B$7:$B$1249,0)))^(1/5)-1)*100)</f>
        <v>13.726624519672392</v>
      </c>
      <c r="V431" s="667">
        <f>IF(INDEX(Historical!$N$7:$N$1218,MATCH(B431,Historical!$B$7:$B$1249,0))=0,"n/a",((INDEX(Historical!$C$7:$C$1227,MATCH(B431,Historical!$B$7:$B$1249,0))/INDEX(Historical!$N$7:$N$1218,MATCH(B431,Historical!$B$7:$B$1249,0)))^(1/10)-1)*100)</f>
        <v>16.089515290023314</v>
      </c>
      <c r="W431" s="668">
        <f t="shared" si="122"/>
        <v>0.85314095995072714</v>
      </c>
      <c r="X431" s="669">
        <f t="shared" si="123"/>
        <v>0.94666375997740637</v>
      </c>
      <c r="Y431" s="640"/>
      <c r="Z431" s="618">
        <f t="shared" si="124"/>
        <v>46.387154326494198</v>
      </c>
      <c r="AA431" s="844">
        <f t="shared" si="125"/>
        <v>18.853702051739518</v>
      </c>
      <c r="AB431" s="845">
        <v>12</v>
      </c>
      <c r="AC431" s="824">
        <v>11.21</v>
      </c>
      <c r="AD431" s="824">
        <v>1.73</v>
      </c>
      <c r="AE431" s="824">
        <v>5.37</v>
      </c>
      <c r="AF431" s="824">
        <v>11.24</v>
      </c>
      <c r="AG431" s="824">
        <v>56.000000000000007</v>
      </c>
      <c r="AH431" s="824">
        <v>26.400000000000002</v>
      </c>
      <c r="AI431" s="824">
        <v>3.1300000000000003</v>
      </c>
      <c r="AJ431" s="824">
        <v>14.499999999999998</v>
      </c>
      <c r="AK431" s="824">
        <v>10.95</v>
      </c>
      <c r="AL431" s="836">
        <v>131230</v>
      </c>
      <c r="AM431" s="830">
        <v>0.24</v>
      </c>
      <c r="AN431" s="824">
        <v>2.85</v>
      </c>
      <c r="AO431" s="705">
        <f t="shared" si="126"/>
        <v>-2.6667037445109401</v>
      </c>
      <c r="AP431" s="706">
        <f t="shared" si="127"/>
        <v>16.186998307228578</v>
      </c>
      <c r="AQ431" s="846">
        <f t="shared" si="128"/>
        <v>206.89528511750802</v>
      </c>
      <c r="AR431" s="618">
        <f>INDEX(Historical!$C$7:$C$1227,MATCH(B431,Historical!$B$7:$B$1249,0))*IF(AH431="n/a",1.03,IF(AH431&lt;0,1.01,IF(AH431&gt;10,1.1,(1+AH431/100))))</f>
        <v>4.7190000000000003</v>
      </c>
      <c r="AS431" s="844">
        <f t="shared" si="129"/>
        <v>4.8667047000000005</v>
      </c>
      <c r="AT431" s="844">
        <f t="shared" si="133"/>
        <v>5.3533751700000014</v>
      </c>
      <c r="AU431" s="844">
        <f t="shared" si="133"/>
        <v>5.8887126870000017</v>
      </c>
      <c r="AV431" s="844">
        <f t="shared" si="133"/>
        <v>6.4775839557000028</v>
      </c>
      <c r="AW431" s="618">
        <f t="shared" si="130"/>
        <v>27.305376512700004</v>
      </c>
      <c r="AX431" s="713">
        <f t="shared" si="131"/>
        <v>12.919506275230663</v>
      </c>
      <c r="AY431" s="891">
        <v>1.1200000000000001</v>
      </c>
      <c r="AZ431" s="830">
        <v>18.360000000000003</v>
      </c>
      <c r="BA431" s="830">
        <v>-22.05</v>
      </c>
      <c r="BB431" s="830">
        <v>7.6300000000000008</v>
      </c>
      <c r="BC431" s="830">
        <v>-3.5000000000000004</v>
      </c>
      <c r="BE431" s="594">
        <v>2007</v>
      </c>
      <c r="BF431" s="856">
        <f t="shared" si="132"/>
        <v>2</v>
      </c>
      <c r="BG431" s="840">
        <v>11</v>
      </c>
      <c r="BH431" s="823" t="s">
        <v>4455</v>
      </c>
      <c r="BI431" s="823" t="s">
        <v>4456</v>
      </c>
    </row>
    <row r="432" spans="1:61" ht="11.25" customHeight="1" x14ac:dyDescent="0.2">
      <c r="A432" s="829" t="s">
        <v>5200</v>
      </c>
      <c r="B432" s="833" t="s">
        <v>4408</v>
      </c>
      <c r="C432" s="889" t="s">
        <v>130</v>
      </c>
      <c r="D432" s="889" t="s">
        <v>4207</v>
      </c>
      <c r="E432" s="699">
        <v>30</v>
      </c>
      <c r="F432" s="1153">
        <v>100</v>
      </c>
      <c r="G432" s="1127" t="s">
        <v>36</v>
      </c>
      <c r="H432" s="1127" t="s">
        <v>36</v>
      </c>
      <c r="I432" t="n">
        <v>48.24</v>
      </c>
      <c r="J432" s="618">
        <f t="shared" si="119"/>
        <v>2.3797678275290215</v>
      </c>
      <c r="K432" s="842">
        <v>0.28699999999999998</v>
      </c>
      <c r="L432" s="845">
        <v>4</v>
      </c>
      <c r="M432" s="609">
        <f t="shared" si="120"/>
        <v>1.1479999999999999</v>
      </c>
      <c r="N432" s="828" t="s">
        <v>118</v>
      </c>
      <c r="O432" s="701">
        <v>0.26819999999999999</v>
      </c>
      <c r="P432" s="603">
        <v>44784</v>
      </c>
      <c r="Q432" s="603">
        <v>44805</v>
      </c>
      <c r="R432" s="609">
        <f t="shared" si="121"/>
        <v>7.0096942580163999</v>
      </c>
      <c r="S432" s="667">
        <f>IF(INDEX(Historical!$D$7:$D$1225,MATCH(B432,Historical!$B$7:$B$1249,0))=0,"n/a",(INDEX(Historical!$C$7:$C$1227,MATCH(B432,Historical!$B$7:$B$1249,0))/INDEX(Historical!$D$7:$D$1225,MATCH(B432,Historical!$B$7:$B$1249,0))-1)*100)</f>
        <v>6.9896907216494997</v>
      </c>
      <c r="T432" s="667">
        <f>IF(INDEX(Historical!$F$7:$F$1218,MATCH(B432,Historical!$B$7:$B$1249,0))=0,"n/a",((INDEX(Historical!$C$7:$C$1227,MATCH(B432,Historical!$B$7:$B$1249,0))/INDEX(Historical!$F$7:$F$1218,MATCH(B432,Historical!$B$7:$B$1249,0)))^(1/3)-1)*100)</f>
        <v>6.9644029466000124</v>
      </c>
      <c r="U432" s="667">
        <f>IF(INDEX(Historical!$H$7:$H$1218,MATCH(B432,Historical!$B$7:$B$1249,0))=0,"n/a",((INDEX(Historical!$C$7:$C$1227,MATCH(B432,Historical!$B$7:$B$1249,0))/INDEX(Historical!$H$7:$H$1218,MATCH(B432,Historical!$B$7:$B$1249,0)))^(1/5)-1)*100)</f>
        <v>7.0387115149548318</v>
      </c>
      <c r="V432" s="667">
        <f>IF(INDEX(Historical!$N$7:$N$1218,MATCH(B432,Historical!$B$7:$B$1249,0))=0,"n/a",((INDEX(Historical!$C$7:$C$1227,MATCH(B432,Historical!$B$7:$B$1249,0))/INDEX(Historical!$N$7:$N$1218,MATCH(B432,Historical!$B$7:$B$1249,0)))^(1/10)-1)*100)</f>
        <v>7.4900619023636539</v>
      </c>
      <c r="W432" s="668">
        <f t="shared" si="122"/>
        <v>0.93974009917509649</v>
      </c>
      <c r="X432" s="669">
        <f t="shared" si="123"/>
        <v>1.6369096546406587</v>
      </c>
      <c r="Y432" s="631"/>
      <c r="Z432" s="618">
        <f t="shared" si="124"/>
        <v>66.358381502890168</v>
      </c>
      <c r="AA432" s="844">
        <f t="shared" si="125"/>
        <v>27.884393063583815</v>
      </c>
      <c r="AB432" s="845">
        <v>12</v>
      </c>
      <c r="AC432" s="824">
        <v>1.73</v>
      </c>
      <c r="AD432" s="824">
        <v>3.99</v>
      </c>
      <c r="AE432" s="824">
        <v>5.76</v>
      </c>
      <c r="AF432" s="824">
        <v>2.31</v>
      </c>
      <c r="AG432" s="824">
        <v>8.7999999999999989</v>
      </c>
      <c r="AH432" s="824">
        <v>53.7</v>
      </c>
      <c r="AI432" s="824">
        <v>5.92</v>
      </c>
      <c r="AJ432" s="824">
        <v>4.3</v>
      </c>
      <c r="AK432" s="824">
        <v>6.8000000000000007</v>
      </c>
      <c r="AL432" s="836">
        <v>12200</v>
      </c>
      <c r="AM432" s="830">
        <v>0.1</v>
      </c>
      <c r="AN432" s="824">
        <v>1.22</v>
      </c>
      <c r="AO432" s="705">
        <f t="shared" si="126"/>
        <v>-18.465913721099962</v>
      </c>
      <c r="AP432" s="706">
        <f t="shared" si="127"/>
        <v>9.4184793424838524</v>
      </c>
      <c r="AQ432" s="846">
        <f t="shared" si="128"/>
        <v>69.198040410084886</v>
      </c>
      <c r="AR432" s="618">
        <f>INDEX(Historical!$C$7:$C$1227,MATCH(B432,Historical!$B$7:$B$1249,0))*IF(AH432="n/a",1.03,IF(AH432&lt;0,1.01,IF(AH432&gt;10,1.1,(1+AH432/100))))</f>
        <v>1.1415800000000003</v>
      </c>
      <c r="AS432" s="844">
        <f t="shared" si="129"/>
        <v>1.2091615360000001</v>
      </c>
      <c r="AT432" s="844">
        <f t="shared" si="133"/>
        <v>1.2913845204480001</v>
      </c>
      <c r="AU432" s="844">
        <f t="shared" si="133"/>
        <v>1.3791986678384642</v>
      </c>
      <c r="AV432" s="844">
        <f t="shared" si="133"/>
        <v>1.4729841772514798</v>
      </c>
      <c r="AW432" s="618">
        <f t="shared" si="130"/>
        <v>6.494308901537944</v>
      </c>
      <c r="AX432" s="713">
        <f t="shared" si="131"/>
        <v>13.46249772292277</v>
      </c>
      <c r="AY432" s="891">
        <v>0.77</v>
      </c>
      <c r="AZ432" s="830">
        <v>25.3</v>
      </c>
      <c r="BA432" s="830">
        <v>-10.549999999999999</v>
      </c>
      <c r="BB432" s="830">
        <v>10</v>
      </c>
      <c r="BC432" s="830">
        <v>3.2</v>
      </c>
      <c r="BE432" s="594">
        <v>1993</v>
      </c>
      <c r="BF432" s="856">
        <f t="shared" si="132"/>
        <v>3</v>
      </c>
      <c r="BG432" s="840">
        <v>3.1</v>
      </c>
      <c r="BH432" s="823" t="s">
        <v>4455</v>
      </c>
      <c r="BI432" s="823" t="s">
        <v>4456</v>
      </c>
    </row>
    <row r="433" spans="1:61" ht="11.25" hidden="1" customHeight="1" x14ac:dyDescent="0.2">
      <c r="A433" s="822" t="s">
        <v>4973</v>
      </c>
      <c r="B433" s="833" t="s">
        <v>1423</v>
      </c>
      <c r="C433" s="889" t="s">
        <v>107</v>
      </c>
      <c r="D433" s="889" t="s">
        <v>4205</v>
      </c>
      <c r="E433" s="699">
        <v>12</v>
      </c>
      <c r="F433" s="1153">
        <v>341</v>
      </c>
      <c r="G433" s="1153" t="s">
        <v>105</v>
      </c>
      <c r="H433" s="1153" t="s">
        <v>105</v>
      </c>
      <c r="I433">
        <v>33.58</v>
      </c>
      <c r="J433" s="618">
        <f t="shared" si="119"/>
        <v>2.8290649195949968</v>
      </c>
      <c r="K433" s="835">
        <v>0.23749999999999999</v>
      </c>
      <c r="L433" s="845">
        <v>4</v>
      </c>
      <c r="M433" s="609">
        <f t="shared" si="120"/>
        <v>0.95</v>
      </c>
      <c r="N433" s="828" t="s">
        <v>147</v>
      </c>
      <c r="O433" s="700">
        <v>0.22500000000000001</v>
      </c>
      <c r="P433" s="603">
        <v>44620</v>
      </c>
      <c r="Q433" s="603">
        <v>44635</v>
      </c>
      <c r="R433" s="609">
        <f t="shared" si="121"/>
        <v>5.5555555555555483</v>
      </c>
      <c r="S433" s="667">
        <f>IF(INDEX(Historical!$D$7:$D$1225,MATCH(B433,Historical!$B$7:$B$1249,0))=0,"n/a",(INDEX(Historical!$C$7:$C$1227,MATCH(B433,Historical!$B$7:$B$1249,0))/INDEX(Historical!$D$7:$D$1225,MATCH(B433,Historical!$B$7:$B$1249,0))-1)*100)</f>
        <v>2.2727272727272707</v>
      </c>
      <c r="T433" s="667">
        <f>IF(INDEX(Historical!$F$7:$F$1218,MATCH(B433,Historical!$B$7:$B$1249,0))=0,"n/a",((INDEX(Historical!$C$7:$C$1227,MATCH(B433,Historical!$B$7:$B$1249,0))/INDEX(Historical!$F$7:$F$1218,MATCH(B433,Historical!$B$7:$B$1249,0)))^(1/3)-1)*100)</f>
        <v>4.8856246288386806</v>
      </c>
      <c r="U433" s="667">
        <f>IF(INDEX(Historical!$H$7:$H$1218,MATCH(B433,Historical!$B$7:$B$1249,0))=0,"n/a",((INDEX(Historical!$C$7:$C$1227,MATCH(B433,Historical!$B$7:$B$1249,0))/INDEX(Historical!$H$7:$H$1218,MATCH(B433,Historical!$B$7:$B$1249,0)))^(1/5)-1)*100)</f>
        <v>7.0563684169161922</v>
      </c>
      <c r="V433" s="667">
        <f>IF(INDEX(Historical!$N$7:$N$1218,MATCH(B433,Historical!$B$7:$B$1249,0))=0,"n/a",((INDEX(Historical!$C$7:$C$1227,MATCH(B433,Historical!$B$7:$B$1249,0))/INDEX(Historical!$N$7:$N$1218,MATCH(B433,Historical!$B$7:$B$1249,0)))^(1/10)-1)*100)</f>
        <v>15.128271105738422</v>
      </c>
      <c r="W433" s="668">
        <f t="shared" si="122"/>
        <v>0.46643587807198844</v>
      </c>
      <c r="X433" s="669">
        <f t="shared" si="123"/>
        <v>0.35819129019879148</v>
      </c>
      <c r="Y433" s="834"/>
      <c r="Z433" s="618">
        <f t="shared" si="124"/>
        <v>25.198938992042443</v>
      </c>
      <c r="AA433" s="844">
        <f t="shared" si="125"/>
        <v>8.9071618037135281</v>
      </c>
      <c r="AB433" s="845">
        <v>12</v>
      </c>
      <c r="AC433" s="824">
        <v>3.77</v>
      </c>
      <c r="AD433" s="824">
        <v>1.1499999999999999</v>
      </c>
      <c r="AE433" s="824">
        <v>2.95</v>
      </c>
      <c r="AF433" s="824">
        <v>1.1399999999999999</v>
      </c>
      <c r="AG433" s="824">
        <v>11.899999999999999</v>
      </c>
      <c r="AH433" s="824">
        <v>962.7</v>
      </c>
      <c r="AI433" s="824">
        <v>2.68</v>
      </c>
      <c r="AJ433" s="824">
        <v>19.7</v>
      </c>
      <c r="AK433" s="824">
        <v>8</v>
      </c>
      <c r="AL433" s="836">
        <v>541.09</v>
      </c>
      <c r="AM433" s="830">
        <v>0.3</v>
      </c>
      <c r="AN433" s="824">
        <v>0.27</v>
      </c>
      <c r="AO433" s="705">
        <f t="shared" si="126"/>
        <v>0.97827153279766144</v>
      </c>
      <c r="AP433" s="706">
        <f t="shared" si="127"/>
        <v>9.8854333365111895</v>
      </c>
      <c r="AQ433" s="846">
        <f t="shared" si="128"/>
        <v>-32.821417248142346</v>
      </c>
      <c r="AR433" s="618">
        <f>INDEX(Historical!$C$7:$C$1227,MATCH(B433,Historical!$B$7:$B$1249,0))*IF(AH433="n/a",1.03,IF(AH433&lt;0,1.01,IF(AH433&gt;10,1.1,(1+AH433/100))))</f>
        <v>0.9900000000000001</v>
      </c>
      <c r="AS433" s="844">
        <f t="shared" si="129"/>
        <v>1.016532</v>
      </c>
      <c r="AT433" s="844">
        <f t="shared" si="133"/>
        <v>1.09785456</v>
      </c>
      <c r="AU433" s="844">
        <f t="shared" si="133"/>
        <v>1.1856829248</v>
      </c>
      <c r="AV433" s="844">
        <f t="shared" si="133"/>
        <v>1.2805375587840002</v>
      </c>
      <c r="AW433" s="618">
        <f t="shared" si="130"/>
        <v>5.5706070435840003</v>
      </c>
      <c r="AX433" s="713">
        <f t="shared" si="131"/>
        <v>16.58906207142347</v>
      </c>
      <c r="AY433" s="891">
        <v>0.96</v>
      </c>
      <c r="AZ433" s="830">
        <v>28.410000000000004</v>
      </c>
      <c r="BA433" s="830">
        <v>-1.94</v>
      </c>
      <c r="BB433" s="830">
        <v>12.01</v>
      </c>
      <c r="BC433" s="830">
        <v>12.920000000000002</v>
      </c>
      <c r="BE433" s="594">
        <v>2011</v>
      </c>
      <c r="BF433" s="856">
        <f t="shared" si="132"/>
        <v>1</v>
      </c>
      <c r="BG433" s="840">
        <v>0.89999999999999991</v>
      </c>
      <c r="BH433" s="823" t="s">
        <v>4455</v>
      </c>
      <c r="BI433" s="823" t="s">
        <v>4456</v>
      </c>
    </row>
    <row r="434" spans="1:61" ht="11.25" hidden="1" customHeight="1" x14ac:dyDescent="0.2">
      <c r="A434" s="822" t="s">
        <v>4974</v>
      </c>
      <c r="B434" s="833" t="s">
        <v>1433</v>
      </c>
      <c r="C434" s="889" t="s">
        <v>107</v>
      </c>
      <c r="D434" s="889" t="s">
        <v>4201</v>
      </c>
      <c r="E434" s="699">
        <v>12</v>
      </c>
      <c r="F434" s="1153">
        <v>323</v>
      </c>
      <c r="G434" s="1153" t="s">
        <v>105</v>
      </c>
      <c r="H434" s="1153" t="s">
        <v>105</v>
      </c>
      <c r="I434">
        <v>233.57</v>
      </c>
      <c r="J434" s="618">
        <f t="shared" si="119"/>
        <v>0.61651753221732242</v>
      </c>
      <c r="K434" s="835">
        <v>0.36</v>
      </c>
      <c r="L434" s="845">
        <v>4</v>
      </c>
      <c r="M434" s="609">
        <f t="shared" si="120"/>
        <v>1.44</v>
      </c>
      <c r="N434" s="828" t="s">
        <v>159</v>
      </c>
      <c r="O434" s="700">
        <v>0.315</v>
      </c>
      <c r="P434" s="603">
        <v>44567</v>
      </c>
      <c r="Q434" s="603">
        <v>44592</v>
      </c>
      <c r="R434" s="609">
        <f t="shared" si="121"/>
        <v>14.285714285714279</v>
      </c>
      <c r="S434" s="667">
        <f>IF(INDEX(Historical!$D$7:$D$1225,MATCH(B434,Historical!$B$7:$B$1249,0))=0,"n/a",(INDEX(Historical!$C$7:$C$1227,MATCH(B434,Historical!$B$7:$B$1249,0))/INDEX(Historical!$D$7:$D$1225,MATCH(B434,Historical!$B$7:$B$1249,0))-1)*100)</f>
        <v>14.285714285714279</v>
      </c>
      <c r="T434" s="667">
        <f>IF(INDEX(Historical!$F$7:$F$1218,MATCH(B434,Historical!$B$7:$B$1249,0))=0,"n/a",((INDEX(Historical!$C$7:$C$1227,MATCH(B434,Historical!$B$7:$B$1249,0))/INDEX(Historical!$F$7:$F$1218,MATCH(B434,Historical!$B$7:$B$1249,0)))^(1/3)-1)*100)</f>
        <v>12.924323465723408</v>
      </c>
      <c r="U434" s="667">
        <f>IF(INDEX(Historical!$H$7:$H$1218,MATCH(B434,Historical!$B$7:$B$1249,0))=0,"n/a",((INDEX(Historical!$C$7:$C$1227,MATCH(B434,Historical!$B$7:$B$1249,0))/INDEX(Historical!$H$7:$H$1218,MATCH(B434,Historical!$B$7:$B$1249,0)))^(1/5)-1)*100)</f>
        <v>10.350921459993479</v>
      </c>
      <c r="V434" s="667">
        <f>IF(INDEX(Historical!$N$7:$N$1218,MATCH(B434,Historical!$B$7:$B$1249,0))=0,"n/a",((INDEX(Historical!$C$7:$C$1227,MATCH(B434,Historical!$B$7:$B$1249,0))/INDEX(Historical!$N$7:$N$1218,MATCH(B434,Historical!$B$7:$B$1249,0)))^(1/10)-1)*100)</f>
        <v>21.824110663778651</v>
      </c>
      <c r="W434" s="668">
        <f t="shared" si="122"/>
        <v>0.47428835105628581</v>
      </c>
      <c r="X434" s="669">
        <f t="shared" si="123"/>
        <v>2.7975463405387786</v>
      </c>
      <c r="Y434" s="628"/>
      <c r="Z434" s="618">
        <f t="shared" si="124"/>
        <v>50.526315789473685</v>
      </c>
      <c r="AA434" s="844">
        <f t="shared" si="125"/>
        <v>81.954385964912277</v>
      </c>
      <c r="AB434" s="845">
        <v>12</v>
      </c>
      <c r="AC434" s="824">
        <v>2.85</v>
      </c>
      <c r="AD434" s="824">
        <v>5.17</v>
      </c>
      <c r="AE434" s="824">
        <v>5.3</v>
      </c>
      <c r="AF434" s="824">
        <v>8.49</v>
      </c>
      <c r="AG434" s="824">
        <v>9.5</v>
      </c>
      <c r="AH434" s="824">
        <v>-13.900000000000002</v>
      </c>
      <c r="AI434" s="824">
        <v>31.2</v>
      </c>
      <c r="AJ434" s="824">
        <v>3.6999999999999997</v>
      </c>
      <c r="AK434" s="824">
        <v>16</v>
      </c>
      <c r="AL434" s="836">
        <v>9850</v>
      </c>
      <c r="AM434" s="830">
        <v>29.7</v>
      </c>
      <c r="AN434" s="824">
        <v>0.98</v>
      </c>
      <c r="AO434" s="705">
        <f t="shared" si="126"/>
        <v>-70.986946972701475</v>
      </c>
      <c r="AP434" s="706">
        <f t="shared" si="127"/>
        <v>10.967438992210802</v>
      </c>
      <c r="AQ434" s="846">
        <f t="shared" si="128"/>
        <v>456.09461099193271</v>
      </c>
      <c r="AR434" s="618">
        <f>INDEX(Historical!$C$7:$C$1227,MATCH(B434,Historical!$B$7:$B$1249,0))*IF(AH434="n/a",1.03,IF(AH434&lt;0,1.01,IF(AH434&gt;10,1.1,(1+AH434/100))))</f>
        <v>1.4543999999999999</v>
      </c>
      <c r="AS434" s="844">
        <f t="shared" si="129"/>
        <v>1.5998399999999999</v>
      </c>
      <c r="AT434" s="844">
        <f t="shared" si="133"/>
        <v>1.7598240000000001</v>
      </c>
      <c r="AU434" s="844">
        <f t="shared" si="133"/>
        <v>1.9358064000000001</v>
      </c>
      <c r="AV434" s="844">
        <f t="shared" si="133"/>
        <v>2.1293870400000001</v>
      </c>
      <c r="AW434" s="618">
        <f t="shared" si="130"/>
        <v>8.8792574399999999</v>
      </c>
      <c r="AX434" s="713">
        <f t="shared" si="131"/>
        <v>3.8015401977993752</v>
      </c>
      <c r="AY434" s="891">
        <v>1.1100000000000001</v>
      </c>
      <c r="AZ434" s="830">
        <v>18.360000000000003</v>
      </c>
      <c r="BA434" s="830">
        <v>-30</v>
      </c>
      <c r="BB434" s="830">
        <v>8.2900000000000009</v>
      </c>
      <c r="BC434" s="830">
        <v>-0.31</v>
      </c>
      <c r="BE434" s="594">
        <v>2011</v>
      </c>
      <c r="BF434" s="856">
        <f t="shared" si="132"/>
        <v>1</v>
      </c>
      <c r="BG434" s="840">
        <v>3.9</v>
      </c>
      <c r="BH434" s="823" t="s">
        <v>4455</v>
      </c>
      <c r="BI434" s="823" t="s">
        <v>4456</v>
      </c>
    </row>
    <row r="435" spans="1:61" ht="11.25" hidden="1" customHeight="1" x14ac:dyDescent="0.2">
      <c r="A435" s="829" t="s">
        <v>4975</v>
      </c>
      <c r="B435" s="833" t="s">
        <v>1419</v>
      </c>
      <c r="C435" s="889" t="s">
        <v>107</v>
      </c>
      <c r="D435" s="889" t="s">
        <v>4205</v>
      </c>
      <c r="E435" s="699">
        <v>8</v>
      </c>
      <c r="F435" s="1153">
        <v>567</v>
      </c>
      <c r="G435" s="1128" t="s">
        <v>36</v>
      </c>
      <c r="H435" s="1128" t="s">
        <v>36</v>
      </c>
      <c r="I435">
        <v>32.93</v>
      </c>
      <c r="J435" s="618">
        <f t="shared" si="119"/>
        <v>2.4293956878226544</v>
      </c>
      <c r="K435" s="835">
        <v>0.2</v>
      </c>
      <c r="L435" s="845">
        <v>4</v>
      </c>
      <c r="M435" s="609">
        <f t="shared" si="120"/>
        <v>0.8</v>
      </c>
      <c r="N435" s="828" t="s">
        <v>458</v>
      </c>
      <c r="O435" s="700">
        <v>0.19</v>
      </c>
      <c r="P435" s="895">
        <v>44323</v>
      </c>
      <c r="Q435" s="895">
        <v>44340</v>
      </c>
      <c r="R435" s="609">
        <f t="shared" si="121"/>
        <v>5.2631578947368469</v>
      </c>
      <c r="S435" s="667">
        <f>IF(INDEX(Historical!$D$7:$D$1225,MATCH(B435,Historical!$B$7:$B$1249,0))=0,"n/a",(INDEX(Historical!$C$7:$C$1227,MATCH(B435,Historical!$B$7:$B$1249,0))/INDEX(Historical!$D$7:$D$1225,MATCH(B435,Historical!$B$7:$B$1249,0))-1)*100)</f>
        <v>9.7222222222222321</v>
      </c>
      <c r="T435" s="667">
        <f>IF(INDEX(Historical!$F$7:$F$1218,MATCH(B435,Historical!$B$7:$B$1249,0))=0,"n/a",((INDEX(Historical!$C$7:$C$1227,MATCH(B435,Historical!$B$7:$B$1249,0))/INDEX(Historical!$F$7:$F$1218,MATCH(B435,Historical!$B$7:$B$1249,0)))^(1/3)-1)*100)</f>
        <v>9.6037164041921308</v>
      </c>
      <c r="U435" s="667">
        <f>IF(INDEX(Historical!$H$7:$H$1218,MATCH(B435,Historical!$B$7:$B$1249,0))=0,"n/a",((INDEX(Historical!$C$7:$C$1227,MATCH(B435,Historical!$B$7:$B$1249,0))/INDEX(Historical!$H$7:$H$1218,MATCH(B435,Historical!$B$7:$B$1249,0)))^(1/5)-1)*100)</f>
        <v>10.478347805926491</v>
      </c>
      <c r="V435" s="667">
        <f>IF(INDEX(Historical!$N$7:$N$1218,MATCH(B435,Historical!$B$7:$B$1249,0))=0,"n/a",((INDEX(Historical!$C$7:$C$1227,MATCH(B435,Historical!$B$7:$B$1249,0))/INDEX(Historical!$N$7:$N$1218,MATCH(B435,Historical!$B$7:$B$1249,0)))^(1/10)-1)*100)</f>
        <v>14.725434074158784</v>
      </c>
      <c r="W435" s="668">
        <f t="shared" si="122"/>
        <v>0.71158159095049189</v>
      </c>
      <c r="X435" s="669">
        <f t="shared" si="123"/>
        <v>1.3097934757408114</v>
      </c>
      <c r="Y435" s="1045"/>
      <c r="Z435" s="618">
        <f t="shared" si="124"/>
        <v>32</v>
      </c>
      <c r="AA435" s="844">
        <f t="shared" si="125"/>
        <v>13.172000000000001</v>
      </c>
      <c r="AB435" s="845">
        <v>12</v>
      </c>
      <c r="AC435" s="824">
        <v>2.5</v>
      </c>
      <c r="AD435" s="824" t="s">
        <v>135</v>
      </c>
      <c r="AE435" s="824">
        <v>3.45</v>
      </c>
      <c r="AF435" s="824">
        <v>1.05</v>
      </c>
      <c r="AG435" s="824">
        <v>8</v>
      </c>
      <c r="AH435" s="824">
        <v>-12.7</v>
      </c>
      <c r="AI435" s="824">
        <v>14.030000000000001</v>
      </c>
      <c r="AJ435" s="824">
        <v>8</v>
      </c>
      <c r="AK435" s="824" t="s">
        <v>135</v>
      </c>
      <c r="AL435" s="836">
        <v>522.30999999999995</v>
      </c>
      <c r="AM435" s="830">
        <v>1.7000000000000002</v>
      </c>
      <c r="AN435" s="824">
        <v>0.14000000000000001</v>
      </c>
      <c r="AO435" s="705">
        <f t="shared" si="126"/>
        <v>-0.26425650625085595</v>
      </c>
      <c r="AP435" s="706">
        <f t="shared" si="127"/>
        <v>12.907743493749145</v>
      </c>
      <c r="AQ435" s="846">
        <f t="shared" si="128"/>
        <v>-21.597619083771868</v>
      </c>
      <c r="AR435" s="618">
        <f>INDEX(Historical!$C$7:$C$1227,MATCH(B435,Historical!$B$7:$B$1249,0))*IF(AH435="n/a",1.03,IF(AH435&lt;0,1.01,IF(AH435&gt;10,1.1,(1+AH435/100))))</f>
        <v>0.79790000000000005</v>
      </c>
      <c r="AS435" s="844">
        <f t="shared" si="129"/>
        <v>0.87769000000000008</v>
      </c>
      <c r="AT435" s="844">
        <f t="shared" si="133"/>
        <v>0.90402070000000012</v>
      </c>
      <c r="AU435" s="844">
        <f t="shared" si="133"/>
        <v>0.93114132100000013</v>
      </c>
      <c r="AV435" s="844">
        <f t="shared" si="133"/>
        <v>0.95907556063000021</v>
      </c>
      <c r="AW435" s="618">
        <f t="shared" si="130"/>
        <v>4.4698275816300006</v>
      </c>
      <c r="AX435" s="713">
        <f t="shared" si="131"/>
        <v>13.573724815153357</v>
      </c>
      <c r="AY435" s="891">
        <v>0.55000000000000004</v>
      </c>
      <c r="AZ435" s="830">
        <v>33.01</v>
      </c>
      <c r="BA435" s="830">
        <v>-5.6899999999999995</v>
      </c>
      <c r="BB435" s="830">
        <v>3.8899999999999997</v>
      </c>
      <c r="BC435" s="830">
        <v>15.32</v>
      </c>
      <c r="BE435" s="594">
        <v>2014</v>
      </c>
      <c r="BF435" s="856">
        <f t="shared" si="132"/>
        <v>1</v>
      </c>
      <c r="BG435" s="840">
        <v>0.89999999999999991</v>
      </c>
      <c r="BH435" s="823" t="s">
        <v>4455</v>
      </c>
      <c r="BI435" s="823" t="s">
        <v>4456</v>
      </c>
    </row>
    <row r="436" spans="1:61" s="737" customFormat="1" ht="11.25" hidden="1" customHeight="1" x14ac:dyDescent="0.2">
      <c r="A436" s="720" t="s">
        <v>1436</v>
      </c>
      <c r="B436" s="743" t="s">
        <v>1437</v>
      </c>
      <c r="C436" s="889" t="s">
        <v>177</v>
      </c>
      <c r="D436" s="889" t="s">
        <v>4203</v>
      </c>
      <c r="E436" s="721">
        <v>10</v>
      </c>
      <c r="F436" s="1153">
        <v>504</v>
      </c>
      <c r="G436" s="1154" t="s">
        <v>105</v>
      </c>
      <c r="H436" s="1154" t="s">
        <v>105</v>
      </c>
      <c r="I436" t="n">
        <v>31.37</v>
      </c>
      <c r="J436" s="723">
        <f t="shared" si="119"/>
        <v>9.8820529167994895</v>
      </c>
      <c r="K436" s="724">
        <v>0.77500000000000002</v>
      </c>
      <c r="L436" s="725">
        <v>4</v>
      </c>
      <c r="M436" s="726">
        <f t="shared" si="120"/>
        <v>3.1</v>
      </c>
      <c r="N436" s="727" t="s">
        <v>106</v>
      </c>
      <c r="O436" s="728">
        <v>0.70499999999999996</v>
      </c>
      <c r="P436" s="1066">
        <v>44879</v>
      </c>
      <c r="Q436" s="1066">
        <v>44887</v>
      </c>
      <c r="R436" s="726">
        <f t="shared" si="121"/>
        <v>9.9290780141844053</v>
      </c>
      <c r="S436" s="667">
        <f>IF(INDEX(Historical!$D$7:$D$1225,MATCH(B436,Historical!$B$7:$B$1249,0))=0,"n/a",(INDEX(Historical!$C$7:$C$1227,MATCH(B436,Historical!$B$7:$B$1249,0))/INDEX(Historical!$D$7:$D$1225,MATCH(B436,Historical!$B$7:$B$1249,0))-1)*100)</f>
        <v>0.63636363636363491</v>
      </c>
      <c r="T436" s="667">
        <f>IF(INDEX(Historical!$F$7:$F$1218,MATCH(B436,Historical!$B$7:$B$1249,0))=0,"n/a",((INDEX(Historical!$C$7:$C$1227,MATCH(B436,Historical!$B$7:$B$1249,0))/INDEX(Historical!$F$7:$F$1218,MATCH(B436,Historical!$B$7:$B$1249,0)))^(1/3)-1)*100)</f>
        <v>3.5848148590610585</v>
      </c>
      <c r="U436" s="667">
        <f>IF(INDEX(Historical!$H$7:$H$1218,MATCH(B436,Historical!$B$7:$B$1249,0))=0,"n/a",((INDEX(Historical!$C$7:$C$1227,MATCH(B436,Historical!$B$7:$B$1249,0))/INDEX(Historical!$H$7:$H$1218,MATCH(B436,Historical!$B$7:$B$1249,0)))^(1/5)-1)*100)</f>
        <v>6.3942894088214963</v>
      </c>
      <c r="V436" s="667" t="str">
        <f>IF(INDEX(Historical!$N$7:$N$1218,MATCH(B436,Historical!$B$7:$B$1249,0))=0,"n/a",((INDEX(Historical!$C$7:$C$1227,MATCH(B436,Historical!$B$7:$B$1249,0))/INDEX(Historical!$N$7:$N$1218,MATCH(B436,Historical!$B$7:$B$1249,0)))^(1/10)-1)*100)</f>
        <v>n/a</v>
      </c>
      <c r="W436" s="668" t="str">
        <f t="shared" si="122"/>
        <v>n/a</v>
      </c>
      <c r="X436" s="669">
        <f t="shared" si="123"/>
        <v>2.1653536772168969E-2</v>
      </c>
      <c r="Y436" s="738"/>
      <c r="Z436" s="723">
        <f t="shared" si="124"/>
        <v>82.010582010582027</v>
      </c>
      <c r="AA436" s="730">
        <f t="shared" si="125"/>
        <v>8.2989417989417991</v>
      </c>
      <c r="AB436" s="725">
        <v>12</v>
      </c>
      <c r="AC436" s="731">
        <v>3.78</v>
      </c>
      <c r="AD436" s="731">
        <v>0.9</v>
      </c>
      <c r="AE436" s="731">
        <v>3.08</v>
      </c>
      <c r="AF436" s="731">
        <v>2.88</v>
      </c>
      <c r="AG436" s="731">
        <v>33.700000000000003</v>
      </c>
      <c r="AH436" s="731">
        <v>456.79999999999995</v>
      </c>
      <c r="AI436" s="731">
        <v>-1.37</v>
      </c>
      <c r="AJ436" s="731">
        <v>295.3</v>
      </c>
      <c r="AK436" s="731">
        <v>9.94</v>
      </c>
      <c r="AL436" s="732">
        <v>34430</v>
      </c>
      <c r="AM436" s="733">
        <v>64.7</v>
      </c>
      <c r="AN436" s="731">
        <v>1.75</v>
      </c>
      <c r="AO436" s="734">
        <f t="shared" si="126"/>
        <v>7.9774005266791885</v>
      </c>
      <c r="AP436" s="735">
        <f t="shared" si="127"/>
        <v>16.276342325620988</v>
      </c>
      <c r="AQ436" s="846">
        <f t="shared" si="128"/>
        <v>3.0662190178988968</v>
      </c>
      <c r="AR436" s="618">
        <f>INDEX(Historical!$C$7:$C$1227,MATCH(B436,Historical!$B$7:$B$1249,0))*IF(AH436="n/a",1.03,IF(AH436&lt;0,1.01,IF(AH436&gt;10,1.1,(1+AH436/100))))</f>
        <v>3.0442500000000003</v>
      </c>
      <c r="AS436" s="730">
        <f t="shared" si="129"/>
        <v>3.0746925000000003</v>
      </c>
      <c r="AT436" s="730">
        <f t="shared" si="133"/>
        <v>3.3803169345000001</v>
      </c>
      <c r="AU436" s="730">
        <f t="shared" si="133"/>
        <v>3.7163204377893</v>
      </c>
      <c r="AV436" s="730">
        <f t="shared" si="133"/>
        <v>4.0857226893055563</v>
      </c>
      <c r="AW436" s="723">
        <f t="shared" si="130"/>
        <v>17.301302561594856</v>
      </c>
      <c r="AX436" s="736">
        <f t="shared" si="131"/>
        <v>55.152383046206111</v>
      </c>
      <c r="AY436" s="892">
        <v>1.46</v>
      </c>
      <c r="AZ436" s="733">
        <v>23.76</v>
      </c>
      <c r="BA436" s="733">
        <v>-4.2299999999999995</v>
      </c>
      <c r="BB436" s="733">
        <v>5.04</v>
      </c>
      <c r="BC436" s="733">
        <v>5.8999999999999995</v>
      </c>
      <c r="BD436" s="866"/>
      <c r="BE436" s="594">
        <v>2013</v>
      </c>
      <c r="BF436" s="856">
        <f t="shared" si="132"/>
        <v>1</v>
      </c>
      <c r="BG436" s="784">
        <v>10.7</v>
      </c>
      <c r="BH436" s="823" t="s">
        <v>4455</v>
      </c>
      <c r="BI436" s="823" t="s">
        <v>4458</v>
      </c>
    </row>
    <row r="437" spans="1:61" ht="11.25" hidden="1" customHeight="1" x14ac:dyDescent="0.2">
      <c r="A437" s="829" t="s">
        <v>4977</v>
      </c>
      <c r="B437" s="833" t="s">
        <v>3788</v>
      </c>
      <c r="C437" s="889" t="s">
        <v>4186</v>
      </c>
      <c r="D437" s="889" t="s">
        <v>4187</v>
      </c>
      <c r="E437" s="699">
        <v>9</v>
      </c>
      <c r="F437" s="1153">
        <v>528</v>
      </c>
      <c r="G437" s="1119" t="s">
        <v>105</v>
      </c>
      <c r="H437" s="1119" t="s">
        <v>105</v>
      </c>
      <c r="I437" t="n">
        <v>11.8</v>
      </c>
      <c r="J437" s="618">
        <f t="shared" si="119"/>
        <v>9.8305084745762699</v>
      </c>
      <c r="K437" s="835">
        <v>0.28999999999999998</v>
      </c>
      <c r="L437" s="845">
        <v>4</v>
      </c>
      <c r="M437" s="609">
        <f t="shared" si="120"/>
        <v>1.1599999999999999</v>
      </c>
      <c r="N437" s="828" t="s">
        <v>458</v>
      </c>
      <c r="O437" s="700">
        <v>0.28000000000000003</v>
      </c>
      <c r="P437" s="603">
        <v>44636</v>
      </c>
      <c r="Q437" s="603">
        <v>44665</v>
      </c>
      <c r="R437" s="609">
        <f t="shared" si="121"/>
        <v>3.5714285714285547</v>
      </c>
      <c r="S437" s="667">
        <f>IF(INDEX(Historical!$D$7:$D$1225,MATCH(B437,Historical!$B$7:$B$1249,0))=0,"n/a",(INDEX(Historical!$C$7:$C$1227,MATCH(B437,Historical!$B$7:$B$1249,0))/INDEX(Historical!$D$7:$D$1225,MATCH(B437,Historical!$B$7:$B$1249,0))-1)*100)</f>
        <v>3.7383177570093462</v>
      </c>
      <c r="T437" s="667">
        <f>IF(INDEX(Historical!$F$7:$F$1218,MATCH(B437,Historical!$B$7:$B$1249,0))=0,"n/a",((INDEX(Historical!$C$7:$C$1227,MATCH(B437,Historical!$B$7:$B$1249,0))/INDEX(Historical!$F$7:$F$1218,MATCH(B437,Historical!$B$7:$B$1249,0)))^(1/3)-1)*100)</f>
        <v>3.8873324124418351</v>
      </c>
      <c r="U437" s="667">
        <f>IF(INDEX(Historical!$H$7:$H$1218,MATCH(B437,Historical!$B$7:$B$1249,0))=0,"n/a",((INDEX(Historical!$C$7:$C$1227,MATCH(B437,Historical!$B$7:$B$1249,0))/INDEX(Historical!$H$7:$H$1218,MATCH(B437,Historical!$B$7:$B$1249,0)))^(1/5)-1)*100)</f>
        <v>4.2836189040638795</v>
      </c>
      <c r="V437" s="667">
        <f>IF(INDEX(Historical!$N$7:$N$1218,MATCH(B437,Historical!$B$7:$B$1249,0))=0,"n/a",((INDEX(Historical!$C$7:$C$1227,MATCH(B437,Historical!$B$7:$B$1249,0))/INDEX(Historical!$N$7:$N$1218,MATCH(B437,Historical!$B$7:$B$1249,0)))^(1/10)-1)*100)</f>
        <v>3.3292552440287393</v>
      </c>
      <c r="W437" s="668">
        <f t="shared" si="122"/>
        <v>1.2866598052963529</v>
      </c>
      <c r="X437" s="669">
        <f t="shared" si="123"/>
        <v>0.82377286616613066</v>
      </c>
      <c r="Y437" s="834"/>
      <c r="Z437" s="618">
        <f t="shared" si="124"/>
        <v>55.769230769230759</v>
      </c>
      <c r="AA437" s="844">
        <f t="shared" si="125"/>
        <v>5.6730769230769234</v>
      </c>
      <c r="AB437" s="845">
        <v>12</v>
      </c>
      <c r="AC437" s="824">
        <v>2.08</v>
      </c>
      <c r="AD437" s="824">
        <v>0.68</v>
      </c>
      <c r="AE437" s="824">
        <v>4.93</v>
      </c>
      <c r="AF437" s="824">
        <v>0.88</v>
      </c>
      <c r="AG437" s="824">
        <v>14.2</v>
      </c>
      <c r="AH437" s="824">
        <v>36.9</v>
      </c>
      <c r="AI437" s="824">
        <v>-37.35</v>
      </c>
      <c r="AJ437" s="824">
        <v>5.2</v>
      </c>
      <c r="AK437" s="824">
        <v>9.1</v>
      </c>
      <c r="AL437" s="836">
        <v>7750</v>
      </c>
      <c r="AM437" s="830">
        <v>1.2</v>
      </c>
      <c r="AN437" s="824">
        <v>1.07</v>
      </c>
      <c r="AO437" s="705">
        <f t="shared" si="126"/>
        <v>8.4410504555632251</v>
      </c>
      <c r="AP437" s="706">
        <f t="shared" si="127"/>
        <v>14.114127378640148</v>
      </c>
      <c r="AQ437" s="846">
        <f t="shared" si="128"/>
        <v>-52.895823764729535</v>
      </c>
      <c r="AR437" s="618">
        <f>INDEX(Historical!$C$7:$C$1227,MATCH(B437,Historical!$B$7:$B$1249,0))*IF(AH437="n/a",1.03,IF(AH437&lt;0,1.01,IF(AH437&gt;10,1.1,(1+AH437/100))))</f>
        <v>1.2210000000000003</v>
      </c>
      <c r="AS437" s="844">
        <f t="shared" si="129"/>
        <v>1.2332100000000004</v>
      </c>
      <c r="AT437" s="844">
        <f t="shared" si="133"/>
        <v>1.3454321100000004</v>
      </c>
      <c r="AU437" s="844">
        <f t="shared" si="133"/>
        <v>1.4678664320100003</v>
      </c>
      <c r="AV437" s="844">
        <f t="shared" si="133"/>
        <v>1.6014422773229102</v>
      </c>
      <c r="AW437" s="618">
        <f t="shared" si="130"/>
        <v>6.8689508193329116</v>
      </c>
      <c r="AX437" s="713">
        <f t="shared" si="131"/>
        <v>58.211447621465354</v>
      </c>
      <c r="AY437" s="891">
        <v>0.86</v>
      </c>
      <c r="AZ437" s="830">
        <v>32.53</v>
      </c>
      <c r="BA437" s="830">
        <v>-45.629999999999995</v>
      </c>
      <c r="BB437" s="830">
        <v>12.23</v>
      </c>
      <c r="BC437" s="830">
        <v>-18.86</v>
      </c>
      <c r="BE437" s="594">
        <v>2014</v>
      </c>
      <c r="BF437" s="856">
        <f t="shared" si="132"/>
        <v>1</v>
      </c>
      <c r="BG437" s="840">
        <v>6.3</v>
      </c>
      <c r="BH437" s="823" t="s">
        <v>4455</v>
      </c>
      <c r="BI437" s="823" t="s">
        <v>4457</v>
      </c>
    </row>
    <row r="438" spans="1:61" ht="11.25" hidden="1" customHeight="1" x14ac:dyDescent="0.2">
      <c r="A438" s="839" t="s">
        <v>5280</v>
      </c>
      <c r="B438" s="833" t="s">
        <v>5268</v>
      </c>
      <c r="C438" s="889" t="s">
        <v>4061</v>
      </c>
      <c r="D438" s="889" t="s">
        <v>4193</v>
      </c>
      <c r="E438" s="699">
        <v>5</v>
      </c>
      <c r="F438" s="1153">
        <v>697</v>
      </c>
      <c r="G438" s="1153" t="s">
        <v>105</v>
      </c>
      <c r="H438" s="1153" t="s">
        <v>105</v>
      </c>
      <c r="I438" t="n">
        <v>386.1</v>
      </c>
      <c r="J438" s="618">
        <f t="shared" si="119"/>
        <v>0.77700077700077697</v>
      </c>
      <c r="K438" s="835">
        <v>0.75</v>
      </c>
      <c r="L438" s="845">
        <v>4</v>
      </c>
      <c r="M438" s="609">
        <f t="shared" si="120"/>
        <v>3</v>
      </c>
      <c r="N438" s="828" t="s">
        <v>484</v>
      </c>
      <c r="O438" s="700">
        <v>0.6</v>
      </c>
      <c r="P438" s="603">
        <v>44650</v>
      </c>
      <c r="Q438" s="603">
        <v>44666</v>
      </c>
      <c r="R438" s="609">
        <f t="shared" si="121"/>
        <v>25.000000000000007</v>
      </c>
      <c r="S438" s="667">
        <f>IF(INDEX(Historical!$D$7:$D$1225,MATCH(B438,Historical!$B$7:$B$1249,0))=0,"n/a",(INDEX(Historical!$C$7:$C$1227,MATCH(B438,Historical!$B$7:$B$1249,0))/INDEX(Historical!$D$7:$D$1225,MATCH(B438,Historical!$B$7:$B$1249,0))-1)*100)</f>
        <v>21.052631578947366</v>
      </c>
      <c r="T438" s="667">
        <f>IF(INDEX(Historical!$F$7:$F$1218,MATCH(B438,Historical!$B$7:$B$1249,0))=0,"n/a",((INDEX(Historical!$C$7:$C$1227,MATCH(B438,Historical!$B$7:$B$1249,0))/INDEX(Historical!$F$7:$F$1218,MATCH(B438,Historical!$B$7:$B$1249,0)))^(1/3)-1)*100)</f>
        <v>27.872861448303944</v>
      </c>
      <c r="U438" s="667">
        <f>IF(INDEX(Historical!$H$7:$H$1218,MATCH(B438,Historical!$B$7:$B$1249,0))=0,"n/a",((INDEX(Historical!$C$7:$C$1227,MATCH(B438,Historical!$B$7:$B$1249,0))/INDEX(Historical!$H$7:$H$1218,MATCH(B438,Historical!$B$7:$B$1249,0)))^(1/5)-1)*100)</f>
        <v>23.517237451927929</v>
      </c>
      <c r="V438" s="667" t="str">
        <f>IF(INDEX(Historical!$N$7:$N$1218,MATCH(B438,Historical!$B$7:$B$1249,0))=0,"n/a",((INDEX(Historical!$C$7:$C$1227,MATCH(B438,Historical!$B$7:$B$1249,0))/INDEX(Historical!$N$7:$N$1218,MATCH(B438,Historical!$B$7:$B$1249,0)))^(1/10)-1)*100)</f>
        <v>n/a</v>
      </c>
      <c r="W438" s="668" t="str">
        <f t="shared" si="122"/>
        <v>n/a</v>
      </c>
      <c r="X438" s="669">
        <f t="shared" si="123"/>
        <v>0.73262421968622826</v>
      </c>
      <c r="Y438" s="640"/>
      <c r="Z438" s="618">
        <f t="shared" si="124"/>
        <v>37.037037037037038</v>
      </c>
      <c r="AA438" s="844">
        <f t="shared" si="125"/>
        <v>47.666666666666671</v>
      </c>
      <c r="AB438" s="845">
        <v>12</v>
      </c>
      <c r="AC438" s="824">
        <v>8.1</v>
      </c>
      <c r="AD438" s="824">
        <v>1.78</v>
      </c>
      <c r="AE438" s="824">
        <v>9.93</v>
      </c>
      <c r="AF438" s="824">
        <v>10.86</v>
      </c>
      <c r="AG438" s="824">
        <v>28.299999999999997</v>
      </c>
      <c r="AH438" s="824">
        <v>44.5</v>
      </c>
      <c r="AI438" s="824">
        <v>4.5999999999999996</v>
      </c>
      <c r="AJ438" s="824">
        <v>32.1</v>
      </c>
      <c r="AK438" s="824">
        <v>24.54</v>
      </c>
      <c r="AL438" s="836">
        <v>16590</v>
      </c>
      <c r="AM438" s="830">
        <v>4</v>
      </c>
      <c r="AN438" s="824">
        <v>0</v>
      </c>
      <c r="AO438" s="705">
        <f t="shared" si="126"/>
        <v>-23.372428437737966</v>
      </c>
      <c r="AP438" s="706">
        <f t="shared" si="127"/>
        <v>24.294238228928705</v>
      </c>
      <c r="AQ438" s="846">
        <f t="shared" si="128"/>
        <v>379.65728505998015</v>
      </c>
      <c r="AR438" s="618">
        <f>INDEX(Historical!$C$7:$C$1227,MATCH(B438,Historical!$B$7:$B$1249,0))*IF(AH438="n/a",1.03,IF(AH438&lt;0,1.01,IF(AH438&gt;10,1.1,(1+AH438/100))))</f>
        <v>2.5299999999999998</v>
      </c>
      <c r="AS438" s="844">
        <f t="shared" si="129"/>
        <v>2.6463799999999997</v>
      </c>
      <c r="AT438" s="844">
        <f t="shared" ref="AT438:AV457" si="134">IF($AK438="n/a",1.03*AS438,IF($AK438&lt;0,1.01*AS438,IF($AK438&gt;10,1.1*AS438,(1+$AK438/100)*AS438)))</f>
        <v>2.9110179999999999</v>
      </c>
      <c r="AU438" s="844">
        <f t="shared" si="134"/>
        <v>3.2021198000000002</v>
      </c>
      <c r="AV438" s="844">
        <f t="shared" si="134"/>
        <v>3.5223317800000005</v>
      </c>
      <c r="AW438" s="618">
        <f t="shared" si="130"/>
        <v>14.811849580000001</v>
      </c>
      <c r="AX438" s="713">
        <f t="shared" si="131"/>
        <v>3.8362728774928772</v>
      </c>
      <c r="AY438" s="891">
        <v>1.1100000000000001</v>
      </c>
      <c r="AZ438" s="830">
        <v>26.61</v>
      </c>
      <c r="BA438" s="830">
        <v>-33.410000000000004</v>
      </c>
      <c r="BB438" s="830">
        <v>6.5600000000000005</v>
      </c>
      <c r="BC438" s="830">
        <v>-9.07</v>
      </c>
      <c r="BE438" s="594">
        <v>2018</v>
      </c>
      <c r="BF438" s="856">
        <f t="shared" si="132"/>
        <v>1</v>
      </c>
      <c r="BG438" s="840">
        <v>22.3</v>
      </c>
      <c r="BH438" s="823" t="s">
        <v>4455</v>
      </c>
      <c r="BI438" s="823" t="s">
        <v>4456</v>
      </c>
    </row>
    <row r="439" spans="1:61" ht="11.25" hidden="1" customHeight="1" x14ac:dyDescent="0.2">
      <c r="A439" s="829" t="s">
        <v>4978</v>
      </c>
      <c r="B439" s="833" t="s">
        <v>1413</v>
      </c>
      <c r="C439" s="889" t="s">
        <v>152</v>
      </c>
      <c r="D439" s="889" t="s">
        <v>4215</v>
      </c>
      <c r="E439" s="699">
        <v>12</v>
      </c>
      <c r="F439" s="1153">
        <v>389</v>
      </c>
      <c r="G439" s="1121" t="s">
        <v>114</v>
      </c>
      <c r="H439" s="1121" t="s">
        <v>114</v>
      </c>
      <c r="I439" t="n">
        <v>108.78</v>
      </c>
      <c r="J439" s="618">
        <f t="shared" si="119"/>
        <v>2.6843169700312557</v>
      </c>
      <c r="K439" s="835">
        <v>0.73</v>
      </c>
      <c r="L439" s="845">
        <v>4</v>
      </c>
      <c r="M439" s="609">
        <f t="shared" si="120"/>
        <v>2.92</v>
      </c>
      <c r="N439" s="828" t="s">
        <v>591</v>
      </c>
      <c r="O439" s="700">
        <v>0.69</v>
      </c>
      <c r="P439" s="603">
        <v>44909</v>
      </c>
      <c r="Q439" s="603">
        <v>44935</v>
      </c>
      <c r="R439" s="609">
        <f t="shared" si="121"/>
        <v>5.7971014492753676</v>
      </c>
      <c r="S439" s="667">
        <f>IF(INDEX(Historical!$D$7:$D$1225,MATCH(B439,Historical!$B$7:$B$1249,0))=0,"n/a",(INDEX(Historical!$C$7:$C$1227,MATCH(B439,Historical!$B$7:$B$1249,0))/INDEX(Historical!$D$7:$D$1225,MATCH(B439,Historical!$B$7:$B$1249,0))-1)*100)</f>
        <v>6.5573770491803351</v>
      </c>
      <c r="T439" s="667">
        <f>IF(INDEX(Historical!$F$7:$F$1218,MATCH(B439,Historical!$B$7:$B$1249,0))=0,"n/a",((INDEX(Historical!$C$7:$C$1227,MATCH(B439,Historical!$B$7:$B$1249,0))/INDEX(Historical!$F$7:$F$1218,MATCH(B439,Historical!$B$7:$B$1249,0)))^(1/3)-1)*100)</f>
        <v>10.63453285514775</v>
      </c>
      <c r="U439" s="667">
        <f>IF(INDEX(Historical!$H$7:$H$1218,MATCH(B439,Historical!$B$7:$B$1249,0))=0,"n/a",((INDEX(Historical!$C$7:$C$1227,MATCH(B439,Historical!$B$7:$B$1249,0))/INDEX(Historical!$H$7:$H$1218,MATCH(B439,Historical!$B$7:$B$1249,0)))^(1/5)-1)*100)</f>
        <v>7.1596052225361806</v>
      </c>
      <c r="V439" s="667">
        <f>IF(INDEX(Historical!$N$7:$N$1218,MATCH(B439,Historical!$B$7:$B$1249,0))=0,"n/a",((INDEX(Historical!$C$7:$C$1227,MATCH(B439,Historical!$B$7:$B$1249,0))/INDEX(Historical!$N$7:$N$1218,MATCH(B439,Historical!$B$7:$B$1249,0)))^(1/10)-1)*100)</f>
        <v>5.514701825660917</v>
      </c>
      <c r="W439" s="668">
        <f t="shared" si="122"/>
        <v>1.2982760353825888</v>
      </c>
      <c r="X439" s="669">
        <f t="shared" si="123"/>
        <v>0.25388671001901353</v>
      </c>
      <c r="Y439" s="628"/>
      <c r="Z439" s="618">
        <f t="shared" si="124"/>
        <v>48.34437086092715</v>
      </c>
      <c r="AA439" s="844">
        <f t="shared" si="125"/>
        <v>18.009933774834437</v>
      </c>
      <c r="AB439" s="845">
        <v>12</v>
      </c>
      <c r="AC439" s="824">
        <v>6.04</v>
      </c>
      <c r="AD439" s="824">
        <v>1.55</v>
      </c>
      <c r="AE439" s="824">
        <v>4.68</v>
      </c>
      <c r="AF439" s="824">
        <v>6.2</v>
      </c>
      <c r="AG439" s="824">
        <v>36.6</v>
      </c>
      <c r="AH439" s="824">
        <v>173.5</v>
      </c>
      <c r="AI439" s="824">
        <v>2.29</v>
      </c>
      <c r="AJ439" s="824">
        <v>28.199999999999996</v>
      </c>
      <c r="AK439" s="824">
        <v>11.67</v>
      </c>
      <c r="AL439" s="836">
        <v>276160</v>
      </c>
      <c r="AM439" s="830">
        <v>0.1</v>
      </c>
      <c r="AN439" s="824">
        <v>0.68</v>
      </c>
      <c r="AO439" s="705">
        <f t="shared" si="126"/>
        <v>-8.1660115822670001</v>
      </c>
      <c r="AP439" s="706">
        <f t="shared" si="127"/>
        <v>9.8439221925674367</v>
      </c>
      <c r="AQ439" s="846">
        <f t="shared" si="128"/>
        <v>122.77202038952888</v>
      </c>
      <c r="AR439" s="618">
        <f>INDEX(Historical!$C$7:$C$1227,MATCH(B439,Historical!$B$7:$B$1249,0))*IF(AH439="n/a",1.03,IF(AH439&lt;0,1.01,IF(AH439&gt;10,1.1,(1+AH439/100))))</f>
        <v>2.8600000000000003</v>
      </c>
      <c r="AS439" s="844">
        <f t="shared" si="129"/>
        <v>2.925494</v>
      </c>
      <c r="AT439" s="844">
        <f t="shared" si="134"/>
        <v>3.2180434000000004</v>
      </c>
      <c r="AU439" s="844">
        <f t="shared" si="134"/>
        <v>3.5398477400000008</v>
      </c>
      <c r="AV439" s="844">
        <f t="shared" si="134"/>
        <v>3.8938325140000014</v>
      </c>
      <c r="AW439" s="618">
        <f t="shared" si="130"/>
        <v>16.437217654000001</v>
      </c>
      <c r="AX439" s="713">
        <f t="shared" si="131"/>
        <v>15.110514482441625</v>
      </c>
      <c r="AY439" s="891">
        <v>0.4</v>
      </c>
      <c r="AZ439" s="830">
        <v>54.010000000000005</v>
      </c>
      <c r="BA439" s="830">
        <v>0.97</v>
      </c>
      <c r="BB439" s="830">
        <v>14.979999999999999</v>
      </c>
      <c r="BC439" s="830">
        <v>23.72</v>
      </c>
      <c r="BE439" s="594">
        <v>2012</v>
      </c>
      <c r="BF439" s="856">
        <f t="shared" si="132"/>
        <v>1</v>
      </c>
      <c r="BG439" s="840">
        <v>14.299999999999999</v>
      </c>
      <c r="BH439" s="823" t="s">
        <v>4455</v>
      </c>
      <c r="BI439" s="823" t="s">
        <v>4456</v>
      </c>
    </row>
    <row r="440" spans="1:61" ht="11.25" hidden="1" customHeight="1" x14ac:dyDescent="0.2">
      <c r="A440" s="839" t="s">
        <v>5311</v>
      </c>
      <c r="B440" s="833" t="s">
        <v>5308</v>
      </c>
      <c r="C440" s="889" t="s">
        <v>111</v>
      </c>
      <c r="D440" s="889" t="s">
        <v>4223</v>
      </c>
      <c r="E440" s="699">
        <v>6</v>
      </c>
      <c r="F440" s="1153">
        <v>660</v>
      </c>
      <c r="G440" s="1153" t="s">
        <v>105</v>
      </c>
      <c r="H440" s="1153" t="s">
        <v>105</v>
      </c>
      <c r="I440">
        <v>20.350000000000001</v>
      </c>
      <c r="J440" s="618">
        <f t="shared" si="119"/>
        <v>1.1793611793611791</v>
      </c>
      <c r="K440" s="835">
        <v>0.06</v>
      </c>
      <c r="L440" s="845">
        <v>4</v>
      </c>
      <c r="M440" s="609">
        <f t="shared" si="120"/>
        <v>0.24</v>
      </c>
      <c r="N440" s="828" t="s">
        <v>316</v>
      </c>
      <c r="O440" s="700">
        <v>0.04</v>
      </c>
      <c r="P440" s="603">
        <v>44636</v>
      </c>
      <c r="Q440" s="603">
        <v>44651</v>
      </c>
      <c r="R440" s="609">
        <f t="shared" si="121"/>
        <v>49.999999999999986</v>
      </c>
      <c r="S440" s="667">
        <f>IF(INDEX(Historical!$D$7:$D$1225,MATCH(B440,Historical!$B$7:$B$1249,0))=0,"n/a",(INDEX(Historical!$C$7:$C$1227,MATCH(B440,Historical!$B$7:$B$1249,0))/INDEX(Historical!$D$7:$D$1225,MATCH(B440,Historical!$B$7:$B$1249,0))-1)*100)</f>
        <v>19.999999999999996</v>
      </c>
      <c r="T440" s="667">
        <f>IF(INDEX(Historical!$F$7:$F$1218,MATCH(B440,Historical!$B$7:$B$1249,0))=0,"n/a",((INDEX(Historical!$C$7:$C$1227,MATCH(B440,Historical!$B$7:$B$1249,0))/INDEX(Historical!$F$7:$F$1218,MATCH(B440,Historical!$B$7:$B$1249,0)))^(1/3)-1)*100)</f>
        <v>33.886590016433885</v>
      </c>
      <c r="U440" s="667">
        <f>IF(INDEX(Historical!$H$7:$H$1218,MATCH(B440,Historical!$B$7:$B$1249,0))=0,"n/a",((INDEX(Historical!$C$7:$C$1227,MATCH(B440,Historical!$B$7:$B$1249,0))/INDEX(Historical!$H$7:$H$1218,MATCH(B440,Historical!$B$7:$B$1249,0)))^(1/5)-1)*100)</f>
        <v>31.95079107728942</v>
      </c>
      <c r="V440" s="667">
        <f>IF(INDEX(Historical!$N$7:$N$1218,MATCH(B440,Historical!$B$7:$B$1249,0))=0,"n/a",((INDEX(Historical!$C$7:$C$1227,MATCH(B440,Historical!$B$7:$B$1249,0))/INDEX(Historical!$N$7:$N$1218,MATCH(B440,Historical!$B$7:$B$1249,0)))^(1/10)-1)*100)</f>
        <v>22.322439870612243</v>
      </c>
      <c r="W440" s="668">
        <f t="shared" si="122"/>
        <v>1.4313305921075865</v>
      </c>
      <c r="X440" s="669">
        <f t="shared" si="123"/>
        <v>1.5895915958850457</v>
      </c>
      <c r="Y440" s="640"/>
      <c r="Z440" s="618">
        <f t="shared" si="124"/>
        <v>18.045112781954884</v>
      </c>
      <c r="AA440" s="844">
        <f t="shared" si="125"/>
        <v>15.300751879699249</v>
      </c>
      <c r="AB440" s="845">
        <v>12</v>
      </c>
      <c r="AC440" s="824">
        <v>1.33</v>
      </c>
      <c r="AD440" s="824">
        <v>1.57</v>
      </c>
      <c r="AE440" s="824">
        <v>1.39</v>
      </c>
      <c r="AF440" s="824">
        <v>2.48</v>
      </c>
      <c r="AG440" s="824">
        <v>16.600000000000001</v>
      </c>
      <c r="AH440" s="824">
        <v>22.6</v>
      </c>
      <c r="AI440" s="824">
        <v>-0.74</v>
      </c>
      <c r="AJ440" s="824">
        <v>20.100000000000001</v>
      </c>
      <c r="AK440" s="824">
        <v>10</v>
      </c>
      <c r="AL440" s="836">
        <v>1670</v>
      </c>
      <c r="AM440" s="830">
        <v>0.2</v>
      </c>
      <c r="AN440" s="824">
        <v>0</v>
      </c>
      <c r="AO440" s="705">
        <f t="shared" si="126"/>
        <v>17.829400376951348</v>
      </c>
      <c r="AP440" s="706">
        <f t="shared" si="127"/>
        <v>33.130152256650597</v>
      </c>
      <c r="AQ440" s="846">
        <f t="shared" si="128"/>
        <v>29.864655462958623</v>
      </c>
      <c r="AR440" s="618">
        <f>INDEX(Historical!$C$7:$C$1227,MATCH(B440,Historical!$B$7:$B$1249,0))*IF(AH440="n/a",1.03,IF(AH440&lt;0,1.01,IF(AH440&gt;10,1.1,(1+AH440/100))))</f>
        <v>0.17600000000000002</v>
      </c>
      <c r="AS440" s="844">
        <f t="shared" si="129"/>
        <v>0.17776000000000003</v>
      </c>
      <c r="AT440" s="844">
        <f t="shared" si="134"/>
        <v>0.19553600000000004</v>
      </c>
      <c r="AU440" s="844">
        <f t="shared" si="134"/>
        <v>0.21508960000000008</v>
      </c>
      <c r="AV440" s="844">
        <f t="shared" si="134"/>
        <v>0.2365985600000001</v>
      </c>
      <c r="AW440" s="618">
        <f t="shared" si="130"/>
        <v>1.0009841600000002</v>
      </c>
      <c r="AX440" s="713">
        <f t="shared" si="131"/>
        <v>4.9188410810810819</v>
      </c>
      <c r="AY440" s="891">
        <v>0.88</v>
      </c>
      <c r="AZ440" s="830">
        <v>35.730000000000004</v>
      </c>
      <c r="BA440" s="830">
        <v>-9.0499999999999989</v>
      </c>
      <c r="BB440" s="830">
        <v>8.0500000000000007</v>
      </c>
      <c r="BC440" s="830">
        <v>13.48</v>
      </c>
      <c r="BE440" s="594">
        <v>2017</v>
      </c>
      <c r="BF440" s="856">
        <f t="shared" si="132"/>
        <v>1</v>
      </c>
      <c r="BG440" s="840">
        <v>12.1</v>
      </c>
      <c r="BH440" s="823" t="s">
        <v>4455</v>
      </c>
      <c r="BI440" s="823" t="s">
        <v>4456</v>
      </c>
    </row>
    <row r="441" spans="1:61" ht="11.25" hidden="1" customHeight="1" x14ac:dyDescent="0.2">
      <c r="A441" s="822" t="s">
        <v>4059</v>
      </c>
      <c r="B441" s="833" t="s">
        <v>4055</v>
      </c>
      <c r="C441" s="889" t="s">
        <v>107</v>
      </c>
      <c r="D441" s="889" t="s">
        <v>4201</v>
      </c>
      <c r="E441" s="699">
        <v>9</v>
      </c>
      <c r="F441" s="1153">
        <v>544</v>
      </c>
      <c r="G441" s="1153" t="s">
        <v>105</v>
      </c>
      <c r="H441" s="1153" t="s">
        <v>105</v>
      </c>
      <c r="I441" t="n">
        <v>89.47</v>
      </c>
      <c r="J441" s="618">
        <f t="shared" si="119"/>
        <v>3.4648485525874593</v>
      </c>
      <c r="K441" s="842">
        <v>0.77500000000000002</v>
      </c>
      <c r="L441" s="594">
        <v>4</v>
      </c>
      <c r="M441" s="609">
        <f t="shared" si="120"/>
        <v>3.1</v>
      </c>
      <c r="N441" s="594" t="s">
        <v>550</v>
      </c>
      <c r="O441" s="701">
        <v>0.7</v>
      </c>
      <c r="P441" s="603">
        <v>44770</v>
      </c>
      <c r="Q441" s="603">
        <v>44788</v>
      </c>
      <c r="R441" s="609">
        <f t="shared" si="121"/>
        <v>10.714285714285724</v>
      </c>
      <c r="S441" s="667">
        <f>IF(INDEX(Historical!$D$7:$D$1225,MATCH(B441,Historical!$B$7:$B$1249,0))=0,"n/a",(INDEX(Historical!$C$7:$C$1227,MATCH(B441,Historical!$B$7:$B$1249,0))/INDEX(Historical!$D$7:$D$1225,MATCH(B441,Historical!$B$7:$B$1249,0))-1)*100)</f>
        <v>50.000000000000021</v>
      </c>
      <c r="T441" s="667">
        <f>IF(INDEX(Historical!$F$7:$F$1218,MATCH(B441,Historical!$B$7:$B$1249,0))=0,"n/a",((INDEX(Historical!$C$7:$C$1227,MATCH(B441,Historical!$B$7:$B$1249,0))/INDEX(Historical!$F$7:$F$1218,MATCH(B441,Historical!$B$7:$B$1249,0)))^(1/3)-1)*100)</f>
        <v>24.053456597035684</v>
      </c>
      <c r="U441" s="667">
        <f>IF(INDEX(Historical!$H$7:$H$1218,MATCH(B441,Historical!$B$7:$B$1249,0))=0,"n/a",((INDEX(Historical!$C$7:$C$1227,MATCH(B441,Historical!$B$7:$B$1249,0))/INDEX(Historical!$H$7:$H$1218,MATCH(B441,Historical!$B$7:$B$1249,0)))^(1/5)-1)*100)</f>
        <v>24.573093961551741</v>
      </c>
      <c r="V441" s="667">
        <f>IF(INDEX(Historical!$N$7:$N$1218,MATCH(B441,Historical!$B$7:$B$1249,0))=0,"n/a",((INDEX(Historical!$C$7:$C$1227,MATCH(B441,Historical!$B$7:$B$1249,0))/INDEX(Historical!$N$7:$N$1218,MATCH(B441,Historical!$B$7:$B$1249,0)))^(1/10)-1)*100)</f>
        <v>26.508273817978846</v>
      </c>
      <c r="W441" s="668">
        <f t="shared" si="122"/>
        <v>0.92699713796095629</v>
      </c>
      <c r="X441" s="669">
        <f t="shared" si="123"/>
        <v>1.0970131232835598</v>
      </c>
      <c r="Y441" s="638"/>
      <c r="Z441" s="618">
        <f t="shared" si="124"/>
        <v>44.992743105950659</v>
      </c>
      <c r="AA441" s="844">
        <f t="shared" si="125"/>
        <v>12.985486211901307</v>
      </c>
      <c r="AB441" s="1155">
        <v>12</v>
      </c>
      <c r="AC441" s="837">
        <v>6.89</v>
      </c>
      <c r="AD441" s="837">
        <v>8.77</v>
      </c>
      <c r="AE441" s="837">
        <v>2.5099999999999998</v>
      </c>
      <c r="AF441" s="837">
        <v>1.65</v>
      </c>
      <c r="AG441" s="837">
        <v>12.7</v>
      </c>
      <c r="AH441" s="837">
        <v>24.2</v>
      </c>
      <c r="AI441" s="837">
        <v>16.600000000000001</v>
      </c>
      <c r="AJ441" s="837">
        <v>22.400000000000002</v>
      </c>
      <c r="AK441" s="837">
        <v>1.51</v>
      </c>
      <c r="AL441" s="837">
        <v>153490</v>
      </c>
      <c r="AM441" s="837">
        <v>0.2</v>
      </c>
      <c r="AN441" s="837">
        <v>6.85</v>
      </c>
      <c r="AO441" s="705">
        <f t="shared" si="126"/>
        <v>15.052456302237893</v>
      </c>
      <c r="AP441" s="706">
        <f t="shared" si="127"/>
        <v>28.0379425141392</v>
      </c>
      <c r="AQ441" s="846">
        <f t="shared" si="128"/>
        <v>-2.4157292965324983</v>
      </c>
      <c r="AR441" s="618">
        <f>INDEX(Historical!$C$7:$C$1227,MATCH(B441,Historical!$B$7:$B$1249,0))*IF(AH441="n/a",1.03,IF(AH441&lt;0,1.01,IF(AH441&gt;10,1.1,(1+AH441/100))))</f>
        <v>2.3100000000000005</v>
      </c>
      <c r="AS441" s="844">
        <f t="shared" si="129"/>
        <v>2.5410000000000008</v>
      </c>
      <c r="AT441" s="844">
        <f t="shared" si="134"/>
        <v>2.5793691000000005</v>
      </c>
      <c r="AU441" s="844">
        <f t="shared" si="134"/>
        <v>2.6183175734100002</v>
      </c>
      <c r="AV441" s="844">
        <f t="shared" si="134"/>
        <v>2.6578541687684907</v>
      </c>
      <c r="AW441" s="618">
        <f t="shared" si="130"/>
        <v>12.706540842178493</v>
      </c>
      <c r="AX441" s="713">
        <f t="shared" si="131"/>
        <v>14.202012788843737</v>
      </c>
      <c r="AY441" s="695">
        <v>1.31</v>
      </c>
      <c r="AZ441" s="840">
        <v>29.17</v>
      </c>
      <c r="BA441" s="840">
        <v>-15.18</v>
      </c>
      <c r="BB441" s="840">
        <v>11.62</v>
      </c>
      <c r="BC441" s="840">
        <v>10.029999999999999</v>
      </c>
      <c r="BE441" s="594">
        <v>2014</v>
      </c>
      <c r="BF441" s="856">
        <f t="shared" si="132"/>
        <v>1</v>
      </c>
      <c r="BG441" s="840">
        <v>1</v>
      </c>
      <c r="BH441" s="823" t="s">
        <v>4455</v>
      </c>
      <c r="BI441" s="823" t="s">
        <v>4456</v>
      </c>
    </row>
    <row r="442" spans="1:61" ht="11.25" hidden="1" customHeight="1" x14ac:dyDescent="0.2">
      <c r="A442" s="822" t="s">
        <v>4979</v>
      </c>
      <c r="B442" s="833" t="s">
        <v>291</v>
      </c>
      <c r="C442" s="889" t="s">
        <v>111</v>
      </c>
      <c r="D442" s="889" t="s">
        <v>4189</v>
      </c>
      <c r="E442" s="699">
        <v>51</v>
      </c>
      <c r="F442" s="1153">
        <v>34</v>
      </c>
      <c r="G442" s="1153" t="s">
        <v>105</v>
      </c>
      <c r="H442" s="1153" t="s">
        <v>105</v>
      </c>
      <c r="I442">
        <v>134.47</v>
      </c>
      <c r="J442" s="618">
        <f t="shared" si="119"/>
        <v>1.3683349445973081</v>
      </c>
      <c r="K442" s="835">
        <v>0.46</v>
      </c>
      <c r="L442" s="845">
        <v>4</v>
      </c>
      <c r="M442" s="609">
        <f t="shared" si="120"/>
        <v>1.84</v>
      </c>
      <c r="N442" s="828" t="s">
        <v>292</v>
      </c>
      <c r="O442" s="700">
        <v>0.44</v>
      </c>
      <c r="P442" s="603">
        <v>44694</v>
      </c>
      <c r="Q442" s="603">
        <v>44722</v>
      </c>
      <c r="R442" s="609">
        <f t="shared" si="121"/>
        <v>4.5454545454545494</v>
      </c>
      <c r="S442" s="667">
        <f>IF(INDEX(Historical!$D$7:$D$1225,MATCH(B442,Historical!$B$7:$B$1249,0))=0,"n/a",(INDEX(Historical!$C$7:$C$1227,MATCH(B442,Historical!$B$7:$B$1249,0))/INDEX(Historical!$D$7:$D$1225,MATCH(B442,Historical!$B$7:$B$1249,0))-1)*100)</f>
        <v>2.3391812865497075</v>
      </c>
      <c r="T442" s="667">
        <f>IF(INDEX(Historical!$F$7:$F$1218,MATCH(B442,Historical!$B$7:$B$1249,0))=0,"n/a",((INDEX(Historical!$C$7:$C$1227,MATCH(B442,Historical!$B$7:$B$1249,0))/INDEX(Historical!$F$7:$F$1218,MATCH(B442,Historical!$B$7:$B$1249,0)))^(1/3)-1)*100)</f>
        <v>5.5076443565898359</v>
      </c>
      <c r="U442" s="667">
        <f>IF(INDEX(Historical!$H$7:$H$1218,MATCH(B442,Historical!$B$7:$B$1249,0))=0,"n/a",((INDEX(Historical!$C$7:$C$1227,MATCH(B442,Historical!$B$7:$B$1249,0))/INDEX(Historical!$H$7:$H$1218,MATCH(B442,Historical!$B$7:$B$1249,0)))^(1/5)-1)*100)</f>
        <v>5.9627816696841807</v>
      </c>
      <c r="V442" s="667">
        <f>IF(INDEX(Historical!$N$7:$N$1218,MATCH(B442,Historical!$B$7:$B$1249,0))=0,"n/a",((INDEX(Historical!$C$7:$C$1227,MATCH(B442,Historical!$B$7:$B$1249,0))/INDEX(Historical!$N$7:$N$1218,MATCH(B442,Historical!$B$7:$B$1249,0)))^(1/10)-1)*100)</f>
        <v>5.4435653876973911</v>
      </c>
      <c r="W442" s="668">
        <f t="shared" si="122"/>
        <v>1.0953816561403364</v>
      </c>
      <c r="X442" s="669" t="str">
        <f t="shared" si="123"/>
        <v>n/a</v>
      </c>
      <c r="Y442" s="631"/>
      <c r="Z442" s="618">
        <f t="shared" si="124"/>
        <v>105.14285714285714</v>
      </c>
      <c r="AA442" s="844">
        <f t="shared" si="125"/>
        <v>76.84</v>
      </c>
      <c r="AB442" s="845">
        <v>12</v>
      </c>
      <c r="AC442" s="824">
        <v>1.75</v>
      </c>
      <c r="AD442" s="824">
        <v>4.34</v>
      </c>
      <c r="AE442" s="824">
        <v>3.55</v>
      </c>
      <c r="AF442" s="824">
        <v>6.38</v>
      </c>
      <c r="AG442" s="824">
        <v>8.2000000000000011</v>
      </c>
      <c r="AH442" s="824">
        <v>-82.899999999999991</v>
      </c>
      <c r="AI442" s="824">
        <v>9.6</v>
      </c>
      <c r="AJ442" s="824">
        <v>-25.900000000000002</v>
      </c>
      <c r="AK442" s="824">
        <v>18</v>
      </c>
      <c r="AL442" s="836">
        <v>5310</v>
      </c>
      <c r="AM442" s="830">
        <v>0.3</v>
      </c>
      <c r="AN442" s="824">
        <v>0.72</v>
      </c>
      <c r="AO442" s="705">
        <f t="shared" si="126"/>
        <v>-69.508883385718519</v>
      </c>
      <c r="AP442" s="706">
        <f t="shared" si="127"/>
        <v>7.3311166142814885</v>
      </c>
      <c r="AQ442" s="846">
        <f t="shared" si="128"/>
        <v>366.78055753093321</v>
      </c>
      <c r="AR442" s="618">
        <f>INDEX(Historical!$C$7:$C$1227,MATCH(B442,Historical!$B$7:$B$1249,0))*IF(AH442="n/a",1.03,IF(AH442&lt;0,1.01,IF(AH442&gt;10,1.1,(1+AH442/100))))</f>
        <v>1.7675000000000001</v>
      </c>
      <c r="AS442" s="844">
        <f t="shared" si="129"/>
        <v>1.9371800000000001</v>
      </c>
      <c r="AT442" s="844">
        <f t="shared" si="134"/>
        <v>2.1308980000000002</v>
      </c>
      <c r="AU442" s="844">
        <f t="shared" si="134"/>
        <v>2.3439878000000003</v>
      </c>
      <c r="AV442" s="844">
        <f t="shared" si="134"/>
        <v>2.5783865800000005</v>
      </c>
      <c r="AW442" s="618">
        <f t="shared" si="130"/>
        <v>10.757952380000001</v>
      </c>
      <c r="AX442" s="713">
        <f t="shared" si="131"/>
        <v>8.0002620510150972</v>
      </c>
      <c r="AY442" s="891">
        <v>0.97</v>
      </c>
      <c r="AZ442" s="830">
        <v>29.659999999999997</v>
      </c>
      <c r="BA442" s="830">
        <v>-7.9600000000000009</v>
      </c>
      <c r="BB442" s="830">
        <v>13.08</v>
      </c>
      <c r="BC442" s="830">
        <v>11.57</v>
      </c>
      <c r="BE442" s="594">
        <v>1972</v>
      </c>
      <c r="BF442" s="856">
        <f t="shared" si="132"/>
        <v>6</v>
      </c>
      <c r="BG442" s="840">
        <v>2.9000000000000004</v>
      </c>
      <c r="BH442" s="823" t="s">
        <v>4455</v>
      </c>
      <c r="BI442" s="823" t="s">
        <v>4456</v>
      </c>
    </row>
    <row r="443" spans="1:61" s="737" customFormat="1" ht="11.25" hidden="1" customHeight="1" x14ac:dyDescent="0.2">
      <c r="A443" s="886" t="s">
        <v>4419</v>
      </c>
      <c r="B443" s="743" t="s">
        <v>4414</v>
      </c>
      <c r="C443" s="889" t="s">
        <v>107</v>
      </c>
      <c r="D443" s="889" t="s">
        <v>4205</v>
      </c>
      <c r="E443" s="721">
        <v>7</v>
      </c>
      <c r="F443" s="1153">
        <v>613</v>
      </c>
      <c r="G443" s="1154" t="s">
        <v>105</v>
      </c>
      <c r="H443" s="1154" t="s">
        <v>105</v>
      </c>
      <c r="I443">
        <v>27.38</v>
      </c>
      <c r="J443" s="723">
        <f t="shared" si="119"/>
        <v>4.2366691015339661</v>
      </c>
      <c r="K443" s="724">
        <v>0.28999999999999998</v>
      </c>
      <c r="L443" s="725">
        <v>4</v>
      </c>
      <c r="M443" s="726">
        <f t="shared" si="120"/>
        <v>1.1599999999999999</v>
      </c>
      <c r="N443" s="727" t="s">
        <v>965</v>
      </c>
      <c r="O443" s="728">
        <v>0.28000000000000003</v>
      </c>
      <c r="P443" s="1049">
        <v>44602</v>
      </c>
      <c r="Q443" s="1049">
        <v>44610</v>
      </c>
      <c r="R443" s="726">
        <f t="shared" si="121"/>
        <v>3.5714285714285547</v>
      </c>
      <c r="S443" s="667">
        <f>IF(INDEX(Historical!$D$7:$D$1225,MATCH(B443,Historical!$B$7:$B$1249,0))=0,"n/a",(INDEX(Historical!$C$7:$C$1227,MATCH(B443,Historical!$B$7:$B$1249,0))/INDEX(Historical!$D$7:$D$1225,MATCH(B443,Historical!$B$7:$B$1249,0))-1)*100)</f>
        <v>4.6728971962616939</v>
      </c>
      <c r="T443" s="667">
        <f>IF(INDEX(Historical!$F$7:$F$1218,MATCH(B443,Historical!$B$7:$B$1249,0))=0,"n/a",((INDEX(Historical!$C$7:$C$1227,MATCH(B443,Historical!$B$7:$B$1249,0))/INDEX(Historical!$F$7:$F$1218,MATCH(B443,Historical!$B$7:$B$1249,0)))^(1/3)-1)*100)</f>
        <v>8.3706762661827092</v>
      </c>
      <c r="U443" s="667">
        <f>IF(INDEX(Historical!$H$7:$H$1218,MATCH(B443,Historical!$B$7:$B$1249,0))=0,"n/a",((INDEX(Historical!$C$7:$C$1227,MATCH(B443,Historical!$B$7:$B$1249,0))/INDEX(Historical!$H$7:$H$1218,MATCH(B443,Historical!$B$7:$B$1249,0)))^(1/5)-1)*100)</f>
        <v>25.48248317757842</v>
      </c>
      <c r="V443" s="667" t="str">
        <f>IF(INDEX(Historical!$N$7:$N$1218,MATCH(B443,Historical!$B$7:$B$1249,0))=0,"n/a",((INDEX(Historical!$C$7:$C$1227,MATCH(B443,Historical!$B$7:$B$1249,0))/INDEX(Historical!$N$7:$N$1218,MATCH(B443,Historical!$B$7:$B$1249,0)))^(1/10)-1)*100)</f>
        <v>n/a</v>
      </c>
      <c r="W443" s="668" t="str">
        <f t="shared" si="122"/>
        <v>n/a</v>
      </c>
      <c r="X443" s="669">
        <f t="shared" si="123"/>
        <v>2.4502387670748478</v>
      </c>
      <c r="Y443" s="738"/>
      <c r="Z443" s="723">
        <f t="shared" si="124"/>
        <v>29.367088607594933</v>
      </c>
      <c r="AA443" s="730">
        <f t="shared" si="125"/>
        <v>6.9316455696202528</v>
      </c>
      <c r="AB443" s="725">
        <v>12</v>
      </c>
      <c r="AC443" s="731">
        <v>3.95</v>
      </c>
      <c r="AD443" s="731">
        <v>0.96</v>
      </c>
      <c r="AE443" s="731">
        <v>2.2000000000000002</v>
      </c>
      <c r="AF443" s="731">
        <v>0.94</v>
      </c>
      <c r="AG443" s="731">
        <v>13.700000000000001</v>
      </c>
      <c r="AH443" s="731">
        <v>274.10000000000002</v>
      </c>
      <c r="AI443" s="731">
        <v>-5.7799999999999994</v>
      </c>
      <c r="AJ443" s="731">
        <v>10.4</v>
      </c>
      <c r="AK443" s="731">
        <v>7.0000000000000009</v>
      </c>
      <c r="AL443" s="732">
        <v>597.74</v>
      </c>
      <c r="AM443" s="733">
        <v>2.8000000000000003</v>
      </c>
      <c r="AN443" s="731">
        <v>0.3</v>
      </c>
      <c r="AO443" s="734">
        <f t="shared" si="126"/>
        <v>22.787506709492135</v>
      </c>
      <c r="AP443" s="735">
        <f t="shared" si="127"/>
        <v>29.719152279112386</v>
      </c>
      <c r="AQ443" s="846">
        <f t="shared" si="128"/>
        <v>-46.186549242599881</v>
      </c>
      <c r="AR443" s="618">
        <f>INDEX(Historical!$C$7:$C$1227,MATCH(B443,Historical!$B$7:$B$1249,0))*IF(AH443="n/a",1.03,IF(AH443&lt;0,1.01,IF(AH443&gt;10,1.1,(1+AH443/100))))</f>
        <v>1.2320000000000002</v>
      </c>
      <c r="AS443" s="730">
        <f t="shared" si="129"/>
        <v>1.2443200000000003</v>
      </c>
      <c r="AT443" s="730">
        <f t="shared" si="134"/>
        <v>1.3314224000000003</v>
      </c>
      <c r="AU443" s="730">
        <f t="shared" si="134"/>
        <v>1.4246219680000005</v>
      </c>
      <c r="AV443" s="730">
        <f t="shared" si="134"/>
        <v>1.5243455057600006</v>
      </c>
      <c r="AW443" s="723">
        <f t="shared" si="130"/>
        <v>6.7567098737600011</v>
      </c>
      <c r="AX443" s="736">
        <f t="shared" si="131"/>
        <v>24.677537888093504</v>
      </c>
      <c r="AY443" s="892">
        <v>0.92</v>
      </c>
      <c r="AZ443" s="733">
        <v>14.610000000000001</v>
      </c>
      <c r="BA443" s="733">
        <v>-12.06</v>
      </c>
      <c r="BB443" s="733">
        <v>2.81</v>
      </c>
      <c r="BC443" s="733">
        <v>1.0699999999999998</v>
      </c>
      <c r="BD443" s="866"/>
      <c r="BE443" s="594">
        <v>2016</v>
      </c>
      <c r="BF443" s="856">
        <f t="shared" si="132"/>
        <v>1</v>
      </c>
      <c r="BG443" s="784">
        <v>1.2</v>
      </c>
      <c r="BH443" s="823" t="s">
        <v>4455</v>
      </c>
      <c r="BI443" s="823" t="s">
        <v>4456</v>
      </c>
    </row>
    <row r="444" spans="1:61" ht="11.25" hidden="1" customHeight="1" x14ac:dyDescent="0.2">
      <c r="A444" s="838" t="s">
        <v>4078</v>
      </c>
      <c r="B444" s="833" t="s">
        <v>4076</v>
      </c>
      <c r="C444" s="889" t="s">
        <v>107</v>
      </c>
      <c r="D444" s="889" t="s">
        <v>4201</v>
      </c>
      <c r="E444" s="699">
        <v>9</v>
      </c>
      <c r="F444" s="1153">
        <v>547</v>
      </c>
      <c r="G444" s="1150" t="s">
        <v>105</v>
      </c>
      <c r="H444" s="1150" t="s">
        <v>105</v>
      </c>
      <c r="I444" t="n">
        <v>492.55</v>
      </c>
      <c r="J444" s="618">
        <f t="shared" si="119"/>
        <v>1.0151253679829459</v>
      </c>
      <c r="K444" s="835">
        <v>1.25</v>
      </c>
      <c r="L444" s="845">
        <v>4</v>
      </c>
      <c r="M444" s="609">
        <f t="shared" si="120"/>
        <v>5</v>
      </c>
      <c r="N444" s="828" t="s">
        <v>511</v>
      </c>
      <c r="O444" s="700">
        <v>1.04</v>
      </c>
      <c r="P444" s="603">
        <v>44784</v>
      </c>
      <c r="Q444" s="603">
        <v>44804</v>
      </c>
      <c r="R444" s="609">
        <f t="shared" si="121"/>
        <v>20.192307692307686</v>
      </c>
      <c r="S444" s="667">
        <f>IF(INDEX(Historical!$D$7:$D$1225,MATCH(B444,Historical!$B$7:$B$1249,0))=0,"n/a",(INDEX(Historical!$C$7:$C$1227,MATCH(B444,Historical!$B$7:$B$1249,0))/INDEX(Historical!$D$7:$D$1225,MATCH(B444,Historical!$B$7:$B$1249,0))-1)*100)</f>
        <v>24.657534246575352</v>
      </c>
      <c r="T444" s="667">
        <f>IF(INDEX(Historical!$F$7:$F$1218,MATCH(B444,Historical!$B$7:$B$1249,0))=0,"n/a",((INDEX(Historical!$C$7:$C$1227,MATCH(B444,Historical!$B$7:$B$1249,0))/INDEX(Historical!$F$7:$F$1218,MATCH(B444,Historical!$B$7:$B$1249,0)))^(1/3)-1)*100)</f>
        <v>23.765628517394767</v>
      </c>
      <c r="U444" s="667">
        <f>IF(INDEX(Historical!$H$7:$H$1218,MATCH(B444,Historical!$B$7:$B$1249,0))=0,"n/a",((INDEX(Historical!$C$7:$C$1227,MATCH(B444,Historical!$B$7:$B$1249,0))/INDEX(Historical!$H$7:$H$1218,MATCH(B444,Historical!$B$7:$B$1249,0)))^(1/5)-1)*100)</f>
        <v>29.485243173431886</v>
      </c>
      <c r="V444" s="667" t="str">
        <f>IF(INDEX(Historical!$N$7:$N$1218,MATCH(B444,Historical!$B$7:$B$1249,0))=0,"n/a",((INDEX(Historical!$C$7:$C$1227,MATCH(B444,Historical!$B$7:$B$1249,0))/INDEX(Historical!$N$7:$N$1218,MATCH(B444,Historical!$B$7:$B$1249,0)))^(1/10)-1)*100)</f>
        <v>n/a</v>
      </c>
      <c r="W444" s="668" t="str">
        <f t="shared" si="122"/>
        <v>n/a</v>
      </c>
      <c r="X444" s="669">
        <f t="shared" si="123"/>
        <v>1.1211119077350526</v>
      </c>
      <c r="Y444" s="628"/>
      <c r="Z444" s="618">
        <f t="shared" si="124"/>
        <v>48.262548262548265</v>
      </c>
      <c r="AA444" s="844">
        <f t="shared" si="125"/>
        <v>47.543436293436294</v>
      </c>
      <c r="AB444" s="845">
        <v>12</v>
      </c>
      <c r="AC444" s="824">
        <v>10.36</v>
      </c>
      <c r="AD444" s="824">
        <v>3.59</v>
      </c>
      <c r="AE444" s="824">
        <v>17.29</v>
      </c>
      <c r="AF444" s="824" t="s">
        <v>135</v>
      </c>
      <c r="AG444" s="824">
        <v>-108</v>
      </c>
      <c r="AH444" s="824">
        <v>23.400000000000002</v>
      </c>
      <c r="AI444" s="824">
        <v>11.39</v>
      </c>
      <c r="AJ444" s="824">
        <v>26.3</v>
      </c>
      <c r="AK444" s="824">
        <v>13.089999999999998</v>
      </c>
      <c r="AL444" s="836">
        <v>38420</v>
      </c>
      <c r="AM444" s="830">
        <v>0.1</v>
      </c>
      <c r="AN444" s="824" t="s">
        <v>135</v>
      </c>
      <c r="AO444" s="705">
        <f t="shared" si="126"/>
        <v>-17.043067752021461</v>
      </c>
      <c r="AP444" s="706">
        <f t="shared" si="127"/>
        <v>30.500368541414833</v>
      </c>
      <c r="AQ444" s="846" t="str">
        <f t="shared" si="128"/>
        <v>n/a</v>
      </c>
      <c r="AR444" s="618">
        <f>INDEX(Historical!$C$7:$C$1227,MATCH(B444,Historical!$B$7:$B$1249,0))*IF(AH444="n/a",1.03,IF(AH444&lt;0,1.01,IF(AH444&gt;10,1.1,(1+AH444/100))))</f>
        <v>4.0040000000000004</v>
      </c>
      <c r="AS444" s="844">
        <f t="shared" si="129"/>
        <v>4.4044000000000008</v>
      </c>
      <c r="AT444" s="844">
        <f t="shared" si="134"/>
        <v>4.8448400000000014</v>
      </c>
      <c r="AU444" s="844">
        <f t="shared" si="134"/>
        <v>5.3293240000000015</v>
      </c>
      <c r="AV444" s="844">
        <f t="shared" si="134"/>
        <v>5.8622564000000024</v>
      </c>
      <c r="AW444" s="618">
        <f t="shared" si="130"/>
        <v>24.444820400000008</v>
      </c>
      <c r="AX444" s="713">
        <f t="shared" si="131"/>
        <v>4.9629114607654063</v>
      </c>
      <c r="AY444" s="891">
        <v>1.0900000000000001</v>
      </c>
      <c r="AZ444" s="830">
        <v>34.910000000000004</v>
      </c>
      <c r="BA444" s="830">
        <v>-21.86</v>
      </c>
      <c r="BB444" s="830">
        <v>12.9</v>
      </c>
      <c r="BC444" s="830">
        <v>11</v>
      </c>
      <c r="BE444" s="594">
        <v>2014</v>
      </c>
      <c r="BF444" s="856">
        <f t="shared" si="132"/>
        <v>1</v>
      </c>
      <c r="BG444" s="840">
        <v>17.2</v>
      </c>
      <c r="BH444" s="823" t="s">
        <v>4455</v>
      </c>
      <c r="BI444" s="823" t="s">
        <v>4456</v>
      </c>
    </row>
    <row r="445" spans="1:61" ht="11.25" hidden="1" customHeight="1" x14ac:dyDescent="0.2">
      <c r="A445" s="822" t="s">
        <v>4980</v>
      </c>
      <c r="B445" s="833" t="s">
        <v>289</v>
      </c>
      <c r="C445" s="889" t="s">
        <v>130</v>
      </c>
      <c r="D445" s="889" t="s">
        <v>4207</v>
      </c>
      <c r="E445" s="699">
        <v>50</v>
      </c>
      <c r="F445" s="1153">
        <v>42</v>
      </c>
      <c r="G445" s="1150" t="s">
        <v>36</v>
      </c>
      <c r="H445" s="1150" t="s">
        <v>36</v>
      </c>
      <c r="I445">
        <v>91.66</v>
      </c>
      <c r="J445" s="618">
        <f t="shared" si="119"/>
        <v>1.3637355444032293</v>
      </c>
      <c r="K445" s="835">
        <v>0.3125</v>
      </c>
      <c r="L445" s="845">
        <v>4</v>
      </c>
      <c r="M445" s="609">
        <f t="shared" si="120"/>
        <v>1.25</v>
      </c>
      <c r="N445" s="828" t="s">
        <v>118</v>
      </c>
      <c r="O445" s="700">
        <v>0.28999999999999998</v>
      </c>
      <c r="P445" s="603">
        <v>44880</v>
      </c>
      <c r="Q445" s="603">
        <v>44896</v>
      </c>
      <c r="R445" s="609">
        <f t="shared" si="121"/>
        <v>7.7586206896551797</v>
      </c>
      <c r="S445" s="667">
        <f>IF(INDEX(Historical!$D$7:$D$1225,MATCH(B445,Historical!$B$7:$B$1249,0))=0,"n/a",(INDEX(Historical!$C$7:$C$1227,MATCH(B445,Historical!$B$7:$B$1249,0))/INDEX(Historical!$D$7:$D$1225,MATCH(B445,Historical!$B$7:$B$1249,0))-1)*100)</f>
        <v>6.362545018007193</v>
      </c>
      <c r="T445" s="667">
        <f>IF(INDEX(Historical!$F$7:$F$1218,MATCH(B445,Historical!$B$7:$B$1249,0))=0,"n/a",((INDEX(Historical!$C$7:$C$1227,MATCH(B445,Historical!$B$7:$B$1249,0))/INDEX(Historical!$F$7:$F$1218,MATCH(B445,Historical!$B$7:$B$1249,0)))^(1/3)-1)*100)</f>
        <v>6.7174398199995933</v>
      </c>
      <c r="U445" s="667">
        <f>IF(INDEX(Historical!$H$7:$H$1218,MATCH(B445,Historical!$B$7:$B$1249,0))=0,"n/a",((INDEX(Historical!$C$7:$C$1227,MATCH(B445,Historical!$B$7:$B$1249,0))/INDEX(Historical!$H$7:$H$1218,MATCH(B445,Historical!$B$7:$B$1249,0)))^(1/5)-1)*100)</f>
        <v>6.5222278259150057</v>
      </c>
      <c r="V445" s="667">
        <f>IF(INDEX(Historical!$N$7:$N$1218,MATCH(B445,Historical!$B$7:$B$1249,0))=0,"n/a",((INDEX(Historical!$C$7:$C$1227,MATCH(B445,Historical!$B$7:$B$1249,0))/INDEX(Historical!$N$7:$N$1218,MATCH(B445,Historical!$B$7:$B$1249,0)))^(1/10)-1)*100)</f>
        <v>4.2206099607813741</v>
      </c>
      <c r="W445" s="668">
        <f t="shared" si="122"/>
        <v>1.5453282550438578</v>
      </c>
      <c r="X445" s="669">
        <f t="shared" si="123"/>
        <v>0.76732092069588298</v>
      </c>
      <c r="Y445" s="833"/>
      <c r="Z445" s="618">
        <f t="shared" si="124"/>
        <v>52.083333333333336</v>
      </c>
      <c r="AA445" s="844">
        <f t="shared" si="125"/>
        <v>38.19166666666667</v>
      </c>
      <c r="AB445" s="845">
        <v>12</v>
      </c>
      <c r="AC445" s="824">
        <v>2.4</v>
      </c>
      <c r="AD445" s="824">
        <v>14.03</v>
      </c>
      <c r="AE445" s="824">
        <v>10.1</v>
      </c>
      <c r="AF445" s="824">
        <v>4.03</v>
      </c>
      <c r="AG445" s="824">
        <v>11.1</v>
      </c>
      <c r="AH445" s="824">
        <v>-5.0999999999999996</v>
      </c>
      <c r="AI445" s="824">
        <v>1.7500000000000002</v>
      </c>
      <c r="AJ445" s="824">
        <v>8.5</v>
      </c>
      <c r="AK445" s="824">
        <v>2.7</v>
      </c>
      <c r="AL445" s="840">
        <v>1590</v>
      </c>
      <c r="AM445" s="830">
        <v>0.1</v>
      </c>
      <c r="AN445" s="824">
        <v>0.88</v>
      </c>
      <c r="AO445" s="705">
        <f t="shared" si="126"/>
        <v>-30.305703296348433</v>
      </c>
      <c r="AP445" s="706">
        <f t="shared" si="127"/>
        <v>7.885963370318235</v>
      </c>
      <c r="AQ445" s="846">
        <f t="shared" si="128"/>
        <v>161.54448669111443</v>
      </c>
      <c r="AR445" s="618">
        <f>INDEX(Historical!$C$7:$C$1227,MATCH(B445,Historical!$B$7:$B$1249,0))*IF(AH445="n/a",1.03,IF(AH445&lt;0,1.01,IF(AH445&gt;10,1.1,(1+AH445/100))))</f>
        <v>1.1185749999999999</v>
      </c>
      <c r="AS445" s="844">
        <f t="shared" si="129"/>
        <v>1.1381500625000001</v>
      </c>
      <c r="AT445" s="844">
        <f t="shared" si="134"/>
        <v>1.1688801141875</v>
      </c>
      <c r="AU445" s="844">
        <f t="shared" si="134"/>
        <v>1.2004398772705624</v>
      </c>
      <c r="AV445" s="844">
        <f t="shared" si="134"/>
        <v>1.2328517539568675</v>
      </c>
      <c r="AW445" s="618">
        <f t="shared" si="130"/>
        <v>5.8588968079149302</v>
      </c>
      <c r="AX445" s="713">
        <f t="shared" si="131"/>
        <v>6.3919886623553674</v>
      </c>
      <c r="AY445" s="891">
        <v>0.66</v>
      </c>
      <c r="AZ445" s="830">
        <v>25.94</v>
      </c>
      <c r="BA445" s="830">
        <v>-23.04</v>
      </c>
      <c r="BB445" s="830">
        <v>9.5500000000000007</v>
      </c>
      <c r="BC445" s="830">
        <v>3.01</v>
      </c>
      <c r="BE445" s="594">
        <v>1974</v>
      </c>
      <c r="BF445" s="856">
        <f t="shared" si="132"/>
        <v>5</v>
      </c>
      <c r="BG445" s="840">
        <v>4.1000000000000005</v>
      </c>
      <c r="BH445" s="823" t="s">
        <v>4455</v>
      </c>
      <c r="BI445" s="823" t="s">
        <v>4456</v>
      </c>
    </row>
    <row r="446" spans="1:61" ht="11.25" hidden="1" customHeight="1" x14ac:dyDescent="0.2">
      <c r="A446" s="829" t="s">
        <v>4981</v>
      </c>
      <c r="B446" s="833" t="s">
        <v>670</v>
      </c>
      <c r="C446" s="889" t="s">
        <v>4061</v>
      </c>
      <c r="D446" s="889" t="s">
        <v>4234</v>
      </c>
      <c r="E446" s="699">
        <v>21</v>
      </c>
      <c r="F446" s="1153">
        <v>167</v>
      </c>
      <c r="G446" s="1133" t="s">
        <v>36</v>
      </c>
      <c r="H446" s="1133" t="s">
        <v>114</v>
      </c>
      <c r="I446" t="n">
        <v>245.42</v>
      </c>
      <c r="J446" s="618">
        <f t="shared" si="119"/>
        <v>1.1083041316926088</v>
      </c>
      <c r="K446" s="835">
        <v>0.68</v>
      </c>
      <c r="L446" s="845">
        <v>4</v>
      </c>
      <c r="M446" s="609">
        <f t="shared" si="120"/>
        <v>2.72</v>
      </c>
      <c r="N446" s="828" t="s">
        <v>134</v>
      </c>
      <c r="O446" s="700">
        <v>0.62</v>
      </c>
      <c r="P446" s="603">
        <v>44881</v>
      </c>
      <c r="Q446" s="603">
        <v>44903</v>
      </c>
      <c r="R446" s="609">
        <f t="shared" si="121"/>
        <v>9.6774193548387171</v>
      </c>
      <c r="S446" s="667">
        <f>IF(INDEX(Historical!$D$7:$D$1225,MATCH(B446,Historical!$B$7:$B$1249,0))=0,"n/a",(INDEX(Historical!$C$7:$C$1227,MATCH(B446,Historical!$B$7:$B$1249,0))/INDEX(Historical!$D$7:$D$1225,MATCH(B446,Historical!$B$7:$B$1249,0))-1)*100)</f>
        <v>10.047846889952151</v>
      </c>
      <c r="T446" s="667">
        <f>IF(INDEX(Historical!$F$7:$F$1218,MATCH(B446,Historical!$B$7:$B$1249,0))=0,"n/a",((INDEX(Historical!$C$7:$C$1227,MATCH(B446,Historical!$B$7:$B$1249,0))/INDEX(Historical!$F$7:$F$1218,MATCH(B446,Historical!$B$7:$B$1249,0)))^(1/3)-1)*100)</f>
        <v>10.170789848949212</v>
      </c>
      <c r="U446" s="667">
        <f>IF(INDEX(Historical!$H$7:$H$1218,MATCH(B446,Historical!$B$7:$B$1249,0))=0,"n/a",((INDEX(Historical!$C$7:$C$1227,MATCH(B446,Historical!$B$7:$B$1249,0))/INDEX(Historical!$H$7:$H$1218,MATCH(B446,Historical!$B$7:$B$1249,0)))^(1/5)-1)*100)</f>
        <v>9.3659425652730768</v>
      </c>
      <c r="V446" s="667">
        <f>IF(INDEX(Historical!$N$7:$N$1218,MATCH(B446,Historical!$B$7:$B$1249,0))=0,"n/a",((INDEX(Historical!$C$7:$C$1227,MATCH(B446,Historical!$B$7:$B$1249,0))/INDEX(Historical!$N$7:$N$1218,MATCH(B446,Historical!$B$7:$B$1249,0)))^(1/10)-1)*100)</f>
        <v>12.959273965247654</v>
      </c>
      <c r="W446" s="668">
        <f t="shared" si="122"/>
        <v>0.72272124120450998</v>
      </c>
      <c r="X446" s="669">
        <f t="shared" si="123"/>
        <v>0.38542973519642293</v>
      </c>
      <c r="Y446" s="833" t="s">
        <v>151</v>
      </c>
      <c r="Z446" s="618">
        <f t="shared" si="124"/>
        <v>29.31034482758621</v>
      </c>
      <c r="AA446" s="844">
        <f t="shared" si="125"/>
        <v>26.446120689655174</v>
      </c>
      <c r="AB446" s="845">
        <v>6</v>
      </c>
      <c r="AC446" s="824">
        <v>9.2799999999999994</v>
      </c>
      <c r="AD446" s="824">
        <v>1.99</v>
      </c>
      <c r="AE446" s="824">
        <v>8.73</v>
      </c>
      <c r="AF446" s="824">
        <v>10.32</v>
      </c>
      <c r="AG446" s="824">
        <v>42.1</v>
      </c>
      <c r="AH446" s="824">
        <v>19.8</v>
      </c>
      <c r="AI446" s="824">
        <v>17.09</v>
      </c>
      <c r="AJ446" s="824">
        <v>24.3</v>
      </c>
      <c r="AK446" s="824">
        <v>13.01</v>
      </c>
      <c r="AL446" s="836">
        <v>1773080</v>
      </c>
      <c r="AM446" s="830">
        <v>0.06</v>
      </c>
      <c r="AN446" s="824">
        <v>0.36</v>
      </c>
      <c r="AO446" s="705">
        <f t="shared" si="126"/>
        <v>-15.971873992689488</v>
      </c>
      <c r="AP446" s="706">
        <f t="shared" si="127"/>
        <v>10.474246696965686</v>
      </c>
      <c r="AQ446" s="846">
        <f t="shared" si="128"/>
        <v>248.28083528940414</v>
      </c>
      <c r="AR446" s="618">
        <f>INDEX(Historical!$C$7:$C$1227,MATCH(B446,Historical!$B$7:$B$1249,0))*IF(AH446="n/a",1.03,IF(AH446&lt;0,1.01,IF(AH446&gt;10,1.1,(1+AH446/100))))</f>
        <v>2.5299999999999998</v>
      </c>
      <c r="AS446" s="844">
        <f t="shared" si="129"/>
        <v>2.7829999999999999</v>
      </c>
      <c r="AT446" s="844">
        <f t="shared" si="134"/>
        <v>3.0613000000000001</v>
      </c>
      <c r="AU446" s="844">
        <f t="shared" si="134"/>
        <v>3.3674300000000006</v>
      </c>
      <c r="AV446" s="844">
        <f t="shared" si="134"/>
        <v>3.7041730000000008</v>
      </c>
      <c r="AW446" s="618">
        <f t="shared" si="130"/>
        <v>15.445903000000001</v>
      </c>
      <c r="AX446" s="713">
        <f t="shared" si="131"/>
        <v>6.2936610708173744</v>
      </c>
      <c r="AY446" s="891">
        <v>0.92</v>
      </c>
      <c r="AZ446" s="830">
        <v>19.54</v>
      </c>
      <c r="BA446" s="830">
        <v>-25.900000000000002</v>
      </c>
      <c r="BB446" s="830">
        <v>7.64</v>
      </c>
      <c r="BC446" s="830">
        <v>-4.0199999999999996</v>
      </c>
      <c r="BE446" s="594">
        <v>2002</v>
      </c>
      <c r="BF446" s="856">
        <f t="shared" si="132"/>
        <v>2</v>
      </c>
      <c r="BG446" s="840">
        <v>19.8</v>
      </c>
      <c r="BH446" s="823" t="s">
        <v>4455</v>
      </c>
      <c r="BI446" s="823" t="s">
        <v>4456</v>
      </c>
    </row>
    <row r="447" spans="1:61" ht="11.25" hidden="1" customHeight="1" x14ac:dyDescent="0.2">
      <c r="A447" s="829" t="s">
        <v>4982</v>
      </c>
      <c r="B447" s="833" t="s">
        <v>1435</v>
      </c>
      <c r="C447" s="889" t="s">
        <v>4061</v>
      </c>
      <c r="D447" s="889" t="s">
        <v>4226</v>
      </c>
      <c r="E447" s="699">
        <v>13</v>
      </c>
      <c r="F447" s="1153">
        <v>312</v>
      </c>
      <c r="G447" s="1128" t="s">
        <v>105</v>
      </c>
      <c r="H447" s="1128" t="s">
        <v>105</v>
      </c>
      <c r="I447" t="n">
        <v>265.57</v>
      </c>
      <c r="J447" s="618">
        <f t="shared" si="119"/>
        <v>1.3254509168957338</v>
      </c>
      <c r="K447" s="835">
        <v>0.88</v>
      </c>
      <c r="L447" s="845">
        <v>4</v>
      </c>
      <c r="M447" s="609">
        <f t="shared" si="120"/>
        <v>3.52</v>
      </c>
      <c r="N447" s="828" t="s">
        <v>458</v>
      </c>
      <c r="O447" s="700">
        <v>0.79</v>
      </c>
      <c r="P447" s="603">
        <v>44909</v>
      </c>
      <c r="Q447" s="603">
        <v>44939</v>
      </c>
      <c r="R447" s="609">
        <f t="shared" si="121"/>
        <v>11.392405063291134</v>
      </c>
      <c r="S447" s="667">
        <f>IF(INDEX(Historical!$D$7:$D$1225,MATCH(B447,Historical!$B$7:$B$1249,0))=0,"n/a",(INDEX(Historical!$C$7:$C$1227,MATCH(B447,Historical!$B$7:$B$1249,0))/INDEX(Historical!$D$7:$D$1225,MATCH(B447,Historical!$B$7:$B$1249,0))-1)*100)</f>
        <v>10.9375</v>
      </c>
      <c r="T447" s="667">
        <f>IF(INDEX(Historical!$F$7:$F$1218,MATCH(B447,Historical!$B$7:$B$1249,0))=0,"n/a",((INDEX(Historical!$C$7:$C$1227,MATCH(B447,Historical!$B$7:$B$1249,0))/INDEX(Historical!$F$7:$F$1218,MATCH(B447,Historical!$B$7:$B$1249,0)))^(1/3)-1)*100)</f>
        <v>10.939192823572764</v>
      </c>
      <c r="U447" s="667">
        <f>IF(INDEX(Historical!$H$7:$H$1218,MATCH(B447,Historical!$B$7:$B$1249,0))=0,"n/a",((INDEX(Historical!$C$7:$C$1227,MATCH(B447,Historical!$B$7:$B$1249,0))/INDEX(Historical!$H$7:$H$1218,MATCH(B447,Historical!$B$7:$B$1249,0)))^(1/5)-1)*100)</f>
        <v>11.607890187791693</v>
      </c>
      <c r="V447" s="667">
        <f>IF(INDEX(Historical!$N$7:$N$1218,MATCH(B447,Historical!$B$7:$B$1249,0))=0,"n/a",((INDEX(Historical!$C$7:$C$1227,MATCH(B447,Historical!$B$7:$B$1249,0))/INDEX(Historical!$N$7:$N$1218,MATCH(B447,Historical!$B$7:$B$1249,0)))^(1/10)-1)*100)</f>
        <v>29.148559330296877</v>
      </c>
      <c r="W447" s="668">
        <f t="shared" si="122"/>
        <v>0.39823203803168777</v>
      </c>
      <c r="X447" s="669">
        <f t="shared" si="123"/>
        <v>0.67097631143304592</v>
      </c>
      <c r="Y447" s="628"/>
      <c r="Z447" s="618">
        <f t="shared" si="124"/>
        <v>51.764705882352949</v>
      </c>
      <c r="AA447" s="844">
        <f t="shared" si="125"/>
        <v>39.054411764705883</v>
      </c>
      <c r="AB447" s="845">
        <v>12</v>
      </c>
      <c r="AC447" s="824">
        <v>6.8</v>
      </c>
      <c r="AD447" s="824">
        <v>3.48</v>
      </c>
      <c r="AE447" s="824">
        <v>5.05</v>
      </c>
      <c r="AF447" s="824" t="s">
        <v>135</v>
      </c>
      <c r="AG447" s="826">
        <v>-389.40000000000003</v>
      </c>
      <c r="AH447" s="825">
        <v>31.6</v>
      </c>
      <c r="AI447" s="825">
        <v>9.7000000000000011</v>
      </c>
      <c r="AJ447" s="824">
        <v>17.299999999999997</v>
      </c>
      <c r="AK447" s="824">
        <v>11.18</v>
      </c>
      <c r="AL447" s="836">
        <v>44060</v>
      </c>
      <c r="AM447" s="830">
        <v>0.1</v>
      </c>
      <c r="AN447" s="824" t="s">
        <v>135</v>
      </c>
      <c r="AO447" s="705">
        <f t="shared" si="126"/>
        <v>-26.121070660018454</v>
      </c>
      <c r="AP447" s="706">
        <f t="shared" si="127"/>
        <v>12.933341104687427</v>
      </c>
      <c r="AQ447" s="846" t="str">
        <f t="shared" si="128"/>
        <v>n/a</v>
      </c>
      <c r="AR447" s="618">
        <f>INDEX(Historical!$C$7:$C$1227,MATCH(B447,Historical!$B$7:$B$1249,0))*IF(AH447="n/a",1.03,IF(AH447&lt;0,1.01,IF(AH447&gt;10,1.1,(1+AH447/100))))</f>
        <v>3.1240000000000001</v>
      </c>
      <c r="AS447" s="844">
        <f t="shared" si="129"/>
        <v>3.427028</v>
      </c>
      <c r="AT447" s="844">
        <f t="shared" si="134"/>
        <v>3.7697308</v>
      </c>
      <c r="AU447" s="844">
        <f t="shared" si="134"/>
        <v>4.1467038800000005</v>
      </c>
      <c r="AV447" s="844">
        <f t="shared" si="134"/>
        <v>4.5613742680000007</v>
      </c>
      <c r="AW447" s="618">
        <f t="shared" si="130"/>
        <v>19.028836948000002</v>
      </c>
      <c r="AX447" s="713">
        <f t="shared" si="131"/>
        <v>7.1652810739164821</v>
      </c>
      <c r="AY447" s="891">
        <v>0.93</v>
      </c>
      <c r="AZ447" s="830">
        <v>39.46</v>
      </c>
      <c r="BA447" s="830">
        <v>-0.53</v>
      </c>
      <c r="BB447" s="830">
        <v>13.04</v>
      </c>
      <c r="BC447" s="830">
        <v>18.37</v>
      </c>
      <c r="BE447" s="594">
        <v>2011</v>
      </c>
      <c r="BF447" s="856">
        <f t="shared" si="132"/>
        <v>1</v>
      </c>
      <c r="BG447" s="840">
        <v>10</v>
      </c>
      <c r="BH447" s="823" t="s">
        <v>4455</v>
      </c>
      <c r="BI447" s="823" t="s">
        <v>4456</v>
      </c>
    </row>
    <row r="448" spans="1:61" ht="11.25" hidden="1" customHeight="1" x14ac:dyDescent="0.2">
      <c r="A448" s="839" t="s">
        <v>5228</v>
      </c>
      <c r="B448" s="833" t="s">
        <v>2408</v>
      </c>
      <c r="C448" s="889" t="s">
        <v>107</v>
      </c>
      <c r="D448" s="889" t="s">
        <v>4205</v>
      </c>
      <c r="E448" s="699">
        <v>5</v>
      </c>
      <c r="F448" s="1153">
        <v>684</v>
      </c>
      <c r="G448" s="1153" t="s">
        <v>105</v>
      </c>
      <c r="H448" s="1153" t="s">
        <v>105</v>
      </c>
      <c r="I448" t="n">
        <v>151.38</v>
      </c>
      <c r="J448" s="618">
        <f t="shared" si="119"/>
        <v>3.1708283789139911</v>
      </c>
      <c r="K448" s="835">
        <v>1.2</v>
      </c>
      <c r="L448" s="845">
        <v>4</v>
      </c>
      <c r="M448" s="609">
        <f t="shared" si="120"/>
        <v>4.8</v>
      </c>
      <c r="N448" s="828" t="s">
        <v>316</v>
      </c>
      <c r="O448" s="700">
        <v>1.1000000000000001</v>
      </c>
      <c r="P448" s="1006">
        <v>44529</v>
      </c>
      <c r="Q448" s="1006">
        <v>44561</v>
      </c>
      <c r="R448" s="609">
        <f t="shared" si="121"/>
        <v>9.0909090909090793</v>
      </c>
      <c r="S448" s="667">
        <f>IF(INDEX(Historical!$D$7:$D$1225,MATCH(B448,Historical!$B$7:$B$1249,0))=0,"n/a",(INDEX(Historical!$C$7:$C$1227,MATCH(B448,Historical!$B$7:$B$1249,0))/INDEX(Historical!$D$7:$D$1225,MATCH(B448,Historical!$B$7:$B$1249,0))-1)*100)</f>
        <v>2.2727272727272707</v>
      </c>
      <c r="T448" s="667">
        <f>IF(INDEX(Historical!$F$7:$F$1218,MATCH(B448,Historical!$B$7:$B$1249,0))=0,"n/a",((INDEX(Historical!$C$7:$C$1227,MATCH(B448,Historical!$B$7:$B$1249,0))/INDEX(Historical!$F$7:$F$1218,MATCH(B448,Historical!$B$7:$B$1249,0)))^(1/3)-1)*100)</f>
        <v>8.2251144035929258</v>
      </c>
      <c r="U448" s="667">
        <f>IF(INDEX(Historical!$H$7:$H$1218,MATCH(B448,Historical!$B$7:$B$1249,0))=0,"n/a",((INDEX(Historical!$C$7:$C$1227,MATCH(B448,Historical!$B$7:$B$1249,0))/INDEX(Historical!$H$7:$H$1218,MATCH(B448,Historical!$B$7:$B$1249,0)))^(1/5)-1)*100)</f>
        <v>9.9539654079581652</v>
      </c>
      <c r="V448" s="667">
        <f>IF(INDEX(Historical!$N$7:$N$1218,MATCH(B448,Historical!$B$7:$B$1249,0))=0,"n/a",((INDEX(Historical!$C$7:$C$1227,MATCH(B448,Historical!$B$7:$B$1249,0))/INDEX(Historical!$N$7:$N$1218,MATCH(B448,Historical!$B$7:$B$1249,0)))^(1/10)-1)*100)</f>
        <v>4.8589363897794779</v>
      </c>
      <c r="W448" s="668">
        <f t="shared" si="122"/>
        <v>2.0485893638977899</v>
      </c>
      <c r="X448" s="669">
        <f t="shared" si="123"/>
        <v>0.82264176925274091</v>
      </c>
      <c r="Y448" s="640"/>
      <c r="Z448" s="618">
        <f t="shared" si="124"/>
        <v>47.713717693836976</v>
      </c>
      <c r="AA448" s="844">
        <f t="shared" si="125"/>
        <v>15.047713717693835</v>
      </c>
      <c r="AB448" s="845">
        <v>12</v>
      </c>
      <c r="AC448" s="824">
        <v>10.06</v>
      </c>
      <c r="AD448" s="824">
        <v>0.98</v>
      </c>
      <c r="AE448" s="824">
        <v>5.74</v>
      </c>
      <c r="AF448" s="824">
        <v>1.28</v>
      </c>
      <c r="AG448" s="824">
        <v>7.5</v>
      </c>
      <c r="AH448" s="824">
        <v>38.800000000000004</v>
      </c>
      <c r="AI448" s="824">
        <v>58.879999999999995</v>
      </c>
      <c r="AJ448" s="824">
        <v>12.1</v>
      </c>
      <c r="AK448" s="824">
        <v>17.380000000000003</v>
      </c>
      <c r="AL448" s="836">
        <v>29470</v>
      </c>
      <c r="AM448" s="830">
        <v>0.1</v>
      </c>
      <c r="AN448" s="824">
        <v>0.15</v>
      </c>
      <c r="AO448" s="705">
        <f t="shared" si="126"/>
        <v>-1.9229199308216778</v>
      </c>
      <c r="AP448" s="706">
        <f t="shared" si="127"/>
        <v>13.124793786872157</v>
      </c>
      <c r="AQ448" s="846">
        <f t="shared" si="128"/>
        <v>-7.4771534312906285</v>
      </c>
      <c r="AR448" s="618">
        <f>INDEX(Historical!$C$7:$C$1227,MATCH(B448,Historical!$B$7:$B$1249,0))*IF(AH448="n/a",1.03,IF(AH448&lt;0,1.01,IF(AH448&gt;10,1.1,(1+AH448/100))))</f>
        <v>4.95</v>
      </c>
      <c r="AS448" s="844">
        <f t="shared" si="129"/>
        <v>5.4450000000000003</v>
      </c>
      <c r="AT448" s="844">
        <f t="shared" si="134"/>
        <v>5.9895000000000005</v>
      </c>
      <c r="AU448" s="844">
        <f t="shared" si="134"/>
        <v>6.5884500000000008</v>
      </c>
      <c r="AV448" s="844">
        <f t="shared" si="134"/>
        <v>7.2472950000000012</v>
      </c>
      <c r="AW448" s="618">
        <f t="shared" si="130"/>
        <v>30.220245000000002</v>
      </c>
      <c r="AX448" s="713">
        <f t="shared" si="131"/>
        <v>19.963168846611179</v>
      </c>
      <c r="AY448" s="891">
        <v>0.79</v>
      </c>
      <c r="AZ448" s="830">
        <v>20.16</v>
      </c>
      <c r="BA448" s="830">
        <v>-12.1</v>
      </c>
      <c r="BB448" s="830">
        <v>-2.11</v>
      </c>
      <c r="BC448" s="830">
        <v>-1.9800000000000002</v>
      </c>
      <c r="BE448" s="594">
        <v>2017</v>
      </c>
      <c r="BF448" s="856">
        <f t="shared" si="132"/>
        <v>1</v>
      </c>
      <c r="BG448" s="840">
        <v>0.8</v>
      </c>
      <c r="BH448" s="823" t="s">
        <v>4455</v>
      </c>
      <c r="BI448" s="823" t="s">
        <v>4456</v>
      </c>
    </row>
    <row r="449" spans="1:61" ht="11.25" hidden="1" customHeight="1" x14ac:dyDescent="0.2">
      <c r="A449" s="829" t="s">
        <v>4984</v>
      </c>
      <c r="B449" s="833" t="s">
        <v>1407</v>
      </c>
      <c r="C449" s="889" t="s">
        <v>122</v>
      </c>
      <c r="D449" s="889" t="s">
        <v>4222</v>
      </c>
      <c r="E449" s="699">
        <v>10</v>
      </c>
      <c r="F449" s="1153">
        <v>486</v>
      </c>
      <c r="G449" s="1155" t="s">
        <v>105</v>
      </c>
      <c r="H449" s="1155" t="s">
        <v>105</v>
      </c>
      <c r="I449">
        <v>82.93</v>
      </c>
      <c r="J449" s="618">
        <f t="shared" si="119"/>
        <v>0.60291812371879894</v>
      </c>
      <c r="K449" s="835">
        <v>0.125</v>
      </c>
      <c r="L449" s="845">
        <v>4</v>
      </c>
      <c r="M449" s="609">
        <f t="shared" si="120"/>
        <v>0.5</v>
      </c>
      <c r="N449" s="828" t="s">
        <v>972</v>
      </c>
      <c r="O449" s="700">
        <v>0.12</v>
      </c>
      <c r="P449" s="603">
        <v>44707</v>
      </c>
      <c r="Q449" s="603">
        <v>44728</v>
      </c>
      <c r="R449" s="609">
        <f t="shared" si="121"/>
        <v>4.1666666666666705</v>
      </c>
      <c r="S449" s="667">
        <f>IF(INDEX(Historical!$D$7:$D$1225,MATCH(B449,Historical!$B$7:$B$1249,0))=0,"n/a",(INDEX(Historical!$C$7:$C$1227,MATCH(B449,Historical!$B$7:$B$1249,0))/INDEX(Historical!$D$7:$D$1225,MATCH(B449,Historical!$B$7:$B$1249,0))-1)*100)</f>
        <v>4.39560439560438</v>
      </c>
      <c r="T449" s="667">
        <f>IF(INDEX(Historical!$F$7:$F$1218,MATCH(B449,Historical!$B$7:$B$1249,0))=0,"n/a",((INDEX(Historical!$C$7:$C$1227,MATCH(B449,Historical!$B$7:$B$1249,0))/INDEX(Historical!$F$7:$F$1218,MATCH(B449,Historical!$B$7:$B$1249,0)))^(1/3)-1)*100)</f>
        <v>4.604051127515274</v>
      </c>
      <c r="U449" s="667">
        <f>IF(INDEX(Historical!$H$7:$H$1218,MATCH(B449,Historical!$B$7:$B$1249,0))=0,"n/a",((INDEX(Historical!$C$7:$C$1227,MATCH(B449,Historical!$B$7:$B$1249,0))/INDEX(Historical!$H$7:$H$1218,MATCH(B449,Historical!$B$7:$B$1249,0)))^(1/5)-1)*100)</f>
        <v>4.8413171284721557</v>
      </c>
      <c r="V449" s="667" t="str">
        <f>IF(INDEX(Historical!$N$7:$N$1218,MATCH(B449,Historical!$B$7:$B$1249,0))=0,"n/a",((INDEX(Historical!$C$7:$C$1227,MATCH(B449,Historical!$B$7:$B$1249,0))/INDEX(Historical!$N$7:$N$1218,MATCH(B449,Historical!$B$7:$B$1249,0)))^(1/10)-1)*100)</f>
        <v>n/a</v>
      </c>
      <c r="W449" s="668" t="str">
        <f t="shared" si="122"/>
        <v>n/a</v>
      </c>
      <c r="X449" s="669">
        <f t="shared" si="123"/>
        <v>0.21613022894964978</v>
      </c>
      <c r="Y449" s="834"/>
      <c r="Z449" s="618">
        <f t="shared" si="124"/>
        <v>13.477088948787062</v>
      </c>
      <c r="AA449" s="844">
        <f t="shared" si="125"/>
        <v>22.353099730458222</v>
      </c>
      <c r="AB449" s="845">
        <v>12</v>
      </c>
      <c r="AC449" s="824">
        <v>3.71</v>
      </c>
      <c r="AD449" s="824">
        <v>1.7</v>
      </c>
      <c r="AE449" s="824">
        <v>0.9</v>
      </c>
      <c r="AF449" s="824">
        <v>2.0299999999999998</v>
      </c>
      <c r="AG449" s="824">
        <v>10.4</v>
      </c>
      <c r="AH449" s="824">
        <v>366.8</v>
      </c>
      <c r="AI449" s="824">
        <v>14.39</v>
      </c>
      <c r="AJ449" s="824">
        <v>22.400000000000002</v>
      </c>
      <c r="AK449" s="824">
        <v>12</v>
      </c>
      <c r="AL449" s="836">
        <v>1540</v>
      </c>
      <c r="AM449" s="830">
        <v>0.8</v>
      </c>
      <c r="AN449" s="824">
        <v>0.66</v>
      </c>
      <c r="AO449" s="705">
        <f t="shared" si="126"/>
        <v>-16.908864478267269</v>
      </c>
      <c r="AP449" s="706">
        <f t="shared" si="127"/>
        <v>5.4442352521909543</v>
      </c>
      <c r="AQ449" s="846">
        <f t="shared" si="128"/>
        <v>42.012194238272983</v>
      </c>
      <c r="AR449" s="618">
        <f>INDEX(Historical!$C$7:$C$1227,MATCH(B449,Historical!$B$7:$B$1249,0))*IF(AH449="n/a",1.03,IF(AH449&lt;0,1.01,IF(AH449&gt;10,1.1,(1+AH449/100))))</f>
        <v>0.52249999999999996</v>
      </c>
      <c r="AS449" s="844">
        <f t="shared" si="129"/>
        <v>0.57474999999999998</v>
      </c>
      <c r="AT449" s="844">
        <f t="shared" si="134"/>
        <v>0.63222500000000004</v>
      </c>
      <c r="AU449" s="844">
        <f t="shared" si="134"/>
        <v>0.69544750000000011</v>
      </c>
      <c r="AV449" s="844">
        <f t="shared" si="134"/>
        <v>0.76499225000000015</v>
      </c>
      <c r="AW449" s="618">
        <f t="shared" si="130"/>
        <v>3.1899147500000002</v>
      </c>
      <c r="AX449" s="713">
        <f t="shared" si="131"/>
        <v>3.8465148317858433</v>
      </c>
      <c r="AY449" s="891">
        <v>1.19</v>
      </c>
      <c r="AZ449" s="830">
        <v>24.15</v>
      </c>
      <c r="BA449" s="830">
        <v>-17.7</v>
      </c>
      <c r="BB449" s="830">
        <v>1.1100000000000001</v>
      </c>
      <c r="BC449" s="830">
        <v>-1.41</v>
      </c>
      <c r="BE449" s="594">
        <v>2013</v>
      </c>
      <c r="BF449" s="856">
        <f t="shared" si="132"/>
        <v>1</v>
      </c>
      <c r="BG449" s="840">
        <v>4.5999999999999996</v>
      </c>
      <c r="BH449" s="823" t="s">
        <v>4455</v>
      </c>
      <c r="BI449" s="823" t="s">
        <v>4456</v>
      </c>
    </row>
    <row r="450" spans="1:61" ht="11.25" hidden="1" customHeight="1" x14ac:dyDescent="0.2">
      <c r="A450" s="839" t="s">
        <v>4568</v>
      </c>
      <c r="B450" s="833" t="s">
        <v>4558</v>
      </c>
      <c r="C450" s="889" t="s">
        <v>107</v>
      </c>
      <c r="D450" s="889" t="s">
        <v>4205</v>
      </c>
      <c r="E450" s="699">
        <v>6</v>
      </c>
      <c r="F450" s="1153">
        <v>652</v>
      </c>
      <c r="G450" s="1127" t="s">
        <v>105</v>
      </c>
      <c r="H450" s="1127" t="s">
        <v>105</v>
      </c>
      <c r="I450">
        <v>23.08</v>
      </c>
      <c r="J450" s="618">
        <f t="shared" si="119"/>
        <v>2.9462738301559797</v>
      </c>
      <c r="K450" s="835">
        <v>0.17</v>
      </c>
      <c r="L450" s="845">
        <v>4</v>
      </c>
      <c r="M450" s="609">
        <f t="shared" si="120"/>
        <v>0.68</v>
      </c>
      <c r="N450" s="828" t="s">
        <v>147</v>
      </c>
      <c r="O450" s="700">
        <v>0.15</v>
      </c>
      <c r="P450" s="603">
        <v>44620</v>
      </c>
      <c r="Q450" s="603">
        <v>44635</v>
      </c>
      <c r="R450" s="609">
        <f t="shared" si="121"/>
        <v>13.333333333333346</v>
      </c>
      <c r="S450" s="667">
        <f>IF(INDEX(Historical!$D$7:$D$1225,MATCH(B450,Historical!$B$7:$B$1249,0))=0,"n/a",(INDEX(Historical!$C$7:$C$1227,MATCH(B450,Historical!$B$7:$B$1249,0))/INDEX(Historical!$D$7:$D$1225,MATCH(B450,Historical!$B$7:$B$1249,0))-1)*100)</f>
        <v>41.666666666666671</v>
      </c>
      <c r="T450" s="667">
        <f>IF(INDEX(Historical!$F$7:$F$1218,MATCH(B450,Historical!$B$7:$B$1249,0))=0,"n/a",((INDEX(Historical!$C$7:$C$1227,MATCH(B450,Historical!$B$7:$B$1249,0))/INDEX(Historical!$F$7:$F$1218,MATCH(B450,Historical!$B$7:$B$1249,0)))^(1/3)-1)*100)</f>
        <v>66.747435599428883</v>
      </c>
      <c r="U450" s="667">
        <f>IF(INDEX(Historical!$H$7:$H$1218,MATCH(B450,Historical!$B$7:$B$1249,0))=0,"n/a",((INDEX(Historical!$C$7:$C$1227,MATCH(B450,Historical!$B$7:$B$1249,0))/INDEX(Historical!$H$7:$H$1218,MATCH(B450,Historical!$B$7:$B$1249,0)))^(1/5)-1)*100)</f>
        <v>44.842508549069748</v>
      </c>
      <c r="V450" s="667">
        <f>IF(INDEX(Historical!$N$7:$N$1218,MATCH(B450,Historical!$B$7:$B$1249,0))=0,"n/a",((INDEX(Historical!$C$7:$C$1227,MATCH(B450,Historical!$B$7:$B$1249,0))/INDEX(Historical!$N$7:$N$1218,MATCH(B450,Historical!$B$7:$B$1249,0)))^(1/10)-1)*100)</f>
        <v>26.142088489721417</v>
      </c>
      <c r="W450" s="668">
        <f t="shared" si="122"/>
        <v>1.7153376466727588</v>
      </c>
      <c r="X450" s="669">
        <f t="shared" si="123"/>
        <v>1.4101417782726335</v>
      </c>
      <c r="Y450" s="640"/>
      <c r="Z450" s="618">
        <f t="shared" si="124"/>
        <v>47.222222222222229</v>
      </c>
      <c r="AA450" s="844">
        <f t="shared" si="125"/>
        <v>16.027777777777779</v>
      </c>
      <c r="AB450" s="845">
        <v>12</v>
      </c>
      <c r="AC450" s="824">
        <v>1.44</v>
      </c>
      <c r="AD450" s="824" t="s">
        <v>135</v>
      </c>
      <c r="AE450" s="824">
        <v>2.82</v>
      </c>
      <c r="AF450" s="824">
        <v>1.19</v>
      </c>
      <c r="AG450" s="824">
        <v>7.1999999999999993</v>
      </c>
      <c r="AH450" s="824">
        <v>1.4000000000000001</v>
      </c>
      <c r="AI450" s="824">
        <v>175.21</v>
      </c>
      <c r="AJ450" s="824">
        <v>31.8</v>
      </c>
      <c r="AK450" s="824" t="s">
        <v>135</v>
      </c>
      <c r="AL450" s="836">
        <v>305.94</v>
      </c>
      <c r="AM450" s="830">
        <v>8.7999999999999989</v>
      </c>
      <c r="AN450" s="824">
        <v>0</v>
      </c>
      <c r="AO450" s="705">
        <f t="shared" si="126"/>
        <v>31.761004601447951</v>
      </c>
      <c r="AP450" s="706">
        <f t="shared" si="127"/>
        <v>47.788782379225729</v>
      </c>
      <c r="AQ450" s="846">
        <f t="shared" si="128"/>
        <v>-7.9298442477318654</v>
      </c>
      <c r="AR450" s="618">
        <f>INDEX(Historical!$C$7:$C$1227,MATCH(B450,Historical!$B$7:$B$1249,0))*IF(AH450="n/a",1.03,IF(AH450&lt;0,1.01,IF(AH450&gt;10,1.1,(1+AH450/100))))</f>
        <v>0.51714000000000004</v>
      </c>
      <c r="AS450" s="844">
        <f t="shared" si="129"/>
        <v>0.56885400000000008</v>
      </c>
      <c r="AT450" s="844">
        <f t="shared" si="134"/>
        <v>0.58591962000000009</v>
      </c>
      <c r="AU450" s="844">
        <f t="shared" si="134"/>
        <v>0.60349720860000011</v>
      </c>
      <c r="AV450" s="844">
        <f t="shared" si="134"/>
        <v>0.62160212485800015</v>
      </c>
      <c r="AW450" s="618">
        <f t="shared" si="130"/>
        <v>2.8970129534580003</v>
      </c>
      <c r="AX450" s="713">
        <f t="shared" si="131"/>
        <v>12.552049191759101</v>
      </c>
      <c r="AY450" s="891">
        <v>0.86</v>
      </c>
      <c r="AZ450" s="830">
        <v>0.92999999999999994</v>
      </c>
      <c r="BA450" s="830">
        <v>-45.989999999999995</v>
      </c>
      <c r="BB450" s="830">
        <v>-8.44</v>
      </c>
      <c r="BC450" s="830">
        <v>-29.270000000000003</v>
      </c>
      <c r="BE450" s="594">
        <v>2017</v>
      </c>
      <c r="BF450" s="856">
        <f t="shared" si="132"/>
        <v>1</v>
      </c>
      <c r="BG450" s="840">
        <v>0.6</v>
      </c>
      <c r="BH450" s="823" t="s">
        <v>4455</v>
      </c>
      <c r="BI450" s="823" t="s">
        <v>4456</v>
      </c>
    </row>
    <row r="451" spans="1:61" ht="11.25" hidden="1" customHeight="1" x14ac:dyDescent="0.2">
      <c r="A451" s="839" t="s">
        <v>4985</v>
      </c>
      <c r="B451" s="833" t="s">
        <v>3900</v>
      </c>
      <c r="C451" s="889" t="s">
        <v>111</v>
      </c>
      <c r="D451" s="889" t="s">
        <v>210</v>
      </c>
      <c r="E451" s="699">
        <v>8</v>
      </c>
      <c r="F451" s="1153">
        <v>596</v>
      </c>
      <c r="G451" s="1133" t="s">
        <v>105</v>
      </c>
      <c r="H451" s="1133" t="s">
        <v>105</v>
      </c>
      <c r="I451">
        <v>11.4</v>
      </c>
      <c r="J451" s="618">
        <f t="shared" si="119"/>
        <v>2.1403508771929824</v>
      </c>
      <c r="K451" s="835">
        <v>6.0999999999999999E-2</v>
      </c>
      <c r="L451" s="845">
        <v>4</v>
      </c>
      <c r="M451" s="609">
        <f t="shared" si="120"/>
        <v>0.24399999999999999</v>
      </c>
      <c r="N451" s="828" t="s">
        <v>1204</v>
      </c>
      <c r="O451" s="700">
        <v>5.8000000000000003E-2</v>
      </c>
      <c r="P451" s="603">
        <v>44874</v>
      </c>
      <c r="Q451" s="603">
        <v>44886</v>
      </c>
      <c r="R451" s="609">
        <f t="shared" si="121"/>
        <v>5.1724137931034404</v>
      </c>
      <c r="S451" s="667">
        <f>IF(INDEX(Historical!$D$7:$D$1225,MATCH(B451,Historical!$B$7:$B$1249,0))=0,"n/a",(INDEX(Historical!$C$7:$C$1227,MATCH(B451,Historical!$B$7:$B$1249,0))/INDEX(Historical!$D$7:$D$1225,MATCH(B451,Historical!$B$7:$B$1249,0))-1)*100)</f>
        <v>4.9411764705882488</v>
      </c>
      <c r="T451" s="667">
        <f>IF(INDEX(Historical!$F$7:$F$1218,MATCH(B451,Historical!$B$7:$B$1249,0))=0,"n/a",((INDEX(Historical!$C$7:$C$1227,MATCH(B451,Historical!$B$7:$B$1249,0))/INDEX(Historical!$F$7:$F$1218,MATCH(B451,Historical!$B$7:$B$1249,0)))^(1/3)-1)*100)</f>
        <v>3.6951129819975836</v>
      </c>
      <c r="U451" s="667">
        <f>IF(INDEX(Historical!$H$7:$H$1218,MATCH(B451,Historical!$B$7:$B$1249,0))=0,"n/a",((INDEX(Historical!$C$7:$C$1227,MATCH(B451,Historical!$B$7:$B$1249,0))/INDEX(Historical!$H$7:$H$1218,MATCH(B451,Historical!$B$7:$B$1249,0)))^(1/5)-1)*100)</f>
        <v>15.181421910841664</v>
      </c>
      <c r="V451" s="667">
        <f>IF(INDEX(Historical!$N$7:$N$1218,MATCH(B451,Historical!$B$7:$B$1249,0))=0,"n/a",((INDEX(Historical!$C$7:$C$1227,MATCH(B451,Historical!$B$7:$B$1249,0))/INDEX(Historical!$N$7:$N$1218,MATCH(B451,Historical!$B$7:$B$1249,0)))^(1/10)-1)*100)</f>
        <v>12.284725676701424</v>
      </c>
      <c r="W451" s="668">
        <f t="shared" si="122"/>
        <v>1.2357965745734123</v>
      </c>
      <c r="X451" s="669">
        <f t="shared" si="123"/>
        <v>1.9975555145844295</v>
      </c>
      <c r="Y451" s="834"/>
      <c r="Z451" s="618">
        <f t="shared" si="124"/>
        <v>50.833333333333329</v>
      </c>
      <c r="AA451" s="844">
        <f t="shared" si="125"/>
        <v>23.75</v>
      </c>
      <c r="AB451" s="845">
        <v>9</v>
      </c>
      <c r="AC451" s="824">
        <v>0.48</v>
      </c>
      <c r="AD451" s="824">
        <v>2.35</v>
      </c>
      <c r="AE451" s="824">
        <v>1.44</v>
      </c>
      <c r="AF451" s="824">
        <v>2.67</v>
      </c>
      <c r="AG451" s="824">
        <v>11.1</v>
      </c>
      <c r="AH451" s="824">
        <v>9.6</v>
      </c>
      <c r="AI451" s="824">
        <v>13.22</v>
      </c>
      <c r="AJ451" s="824">
        <v>7.6</v>
      </c>
      <c r="AK451" s="824">
        <v>10</v>
      </c>
      <c r="AL451" s="836">
        <v>1800</v>
      </c>
      <c r="AM451" s="830">
        <v>0.1</v>
      </c>
      <c r="AN451" s="824">
        <v>0.67</v>
      </c>
      <c r="AO451" s="705">
        <f t="shared" si="126"/>
        <v>-6.4282272119653534</v>
      </c>
      <c r="AP451" s="706">
        <f t="shared" si="127"/>
        <v>17.321772788034647</v>
      </c>
      <c r="AQ451" s="846">
        <f t="shared" si="128"/>
        <v>67.878924625258847</v>
      </c>
      <c r="AR451" s="618">
        <f>INDEX(Historical!$C$7:$C$1227,MATCH(B451,Historical!$B$7:$B$1249,0))*IF(AH451="n/a",1.03,IF(AH451&lt;0,1.01,IF(AH451&gt;10,1.1,(1+AH451/100))))</f>
        <v>0.24440800000000001</v>
      </c>
      <c r="AS451" s="844">
        <f t="shared" si="129"/>
        <v>0.26884880000000005</v>
      </c>
      <c r="AT451" s="844">
        <f t="shared" si="134"/>
        <v>0.29573368000000011</v>
      </c>
      <c r="AU451" s="844">
        <f t="shared" si="134"/>
        <v>0.32530704800000015</v>
      </c>
      <c r="AV451" s="844">
        <f t="shared" si="134"/>
        <v>0.35783775280000019</v>
      </c>
      <c r="AW451" s="618">
        <f t="shared" si="130"/>
        <v>1.4921352808000004</v>
      </c>
      <c r="AX451" s="713">
        <f t="shared" si="131"/>
        <v>13.088905971929826</v>
      </c>
      <c r="AY451" s="891">
        <v>1.28</v>
      </c>
      <c r="AZ451" s="830">
        <v>17.84</v>
      </c>
      <c r="BA451" s="830">
        <v>-20.25</v>
      </c>
      <c r="BB451" s="830">
        <v>6.21</v>
      </c>
      <c r="BC451" s="830">
        <v>-1.38</v>
      </c>
      <c r="BE451" s="594">
        <v>2015</v>
      </c>
      <c r="BF451" s="856">
        <f t="shared" si="132"/>
        <v>1</v>
      </c>
      <c r="BG451" s="840">
        <v>5.0999999999999996</v>
      </c>
      <c r="BH451" s="823" t="s">
        <v>4455</v>
      </c>
      <c r="BI451" s="823" t="s">
        <v>4456</v>
      </c>
    </row>
    <row r="452" spans="1:61" ht="11.25" hidden="1" customHeight="1" x14ac:dyDescent="0.2">
      <c r="A452" s="822" t="s">
        <v>4986</v>
      </c>
      <c r="B452" s="833" t="s">
        <v>676</v>
      </c>
      <c r="C452" s="889" t="s">
        <v>107</v>
      </c>
      <c r="D452" s="889" t="s">
        <v>4205</v>
      </c>
      <c r="E452" s="699">
        <v>21</v>
      </c>
      <c r="F452" s="1153">
        <v>166</v>
      </c>
      <c r="G452" s="1153" t="s">
        <v>36</v>
      </c>
      <c r="H452" s="1153" t="s">
        <v>105</v>
      </c>
      <c r="I452">
        <v>42.5</v>
      </c>
      <c r="J452" s="618">
        <f t="shared" si="119"/>
        <v>3.6705882352941179</v>
      </c>
      <c r="K452" s="842">
        <v>0.39</v>
      </c>
      <c r="L452" s="845">
        <v>4</v>
      </c>
      <c r="M452" s="609">
        <f t="shared" si="120"/>
        <v>1.56</v>
      </c>
      <c r="N452" s="828" t="s">
        <v>147</v>
      </c>
      <c r="O452" s="701">
        <v>0.38</v>
      </c>
      <c r="P452" s="603">
        <v>44805</v>
      </c>
      <c r="Q452" s="603">
        <v>44819</v>
      </c>
      <c r="R452" s="609">
        <f t="shared" si="121"/>
        <v>2.6315789473684235</v>
      </c>
      <c r="S452" s="667">
        <f>IF(INDEX(Historical!$D$7:$D$1225,MATCH(B452,Historical!$B$7:$B$1249,0))=0,"n/a",(INDEX(Historical!$C$7:$C$1227,MATCH(B452,Historical!$B$7:$B$1249,0))/INDEX(Historical!$D$7:$D$1225,MATCH(B452,Historical!$B$7:$B$1249,0))-1)*100)</f>
        <v>7.4468085106383253</v>
      </c>
      <c r="T452" s="667">
        <f>IF(INDEX(Historical!$F$7:$F$1218,MATCH(B452,Historical!$B$7:$B$1249,0))=0,"n/a",((INDEX(Historical!$C$7:$C$1227,MATCH(B452,Historical!$B$7:$B$1249,0))/INDEX(Historical!$F$7:$F$1218,MATCH(B452,Historical!$B$7:$B$1249,0)))^(1/3)-1)*100)</f>
        <v>5.2340844133448305</v>
      </c>
      <c r="U452" s="667">
        <f>IF(INDEX(Historical!$H$7:$H$1218,MATCH(B452,Historical!$B$7:$B$1249,0))=0,"n/a",((INDEX(Historical!$C$7:$C$1227,MATCH(B452,Historical!$B$7:$B$1249,0))/INDEX(Historical!$H$7:$H$1218,MATCH(B452,Historical!$B$7:$B$1249,0)))^(1/5)-1)*100)</f>
        <v>7.0034487823398939</v>
      </c>
      <c r="V452" s="667">
        <f>IF(INDEX(Historical!$N$7:$N$1218,MATCH(B452,Historical!$B$7:$B$1249,0))=0,"n/a",((INDEX(Historical!$C$7:$C$1227,MATCH(B452,Historical!$B$7:$B$1249,0))/INDEX(Historical!$N$7:$N$1218,MATCH(B452,Historical!$B$7:$B$1249,0)))^(1/10)-1)*100)</f>
        <v>8.5010105263371827</v>
      </c>
      <c r="W452" s="668">
        <f t="shared" si="122"/>
        <v>0.82383720860506437</v>
      </c>
      <c r="X452" s="669" t="str">
        <f t="shared" si="123"/>
        <v>n/a</v>
      </c>
      <c r="Y452" s="834"/>
      <c r="Z452" s="618" t="str">
        <f t="shared" si="124"/>
        <v>n/a</v>
      </c>
      <c r="AA452" s="844" t="str">
        <f t="shared" si="125"/>
        <v>n/a</v>
      </c>
      <c r="AB452" s="845">
        <v>12</v>
      </c>
      <c r="AC452" s="824" t="s">
        <v>135</v>
      </c>
      <c r="AD452" s="824" t="s">
        <v>135</v>
      </c>
      <c r="AE452" s="824" t="s">
        <v>135</v>
      </c>
      <c r="AF452" s="824" t="s">
        <v>135</v>
      </c>
      <c r="AG452" s="824" t="s">
        <v>135</v>
      </c>
      <c r="AH452" s="824" t="s">
        <v>135</v>
      </c>
      <c r="AI452" s="824" t="s">
        <v>135</v>
      </c>
      <c r="AJ452" s="824" t="s">
        <v>135</v>
      </c>
      <c r="AK452" s="824" t="s">
        <v>135</v>
      </c>
      <c r="AL452" s="836" t="s">
        <v>135</v>
      </c>
      <c r="AM452" s="830" t="s">
        <v>135</v>
      </c>
      <c r="AN452" s="824" t="s">
        <v>135</v>
      </c>
      <c r="AO452" s="705" t="str">
        <f t="shared" si="126"/>
        <v>n/a</v>
      </c>
      <c r="AP452" s="706">
        <f t="shared" si="127"/>
        <v>10.674037017634012</v>
      </c>
      <c r="AQ452" s="846" t="str">
        <f t="shared" si="128"/>
        <v>n/a</v>
      </c>
      <c r="AR452" s="618">
        <f>INDEX(Historical!$C$7:$C$1227,MATCH(B452,Historical!$B$7:$B$1249,0))*IF(AH452="n/a",1.03,IF(AH452&lt;0,1.01,IF(AH452&gt;10,1.1,(1+AH452/100))))</f>
        <v>1.4861428571428574</v>
      </c>
      <c r="AS452" s="844">
        <f t="shared" si="129"/>
        <v>1.5307271428571432</v>
      </c>
      <c r="AT452" s="844">
        <f t="shared" si="134"/>
        <v>1.5766489571428575</v>
      </c>
      <c r="AU452" s="844">
        <f t="shared" si="134"/>
        <v>1.6239484258571433</v>
      </c>
      <c r="AV452" s="844">
        <f t="shared" si="134"/>
        <v>1.6726668786328576</v>
      </c>
      <c r="AW452" s="618">
        <f t="shared" si="130"/>
        <v>7.89013426163286</v>
      </c>
      <c r="AX452" s="713">
        <f t="shared" si="131"/>
        <v>18.565021792077317</v>
      </c>
      <c r="AY452" s="891" t="s">
        <v>135</v>
      </c>
      <c r="AZ452" s="830" t="s">
        <v>135</v>
      </c>
      <c r="BA452" s="830" t="s">
        <v>135</v>
      </c>
      <c r="BB452" s="830" t="s">
        <v>135</v>
      </c>
      <c r="BC452" s="830" t="s">
        <v>135</v>
      </c>
      <c r="BD452" s="865" t="s">
        <v>4133</v>
      </c>
      <c r="BE452" s="594">
        <v>2002</v>
      </c>
      <c r="BF452" s="856">
        <f t="shared" si="132"/>
        <v>2</v>
      </c>
      <c r="BG452" s="840" t="s">
        <v>135</v>
      </c>
      <c r="BH452" s="823" t="s">
        <v>4455</v>
      </c>
      <c r="BI452" s="823" t="s">
        <v>4456</v>
      </c>
    </row>
    <row r="453" spans="1:61" ht="11.25" hidden="1" customHeight="1" x14ac:dyDescent="0.2">
      <c r="A453" s="829" t="s">
        <v>4987</v>
      </c>
      <c r="B453" s="833" t="s">
        <v>2482</v>
      </c>
      <c r="C453" s="889" t="s">
        <v>4061</v>
      </c>
      <c r="D453" s="889" t="s">
        <v>4204</v>
      </c>
      <c r="E453" s="699">
        <v>9</v>
      </c>
      <c r="F453" s="1153">
        <v>515</v>
      </c>
      <c r="G453" s="1127" t="s">
        <v>105</v>
      </c>
      <c r="H453" s="1127" t="s">
        <v>105</v>
      </c>
      <c r="I453">
        <v>39.25</v>
      </c>
      <c r="J453" s="618">
        <f t="shared" si="119"/>
        <v>2.8535031847133761</v>
      </c>
      <c r="K453" s="835">
        <v>0.28000000000000003</v>
      </c>
      <c r="L453" s="845">
        <v>4</v>
      </c>
      <c r="M453" s="609">
        <f t="shared" si="120"/>
        <v>1.1200000000000001</v>
      </c>
      <c r="N453" s="828" t="s">
        <v>301</v>
      </c>
      <c r="O453" s="700">
        <v>0.27</v>
      </c>
      <c r="P453" s="603">
        <v>44596</v>
      </c>
      <c r="Q453" s="603">
        <v>44620</v>
      </c>
      <c r="R453" s="609">
        <f t="shared" si="121"/>
        <v>3.7037037037037068</v>
      </c>
      <c r="S453" s="667">
        <f>IF(INDEX(Historical!$D$7:$D$1225,MATCH(B453,Historical!$B$7:$B$1249,0))=0,"n/a",(INDEX(Historical!$C$7:$C$1227,MATCH(B453,Historical!$B$7:$B$1249,0))/INDEX(Historical!$D$7:$D$1225,MATCH(B453,Historical!$B$7:$B$1249,0))-1)*100)</f>
        <v>3.8461538461538547</v>
      </c>
      <c r="T453" s="667">
        <f>IF(INDEX(Historical!$F$7:$F$1218,MATCH(B453,Historical!$B$7:$B$1249,0))=0,"n/a",((INDEX(Historical!$C$7:$C$1227,MATCH(B453,Historical!$B$7:$B$1249,0))/INDEX(Historical!$F$7:$F$1218,MATCH(B453,Historical!$B$7:$B$1249,0)))^(1/3)-1)*100)</f>
        <v>5.4901660750877879</v>
      </c>
      <c r="U453" s="667">
        <f>IF(INDEX(Historical!$H$7:$H$1218,MATCH(B453,Historical!$B$7:$B$1249,0))=0,"n/a",((INDEX(Historical!$C$7:$C$1227,MATCH(B453,Historical!$B$7:$B$1249,0))/INDEX(Historical!$H$7:$H$1218,MATCH(B453,Historical!$B$7:$B$1249,0)))^(1/5)-1)*100)</f>
        <v>6.1858758794934632</v>
      </c>
      <c r="V453" s="667">
        <f>IF(INDEX(Historical!$N$7:$N$1218,MATCH(B453,Historical!$B$7:$B$1249,0))=0,"n/a",((INDEX(Historical!$C$7:$C$1227,MATCH(B453,Historical!$B$7:$B$1249,0))/INDEX(Historical!$N$7:$N$1218,MATCH(B453,Historical!$B$7:$B$1249,0)))^(1/10)-1)*100)</f>
        <v>10.442537523679473</v>
      </c>
      <c r="W453" s="668">
        <f t="shared" si="122"/>
        <v>0.59237286583518478</v>
      </c>
      <c r="X453" s="669">
        <f t="shared" si="123"/>
        <v>7.7323448493668288</v>
      </c>
      <c r="Y453" s="834"/>
      <c r="Z453" s="618">
        <f t="shared" si="124"/>
        <v>106.66666666666667</v>
      </c>
      <c r="AA453" s="844">
        <f t="shared" si="125"/>
        <v>37.38095238095238</v>
      </c>
      <c r="AB453" s="845">
        <v>12</v>
      </c>
      <c r="AC453" s="824">
        <v>1.05</v>
      </c>
      <c r="AD453" s="824">
        <v>6.46</v>
      </c>
      <c r="AE453" s="824">
        <v>3.15</v>
      </c>
      <c r="AF453" s="824">
        <v>4.6399999999999997</v>
      </c>
      <c r="AG453" s="824">
        <v>11.799999999999999</v>
      </c>
      <c r="AH453" s="824">
        <v>-38.6</v>
      </c>
      <c r="AI453" s="824">
        <v>25.05</v>
      </c>
      <c r="AJ453" s="824">
        <v>0.8</v>
      </c>
      <c r="AK453" s="824">
        <v>5.79</v>
      </c>
      <c r="AL453" s="836">
        <v>5130</v>
      </c>
      <c r="AM453" s="830">
        <v>0.4</v>
      </c>
      <c r="AN453" s="824">
        <v>0.51</v>
      </c>
      <c r="AO453" s="705">
        <f t="shared" si="126"/>
        <v>-28.341573316745539</v>
      </c>
      <c r="AP453" s="706">
        <f t="shared" si="127"/>
        <v>9.0393790642068392</v>
      </c>
      <c r="AQ453" s="846">
        <f t="shared" si="128"/>
        <v>177.64695331991427</v>
      </c>
      <c r="AR453" s="618">
        <f>INDEX(Historical!$C$7:$C$1227,MATCH(B453,Historical!$B$7:$B$1249,0))*IF(AH453="n/a",1.03,IF(AH453&lt;0,1.01,IF(AH453&gt;10,1.1,(1+AH453/100))))</f>
        <v>1.0908</v>
      </c>
      <c r="AS453" s="844">
        <f t="shared" si="129"/>
        <v>1.1998800000000001</v>
      </c>
      <c r="AT453" s="844">
        <f t="shared" si="134"/>
        <v>1.269353052</v>
      </c>
      <c r="AU453" s="844">
        <f t="shared" si="134"/>
        <v>1.3428485937108001</v>
      </c>
      <c r="AV453" s="844">
        <f t="shared" si="134"/>
        <v>1.4205995272866556</v>
      </c>
      <c r="AW453" s="618">
        <f t="shared" si="130"/>
        <v>6.3234811729974556</v>
      </c>
      <c r="AX453" s="713">
        <f t="shared" si="131"/>
        <v>16.110780058592244</v>
      </c>
      <c r="AY453" s="891">
        <v>1.07</v>
      </c>
      <c r="AZ453" s="830">
        <v>37.6</v>
      </c>
      <c r="BA453" s="830">
        <v>-7.7</v>
      </c>
      <c r="BB453" s="830">
        <v>4.6100000000000003</v>
      </c>
      <c r="BC453" s="830">
        <v>8.82</v>
      </c>
      <c r="BE453" s="594">
        <v>2014</v>
      </c>
      <c r="BF453" s="856">
        <f t="shared" si="132"/>
        <v>1</v>
      </c>
      <c r="BG453" s="840">
        <v>6.5</v>
      </c>
      <c r="BH453" s="823" t="s">
        <v>4455</v>
      </c>
      <c r="BI453" s="823" t="s">
        <v>4456</v>
      </c>
    </row>
    <row r="454" spans="1:61" ht="11.25" hidden="1" customHeight="1" x14ac:dyDescent="0.2">
      <c r="A454" s="839" t="s">
        <v>4579</v>
      </c>
      <c r="B454" s="833" t="s">
        <v>4576</v>
      </c>
      <c r="C454" s="889" t="s">
        <v>107</v>
      </c>
      <c r="D454" s="889" t="s">
        <v>4205</v>
      </c>
      <c r="E454" s="699">
        <v>7</v>
      </c>
      <c r="F454" s="1153">
        <v>634</v>
      </c>
      <c r="G454" s="1130" t="s">
        <v>105</v>
      </c>
      <c r="H454" s="1130" t="s">
        <v>105</v>
      </c>
      <c r="I454">
        <v>43.28</v>
      </c>
      <c r="J454" s="618">
        <f t="shared" si="119"/>
        <v>2.310536044362292</v>
      </c>
      <c r="K454" s="835">
        <v>0.25</v>
      </c>
      <c r="L454" s="845">
        <v>4</v>
      </c>
      <c r="M454" s="609">
        <f t="shared" si="120"/>
        <v>1</v>
      </c>
      <c r="N454" s="828" t="s">
        <v>484</v>
      </c>
      <c r="O454" s="700">
        <v>0.23</v>
      </c>
      <c r="P454" s="603">
        <v>44888</v>
      </c>
      <c r="Q454" s="603">
        <v>44910</v>
      </c>
      <c r="R454" s="609">
        <f t="shared" si="121"/>
        <v>8.6956521739130395</v>
      </c>
      <c r="S454" s="667">
        <f>IF(INDEX(Historical!$D$7:$D$1225,MATCH(B454,Historical!$B$7:$B$1249,0))=0,"n/a",(INDEX(Historical!$C$7:$C$1227,MATCH(B454,Historical!$B$7:$B$1249,0))/INDEX(Historical!$D$7:$D$1225,MATCH(B454,Historical!$B$7:$B$1249,0))-1)*100)</f>
        <v>8.7499999999999911</v>
      </c>
      <c r="T454" s="667">
        <f>IF(INDEX(Historical!$F$7:$F$1218,MATCH(B454,Historical!$B$7:$B$1249,0))=0,"n/a",((INDEX(Historical!$C$7:$C$1227,MATCH(B454,Historical!$B$7:$B$1249,0))/INDEX(Historical!$F$7:$F$1218,MATCH(B454,Historical!$B$7:$B$1249,0)))^(1/3)-1)*100)</f>
        <v>17.230827599961039</v>
      </c>
      <c r="U454" s="667">
        <f>IF(INDEX(Historical!$H$7:$H$1218,MATCH(B454,Historical!$B$7:$B$1249,0))=0,"n/a",((INDEX(Historical!$C$7:$C$1227,MATCH(B454,Historical!$B$7:$B$1249,0))/INDEX(Historical!$H$7:$H$1218,MATCH(B454,Historical!$B$7:$B$1249,0)))^(1/5)-1)*100)</f>
        <v>31.649530419114225</v>
      </c>
      <c r="V454" s="667" t="str">
        <f>IF(INDEX(Historical!$N$7:$N$1218,MATCH(B454,Historical!$B$7:$B$1249,0))=0,"n/a",((INDEX(Historical!$C$7:$C$1227,MATCH(B454,Historical!$B$7:$B$1249,0))/INDEX(Historical!$N$7:$N$1218,MATCH(B454,Historical!$B$7:$B$1249,0)))^(1/10)-1)*100)</f>
        <v>n/a</v>
      </c>
      <c r="W454" s="668" t="str">
        <f t="shared" si="122"/>
        <v>n/a</v>
      </c>
      <c r="X454" s="669">
        <f t="shared" si="123"/>
        <v>1.0342983797096152</v>
      </c>
      <c r="Y454" s="640"/>
      <c r="Z454" s="618">
        <f t="shared" si="124"/>
        <v>39.840637450199203</v>
      </c>
      <c r="AA454" s="844">
        <f t="shared" si="125"/>
        <v>17.243027888446218</v>
      </c>
      <c r="AB454" s="845">
        <v>12</v>
      </c>
      <c r="AC454" s="824">
        <v>2.5099999999999998</v>
      </c>
      <c r="AD454" s="824">
        <v>1.85</v>
      </c>
      <c r="AE454" s="824">
        <v>7.55</v>
      </c>
      <c r="AF454" s="824">
        <v>1.57</v>
      </c>
      <c r="AG454" s="824">
        <v>9.1</v>
      </c>
      <c r="AH454" s="824">
        <v>5.7</v>
      </c>
      <c r="AI454" s="824">
        <v>40.75</v>
      </c>
      <c r="AJ454" s="824">
        <v>30.599999999999998</v>
      </c>
      <c r="AK454" s="824">
        <v>10</v>
      </c>
      <c r="AL454" s="836">
        <v>1760</v>
      </c>
      <c r="AM454" s="830">
        <v>1.0999999999999999</v>
      </c>
      <c r="AN454" s="824">
        <v>0.04</v>
      </c>
      <c r="AO454" s="705">
        <f t="shared" si="126"/>
        <v>16.717038575030298</v>
      </c>
      <c r="AP454" s="706">
        <f t="shared" si="127"/>
        <v>33.960066463476515</v>
      </c>
      <c r="AQ454" s="846">
        <f t="shared" si="128"/>
        <v>9.689569614253891</v>
      </c>
      <c r="AR454" s="618">
        <f>INDEX(Historical!$C$7:$C$1227,MATCH(B454,Historical!$B$7:$B$1249,0))*IF(AH454="n/a",1.03,IF(AH454&lt;0,1.01,IF(AH454&gt;10,1.1,(1+AH454/100))))</f>
        <v>0.91958999999999991</v>
      </c>
      <c r="AS454" s="844">
        <f t="shared" si="129"/>
        <v>1.011549</v>
      </c>
      <c r="AT454" s="844">
        <f t="shared" si="134"/>
        <v>1.1127039000000001</v>
      </c>
      <c r="AU454" s="844">
        <f t="shared" si="134"/>
        <v>1.2239742900000001</v>
      </c>
      <c r="AV454" s="844">
        <f t="shared" si="134"/>
        <v>1.3463717190000002</v>
      </c>
      <c r="AW454" s="618">
        <f t="shared" si="130"/>
        <v>5.614188909000001</v>
      </c>
      <c r="AX454" s="713">
        <f t="shared" si="131"/>
        <v>12.971785834103514</v>
      </c>
      <c r="AY454" s="891">
        <v>0.94</v>
      </c>
      <c r="AZ454" s="830">
        <v>29.049999999999997</v>
      </c>
      <c r="BA454" s="830">
        <v>-6.98</v>
      </c>
      <c r="BB454" s="830">
        <v>9.5699999999999985</v>
      </c>
      <c r="BC454" s="830">
        <v>13.780000000000001</v>
      </c>
      <c r="BE454" s="594">
        <v>2016</v>
      </c>
      <c r="BF454" s="856">
        <f t="shared" si="132"/>
        <v>1</v>
      </c>
      <c r="BG454" s="840">
        <v>1</v>
      </c>
      <c r="BH454" s="823" t="s">
        <v>4455</v>
      </c>
      <c r="BI454" s="823" t="s">
        <v>4456</v>
      </c>
    </row>
    <row r="455" spans="1:61" ht="11.25" hidden="1" customHeight="1" x14ac:dyDescent="0.2">
      <c r="A455" s="838" t="s">
        <v>3987</v>
      </c>
      <c r="B455" s="833" t="s">
        <v>3988</v>
      </c>
      <c r="C455" s="889" t="s">
        <v>107</v>
      </c>
      <c r="D455" s="889" t="s">
        <v>4205</v>
      </c>
      <c r="E455" s="699">
        <v>10</v>
      </c>
      <c r="F455" s="1153">
        <v>492</v>
      </c>
      <c r="G455" s="1153" t="s">
        <v>105</v>
      </c>
      <c r="H455" s="1153" t="s">
        <v>105</v>
      </c>
      <c r="I455">
        <v>42.23</v>
      </c>
      <c r="J455" s="618">
        <f t="shared" si="119"/>
        <v>2.8415818138763913</v>
      </c>
      <c r="K455" s="835">
        <v>0.3</v>
      </c>
      <c r="L455" s="845">
        <v>4</v>
      </c>
      <c r="M455" s="609">
        <f t="shared" si="120"/>
        <v>1.2</v>
      </c>
      <c r="N455" s="828" t="s">
        <v>147</v>
      </c>
      <c r="O455" s="700">
        <v>0.28000000000000003</v>
      </c>
      <c r="P455" s="603">
        <v>44804</v>
      </c>
      <c r="Q455" s="603">
        <v>44819</v>
      </c>
      <c r="R455" s="609">
        <f t="shared" si="121"/>
        <v>7.1428571428571281</v>
      </c>
      <c r="S455" s="667">
        <f>IF(INDEX(Historical!$D$7:$D$1225,MATCH(B455,Historical!$B$7:$B$1249,0))=0,"n/a",(INDEX(Historical!$C$7:$C$1227,MATCH(B455,Historical!$B$7:$B$1249,0))/INDEX(Historical!$D$7:$D$1225,MATCH(B455,Historical!$B$7:$B$1249,0))-1)*100)</f>
        <v>1.8518518518518601</v>
      </c>
      <c r="T455" s="667">
        <f>IF(INDEX(Historical!$F$7:$F$1218,MATCH(B455,Historical!$B$7:$B$1249,0))=0,"n/a",((INDEX(Historical!$C$7:$C$1227,MATCH(B455,Historical!$B$7:$B$1249,0))/INDEX(Historical!$F$7:$F$1218,MATCH(B455,Historical!$B$7:$B$1249,0)))^(1/3)-1)*100)</f>
        <v>3.5744168651286268</v>
      </c>
      <c r="U455" s="667">
        <f>IF(INDEX(Historical!$H$7:$H$1218,MATCH(B455,Historical!$B$7:$B$1249,0))=0,"n/a",((INDEX(Historical!$C$7:$C$1227,MATCH(B455,Historical!$B$7:$B$1249,0))/INDEX(Historical!$H$7:$H$1218,MATCH(B455,Historical!$B$7:$B$1249,0)))^(1/5)-1)*100)</f>
        <v>4.0950396969256841</v>
      </c>
      <c r="V455" s="667">
        <f>IF(INDEX(Historical!$N$7:$N$1218,MATCH(B455,Historical!$B$7:$B$1249,0))=0,"n/a",((INDEX(Historical!$C$7:$C$1227,MATCH(B455,Historical!$B$7:$B$1249,0))/INDEX(Historical!$N$7:$N$1218,MATCH(B455,Historical!$B$7:$B$1249,0)))^(1/10)-1)*100)</f>
        <v>3.2357862679155636</v>
      </c>
      <c r="W455" s="668">
        <f t="shared" si="122"/>
        <v>1.2655470287175785</v>
      </c>
      <c r="X455" s="669">
        <f t="shared" si="123"/>
        <v>0.28241653082246099</v>
      </c>
      <c r="Y455" s="640"/>
      <c r="Z455" s="618">
        <f t="shared" si="124"/>
        <v>33.898305084745758</v>
      </c>
      <c r="AA455" s="844">
        <f t="shared" si="125"/>
        <v>11.929378531073445</v>
      </c>
      <c r="AB455" s="845">
        <v>12</v>
      </c>
      <c r="AC455" s="824">
        <v>3.54</v>
      </c>
      <c r="AD455" s="824">
        <v>2.63</v>
      </c>
      <c r="AE455" s="824">
        <v>5.54</v>
      </c>
      <c r="AF455" s="824">
        <v>1.73</v>
      </c>
      <c r="AG455" s="824">
        <v>12.8</v>
      </c>
      <c r="AH455" s="824">
        <v>49.3</v>
      </c>
      <c r="AI455" s="824">
        <v>2.96</v>
      </c>
      <c r="AJ455" s="824">
        <v>14.499999999999998</v>
      </c>
      <c r="AK455" s="824">
        <v>5</v>
      </c>
      <c r="AL455" s="836">
        <v>2020</v>
      </c>
      <c r="AM455" s="830">
        <v>0.4</v>
      </c>
      <c r="AN455" s="824">
        <v>0.18</v>
      </c>
      <c r="AO455" s="705">
        <f t="shared" si="126"/>
        <v>-4.9927570202713696</v>
      </c>
      <c r="AP455" s="706">
        <f t="shared" si="127"/>
        <v>6.936621510802075</v>
      </c>
      <c r="AQ455" s="846">
        <f t="shared" si="128"/>
        <v>-4.2275268989464436</v>
      </c>
      <c r="AR455" s="618">
        <f>INDEX(Historical!$C$7:$C$1227,MATCH(B455,Historical!$B$7:$B$1249,0))*IF(AH455="n/a",1.03,IF(AH455&lt;0,1.01,IF(AH455&gt;10,1.1,(1+AH455/100))))</f>
        <v>1.2100000000000002</v>
      </c>
      <c r="AS455" s="844">
        <f t="shared" si="129"/>
        <v>1.2458160000000003</v>
      </c>
      <c r="AT455" s="844">
        <f t="shared" si="134"/>
        <v>1.3081068000000002</v>
      </c>
      <c r="AU455" s="844">
        <f t="shared" si="134"/>
        <v>1.3735121400000003</v>
      </c>
      <c r="AV455" s="844">
        <f t="shared" si="134"/>
        <v>1.4421877470000004</v>
      </c>
      <c r="AW455" s="618">
        <f t="shared" si="130"/>
        <v>6.5796226870000005</v>
      </c>
      <c r="AX455" s="713">
        <f t="shared" si="131"/>
        <v>15.580446807956431</v>
      </c>
      <c r="AY455" s="891">
        <v>0.61</v>
      </c>
      <c r="AZ455" s="830">
        <v>33.489999999999995</v>
      </c>
      <c r="BA455" s="830">
        <v>-5.18</v>
      </c>
      <c r="BB455" s="830">
        <v>6.03</v>
      </c>
      <c r="BC455" s="830">
        <v>17.510000000000002</v>
      </c>
      <c r="BE455" s="594">
        <v>2013</v>
      </c>
      <c r="BF455" s="856">
        <f t="shared" si="132"/>
        <v>1</v>
      </c>
      <c r="BG455" s="840">
        <v>1.3</v>
      </c>
      <c r="BH455" s="823" t="s">
        <v>4455</v>
      </c>
      <c r="BI455" s="823" t="s">
        <v>4456</v>
      </c>
    </row>
    <row r="456" spans="1:61" ht="11.25" hidden="1" customHeight="1" x14ac:dyDescent="0.2">
      <c r="A456" s="829" t="s">
        <v>4988</v>
      </c>
      <c r="B456" s="745" t="s">
        <v>294</v>
      </c>
      <c r="C456" s="889" t="s">
        <v>177</v>
      </c>
      <c r="D456" s="889" t="s">
        <v>4203</v>
      </c>
      <c r="E456" s="699">
        <v>37</v>
      </c>
      <c r="F456" s="1153">
        <v>73</v>
      </c>
      <c r="G456" s="1127" t="s">
        <v>105</v>
      </c>
      <c r="H456" s="1127" t="s">
        <v>105</v>
      </c>
      <c r="I456">
        <v>41.76</v>
      </c>
      <c r="J456" s="618">
        <f t="shared" si="119"/>
        <v>1.9875478927203067</v>
      </c>
      <c r="K456" s="835">
        <v>0.20749999999999999</v>
      </c>
      <c r="L456" s="845">
        <v>4</v>
      </c>
      <c r="M456" s="609">
        <f t="shared" si="120"/>
        <v>0.83</v>
      </c>
      <c r="N456" s="828" t="s">
        <v>147</v>
      </c>
      <c r="O456" s="704">
        <v>0.19750000000000001</v>
      </c>
      <c r="P456" s="603">
        <v>44708</v>
      </c>
      <c r="Q456" s="603">
        <v>44727</v>
      </c>
      <c r="R456" s="609">
        <f t="shared" si="121"/>
        <v>5.0632911392404969</v>
      </c>
      <c r="S456" s="667">
        <f>IF(INDEX(Historical!$D$7:$D$1225,MATCH(B456,Historical!$B$7:$B$1249,0))=0,"n/a",(INDEX(Historical!$C$7:$C$1227,MATCH(B456,Historical!$B$7:$B$1249,0))/INDEX(Historical!$D$7:$D$1225,MATCH(B456,Historical!$B$7:$B$1249,0))-1)*100)</f>
        <v>2.2801302931596101</v>
      </c>
      <c r="T456" s="667">
        <f>IF(INDEX(Historical!$F$7:$F$1218,MATCH(B456,Historical!$B$7:$B$1249,0))=0,"n/a",((INDEX(Historical!$C$7:$C$1227,MATCH(B456,Historical!$B$7:$B$1249,0))/INDEX(Historical!$F$7:$F$1218,MATCH(B456,Historical!$B$7:$B$1249,0)))^(1/3)-1)*100)</f>
        <v>5.9518571991103331</v>
      </c>
      <c r="U456" s="667">
        <f>IF(INDEX(Historical!$H$7:$H$1218,MATCH(B456,Historical!$B$7:$B$1249,0))=0,"n/a",((INDEX(Historical!$C$7:$C$1227,MATCH(B456,Historical!$B$7:$B$1249,0))/INDEX(Historical!$H$7:$H$1218,MATCH(B456,Historical!$B$7:$B$1249,0)))^(1/5)-1)*100)</f>
        <v>18.507091923802864</v>
      </c>
      <c r="V456" s="667">
        <f>IF(INDEX(Historical!$N$7:$N$1218,MATCH(B456,Historical!$B$7:$B$1249,0))=0,"n/a",((INDEX(Historical!$C$7:$C$1227,MATCH(B456,Historical!$B$7:$B$1249,0))/INDEX(Historical!$N$7:$N$1218,MATCH(B456,Historical!$B$7:$B$1249,0)))^(1/10)-1)*100)</f>
        <v>13.934456111221971</v>
      </c>
      <c r="W456" s="668">
        <f t="shared" si="122"/>
        <v>1.3281531604881491</v>
      </c>
      <c r="X456" s="669">
        <f t="shared" si="123"/>
        <v>0.25317499211768624</v>
      </c>
      <c r="Y456" s="640"/>
      <c r="Z456" s="618">
        <f t="shared" si="124"/>
        <v>8.9151450053705688</v>
      </c>
      <c r="AA456" s="844">
        <f t="shared" si="125"/>
        <v>4.4854994629430713</v>
      </c>
      <c r="AB456" s="845">
        <v>12</v>
      </c>
      <c r="AC456" s="824">
        <v>9.31</v>
      </c>
      <c r="AD456" s="824" t="s">
        <v>135</v>
      </c>
      <c r="AE456" s="824">
        <v>1.49</v>
      </c>
      <c r="AF456" s="824">
        <v>0.79</v>
      </c>
      <c r="AG456" s="824">
        <v>17.8</v>
      </c>
      <c r="AH456" s="824">
        <v>219.3</v>
      </c>
      <c r="AI456" s="824" t="s">
        <v>135</v>
      </c>
      <c r="AJ456" s="824">
        <v>73.099999999999994</v>
      </c>
      <c r="AK456" s="824" t="s">
        <v>135</v>
      </c>
      <c r="AL456" s="836">
        <v>338.23</v>
      </c>
      <c r="AM456" s="830">
        <v>3.5000000000000004</v>
      </c>
      <c r="AN456" s="824">
        <v>0.04</v>
      </c>
      <c r="AO456" s="705">
        <f t="shared" si="126"/>
        <v>16.009140353580101</v>
      </c>
      <c r="AP456" s="706">
        <f t="shared" si="127"/>
        <v>20.494639816523172</v>
      </c>
      <c r="AQ456" s="846">
        <f t="shared" si="128"/>
        <v>-60.31488061852108</v>
      </c>
      <c r="AR456" s="618">
        <f>INDEX(Historical!$C$7:$C$1227,MATCH(B456,Historical!$B$7:$B$1249,0))*IF(AH456="n/a",1.03,IF(AH456&lt;0,1.01,IF(AH456&gt;10,1.1,(1+AH456/100))))</f>
        <v>0.86350000000000016</v>
      </c>
      <c r="AS456" s="844">
        <f t="shared" si="129"/>
        <v>0.88940500000000022</v>
      </c>
      <c r="AT456" s="844">
        <f t="shared" si="134"/>
        <v>0.91608715000000029</v>
      </c>
      <c r="AU456" s="844">
        <f t="shared" si="134"/>
        <v>0.9435697645000003</v>
      </c>
      <c r="AV456" s="844">
        <f t="shared" si="134"/>
        <v>0.9718768574350003</v>
      </c>
      <c r="AW456" s="618">
        <f t="shared" si="130"/>
        <v>4.5844387719350017</v>
      </c>
      <c r="AX456" s="713">
        <f t="shared" si="131"/>
        <v>10.978062193330944</v>
      </c>
      <c r="AY456" s="891">
        <v>0.85</v>
      </c>
      <c r="AZ456" s="830">
        <v>59.819999999999993</v>
      </c>
      <c r="BA456" s="830">
        <v>-28.37</v>
      </c>
      <c r="BB456" s="830">
        <v>-9.82</v>
      </c>
      <c r="BC456" s="830">
        <v>1.6500000000000001</v>
      </c>
      <c r="BE456" s="594">
        <v>1987</v>
      </c>
      <c r="BF456" s="856">
        <f t="shared" si="132"/>
        <v>4</v>
      </c>
      <c r="BG456" s="840">
        <v>12.8</v>
      </c>
      <c r="BH456" s="823" t="s">
        <v>4455</v>
      </c>
      <c r="BI456" s="823" t="s">
        <v>4456</v>
      </c>
    </row>
    <row r="457" spans="1:61" ht="11.25" hidden="1" customHeight="1" x14ac:dyDescent="0.2">
      <c r="A457" s="829" t="s">
        <v>4989</v>
      </c>
      <c r="B457" s="833" t="s">
        <v>1439</v>
      </c>
      <c r="C457" s="889" t="s">
        <v>107</v>
      </c>
      <c r="D457" s="889" t="s">
        <v>4201</v>
      </c>
      <c r="E457" s="699">
        <v>11</v>
      </c>
      <c r="F457" s="1153">
        <v>424</v>
      </c>
      <c r="G457" s="1130" t="s">
        <v>105</v>
      </c>
      <c r="H457" s="1130" t="s">
        <v>105</v>
      </c>
      <c r="I457" t="n">
        <v>63.2</v>
      </c>
      <c r="J457" s="618">
        <f t="shared" si="119"/>
        <v>1.2658227848101267</v>
      </c>
      <c r="K457" s="835">
        <v>0.2</v>
      </c>
      <c r="L457" s="845">
        <v>4</v>
      </c>
      <c r="M457" s="609">
        <f t="shared" si="120"/>
        <v>0.8</v>
      </c>
      <c r="N457" s="828" t="s">
        <v>150</v>
      </c>
      <c r="O457" s="700">
        <v>0.18</v>
      </c>
      <c r="P457" s="603">
        <v>44721</v>
      </c>
      <c r="Q457" s="603">
        <v>44736</v>
      </c>
      <c r="R457" s="609">
        <f t="shared" si="121"/>
        <v>11.111111111111121</v>
      </c>
      <c r="S457" s="667">
        <f>IF(INDEX(Historical!$D$7:$D$1225,MATCH(B457,Historical!$B$7:$B$1249,0))=0,"n/a",(INDEX(Historical!$C$7:$C$1227,MATCH(B457,Historical!$B$7:$B$1249,0))/INDEX(Historical!$D$7:$D$1225,MATCH(B457,Historical!$B$7:$B$1249,0))-1)*100)</f>
        <v>8.7628865979381345</v>
      </c>
      <c r="T457" s="667">
        <f>IF(INDEX(Historical!$F$7:$F$1218,MATCH(B457,Historical!$B$7:$B$1249,0))=0,"n/a",((INDEX(Historical!$C$7:$C$1227,MATCH(B457,Historical!$B$7:$B$1249,0))/INDEX(Historical!$F$7:$F$1218,MATCH(B457,Historical!$B$7:$B$1249,0)))^(1/3)-1)*100)</f>
        <v>7.4676728637580903</v>
      </c>
      <c r="U457" s="667">
        <f>IF(INDEX(Historical!$H$7:$H$1218,MATCH(B457,Historical!$B$7:$B$1249,0))=0,"n/a",((INDEX(Historical!$C$7:$C$1227,MATCH(B457,Historical!$B$7:$B$1249,0))/INDEX(Historical!$H$7:$H$1218,MATCH(B457,Historical!$B$7:$B$1249,0)))^(1/5)-1)*100)</f>
        <v>11.763351577894699</v>
      </c>
      <c r="V457" s="667" t="str">
        <f>IF(INDEX(Historical!$N$7:$N$1218,MATCH(B457,Historical!$B$7:$B$1249,0))=0,"n/a",((INDEX(Historical!$C$7:$C$1227,MATCH(B457,Historical!$B$7:$B$1249,0))/INDEX(Historical!$N$7:$N$1218,MATCH(B457,Historical!$B$7:$B$1249,0)))^(1/10)-1)*100)</f>
        <v>n/a</v>
      </c>
      <c r="W457" s="668" t="str">
        <f t="shared" si="122"/>
        <v>n/a</v>
      </c>
      <c r="X457" s="669">
        <f t="shared" si="123"/>
        <v>0.1909634996411477</v>
      </c>
      <c r="Y457" s="631"/>
      <c r="Z457" s="618">
        <f t="shared" si="124"/>
        <v>34.93449781659389</v>
      </c>
      <c r="AA457" s="844">
        <f t="shared" si="125"/>
        <v>27.598253275109172</v>
      </c>
      <c r="AB457" s="845">
        <v>12</v>
      </c>
      <c r="AC457" s="824">
        <v>2.29</v>
      </c>
      <c r="AD457" s="824">
        <v>4.37</v>
      </c>
      <c r="AE457" s="824">
        <v>5.27</v>
      </c>
      <c r="AF457" s="824">
        <v>5.53</v>
      </c>
      <c r="AG457" s="824">
        <v>19</v>
      </c>
      <c r="AH457" s="824">
        <v>26.1</v>
      </c>
      <c r="AI457" s="824">
        <v>4.9000000000000004</v>
      </c>
      <c r="AJ457" s="824">
        <v>61.6</v>
      </c>
      <c r="AK457" s="824">
        <v>6.6199999999999992</v>
      </c>
      <c r="AL457" s="836">
        <v>32180</v>
      </c>
      <c r="AM457" s="830">
        <v>0.3</v>
      </c>
      <c r="AN457" s="824">
        <v>0.91</v>
      </c>
      <c r="AO457" s="705">
        <f t="shared" si="126"/>
        <v>-14.569078912404347</v>
      </c>
      <c r="AP457" s="706">
        <f t="shared" si="127"/>
        <v>13.029174362704826</v>
      </c>
      <c r="AQ457" s="846">
        <f t="shared" si="128"/>
        <v>160.44264935882927</v>
      </c>
      <c r="AR457" s="618">
        <f>INDEX(Historical!$C$7:$C$1227,MATCH(B457,Historical!$B$7:$B$1249,0))*IF(AH457="n/a",1.03,IF(AH457&lt;0,1.01,IF(AH457&gt;10,1.1,(1+AH457/100))))</f>
        <v>0.77366666666666661</v>
      </c>
      <c r="AS457" s="844">
        <f t="shared" si="129"/>
        <v>0.81157633333333323</v>
      </c>
      <c r="AT457" s="844">
        <f t="shared" si="134"/>
        <v>0.86530268659999987</v>
      </c>
      <c r="AU457" s="844">
        <f t="shared" si="134"/>
        <v>0.92258572445291986</v>
      </c>
      <c r="AV457" s="844">
        <f t="shared" si="134"/>
        <v>0.9836608994117032</v>
      </c>
      <c r="AW457" s="618">
        <f t="shared" si="130"/>
        <v>4.3567923104646225</v>
      </c>
      <c r="AX457" s="713">
        <f t="shared" si="131"/>
        <v>6.8936587190895917</v>
      </c>
      <c r="AY457" s="891">
        <v>0.94</v>
      </c>
      <c r="AZ457" s="830">
        <v>46.379999999999995</v>
      </c>
      <c r="BA457" s="830">
        <v>-2.96</v>
      </c>
      <c r="BB457" s="830">
        <v>12.45</v>
      </c>
      <c r="BC457" s="830">
        <v>19.36</v>
      </c>
      <c r="BE457" s="594">
        <v>2012</v>
      </c>
      <c r="BF457" s="856">
        <f t="shared" si="132"/>
        <v>1</v>
      </c>
      <c r="BG457" s="840">
        <v>5.3</v>
      </c>
      <c r="BH457" s="823" t="s">
        <v>4455</v>
      </c>
      <c r="BI457" s="823" t="s">
        <v>4456</v>
      </c>
    </row>
    <row r="458" spans="1:61" ht="11.25" hidden="1" customHeight="1" x14ac:dyDescent="0.2">
      <c r="A458" s="822" t="s">
        <v>4990</v>
      </c>
      <c r="B458" s="833" t="s">
        <v>300</v>
      </c>
      <c r="C458" s="889" t="s">
        <v>111</v>
      </c>
      <c r="D458" s="889" t="s">
        <v>210</v>
      </c>
      <c r="E458" s="699">
        <v>59</v>
      </c>
      <c r="F458" s="1153">
        <v>16</v>
      </c>
      <c r="G458" s="1153" t="s">
        <v>36</v>
      </c>
      <c r="H458" s="1153" t="s">
        <v>36</v>
      </c>
      <c r="I458">
        <v>232.9</v>
      </c>
      <c r="J458" s="618">
        <f t="shared" si="119"/>
        <v>1.1163589523400601</v>
      </c>
      <c r="K458" s="835">
        <v>0.65</v>
      </c>
      <c r="L458" s="845">
        <v>4</v>
      </c>
      <c r="M458" s="609">
        <f t="shared" si="120"/>
        <v>2.6</v>
      </c>
      <c r="N458" s="828" t="s">
        <v>301</v>
      </c>
      <c r="O458" s="700">
        <v>0.51</v>
      </c>
      <c r="P458" s="603">
        <v>44795</v>
      </c>
      <c r="Q458" s="603">
        <v>44810</v>
      </c>
      <c r="R458" s="609">
        <f t="shared" si="121"/>
        <v>27.450980392156865</v>
      </c>
      <c r="S458" s="667">
        <f>IF(INDEX(Historical!$D$7:$D$1225,MATCH(B458,Historical!$B$7:$B$1249,0))=0,"n/a",(INDEX(Historical!$C$7:$C$1227,MATCH(B458,Historical!$B$7:$B$1249,0))/INDEX(Historical!$D$7:$D$1225,MATCH(B458,Historical!$B$7:$B$1249,0))-1)*100)</f>
        <v>9.8039215686274375</v>
      </c>
      <c r="T458" s="667">
        <f>IF(INDEX(Historical!$F$7:$F$1218,MATCH(B458,Historical!$B$7:$B$1249,0))=0,"n/a",((INDEX(Historical!$C$7:$C$1227,MATCH(B458,Historical!$B$7:$B$1249,0))/INDEX(Historical!$F$7:$F$1218,MATCH(B458,Historical!$B$7:$B$1249,0)))^(1/3)-1)*100)</f>
        <v>10.356967055244827</v>
      </c>
      <c r="U458" s="667">
        <f>IF(INDEX(Historical!$H$7:$H$1218,MATCH(B458,Historical!$B$7:$B$1249,0))=0,"n/a",((INDEX(Historical!$C$7:$C$1227,MATCH(B458,Historical!$B$7:$B$1249,0))/INDEX(Historical!$H$7:$H$1218,MATCH(B458,Historical!$B$7:$B$1249,0)))^(1/5)-1)*100)</f>
        <v>10.494795379650302</v>
      </c>
      <c r="V458" s="667">
        <f>IF(INDEX(Historical!$N$7:$N$1218,MATCH(B458,Historical!$B$7:$B$1249,0))=0,"n/a",((INDEX(Historical!$C$7:$C$1227,MATCH(B458,Historical!$B$7:$B$1249,0))/INDEX(Historical!$N$7:$N$1218,MATCH(B458,Historical!$B$7:$B$1249,0)))^(1/10)-1)*100)</f>
        <v>14.336701876053493</v>
      </c>
      <c r="W458" s="668">
        <f t="shared" si="122"/>
        <v>0.7320229903908162</v>
      </c>
      <c r="X458" s="669">
        <f t="shared" si="123"/>
        <v>1.0091149403509905</v>
      </c>
      <c r="Y458" s="631"/>
      <c r="Z458" s="618">
        <f t="shared" si="124"/>
        <v>31.515151515151519</v>
      </c>
      <c r="AA458" s="844">
        <f t="shared" si="125"/>
        <v>28.23030303030303</v>
      </c>
      <c r="AB458" s="845">
        <v>10</v>
      </c>
      <c r="AC458" s="824">
        <v>8.25</v>
      </c>
      <c r="AD458" s="824">
        <v>2.15</v>
      </c>
      <c r="AE458" s="824">
        <v>5.25</v>
      </c>
      <c r="AF458" s="824">
        <v>6.03</v>
      </c>
      <c r="AG458" s="824">
        <v>22</v>
      </c>
      <c r="AH458" s="824">
        <v>81.3</v>
      </c>
      <c r="AI458" s="824">
        <v>5.67</v>
      </c>
      <c r="AJ458" s="824">
        <v>10.4</v>
      </c>
      <c r="AK458" s="824">
        <v>13</v>
      </c>
      <c r="AL458" s="836">
        <v>13160</v>
      </c>
      <c r="AM458" s="830">
        <v>0.3</v>
      </c>
      <c r="AN458" s="824">
        <v>0.37</v>
      </c>
      <c r="AO458" s="705">
        <f t="shared" si="126"/>
        <v>-16.619148698312667</v>
      </c>
      <c r="AP458" s="706">
        <f t="shared" si="127"/>
        <v>11.611154331990363</v>
      </c>
      <c r="AQ458" s="846">
        <f t="shared" si="128"/>
        <v>175.05856125780218</v>
      </c>
      <c r="AR458" s="618">
        <f>INDEX(Historical!$C$7:$C$1227,MATCH(B458,Historical!$B$7:$B$1249,0))*IF(AH458="n/a",1.03,IF(AH458&lt;0,1.01,IF(AH458&gt;10,1.1,(1+AH458/100))))</f>
        <v>1.8480000000000001</v>
      </c>
      <c r="AS458" s="844">
        <f t="shared" si="129"/>
        <v>1.9527816</v>
      </c>
      <c r="AT458" s="844">
        <f t="shared" ref="AT458:AV477" si="135">IF($AK458="n/a",1.03*AS458,IF($AK458&lt;0,1.01*AS458,IF($AK458&gt;10,1.1*AS458,(1+$AK458/100)*AS458)))</f>
        <v>2.1480597600000002</v>
      </c>
      <c r="AU458" s="844">
        <f t="shared" si="135"/>
        <v>2.3628657360000003</v>
      </c>
      <c r="AV458" s="844">
        <f t="shared" si="135"/>
        <v>2.5991523096000004</v>
      </c>
      <c r="AW458" s="618">
        <f t="shared" si="130"/>
        <v>10.910859405600002</v>
      </c>
      <c r="AX458" s="713">
        <f t="shared" si="131"/>
        <v>4.6847829135251189</v>
      </c>
      <c r="AY458" s="891">
        <v>0.93</v>
      </c>
      <c r="AZ458" s="830">
        <v>21.349999999999998</v>
      </c>
      <c r="BA458" s="830">
        <v>-13.020000000000001</v>
      </c>
      <c r="BB458" s="830">
        <v>6.45</v>
      </c>
      <c r="BC458" s="830">
        <v>7.06</v>
      </c>
      <c r="BE458" s="594">
        <v>1964</v>
      </c>
      <c r="BF458" s="856">
        <f t="shared" si="132"/>
        <v>7</v>
      </c>
      <c r="BG458" s="840">
        <v>12.7</v>
      </c>
      <c r="BH458" s="823" t="s">
        <v>4455</v>
      </c>
      <c r="BI458" s="823" t="s">
        <v>4456</v>
      </c>
    </row>
    <row r="459" spans="1:61" ht="11.25" customHeight="1" x14ac:dyDescent="0.2">
      <c r="A459" s="822" t="s">
        <v>4884</v>
      </c>
      <c r="B459" s="833" t="s">
        <v>253</v>
      </c>
      <c r="C459" s="889" t="s">
        <v>127</v>
      </c>
      <c r="D459" s="889" t="s">
        <v>4194</v>
      </c>
      <c r="E459" s="699">
        <v>57</v>
      </c>
      <c r="F459" s="1153">
        <v>17</v>
      </c>
      <c r="G459" s="1134" t="s">
        <v>36</v>
      </c>
      <c r="H459" s="1134" t="s">
        <v>36</v>
      </c>
      <c r="I459" t="n">
        <v>47.02</v>
      </c>
      <c r="J459" s="618">
        <f t="shared" si="119"/>
        <v>2.3394300297745643</v>
      </c>
      <c r="K459" s="835">
        <v>0.27500000000000002</v>
      </c>
      <c r="L459" s="845">
        <v>4</v>
      </c>
      <c r="M459" s="609">
        <f t="shared" si="120"/>
        <v>1.1000000000000001</v>
      </c>
      <c r="N459" s="828" t="s">
        <v>106</v>
      </c>
      <c r="O459" s="700">
        <v>0.26</v>
      </c>
      <c r="P459" s="603">
        <v>44939</v>
      </c>
      <c r="Q459" s="603">
        <v>44972</v>
      </c>
      <c r="R459" s="609">
        <f t="shared" si="121"/>
        <v>5.7692307692307745</v>
      </c>
      <c r="S459" s="667">
        <f>IF(INDEX(Historical!$D$7:$D$1225,MATCH(B459,Historical!$B$7:$B$1249,0))=0,"n/a",(INDEX(Historical!$C$7:$C$1227,MATCH(B459,Historical!$B$7:$B$1249,0))/INDEX(Historical!$D$7:$D$1225,MATCH(B459,Historical!$B$7:$B$1249,0))-1)*100)</f>
        <v>5.3763440860215006</v>
      </c>
      <c r="T459" s="667">
        <f>IF(INDEX(Historical!$F$7:$F$1218,MATCH(B459,Historical!$B$7:$B$1249,0))=0,"n/a",((INDEX(Historical!$C$7:$C$1227,MATCH(B459,Historical!$B$7:$B$1249,0))/INDEX(Historical!$F$7:$F$1218,MATCH(B459,Historical!$B$7:$B$1249,0)))^(1/3)-1)*100)</f>
        <v>9.3255331866711977</v>
      </c>
      <c r="U459" s="667">
        <f>IF(INDEX(Historical!$H$7:$H$1218,MATCH(B459,Historical!$B$7:$B$1249,0))=0,"n/a",((INDEX(Historical!$C$7:$C$1227,MATCH(B459,Historical!$B$7:$B$1249,0))/INDEX(Historical!$H$7:$H$1218,MATCH(B459,Historical!$B$7:$B$1249,0)))^(1/5)-1)*100)</f>
        <v>11.060497971884509</v>
      </c>
      <c r="V459" s="667">
        <f>IF(INDEX(Historical!$N$7:$N$1218,MATCH(B459,Historical!$B$7:$B$1249,0))=0,"n/a",((INDEX(Historical!$C$7:$C$1227,MATCH(B459,Historical!$B$7:$B$1249,0))/INDEX(Historical!$N$7:$N$1218,MATCH(B459,Historical!$B$7:$B$1249,0)))^(1/10)-1)*100)</f>
        <v>14.411212858356116</v>
      </c>
      <c r="W459" s="668">
        <f t="shared" si="122"/>
        <v>0.7674925129893736</v>
      </c>
      <c r="X459" s="669">
        <f t="shared" si="123"/>
        <v>55.302489859422543</v>
      </c>
      <c r="Y459" s="628"/>
      <c r="Z459" s="618">
        <f t="shared" si="124"/>
        <v>60.10928961748634</v>
      </c>
      <c r="AA459" s="844">
        <f t="shared" si="125"/>
        <v>25.693989071038253</v>
      </c>
      <c r="AB459" s="845">
        <v>10</v>
      </c>
      <c r="AC459" s="824">
        <v>1.83</v>
      </c>
      <c r="AD459" s="824">
        <v>3.02</v>
      </c>
      <c r="AE459" s="824">
        <v>2.09</v>
      </c>
      <c r="AF459" s="824">
        <v>3.57</v>
      </c>
      <c r="AG459" s="824">
        <v>13.900000000000002</v>
      </c>
      <c r="AH459" s="824">
        <v>-0.1</v>
      </c>
      <c r="AI459" s="824">
        <v>10.100000000000001</v>
      </c>
      <c r="AJ459" s="824">
        <v>0.2</v>
      </c>
      <c r="AK459" s="824">
        <v>8.75</v>
      </c>
      <c r="AL459" s="836">
        <v>26400</v>
      </c>
      <c r="AM459" s="830">
        <v>0.1</v>
      </c>
      <c r="AN459" s="824">
        <v>0.45</v>
      </c>
      <c r="AO459" s="705">
        <f t="shared" si="126"/>
        <v>-12.294061069379179</v>
      </c>
      <c r="AP459" s="706">
        <f t="shared" si="127"/>
        <v>13.399928001659074</v>
      </c>
      <c r="AQ459" s="846">
        <f t="shared" si="128"/>
        <v>101.91036623391585</v>
      </c>
      <c r="AR459" s="618">
        <f>INDEX(Historical!$C$7:$C$1227,MATCH(B459,Historical!$B$7:$B$1249,0))*IF(AH459="n/a",1.03,IF(AH459&lt;0,1.01,IF(AH459&gt;10,1.1,(1+AH459/100))))</f>
        <v>0.98980000000000001</v>
      </c>
      <c r="AS459" s="844">
        <f t="shared" si="129"/>
        <v>1.0887800000000001</v>
      </c>
      <c r="AT459" s="844">
        <f t="shared" si="135"/>
        <v>1.18404825</v>
      </c>
      <c r="AU459" s="844">
        <f t="shared" si="135"/>
        <v>1.287652471875</v>
      </c>
      <c r="AV459" s="844">
        <f t="shared" si="135"/>
        <v>1.4003220631640623</v>
      </c>
      <c r="AW459" s="618">
        <f t="shared" si="130"/>
        <v>5.9506027850390621</v>
      </c>
      <c r="AX459" s="713">
        <f t="shared" si="131"/>
        <v>12.655471682345942</v>
      </c>
      <c r="AY459" s="891">
        <v>0.16</v>
      </c>
      <c r="AZ459" s="830">
        <v>13.94</v>
      </c>
      <c r="BA459" s="830">
        <v>-14.719999999999999</v>
      </c>
      <c r="BB459" s="830">
        <v>0.77999999999999992</v>
      </c>
      <c r="BC459" s="830">
        <v>-3.42</v>
      </c>
      <c r="BE459" s="594">
        <v>1967</v>
      </c>
      <c r="BF459" s="856">
        <f t="shared" si="132"/>
        <v>7</v>
      </c>
      <c r="BG459" s="840">
        <v>7.7</v>
      </c>
      <c r="BH459" s="823" t="s">
        <v>4455</v>
      </c>
      <c r="BI459" s="823" t="s">
        <v>4456</v>
      </c>
    </row>
    <row r="460" spans="1:61" ht="11.25" hidden="1" customHeight="1" x14ac:dyDescent="0.2">
      <c r="A460" s="829" t="s">
        <v>4992</v>
      </c>
      <c r="B460" s="833" t="s">
        <v>3803</v>
      </c>
      <c r="C460" s="889" t="s">
        <v>130</v>
      </c>
      <c r="D460" s="889" t="s">
        <v>4197</v>
      </c>
      <c r="E460" s="699">
        <v>9</v>
      </c>
      <c r="F460" s="1153">
        <v>558</v>
      </c>
      <c r="G460" s="1153" t="s">
        <v>105</v>
      </c>
      <c r="H460" s="1153" t="s">
        <v>105</v>
      </c>
      <c r="I460" t="n">
        <v>74.52</v>
      </c>
      <c r="J460" s="618">
        <f t="shared" si="119"/>
        <v>4.2270531400966185</v>
      </c>
      <c r="K460" s="835">
        <v>0.78749999999999998</v>
      </c>
      <c r="L460" s="845">
        <v>4</v>
      </c>
      <c r="M460" s="609">
        <f t="shared" si="120"/>
        <v>3.15</v>
      </c>
      <c r="N460" s="828" t="s">
        <v>106</v>
      </c>
      <c r="O460" s="700">
        <v>0.76249999999999996</v>
      </c>
      <c r="P460" s="603">
        <v>44868</v>
      </c>
      <c r="Q460" s="603">
        <v>44879</v>
      </c>
      <c r="R460" s="609">
        <f t="shared" si="121"/>
        <v>3.2786885245901667</v>
      </c>
      <c r="S460" s="667">
        <f>IF(INDEX(Historical!$D$7:$D$1225,MATCH(B460,Historical!$B$7:$B$1249,0))=0,"n/a",(INDEX(Historical!$C$7:$C$1227,MATCH(B460,Historical!$B$7:$B$1249,0))/INDEX(Historical!$D$7:$D$1225,MATCH(B460,Historical!$B$7:$B$1249,0))-1)*100)</f>
        <v>14.917127071823199</v>
      </c>
      <c r="T460" s="667">
        <f>IF(INDEX(Historical!$F$7:$F$1218,MATCH(B460,Historical!$B$7:$B$1249,0))=0,"n/a",((INDEX(Historical!$C$7:$C$1227,MATCH(B460,Historical!$B$7:$B$1249,0))/INDEX(Historical!$F$7:$F$1218,MATCH(B460,Historical!$B$7:$B$1249,0)))^(1/3)-1)*100)</f>
        <v>14.933753280317564</v>
      </c>
      <c r="U460" s="667">
        <f>IF(INDEX(Historical!$H$7:$H$1218,MATCH(B460,Historical!$B$7:$B$1249,0))=0,"n/a",((INDEX(Historical!$C$7:$C$1227,MATCH(B460,Historical!$B$7:$B$1249,0))/INDEX(Historical!$H$7:$H$1218,MATCH(B460,Historical!$B$7:$B$1249,0)))^(1/5)-1)*100)</f>
        <v>14.914067255405051</v>
      </c>
      <c r="V460" s="667" t="str">
        <f>IF(INDEX(Historical!$N$7:$N$1218,MATCH(B460,Historical!$B$7:$B$1249,0))=0,"n/a",((INDEX(Historical!$C$7:$C$1227,MATCH(B460,Historical!$B$7:$B$1249,0))/INDEX(Historical!$N$7:$N$1218,MATCH(B460,Historical!$B$7:$B$1249,0)))^(1/10)-1)*100)</f>
        <v>n/a</v>
      </c>
      <c r="W460" s="668" t="str">
        <f t="shared" si="122"/>
        <v>n/a</v>
      </c>
      <c r="X460" s="669" t="str">
        <f t="shared" si="123"/>
        <v>n/a</v>
      </c>
      <c r="Y460" s="834"/>
      <c r="Z460" s="618">
        <f t="shared" si="124"/>
        <v>61.403508771929829</v>
      </c>
      <c r="AA460" s="844">
        <f t="shared" si="125"/>
        <v>14.526315789473683</v>
      </c>
      <c r="AB460" s="845">
        <v>12</v>
      </c>
      <c r="AC460" s="824">
        <v>5.13</v>
      </c>
      <c r="AD460" s="824">
        <v>0.55000000000000004</v>
      </c>
      <c r="AE460" s="824">
        <v>5.8</v>
      </c>
      <c r="AF460" s="824">
        <v>1.97</v>
      </c>
      <c r="AG460" s="824">
        <v>13.700000000000001</v>
      </c>
      <c r="AH460" s="825">
        <v>320.10000000000002</v>
      </c>
      <c r="AI460" s="825">
        <v>-41.57</v>
      </c>
      <c r="AJ460" s="824">
        <v>-1.0999999999999999</v>
      </c>
      <c r="AK460" s="824">
        <v>27.71</v>
      </c>
      <c r="AL460" s="836">
        <v>6820</v>
      </c>
      <c r="AM460" s="830">
        <v>1.06</v>
      </c>
      <c r="AN460" s="824">
        <v>1.41</v>
      </c>
      <c r="AO460" s="705">
        <f t="shared" si="126"/>
        <v>4.6148046060279864</v>
      </c>
      <c r="AP460" s="706">
        <f t="shared" si="127"/>
        <v>19.14112039550167</v>
      </c>
      <c r="AQ460" s="846">
        <f t="shared" si="128"/>
        <v>12.776755101519367</v>
      </c>
      <c r="AR460" s="618">
        <f>INDEX(Historical!$C$7:$C$1227,MATCH(B460,Historical!$B$7:$B$1249,0))*IF(AH460="n/a",1.03,IF(AH460&lt;0,1.01,IF(AH460&gt;10,1.1,(1+AH460/100))))</f>
        <v>2.8600000000000003</v>
      </c>
      <c r="AS460" s="844">
        <f t="shared" si="129"/>
        <v>2.8886000000000003</v>
      </c>
      <c r="AT460" s="844">
        <f t="shared" si="135"/>
        <v>3.1774600000000004</v>
      </c>
      <c r="AU460" s="844">
        <f t="shared" si="135"/>
        <v>3.4952060000000009</v>
      </c>
      <c r="AV460" s="844">
        <f t="shared" si="135"/>
        <v>3.8447266000000013</v>
      </c>
      <c r="AW460" s="618">
        <f t="shared" si="130"/>
        <v>16.265992600000004</v>
      </c>
      <c r="AX460" s="713">
        <f t="shared" si="131"/>
        <v>21.827687332259803</v>
      </c>
      <c r="AY460" s="891">
        <v>0.88</v>
      </c>
      <c r="AZ460" s="830">
        <v>31.28</v>
      </c>
      <c r="BA460" s="830">
        <v>-8.24</v>
      </c>
      <c r="BB460" s="830">
        <v>7.0000000000000009</v>
      </c>
      <c r="BC460" s="830">
        <v>5.7</v>
      </c>
      <c r="BE460" s="594">
        <v>2014</v>
      </c>
      <c r="BF460" s="856">
        <f t="shared" si="132"/>
        <v>1</v>
      </c>
      <c r="BG460" s="840">
        <v>2.2999999999999998</v>
      </c>
      <c r="BH460" s="823" t="s">
        <v>4455</v>
      </c>
      <c r="BI460" s="823" t="s">
        <v>4456</v>
      </c>
    </row>
    <row r="461" spans="1:61" ht="11.25" hidden="1" customHeight="1" x14ac:dyDescent="0.2">
      <c r="A461" s="829" t="s">
        <v>4993</v>
      </c>
      <c r="B461" s="833" t="s">
        <v>687</v>
      </c>
      <c r="C461" s="889" t="s">
        <v>122</v>
      </c>
      <c r="D461" s="889" t="s">
        <v>4043</v>
      </c>
      <c r="E461" s="699">
        <v>16</v>
      </c>
      <c r="F461" s="1153">
        <v>238</v>
      </c>
      <c r="G461" s="1153" t="s">
        <v>105</v>
      </c>
      <c r="H461" s="1153" t="s">
        <v>105</v>
      </c>
      <c r="I461">
        <v>315.49</v>
      </c>
      <c r="J461" s="618">
        <f t="shared" si="119"/>
        <v>2.6625249611715107</v>
      </c>
      <c r="K461" s="835">
        <v>2.1</v>
      </c>
      <c r="L461" s="845">
        <v>4</v>
      </c>
      <c r="M461" s="609">
        <f t="shared" si="120"/>
        <v>8.4</v>
      </c>
      <c r="N461" s="828" t="s">
        <v>187</v>
      </c>
      <c r="O461" s="700">
        <v>1.9</v>
      </c>
      <c r="P461" s="895">
        <v>44453</v>
      </c>
      <c r="Q461" s="895">
        <v>44470</v>
      </c>
      <c r="R461" s="609">
        <f t="shared" si="121"/>
        <v>10.526315789473696</v>
      </c>
      <c r="S461" s="667">
        <f>IF(INDEX(Historical!$D$7:$D$1225,MATCH(B461,Historical!$B$7:$B$1249,0))=0,"n/a",(INDEX(Historical!$C$7:$C$1227,MATCH(B461,Historical!$B$7:$B$1249,0))/INDEX(Historical!$D$7:$D$1225,MATCH(B461,Historical!$B$7:$B$1249,0))-1)*100)</f>
        <v>2.6315789473684292</v>
      </c>
      <c r="T461" s="667">
        <f>IF(INDEX(Historical!$F$7:$F$1218,MATCH(B461,Historical!$B$7:$B$1249,0))=0,"n/a",((INDEX(Historical!$C$7:$C$1227,MATCH(B461,Historical!$B$7:$B$1249,0))/INDEX(Historical!$F$7:$F$1218,MATCH(B461,Historical!$B$7:$B$1249,0)))^(1/3)-1)*100)</f>
        <v>3.6729653706913057</v>
      </c>
      <c r="U461" s="667">
        <f>IF(INDEX(Historical!$H$7:$H$1218,MATCH(B461,Historical!$B$7:$B$1249,0))=0,"n/a",((INDEX(Historical!$C$7:$C$1227,MATCH(B461,Historical!$B$7:$B$1249,0))/INDEX(Historical!$H$7:$H$1218,MATCH(B461,Historical!$B$7:$B$1249,0)))^(1/5)-1)*100)</f>
        <v>4.0358274630921898</v>
      </c>
      <c r="V461" s="667">
        <f>IF(INDEX(Historical!$N$7:$N$1218,MATCH(B461,Historical!$B$7:$B$1249,0))=0,"n/a",((INDEX(Historical!$C$7:$C$1227,MATCH(B461,Historical!$B$7:$B$1249,0))/INDEX(Historical!$N$7:$N$1218,MATCH(B461,Historical!$B$7:$B$1249,0)))^(1/10)-1)*100)</f>
        <v>14.130869721941398</v>
      </c>
      <c r="W461" s="668">
        <f t="shared" si="122"/>
        <v>0.2856036141091618</v>
      </c>
      <c r="X461" s="669" t="str">
        <f t="shared" si="123"/>
        <v>n/a</v>
      </c>
      <c r="Y461" s="640"/>
      <c r="Z461" s="618">
        <f t="shared" si="124"/>
        <v>41.461006910167818</v>
      </c>
      <c r="AA461" s="844">
        <f t="shared" si="125"/>
        <v>15.572063178677196</v>
      </c>
      <c r="AB461" s="845">
        <v>12</v>
      </c>
      <c r="AC461" s="824">
        <v>20.260000000000002</v>
      </c>
      <c r="AD461" s="824">
        <v>1.98</v>
      </c>
      <c r="AE461" s="824">
        <v>1.1399999999999999</v>
      </c>
      <c r="AF461" s="824">
        <v>4.62</v>
      </c>
      <c r="AG461" s="824">
        <v>28.299999999999997</v>
      </c>
      <c r="AH461" s="824">
        <v>-28.199999999999996</v>
      </c>
      <c r="AI461" s="824" t="s">
        <v>135</v>
      </c>
      <c r="AJ461" s="824">
        <v>-2.9000000000000004</v>
      </c>
      <c r="AK461" s="824">
        <v>7.7</v>
      </c>
      <c r="AL461" s="836">
        <v>3040</v>
      </c>
      <c r="AM461" s="830">
        <v>0.1</v>
      </c>
      <c r="AN461" s="824">
        <v>1.51</v>
      </c>
      <c r="AO461" s="705">
        <f t="shared" si="126"/>
        <v>-8.8737107544134943</v>
      </c>
      <c r="AP461" s="706">
        <f t="shared" si="127"/>
        <v>6.6983524242637005</v>
      </c>
      <c r="AQ461" s="846">
        <f t="shared" si="128"/>
        <v>78.814530711434386</v>
      </c>
      <c r="AR461" s="618">
        <f>INDEX(Historical!$C$7:$C$1227,MATCH(B461,Historical!$B$7:$B$1249,0))*IF(AH461="n/a",1.03,IF(AH461&lt;0,1.01,IF(AH461&gt;10,1.1,(1+AH461/100))))</f>
        <v>7.8780000000000001</v>
      </c>
      <c r="AS461" s="844">
        <f t="shared" si="129"/>
        <v>8.1143400000000003</v>
      </c>
      <c r="AT461" s="844">
        <f t="shared" si="135"/>
        <v>8.7391441800000003</v>
      </c>
      <c r="AU461" s="844">
        <f t="shared" si="135"/>
        <v>9.4120582818600003</v>
      </c>
      <c r="AV461" s="844">
        <f t="shared" si="135"/>
        <v>10.136786769563219</v>
      </c>
      <c r="AW461" s="618">
        <f t="shared" si="130"/>
        <v>44.280329231423224</v>
      </c>
      <c r="AX461" s="713">
        <f t="shared" si="131"/>
        <v>14.035414508042482</v>
      </c>
      <c r="AY461" s="891">
        <v>0.33</v>
      </c>
      <c r="AZ461" s="830">
        <v>12.75</v>
      </c>
      <c r="BA461" s="830">
        <v>-12.4</v>
      </c>
      <c r="BB461" s="830">
        <v>3.9899999999999998</v>
      </c>
      <c r="BC461" s="830">
        <v>1.3299999999999998</v>
      </c>
      <c r="BE461" s="594">
        <v>2006</v>
      </c>
      <c r="BF461" s="856">
        <f t="shared" si="132"/>
        <v>2</v>
      </c>
      <c r="BG461" s="840">
        <v>8.6</v>
      </c>
      <c r="BH461" s="823" t="s">
        <v>4455</v>
      </c>
      <c r="BI461" s="823" t="s">
        <v>4456</v>
      </c>
    </row>
    <row r="462" spans="1:61" ht="11.25" hidden="1" customHeight="1" x14ac:dyDescent="0.2">
      <c r="A462" s="829" t="s">
        <v>4994</v>
      </c>
      <c r="B462" s="833" t="s">
        <v>1455</v>
      </c>
      <c r="C462" s="889" t="s">
        <v>107</v>
      </c>
      <c r="D462" s="889" t="s">
        <v>4198</v>
      </c>
      <c r="E462" s="699">
        <v>9</v>
      </c>
      <c r="F462" s="1153">
        <v>507</v>
      </c>
      <c r="G462" s="1150" t="s">
        <v>105</v>
      </c>
      <c r="H462" s="1150" t="s">
        <v>105</v>
      </c>
      <c r="I462">
        <v>15.57</v>
      </c>
      <c r="J462" s="618">
        <f t="shared" si="119"/>
        <v>3.3397559409120108</v>
      </c>
      <c r="K462" s="835">
        <v>0.13</v>
      </c>
      <c r="L462" s="845">
        <v>4</v>
      </c>
      <c r="M462" s="609">
        <f t="shared" si="120"/>
        <v>0.52</v>
      </c>
      <c r="N462" s="828" t="s">
        <v>435</v>
      </c>
      <c r="O462" s="700">
        <v>0.11</v>
      </c>
      <c r="P462" s="895">
        <v>44327</v>
      </c>
      <c r="Q462" s="895">
        <v>44342</v>
      </c>
      <c r="R462" s="609">
        <f t="shared" si="121"/>
        <v>18.181818181818183</v>
      </c>
      <c r="S462" s="667">
        <f>IF(INDEX(Historical!$D$7:$D$1225,MATCH(B462,Historical!$B$7:$B$1249,0))=0,"n/a",(INDEX(Historical!$C$7:$C$1227,MATCH(B462,Historical!$B$7:$B$1249,0))/INDEX(Historical!$D$7:$D$1225,MATCH(B462,Historical!$B$7:$B$1249,0))-1)*100)</f>
        <v>13.636363636363647</v>
      </c>
      <c r="T462" s="667">
        <f>IF(INDEX(Historical!$F$7:$F$1218,MATCH(B462,Historical!$B$7:$B$1249,0))=0,"n/a",((INDEX(Historical!$C$7:$C$1227,MATCH(B462,Historical!$B$7:$B$1249,0))/INDEX(Historical!$F$7:$F$1218,MATCH(B462,Historical!$B$7:$B$1249,0)))^(1/3)-1)*100)</f>
        <v>7.7217345015941907</v>
      </c>
      <c r="U462" s="667">
        <f>IF(INDEX(Historical!$H$7:$H$1218,MATCH(B462,Historical!$B$7:$B$1249,0))=0,"n/a",((INDEX(Historical!$C$7:$C$1227,MATCH(B462,Historical!$B$7:$B$1249,0))/INDEX(Historical!$H$7:$H$1218,MATCH(B462,Historical!$B$7:$B$1249,0)))^(1/5)-1)*100)</f>
        <v>10.032672693604683</v>
      </c>
      <c r="V462" s="667">
        <f>IF(INDEX(Historical!$N$7:$N$1218,MATCH(B462,Historical!$B$7:$B$1249,0))=0,"n/a",((INDEX(Historical!$C$7:$C$1227,MATCH(B462,Historical!$B$7:$B$1249,0))/INDEX(Historical!$N$7:$N$1218,MATCH(B462,Historical!$B$7:$B$1249,0)))^(1/10)-1)*100)</f>
        <v>11.792486434633975</v>
      </c>
      <c r="W462" s="668">
        <f t="shared" si="122"/>
        <v>0.85076822002009667</v>
      </c>
      <c r="X462" s="669">
        <f t="shared" si="123"/>
        <v>0.48939866798071624</v>
      </c>
      <c r="Y462" s="640"/>
      <c r="Z462" s="618">
        <f t="shared" si="124"/>
        <v>38.518518518518519</v>
      </c>
      <c r="AA462" s="844">
        <f t="shared" si="125"/>
        <v>11.533333333333333</v>
      </c>
      <c r="AB462" s="845">
        <v>12</v>
      </c>
      <c r="AC462" s="824">
        <v>1.35</v>
      </c>
      <c r="AD462" s="824">
        <v>1.45</v>
      </c>
      <c r="AE462" s="824">
        <v>4.29</v>
      </c>
      <c r="AF462" s="824">
        <v>1.03</v>
      </c>
      <c r="AG462" s="824">
        <v>8.7999999999999989</v>
      </c>
      <c r="AH462" s="824">
        <v>91.100000000000009</v>
      </c>
      <c r="AI462" s="824">
        <v>-3.82</v>
      </c>
      <c r="AJ462" s="824">
        <v>20.5</v>
      </c>
      <c r="AK462" s="824">
        <v>8</v>
      </c>
      <c r="AL462" s="836">
        <v>741.43</v>
      </c>
      <c r="AM462" s="830">
        <v>1.7000000000000002</v>
      </c>
      <c r="AN462" s="824">
        <v>0.64</v>
      </c>
      <c r="AO462" s="705">
        <f t="shared" si="126"/>
        <v>1.8390953011833613</v>
      </c>
      <c r="AP462" s="706">
        <f t="shared" si="127"/>
        <v>13.372428634516695</v>
      </c>
      <c r="AQ462" s="846">
        <f t="shared" si="128"/>
        <v>-27.338430352051269</v>
      </c>
      <c r="AR462" s="618">
        <f>INDEX(Historical!$C$7:$C$1227,MATCH(B462,Historical!$B$7:$B$1249,0))*IF(AH462="n/a",1.03,IF(AH462&lt;0,1.01,IF(AH462&gt;10,1.1,(1+AH462/100))))</f>
        <v>0.55000000000000004</v>
      </c>
      <c r="AS462" s="844">
        <f t="shared" si="129"/>
        <v>0.5555000000000001</v>
      </c>
      <c r="AT462" s="844">
        <f t="shared" si="135"/>
        <v>0.59994000000000014</v>
      </c>
      <c r="AU462" s="844">
        <f t="shared" si="135"/>
        <v>0.64793520000000016</v>
      </c>
      <c r="AV462" s="844">
        <f t="shared" si="135"/>
        <v>0.69977001600000022</v>
      </c>
      <c r="AW462" s="618">
        <f t="shared" si="130"/>
        <v>3.0531452160000008</v>
      </c>
      <c r="AX462" s="713">
        <f t="shared" si="131"/>
        <v>19.609153603082856</v>
      </c>
      <c r="AY462" s="891">
        <v>0.68</v>
      </c>
      <c r="AZ462" s="830">
        <v>34.369999999999997</v>
      </c>
      <c r="BA462" s="830">
        <v>-8.86</v>
      </c>
      <c r="BB462" s="830">
        <v>4.92</v>
      </c>
      <c r="BC462" s="830">
        <v>11.23</v>
      </c>
      <c r="BE462" s="594">
        <v>2014</v>
      </c>
      <c r="BF462" s="856">
        <f t="shared" si="132"/>
        <v>1</v>
      </c>
      <c r="BG462" s="840">
        <v>1.0999999999999999</v>
      </c>
      <c r="BH462" s="823" t="s">
        <v>4455</v>
      </c>
      <c r="BI462" s="823" t="s">
        <v>4456</v>
      </c>
    </row>
    <row r="463" spans="1:61" ht="11.25" hidden="1" customHeight="1" x14ac:dyDescent="0.2">
      <c r="A463" s="822" t="s">
        <v>4995</v>
      </c>
      <c r="B463" s="833" t="s">
        <v>296</v>
      </c>
      <c r="C463" s="889" t="s">
        <v>130</v>
      </c>
      <c r="D463" s="889" t="s">
        <v>4206</v>
      </c>
      <c r="E463" s="699">
        <v>52</v>
      </c>
      <c r="F463" s="1153">
        <v>29</v>
      </c>
      <c r="G463" s="1153" t="s">
        <v>36</v>
      </c>
      <c r="H463" s="1153" t="s">
        <v>36</v>
      </c>
      <c r="I463" t="n">
        <v>64.19</v>
      </c>
      <c r="J463" s="618">
        <f t="shared" si="119"/>
        <v>2.9599626109985979</v>
      </c>
      <c r="K463" s="835">
        <v>0.47499999999999998</v>
      </c>
      <c r="L463" s="845">
        <v>4</v>
      </c>
      <c r="M463" s="609">
        <f t="shared" si="120"/>
        <v>1.9</v>
      </c>
      <c r="N463" s="828" t="s">
        <v>180</v>
      </c>
      <c r="O463" s="700">
        <v>0.45500000000000002</v>
      </c>
      <c r="P463" s="603">
        <v>44741</v>
      </c>
      <c r="Q463" s="603">
        <v>44757</v>
      </c>
      <c r="R463" s="609">
        <f t="shared" si="121"/>
        <v>4.3956043956043871</v>
      </c>
      <c r="S463" s="667">
        <f>IF(INDEX(Historical!$D$7:$D$1225,MATCH(B463,Historical!$B$7:$B$1249,0))=0,"n/a",(INDEX(Historical!$C$7:$C$1227,MATCH(B463,Historical!$B$7:$B$1249,0))/INDEX(Historical!$D$7:$D$1225,MATCH(B463,Historical!$B$7:$B$1249,0))-1)*100)</f>
        <v>2.2727272727272707</v>
      </c>
      <c r="T463" s="667">
        <f>IF(INDEX(Historical!$F$7:$F$1218,MATCH(B463,Historical!$B$7:$B$1249,0))=0,"n/a",((INDEX(Historical!$C$7:$C$1227,MATCH(B463,Historical!$B$7:$B$1249,0))/INDEX(Historical!$F$7:$F$1218,MATCH(B463,Historical!$B$7:$B$1249,0)))^(1/3)-1)*100)</f>
        <v>2.3264108093813185</v>
      </c>
      <c r="U463" s="667">
        <f>IF(INDEX(Historical!$H$7:$H$1218,MATCH(B463,Historical!$B$7:$B$1249,0))=0,"n/a",((INDEX(Historical!$C$7:$C$1227,MATCH(B463,Historical!$B$7:$B$1249,0))/INDEX(Historical!$H$7:$H$1218,MATCH(B463,Historical!$B$7:$B$1249,0)))^(1/5)-1)*100)</f>
        <v>2.3836255539609663</v>
      </c>
      <c r="V463" s="667">
        <f>IF(INDEX(Historical!$N$7:$N$1218,MATCH(B463,Historical!$B$7:$B$1249,0))=0,"n/a",((INDEX(Historical!$C$7:$C$1227,MATCH(B463,Historical!$B$7:$B$1249,0))/INDEX(Historical!$N$7:$N$1218,MATCH(B463,Historical!$B$7:$B$1249,0)))^(1/10)-1)*100)</f>
        <v>2.5449899701238676</v>
      </c>
      <c r="W463" s="668">
        <f t="shared" si="122"/>
        <v>0.93659526439899976</v>
      </c>
      <c r="X463" s="669">
        <f t="shared" si="123"/>
        <v>9.2388587362828151E-2</v>
      </c>
      <c r="Y463" s="833"/>
      <c r="Z463" s="618">
        <f t="shared" si="124"/>
        <v>30.944625407166125</v>
      </c>
      <c r="AA463" s="844">
        <f t="shared" si="125"/>
        <v>10.454397394136809</v>
      </c>
      <c r="AB463" s="845">
        <v>9</v>
      </c>
      <c r="AC463" s="824">
        <v>6.14</v>
      </c>
      <c r="AD463" s="824">
        <v>0.78</v>
      </c>
      <c r="AE463" s="824">
        <v>2.73</v>
      </c>
      <c r="AF463" s="824">
        <v>2.96</v>
      </c>
      <c r="AG463" s="824">
        <v>24.4</v>
      </c>
      <c r="AH463" s="824">
        <v>381.9</v>
      </c>
      <c r="AI463" s="824">
        <v>8.86</v>
      </c>
      <c r="AJ463" s="824">
        <v>25.8</v>
      </c>
      <c r="AK463" s="824">
        <v>13.600000000000001</v>
      </c>
      <c r="AL463" s="836">
        <v>5970</v>
      </c>
      <c r="AM463" s="830">
        <v>0.70000000000000007</v>
      </c>
      <c r="AN463" s="824">
        <v>1.51</v>
      </c>
      <c r="AO463" s="705">
        <f t="shared" si="126"/>
        <v>-5.110809229177244</v>
      </c>
      <c r="AP463" s="706">
        <f t="shared" si="127"/>
        <v>5.3435881649595647</v>
      </c>
      <c r="AQ463" s="846">
        <f t="shared" si="128"/>
        <v>17.274637376724367</v>
      </c>
      <c r="AR463" s="618">
        <f>INDEX(Historical!$C$7:$C$1227,MATCH(B463,Historical!$B$7:$B$1249,0))*IF(AH463="n/a",1.03,IF(AH463&lt;0,1.01,IF(AH463&gt;10,1.1,(1+AH463/100))))</f>
        <v>1.9800000000000002</v>
      </c>
      <c r="AS463" s="844">
        <f t="shared" si="129"/>
        <v>2.1554280000000001</v>
      </c>
      <c r="AT463" s="844">
        <f t="shared" si="135"/>
        <v>2.3709708000000003</v>
      </c>
      <c r="AU463" s="844">
        <f t="shared" si="135"/>
        <v>2.6080678800000006</v>
      </c>
      <c r="AV463" s="844">
        <f t="shared" si="135"/>
        <v>2.868874668000001</v>
      </c>
      <c r="AW463" s="618">
        <f t="shared" si="130"/>
        <v>11.983341348000003</v>
      </c>
      <c r="AX463" s="713">
        <f t="shared" si="131"/>
        <v>18.668548602586078</v>
      </c>
      <c r="AY463" s="891">
        <v>0.75</v>
      </c>
      <c r="AZ463" s="830">
        <v>14.78</v>
      </c>
      <c r="BA463" s="830">
        <v>-12.82</v>
      </c>
      <c r="BB463" s="830">
        <v>2.5</v>
      </c>
      <c r="BC463" s="830">
        <v>-2.1999999999999997</v>
      </c>
      <c r="BE463" s="594">
        <v>1971</v>
      </c>
      <c r="BF463" s="856">
        <f t="shared" si="132"/>
        <v>6</v>
      </c>
      <c r="BG463" s="840">
        <v>6.1</v>
      </c>
      <c r="BH463" s="823" t="s">
        <v>4455</v>
      </c>
      <c r="BI463" s="823" t="s">
        <v>4456</v>
      </c>
    </row>
    <row r="464" spans="1:61" ht="11.25" hidden="1" customHeight="1" x14ac:dyDescent="0.2">
      <c r="A464" s="829" t="s">
        <v>1451</v>
      </c>
      <c r="B464" s="833" t="s">
        <v>1452</v>
      </c>
      <c r="C464" s="889" t="s">
        <v>130</v>
      </c>
      <c r="D464" s="889" t="s">
        <v>4195</v>
      </c>
      <c r="E464" s="699">
        <v>11</v>
      </c>
      <c r="F464" s="1153">
        <v>404</v>
      </c>
      <c r="G464" s="1153" t="s">
        <v>36</v>
      </c>
      <c r="H464" s="1153" t="s">
        <v>36</v>
      </c>
      <c r="I464" t="n">
        <v>27.39</v>
      </c>
      <c r="J464" s="618">
        <f t="shared" si="119"/>
        <v>3.4319094560058412</v>
      </c>
      <c r="K464" s="835">
        <v>0.23499999999999999</v>
      </c>
      <c r="L464" s="845">
        <v>4</v>
      </c>
      <c r="M464" s="609">
        <f t="shared" si="120"/>
        <v>0.94</v>
      </c>
      <c r="N464" s="828" t="s">
        <v>1204</v>
      </c>
      <c r="O464" s="700">
        <v>0.22</v>
      </c>
      <c r="P464" s="603">
        <v>44599</v>
      </c>
      <c r="Q464" s="603">
        <v>44610</v>
      </c>
      <c r="R464" s="609">
        <f t="shared" si="121"/>
        <v>6.8181818181818121</v>
      </c>
      <c r="S464" s="667">
        <f>IF(INDEX(Historical!$D$7:$D$1225,MATCH(B464,Historical!$B$7:$B$1249,0))=0,"n/a",(INDEX(Historical!$C$7:$C$1227,MATCH(B464,Historical!$B$7:$B$1249,0))/INDEX(Historical!$D$7:$D$1225,MATCH(B464,Historical!$B$7:$B$1249,0))-1)*100)</f>
        <v>4.7619047619047672</v>
      </c>
      <c r="T464" s="667">
        <f>IF(INDEX(Historical!$F$7:$F$1218,MATCH(B464,Historical!$B$7:$B$1249,0))=0,"n/a",((INDEX(Historical!$C$7:$C$1227,MATCH(B464,Historical!$B$7:$B$1249,0))/INDEX(Historical!$F$7:$F$1218,MATCH(B464,Historical!$B$7:$B$1249,0)))^(1/3)-1)*100)</f>
        <v>4.102866914963843</v>
      </c>
      <c r="U464" s="667">
        <f>IF(INDEX(Historical!$H$7:$H$1218,MATCH(B464,Historical!$B$7:$B$1249,0))=0,"n/a",((INDEX(Historical!$C$7:$C$1227,MATCH(B464,Historical!$B$7:$B$1249,0))/INDEX(Historical!$H$7:$H$1218,MATCH(B464,Historical!$B$7:$B$1249,0)))^(1/5)-1)*100)</f>
        <v>6.5762756635474151</v>
      </c>
      <c r="V464" s="667">
        <f>IF(INDEX(Historical!$N$7:$N$1218,MATCH(B464,Historical!$B$7:$B$1249,0))=0,"n/a",((INDEX(Historical!$C$7:$C$1227,MATCH(B464,Historical!$B$7:$B$1249,0))/INDEX(Historical!$N$7:$N$1218,MATCH(B464,Historical!$B$7:$B$1249,0)))^(1/10)-1)*100)</f>
        <v>9.3049525006028588</v>
      </c>
      <c r="W464" s="668">
        <f t="shared" si="122"/>
        <v>0.70675005198805096</v>
      </c>
      <c r="X464" s="669">
        <f t="shared" si="123"/>
        <v>1.4946081053516855</v>
      </c>
      <c r="Y464" s="621"/>
      <c r="Z464" s="618">
        <f t="shared" si="124"/>
        <v>61.038961038961034</v>
      </c>
      <c r="AA464" s="844">
        <f t="shared" si="125"/>
        <v>17.785714285714285</v>
      </c>
      <c r="AB464" s="845">
        <v>12</v>
      </c>
      <c r="AC464" s="824">
        <v>1.54</v>
      </c>
      <c r="AD464" s="824">
        <v>2.78</v>
      </c>
      <c r="AE464" s="824">
        <v>1.96</v>
      </c>
      <c r="AF464" s="824">
        <v>1.96</v>
      </c>
      <c r="AG464" s="824">
        <v>12</v>
      </c>
      <c r="AH464" s="824">
        <v>773.1</v>
      </c>
      <c r="AI464" s="824">
        <v>6.5</v>
      </c>
      <c r="AJ464" s="824">
        <v>4.3999999999999995</v>
      </c>
      <c r="AK464" s="824">
        <v>6.36</v>
      </c>
      <c r="AL464" s="836">
        <v>10900</v>
      </c>
      <c r="AM464" s="830">
        <v>0.1</v>
      </c>
      <c r="AN464" s="824">
        <v>1.92</v>
      </c>
      <c r="AO464" s="705">
        <f t="shared" si="126"/>
        <v>-7.7775291661610275</v>
      </c>
      <c r="AP464" s="706">
        <f t="shared" si="127"/>
        <v>10.008185119553257</v>
      </c>
      <c r="AQ464" s="846">
        <f t="shared" si="128"/>
        <v>24.472219122715643</v>
      </c>
      <c r="AR464" s="618">
        <f>INDEX(Historical!$C$7:$C$1227,MATCH(B464,Historical!$B$7:$B$1249,0))*IF(AH464="n/a",1.03,IF(AH464&lt;0,1.01,IF(AH464&gt;10,1.1,(1+AH464/100))))</f>
        <v>0.96800000000000008</v>
      </c>
      <c r="AS464" s="844">
        <f t="shared" si="129"/>
        <v>1.0309200000000001</v>
      </c>
      <c r="AT464" s="844">
        <f t="shared" si="135"/>
        <v>1.0964865120000002</v>
      </c>
      <c r="AU464" s="844">
        <f t="shared" si="135"/>
        <v>1.1662230541632004</v>
      </c>
      <c r="AV464" s="844">
        <f t="shared" si="135"/>
        <v>1.2403948404079801</v>
      </c>
      <c r="AW464" s="618">
        <f t="shared" si="130"/>
        <v>5.5020244065711807</v>
      </c>
      <c r="AX464" s="713">
        <f t="shared" si="131"/>
        <v>20.087712327751664</v>
      </c>
      <c r="AY464" s="891">
        <v>0.44</v>
      </c>
      <c r="AZ464" s="830">
        <v>17.489999999999998</v>
      </c>
      <c r="BA464" s="830">
        <v>-14.26</v>
      </c>
      <c r="BB464" s="830">
        <v>7.89</v>
      </c>
      <c r="BC464" s="830">
        <v>-3.51</v>
      </c>
      <c r="BE464" s="594">
        <v>2012</v>
      </c>
      <c r="BF464" s="856">
        <f t="shared" si="132"/>
        <v>1</v>
      </c>
      <c r="BG464" s="840">
        <v>2.7</v>
      </c>
      <c r="BH464" s="823" t="s">
        <v>4455</v>
      </c>
      <c r="BI464" s="823" t="s">
        <v>4456</v>
      </c>
    </row>
    <row r="465" spans="1:61" s="737" customFormat="1" ht="11.25" hidden="1" customHeight="1" x14ac:dyDescent="0.2">
      <c r="A465" s="613" t="s">
        <v>4997</v>
      </c>
      <c r="B465" s="743" t="s">
        <v>693</v>
      </c>
      <c r="C465" s="889" t="s">
        <v>107</v>
      </c>
      <c r="D465" s="889" t="s">
        <v>4198</v>
      </c>
      <c r="E465" s="721">
        <v>28</v>
      </c>
      <c r="F465" s="1153">
        <v>125</v>
      </c>
      <c r="G465" s="1152" t="s">
        <v>105</v>
      </c>
      <c r="H465" s="1152" t="s">
        <v>105</v>
      </c>
      <c r="I465">
        <v>46.4</v>
      </c>
      <c r="J465" s="723">
        <f t="shared" si="119"/>
        <v>2.7586206896551726</v>
      </c>
      <c r="K465" s="741">
        <v>0.32</v>
      </c>
      <c r="L465" s="725">
        <v>4</v>
      </c>
      <c r="M465" s="726">
        <f t="shared" si="120"/>
        <v>1.28</v>
      </c>
      <c r="N465" s="727" t="s">
        <v>694</v>
      </c>
      <c r="O465" s="742">
        <v>0.3</v>
      </c>
      <c r="P465" s="1049">
        <v>44874</v>
      </c>
      <c r="Q465" s="1049">
        <v>44890</v>
      </c>
      <c r="R465" s="726">
        <f t="shared" si="121"/>
        <v>6.6666666666666732</v>
      </c>
      <c r="S465" s="667">
        <f>IF(INDEX(Historical!$D$7:$D$1225,MATCH(B465,Historical!$B$7:$B$1249,0))=0,"n/a",(INDEX(Historical!$C$7:$C$1227,MATCH(B465,Historical!$B$7:$B$1249,0))/INDEX(Historical!$D$7:$D$1225,MATCH(B465,Historical!$B$7:$B$1249,0))-1)*100)</f>
        <v>4.5871559633027248</v>
      </c>
      <c r="T465" s="667">
        <f>IF(INDEX(Historical!$F$7:$F$1218,MATCH(B465,Historical!$B$7:$B$1249,0))=0,"n/a",((INDEX(Historical!$C$7:$C$1227,MATCH(B465,Historical!$B$7:$B$1249,0))/INDEX(Historical!$F$7:$F$1218,MATCH(B465,Historical!$B$7:$B$1249,0)))^(1/3)-1)*100)</f>
        <v>5.5304295011634697</v>
      </c>
      <c r="U465" s="667">
        <f>IF(INDEX(Historical!$H$7:$H$1218,MATCH(B465,Historical!$B$7:$B$1249,0))=0,"n/a",((INDEX(Historical!$C$7:$C$1227,MATCH(B465,Historical!$B$7:$B$1249,0))/INDEX(Historical!$H$7:$H$1218,MATCH(B465,Historical!$B$7:$B$1249,0)))^(1/5)-1)*100)</f>
        <v>6.0467064942837823</v>
      </c>
      <c r="V465" s="667">
        <f>IF(INDEX(Historical!$N$7:$N$1218,MATCH(B465,Historical!$B$7:$B$1249,0))=0,"n/a",((INDEX(Historical!$C$7:$C$1227,MATCH(B465,Historical!$B$7:$B$1249,0))/INDEX(Historical!$N$7:$N$1218,MATCH(B465,Historical!$B$7:$B$1249,0)))^(1/10)-1)*100)</f>
        <v>4.9232111096895403</v>
      </c>
      <c r="W465" s="668">
        <f t="shared" si="122"/>
        <v>1.2282037799238494</v>
      </c>
      <c r="X465" s="669" t="str">
        <f t="shared" si="123"/>
        <v>n/a</v>
      </c>
      <c r="Y465" s="744"/>
      <c r="Z465" s="723" t="str">
        <f t="shared" si="124"/>
        <v>n/a</v>
      </c>
      <c r="AA465" s="730" t="str">
        <f t="shared" si="125"/>
        <v>n/a</v>
      </c>
      <c r="AB465" s="725">
        <v>12</v>
      </c>
      <c r="AC465" s="731" t="s">
        <v>135</v>
      </c>
      <c r="AD465" s="731" t="s">
        <v>135</v>
      </c>
      <c r="AE465" s="731" t="s">
        <v>135</v>
      </c>
      <c r="AF465" s="731" t="s">
        <v>135</v>
      </c>
      <c r="AG465" s="731" t="s">
        <v>135</v>
      </c>
      <c r="AH465" s="731" t="s">
        <v>135</v>
      </c>
      <c r="AI465" s="731" t="s">
        <v>135</v>
      </c>
      <c r="AJ465" s="731" t="s">
        <v>135</v>
      </c>
      <c r="AK465" s="731" t="s">
        <v>135</v>
      </c>
      <c r="AL465" s="732" t="s">
        <v>135</v>
      </c>
      <c r="AM465" s="733" t="s">
        <v>135</v>
      </c>
      <c r="AN465" s="731" t="s">
        <v>135</v>
      </c>
      <c r="AO465" s="734" t="str">
        <f t="shared" si="126"/>
        <v>n/a</v>
      </c>
      <c r="AP465" s="735">
        <f t="shared" si="127"/>
        <v>8.8053271839389549</v>
      </c>
      <c r="AQ465" s="846" t="str">
        <f t="shared" si="128"/>
        <v>n/a</v>
      </c>
      <c r="AR465" s="618">
        <f>INDEX(Historical!$C$7:$C$1227,MATCH(B465,Historical!$B$7:$B$1249,0))*IF(AH465="n/a",1.03,IF(AH465&lt;0,1.01,IF(AH465&gt;10,1.1,(1+AH465/100))))</f>
        <v>1.1741999999999999</v>
      </c>
      <c r="AS465" s="730">
        <f t="shared" si="129"/>
        <v>1.2094259999999999</v>
      </c>
      <c r="AT465" s="730">
        <f t="shared" si="135"/>
        <v>1.24570878</v>
      </c>
      <c r="AU465" s="730">
        <f t="shared" si="135"/>
        <v>1.2830800434</v>
      </c>
      <c r="AV465" s="730">
        <f t="shared" si="135"/>
        <v>1.3215724447020001</v>
      </c>
      <c r="AW465" s="723">
        <f t="shared" si="130"/>
        <v>6.2339872681020001</v>
      </c>
      <c r="AX465" s="736">
        <f t="shared" si="131"/>
        <v>13.435317388150864</v>
      </c>
      <c r="AY465" s="892" t="s">
        <v>135</v>
      </c>
      <c r="AZ465" s="733" t="s">
        <v>135</v>
      </c>
      <c r="BA465" s="733" t="s">
        <v>135</v>
      </c>
      <c r="BB465" s="733" t="s">
        <v>135</v>
      </c>
      <c r="BC465" s="733" t="s">
        <v>135</v>
      </c>
      <c r="BD465" s="866" t="s">
        <v>4133</v>
      </c>
      <c r="BE465" s="594">
        <v>1996</v>
      </c>
      <c r="BF465" s="856">
        <f t="shared" si="132"/>
        <v>3</v>
      </c>
      <c r="BG465" s="784" t="s">
        <v>135</v>
      </c>
      <c r="BH465" s="823" t="s">
        <v>4455</v>
      </c>
      <c r="BI465" s="823" t="s">
        <v>4456</v>
      </c>
    </row>
    <row r="466" spans="1:61" ht="11.25" customHeight="1" x14ac:dyDescent="0.2">
      <c r="A466" s="822" t="s">
        <v>4654</v>
      </c>
      <c r="B466" s="833" t="s">
        <v>116</v>
      </c>
      <c r="C466" s="889" t="s">
        <v>107</v>
      </c>
      <c r="D466" s="889" t="s">
        <v>117</v>
      </c>
      <c r="E466" s="699">
        <v>41</v>
      </c>
      <c r="F466" s="1153">
        <v>66</v>
      </c>
      <c r="G466" s="1153" t="s">
        <v>36</v>
      </c>
      <c r="H466" s="1153" t="s">
        <v>36</v>
      </c>
      <c r="I466" t="n">
        <v>69.96</v>
      </c>
      <c r="J466" s="618">
        <f t="shared" ref="J466:J529" si="136">(M466/I466)*100</f>
        <v>2.4013722126929675</v>
      </c>
      <c r="K466" s="835">
        <v>0.42</v>
      </c>
      <c r="L466" s="845">
        <v>4</v>
      </c>
      <c r="M466" s="609">
        <f t="shared" ref="M466:M529" si="137">K466*L466</f>
        <v>1.68</v>
      </c>
      <c r="N466" s="828" t="s">
        <v>118</v>
      </c>
      <c r="O466" s="700">
        <v>0.4</v>
      </c>
      <c r="P466" s="603">
        <v>44971</v>
      </c>
      <c r="Q466" s="603">
        <v>44986</v>
      </c>
      <c r="R466" s="609">
        <f t="shared" ref="R466:R529" si="138">(K466-O466)/O466*100</f>
        <v>4.9999999999999902</v>
      </c>
      <c r="S466" s="667">
        <f>IF(INDEX(Historical!$D$7:$D$1225,MATCH(B466,Historical!$B$7:$B$1249,0))=0,"n/a",(INDEX(Historical!$C$7:$C$1227,MATCH(B466,Historical!$B$7:$B$1249,0))/INDEX(Historical!$D$7:$D$1225,MATCH(B466,Historical!$B$7:$B$1249,0))-1)*100)</f>
        <v>17.857142857142861</v>
      </c>
      <c r="T466" s="667">
        <f>IF(INDEX(Historical!$F$7:$F$1218,MATCH(B466,Historical!$B$7:$B$1249,0))=0,"n/a",((INDEX(Historical!$C$7:$C$1227,MATCH(B466,Historical!$B$7:$B$1249,0))/INDEX(Historical!$F$7:$F$1218,MATCH(B466,Historical!$B$7:$B$1249,0)))^(1/3)-1)*100)</f>
        <v>8.2713447015707828</v>
      </c>
      <c r="U466" s="667">
        <f>IF(INDEX(Historical!$H$7:$H$1218,MATCH(B466,Historical!$B$7:$B$1249,0))=0,"n/a",((INDEX(Historical!$C$7:$C$1227,MATCH(B466,Historical!$B$7:$B$1249,0))/INDEX(Historical!$H$7:$H$1218,MATCH(B466,Historical!$B$7:$B$1249,0)))^(1/5)-1)*100)</f>
        <v>9.7233775492103991</v>
      </c>
      <c r="V466" s="667">
        <f>IF(INDEX(Historical!$N$7:$N$1218,MATCH(B466,Historical!$B$7:$B$1249,0))=0,"n/a",((INDEX(Historical!$C$7:$C$1227,MATCH(B466,Historical!$B$7:$B$1249,0))/INDEX(Historical!$N$7:$N$1218,MATCH(B466,Historical!$B$7:$B$1249,0)))^(1/10)-1)*100)</f>
        <v>7.9368852824238445</v>
      </c>
      <c r="W466" s="668">
        <f t="shared" ref="W466:W529" si="139">IF(OR(U466&lt;=0,U466="n/a",V466&lt;=0,V466="n/a"),"n/a",U466/V466)</f>
        <v>1.2250873237065332</v>
      </c>
      <c r="X466" s="669">
        <f t="shared" ref="X466:X529" si="140">IF(OR(AJ466&lt;=0,AJ466="n/a",U466&lt;=0,U466="n/a"),"n/a",U466/AJ466)</f>
        <v>0.65698496954124319</v>
      </c>
      <c r="Y466" s="629"/>
      <c r="Z466" s="618">
        <f t="shared" ref="Z466:Z529" si="141">IF(OR(AC466&lt;0.01,AC466="n/a"),"n/a",M466/AC466*100)</f>
        <v>21.455938697318004</v>
      </c>
      <c r="AA466" s="844">
        <f t="shared" ref="AA466:AA529" si="142">IF(OR(AC466&lt;0.01,AC466="n/a"),"n/a",I466/AC466)</f>
        <v>8.9348659003831408</v>
      </c>
      <c r="AB466" s="845">
        <v>12</v>
      </c>
      <c r="AC466" s="824">
        <v>7.83</v>
      </c>
      <c r="AD466" s="824" t="s">
        <v>135</v>
      </c>
      <c r="AE466" s="824">
        <v>2.11</v>
      </c>
      <c r="AF466" s="824">
        <v>1.85</v>
      </c>
      <c r="AG466" s="824">
        <v>17.8</v>
      </c>
      <c r="AH466" s="824">
        <v>-4.2</v>
      </c>
      <c r="AI466" s="824">
        <v>4.16</v>
      </c>
      <c r="AJ466" s="824">
        <v>14.799999999999999</v>
      </c>
      <c r="AK466" s="824">
        <v>-0.25</v>
      </c>
      <c r="AL466" s="836">
        <v>44070</v>
      </c>
      <c r="AM466" s="830">
        <v>0.1</v>
      </c>
      <c r="AN466" s="824">
        <v>0.31</v>
      </c>
      <c r="AO466" s="705">
        <f t="shared" ref="AO466:AO529" si="143">IF(U466="n/a","n/a",IF(AA466&lt;0,"n/a",IF(AA466="n/a","n/a",J466+U466-AA466)))</f>
        <v>3.1898838615202258</v>
      </c>
      <c r="AP466" s="706">
        <f t="shared" ref="AP466:AP529" si="144">IF(U466="n/a","n/a",J466+U466)</f>
        <v>12.124749761903367</v>
      </c>
      <c r="AQ466" s="846">
        <f t="shared" ref="AQ466:AQ529" si="145">IF(OR(AC466&lt;0.01,AC466="n/a",AF466="n/a"),"n/a",(I466/SQRT(22.5*AC466*(I466/AF466))-1)*100)</f>
        <v>-14.288592965285062</v>
      </c>
      <c r="AR466" s="618">
        <f>INDEX(Historical!$C$7:$C$1227,MATCH(B466,Historical!$B$7:$B$1249,0))*IF(AH466="n/a",1.03,IF(AH466&lt;0,1.01,IF(AH466&gt;10,1.1,(1+AH466/100))))</f>
        <v>1.3332000000000002</v>
      </c>
      <c r="AS466" s="844">
        <f t="shared" ref="AS466:AS529" si="146">IF($AI466="n/a",1.03*AR466,IF($AI466&lt;0,1.01*AR466,IF($AI466&gt;10,1.1*AR466,(1+$AI466/100)*AR466)))</f>
        <v>1.3886611200000003</v>
      </c>
      <c r="AT466" s="844">
        <f t="shared" si="135"/>
        <v>1.4025477312000003</v>
      </c>
      <c r="AU466" s="844">
        <f t="shared" si="135"/>
        <v>1.4165732085120004</v>
      </c>
      <c r="AV466" s="844">
        <f t="shared" si="135"/>
        <v>1.4307389405971205</v>
      </c>
      <c r="AW466" s="618">
        <f t="shared" ref="AW466:AW529" si="147">SUM(AR466:AV466)</f>
        <v>6.9717210003091221</v>
      </c>
      <c r="AX466" s="713">
        <f t="shared" ref="AX466:AX529" si="148">AW466/I466*100</f>
        <v>9.965295883803778</v>
      </c>
      <c r="AY466" s="891">
        <v>0.93</v>
      </c>
      <c r="AZ466" s="830">
        <v>38.14</v>
      </c>
      <c r="BA466" s="830">
        <v>-1.06</v>
      </c>
      <c r="BB466" s="830">
        <v>13.22</v>
      </c>
      <c r="BC466" s="830">
        <v>18.5</v>
      </c>
      <c r="BE466" s="594">
        <v>1983</v>
      </c>
      <c r="BF466" s="856">
        <f t="shared" ref="BF466:BF529" si="149">IF(BE466&gt;2020,0,IF(BE466&gt;2008,1,IF(BE466&gt;2001,2,IF(BE466&gt;1990,3,IF(BE466&gt;1980,4,IF(BE466&gt;1973,5,IF(BE466&gt;1970,6,IF(BE466&gt;1960,7,IF(BE466&gt;1958,8,IF(BE466&gt;1953,9,10))))))))))</f>
        <v>4</v>
      </c>
      <c r="BG466" s="840">
        <v>3.5999999999999996</v>
      </c>
      <c r="BH466" s="823" t="s">
        <v>4455</v>
      </c>
      <c r="BI466" s="823" t="s">
        <v>4456</v>
      </c>
    </row>
    <row r="467" spans="1:61" ht="11.25" hidden="1" customHeight="1" x14ac:dyDescent="0.2">
      <c r="A467" s="829" t="s">
        <v>4999</v>
      </c>
      <c r="B467" s="833" t="s">
        <v>691</v>
      </c>
      <c r="C467" s="889" t="s">
        <v>244</v>
      </c>
      <c r="D467" s="889" t="s">
        <v>4224</v>
      </c>
      <c r="E467" s="699">
        <v>20</v>
      </c>
      <c r="F467" s="1153">
        <v>184</v>
      </c>
      <c r="G467" s="1150" t="s">
        <v>114</v>
      </c>
      <c r="H467" s="1150" t="s">
        <v>114</v>
      </c>
      <c r="I467" t="n">
        <v>109.42</v>
      </c>
      <c r="J467" s="618">
        <f t="shared" si="136"/>
        <v>1.2429171997806618</v>
      </c>
      <c r="K467" s="835">
        <v>0.34</v>
      </c>
      <c r="L467" s="845">
        <v>4</v>
      </c>
      <c r="M467" s="609">
        <f t="shared" si="137"/>
        <v>1.36</v>
      </c>
      <c r="N467" s="828" t="s">
        <v>162</v>
      </c>
      <c r="O467" s="700">
        <v>0.30499999999999999</v>
      </c>
      <c r="P467" s="603">
        <v>44897</v>
      </c>
      <c r="Q467" s="603">
        <v>44923</v>
      </c>
      <c r="R467" s="609">
        <f t="shared" si="138"/>
        <v>11.475409836065584</v>
      </c>
      <c r="S467" s="667">
        <f>IF(INDEX(Historical!$D$7:$D$1225,MATCH(B467,Historical!$B$7:$B$1249,0))=0,"n/a",(INDEX(Historical!$C$7:$C$1227,MATCH(B467,Historical!$B$7:$B$1249,0))/INDEX(Historical!$D$7:$D$1225,MATCH(B467,Historical!$B$7:$B$1249,0))-1)*100)</f>
        <v>15.306122448979576</v>
      </c>
      <c r="T467" s="667">
        <f>IF(INDEX(Historical!$F$7:$F$1218,MATCH(B467,Historical!$B$7:$B$1249,0))=0,"n/a",((INDEX(Historical!$C$7:$C$1227,MATCH(B467,Historical!$B$7:$B$1249,0))/INDEX(Historical!$F$7:$F$1218,MATCH(B467,Historical!$B$7:$B$1249,0)))^(1/3)-1)*100)</f>
        <v>12.200851329591501</v>
      </c>
      <c r="U467" s="667">
        <f>IF(INDEX(Historical!$H$7:$H$1218,MATCH(B467,Historical!$B$7:$B$1249,0))=0,"n/a",((INDEX(Historical!$C$7:$C$1227,MATCH(B467,Historical!$B$7:$B$1249,0))/INDEX(Historical!$H$7:$H$1218,MATCH(B467,Historical!$B$7:$B$1249,0)))^(1/5)-1)*100)</f>
        <v>12.041701078892441</v>
      </c>
      <c r="V467" s="667">
        <f>IF(INDEX(Historical!$N$7:$N$1218,MATCH(B467,Historical!$B$7:$B$1249,0))=0,"n/a",((INDEX(Historical!$C$7:$C$1227,MATCH(B467,Historical!$B$7:$B$1249,0))/INDEX(Historical!$N$7:$N$1218,MATCH(B467,Historical!$B$7:$B$1249,0)))^(1/10)-1)*100)</f>
        <v>13.807707447767715</v>
      </c>
      <c r="W467" s="668">
        <f t="shared" si="139"/>
        <v>0.87209995753778924</v>
      </c>
      <c r="X467" s="669">
        <f t="shared" si="140"/>
        <v>1.4335358427252904</v>
      </c>
      <c r="Y467" s="628"/>
      <c r="Z467" s="618">
        <f t="shared" si="141"/>
        <v>38.63636363636364</v>
      </c>
      <c r="AA467" s="844">
        <f t="shared" si="142"/>
        <v>31.085227272727273</v>
      </c>
      <c r="AB467" s="845">
        <v>5</v>
      </c>
      <c r="AC467" s="824">
        <v>3.52</v>
      </c>
      <c r="AD467" s="824">
        <v>4.6399999999999997</v>
      </c>
      <c r="AE467" s="824">
        <v>3.5</v>
      </c>
      <c r="AF467" s="824">
        <v>10.52</v>
      </c>
      <c r="AG467" s="824">
        <v>37.1</v>
      </c>
      <c r="AH467" s="824">
        <v>5.5</v>
      </c>
      <c r="AI467" s="824">
        <v>26.57</v>
      </c>
      <c r="AJ467" s="824">
        <v>8.4</v>
      </c>
      <c r="AK467" s="824">
        <v>6.5</v>
      </c>
      <c r="AL467" s="836">
        <v>165180</v>
      </c>
      <c r="AM467" s="830">
        <v>0.2</v>
      </c>
      <c r="AN467" s="824">
        <v>0.6</v>
      </c>
      <c r="AO467" s="705">
        <f t="shared" si="143"/>
        <v>-17.800608994054173</v>
      </c>
      <c r="AP467" s="706">
        <f t="shared" si="144"/>
        <v>13.284618278673102</v>
      </c>
      <c r="AQ467" s="846">
        <f t="shared" si="145"/>
        <v>281.23576310559724</v>
      </c>
      <c r="AR467" s="618">
        <f>INDEX(Historical!$C$7:$C$1227,MATCH(B467,Historical!$B$7:$B$1249,0))*IF(AH467="n/a",1.03,IF(AH467&lt;0,1.01,IF(AH467&gt;10,1.1,(1+AH467/100))))</f>
        <v>1.1921499999999998</v>
      </c>
      <c r="AS467" s="844">
        <f t="shared" si="146"/>
        <v>1.3113649999999999</v>
      </c>
      <c r="AT467" s="844">
        <f t="shared" si="135"/>
        <v>1.3966037249999999</v>
      </c>
      <c r="AU467" s="844">
        <f t="shared" si="135"/>
        <v>1.4873829671249998</v>
      </c>
      <c r="AV467" s="844">
        <f t="shared" si="135"/>
        <v>1.5840628599881248</v>
      </c>
      <c r="AW467" s="618">
        <f t="shared" si="147"/>
        <v>6.971564552113124</v>
      </c>
      <c r="AX467" s="713">
        <f t="shared" si="148"/>
        <v>6.3713805082371815</v>
      </c>
      <c r="AY467" s="891">
        <v>1.1299999999999999</v>
      </c>
      <c r="AZ467" s="830">
        <v>33.410000000000004</v>
      </c>
      <c r="BA467" s="830">
        <v>-36.730000000000004</v>
      </c>
      <c r="BB467" s="830">
        <v>15.25</v>
      </c>
      <c r="BC467" s="830">
        <v>-2.52</v>
      </c>
      <c r="BE467" s="594">
        <v>2003</v>
      </c>
      <c r="BF467" s="856">
        <f t="shared" si="149"/>
        <v>2</v>
      </c>
      <c r="BG467" s="840">
        <v>14.2</v>
      </c>
      <c r="BH467" s="823" t="s">
        <v>4455</v>
      </c>
      <c r="BI467" s="823" t="s">
        <v>4456</v>
      </c>
    </row>
    <row r="468" spans="1:61" ht="11.25" hidden="1" customHeight="1" x14ac:dyDescent="0.2">
      <c r="A468" s="839" t="s">
        <v>4381</v>
      </c>
      <c r="B468" s="833" t="s">
        <v>4357</v>
      </c>
      <c r="C468" s="889" t="s">
        <v>107</v>
      </c>
      <c r="D468" s="889" t="s">
        <v>4210</v>
      </c>
      <c r="E468" s="699">
        <v>8</v>
      </c>
      <c r="F468" s="1153">
        <v>600</v>
      </c>
      <c r="G468" s="1150" t="s">
        <v>105</v>
      </c>
      <c r="H468" s="1150" t="s">
        <v>105</v>
      </c>
      <c r="I468" t="n">
        <v>98.08</v>
      </c>
      <c r="J468" s="618">
        <f t="shared" si="136"/>
        <v>1.0603588907014683</v>
      </c>
      <c r="K468" s="835">
        <v>0.26</v>
      </c>
      <c r="L468" s="845">
        <v>4</v>
      </c>
      <c r="M468" s="609">
        <f t="shared" si="137"/>
        <v>1.04</v>
      </c>
      <c r="N468" s="828" t="s">
        <v>511</v>
      </c>
      <c r="O468" s="700">
        <v>0.24</v>
      </c>
      <c r="P468" s="1006">
        <v>44895</v>
      </c>
      <c r="Q468" s="1006">
        <v>44910</v>
      </c>
      <c r="R468" s="609">
        <f t="shared" si="138"/>
        <v>8.333333333333341</v>
      </c>
      <c r="S468" s="667">
        <f>IF(INDEX(Historical!$D$7:$D$1225,MATCH(B468,Historical!$B$7:$B$1249,0))=0,"n/a",(INDEX(Historical!$C$7:$C$1227,MATCH(B468,Historical!$B$7:$B$1249,0))/INDEX(Historical!$D$7:$D$1225,MATCH(B468,Historical!$B$7:$B$1249,0))-1)*100)</f>
        <v>9.7560975609756184</v>
      </c>
      <c r="T468" s="667">
        <f>IF(INDEX(Historical!$F$7:$F$1218,MATCH(B468,Historical!$B$7:$B$1249,0))=0,"n/a",((INDEX(Historical!$C$7:$C$1227,MATCH(B468,Historical!$B$7:$B$1249,0))/INDEX(Historical!$F$7:$F$1218,MATCH(B468,Historical!$B$7:$B$1249,0)))^(1/3)-1)*100)</f>
        <v>10.891823393038823</v>
      </c>
      <c r="U468" s="667">
        <f>IF(INDEX(Historical!$H$7:$H$1218,MATCH(B468,Historical!$B$7:$B$1249,0))=0,"n/a",((INDEX(Historical!$C$7:$C$1227,MATCH(B468,Historical!$B$7:$B$1249,0))/INDEX(Historical!$H$7:$H$1218,MATCH(B468,Historical!$B$7:$B$1249,0)))^(1/5)-1)*100)</f>
        <v>12.474611314209483</v>
      </c>
      <c r="V468" s="667">
        <f>IF(INDEX(Historical!$N$7:$N$1218,MATCH(B468,Historical!$B$7:$B$1249,0))=0,"n/a",((INDEX(Historical!$C$7:$C$1227,MATCH(B468,Historical!$B$7:$B$1249,0))/INDEX(Historical!$N$7:$N$1218,MATCH(B468,Historical!$B$7:$B$1249,0)))^(1/10)-1)*100)</f>
        <v>9.2959523215105033</v>
      </c>
      <c r="W468" s="668">
        <f t="shared" si="139"/>
        <v>1.3419401135851003</v>
      </c>
      <c r="X468" s="669">
        <f t="shared" si="140"/>
        <v>1.1340555740190439</v>
      </c>
      <c r="Y468" s="834"/>
      <c r="Z468" s="618">
        <f t="shared" si="141"/>
        <v>7.8431372549019605</v>
      </c>
      <c r="AA468" s="844">
        <f t="shared" si="142"/>
        <v>7.3966817496229265</v>
      </c>
      <c r="AB468" s="845">
        <v>12</v>
      </c>
      <c r="AC468" s="824">
        <v>13.26</v>
      </c>
      <c r="AD468" s="824" t="s">
        <v>135</v>
      </c>
      <c r="AE468" s="824">
        <v>1.98</v>
      </c>
      <c r="AF468" s="824">
        <v>1.1499999999999999</v>
      </c>
      <c r="AG468" s="824">
        <v>17.899999999999999</v>
      </c>
      <c r="AH468" s="824">
        <v>12.7</v>
      </c>
      <c r="AI468" s="824">
        <v>0.4</v>
      </c>
      <c r="AJ468" s="824">
        <v>11</v>
      </c>
      <c r="AK468" s="824">
        <v>-6.9099999999999993</v>
      </c>
      <c r="AL468" s="836">
        <v>3640</v>
      </c>
      <c r="AM468" s="830">
        <v>0.4</v>
      </c>
      <c r="AN468" s="824">
        <v>4.91</v>
      </c>
      <c r="AO468" s="705">
        <f t="shared" si="143"/>
        <v>6.1382884552880252</v>
      </c>
      <c r="AP468" s="706">
        <f t="shared" si="144"/>
        <v>13.534970204910952</v>
      </c>
      <c r="AQ468" s="846">
        <f t="shared" si="145"/>
        <v>-38.514016007019535</v>
      </c>
      <c r="AR468" s="618">
        <f>INDEX(Historical!$C$7:$C$1227,MATCH(B468,Historical!$B$7:$B$1249,0))*IF(AH468="n/a",1.03,IF(AH468&lt;0,1.01,IF(AH468&gt;10,1.1,(1+AH468/100))))</f>
        <v>0.9900000000000001</v>
      </c>
      <c r="AS468" s="844">
        <f t="shared" si="146"/>
        <v>0.99396000000000007</v>
      </c>
      <c r="AT468" s="844">
        <f t="shared" si="135"/>
        <v>1.0038996</v>
      </c>
      <c r="AU468" s="844">
        <f t="shared" si="135"/>
        <v>1.013938596</v>
      </c>
      <c r="AV468" s="844">
        <f t="shared" si="135"/>
        <v>1.0240779819600001</v>
      </c>
      <c r="AW468" s="618">
        <f t="shared" si="147"/>
        <v>5.0258761779600007</v>
      </c>
      <c r="AX468" s="713">
        <f t="shared" si="148"/>
        <v>5.1242620085236545</v>
      </c>
      <c r="AY468" s="891">
        <v>0.77</v>
      </c>
      <c r="AZ468" s="830">
        <v>35.099999999999994</v>
      </c>
      <c r="BA468" s="830">
        <v>-1.25</v>
      </c>
      <c r="BB468" s="830">
        <v>12.49</v>
      </c>
      <c r="BC468" s="830">
        <v>15.07</v>
      </c>
      <c r="BE468" s="594">
        <v>2015</v>
      </c>
      <c r="BF468" s="856">
        <f t="shared" si="149"/>
        <v>1</v>
      </c>
      <c r="BG468" s="840">
        <v>2.7</v>
      </c>
      <c r="BH468" s="823" t="s">
        <v>4455</v>
      </c>
      <c r="BI468" s="823" t="s">
        <v>4456</v>
      </c>
    </row>
    <row r="469" spans="1:61" ht="11.25" hidden="1" customHeight="1" x14ac:dyDescent="0.2">
      <c r="A469" s="829" t="s">
        <v>5000</v>
      </c>
      <c r="B469" s="833" t="s">
        <v>298</v>
      </c>
      <c r="C469" s="889" t="s">
        <v>4186</v>
      </c>
      <c r="D469" s="889" t="s">
        <v>4187</v>
      </c>
      <c r="E469" s="699">
        <v>33</v>
      </c>
      <c r="F469" s="1153">
        <v>85</v>
      </c>
      <c r="G469" s="1150" t="s">
        <v>36</v>
      </c>
      <c r="H469" s="1150" t="s">
        <v>36</v>
      </c>
      <c r="I469" t="n">
        <v>46.1</v>
      </c>
      <c r="J469" s="618">
        <f t="shared" si="136"/>
        <v>4.7722342733188725</v>
      </c>
      <c r="K469" s="842">
        <v>0.55000000000000004</v>
      </c>
      <c r="L469" s="845">
        <v>4</v>
      </c>
      <c r="M469" s="609">
        <f t="shared" si="137"/>
        <v>2.2000000000000002</v>
      </c>
      <c r="N469" s="828" t="s">
        <v>106</v>
      </c>
      <c r="O469" s="701">
        <v>0.53</v>
      </c>
      <c r="P469" s="603">
        <v>44770</v>
      </c>
      <c r="Q469" s="603">
        <v>44788</v>
      </c>
      <c r="R469" s="609">
        <f t="shared" si="138"/>
        <v>3.7735849056603805</v>
      </c>
      <c r="S469" s="667">
        <f>IF(INDEX(Historical!$D$7:$D$1225,MATCH(B469,Historical!$B$7:$B$1249,0))=0,"n/a",(INDEX(Historical!$C$7:$C$1227,MATCH(B469,Historical!$B$7:$B$1249,0))/INDEX(Historical!$D$7:$D$1225,MATCH(B469,Historical!$B$7:$B$1249,0))-1)*100)</f>
        <v>1.449275362318847</v>
      </c>
      <c r="T469" s="667">
        <f>IF(INDEX(Historical!$F$7:$F$1218,MATCH(B469,Historical!$B$7:$B$1249,0))=0,"n/a",((INDEX(Historical!$C$7:$C$1227,MATCH(B469,Historical!$B$7:$B$1249,0))/INDEX(Historical!$F$7:$F$1218,MATCH(B469,Historical!$B$7:$B$1249,0)))^(1/3)-1)*100)</f>
        <v>2.501029596576787</v>
      </c>
      <c r="U469" s="667">
        <f>IF(INDEX(Historical!$H$7:$H$1218,MATCH(B469,Historical!$B$7:$B$1249,0))=0,"n/a",((INDEX(Historical!$C$7:$C$1227,MATCH(B469,Historical!$B$7:$B$1249,0))/INDEX(Historical!$H$7:$H$1218,MATCH(B469,Historical!$B$7:$B$1249,0)))^(1/5)-1)*100)</f>
        <v>3.3617511439721914</v>
      </c>
      <c r="V469" s="667">
        <f>IF(INDEX(Historical!$N$7:$N$1218,MATCH(B469,Historical!$B$7:$B$1249,0))=0,"n/a",((INDEX(Historical!$C$7:$C$1227,MATCH(B469,Historical!$B$7:$B$1249,0))/INDEX(Historical!$N$7:$N$1218,MATCH(B469,Historical!$B$7:$B$1249,0)))^(1/10)-1)*100)</f>
        <v>3.2173693892471489</v>
      </c>
      <c r="W469" s="668">
        <f t="shared" si="139"/>
        <v>1.0448757159210826</v>
      </c>
      <c r="X469" s="669">
        <f t="shared" si="140"/>
        <v>1.9775006729248183</v>
      </c>
      <c r="Y469" s="833"/>
      <c r="Z469" s="618">
        <f t="shared" si="141"/>
        <v>125.71428571428574</v>
      </c>
      <c r="AA469" s="844">
        <f t="shared" si="142"/>
        <v>26.342857142857145</v>
      </c>
      <c r="AB469" s="845">
        <v>12</v>
      </c>
      <c r="AC469" s="824">
        <v>1.75</v>
      </c>
      <c r="AD469" s="824">
        <v>3.21</v>
      </c>
      <c r="AE469" s="824">
        <v>10.76</v>
      </c>
      <c r="AF469" s="824">
        <v>2</v>
      </c>
      <c r="AG469" s="824">
        <v>8.3000000000000007</v>
      </c>
      <c r="AH469" s="824">
        <v>23.5</v>
      </c>
      <c r="AI469" s="824">
        <v>2.15</v>
      </c>
      <c r="AJ469" s="824">
        <v>1.7000000000000002</v>
      </c>
      <c r="AK469" s="824">
        <v>8.07</v>
      </c>
      <c r="AL469" s="836">
        <v>8200</v>
      </c>
      <c r="AM469" s="830">
        <v>0.2</v>
      </c>
      <c r="AN469" s="824">
        <v>0.95</v>
      </c>
      <c r="AO469" s="705">
        <f t="shared" si="143"/>
        <v>-18.20887172556608</v>
      </c>
      <c r="AP469" s="706">
        <f t="shared" si="144"/>
        <v>8.1339854172910648</v>
      </c>
      <c r="AQ469" s="846">
        <f t="shared" si="145"/>
        <v>53.022459187770934</v>
      </c>
      <c r="AR469" s="618">
        <f>INDEX(Historical!$C$7:$C$1227,MATCH(B469,Historical!$B$7:$B$1249,0))*IF(AH469="n/a",1.03,IF(AH469&lt;0,1.01,IF(AH469&gt;10,1.1,(1+AH469/100))))</f>
        <v>2.3100000000000005</v>
      </c>
      <c r="AS469" s="844">
        <f t="shared" si="146"/>
        <v>2.3596650000000006</v>
      </c>
      <c r="AT469" s="844">
        <f t="shared" si="135"/>
        <v>2.5500899655000007</v>
      </c>
      <c r="AU469" s="844">
        <f t="shared" si="135"/>
        <v>2.7558822257158506</v>
      </c>
      <c r="AV469" s="844">
        <f t="shared" si="135"/>
        <v>2.9782819213311198</v>
      </c>
      <c r="AW469" s="618">
        <f t="shared" si="147"/>
        <v>12.953919112546973</v>
      </c>
      <c r="AX469" s="713">
        <f t="shared" si="148"/>
        <v>28.099607619407752</v>
      </c>
      <c r="AY469" s="891">
        <v>0.86</v>
      </c>
      <c r="AZ469" s="830">
        <v>21.84</v>
      </c>
      <c r="BA469" s="830">
        <v>-5.19</v>
      </c>
      <c r="BB469" s="830">
        <v>10.34</v>
      </c>
      <c r="BC469" s="830">
        <v>5.72</v>
      </c>
      <c r="BD469" s="612"/>
      <c r="BE469" s="594">
        <v>1990</v>
      </c>
      <c r="BF469" s="856">
        <f t="shared" si="149"/>
        <v>4</v>
      </c>
      <c r="BG469" s="840">
        <v>4.2</v>
      </c>
      <c r="BH469" s="823" t="s">
        <v>4455</v>
      </c>
      <c r="BI469" s="823" t="s">
        <v>4457</v>
      </c>
    </row>
    <row r="470" spans="1:61" ht="11.25" hidden="1" customHeight="1" x14ac:dyDescent="0.2">
      <c r="A470" s="829" t="s">
        <v>5001</v>
      </c>
      <c r="B470" s="833" t="s">
        <v>696</v>
      </c>
      <c r="C470" s="889" t="s">
        <v>111</v>
      </c>
      <c r="D470" s="889" t="s">
        <v>4211</v>
      </c>
      <c r="E470" s="699">
        <v>19</v>
      </c>
      <c r="F470" s="1153">
        <v>200</v>
      </c>
      <c r="G470" s="1128" t="s">
        <v>36</v>
      </c>
      <c r="H470" s="1128" t="s">
        <v>36</v>
      </c>
      <c r="I470" t="n">
        <v>528.94</v>
      </c>
      <c r="J470" s="618">
        <f t="shared" si="136"/>
        <v>1.3082769312209324</v>
      </c>
      <c r="K470" s="835">
        <v>1.73</v>
      </c>
      <c r="L470" s="845">
        <v>4</v>
      </c>
      <c r="M470" s="609">
        <f t="shared" si="137"/>
        <v>6.92</v>
      </c>
      <c r="N470" s="828" t="s">
        <v>697</v>
      </c>
      <c r="O470" s="700">
        <v>1.57</v>
      </c>
      <c r="P470" s="603">
        <v>44708</v>
      </c>
      <c r="Q470" s="603">
        <v>44727</v>
      </c>
      <c r="R470" s="609">
        <f t="shared" si="138"/>
        <v>10.191082802547765</v>
      </c>
      <c r="S470" s="667">
        <f>IF(INDEX(Historical!$D$7:$D$1225,MATCH(B470,Historical!$B$7:$B$1249,0))=0,"n/a",(INDEX(Historical!$C$7:$C$1227,MATCH(B470,Historical!$B$7:$B$1249,0))/INDEX(Historical!$D$7:$D$1225,MATCH(B470,Historical!$B$7:$B$1249,0))-1)*100)</f>
        <v>8.6419753086419693</v>
      </c>
      <c r="T470" s="667">
        <f>IF(INDEX(Historical!$F$7:$F$1218,MATCH(B470,Historical!$B$7:$B$1249,0))=0,"n/a",((INDEX(Historical!$C$7:$C$1227,MATCH(B470,Historical!$B$7:$B$1249,0))/INDEX(Historical!$F$7:$F$1218,MATCH(B470,Historical!$B$7:$B$1249,0)))^(1/3)-1)*100)</f>
        <v>9.4361866358755542</v>
      </c>
      <c r="U470" s="667">
        <f>IF(INDEX(Historical!$H$7:$H$1218,MATCH(B470,Historical!$B$7:$B$1249,0))=0,"n/a",((INDEX(Historical!$C$7:$C$1227,MATCH(B470,Historical!$B$7:$B$1249,0))/INDEX(Historical!$H$7:$H$1218,MATCH(B470,Historical!$B$7:$B$1249,0)))^(1/5)-1)*100)</f>
        <v>11.970220528043152</v>
      </c>
      <c r="V470" s="667">
        <f>IF(INDEX(Historical!$N$7:$N$1218,MATCH(B470,Historical!$B$7:$B$1249,0))=0,"n/a",((INDEX(Historical!$C$7:$C$1227,MATCH(B470,Historical!$B$7:$B$1249,0))/INDEX(Historical!$N$7:$N$1218,MATCH(B470,Historical!$B$7:$B$1249,0)))^(1/10)-1)*100)</f>
        <v>12.337048094475222</v>
      </c>
      <c r="W470" s="668">
        <f t="shared" si="139"/>
        <v>0.97026618007622567</v>
      </c>
      <c r="X470" s="669">
        <f t="shared" si="140"/>
        <v>0.3873857776065745</v>
      </c>
      <c r="Y470" s="833"/>
      <c r="Z470" s="618">
        <f t="shared" si="141"/>
        <v>19.670267197271176</v>
      </c>
      <c r="AA470" s="844">
        <f t="shared" si="142"/>
        <v>15.035247299602048</v>
      </c>
      <c r="AB470" s="845">
        <v>12</v>
      </c>
      <c r="AC470" s="824">
        <v>35.18</v>
      </c>
      <c r="AD470" s="824">
        <v>5.01</v>
      </c>
      <c r="AE470" s="824">
        <v>2.3199999999999998</v>
      </c>
      <c r="AF470" s="824">
        <v>5.86</v>
      </c>
      <c r="AG470" s="824">
        <v>41.099999999999994</v>
      </c>
      <c r="AH470" s="824">
        <v>128.80000000000001</v>
      </c>
      <c r="AI470" s="824">
        <v>-8.2199999999999989</v>
      </c>
      <c r="AJ470" s="824">
        <v>30.9</v>
      </c>
      <c r="AK470" s="824">
        <v>3</v>
      </c>
      <c r="AL470" s="836">
        <v>81680</v>
      </c>
      <c r="AM470" s="830">
        <v>0.1</v>
      </c>
      <c r="AN470" s="824">
        <v>0.92</v>
      </c>
      <c r="AO470" s="705">
        <f t="shared" si="143"/>
        <v>-1.7567498403379638</v>
      </c>
      <c r="AP470" s="706">
        <f t="shared" si="144"/>
        <v>13.278497459264084</v>
      </c>
      <c r="AQ470" s="846">
        <f t="shared" si="145"/>
        <v>97.884982503212981</v>
      </c>
      <c r="AR470" s="618">
        <f>INDEX(Historical!$C$7:$C$1227,MATCH(B470,Historical!$B$7:$B$1249,0))*IF(AH470="n/a",1.03,IF(AH470&lt;0,1.01,IF(AH470&gt;10,1.1,(1+AH470/100))))</f>
        <v>6.7760000000000007</v>
      </c>
      <c r="AS470" s="844">
        <f t="shared" si="146"/>
        <v>6.8437600000000005</v>
      </c>
      <c r="AT470" s="844">
        <f t="shared" si="135"/>
        <v>7.0490728000000011</v>
      </c>
      <c r="AU470" s="844">
        <f t="shared" si="135"/>
        <v>7.2605449840000009</v>
      </c>
      <c r="AV470" s="844">
        <f t="shared" si="135"/>
        <v>7.4783613335200014</v>
      </c>
      <c r="AW470" s="618">
        <f t="shared" si="147"/>
        <v>35.407739117520002</v>
      </c>
      <c r="AX470" s="713">
        <f t="shared" si="148"/>
        <v>6.6940936812341656</v>
      </c>
      <c r="AY470" s="891">
        <v>0.62</v>
      </c>
      <c r="AZ470" s="830">
        <v>54.169999999999995</v>
      </c>
      <c r="BA470" s="830">
        <v>-4.1300000000000008</v>
      </c>
      <c r="BB470" s="830">
        <v>4.8899999999999997</v>
      </c>
      <c r="BC470" s="830">
        <v>13.059999999999999</v>
      </c>
      <c r="BE470" s="594">
        <v>2004</v>
      </c>
      <c r="BF470" s="856">
        <f t="shared" si="149"/>
        <v>2</v>
      </c>
      <c r="BG470" s="840">
        <v>13.100000000000001</v>
      </c>
      <c r="BH470" s="823" t="s">
        <v>4455</v>
      </c>
      <c r="BI470" s="823" t="s">
        <v>4456</v>
      </c>
    </row>
    <row r="471" spans="1:61" ht="11.25" hidden="1" customHeight="1" x14ac:dyDescent="0.2">
      <c r="A471" s="839" t="s">
        <v>5002</v>
      </c>
      <c r="B471" s="833" t="s">
        <v>3944</v>
      </c>
      <c r="C471" s="889" t="s">
        <v>111</v>
      </c>
      <c r="D471" s="889" t="s">
        <v>210</v>
      </c>
      <c r="E471" s="699">
        <v>8</v>
      </c>
      <c r="F471" s="1153">
        <v>575</v>
      </c>
      <c r="G471" s="1153" t="s">
        <v>105</v>
      </c>
      <c r="H471" s="1153" t="s">
        <v>105</v>
      </c>
      <c r="I471">
        <v>109.79</v>
      </c>
      <c r="J471" s="618">
        <f t="shared" si="136"/>
        <v>1.0201293378267602</v>
      </c>
      <c r="K471" s="835">
        <v>0.28000000000000003</v>
      </c>
      <c r="L471" s="845">
        <v>4</v>
      </c>
      <c r="M471" s="609">
        <f t="shared" si="137"/>
        <v>1.1200000000000001</v>
      </c>
      <c r="N471" s="828" t="s">
        <v>323</v>
      </c>
      <c r="O471" s="700">
        <v>0.27</v>
      </c>
      <c r="P471" s="603">
        <v>44621</v>
      </c>
      <c r="Q471" s="603">
        <v>44636</v>
      </c>
      <c r="R471" s="609">
        <f t="shared" si="138"/>
        <v>3.7037037037037068</v>
      </c>
      <c r="S471" s="667">
        <f>IF(INDEX(Historical!$D$7:$D$1225,MATCH(B471,Historical!$B$7:$B$1249,0))=0,"n/a",(INDEX(Historical!$C$7:$C$1227,MATCH(B471,Historical!$B$7:$B$1249,0))/INDEX(Historical!$D$7:$D$1225,MATCH(B471,Historical!$B$7:$B$1249,0))-1)*100)</f>
        <v>3.8461538461538547</v>
      </c>
      <c r="T471" s="667">
        <f>IF(INDEX(Historical!$F$7:$F$1218,MATCH(B471,Historical!$B$7:$B$1249,0))=0,"n/a",((INDEX(Historical!$C$7:$C$1227,MATCH(B471,Historical!$B$7:$B$1249,0))/INDEX(Historical!$F$7:$F$1218,MATCH(B471,Historical!$B$7:$B$1249,0)))^(1/3)-1)*100)</f>
        <v>4.0041911525952045</v>
      </c>
      <c r="U471" s="667">
        <f>IF(INDEX(Historical!$H$7:$H$1218,MATCH(B471,Historical!$B$7:$B$1249,0))=0,"n/a",((INDEX(Historical!$C$7:$C$1227,MATCH(B471,Historical!$B$7:$B$1249,0))/INDEX(Historical!$H$7:$H$1218,MATCH(B471,Historical!$B$7:$B$1249,0)))^(1/5)-1)*100)</f>
        <v>5.1547496797280434</v>
      </c>
      <c r="V471" s="667" t="str">
        <f>IF(INDEX(Historical!$N$7:$N$1218,MATCH(B471,Historical!$B$7:$B$1249,0))=0,"n/a",((INDEX(Historical!$C$7:$C$1227,MATCH(B471,Historical!$B$7:$B$1249,0))/INDEX(Historical!$N$7:$N$1218,MATCH(B471,Historical!$B$7:$B$1249,0)))^(1/10)-1)*100)</f>
        <v>n/a</v>
      </c>
      <c r="W471" s="668" t="str">
        <f t="shared" si="139"/>
        <v>n/a</v>
      </c>
      <c r="X471" s="669">
        <f t="shared" si="140"/>
        <v>0.11254911964471709</v>
      </c>
      <c r="Y471" s="834"/>
      <c r="Z471" s="618">
        <f t="shared" si="141"/>
        <v>14.000000000000002</v>
      </c>
      <c r="AA471" s="844">
        <f t="shared" si="142"/>
        <v>13.723750000000001</v>
      </c>
      <c r="AB471" s="845">
        <v>12</v>
      </c>
      <c r="AC471" s="824">
        <v>8</v>
      </c>
      <c r="AD471" s="824">
        <v>2.82</v>
      </c>
      <c r="AE471" s="824">
        <v>2.16</v>
      </c>
      <c r="AF471" s="824">
        <v>1.89</v>
      </c>
      <c r="AG471" s="824">
        <v>7.3999999999999995</v>
      </c>
      <c r="AH471" s="824">
        <v>710.6</v>
      </c>
      <c r="AI471" s="824">
        <v>3.0700000000000003</v>
      </c>
      <c r="AJ471" s="824">
        <v>45.800000000000004</v>
      </c>
      <c r="AK471" s="824">
        <v>5.0999999999999996</v>
      </c>
      <c r="AL471" s="836">
        <v>2390</v>
      </c>
      <c r="AM471" s="830">
        <v>0.4</v>
      </c>
      <c r="AN471" s="824">
        <v>0.7</v>
      </c>
      <c r="AO471" s="705">
        <f t="shared" si="143"/>
        <v>-7.5488709824451972</v>
      </c>
      <c r="AP471" s="706">
        <f t="shared" si="144"/>
        <v>6.1748790175548036</v>
      </c>
      <c r="AQ471" s="846">
        <f t="shared" si="145"/>
        <v>7.3682914085904549</v>
      </c>
      <c r="AR471" s="618">
        <f>INDEX(Historical!$C$7:$C$1227,MATCH(B471,Historical!$B$7:$B$1249,0))*IF(AH471="n/a",1.03,IF(AH471&lt;0,1.01,IF(AH471&gt;10,1.1,(1+AH471/100))))</f>
        <v>1.1880000000000002</v>
      </c>
      <c r="AS471" s="844">
        <f t="shared" si="146"/>
        <v>1.2244716000000002</v>
      </c>
      <c r="AT471" s="844">
        <f t="shared" si="135"/>
        <v>1.2869196516000001</v>
      </c>
      <c r="AU471" s="844">
        <f t="shared" si="135"/>
        <v>1.3525525538316001</v>
      </c>
      <c r="AV471" s="844">
        <f t="shared" si="135"/>
        <v>1.4215327340770116</v>
      </c>
      <c r="AW471" s="618">
        <f t="shared" si="147"/>
        <v>6.4734765395086127</v>
      </c>
      <c r="AX471" s="713">
        <f t="shared" si="148"/>
        <v>5.8962351211482034</v>
      </c>
      <c r="AY471" s="891">
        <v>1.41</v>
      </c>
      <c r="AZ471" s="830">
        <v>56.03</v>
      </c>
      <c r="BA471" s="830">
        <v>-6.9500000000000011</v>
      </c>
      <c r="BB471" s="830">
        <v>15.53</v>
      </c>
      <c r="BC471" s="830">
        <v>22.41</v>
      </c>
      <c r="BE471" s="594">
        <v>2015</v>
      </c>
      <c r="BF471" s="856">
        <f t="shared" si="149"/>
        <v>1</v>
      </c>
      <c r="BG471" s="840">
        <v>3.3000000000000003</v>
      </c>
      <c r="BH471" s="823" t="s">
        <v>4455</v>
      </c>
      <c r="BI471" s="823" t="s">
        <v>4456</v>
      </c>
    </row>
    <row r="472" spans="1:61" ht="11.25" hidden="1" customHeight="1" x14ac:dyDescent="0.2">
      <c r="A472" s="829" t="s">
        <v>5003</v>
      </c>
      <c r="B472" s="833" t="s">
        <v>1457</v>
      </c>
      <c r="C472" s="889" t="s">
        <v>107</v>
      </c>
      <c r="D472" s="889" t="s">
        <v>4205</v>
      </c>
      <c r="E472" s="699">
        <v>13</v>
      </c>
      <c r="F472" s="1153">
        <v>299</v>
      </c>
      <c r="G472" s="1131" t="s">
        <v>105</v>
      </c>
      <c r="H472" s="1131" t="s">
        <v>105</v>
      </c>
      <c r="I472">
        <v>55.18</v>
      </c>
      <c r="J472" s="618">
        <f t="shared" si="136"/>
        <v>3.6245016310257339</v>
      </c>
      <c r="K472" s="835">
        <v>0.5</v>
      </c>
      <c r="L472" s="845">
        <v>4</v>
      </c>
      <c r="M472" s="609">
        <f t="shared" si="137"/>
        <v>2</v>
      </c>
      <c r="N472" s="828" t="s">
        <v>585</v>
      </c>
      <c r="O472" s="700">
        <v>0.41</v>
      </c>
      <c r="P472" s="603">
        <v>44811</v>
      </c>
      <c r="Q472" s="603">
        <v>44820</v>
      </c>
      <c r="R472" s="609">
        <f t="shared" si="138"/>
        <v>21.951219512195131</v>
      </c>
      <c r="S472" s="667">
        <f>IF(INDEX(Historical!$D$7:$D$1225,MATCH(B472,Historical!$B$7:$B$1249,0))=0,"n/a",(INDEX(Historical!$C$7:$C$1227,MATCH(B472,Historical!$B$7:$B$1249,0))/INDEX(Historical!$D$7:$D$1225,MATCH(B472,Historical!$B$7:$B$1249,0))-1)*100)</f>
        <v>8.6956521739130608</v>
      </c>
      <c r="T472" s="667">
        <f>IF(INDEX(Historical!$F$7:$F$1218,MATCH(B472,Historical!$B$7:$B$1249,0))=0,"n/a",((INDEX(Historical!$C$7:$C$1227,MATCH(B472,Historical!$B$7:$B$1249,0))/INDEX(Historical!$F$7:$F$1218,MATCH(B472,Historical!$B$7:$B$1249,0)))^(1/3)-1)*100)</f>
        <v>13.718300976297648</v>
      </c>
      <c r="U472" s="667">
        <f>IF(INDEX(Historical!$H$7:$H$1218,MATCH(B472,Historical!$B$7:$B$1249,0))=0,"n/a",((INDEX(Historical!$C$7:$C$1227,MATCH(B472,Historical!$B$7:$B$1249,0))/INDEX(Historical!$H$7:$H$1218,MATCH(B472,Historical!$B$7:$B$1249,0)))^(1/5)-1)*100)</f>
        <v>13.972304907201583</v>
      </c>
      <c r="V472" s="667">
        <f>IF(INDEX(Historical!$N$7:$N$1218,MATCH(B472,Historical!$B$7:$B$1249,0))=0,"n/a",((INDEX(Historical!$C$7:$C$1227,MATCH(B472,Historical!$B$7:$B$1249,0))/INDEX(Historical!$N$7:$N$1218,MATCH(B472,Historical!$B$7:$B$1249,0)))^(1/10)-1)*100)</f>
        <v>11.612317403390438</v>
      </c>
      <c r="W472" s="668">
        <f t="shared" si="139"/>
        <v>1.2032313983358827</v>
      </c>
      <c r="X472" s="669">
        <f t="shared" si="140"/>
        <v>0.58707163475636903</v>
      </c>
      <c r="Y472" s="833"/>
      <c r="Z472" s="618">
        <f t="shared" si="141"/>
        <v>39.138943248532286</v>
      </c>
      <c r="AA472" s="844">
        <f t="shared" si="142"/>
        <v>10.798434442270057</v>
      </c>
      <c r="AB472" s="845">
        <v>12</v>
      </c>
      <c r="AC472" s="824">
        <v>5.1100000000000003</v>
      </c>
      <c r="AD472" s="824" t="s">
        <v>135</v>
      </c>
      <c r="AE472" s="824">
        <v>3.35</v>
      </c>
      <c r="AF472" s="824">
        <v>1.49</v>
      </c>
      <c r="AG472" s="824">
        <v>13.600000000000001</v>
      </c>
      <c r="AH472" s="824">
        <v>17.399999999999999</v>
      </c>
      <c r="AI472" s="824">
        <v>22.68</v>
      </c>
      <c r="AJ472" s="824">
        <v>23.799999999999997</v>
      </c>
      <c r="AK472" s="824" t="s">
        <v>135</v>
      </c>
      <c r="AL472" s="836">
        <v>312.11</v>
      </c>
      <c r="AM472" s="830">
        <v>1.5</v>
      </c>
      <c r="AN472" s="824">
        <v>0.05</v>
      </c>
      <c r="AO472" s="705">
        <f t="shared" si="143"/>
        <v>6.7983720959572587</v>
      </c>
      <c r="AP472" s="706">
        <f t="shared" si="144"/>
        <v>17.596806538227316</v>
      </c>
      <c r="AQ472" s="846">
        <f t="shared" si="145"/>
        <v>-15.436631731694472</v>
      </c>
      <c r="AR472" s="618">
        <f>INDEX(Historical!$C$7:$C$1227,MATCH(B472,Historical!$B$7:$B$1249,0))*IF(AH472="n/a",1.03,IF(AH472&lt;0,1.01,IF(AH472&gt;10,1.1,(1+AH472/100))))</f>
        <v>1.6500000000000001</v>
      </c>
      <c r="AS472" s="844">
        <f t="shared" si="146"/>
        <v>1.8150000000000004</v>
      </c>
      <c r="AT472" s="844">
        <f t="shared" si="135"/>
        <v>1.8694500000000005</v>
      </c>
      <c r="AU472" s="844">
        <f t="shared" si="135"/>
        <v>1.9255335000000007</v>
      </c>
      <c r="AV472" s="844">
        <f t="shared" si="135"/>
        <v>1.9832995050000009</v>
      </c>
      <c r="AW472" s="618">
        <f t="shared" si="147"/>
        <v>9.2432830050000039</v>
      </c>
      <c r="AX472" s="713">
        <f t="shared" si="148"/>
        <v>16.751147163827483</v>
      </c>
      <c r="AY472" s="891">
        <v>0.67</v>
      </c>
      <c r="AZ472" s="830">
        <v>44.74</v>
      </c>
      <c r="BA472" s="830">
        <v>-2.04</v>
      </c>
      <c r="BB472" s="830">
        <v>18.16</v>
      </c>
      <c r="BC472" s="830">
        <v>29.24</v>
      </c>
      <c r="BE472" s="594">
        <v>2010</v>
      </c>
      <c r="BF472" s="856">
        <f t="shared" si="149"/>
        <v>1</v>
      </c>
      <c r="BG472" s="840">
        <v>1.0999999999999999</v>
      </c>
      <c r="BH472" s="823" t="s">
        <v>4455</v>
      </c>
      <c r="BI472" s="823" t="s">
        <v>4456</v>
      </c>
    </row>
    <row r="473" spans="1:61" ht="11.25" hidden="1" customHeight="1" x14ac:dyDescent="0.2">
      <c r="A473" s="839" t="s">
        <v>4326</v>
      </c>
      <c r="B473" s="833" t="s">
        <v>4325</v>
      </c>
      <c r="C473" s="889" t="s">
        <v>4186</v>
      </c>
      <c r="D473" s="889" t="s">
        <v>4187</v>
      </c>
      <c r="E473" s="699">
        <v>8</v>
      </c>
      <c r="F473" s="1153">
        <v>588</v>
      </c>
      <c r="G473" s="1153" t="s">
        <v>105</v>
      </c>
      <c r="H473" s="1153" t="s">
        <v>105</v>
      </c>
      <c r="I473" t="n">
        <v>38.24</v>
      </c>
      <c r="J473" s="618">
        <f t="shared" si="136"/>
        <v>5.7531380753138084</v>
      </c>
      <c r="K473" s="835">
        <v>0.55000000000000004</v>
      </c>
      <c r="L473" s="845">
        <v>4</v>
      </c>
      <c r="M473" s="609">
        <f t="shared" si="137"/>
        <v>2.2000000000000002</v>
      </c>
      <c r="N473" s="828" t="s">
        <v>316</v>
      </c>
      <c r="O473" s="700">
        <v>0.5</v>
      </c>
      <c r="P473" s="603">
        <v>44726</v>
      </c>
      <c r="Q473" s="603">
        <v>44742</v>
      </c>
      <c r="R473" s="609">
        <f t="shared" si="138"/>
        <v>10.000000000000009</v>
      </c>
      <c r="S473" s="667">
        <f>IF(INDEX(Historical!$D$7:$D$1225,MATCH(B473,Historical!$B$7:$B$1249,0))=0,"n/a",(INDEX(Historical!$C$7:$C$1227,MATCH(B473,Historical!$B$7:$B$1249,0))/INDEX(Historical!$D$7:$D$1225,MATCH(B473,Historical!$B$7:$B$1249,0))-1)*100)</f>
        <v>17.777777777777782</v>
      </c>
      <c r="T473" s="667">
        <f>IF(INDEX(Historical!$F$7:$F$1218,MATCH(B473,Historical!$B$7:$B$1249,0))=0,"n/a",((INDEX(Historical!$C$7:$C$1227,MATCH(B473,Historical!$B$7:$B$1249,0))/INDEX(Historical!$F$7:$F$1218,MATCH(B473,Historical!$B$7:$B$1249,0)))^(1/3)-1)*100)</f>
        <v>11.082687493230781</v>
      </c>
      <c r="U473" s="667">
        <f>IF(INDEX(Historical!$H$7:$H$1218,MATCH(B473,Historical!$B$7:$B$1249,0))=0,"n/a",((INDEX(Historical!$C$7:$C$1227,MATCH(B473,Historical!$B$7:$B$1249,0))/INDEX(Historical!$H$7:$H$1218,MATCH(B473,Historical!$B$7:$B$1249,0)))^(1/5)-1)*100)</f>
        <v>12.559690542635039</v>
      </c>
      <c r="V473" s="667" t="str">
        <f>IF(INDEX(Historical!$N$7:$N$1218,MATCH(B473,Historical!$B$7:$B$1249,0))=0,"n/a",((INDEX(Historical!$C$7:$C$1227,MATCH(B473,Historical!$B$7:$B$1249,0))/INDEX(Historical!$N$7:$N$1218,MATCH(B473,Historical!$B$7:$B$1249,0)))^(1/10)-1)*100)</f>
        <v>n/a</v>
      </c>
      <c r="W473" s="668" t="str">
        <f t="shared" si="139"/>
        <v>n/a</v>
      </c>
      <c r="X473" s="669">
        <f t="shared" si="140"/>
        <v>0.49061291182168121</v>
      </c>
      <c r="Y473" s="834"/>
      <c r="Z473" s="618">
        <f t="shared" si="141"/>
        <v>231.57894736842107</v>
      </c>
      <c r="AA473" s="844">
        <f t="shared" si="142"/>
        <v>40.252631578947373</v>
      </c>
      <c r="AB473" s="845">
        <v>12</v>
      </c>
      <c r="AC473" s="824">
        <v>0.95</v>
      </c>
      <c r="AD473" s="824">
        <v>3.68</v>
      </c>
      <c r="AE473" s="824">
        <v>4.63</v>
      </c>
      <c r="AF473" s="824">
        <v>2.39</v>
      </c>
      <c r="AG473" s="824">
        <v>5.6000000000000005</v>
      </c>
      <c r="AH473" s="824">
        <v>84.7</v>
      </c>
      <c r="AI473" s="824">
        <v>16.96</v>
      </c>
      <c r="AJ473" s="824">
        <v>25.6</v>
      </c>
      <c r="AK473" s="824">
        <v>11</v>
      </c>
      <c r="AL473" s="836">
        <v>3550</v>
      </c>
      <c r="AM473" s="830">
        <v>6.7</v>
      </c>
      <c r="AN473" s="824">
        <v>2.37</v>
      </c>
      <c r="AO473" s="705">
        <f t="shared" si="143"/>
        <v>-21.939802960998527</v>
      </c>
      <c r="AP473" s="706">
        <f t="shared" si="144"/>
        <v>18.312828617948846</v>
      </c>
      <c r="AQ473" s="846">
        <f t="shared" si="145"/>
        <v>106.77823813467869</v>
      </c>
      <c r="AR473" s="618">
        <f>INDEX(Historical!$C$7:$C$1227,MATCH(B473,Historical!$B$7:$B$1249,0))*IF(AH473="n/a",1.03,IF(AH473&lt;0,1.01,IF(AH473&gt;10,1.1,(1+AH473/100))))</f>
        <v>1.7490000000000003</v>
      </c>
      <c r="AS473" s="844">
        <f t="shared" si="146"/>
        <v>1.9239000000000006</v>
      </c>
      <c r="AT473" s="844">
        <f t="shared" si="135"/>
        <v>2.1162900000000007</v>
      </c>
      <c r="AU473" s="844">
        <f t="shared" si="135"/>
        <v>2.327919000000001</v>
      </c>
      <c r="AV473" s="844">
        <f t="shared" si="135"/>
        <v>2.5607109000000015</v>
      </c>
      <c r="AW473" s="618">
        <f t="shared" si="147"/>
        <v>10.677819900000005</v>
      </c>
      <c r="AX473" s="713">
        <f t="shared" si="148"/>
        <v>27.923169194560682</v>
      </c>
      <c r="AY473" s="891">
        <v>0.69</v>
      </c>
      <c r="AZ473" s="830">
        <v>8.33</v>
      </c>
      <c r="BA473" s="830">
        <v>-43.16</v>
      </c>
      <c r="BB473" s="830">
        <v>-1.27</v>
      </c>
      <c r="BC473" s="830">
        <v>-22.45</v>
      </c>
      <c r="BE473" s="594">
        <v>2015</v>
      </c>
      <c r="BF473" s="856">
        <f t="shared" si="149"/>
        <v>1</v>
      </c>
      <c r="BG473" s="840">
        <v>1.5</v>
      </c>
      <c r="BH473" s="823" t="s">
        <v>4455</v>
      </c>
      <c r="BI473" s="823" t="s">
        <v>4457</v>
      </c>
    </row>
    <row r="474" spans="1:61" ht="11.25" hidden="1" customHeight="1" x14ac:dyDescent="0.2">
      <c r="A474" s="839" t="s">
        <v>4538</v>
      </c>
      <c r="B474" s="833" t="s">
        <v>2529</v>
      </c>
      <c r="C474" s="889" t="s">
        <v>111</v>
      </c>
      <c r="D474" s="889" t="s">
        <v>4223</v>
      </c>
      <c r="E474" s="699">
        <v>6</v>
      </c>
      <c r="F474" s="1153">
        <v>649</v>
      </c>
      <c r="G474" s="1153" t="s">
        <v>105</v>
      </c>
      <c r="H474" s="1153" t="s">
        <v>105</v>
      </c>
      <c r="I474" t="n">
        <v>244.05</v>
      </c>
      <c r="J474" s="618">
        <f t="shared" si="136"/>
        <v>2.0323704158983813</v>
      </c>
      <c r="K474" s="835">
        <v>1.24</v>
      </c>
      <c r="L474" s="845">
        <v>4</v>
      </c>
      <c r="M474" s="609">
        <f t="shared" si="137"/>
        <v>4.96</v>
      </c>
      <c r="N474" s="828" t="s">
        <v>292</v>
      </c>
      <c r="O474" s="700">
        <v>1.0900000000000001</v>
      </c>
      <c r="P474" s="603">
        <v>44595</v>
      </c>
      <c r="Q474" s="603">
        <v>44613</v>
      </c>
      <c r="R474" s="609">
        <f t="shared" si="138"/>
        <v>13.761467889908246</v>
      </c>
      <c r="S474" s="667">
        <f>IF(INDEX(Historical!$D$7:$D$1225,MATCH(B474,Historical!$B$7:$B$1249,0))=0,"n/a",(INDEX(Historical!$C$7:$C$1227,MATCH(B474,Historical!$B$7:$B$1249,0))/INDEX(Historical!$D$7:$D$1225,MATCH(B474,Historical!$B$7:$B$1249,0))-1)*100)</f>
        <v>10.638297872340431</v>
      </c>
      <c r="T474" s="667">
        <f>IF(INDEX(Historical!$F$7:$F$1218,MATCH(B474,Historical!$B$7:$B$1249,0))=0,"n/a",((INDEX(Historical!$C$7:$C$1227,MATCH(B474,Historical!$B$7:$B$1249,0))/INDEX(Historical!$F$7:$F$1218,MATCH(B474,Historical!$B$7:$B$1249,0)))^(1/3)-1)*100)</f>
        <v>11.021370033491195</v>
      </c>
      <c r="U474" s="667">
        <f>IF(INDEX(Historical!$H$7:$H$1218,MATCH(B474,Historical!$B$7:$B$1249,0))=0,"n/a",((INDEX(Historical!$C$7:$C$1227,MATCH(B474,Historical!$B$7:$B$1249,0))/INDEX(Historical!$H$7:$H$1218,MATCH(B474,Historical!$B$7:$B$1249,0)))^(1/5)-1)*100)</f>
        <v>12.004704741706673</v>
      </c>
      <c r="V474" s="667">
        <f>IF(INDEX(Historical!$N$7:$N$1218,MATCH(B474,Historical!$B$7:$B$1249,0))=0,"n/a",((INDEX(Historical!$C$7:$C$1227,MATCH(B474,Historical!$B$7:$B$1249,0))/INDEX(Historical!$N$7:$N$1218,MATCH(B474,Historical!$B$7:$B$1249,0)))^(1/10)-1)*100)</f>
        <v>9.6222026782419654</v>
      </c>
      <c r="W474" s="668">
        <f t="shared" si="139"/>
        <v>1.2476046434619485</v>
      </c>
      <c r="X474" s="669">
        <f t="shared" si="140"/>
        <v>0.72317498444016093</v>
      </c>
      <c r="Y474" s="640"/>
      <c r="Z474" s="618">
        <f t="shared" si="141"/>
        <v>36.49742457689478</v>
      </c>
      <c r="AA474" s="844">
        <f t="shared" si="142"/>
        <v>17.958057395143488</v>
      </c>
      <c r="AB474" s="845">
        <v>12</v>
      </c>
      <c r="AC474" s="824">
        <v>13.59</v>
      </c>
      <c r="AD474" s="824">
        <v>2.0699999999999998</v>
      </c>
      <c r="AE474" s="824">
        <v>4.75</v>
      </c>
      <c r="AF474" s="824">
        <v>4.54</v>
      </c>
      <c r="AG474" s="824">
        <v>24.3</v>
      </c>
      <c r="AH474" s="824">
        <v>54.500000000000007</v>
      </c>
      <c r="AI474" s="824">
        <v>2.23</v>
      </c>
      <c r="AJ474" s="824">
        <v>16.600000000000001</v>
      </c>
      <c r="AK474" s="824">
        <v>8.99</v>
      </c>
      <c r="AL474" s="836">
        <v>58650</v>
      </c>
      <c r="AM474" s="830">
        <v>0.1</v>
      </c>
      <c r="AN474" s="824">
        <v>1.1599999999999999</v>
      </c>
      <c r="AO474" s="705">
        <f t="shared" si="143"/>
        <v>-3.9209822375384338</v>
      </c>
      <c r="AP474" s="706">
        <f t="shared" si="144"/>
        <v>14.037075157605054</v>
      </c>
      <c r="AQ474" s="846">
        <f t="shared" si="145"/>
        <v>90.355901258611922</v>
      </c>
      <c r="AR474" s="618">
        <f>INDEX(Historical!$C$7:$C$1227,MATCH(B474,Historical!$B$7:$B$1249,0))*IF(AH474="n/a",1.03,IF(AH474&lt;0,1.01,IF(AH474&gt;10,1.1,(1+AH474/100))))</f>
        <v>4.5760000000000005</v>
      </c>
      <c r="AS474" s="844">
        <f t="shared" si="146"/>
        <v>4.6780448000000003</v>
      </c>
      <c r="AT474" s="844">
        <f t="shared" si="135"/>
        <v>5.0986010275200009</v>
      </c>
      <c r="AU474" s="844">
        <f t="shared" si="135"/>
        <v>5.5569652598940493</v>
      </c>
      <c r="AV474" s="844">
        <f t="shared" si="135"/>
        <v>6.0565364367585248</v>
      </c>
      <c r="AW474" s="618">
        <f t="shared" si="147"/>
        <v>25.966147524172573</v>
      </c>
      <c r="AX474" s="713">
        <f t="shared" si="148"/>
        <v>10.639683476407528</v>
      </c>
      <c r="AY474" s="891">
        <v>1.33</v>
      </c>
      <c r="AZ474" s="830">
        <v>25.95</v>
      </c>
      <c r="BA474" s="830">
        <v>-14.27</v>
      </c>
      <c r="BB474" s="830">
        <v>12.559999999999999</v>
      </c>
      <c r="BC474" s="830">
        <v>4.66</v>
      </c>
      <c r="BE474" s="594">
        <v>2017</v>
      </c>
      <c r="BF474" s="856">
        <f t="shared" si="149"/>
        <v>1</v>
      </c>
      <c r="BG474" s="840">
        <v>8.3000000000000007</v>
      </c>
      <c r="BH474" s="823" t="s">
        <v>4455</v>
      </c>
      <c r="BI474" s="823" t="s">
        <v>4456</v>
      </c>
    </row>
    <row r="475" spans="1:61" ht="11.25" hidden="1" customHeight="1" x14ac:dyDescent="0.2">
      <c r="A475" s="822" t="s">
        <v>5004</v>
      </c>
      <c r="B475" s="833" t="s">
        <v>1284</v>
      </c>
      <c r="C475" s="889" t="s">
        <v>111</v>
      </c>
      <c r="D475" s="889" t="s">
        <v>4228</v>
      </c>
      <c r="E475" s="699">
        <v>12</v>
      </c>
      <c r="F475" s="1153">
        <v>366</v>
      </c>
      <c r="G475" s="1130" t="s">
        <v>105</v>
      </c>
      <c r="H475" s="1130" t="s">
        <v>105</v>
      </c>
      <c r="I475">
        <v>115.97</v>
      </c>
      <c r="J475" s="618">
        <f t="shared" si="136"/>
        <v>1.7935673018884195</v>
      </c>
      <c r="K475" s="835">
        <v>0.52</v>
      </c>
      <c r="L475" s="845">
        <v>4</v>
      </c>
      <c r="M475" s="609">
        <f t="shared" si="137"/>
        <v>2.08</v>
      </c>
      <c r="N475" s="828" t="s">
        <v>598</v>
      </c>
      <c r="O475" s="700">
        <v>0.45</v>
      </c>
      <c r="P475" s="603">
        <v>44720</v>
      </c>
      <c r="Q475" s="603">
        <v>44735</v>
      </c>
      <c r="R475" s="609">
        <f t="shared" si="138"/>
        <v>15.555555555555555</v>
      </c>
      <c r="S475" s="667">
        <f>IF(INDEX(Historical!$D$7:$D$1225,MATCH(B475,Historical!$B$7:$B$1249,0))=0,"n/a",(INDEX(Historical!$C$7:$C$1227,MATCH(B475,Historical!$B$7:$B$1249,0))/INDEX(Historical!$D$7:$D$1225,MATCH(B475,Historical!$B$7:$B$1249,0))-1)*100)</f>
        <v>9.375</v>
      </c>
      <c r="T475" s="667">
        <f>IF(INDEX(Historical!$F$7:$F$1218,MATCH(B475,Historical!$B$7:$B$1249,0))=0,"n/a",((INDEX(Historical!$C$7:$C$1227,MATCH(B475,Historical!$B$7:$B$1249,0))/INDEX(Historical!$F$7:$F$1218,MATCH(B475,Historical!$B$7:$B$1249,0)))^(1/3)-1)*100)</f>
        <v>29.812352546277587</v>
      </c>
      <c r="U475" s="667">
        <f>IF(INDEX(Historical!$H$7:$H$1218,MATCH(B475,Historical!$B$7:$B$1249,0))=0,"n/a",((INDEX(Historical!$C$7:$C$1227,MATCH(B475,Historical!$B$7:$B$1249,0))/INDEX(Historical!$H$7:$H$1218,MATCH(B475,Historical!$B$7:$B$1249,0)))^(1/5)-1)*100)</f>
        <v>29.258544715010217</v>
      </c>
      <c r="V475" s="667">
        <f>IF(INDEX(Historical!$N$7:$N$1218,MATCH(B475,Historical!$B$7:$B$1249,0))=0,"n/a",((INDEX(Historical!$C$7:$C$1227,MATCH(B475,Historical!$B$7:$B$1249,0))/INDEX(Historical!$N$7:$N$1218,MATCH(B475,Historical!$B$7:$B$1249,0)))^(1/10)-1)*100)</f>
        <v>19.286605283985047</v>
      </c>
      <c r="W475" s="668">
        <f t="shared" si="139"/>
        <v>1.5170396388682013</v>
      </c>
      <c r="X475" s="669">
        <f t="shared" si="140"/>
        <v>1.8755477381416805</v>
      </c>
      <c r="Y475" s="628"/>
      <c r="Z475" s="618">
        <f t="shared" si="141"/>
        <v>53.196930946291566</v>
      </c>
      <c r="AA475" s="844">
        <f t="shared" si="142"/>
        <v>29.659846547314576</v>
      </c>
      <c r="AB475" s="845">
        <v>12</v>
      </c>
      <c r="AC475" s="824">
        <v>3.91</v>
      </c>
      <c r="AD475" s="824">
        <v>1.97</v>
      </c>
      <c r="AE475" s="824">
        <v>0.77</v>
      </c>
      <c r="AF475" s="824">
        <v>72.47</v>
      </c>
      <c r="AG475" s="825">
        <v>472</v>
      </c>
      <c r="AH475" s="824">
        <v>-10.100000000000001</v>
      </c>
      <c r="AI475" s="824">
        <v>0.42</v>
      </c>
      <c r="AJ475" s="824">
        <v>15.6</v>
      </c>
      <c r="AK475" s="824">
        <v>15</v>
      </c>
      <c r="AL475" s="836">
        <v>4410</v>
      </c>
      <c r="AM475" s="830">
        <v>2.1</v>
      </c>
      <c r="AN475" s="824">
        <v>6.11</v>
      </c>
      <c r="AO475" s="705">
        <f t="shared" si="143"/>
        <v>1.3922654695840606</v>
      </c>
      <c r="AP475" s="706">
        <f t="shared" si="144"/>
        <v>31.052112016898636</v>
      </c>
      <c r="AQ475" s="846">
        <f t="shared" si="145"/>
        <v>877.39997028030962</v>
      </c>
      <c r="AR475" s="618">
        <f>INDEX(Historical!$C$7:$C$1227,MATCH(B475,Historical!$B$7:$B$1249,0))*IF(AH475="n/a",1.03,IF(AH475&lt;0,1.01,IF(AH475&gt;10,1.1,(1+AH475/100))))</f>
        <v>1.7675000000000001</v>
      </c>
      <c r="AS475" s="844">
        <f t="shared" si="146"/>
        <v>1.7749235000000001</v>
      </c>
      <c r="AT475" s="844">
        <f t="shared" si="135"/>
        <v>1.9524158500000002</v>
      </c>
      <c r="AU475" s="844">
        <f t="shared" si="135"/>
        <v>2.1476574350000002</v>
      </c>
      <c r="AV475" s="844">
        <f t="shared" si="135"/>
        <v>2.3624231785000003</v>
      </c>
      <c r="AW475" s="618">
        <f t="shared" si="147"/>
        <v>10.004919963500001</v>
      </c>
      <c r="AX475" s="713">
        <f t="shared" si="148"/>
        <v>8.6271621656462898</v>
      </c>
      <c r="AY475" s="891">
        <v>1.29</v>
      </c>
      <c r="AZ475" s="830">
        <v>41.23</v>
      </c>
      <c r="BA475" s="830">
        <v>-2.63</v>
      </c>
      <c r="BB475" s="830">
        <v>7.1</v>
      </c>
      <c r="BC475" s="830">
        <v>14.7</v>
      </c>
      <c r="BE475" s="594">
        <v>2011</v>
      </c>
      <c r="BF475" s="856">
        <f t="shared" si="149"/>
        <v>1</v>
      </c>
      <c r="BG475" s="840">
        <v>8.2000000000000011</v>
      </c>
      <c r="BH475" s="823" t="s">
        <v>4455</v>
      </c>
      <c r="BI475" s="823" t="s">
        <v>4456</v>
      </c>
    </row>
    <row r="476" spans="1:61" ht="11.25" hidden="1" customHeight="1" x14ac:dyDescent="0.2">
      <c r="A476" s="829" t="s">
        <v>5005</v>
      </c>
      <c r="B476" s="833" t="s">
        <v>1444</v>
      </c>
      <c r="C476" s="889" t="s">
        <v>4061</v>
      </c>
      <c r="D476" s="889" t="s">
        <v>4185</v>
      </c>
      <c r="E476" s="699">
        <v>9</v>
      </c>
      <c r="F476" s="1153">
        <v>508</v>
      </c>
      <c r="G476" s="1153" t="s">
        <v>105</v>
      </c>
      <c r="H476" s="1153" t="s">
        <v>105</v>
      </c>
      <c r="I476" t="n">
        <v>64.29</v>
      </c>
      <c r="J476" s="618">
        <f t="shared" si="136"/>
        <v>3.1109037175299421</v>
      </c>
      <c r="K476" s="835">
        <v>0.5</v>
      </c>
      <c r="L476" s="845">
        <v>4</v>
      </c>
      <c r="M476" s="609">
        <f t="shared" si="137"/>
        <v>2</v>
      </c>
      <c r="N476" s="828" t="s">
        <v>282</v>
      </c>
      <c r="O476" s="700">
        <v>0.48</v>
      </c>
      <c r="P476" s="895">
        <v>44385</v>
      </c>
      <c r="Q476" s="895">
        <v>44405</v>
      </c>
      <c r="R476" s="609">
        <f t="shared" si="138"/>
        <v>4.1666666666666705</v>
      </c>
      <c r="S476" s="667">
        <f>IF(INDEX(Historical!$D$7:$D$1225,MATCH(B476,Historical!$B$7:$B$1249,0))=0,"n/a",(INDEX(Historical!$C$7:$C$1227,MATCH(B476,Historical!$B$7:$B$1249,0))/INDEX(Historical!$D$7:$D$1225,MATCH(B476,Historical!$B$7:$B$1249,0))-1)*100)</f>
        <v>2.0833333333333259</v>
      </c>
      <c r="T476" s="667">
        <f>IF(INDEX(Historical!$F$7:$F$1218,MATCH(B476,Historical!$B$7:$B$1249,0))=0,"n/a",((INDEX(Historical!$C$7:$C$1227,MATCH(B476,Historical!$B$7:$B$1249,0))/INDEX(Historical!$F$7:$F$1218,MATCH(B476,Historical!$B$7:$B$1249,0)))^(1/3)-1)*100)</f>
        <v>17.767360601798199</v>
      </c>
      <c r="U476" s="667">
        <f>IF(INDEX(Historical!$H$7:$H$1218,MATCH(B476,Historical!$B$7:$B$1249,0))=0,"n/a",((INDEX(Historical!$C$7:$C$1227,MATCH(B476,Historical!$B$7:$B$1249,0))/INDEX(Historical!$H$7:$H$1218,MATCH(B476,Historical!$B$7:$B$1249,0)))^(1/5)-1)*100)</f>
        <v>21.507999387472655</v>
      </c>
      <c r="V476" s="667" t="str">
        <f>IF(INDEX(Historical!$N$7:$N$1218,MATCH(B476,Historical!$B$7:$B$1249,0))=0,"n/a",((INDEX(Historical!$C$7:$C$1227,MATCH(B476,Historical!$B$7:$B$1249,0))/INDEX(Historical!$N$7:$N$1218,MATCH(B476,Historical!$B$7:$B$1249,0)))^(1/10)-1)*100)</f>
        <v>n/a</v>
      </c>
      <c r="W476" s="668" t="str">
        <f t="shared" si="139"/>
        <v>n/a</v>
      </c>
      <c r="X476" s="669">
        <f t="shared" si="140"/>
        <v>1.1319999677617187</v>
      </c>
      <c r="Y476" s="640"/>
      <c r="Z476" s="618">
        <f t="shared" si="141"/>
        <v>47.961630695443645</v>
      </c>
      <c r="AA476" s="844">
        <f t="shared" si="142"/>
        <v>15.417266187050361</v>
      </c>
      <c r="AB476" s="845">
        <v>4</v>
      </c>
      <c r="AC476" s="824">
        <v>4.17</v>
      </c>
      <c r="AD476" s="824">
        <v>1.86</v>
      </c>
      <c r="AE476" s="824">
        <v>2.39</v>
      </c>
      <c r="AF476" s="824">
        <v>24.01</v>
      </c>
      <c r="AG476" s="824">
        <v>121</v>
      </c>
      <c r="AH476" s="824">
        <v>26.700000000000003</v>
      </c>
      <c r="AI476" s="824">
        <v>8.74</v>
      </c>
      <c r="AJ476" s="824">
        <v>19</v>
      </c>
      <c r="AK476" s="824">
        <v>9.27</v>
      </c>
      <c r="AL476" s="836">
        <v>15440</v>
      </c>
      <c r="AM476" s="830">
        <v>0.2</v>
      </c>
      <c r="AN476" s="824">
        <v>4.01</v>
      </c>
      <c r="AO476" s="705">
        <f t="shared" si="143"/>
        <v>9.2016369179522375</v>
      </c>
      <c r="AP476" s="706">
        <f t="shared" si="144"/>
        <v>24.618903105002598</v>
      </c>
      <c r="AQ476" s="846">
        <f t="shared" si="145"/>
        <v>305.60986244369201</v>
      </c>
      <c r="AR476" s="618">
        <f>INDEX(Historical!$C$7:$C$1227,MATCH(B476,Historical!$B$7:$B$1249,0))*IF(AH476="n/a",1.03,IF(AH476&lt;0,1.01,IF(AH476&gt;10,1.1,(1+AH476/100))))</f>
        <v>2.1560000000000001</v>
      </c>
      <c r="AS476" s="844">
        <f t="shared" si="146"/>
        <v>2.3444343999999999</v>
      </c>
      <c r="AT476" s="844">
        <f t="shared" si="135"/>
        <v>2.5617634688799997</v>
      </c>
      <c r="AU476" s="844">
        <f t="shared" si="135"/>
        <v>2.7992389424451756</v>
      </c>
      <c r="AV476" s="844">
        <f t="shared" si="135"/>
        <v>3.0587283924098432</v>
      </c>
      <c r="AW476" s="618">
        <f t="shared" si="147"/>
        <v>12.920165203735019</v>
      </c>
      <c r="AX476" s="713">
        <f t="shared" si="148"/>
        <v>20.096694981700136</v>
      </c>
      <c r="AY476" s="891">
        <v>1.18</v>
      </c>
      <c r="AZ476" s="830">
        <v>11.64</v>
      </c>
      <c r="BA476" s="830">
        <v>-30.17</v>
      </c>
      <c r="BB476" s="830">
        <v>0.08</v>
      </c>
      <c r="BC476" s="830">
        <v>-6.75</v>
      </c>
      <c r="BE476" s="594">
        <v>2013</v>
      </c>
      <c r="BF476" s="856">
        <f t="shared" si="149"/>
        <v>1</v>
      </c>
      <c r="BG476" s="840">
        <v>9.9</v>
      </c>
      <c r="BH476" s="823" t="s">
        <v>4455</v>
      </c>
      <c r="BI476" s="823" t="s">
        <v>4456</v>
      </c>
    </row>
    <row r="477" spans="1:61" ht="11.25" hidden="1" customHeight="1" x14ac:dyDescent="0.2">
      <c r="A477" s="822" t="s">
        <v>5007</v>
      </c>
      <c r="B477" s="833" t="s">
        <v>305</v>
      </c>
      <c r="C477" s="889" t="s">
        <v>122</v>
      </c>
      <c r="D477" s="889" t="s">
        <v>4222</v>
      </c>
      <c r="E477" s="699">
        <v>49</v>
      </c>
      <c r="F477" s="1153">
        <v>44</v>
      </c>
      <c r="G477" s="1128" t="s">
        <v>36</v>
      </c>
      <c r="H477" s="1128" t="s">
        <v>36</v>
      </c>
      <c r="I477" t="n">
        <v>147.07</v>
      </c>
      <c r="J477" s="618">
        <f t="shared" si="136"/>
        <v>1.3598966478547632</v>
      </c>
      <c r="K477" s="835">
        <v>0.5</v>
      </c>
      <c r="L477" s="845">
        <v>4</v>
      </c>
      <c r="M477" s="609">
        <f t="shared" si="137"/>
        <v>2</v>
      </c>
      <c r="N477" s="828" t="s">
        <v>270</v>
      </c>
      <c r="O477" s="700">
        <v>0.40500000000000003</v>
      </c>
      <c r="P477" s="603">
        <v>44560</v>
      </c>
      <c r="Q477" s="603">
        <v>44603</v>
      </c>
      <c r="R477" s="609">
        <f t="shared" si="138"/>
        <v>23.456790123456784</v>
      </c>
      <c r="S477" s="667">
        <f>IF(INDEX(Historical!$D$7:$D$1225,MATCH(B477,Historical!$B$7:$B$1249,0))=0,"n/a",(INDEX(Historical!$C$7:$C$1227,MATCH(B477,Historical!$B$7:$B$1249,0))/INDEX(Historical!$D$7:$D$1225,MATCH(B477,Historical!$B$7:$B$1249,0))-1)*100)</f>
        <v>0.62111801242235032</v>
      </c>
      <c r="T477" s="667">
        <f>IF(INDEX(Historical!$F$7:$F$1218,MATCH(B477,Historical!$B$7:$B$1249,0))=0,"n/a",((INDEX(Historical!$C$7:$C$1227,MATCH(B477,Historical!$B$7:$B$1249,0))/INDEX(Historical!$F$7:$F$1218,MATCH(B477,Historical!$B$7:$B$1249,0)))^(1/3)-1)*100)</f>
        <v>2.146574918873223</v>
      </c>
      <c r="U477" s="667">
        <f>IF(INDEX(Historical!$H$7:$H$1218,MATCH(B477,Historical!$B$7:$B$1249,0))=0,"n/a",((INDEX(Historical!$C$7:$C$1227,MATCH(B477,Historical!$B$7:$B$1249,0))/INDEX(Historical!$H$7:$H$1218,MATCH(B477,Historical!$B$7:$B$1249,0)))^(1/5)-1)*100)</f>
        <v>1.5511278397481565</v>
      </c>
      <c r="V477" s="667">
        <f>IF(INDEX(Historical!$N$7:$N$1218,MATCH(B477,Historical!$B$7:$B$1249,0))=0,"n/a",((INDEX(Historical!$C$7:$C$1227,MATCH(B477,Historical!$B$7:$B$1249,0))/INDEX(Historical!$N$7:$N$1218,MATCH(B477,Historical!$B$7:$B$1249,0)))^(1/10)-1)*100)</f>
        <v>1.1147939577457411</v>
      </c>
      <c r="W477" s="668">
        <f t="shared" si="139"/>
        <v>1.39140316376018</v>
      </c>
      <c r="X477" s="669">
        <f t="shared" si="140"/>
        <v>2.7551116158937062E-2</v>
      </c>
      <c r="Y477" s="642"/>
      <c r="Z477" s="618">
        <f t="shared" si="141"/>
        <v>6.2305295950155761</v>
      </c>
      <c r="AA477" s="844">
        <f t="shared" si="142"/>
        <v>4.581619937694704</v>
      </c>
      <c r="AB477" s="845">
        <v>12</v>
      </c>
      <c r="AC477" s="824">
        <v>32.1</v>
      </c>
      <c r="AD477" s="824">
        <v>0.11</v>
      </c>
      <c r="AE477" s="824">
        <v>0.89</v>
      </c>
      <c r="AF477" s="824">
        <v>2.15</v>
      </c>
      <c r="AG477" s="824">
        <v>52.800000000000004</v>
      </c>
      <c r="AH477" s="824">
        <v>879.5</v>
      </c>
      <c r="AI477" s="824">
        <v>-55.489999999999995</v>
      </c>
      <c r="AJ477" s="824">
        <v>56.3</v>
      </c>
      <c r="AK477" s="824">
        <v>40.369999999999997</v>
      </c>
      <c r="AL477" s="836">
        <v>38320</v>
      </c>
      <c r="AM477" s="830">
        <v>0.6</v>
      </c>
      <c r="AN477" s="824">
        <v>0.38</v>
      </c>
      <c r="AO477" s="705">
        <f t="shared" si="143"/>
        <v>-1.6705954500917843</v>
      </c>
      <c r="AP477" s="706">
        <f t="shared" si="144"/>
        <v>2.9110244876029197</v>
      </c>
      <c r="AQ477" s="846">
        <f t="shared" si="145"/>
        <v>-33.833600786288272</v>
      </c>
      <c r="AR477" s="618">
        <f>INDEX(Historical!$C$7:$C$1227,MATCH(B477,Historical!$B$7:$B$1249,0))*IF(AH477="n/a",1.03,IF(AH477&lt;0,1.01,IF(AH477&gt;10,1.1,(1+AH477/100))))</f>
        <v>1.7820000000000003</v>
      </c>
      <c r="AS477" s="844">
        <f t="shared" si="146"/>
        <v>1.7998200000000002</v>
      </c>
      <c r="AT477" s="844">
        <f t="shared" si="135"/>
        <v>1.9798020000000003</v>
      </c>
      <c r="AU477" s="844">
        <f t="shared" si="135"/>
        <v>2.1777822000000007</v>
      </c>
      <c r="AV477" s="844">
        <f t="shared" si="135"/>
        <v>2.3955604200000011</v>
      </c>
      <c r="AW477" s="618">
        <f t="shared" si="147"/>
        <v>10.134964620000002</v>
      </c>
      <c r="AX477" s="713">
        <f t="shared" si="148"/>
        <v>6.8912522064323118</v>
      </c>
      <c r="AY477" s="891">
        <v>1.52</v>
      </c>
      <c r="AZ477" s="830">
        <v>69.44</v>
      </c>
      <c r="BA477" s="830">
        <v>-20.200000000000003</v>
      </c>
      <c r="BB477" s="830">
        <v>17.190000000000001</v>
      </c>
      <c r="BC477" s="830">
        <v>14.030000000000001</v>
      </c>
      <c r="BE477" s="594">
        <v>1974</v>
      </c>
      <c r="BF477" s="856">
        <f t="shared" si="149"/>
        <v>5</v>
      </c>
      <c r="BG477" s="840">
        <v>28.499999999999996</v>
      </c>
      <c r="BH477" s="823" t="s">
        <v>4455</v>
      </c>
      <c r="BI477" s="823" t="s">
        <v>4456</v>
      </c>
    </row>
    <row r="478" spans="1:61" ht="11.25" hidden="1" customHeight="1" x14ac:dyDescent="0.2">
      <c r="A478" s="829" t="s">
        <v>5008</v>
      </c>
      <c r="B478" s="833" t="s">
        <v>703</v>
      </c>
      <c r="C478" s="889" t="s">
        <v>127</v>
      </c>
      <c r="D478" s="889" t="s">
        <v>190</v>
      </c>
      <c r="E478" s="699">
        <v>22</v>
      </c>
      <c r="F478" s="1153">
        <v>156</v>
      </c>
      <c r="G478" s="1153" t="s">
        <v>105</v>
      </c>
      <c r="H478" s="1153" t="s">
        <v>105</v>
      </c>
      <c r="I478" t="n">
        <v>42.25</v>
      </c>
      <c r="J478" s="618">
        <f t="shared" si="136"/>
        <v>3.6449704142011834</v>
      </c>
      <c r="K478" s="835">
        <v>0.38500000000000001</v>
      </c>
      <c r="L478" s="845">
        <v>4</v>
      </c>
      <c r="M478" s="609">
        <f t="shared" si="137"/>
        <v>1.54</v>
      </c>
      <c r="N478" s="828" t="s">
        <v>134</v>
      </c>
      <c r="O478" s="700">
        <v>0.38</v>
      </c>
      <c r="P478" s="603">
        <v>44617</v>
      </c>
      <c r="Q478" s="603">
        <v>44629</v>
      </c>
      <c r="R478" s="609">
        <f t="shared" si="138"/>
        <v>1.3157894736842117</v>
      </c>
      <c r="S478" s="667">
        <f>IF(INDEX(Historical!$D$7:$D$1225,MATCH(B478,Historical!$B$7:$B$1249,0))=0,"n/a",(INDEX(Historical!$C$7:$C$1227,MATCH(B478,Historical!$B$7:$B$1249,0))/INDEX(Historical!$D$7:$D$1225,MATCH(B478,Historical!$B$7:$B$1249,0))-1)*100)</f>
        <v>1.3333333333333419</v>
      </c>
      <c r="T478" s="667">
        <f>IF(INDEX(Historical!$F$7:$F$1218,MATCH(B478,Historical!$B$7:$B$1249,0))=0,"n/a",((INDEX(Historical!$C$7:$C$1227,MATCH(B478,Historical!$B$7:$B$1249,0))/INDEX(Historical!$F$7:$F$1218,MATCH(B478,Historical!$B$7:$B$1249,0)))^(1/3)-1)*100)</f>
        <v>1.3515148022100965</v>
      </c>
      <c r="U478" s="667">
        <f>IF(INDEX(Historical!$H$7:$H$1218,MATCH(B478,Historical!$B$7:$B$1249,0))=0,"n/a",((INDEX(Historical!$C$7:$C$1227,MATCH(B478,Historical!$B$7:$B$1249,0))/INDEX(Historical!$H$7:$H$1218,MATCH(B478,Historical!$B$7:$B$1249,0)))^(1/5)-1)*100)</f>
        <v>1.3703739792310987</v>
      </c>
      <c r="V478" s="667">
        <f>IF(INDEX(Historical!$N$7:$N$1218,MATCH(B478,Historical!$B$7:$B$1249,0))=0,"n/a",((INDEX(Historical!$C$7:$C$1227,MATCH(B478,Historical!$B$7:$B$1249,0))/INDEX(Historical!$N$7:$N$1218,MATCH(B478,Historical!$B$7:$B$1249,0)))^(1/10)-1)*100)</f>
        <v>9.9256791863821192</v>
      </c>
      <c r="W478" s="668">
        <f t="shared" si="139"/>
        <v>0.13806349706640034</v>
      </c>
      <c r="X478" s="669">
        <f t="shared" si="140"/>
        <v>0.59581477357873858</v>
      </c>
      <c r="Y478" s="631"/>
      <c r="Z478" s="618">
        <f t="shared" si="141"/>
        <v>208.10810810810813</v>
      </c>
      <c r="AA478" s="844">
        <f t="shared" si="142"/>
        <v>57.094594594594597</v>
      </c>
      <c r="AB478" s="845">
        <v>12</v>
      </c>
      <c r="AC478" s="824">
        <v>0.74</v>
      </c>
      <c r="AD478" s="824">
        <v>8.44</v>
      </c>
      <c r="AE478" s="824">
        <v>0.9</v>
      </c>
      <c r="AF478" s="824">
        <v>2.5299999999999998</v>
      </c>
      <c r="AG478" s="824">
        <v>4.2</v>
      </c>
      <c r="AH478" s="824">
        <v>-21</v>
      </c>
      <c r="AI478" s="824">
        <v>15.97</v>
      </c>
      <c r="AJ478" s="824">
        <v>2.2999999999999998</v>
      </c>
      <c r="AK478" s="824">
        <v>6.81</v>
      </c>
      <c r="AL478" s="836">
        <v>2140</v>
      </c>
      <c r="AM478" s="830">
        <v>1</v>
      </c>
      <c r="AN478" s="824">
        <v>0.5</v>
      </c>
      <c r="AO478" s="705">
        <f t="shared" si="143"/>
        <v>-52.079250201162317</v>
      </c>
      <c r="AP478" s="706">
        <f t="shared" si="144"/>
        <v>5.0153443934322821</v>
      </c>
      <c r="AQ478" s="846">
        <f t="shared" si="145"/>
        <v>153.3765965903317</v>
      </c>
      <c r="AR478" s="618">
        <f>INDEX(Historical!$C$7:$C$1227,MATCH(B478,Historical!$B$7:$B$1249,0))*IF(AH478="n/a",1.03,IF(AH478&lt;0,1.01,IF(AH478&gt;10,1.1,(1+AH478/100))))</f>
        <v>1.5352000000000001</v>
      </c>
      <c r="AS478" s="844">
        <f t="shared" si="146"/>
        <v>1.6887200000000002</v>
      </c>
      <c r="AT478" s="844">
        <f t="shared" ref="AT478:AV497" si="150">IF($AK478="n/a",1.03*AS478,IF($AK478&lt;0,1.01*AS478,IF($AK478&gt;10,1.1*AS478,(1+$AK478/100)*AS478)))</f>
        <v>1.8037218320000004</v>
      </c>
      <c r="AU478" s="844">
        <f t="shared" si="150"/>
        <v>1.9265552887592006</v>
      </c>
      <c r="AV478" s="844">
        <f t="shared" si="150"/>
        <v>2.0577537039237024</v>
      </c>
      <c r="AW478" s="618">
        <f t="shared" si="147"/>
        <v>9.0119508246829021</v>
      </c>
      <c r="AX478" s="713">
        <f t="shared" si="148"/>
        <v>21.330061123509829</v>
      </c>
      <c r="AY478" s="891">
        <v>1.22</v>
      </c>
      <c r="AZ478" s="830">
        <v>39.24</v>
      </c>
      <c r="BA478" s="830">
        <v>-26.52</v>
      </c>
      <c r="BB478" s="830">
        <v>13.350000000000001</v>
      </c>
      <c r="BC478" s="830">
        <v>-3.1199999999999997</v>
      </c>
      <c r="BE478" s="594">
        <v>2001</v>
      </c>
      <c r="BF478" s="856">
        <f t="shared" si="149"/>
        <v>3</v>
      </c>
      <c r="BG478" s="840">
        <v>2.1</v>
      </c>
      <c r="BH478" s="823" t="s">
        <v>4455</v>
      </c>
      <c r="BI478" s="823" t="s">
        <v>4456</v>
      </c>
    </row>
    <row r="479" spans="1:61" ht="11.25" hidden="1" customHeight="1" x14ac:dyDescent="0.2">
      <c r="A479" s="822" t="s">
        <v>5009</v>
      </c>
      <c r="B479" s="833" t="s">
        <v>1459</v>
      </c>
      <c r="C479" s="889" t="s">
        <v>107</v>
      </c>
      <c r="D479" s="889" t="s">
        <v>4198</v>
      </c>
      <c r="E479" s="699">
        <v>12</v>
      </c>
      <c r="F479" s="1153">
        <v>317</v>
      </c>
      <c r="G479" s="1153" t="s">
        <v>36</v>
      </c>
      <c r="H479" s="1153" t="s">
        <v>36</v>
      </c>
      <c r="I479" s="832">
        <v>15.29</v>
      </c>
      <c r="J479" s="618">
        <f t="shared" si="136"/>
        <v>5.2321778940483981</v>
      </c>
      <c r="K479" s="835">
        <v>0.2</v>
      </c>
      <c r="L479" s="845">
        <v>4</v>
      </c>
      <c r="M479" s="609">
        <f t="shared" si="137"/>
        <v>0.8</v>
      </c>
      <c r="N479" s="828" t="s">
        <v>106</v>
      </c>
      <c r="O479" s="700">
        <v>0.19</v>
      </c>
      <c r="P479" s="895">
        <v>44321</v>
      </c>
      <c r="Q479" s="895">
        <v>44333</v>
      </c>
      <c r="R479" s="609">
        <f t="shared" si="138"/>
        <v>5.2631578947368469</v>
      </c>
      <c r="S479" s="667">
        <f>IF(INDEX(Historical!$D$7:$D$1225,MATCH(B479,Historical!$B$7:$B$1249,0))=0,"n/a",(INDEX(Historical!$C$7:$C$1227,MATCH(B479,Historical!$B$7:$B$1249,0))/INDEX(Historical!$D$7:$D$1225,MATCH(B479,Historical!$B$7:$B$1249,0))-1)*100)</f>
        <v>3.9473684210526327</v>
      </c>
      <c r="T479" s="667">
        <f>IF(INDEX(Historical!$F$7:$F$1218,MATCH(B479,Historical!$B$7:$B$1249,0))=0,"n/a",((INDEX(Historical!$C$7:$C$1227,MATCH(B479,Historical!$B$7:$B$1249,0))/INDEX(Historical!$F$7:$F$1218,MATCH(B479,Historical!$B$7:$B$1249,0)))^(1/3)-1)*100)</f>
        <v>5.1250122777545482</v>
      </c>
      <c r="U479" s="667">
        <f>IF(INDEX(Historical!$H$7:$H$1218,MATCH(B479,Historical!$B$7:$B$1249,0))=0,"n/a",((INDEX(Historical!$C$7:$C$1227,MATCH(B479,Historical!$B$7:$B$1249,0))/INDEX(Historical!$H$7:$H$1218,MATCH(B479,Historical!$B$7:$B$1249,0)))^(1/5)-1)*100)</f>
        <v>5.6562440968709549</v>
      </c>
      <c r="V479" s="667">
        <f>IF(INDEX(Historical!$N$7:$N$1218,MATCH(B479,Historical!$B$7:$B$1249,0))=0,"n/a",((INDEX(Historical!$C$7:$C$1227,MATCH(B479,Historical!$B$7:$B$1249,0))/INDEX(Historical!$N$7:$N$1218,MATCH(B479,Historical!$B$7:$B$1249,0)))^(1/10)-1)*100)</f>
        <v>6.271268263592078</v>
      </c>
      <c r="W479" s="668">
        <f t="shared" si="139"/>
        <v>0.90192985838420381</v>
      </c>
      <c r="X479" s="669">
        <f t="shared" si="140"/>
        <v>0.28566889378136134</v>
      </c>
      <c r="Y479" s="628"/>
      <c r="Z479" s="618">
        <f t="shared" si="141"/>
        <v>79.207920792079207</v>
      </c>
      <c r="AA479" s="844">
        <f t="shared" si="142"/>
        <v>15.138613861386137</v>
      </c>
      <c r="AB479" s="845">
        <v>12</v>
      </c>
      <c r="AC479" s="824">
        <v>1.01</v>
      </c>
      <c r="AD479" s="824">
        <v>2.12</v>
      </c>
      <c r="AE479" s="824">
        <v>4.5199999999999996</v>
      </c>
      <c r="AF479" s="824">
        <v>1.3</v>
      </c>
      <c r="AG479" s="824">
        <v>8.4</v>
      </c>
      <c r="AH479" s="824">
        <v>95.199999999999989</v>
      </c>
      <c r="AI479" s="824">
        <v>5.58</v>
      </c>
      <c r="AJ479" s="824">
        <v>19.8</v>
      </c>
      <c r="AK479" s="824">
        <v>7.0000000000000009</v>
      </c>
      <c r="AL479" s="836">
        <v>1920</v>
      </c>
      <c r="AM479" s="830">
        <v>0.3</v>
      </c>
      <c r="AN479" s="824">
        <v>0.27</v>
      </c>
      <c r="AO479" s="705">
        <f t="shared" si="143"/>
        <v>-4.250191870466784</v>
      </c>
      <c r="AP479" s="706">
        <f t="shared" si="144"/>
        <v>10.888421990919353</v>
      </c>
      <c r="AQ479" s="846">
        <f t="shared" si="145"/>
        <v>-6.4759139287234424</v>
      </c>
      <c r="AR479" s="618">
        <f>INDEX(Historical!$C$7:$C$1227,MATCH(B479,Historical!$B$7:$B$1249,0))*IF(AH479="n/a",1.03,IF(AH479&lt;0,1.01,IF(AH479&gt;10,1.1,(1+AH479/100))))</f>
        <v>0.86900000000000011</v>
      </c>
      <c r="AS479" s="844">
        <f t="shared" si="146"/>
        <v>0.91749020000000014</v>
      </c>
      <c r="AT479" s="844">
        <f t="shared" si="150"/>
        <v>0.9817145140000002</v>
      </c>
      <c r="AU479" s="844">
        <f t="shared" si="150"/>
        <v>1.0504345299800002</v>
      </c>
      <c r="AV479" s="844">
        <f t="shared" si="150"/>
        <v>1.1239649470786002</v>
      </c>
      <c r="AW479" s="618">
        <f t="shared" si="147"/>
        <v>4.9426041910586012</v>
      </c>
      <c r="AX479" s="713">
        <f t="shared" si="148"/>
        <v>32.325730484359724</v>
      </c>
      <c r="AY479" s="891">
        <v>0.56999999999999995</v>
      </c>
      <c r="AZ479" s="830">
        <v>26.99</v>
      </c>
      <c r="BA479" s="830">
        <v>-0.38999999999999996</v>
      </c>
      <c r="BB479" s="830">
        <v>6.02</v>
      </c>
      <c r="BC479" s="830">
        <v>11.84</v>
      </c>
      <c r="BE479" s="594">
        <v>2010</v>
      </c>
      <c r="BF479" s="856">
        <f t="shared" si="149"/>
        <v>1</v>
      </c>
      <c r="BG479" s="840">
        <v>0.89999999999999991</v>
      </c>
      <c r="BH479" s="823" t="s">
        <v>4455</v>
      </c>
      <c r="BI479" s="823" t="s">
        <v>4456</v>
      </c>
    </row>
    <row r="480" spans="1:61" s="737" customFormat="1" ht="11.25" hidden="1" customHeight="1" x14ac:dyDescent="0.2">
      <c r="A480" s="720" t="s">
        <v>5010</v>
      </c>
      <c r="B480" s="743" t="s">
        <v>699</v>
      </c>
      <c r="C480" s="889" t="s">
        <v>130</v>
      </c>
      <c r="D480" s="889" t="s">
        <v>4195</v>
      </c>
      <c r="E480" s="721">
        <v>18</v>
      </c>
      <c r="F480" s="1153">
        <v>211</v>
      </c>
      <c r="G480" s="1154" t="s">
        <v>36</v>
      </c>
      <c r="H480" s="1154" t="s">
        <v>36</v>
      </c>
      <c r="I480">
        <v>57.71</v>
      </c>
      <c r="J480" s="723">
        <f t="shared" si="136"/>
        <v>4.3666608906601976</v>
      </c>
      <c r="K480" s="724">
        <v>0.63</v>
      </c>
      <c r="L480" s="725">
        <v>4</v>
      </c>
      <c r="M480" s="726">
        <f t="shared" si="137"/>
        <v>2.52</v>
      </c>
      <c r="N480" s="727" t="s">
        <v>316</v>
      </c>
      <c r="O480" s="728">
        <v>0.62</v>
      </c>
      <c r="P480" s="1049">
        <v>44634</v>
      </c>
      <c r="Q480" s="1049">
        <v>44651</v>
      </c>
      <c r="R480" s="726">
        <f t="shared" si="138"/>
        <v>1.6129032258064528</v>
      </c>
      <c r="S480" s="667">
        <f>IF(INDEX(Historical!$D$7:$D$1225,MATCH(B480,Historical!$B$7:$B$1249,0))=0,"n/a",(INDEX(Historical!$C$7:$C$1227,MATCH(B480,Historical!$B$7:$B$1249,0))/INDEX(Historical!$D$7:$D$1225,MATCH(B480,Historical!$B$7:$B$1249,0))-1)*100)</f>
        <v>3.3333333333333437</v>
      </c>
      <c r="T480" s="667">
        <f>IF(INDEX(Historical!$F$7:$F$1218,MATCH(B480,Historical!$B$7:$B$1249,0))=0,"n/a",((INDEX(Historical!$C$7:$C$1227,MATCH(B480,Historical!$B$7:$B$1249,0))/INDEX(Historical!$F$7:$F$1218,MATCH(B480,Historical!$B$7:$B$1249,0)))^(1/3)-1)*100)</f>
        <v>4.0741805351937943</v>
      </c>
      <c r="U480" s="667">
        <f>IF(INDEX(Historical!$H$7:$H$1218,MATCH(B480,Historical!$B$7:$B$1249,0))=0,"n/a",((INDEX(Historical!$C$7:$C$1227,MATCH(B480,Historical!$B$7:$B$1249,0))/INDEX(Historical!$H$7:$H$1218,MATCH(B480,Historical!$B$7:$B$1249,0)))^(1/5)-1)*100)</f>
        <v>4.3961149790192833</v>
      </c>
      <c r="V480" s="667">
        <f>IF(INDEX(Historical!$N$7:$N$1218,MATCH(B480,Historical!$B$7:$B$1249,0))=0,"n/a",((INDEX(Historical!$C$7:$C$1227,MATCH(B480,Historical!$B$7:$B$1249,0))/INDEX(Historical!$N$7:$N$1218,MATCH(B480,Historical!$B$7:$B$1249,0)))^(1/10)-1)*100)</f>
        <v>5.5866275967445089</v>
      </c>
      <c r="W480" s="668">
        <f t="shared" si="139"/>
        <v>0.7868995924448281</v>
      </c>
      <c r="X480" s="669">
        <f t="shared" si="140"/>
        <v>3.6634291491827362</v>
      </c>
      <c r="Y480" s="740"/>
      <c r="Z480" s="723">
        <f t="shared" si="141"/>
        <v>82.35294117647058</v>
      </c>
      <c r="AA480" s="730">
        <f t="shared" si="142"/>
        <v>18.859477124183005</v>
      </c>
      <c r="AB480" s="725">
        <v>12</v>
      </c>
      <c r="AC480" s="731">
        <v>3.06</v>
      </c>
      <c r="AD480" s="731">
        <v>4.1500000000000004</v>
      </c>
      <c r="AE480" s="731">
        <v>2.36</v>
      </c>
      <c r="AF480" s="731">
        <v>1.27</v>
      </c>
      <c r="AG480" s="731">
        <v>6.9</v>
      </c>
      <c r="AH480" s="731">
        <v>17.7</v>
      </c>
      <c r="AI480" s="731">
        <v>6.25</v>
      </c>
      <c r="AJ480" s="731">
        <v>1.2</v>
      </c>
      <c r="AK480" s="731">
        <v>4.5</v>
      </c>
      <c r="AL480" s="732">
        <v>3300</v>
      </c>
      <c r="AM480" s="733">
        <v>0.6</v>
      </c>
      <c r="AN480" s="731">
        <v>1.01</v>
      </c>
      <c r="AO480" s="734">
        <f t="shared" si="143"/>
        <v>-10.096701254503525</v>
      </c>
      <c r="AP480" s="735">
        <f t="shared" si="144"/>
        <v>8.76277586967948</v>
      </c>
      <c r="AQ480" s="846">
        <f t="shared" si="145"/>
        <v>3.1752251651150365</v>
      </c>
      <c r="AR480" s="618">
        <f>INDEX(Historical!$C$7:$C$1227,MATCH(B480,Historical!$B$7:$B$1249,0))*IF(AH480="n/a",1.03,IF(AH480&lt;0,1.01,IF(AH480&gt;10,1.1,(1+AH480/100))))</f>
        <v>2.7280000000000002</v>
      </c>
      <c r="AS480" s="730">
        <f t="shared" si="146"/>
        <v>2.8985000000000003</v>
      </c>
      <c r="AT480" s="730">
        <f t="shared" si="150"/>
        <v>3.0289325000000002</v>
      </c>
      <c r="AU480" s="730">
        <f t="shared" si="150"/>
        <v>3.1652344625</v>
      </c>
      <c r="AV480" s="730">
        <f t="shared" si="150"/>
        <v>3.3076700133124999</v>
      </c>
      <c r="AW480" s="723">
        <f t="shared" si="147"/>
        <v>15.128336975812498</v>
      </c>
      <c r="AX480" s="736">
        <f t="shared" si="148"/>
        <v>26.214411671828969</v>
      </c>
      <c r="AY480" s="892">
        <v>0.45</v>
      </c>
      <c r="AZ480" s="733">
        <v>19.989999999999998</v>
      </c>
      <c r="BA480" s="733">
        <v>-7.37</v>
      </c>
      <c r="BB480" s="733">
        <v>11.32</v>
      </c>
      <c r="BC480" s="733">
        <v>3.19</v>
      </c>
      <c r="BD480" s="866"/>
      <c r="BE480" s="594">
        <v>2005</v>
      </c>
      <c r="BF480" s="856">
        <f t="shared" si="149"/>
        <v>2</v>
      </c>
      <c r="BG480" s="784">
        <v>2.4</v>
      </c>
      <c r="BH480" s="823" t="s">
        <v>4455</v>
      </c>
      <c r="BI480" s="823" t="s">
        <v>4456</v>
      </c>
    </row>
    <row r="481" spans="1:61" ht="11.25" hidden="1" customHeight="1" x14ac:dyDescent="0.2">
      <c r="A481" s="822" t="s">
        <v>5011</v>
      </c>
      <c r="B481" s="833" t="s">
        <v>701</v>
      </c>
      <c r="C481" s="889" t="s">
        <v>107</v>
      </c>
      <c r="D481" s="889" t="s">
        <v>4205</v>
      </c>
      <c r="E481" s="699">
        <v>24</v>
      </c>
      <c r="F481" s="1153">
        <v>145</v>
      </c>
      <c r="G481" s="1128" t="s">
        <v>36</v>
      </c>
      <c r="H481" s="1128" t="s">
        <v>36</v>
      </c>
      <c r="I481">
        <v>34.25</v>
      </c>
      <c r="J481" s="618">
        <f t="shared" si="136"/>
        <v>3.2700729927007304</v>
      </c>
      <c r="K481" s="842">
        <v>0.28000000000000003</v>
      </c>
      <c r="L481" s="845">
        <v>4</v>
      </c>
      <c r="M481" s="609">
        <f t="shared" si="137"/>
        <v>1.1200000000000001</v>
      </c>
      <c r="N481" s="828" t="s">
        <v>138</v>
      </c>
      <c r="O481" s="701">
        <v>0.26</v>
      </c>
      <c r="P481" s="603">
        <v>44574</v>
      </c>
      <c r="Q481" s="603">
        <v>44593</v>
      </c>
      <c r="R481" s="609">
        <f t="shared" si="138"/>
        <v>7.6923076923076987</v>
      </c>
      <c r="S481" s="667">
        <f>IF(INDEX(Historical!$D$7:$D$1225,MATCH(B481,Historical!$B$7:$B$1249,0))=0,"n/a",(INDEX(Historical!$C$7:$C$1227,MATCH(B481,Historical!$B$7:$B$1249,0))/INDEX(Historical!$D$7:$D$1225,MATCH(B481,Historical!$B$7:$B$1249,0))-1)*100)</f>
        <v>4.0000000000000036</v>
      </c>
      <c r="T481" s="667">
        <f>IF(INDEX(Historical!$F$7:$F$1218,MATCH(B481,Historical!$B$7:$B$1249,0))=0,"n/a",((INDEX(Historical!$C$7:$C$1227,MATCH(B481,Historical!$B$7:$B$1249,0))/INDEX(Historical!$F$7:$F$1218,MATCH(B481,Historical!$B$7:$B$1249,0)))^(1/3)-1)*100)</f>
        <v>5.7264270346431223</v>
      </c>
      <c r="U481" s="667">
        <f>IF(INDEX(Historical!$H$7:$H$1218,MATCH(B481,Historical!$B$7:$B$1249,0))=0,"n/a",((INDEX(Historical!$C$7:$C$1227,MATCH(B481,Historical!$B$7:$B$1249,0))/INDEX(Historical!$H$7:$H$1218,MATCH(B481,Historical!$B$7:$B$1249,0)))^(1/5)-1)*100)</f>
        <v>4.6985296496448781</v>
      </c>
      <c r="V481" s="667">
        <f>IF(INDEX(Historical!$N$7:$N$1218,MATCH(B481,Historical!$B$7:$B$1249,0))=0,"n/a",((INDEX(Historical!$C$7:$C$1227,MATCH(B481,Historical!$B$7:$B$1249,0))/INDEX(Historical!$N$7:$N$1218,MATCH(B481,Historical!$B$7:$B$1249,0)))^(1/10)-1)*100)</f>
        <v>3.9934363970410613</v>
      </c>
      <c r="W481" s="668">
        <f t="shared" si="139"/>
        <v>1.1765630355666252</v>
      </c>
      <c r="X481" s="669">
        <f t="shared" si="140"/>
        <v>0.21955746026377937</v>
      </c>
      <c r="Y481" s="627"/>
      <c r="Z481" s="618">
        <f t="shared" si="141"/>
        <v>31.818181818181824</v>
      </c>
      <c r="AA481" s="844">
        <f t="shared" si="142"/>
        <v>9.7301136363636367</v>
      </c>
      <c r="AB481" s="845">
        <v>12</v>
      </c>
      <c r="AC481" s="824">
        <v>3.52</v>
      </c>
      <c r="AD481" s="824" t="s">
        <v>135</v>
      </c>
      <c r="AE481" s="824">
        <v>3.52</v>
      </c>
      <c r="AF481" s="824">
        <v>1.63</v>
      </c>
      <c r="AG481" s="824">
        <v>15.9</v>
      </c>
      <c r="AH481" s="824">
        <v>45.7</v>
      </c>
      <c r="AI481" s="824" t="s">
        <v>135</v>
      </c>
      <c r="AJ481" s="824">
        <v>21.4</v>
      </c>
      <c r="AK481" s="824" t="s">
        <v>135</v>
      </c>
      <c r="AL481" s="836">
        <v>256.95</v>
      </c>
      <c r="AM481" s="830">
        <v>1</v>
      </c>
      <c r="AN481" s="824">
        <v>0</v>
      </c>
      <c r="AO481" s="705">
        <f t="shared" si="143"/>
        <v>-1.7615109940180282</v>
      </c>
      <c r="AP481" s="706">
        <f t="shared" si="144"/>
        <v>7.9686026423456084</v>
      </c>
      <c r="AQ481" s="846">
        <f t="shared" si="145"/>
        <v>-16.042113129993751</v>
      </c>
      <c r="AR481" s="618">
        <f>INDEX(Historical!$C$7:$C$1227,MATCH(B481,Historical!$B$7:$B$1249,0))*IF(AH481="n/a",1.03,IF(AH481&lt;0,1.01,IF(AH481&gt;10,1.1,(1+AH481/100))))</f>
        <v>1.1440000000000001</v>
      </c>
      <c r="AS481" s="844">
        <f t="shared" si="146"/>
        <v>1.1783200000000003</v>
      </c>
      <c r="AT481" s="844">
        <f t="shared" si="150"/>
        <v>1.2136696000000002</v>
      </c>
      <c r="AU481" s="844">
        <f t="shared" si="150"/>
        <v>1.2500796880000002</v>
      </c>
      <c r="AV481" s="844">
        <f t="shared" si="150"/>
        <v>1.2875820786400003</v>
      </c>
      <c r="AW481" s="618">
        <f t="shared" si="147"/>
        <v>6.0736513666400018</v>
      </c>
      <c r="AX481" s="713">
        <f t="shared" si="148"/>
        <v>17.733288661722632</v>
      </c>
      <c r="AY481" s="891">
        <v>0.44</v>
      </c>
      <c r="AZ481" s="830">
        <v>39.04</v>
      </c>
      <c r="BA481" s="830">
        <v>-0.06</v>
      </c>
      <c r="BB481" s="830">
        <v>12.53</v>
      </c>
      <c r="BC481" s="830">
        <v>18.670000000000002</v>
      </c>
      <c r="BE481" s="594">
        <v>2000</v>
      </c>
      <c r="BF481" s="856">
        <f t="shared" si="149"/>
        <v>3</v>
      </c>
      <c r="BG481" s="840">
        <v>1.4000000000000001</v>
      </c>
      <c r="BH481" s="823" t="s">
        <v>4455</v>
      </c>
      <c r="BI481" s="823" t="s">
        <v>4456</v>
      </c>
    </row>
    <row r="482" spans="1:61" ht="11.25" hidden="1" customHeight="1" x14ac:dyDescent="0.2">
      <c r="A482" s="822" t="s">
        <v>5012</v>
      </c>
      <c r="B482" s="833" t="s">
        <v>303</v>
      </c>
      <c r="C482" s="1000" t="s">
        <v>130</v>
      </c>
      <c r="D482" s="1000" t="s">
        <v>4206</v>
      </c>
      <c r="E482" s="699">
        <v>67</v>
      </c>
      <c r="F482" s="1153">
        <v>3</v>
      </c>
      <c r="G482" s="1150" t="s">
        <v>36</v>
      </c>
      <c r="H482" s="1150" t="s">
        <v>36</v>
      </c>
      <c r="I482" t="n">
        <v>49.38</v>
      </c>
      <c r="J482" s="618">
        <f t="shared" si="136"/>
        <v>3.9287160793843658</v>
      </c>
      <c r="K482" s="835">
        <v>0.48499999999999999</v>
      </c>
      <c r="L482" s="845">
        <v>4</v>
      </c>
      <c r="M482" s="609">
        <f t="shared" si="137"/>
        <v>1.94</v>
      </c>
      <c r="N482" s="828" t="s">
        <v>106</v>
      </c>
      <c r="O482" s="700">
        <v>0.48249999999999998</v>
      </c>
      <c r="P482" s="603">
        <v>44862</v>
      </c>
      <c r="Q482" s="603">
        <v>44880</v>
      </c>
      <c r="R482" s="609">
        <f t="shared" si="138"/>
        <v>0.51813471502590724</v>
      </c>
      <c r="S482" s="667">
        <f>IF(INDEX(Historical!$D$7:$D$1225,MATCH(B482,Historical!$B$7:$B$1249,0))=0,"n/a",(INDEX(Historical!$C$7:$C$1227,MATCH(B482,Historical!$B$7:$B$1249,0))/INDEX(Historical!$D$7:$D$1225,MATCH(B482,Historical!$B$7:$B$1249,0))-1)*100)</f>
        <v>0.52287581699346219</v>
      </c>
      <c r="T482" s="667">
        <f>IF(INDEX(Historical!$F$7:$F$1218,MATCH(B482,Historical!$B$7:$B$1249,0))=0,"n/a",((INDEX(Historical!$C$7:$C$1227,MATCH(B482,Historical!$B$7:$B$1249,0))/INDEX(Historical!$F$7:$F$1218,MATCH(B482,Historical!$B$7:$B$1249,0)))^(1/3)-1)*100)</f>
        <v>0.52563383499120153</v>
      </c>
      <c r="U482" s="667">
        <f>IF(INDEX(Historical!$H$7:$H$1218,MATCH(B482,Historical!$B$7:$B$1249,0))=0,"n/a",((INDEX(Historical!$C$7:$C$1227,MATCH(B482,Historical!$B$7:$B$1249,0))/INDEX(Historical!$H$7:$H$1218,MATCH(B482,Historical!$B$7:$B$1249,0)))^(1/5)-1)*100)</f>
        <v>0.52843101725581487</v>
      </c>
      <c r="V482" s="667">
        <f>IF(INDEX(Historical!$N$7:$N$1218,MATCH(B482,Historical!$B$7:$B$1249,0))=0,"n/a",((INDEX(Historical!$C$7:$C$1227,MATCH(B482,Historical!$B$7:$B$1249,0))/INDEX(Historical!$N$7:$N$1218,MATCH(B482,Historical!$B$7:$B$1249,0)))^(1/10)-1)*100)</f>
        <v>0.94453922469110996</v>
      </c>
      <c r="W482" s="668">
        <f t="shared" si="139"/>
        <v>0.55945904991783291</v>
      </c>
      <c r="X482" s="669">
        <f t="shared" si="140"/>
        <v>0.20324269894454416</v>
      </c>
      <c r="Y482" s="833"/>
      <c r="Z482" s="618">
        <f t="shared" si="141"/>
        <v>74.615384615384599</v>
      </c>
      <c r="AA482" s="844">
        <f t="shared" si="142"/>
        <v>18.992307692307694</v>
      </c>
      <c r="AB482" s="845">
        <v>12</v>
      </c>
      <c r="AC482" s="824">
        <v>2.6</v>
      </c>
      <c r="AD482" s="824">
        <v>4.41</v>
      </c>
      <c r="AE482" s="824">
        <v>1.82</v>
      </c>
      <c r="AF482" s="824">
        <v>1.54</v>
      </c>
      <c r="AG482" s="824">
        <v>7.5</v>
      </c>
      <c r="AH482" s="825">
        <v>11.4</v>
      </c>
      <c r="AI482" s="825">
        <v>6.61</v>
      </c>
      <c r="AJ482" s="824">
        <v>2.6</v>
      </c>
      <c r="AK482" s="824">
        <v>4.3</v>
      </c>
      <c r="AL482" s="836">
        <v>1740</v>
      </c>
      <c r="AM482" s="830">
        <v>0.5</v>
      </c>
      <c r="AN482" s="824">
        <v>1.32</v>
      </c>
      <c r="AO482" s="705">
        <f t="shared" si="143"/>
        <v>-14.535160595667513</v>
      </c>
      <c r="AP482" s="706">
        <f t="shared" si="144"/>
        <v>4.4571470966401812</v>
      </c>
      <c r="AQ482" s="846">
        <f t="shared" si="145"/>
        <v>14.013944266390022</v>
      </c>
      <c r="AR482" s="618">
        <f>INDEX(Historical!$C$7:$C$1227,MATCH(B482,Historical!$B$7:$B$1249,0))*IF(AH482="n/a",1.03,IF(AH482&lt;0,1.01,IF(AH482&gt;10,1.1,(1+AH482/100))))</f>
        <v>2.1147500000000004</v>
      </c>
      <c r="AS482" s="844">
        <f t="shared" si="146"/>
        <v>2.2545349750000003</v>
      </c>
      <c r="AT482" s="844">
        <f t="shared" si="150"/>
        <v>2.351479978925</v>
      </c>
      <c r="AU482" s="844">
        <f t="shared" si="150"/>
        <v>2.4525936180187751</v>
      </c>
      <c r="AV482" s="844">
        <f t="shared" si="150"/>
        <v>2.5580551435935823</v>
      </c>
      <c r="AW482" s="618">
        <f t="shared" si="147"/>
        <v>11.731413715537359</v>
      </c>
      <c r="AX482" s="713">
        <f t="shared" si="148"/>
        <v>23.757419432031913</v>
      </c>
      <c r="AY482" s="891">
        <v>0.53</v>
      </c>
      <c r="AZ482" s="830">
        <v>18.27</v>
      </c>
      <c r="BA482" s="830">
        <v>-13.05</v>
      </c>
      <c r="BB482" s="830">
        <v>7.86</v>
      </c>
      <c r="BC482" s="830">
        <v>-0.45999999999999996</v>
      </c>
      <c r="BE482" s="594">
        <v>1957</v>
      </c>
      <c r="BF482" s="856">
        <f t="shared" si="149"/>
        <v>9</v>
      </c>
      <c r="BG482" s="840">
        <v>1.9</v>
      </c>
      <c r="BH482" s="823" t="s">
        <v>4455</v>
      </c>
      <c r="BI482" s="823" t="s">
        <v>4456</v>
      </c>
    </row>
    <row r="483" spans="1:61" ht="11.25" hidden="1" customHeight="1" x14ac:dyDescent="0.2">
      <c r="A483" s="839" t="s">
        <v>5271</v>
      </c>
      <c r="B483" s="833" t="s">
        <v>5263</v>
      </c>
      <c r="C483" s="889" t="s">
        <v>4061</v>
      </c>
      <c r="D483" s="889" t="s">
        <v>4193</v>
      </c>
      <c r="E483" s="699">
        <v>5</v>
      </c>
      <c r="F483" s="1153">
        <v>694</v>
      </c>
      <c r="G483" s="1133" t="s">
        <v>105</v>
      </c>
      <c r="H483" s="1133" t="s">
        <v>105</v>
      </c>
      <c r="I483" t="n">
        <v>169.72</v>
      </c>
      <c r="J483" s="618">
        <f t="shared" si="136"/>
        <v>1.9915154371906669</v>
      </c>
      <c r="K483" s="835">
        <v>0.84499999999999997</v>
      </c>
      <c r="L483" s="845">
        <v>4</v>
      </c>
      <c r="M483" s="609">
        <f t="shared" si="137"/>
        <v>3.38</v>
      </c>
      <c r="N483" s="828" t="s">
        <v>4429</v>
      </c>
      <c r="O483" s="700">
        <v>0.5625</v>
      </c>
      <c r="P483" s="603">
        <v>44634</v>
      </c>
      <c r="Q483" s="603">
        <v>44657</v>
      </c>
      <c r="R483" s="609">
        <f t="shared" si="138"/>
        <v>50.222222222222214</v>
      </c>
      <c r="S483" s="667">
        <f>IF(INDEX(Historical!$D$7:$D$1225,MATCH(B483,Historical!$B$7:$B$1249,0))=0,"n/a",(INDEX(Historical!$C$7:$C$1227,MATCH(B483,Historical!$B$7:$B$1249,0))/INDEX(Historical!$D$7:$D$1225,MATCH(B483,Historical!$B$7:$B$1249,0))-1)*100)</f>
        <v>37.5</v>
      </c>
      <c r="T483" s="667">
        <f>IF(INDEX(Historical!$F$7:$F$1218,MATCH(B483,Historical!$B$7:$B$1249,0))=0,"n/a",((INDEX(Historical!$C$7:$C$1227,MATCH(B483,Historical!$B$7:$B$1249,0))/INDEX(Historical!$F$7:$F$1218,MATCH(B483,Historical!$B$7:$B$1249,0)))^(1/3)-1)*100)</f>
        <v>102.06200103110947</v>
      </c>
      <c r="U483" s="667" t="str">
        <f>IF(INDEX(Historical!$H$7:$H$1218,MATCH(B483,Historical!$B$7:$B$1249,0))=0,"n/a",((INDEX(Historical!$C$7:$C$1227,MATCH(B483,Historical!$B$7:$B$1249,0))/INDEX(Historical!$H$7:$H$1218,MATCH(B483,Historical!$B$7:$B$1249,0)))^(1/5)-1)*100)</f>
        <v>n/a</v>
      </c>
      <c r="V483" s="667" t="str">
        <f>IF(INDEX(Historical!$N$7:$N$1218,MATCH(B483,Historical!$B$7:$B$1249,0))=0,"n/a",((INDEX(Historical!$C$7:$C$1227,MATCH(B483,Historical!$B$7:$B$1249,0))/INDEX(Historical!$N$7:$N$1218,MATCH(B483,Historical!$B$7:$B$1249,0)))^(1/10)-1)*100)</f>
        <v>n/a</v>
      </c>
      <c r="W483" s="668" t="str">
        <f t="shared" si="139"/>
        <v>n/a</v>
      </c>
      <c r="X483" s="669" t="str">
        <f t="shared" si="140"/>
        <v>n/a</v>
      </c>
      <c r="Y483" s="834" t="s">
        <v>5272</v>
      </c>
      <c r="Z483" s="618">
        <f t="shared" si="141"/>
        <v>33.665338645418331</v>
      </c>
      <c r="AA483" s="844">
        <f t="shared" si="142"/>
        <v>16.904382470119522</v>
      </c>
      <c r="AB483" s="845">
        <v>12</v>
      </c>
      <c r="AC483" s="824">
        <v>10.039999999999999</v>
      </c>
      <c r="AD483" s="824">
        <v>1.65</v>
      </c>
      <c r="AE483" s="824">
        <v>3.27</v>
      </c>
      <c r="AF483" s="824">
        <v>6.08</v>
      </c>
      <c r="AG483" s="824">
        <v>39.4</v>
      </c>
      <c r="AH483" s="824">
        <v>32.1</v>
      </c>
      <c r="AI483" s="824">
        <v>-10.65</v>
      </c>
      <c r="AJ483" s="824">
        <v>63.800000000000004</v>
      </c>
      <c r="AK483" s="824">
        <v>9.93</v>
      </c>
      <c r="AL483" s="836">
        <v>42240</v>
      </c>
      <c r="AM483" s="830">
        <v>0.1</v>
      </c>
      <c r="AN483" s="824">
        <v>0</v>
      </c>
      <c r="AO483" s="705" t="str">
        <f t="shared" si="143"/>
        <v>n/a</v>
      </c>
      <c r="AP483" s="706" t="str">
        <f t="shared" si="144"/>
        <v>n/a</v>
      </c>
      <c r="AQ483" s="846">
        <f t="shared" si="145"/>
        <v>113.72739170190789</v>
      </c>
      <c r="AR483" s="618">
        <f>INDEX(Historical!$C$7:$C$1227,MATCH(B483,Historical!$B$7:$B$1249,0))*IF(AH483="n/a",1.03,IF(AH483&lt;0,1.01,IF(AH483&gt;10,1.1,(1+AH483/100))))</f>
        <v>2.2687500000000003</v>
      </c>
      <c r="AS483" s="844">
        <f t="shared" si="146"/>
        <v>2.2914375000000002</v>
      </c>
      <c r="AT483" s="844">
        <f t="shared" si="150"/>
        <v>2.5189772437500002</v>
      </c>
      <c r="AU483" s="844">
        <f t="shared" si="150"/>
        <v>2.769111684054375</v>
      </c>
      <c r="AV483" s="844">
        <f t="shared" si="150"/>
        <v>3.0440844742809743</v>
      </c>
      <c r="AW483" s="618">
        <f t="shared" si="147"/>
        <v>12.89236090208535</v>
      </c>
      <c r="AX483" s="713">
        <f t="shared" si="148"/>
        <v>7.5962531829397539</v>
      </c>
      <c r="AY483" s="891">
        <v>1.45</v>
      </c>
      <c r="AZ483" s="830">
        <v>33.129999999999995</v>
      </c>
      <c r="BA483" s="830">
        <v>-26.71</v>
      </c>
      <c r="BB483" s="830">
        <v>13.36</v>
      </c>
      <c r="BC483" s="830">
        <v>3.4099999999999997</v>
      </c>
      <c r="BE483" s="594">
        <v>2018</v>
      </c>
      <c r="BF483" s="856">
        <f t="shared" si="149"/>
        <v>1</v>
      </c>
      <c r="BG483" s="840">
        <v>12.2</v>
      </c>
      <c r="BH483" s="823" t="s">
        <v>4455</v>
      </c>
      <c r="BI483" s="823" t="s">
        <v>4456</v>
      </c>
    </row>
    <row r="484" spans="1:61" ht="11.25" hidden="1" customHeight="1" x14ac:dyDescent="0.2">
      <c r="A484" s="839" t="s">
        <v>5013</v>
      </c>
      <c r="B484" s="833" t="s">
        <v>4331</v>
      </c>
      <c r="C484" s="889" t="s">
        <v>4186</v>
      </c>
      <c r="D484" s="889" t="s">
        <v>4187</v>
      </c>
      <c r="E484" s="699">
        <v>8</v>
      </c>
      <c r="F484" s="1153">
        <v>603</v>
      </c>
      <c r="G484" s="1153" t="s">
        <v>105</v>
      </c>
      <c r="H484" s="1153" t="s">
        <v>105</v>
      </c>
      <c r="I484">
        <v>46.47</v>
      </c>
      <c r="J484" s="618">
        <f t="shared" si="136"/>
        <v>3.6152356358941256</v>
      </c>
      <c r="K484" s="835">
        <v>0.42</v>
      </c>
      <c r="L484" s="845">
        <v>4</v>
      </c>
      <c r="M484" s="609">
        <f t="shared" si="137"/>
        <v>1.68</v>
      </c>
      <c r="N484" s="828" t="s">
        <v>316</v>
      </c>
      <c r="O484" s="700">
        <v>0.38</v>
      </c>
      <c r="P484" s="603">
        <v>44909</v>
      </c>
      <c r="Q484" s="603">
        <v>44925</v>
      </c>
      <c r="R484" s="609">
        <f t="shared" si="138"/>
        <v>10.52631578947368</v>
      </c>
      <c r="S484" s="667">
        <f>IF(INDEX(Historical!$D$7:$D$1225,MATCH(B484,Historical!$B$7:$B$1249,0))=0,"n/a",(INDEX(Historical!$C$7:$C$1227,MATCH(B484,Historical!$B$7:$B$1249,0))/INDEX(Historical!$D$7:$D$1225,MATCH(B484,Historical!$B$7:$B$1249,0))-1)*100)</f>
        <v>9.7751710654936375</v>
      </c>
      <c r="T484" s="667">
        <f>IF(INDEX(Historical!$F$7:$F$1218,MATCH(B484,Historical!$B$7:$B$1249,0))=0,"n/a",((INDEX(Historical!$C$7:$C$1227,MATCH(B484,Historical!$B$7:$B$1249,0))/INDEX(Historical!$F$7:$F$1218,MATCH(B484,Historical!$B$7:$B$1249,0)))^(1/3)-1)*100)</f>
        <v>11.050870688092051</v>
      </c>
      <c r="U484" s="667">
        <f>IF(INDEX(Historical!$H$7:$H$1218,MATCH(B484,Historical!$B$7:$B$1249,0))=0,"n/a",((INDEX(Historical!$C$7:$C$1227,MATCH(B484,Historical!$B$7:$B$1249,0))/INDEX(Historical!$H$7:$H$1218,MATCH(B484,Historical!$B$7:$B$1249,0)))^(1/5)-1)*100)</f>
        <v>10.868749761309848</v>
      </c>
      <c r="V484" s="667" t="str">
        <f>IF(INDEX(Historical!$N$7:$N$1218,MATCH(B484,Historical!$B$7:$B$1249,0))=0,"n/a",((INDEX(Historical!$C$7:$C$1227,MATCH(B484,Historical!$B$7:$B$1249,0))/INDEX(Historical!$N$7:$N$1218,MATCH(B484,Historical!$B$7:$B$1249,0)))^(1/10)-1)*100)</f>
        <v>n/a</v>
      </c>
      <c r="W484" s="668" t="str">
        <f t="shared" si="139"/>
        <v>n/a</v>
      </c>
      <c r="X484" s="669" t="str">
        <f t="shared" si="140"/>
        <v>n/a</v>
      </c>
      <c r="Y484" s="834"/>
      <c r="Z484" s="618">
        <f t="shared" si="141"/>
        <v>188.76404494382021</v>
      </c>
      <c r="AA484" s="844">
        <f t="shared" si="142"/>
        <v>52.213483146067411</v>
      </c>
      <c r="AB484" s="845">
        <v>12</v>
      </c>
      <c r="AC484" s="824">
        <v>0.89</v>
      </c>
      <c r="AD484" s="824">
        <v>10.49</v>
      </c>
      <c r="AE484" s="824">
        <v>4.8099999999999996</v>
      </c>
      <c r="AF484" s="824">
        <v>2.25</v>
      </c>
      <c r="AG484" s="824">
        <v>5.0999999999999996</v>
      </c>
      <c r="AH484" s="824">
        <v>-48.699999999999996</v>
      </c>
      <c r="AI484" s="824">
        <v>-117.39999999999999</v>
      </c>
      <c r="AJ484" s="824">
        <v>-2.7</v>
      </c>
      <c r="AK484" s="824">
        <v>5</v>
      </c>
      <c r="AL484" s="836">
        <v>1220</v>
      </c>
      <c r="AM484" s="830">
        <v>0.1</v>
      </c>
      <c r="AN484" s="824">
        <v>0</v>
      </c>
      <c r="AO484" s="705">
        <f t="shared" si="143"/>
        <v>-37.729497748863437</v>
      </c>
      <c r="AP484" s="706">
        <f t="shared" si="144"/>
        <v>14.483985397203973</v>
      </c>
      <c r="AQ484" s="846">
        <f t="shared" si="145"/>
        <v>128.50269833432475</v>
      </c>
      <c r="AR484" s="618">
        <f>INDEX(Historical!$C$7:$C$1227,MATCH(B484,Historical!$B$7:$B$1249,0))*IF(AH484="n/a",1.03,IF(AH484&lt;0,1.01,IF(AH484&gt;10,1.1,(1+AH484/100))))</f>
        <v>1.4177875</v>
      </c>
      <c r="AS484" s="844">
        <f t="shared" si="146"/>
        <v>1.4319653750000001</v>
      </c>
      <c r="AT484" s="844">
        <f t="shared" si="150"/>
        <v>1.5035636437500002</v>
      </c>
      <c r="AU484" s="844">
        <f t="shared" si="150"/>
        <v>1.5787418259375003</v>
      </c>
      <c r="AV484" s="844">
        <f t="shared" si="150"/>
        <v>1.6576789172343753</v>
      </c>
      <c r="AW484" s="618">
        <f t="shared" si="147"/>
        <v>7.5897372619218766</v>
      </c>
      <c r="AX484" s="713">
        <f t="shared" si="148"/>
        <v>16.332552747841351</v>
      </c>
      <c r="AY484" s="891">
        <v>1.04</v>
      </c>
      <c r="AZ484" s="830">
        <v>24.36</v>
      </c>
      <c r="BA484" s="830">
        <v>-49.4</v>
      </c>
      <c r="BB484" s="830">
        <v>6.92</v>
      </c>
      <c r="BC484" s="830">
        <v>-26.57</v>
      </c>
      <c r="BE484" s="594">
        <v>2015</v>
      </c>
      <c r="BF484" s="856">
        <f t="shared" si="149"/>
        <v>1</v>
      </c>
      <c r="BG484" s="840">
        <v>1.2</v>
      </c>
      <c r="BH484" s="823" t="s">
        <v>4455</v>
      </c>
      <c r="BI484" s="823" t="s">
        <v>4457</v>
      </c>
    </row>
    <row r="485" spans="1:61" ht="11.25" hidden="1" customHeight="1" x14ac:dyDescent="0.2">
      <c r="A485" s="829" t="s">
        <v>5014</v>
      </c>
      <c r="B485" s="833" t="s">
        <v>1448</v>
      </c>
      <c r="C485" s="889" t="s">
        <v>4209</v>
      </c>
      <c r="D485" s="889" t="s">
        <v>514</v>
      </c>
      <c r="E485" s="699">
        <v>10</v>
      </c>
      <c r="F485" s="1153">
        <v>464</v>
      </c>
      <c r="G485" s="1150" t="s">
        <v>105</v>
      </c>
      <c r="H485" s="1150" t="s">
        <v>105</v>
      </c>
      <c r="I485" t="n">
        <v>183.27</v>
      </c>
      <c r="J485" s="618">
        <f t="shared" si="136"/>
        <v>1.9643149451628743</v>
      </c>
      <c r="K485" s="835">
        <v>0.9</v>
      </c>
      <c r="L485" s="845">
        <v>4</v>
      </c>
      <c r="M485" s="609">
        <f t="shared" si="137"/>
        <v>3.6</v>
      </c>
      <c r="N485" s="828" t="s">
        <v>965</v>
      </c>
      <c r="O485" s="700">
        <v>0.7</v>
      </c>
      <c r="P485" s="603">
        <v>44602</v>
      </c>
      <c r="Q485" s="603">
        <v>44620</v>
      </c>
      <c r="R485" s="609">
        <f t="shared" si="138"/>
        <v>28.57142857142858</v>
      </c>
      <c r="S485" s="667">
        <f>IF(INDEX(Historical!$D$7:$D$1225,MATCH(B485,Historical!$B$7:$B$1249,0))=0,"n/a",(INDEX(Historical!$C$7:$C$1227,MATCH(B485,Historical!$B$7:$B$1249,0))/INDEX(Historical!$D$7:$D$1225,MATCH(B485,Historical!$B$7:$B$1249,0))-1)*100)</f>
        <v>24.999999999999979</v>
      </c>
      <c r="T485" s="667">
        <f>IF(INDEX(Historical!$F$7:$F$1218,MATCH(B485,Historical!$B$7:$B$1249,0))=0,"n/a",((INDEX(Historical!$C$7:$C$1227,MATCH(B485,Historical!$B$7:$B$1249,0))/INDEX(Historical!$F$7:$F$1218,MATCH(B485,Historical!$B$7:$B$1249,0)))^(1/3)-1)*100)</f>
        <v>23.127650029855552</v>
      </c>
      <c r="U485" s="667">
        <f>IF(INDEX(Historical!$H$7:$H$1218,MATCH(B485,Historical!$B$7:$B$1249,0))=0,"n/a",((INDEX(Historical!$C$7:$C$1227,MATCH(B485,Historical!$B$7:$B$1249,0))/INDEX(Historical!$H$7:$H$1218,MATCH(B485,Historical!$B$7:$B$1249,0)))^(1/5)-1)*100)</f>
        <v>23.873200812705765</v>
      </c>
      <c r="V485" s="667" t="str">
        <f>IF(INDEX(Historical!$N$7:$N$1218,MATCH(B485,Historical!$B$7:$B$1249,0))=0,"n/a",((INDEX(Historical!$C$7:$C$1227,MATCH(B485,Historical!$B$7:$B$1249,0))/INDEX(Historical!$N$7:$N$1218,MATCH(B485,Historical!$B$7:$B$1249,0)))^(1/10)-1)*100)</f>
        <v>n/a</v>
      </c>
      <c r="W485" s="668" t="str">
        <f t="shared" si="139"/>
        <v>n/a</v>
      </c>
      <c r="X485" s="669">
        <f t="shared" si="140"/>
        <v>0.52238951450122018</v>
      </c>
      <c r="Y485" s="631"/>
      <c r="Z485" s="618">
        <f t="shared" si="141"/>
        <v>14.376996805111823</v>
      </c>
      <c r="AA485" s="844">
        <f t="shared" si="142"/>
        <v>7.3190894568690101</v>
      </c>
      <c r="AB485" s="845">
        <v>12</v>
      </c>
      <c r="AC485" s="824">
        <v>25.04</v>
      </c>
      <c r="AD485" s="824">
        <v>0.37</v>
      </c>
      <c r="AE485" s="824">
        <v>1.41</v>
      </c>
      <c r="AF485" s="824">
        <v>2.4900000000000002</v>
      </c>
      <c r="AG485" s="824">
        <v>35.699999999999996</v>
      </c>
      <c r="AH485" s="824">
        <v>9.3000000000000007</v>
      </c>
      <c r="AI485" s="824">
        <v>-34.53</v>
      </c>
      <c r="AJ485" s="824">
        <v>45.7</v>
      </c>
      <c r="AK485" s="824">
        <v>20.22</v>
      </c>
      <c r="AL485" s="836">
        <v>7030</v>
      </c>
      <c r="AM485" s="830">
        <v>0.3</v>
      </c>
      <c r="AN485" s="825">
        <v>2.4500000000000002</v>
      </c>
      <c r="AO485" s="705">
        <f t="shared" si="143"/>
        <v>18.518426300999629</v>
      </c>
      <c r="AP485" s="706">
        <f t="shared" si="144"/>
        <v>25.837515757868641</v>
      </c>
      <c r="AQ485" s="846">
        <f t="shared" si="145"/>
        <v>-10.001153717014954</v>
      </c>
      <c r="AR485" s="618">
        <f>INDEX(Historical!$C$7:$C$1227,MATCH(B485,Historical!$B$7:$B$1249,0))*IF(AH485="n/a",1.03,IF(AH485&lt;0,1.01,IF(AH485&gt;10,1.1,(1+AH485/100))))</f>
        <v>3.0603999999999996</v>
      </c>
      <c r="AS485" s="844">
        <f t="shared" si="146"/>
        <v>3.0910039999999994</v>
      </c>
      <c r="AT485" s="844">
        <f t="shared" si="150"/>
        <v>3.4001043999999996</v>
      </c>
      <c r="AU485" s="844">
        <f t="shared" si="150"/>
        <v>3.7401148399999999</v>
      </c>
      <c r="AV485" s="844">
        <f t="shared" si="150"/>
        <v>4.1141263239999999</v>
      </c>
      <c r="AW485" s="618">
        <f t="shared" si="147"/>
        <v>17.405749564000001</v>
      </c>
      <c r="AX485" s="713">
        <f t="shared" si="148"/>
        <v>9.4973261112020513</v>
      </c>
      <c r="AY485" s="891">
        <v>1.42</v>
      </c>
      <c r="AZ485" s="830">
        <v>35.699999999999996</v>
      </c>
      <c r="BA485" s="830">
        <v>-7.3599999999999994</v>
      </c>
      <c r="BB485" s="830">
        <v>8.89</v>
      </c>
      <c r="BC485" s="830">
        <v>6.8199999999999994</v>
      </c>
      <c r="BE485" s="594">
        <v>2013</v>
      </c>
      <c r="BF485" s="856">
        <f t="shared" si="149"/>
        <v>1</v>
      </c>
      <c r="BG485" s="840">
        <v>7.9</v>
      </c>
      <c r="BH485" s="823" t="s">
        <v>4455</v>
      </c>
      <c r="BI485" s="823" t="s">
        <v>4456</v>
      </c>
    </row>
    <row r="486" spans="1:61" s="737" customFormat="1" ht="11.25" hidden="1" customHeight="1" x14ac:dyDescent="0.2">
      <c r="A486" s="613" t="s">
        <v>5015</v>
      </c>
      <c r="B486" s="743" t="s">
        <v>738</v>
      </c>
      <c r="C486" s="889" t="s">
        <v>4186</v>
      </c>
      <c r="D486" s="889" t="s">
        <v>4187</v>
      </c>
      <c r="E486" s="721">
        <v>29</v>
      </c>
      <c r="F486" s="1153">
        <v>116</v>
      </c>
      <c r="G486" s="1154" t="s">
        <v>114</v>
      </c>
      <c r="H486" s="1154" t="s">
        <v>114</v>
      </c>
      <c r="I486" t="n">
        <v>64.45</v>
      </c>
      <c r="J486" s="723">
        <f t="shared" si="136"/>
        <v>4.6175329712955779</v>
      </c>
      <c r="K486" s="741">
        <v>0.248</v>
      </c>
      <c r="L486" s="725">
        <v>12</v>
      </c>
      <c r="M486" s="726">
        <f t="shared" si="137"/>
        <v>2.976</v>
      </c>
      <c r="N486" s="727" t="s">
        <v>739</v>
      </c>
      <c r="O486" s="742">
        <v>0.2475</v>
      </c>
      <c r="P486" s="1049">
        <v>44834</v>
      </c>
      <c r="Q486" s="1049">
        <v>44848</v>
      </c>
      <c r="R486" s="726">
        <f t="shared" si="138"/>
        <v>0.20202020202020218</v>
      </c>
      <c r="S486" s="667">
        <f>IF(INDEX(Historical!$D$7:$D$1225,MATCH(B486,Historical!$B$7:$B$1249,0))=0,"n/a",(INDEX(Historical!$C$7:$C$1227,MATCH(B486,Historical!$B$7:$B$1249,0))/INDEX(Historical!$D$7:$D$1225,MATCH(B486,Historical!$B$7:$B$1249,0))-1)*100)</f>
        <v>1.3958482462419486</v>
      </c>
      <c r="T486" s="667">
        <f>IF(INDEX(Historical!$F$7:$F$1218,MATCH(B486,Historical!$B$7:$B$1249,0))=0,"n/a",((INDEX(Historical!$C$7:$C$1227,MATCH(B486,Historical!$B$7:$B$1249,0))/INDEX(Historical!$F$7:$F$1218,MATCH(B486,Historical!$B$7:$B$1249,0)))^(1/3)-1)*100)</f>
        <v>2.5028851042950606</v>
      </c>
      <c r="U486" s="667">
        <f>IF(INDEX(Historical!$H$7:$H$1218,MATCH(B486,Historical!$B$7:$B$1249,0))=0,"n/a",((INDEX(Historical!$C$7:$C$1227,MATCH(B486,Historical!$B$7:$B$1249,0))/INDEX(Historical!$H$7:$H$1218,MATCH(B486,Historical!$B$7:$B$1249,0)))^(1/5)-1)*100)</f>
        <v>3.4463657762223932</v>
      </c>
      <c r="V486" s="667">
        <f>IF(INDEX(Historical!$N$7:$N$1218,MATCH(B486,Historical!$B$7:$B$1249,0))=0,"n/a",((INDEX(Historical!$C$7:$C$1227,MATCH(B486,Historical!$B$7:$B$1249,0))/INDEX(Historical!$N$7:$N$1218,MATCH(B486,Historical!$B$7:$B$1249,0)))^(1/10)-1)*100)</f>
        <v>5.0156567161881327</v>
      </c>
      <c r="W486" s="668">
        <f t="shared" si="139"/>
        <v>0.68712154185097607</v>
      </c>
      <c r="X486" s="669" t="str">
        <f t="shared" si="140"/>
        <v>n/a</v>
      </c>
      <c r="Y486" s="738"/>
      <c r="Z486" s="723">
        <f t="shared" si="141"/>
        <v>278.13084112149528</v>
      </c>
      <c r="AA486" s="730">
        <f t="shared" si="142"/>
        <v>60.233644859813083</v>
      </c>
      <c r="AB486" s="725">
        <v>12</v>
      </c>
      <c r="AC486" s="731">
        <v>1.07</v>
      </c>
      <c r="AD486" s="731">
        <v>4.13</v>
      </c>
      <c r="AE486" s="731">
        <v>12.61</v>
      </c>
      <c r="AF486" s="731">
        <v>1.44</v>
      </c>
      <c r="AG486" s="731">
        <v>2.5</v>
      </c>
      <c r="AH486" s="731">
        <v>-24.3</v>
      </c>
      <c r="AI486" s="731">
        <v>0.97</v>
      </c>
      <c r="AJ486" s="731">
        <v>-5.0999999999999996</v>
      </c>
      <c r="AK486" s="731">
        <v>14.099999999999998</v>
      </c>
      <c r="AL486" s="732">
        <v>39540</v>
      </c>
      <c r="AM486" s="733">
        <v>0.12</v>
      </c>
      <c r="AN486" s="731">
        <v>0.61</v>
      </c>
      <c r="AO486" s="734">
        <f t="shared" si="143"/>
        <v>-52.169746112295115</v>
      </c>
      <c r="AP486" s="735">
        <f t="shared" si="144"/>
        <v>8.0638987475179711</v>
      </c>
      <c r="AQ486" s="846">
        <f t="shared" si="145"/>
        <v>96.340349165117772</v>
      </c>
      <c r="AR486" s="618">
        <f>INDEX(Historical!$C$7:$C$1227,MATCH(B486,Historical!$B$7:$B$1249,0))*IF(AH486="n/a",1.03,IF(AH486&lt;0,1.01,IF(AH486&gt;10,1.1,(1+AH486/100))))</f>
        <v>2.8613300000000002</v>
      </c>
      <c r="AS486" s="730">
        <f t="shared" si="146"/>
        <v>2.8890849010000004</v>
      </c>
      <c r="AT486" s="730">
        <f t="shared" si="150"/>
        <v>3.1779933911000007</v>
      </c>
      <c r="AU486" s="730">
        <f t="shared" si="150"/>
        <v>3.4957927302100011</v>
      </c>
      <c r="AV486" s="730">
        <f t="shared" si="150"/>
        <v>3.8453720032310015</v>
      </c>
      <c r="AW486" s="723">
        <f t="shared" si="147"/>
        <v>16.269573025541003</v>
      </c>
      <c r="AX486" s="736">
        <f t="shared" si="148"/>
        <v>25.243712995408846</v>
      </c>
      <c r="AY486" s="892">
        <v>0.79</v>
      </c>
      <c r="AZ486" s="733">
        <v>13.639999999999999</v>
      </c>
      <c r="BA486" s="733">
        <v>-16.350000000000001</v>
      </c>
      <c r="BB486" s="733">
        <v>3.15</v>
      </c>
      <c r="BC486" s="733">
        <v>-5.74</v>
      </c>
      <c r="BD486" s="866"/>
      <c r="BE486" s="594">
        <v>1994</v>
      </c>
      <c r="BF486" s="856">
        <f t="shared" si="149"/>
        <v>3</v>
      </c>
      <c r="BG486" s="784">
        <v>1.5</v>
      </c>
      <c r="BH486" s="823" t="s">
        <v>4455</v>
      </c>
      <c r="BI486" s="823" t="s">
        <v>4457</v>
      </c>
    </row>
    <row r="487" spans="1:61" ht="11.25" hidden="1" customHeight="1" x14ac:dyDescent="0.2">
      <c r="A487" s="839" t="s">
        <v>5312</v>
      </c>
      <c r="B487" s="833" t="s">
        <v>5307</v>
      </c>
      <c r="C487" s="889" t="s">
        <v>107</v>
      </c>
      <c r="D487" s="889" t="s">
        <v>4205</v>
      </c>
      <c r="E487" s="699">
        <v>5</v>
      </c>
      <c r="F487" s="1153">
        <v>699</v>
      </c>
      <c r="G487" s="1153" t="s">
        <v>105</v>
      </c>
      <c r="H487" s="1153" t="s">
        <v>105</v>
      </c>
      <c r="I487">
        <v>38.85</v>
      </c>
      <c r="J487" s="618">
        <f t="shared" si="136"/>
        <v>1.5444015444015442</v>
      </c>
      <c r="K487" s="835">
        <v>0.15</v>
      </c>
      <c r="L487" s="845">
        <v>4</v>
      </c>
      <c r="M487" s="609">
        <f t="shared" si="137"/>
        <v>0.6</v>
      </c>
      <c r="N487" s="828" t="s">
        <v>511</v>
      </c>
      <c r="O487" s="700">
        <v>0.13</v>
      </c>
      <c r="P487" s="603">
        <v>44697</v>
      </c>
      <c r="Q487" s="603">
        <v>44712</v>
      </c>
      <c r="R487" s="609">
        <f t="shared" si="138"/>
        <v>15.384615384615378</v>
      </c>
      <c r="S487" s="667">
        <f>IF(INDEX(Historical!$D$7:$D$1225,MATCH(B487,Historical!$B$7:$B$1249,0))=0,"n/a",(INDEX(Historical!$C$7:$C$1227,MATCH(B487,Historical!$B$7:$B$1249,0))/INDEX(Historical!$D$7:$D$1225,MATCH(B487,Historical!$B$7:$B$1249,0))-1)*100)</f>
        <v>29.801324503311232</v>
      </c>
      <c r="T487" s="667">
        <f>IF(INDEX(Historical!$F$7:$F$1218,MATCH(B487,Historical!$B$7:$B$1249,0))=0,"n/a",((INDEX(Historical!$C$7:$C$1227,MATCH(B487,Historical!$B$7:$B$1249,0))/INDEX(Historical!$F$7:$F$1218,MATCH(B487,Historical!$B$7:$B$1249,0)))^(1/3)-1)*100)</f>
        <v>71.289400002754036</v>
      </c>
      <c r="U487" s="667" t="str">
        <f>IF(INDEX(Historical!$H$7:$H$1218,MATCH(B487,Historical!$B$7:$B$1249,0))=0,"n/a",((INDEX(Historical!$C$7:$C$1227,MATCH(B487,Historical!$B$7:$B$1249,0))/INDEX(Historical!$H$7:$H$1218,MATCH(B487,Historical!$B$7:$B$1249,0)))^(1/5)-1)*100)</f>
        <v>n/a</v>
      </c>
      <c r="V487" s="667" t="str">
        <f>IF(INDEX(Historical!$N$7:$N$1218,MATCH(B487,Historical!$B$7:$B$1249,0))=0,"n/a",((INDEX(Historical!$C$7:$C$1227,MATCH(B487,Historical!$B$7:$B$1249,0))/INDEX(Historical!$N$7:$N$1218,MATCH(B487,Historical!$B$7:$B$1249,0)))^(1/10)-1)*100)</f>
        <v>n/a</v>
      </c>
      <c r="W487" s="668" t="str">
        <f t="shared" si="139"/>
        <v>n/a</v>
      </c>
      <c r="X487" s="669" t="str">
        <f t="shared" si="140"/>
        <v>n/a</v>
      </c>
      <c r="Y487" s="640"/>
      <c r="Z487" s="618">
        <f t="shared" si="141"/>
        <v>16.949152542372879</v>
      </c>
      <c r="AA487" s="844">
        <f t="shared" si="142"/>
        <v>10.974576271186441</v>
      </c>
      <c r="AB487" s="845">
        <v>12</v>
      </c>
      <c r="AC487" s="824">
        <v>3.54</v>
      </c>
      <c r="AD487" s="824" t="s">
        <v>135</v>
      </c>
      <c r="AE487" s="824">
        <v>4.5</v>
      </c>
      <c r="AF487" s="824">
        <v>1.26</v>
      </c>
      <c r="AG487" s="824">
        <v>11.700000000000001</v>
      </c>
      <c r="AH487" s="824">
        <v>197.3</v>
      </c>
      <c r="AI487" s="824">
        <v>38.190000000000005</v>
      </c>
      <c r="AJ487" s="824">
        <v>65.600000000000009</v>
      </c>
      <c r="AK487" s="824" t="s">
        <v>135</v>
      </c>
      <c r="AL487" s="836">
        <v>1240</v>
      </c>
      <c r="AM487" s="830">
        <v>3.2</v>
      </c>
      <c r="AN487" s="824">
        <v>0.22</v>
      </c>
      <c r="AO487" s="705" t="str">
        <f t="shared" si="143"/>
        <v>n/a</v>
      </c>
      <c r="AP487" s="706" t="str">
        <f t="shared" si="144"/>
        <v>n/a</v>
      </c>
      <c r="AQ487" s="846">
        <f t="shared" si="145"/>
        <v>-21.605084910662686</v>
      </c>
      <c r="AR487" s="618">
        <f>INDEX(Historical!$C$7:$C$1227,MATCH(B487,Historical!$B$7:$B$1249,0))*IF(AH487="n/a",1.03,IF(AH487&lt;0,1.01,IF(AH487&gt;10,1.1,(1+AH487/100))))</f>
        <v>0.53900000000000003</v>
      </c>
      <c r="AS487" s="844">
        <f t="shared" si="146"/>
        <v>0.59290000000000009</v>
      </c>
      <c r="AT487" s="844">
        <f t="shared" si="150"/>
        <v>0.61068700000000009</v>
      </c>
      <c r="AU487" s="844">
        <f t="shared" si="150"/>
        <v>0.62900761000000016</v>
      </c>
      <c r="AV487" s="844">
        <f t="shared" si="150"/>
        <v>0.64787783830000023</v>
      </c>
      <c r="AW487" s="618">
        <f t="shared" si="147"/>
        <v>3.0194724483000011</v>
      </c>
      <c r="AX487" s="713">
        <f t="shared" si="148"/>
        <v>7.7721298540540564</v>
      </c>
      <c r="AY487" s="891">
        <v>0.94</v>
      </c>
      <c r="AZ487" s="830">
        <v>11.200000000000001</v>
      </c>
      <c r="BA487" s="830">
        <v>-13.450000000000001</v>
      </c>
      <c r="BB487" s="830">
        <v>0.54999999999999993</v>
      </c>
      <c r="BC487" s="830">
        <v>-0.44999999999999996</v>
      </c>
      <c r="BE487" s="594">
        <v>2018</v>
      </c>
      <c r="BF487" s="856">
        <f t="shared" si="149"/>
        <v>1</v>
      </c>
      <c r="BG487" s="840">
        <v>1</v>
      </c>
      <c r="BH487" s="823" t="s">
        <v>4455</v>
      </c>
      <c r="BI487" s="823" t="s">
        <v>4456</v>
      </c>
    </row>
    <row r="488" spans="1:61" ht="11.25" hidden="1" customHeight="1" x14ac:dyDescent="0.2">
      <c r="A488" s="822" t="s">
        <v>5016</v>
      </c>
      <c r="B488" s="833" t="s">
        <v>1767</v>
      </c>
      <c r="C488" s="889" t="s">
        <v>111</v>
      </c>
      <c r="D488" s="889" t="s">
        <v>1186</v>
      </c>
      <c r="E488" s="699">
        <v>9</v>
      </c>
      <c r="F488" s="1153">
        <v>511</v>
      </c>
      <c r="G488" s="1150" t="s">
        <v>105</v>
      </c>
      <c r="H488" s="1150" t="s">
        <v>105</v>
      </c>
      <c r="I488" t="n">
        <v>90.6</v>
      </c>
      <c r="J488" s="618">
        <f t="shared" si="136"/>
        <v>1.545253863134658</v>
      </c>
      <c r="K488" s="835">
        <v>0.35</v>
      </c>
      <c r="L488" s="845">
        <v>4</v>
      </c>
      <c r="M488" s="609">
        <f t="shared" si="137"/>
        <v>1.4</v>
      </c>
      <c r="N488" s="828" t="s">
        <v>562</v>
      </c>
      <c r="O488" s="700">
        <v>0.26</v>
      </c>
      <c r="P488" s="603">
        <v>44567</v>
      </c>
      <c r="Q488" s="603">
        <v>44582</v>
      </c>
      <c r="R488" s="609">
        <f t="shared" si="138"/>
        <v>34.615384615384606</v>
      </c>
      <c r="S488" s="667">
        <f>IF(INDEX(Historical!$D$7:$D$1225,MATCH(B488,Historical!$B$7:$B$1249,0))=0,"n/a",(INDEX(Historical!$C$7:$C$1227,MATCH(B488,Historical!$B$7:$B$1249,0))/INDEX(Historical!$D$7:$D$1225,MATCH(B488,Historical!$B$7:$B$1249,0))-1)*100)</f>
        <v>8.3333333333333481</v>
      </c>
      <c r="T488" s="667">
        <f>IF(INDEX(Historical!$F$7:$F$1218,MATCH(B488,Historical!$B$7:$B$1249,0))=0,"n/a",((INDEX(Historical!$C$7:$C$1227,MATCH(B488,Historical!$B$7:$B$1249,0))/INDEX(Historical!$F$7:$F$1218,MATCH(B488,Historical!$B$7:$B$1249,0)))^(1/3)-1)*100)</f>
        <v>7.3786693294802586</v>
      </c>
      <c r="U488" s="667">
        <f>IF(INDEX(Historical!$H$7:$H$1218,MATCH(B488,Historical!$B$7:$B$1249,0))=0,"n/a",((INDEX(Historical!$C$7:$C$1227,MATCH(B488,Historical!$B$7:$B$1249,0))/INDEX(Historical!$H$7:$H$1218,MATCH(B488,Historical!$B$7:$B$1249,0)))^(1/5)-1)*100)</f>
        <v>7.933186310173812</v>
      </c>
      <c r="V488" s="667" t="str">
        <f>IF(INDEX(Historical!$N$7:$N$1218,MATCH(B488,Historical!$B$7:$B$1249,0))=0,"n/a",((INDEX(Historical!$C$7:$C$1227,MATCH(B488,Historical!$B$7:$B$1249,0))/INDEX(Historical!$N$7:$N$1218,MATCH(B488,Historical!$B$7:$B$1249,0)))^(1/10)-1)*100)</f>
        <v>n/a</v>
      </c>
      <c r="W488" s="668" t="str">
        <f t="shared" si="139"/>
        <v>n/a</v>
      </c>
      <c r="X488" s="669">
        <f t="shared" si="140"/>
        <v>0.34642734978924938</v>
      </c>
      <c r="Y488" s="628"/>
      <c r="Z488" s="618">
        <f t="shared" si="141"/>
        <v>10.301692420897718</v>
      </c>
      <c r="AA488" s="844">
        <f t="shared" si="142"/>
        <v>6.6666666666666661</v>
      </c>
      <c r="AB488" s="845">
        <v>12</v>
      </c>
      <c r="AC488" s="824">
        <v>13.59</v>
      </c>
      <c r="AD488" s="824">
        <v>0.89</v>
      </c>
      <c r="AE488" s="824">
        <v>0.88</v>
      </c>
      <c r="AF488" s="824">
        <v>1.86</v>
      </c>
      <c r="AG488" s="824">
        <v>30.2</v>
      </c>
      <c r="AH488" s="824">
        <v>370.5</v>
      </c>
      <c r="AI488" s="824">
        <v>-15.229999999999999</v>
      </c>
      <c r="AJ488" s="824">
        <v>22.900000000000002</v>
      </c>
      <c r="AK488" s="824">
        <v>7.3999999999999995</v>
      </c>
      <c r="AL488" s="836">
        <v>8440</v>
      </c>
      <c r="AM488" s="830">
        <v>0.6</v>
      </c>
      <c r="AN488" s="824">
        <v>0.64</v>
      </c>
      <c r="AO488" s="705">
        <f t="shared" si="143"/>
        <v>2.8117735066418046</v>
      </c>
      <c r="AP488" s="706">
        <f t="shared" si="144"/>
        <v>9.4784401733084707</v>
      </c>
      <c r="AQ488" s="846">
        <f t="shared" si="145"/>
        <v>-25.763141828933044</v>
      </c>
      <c r="AR488" s="618">
        <f>INDEX(Historical!$C$7:$C$1227,MATCH(B488,Historical!$B$7:$B$1249,0))*IF(AH488="n/a",1.03,IF(AH488&lt;0,1.01,IF(AH488&gt;10,1.1,(1+AH488/100))))</f>
        <v>1.1440000000000001</v>
      </c>
      <c r="AS488" s="844">
        <f t="shared" si="146"/>
        <v>1.1554400000000002</v>
      </c>
      <c r="AT488" s="844">
        <f t="shared" si="150"/>
        <v>1.2409425600000004</v>
      </c>
      <c r="AU488" s="844">
        <f t="shared" si="150"/>
        <v>1.3327723094400006</v>
      </c>
      <c r="AV488" s="844">
        <f t="shared" si="150"/>
        <v>1.4313974603385606</v>
      </c>
      <c r="AW488" s="618">
        <f t="shared" si="147"/>
        <v>6.3045523297785628</v>
      </c>
      <c r="AX488" s="713">
        <f t="shared" si="148"/>
        <v>6.9586670306606662</v>
      </c>
      <c r="AY488" s="891">
        <v>1.45</v>
      </c>
      <c r="AZ488" s="830">
        <v>21.75</v>
      </c>
      <c r="BA488" s="830">
        <v>-12.139999999999999</v>
      </c>
      <c r="BB488" s="830">
        <v>4.5</v>
      </c>
      <c r="BC488" s="830">
        <v>1.79</v>
      </c>
      <c r="BE488" s="594">
        <v>2014</v>
      </c>
      <c r="BF488" s="856">
        <f t="shared" si="149"/>
        <v>1</v>
      </c>
      <c r="BG488" s="840">
        <v>12.9</v>
      </c>
      <c r="BH488" s="823" t="s">
        <v>4455</v>
      </c>
      <c r="BI488" s="823" t="s">
        <v>4456</v>
      </c>
    </row>
    <row r="489" spans="1:61" ht="11.25" hidden="1" customHeight="1" x14ac:dyDescent="0.2">
      <c r="A489" s="829" t="s">
        <v>5017</v>
      </c>
      <c r="B489" s="833" t="s">
        <v>710</v>
      </c>
      <c r="C489" s="889" t="s">
        <v>127</v>
      </c>
      <c r="D489" s="889" t="s">
        <v>4220</v>
      </c>
      <c r="E489" s="699">
        <v>20</v>
      </c>
      <c r="F489" s="1153">
        <v>177</v>
      </c>
      <c r="G489" s="1133" t="s">
        <v>105</v>
      </c>
      <c r="H489" s="1133" t="s">
        <v>105</v>
      </c>
      <c r="I489">
        <v>33.5</v>
      </c>
      <c r="J489" s="618">
        <f t="shared" si="136"/>
        <v>3.3432835820895526</v>
      </c>
      <c r="K489" s="835">
        <v>0.28000000000000003</v>
      </c>
      <c r="L489" s="845">
        <v>4</v>
      </c>
      <c r="M489" s="609">
        <f t="shared" si="137"/>
        <v>1.1200000000000001</v>
      </c>
      <c r="N489" s="828" t="s">
        <v>118</v>
      </c>
      <c r="O489" s="700">
        <v>0.27</v>
      </c>
      <c r="P489" s="603">
        <v>44784</v>
      </c>
      <c r="Q489" s="603">
        <v>44799</v>
      </c>
      <c r="R489" s="609">
        <f t="shared" si="138"/>
        <v>3.7037037037037068</v>
      </c>
      <c r="S489" s="667">
        <f>IF(INDEX(Historical!$D$7:$D$1225,MATCH(B489,Historical!$B$7:$B$1249,0))=0,"n/a",(INDEX(Historical!$C$7:$C$1227,MATCH(B489,Historical!$B$7:$B$1249,0))/INDEX(Historical!$D$7:$D$1225,MATCH(B489,Historical!$B$7:$B$1249,0))-1)*100)</f>
        <v>3.9215686274509887</v>
      </c>
      <c r="T489" s="667">
        <f>IF(INDEX(Historical!$F$7:$F$1218,MATCH(B489,Historical!$B$7:$B$1249,0))=0,"n/a",((INDEX(Historical!$C$7:$C$1227,MATCH(B489,Historical!$B$7:$B$1249,0))/INDEX(Historical!$F$7:$F$1218,MATCH(B489,Historical!$B$7:$B$1249,0)))^(1/3)-1)*100)</f>
        <v>4.0860842503307904</v>
      </c>
      <c r="U489" s="667">
        <f>IF(INDEX(Historical!$H$7:$H$1218,MATCH(B489,Historical!$B$7:$B$1249,0))=0,"n/a",((INDEX(Historical!$C$7:$C$1227,MATCH(B489,Historical!$B$7:$B$1249,0))/INDEX(Historical!$H$7:$H$1218,MATCH(B489,Historical!$B$7:$B$1249,0)))^(1/5)-1)*100)</f>
        <v>4.2705064154178629</v>
      </c>
      <c r="V489" s="667">
        <f>IF(INDEX(Historical!$N$7:$N$1218,MATCH(B489,Historical!$B$7:$B$1249,0))=0,"n/a",((INDEX(Historical!$C$7:$C$1227,MATCH(B489,Historical!$B$7:$B$1249,0))/INDEX(Historical!$N$7:$N$1218,MATCH(B489,Historical!$B$7:$B$1249,0)))^(1/10)-1)*100)</f>
        <v>4.8518730412687949</v>
      </c>
      <c r="W489" s="668">
        <f t="shared" si="139"/>
        <v>0.88017686759196379</v>
      </c>
      <c r="X489" s="669" t="str">
        <f t="shared" si="140"/>
        <v>n/a</v>
      </c>
      <c r="Y489" s="632"/>
      <c r="Z489" s="618">
        <f t="shared" si="141"/>
        <v>138.27160493827162</v>
      </c>
      <c r="AA489" s="844">
        <f t="shared" si="142"/>
        <v>41.358024691358025</v>
      </c>
      <c r="AB489" s="845">
        <v>7</v>
      </c>
      <c r="AC489" s="824">
        <v>0.81</v>
      </c>
      <c r="AD489" s="824" t="s">
        <v>135</v>
      </c>
      <c r="AE489" s="824">
        <v>0.66</v>
      </c>
      <c r="AF489" s="824">
        <v>1.45</v>
      </c>
      <c r="AG489" s="824">
        <v>3.6999999999999997</v>
      </c>
      <c r="AH489" s="824">
        <v>-47.8</v>
      </c>
      <c r="AI489" s="824" t="s">
        <v>135</v>
      </c>
      <c r="AJ489" s="824">
        <v>-11.4</v>
      </c>
      <c r="AK489" s="824" t="s">
        <v>135</v>
      </c>
      <c r="AL489" s="836">
        <v>230.58</v>
      </c>
      <c r="AM489" s="830">
        <v>1.5</v>
      </c>
      <c r="AN489" s="824">
        <v>0.22</v>
      </c>
      <c r="AO489" s="705">
        <f t="shared" si="143"/>
        <v>-33.744234693850608</v>
      </c>
      <c r="AP489" s="706">
        <f t="shared" si="144"/>
        <v>7.6137899975074159</v>
      </c>
      <c r="AQ489" s="846">
        <f t="shared" si="145"/>
        <v>63.257309929882879</v>
      </c>
      <c r="AR489" s="618">
        <f>INDEX(Historical!$C$7:$C$1227,MATCH(B489,Historical!$B$7:$B$1249,0))*IF(AH489="n/a",1.03,IF(AH489&lt;0,1.01,IF(AH489&gt;10,1.1,(1+AH489/100))))</f>
        <v>1.0706</v>
      </c>
      <c r="AS489" s="844">
        <f t="shared" si="146"/>
        <v>1.1027180000000001</v>
      </c>
      <c r="AT489" s="844">
        <f t="shared" si="150"/>
        <v>1.1357995400000001</v>
      </c>
      <c r="AU489" s="844">
        <f t="shared" si="150"/>
        <v>1.1698735262000002</v>
      </c>
      <c r="AV489" s="844">
        <f t="shared" si="150"/>
        <v>1.2049697319860002</v>
      </c>
      <c r="AW489" s="618">
        <f t="shared" si="147"/>
        <v>5.6839607981859999</v>
      </c>
      <c r="AX489" s="713">
        <f t="shared" si="148"/>
        <v>16.967047158764178</v>
      </c>
      <c r="AY489" s="891">
        <v>0.47</v>
      </c>
      <c r="AZ489" s="830">
        <v>47.699999999999996</v>
      </c>
      <c r="BA489" s="830">
        <v>-8.43</v>
      </c>
      <c r="BB489" s="830">
        <v>17.23</v>
      </c>
      <c r="BC489" s="830">
        <v>17.510000000000002</v>
      </c>
      <c r="BE489" s="594">
        <v>2003</v>
      </c>
      <c r="BF489" s="856">
        <f t="shared" si="149"/>
        <v>2</v>
      </c>
      <c r="BG489" s="840">
        <v>2.4</v>
      </c>
      <c r="BH489" s="823" t="s">
        <v>4455</v>
      </c>
      <c r="BI489" s="823" t="s">
        <v>4456</v>
      </c>
    </row>
    <row r="490" spans="1:61" ht="11.25" hidden="1" customHeight="1" x14ac:dyDescent="0.2">
      <c r="A490" s="839" t="s">
        <v>4562</v>
      </c>
      <c r="B490" s="833" t="s">
        <v>4552</v>
      </c>
      <c r="C490" s="889" t="s">
        <v>111</v>
      </c>
      <c r="D490" s="889" t="s">
        <v>4223</v>
      </c>
      <c r="E490" s="699">
        <v>6</v>
      </c>
      <c r="F490" s="1153">
        <v>654</v>
      </c>
      <c r="G490" s="1132" t="s">
        <v>105</v>
      </c>
      <c r="H490" s="1132" t="s">
        <v>105</v>
      </c>
      <c r="I490" t="n">
        <v>292.23</v>
      </c>
      <c r="J490" s="618">
        <f t="shared" si="136"/>
        <v>0.41063545837183035</v>
      </c>
      <c r="K490" s="835">
        <v>0.3</v>
      </c>
      <c r="L490" s="845">
        <v>4</v>
      </c>
      <c r="M490" s="609">
        <f t="shared" si="137"/>
        <v>1.2</v>
      </c>
      <c r="N490" s="828" t="s">
        <v>323</v>
      </c>
      <c r="O490" s="700">
        <v>0.2</v>
      </c>
      <c r="P490" s="603">
        <v>44621</v>
      </c>
      <c r="Q490" s="603">
        <v>44636</v>
      </c>
      <c r="R490" s="609">
        <f t="shared" si="138"/>
        <v>49.999999999999986</v>
      </c>
      <c r="S490" s="667">
        <f>IF(INDEX(Historical!$D$7:$D$1225,MATCH(B490,Historical!$B$7:$B$1249,0))=0,"n/a",(INDEX(Historical!$C$7:$C$1227,MATCH(B490,Historical!$B$7:$B$1249,0))/INDEX(Historical!$D$7:$D$1225,MATCH(B490,Historical!$B$7:$B$1249,0))-1)*100)</f>
        <v>32.60401127134098</v>
      </c>
      <c r="T490" s="667">
        <f>IF(INDEX(Historical!$F$7:$F$1218,MATCH(B490,Historical!$B$7:$B$1249,0))=0,"n/a",((INDEX(Historical!$C$7:$C$1227,MATCH(B490,Historical!$B$7:$B$1249,0))/INDEX(Historical!$F$7:$F$1218,MATCH(B490,Historical!$B$7:$B$1249,0)))^(1/3)-1)*100)</f>
        <v>32.130668643241833</v>
      </c>
      <c r="U490" s="667" t="str">
        <f>IF(INDEX(Historical!$H$7:$H$1218,MATCH(B490,Historical!$B$7:$B$1249,0))=0,"n/a",((INDEX(Historical!$C$7:$C$1227,MATCH(B490,Historical!$B$7:$B$1249,0))/INDEX(Historical!$H$7:$H$1218,MATCH(B490,Historical!$B$7:$B$1249,0)))^(1/5)-1)*100)</f>
        <v>n/a</v>
      </c>
      <c r="V490" s="667" t="str">
        <f>IF(INDEX(Historical!$N$7:$N$1218,MATCH(B490,Historical!$B$7:$B$1249,0))=0,"n/a",((INDEX(Historical!$C$7:$C$1227,MATCH(B490,Historical!$B$7:$B$1249,0))/INDEX(Historical!$N$7:$N$1218,MATCH(B490,Historical!$B$7:$B$1249,0)))^(1/10)-1)*100)</f>
        <v>n/a</v>
      </c>
      <c r="W490" s="668" t="str">
        <f t="shared" si="139"/>
        <v>n/a</v>
      </c>
      <c r="X490" s="669" t="str">
        <f t="shared" si="140"/>
        <v>n/a</v>
      </c>
      <c r="Y490" s="640"/>
      <c r="Z490" s="618">
        <f t="shared" si="141"/>
        <v>10.273972602739725</v>
      </c>
      <c r="AA490" s="844">
        <f t="shared" si="142"/>
        <v>25.019691780821919</v>
      </c>
      <c r="AB490" s="845">
        <v>12</v>
      </c>
      <c r="AC490" s="824">
        <v>11.68</v>
      </c>
      <c r="AD490" s="824">
        <v>1.67</v>
      </c>
      <c r="AE490" s="824">
        <v>5.2</v>
      </c>
      <c r="AF490" s="824">
        <v>9.16</v>
      </c>
      <c r="AG490" s="824">
        <v>37.299999999999997</v>
      </c>
      <c r="AH490" s="824">
        <v>56.499999999999993</v>
      </c>
      <c r="AI490" s="824">
        <v>-2.59</v>
      </c>
      <c r="AJ490" s="824">
        <v>30.2</v>
      </c>
      <c r="AK490" s="824">
        <v>14.95</v>
      </c>
      <c r="AL490" s="836">
        <v>32150</v>
      </c>
      <c r="AM490" s="830">
        <v>12.8</v>
      </c>
      <c r="AN490" s="824">
        <v>0.03</v>
      </c>
      <c r="AO490" s="705" t="str">
        <f t="shared" si="143"/>
        <v>n/a</v>
      </c>
      <c r="AP490" s="706" t="str">
        <f t="shared" si="144"/>
        <v>n/a</v>
      </c>
      <c r="AQ490" s="846">
        <f t="shared" si="145"/>
        <v>219.15191555978396</v>
      </c>
      <c r="AR490" s="618">
        <f>INDEX(Historical!$C$7:$C$1227,MATCH(B490,Historical!$B$7:$B$1249,0))*IF(AH490="n/a",1.03,IF(AH490&lt;0,1.01,IF(AH490&gt;10,1.1,(1+AH490/100))))</f>
        <v>0.88000000000000012</v>
      </c>
      <c r="AS490" s="844">
        <f t="shared" si="146"/>
        <v>0.88880000000000015</v>
      </c>
      <c r="AT490" s="844">
        <f t="shared" si="150"/>
        <v>0.97768000000000022</v>
      </c>
      <c r="AU490" s="844">
        <f t="shared" si="150"/>
        <v>1.0754480000000004</v>
      </c>
      <c r="AV490" s="844">
        <f t="shared" si="150"/>
        <v>1.1829928000000005</v>
      </c>
      <c r="AW490" s="618">
        <f t="shared" si="147"/>
        <v>5.0049208000000007</v>
      </c>
      <c r="AX490" s="713">
        <f t="shared" si="148"/>
        <v>1.7126649556855902</v>
      </c>
      <c r="AY490" s="891">
        <v>1.06</v>
      </c>
      <c r="AZ490" s="830">
        <v>30.819999999999997</v>
      </c>
      <c r="BA490" s="830">
        <v>-19</v>
      </c>
      <c r="BB490" s="830">
        <v>10.25</v>
      </c>
      <c r="BC490" s="830">
        <v>8.8800000000000008</v>
      </c>
      <c r="BE490" s="594">
        <v>2017</v>
      </c>
      <c r="BF490" s="856">
        <f t="shared" si="149"/>
        <v>1</v>
      </c>
      <c r="BG490" s="840">
        <v>27.800000000000004</v>
      </c>
      <c r="BH490" s="823" t="s">
        <v>4455</v>
      </c>
      <c r="BI490" s="823" t="s">
        <v>4456</v>
      </c>
    </row>
    <row r="491" spans="1:61" ht="11.25" customHeight="1" x14ac:dyDescent="0.2">
      <c r="A491" s="822" t="s">
        <v>4911</v>
      </c>
      <c r="B491" s="833" t="s">
        <v>255</v>
      </c>
      <c r="C491" s="889" t="s">
        <v>111</v>
      </c>
      <c r="D491" s="889" t="s">
        <v>210</v>
      </c>
      <c r="E491" s="699">
        <v>48</v>
      </c>
      <c r="F491" s="1153">
        <v>50</v>
      </c>
      <c r="G491" s="1155" t="s">
        <v>36</v>
      </c>
      <c r="H491" s="1155" t="s">
        <v>36</v>
      </c>
      <c r="I491" t="n">
        <v>219.76</v>
      </c>
      <c r="J491" s="618">
        <f t="shared" si="136"/>
        <v>2.3844193665817257</v>
      </c>
      <c r="K491" s="835">
        <v>1.31</v>
      </c>
      <c r="L491" s="845">
        <v>4</v>
      </c>
      <c r="M491" s="609">
        <f t="shared" si="137"/>
        <v>5.24</v>
      </c>
      <c r="N491" s="828" t="s">
        <v>126</v>
      </c>
      <c r="O491" s="700">
        <v>1.22</v>
      </c>
      <c r="P491" s="603">
        <v>44833</v>
      </c>
      <c r="Q491" s="603">
        <v>44848</v>
      </c>
      <c r="R491" s="609">
        <f t="shared" si="138"/>
        <v>7.3770491803278757</v>
      </c>
      <c r="S491" s="667">
        <f>IF(INDEX(Historical!$D$7:$D$1225,MATCH(B491,Historical!$B$7:$B$1249,0))=0,"n/a",(INDEX(Historical!$C$7:$C$1227,MATCH(B491,Historical!$B$7:$B$1249,0))/INDEX(Historical!$D$7:$D$1225,MATCH(B491,Historical!$B$7:$B$1249,0))-1)*100)</f>
        <v>6.6666666666666652</v>
      </c>
      <c r="T491" s="667">
        <f>IF(INDEX(Historical!$F$7:$F$1218,MATCH(B491,Historical!$B$7:$B$1249,0))=0,"n/a",((INDEX(Historical!$C$7:$C$1227,MATCH(B491,Historical!$B$7:$B$1249,0))/INDEX(Historical!$F$7:$F$1218,MATCH(B491,Historical!$B$7:$B$1249,0)))^(1/3)-1)*100)</f>
        <v>11.581065592663009</v>
      </c>
      <c r="U491" s="667">
        <f>IF(INDEX(Historical!$H$7:$H$1218,MATCH(B491,Historical!$B$7:$B$1249,0))=0,"n/a",((INDEX(Historical!$C$7:$C$1227,MATCH(B491,Historical!$B$7:$B$1249,0))/INDEX(Historical!$H$7:$H$1218,MATCH(B491,Historical!$B$7:$B$1249,0)))^(1/5)-1)*100)</f>
        <v>15.06891786532889</v>
      </c>
      <c r="V491" s="667">
        <f>IF(INDEX(Historical!$N$7:$N$1218,MATCH(B491,Historical!$B$7:$B$1249,0))=0,"n/a",((INDEX(Historical!$C$7:$C$1227,MATCH(B491,Historical!$B$7:$B$1249,0))/INDEX(Historical!$N$7:$N$1218,MATCH(B491,Historical!$B$7:$B$1249,0)))^(1/10)-1)*100)</f>
        <v>12.892187764096485</v>
      </c>
      <c r="W491" s="668">
        <f t="shared" si="139"/>
        <v>1.16884101760404</v>
      </c>
      <c r="X491" s="669">
        <f t="shared" si="140"/>
        <v>1.7939187934915344</v>
      </c>
      <c r="Y491" s="626"/>
      <c r="Z491" s="618">
        <f t="shared" si="141"/>
        <v>59.817351598173516</v>
      </c>
      <c r="AA491" s="844">
        <f t="shared" si="142"/>
        <v>25.086757990867579</v>
      </c>
      <c r="AB491" s="845">
        <v>12</v>
      </c>
      <c r="AC491" s="824">
        <v>8.76</v>
      </c>
      <c r="AD491" s="824">
        <v>5.71</v>
      </c>
      <c r="AE491" s="824">
        <v>4.41</v>
      </c>
      <c r="AF491" s="824">
        <v>22.99</v>
      </c>
      <c r="AG491" s="824">
        <v>80.5</v>
      </c>
      <c r="AH491" s="824">
        <v>28.499999999999996</v>
      </c>
      <c r="AI491" s="824">
        <v>-0.75</v>
      </c>
      <c r="AJ491" s="824">
        <v>8.4</v>
      </c>
      <c r="AK491" s="824">
        <v>4.4799999999999995</v>
      </c>
      <c r="AL491" s="836">
        <v>68940</v>
      </c>
      <c r="AM491" s="830">
        <v>0.1</v>
      </c>
      <c r="AN491" s="824">
        <v>2.5299999999999998</v>
      </c>
      <c r="AO491" s="705">
        <f t="shared" si="143"/>
        <v>-7.6334207589569623</v>
      </c>
      <c r="AP491" s="706">
        <f t="shared" si="144"/>
        <v>17.453337231910616</v>
      </c>
      <c r="AQ491" s="846">
        <f t="shared" si="145"/>
        <v>406.29133738942824</v>
      </c>
      <c r="AR491" s="618">
        <f>INDEX(Historical!$C$7:$C$1227,MATCH(B491,Historical!$B$7:$B$1249,0))*IF(AH491="n/a",1.03,IF(AH491&lt;0,1.01,IF(AH491&gt;10,1.1,(1+AH491/100))))</f>
        <v>5.1040000000000001</v>
      </c>
      <c r="AS491" s="844">
        <f t="shared" si="146"/>
        <v>5.1550400000000005</v>
      </c>
      <c r="AT491" s="844">
        <f t="shared" si="150"/>
        <v>5.3859857920000005</v>
      </c>
      <c r="AU491" s="844">
        <f t="shared" si="150"/>
        <v>5.6272779554815999</v>
      </c>
      <c r="AV491" s="844">
        <f t="shared" si="150"/>
        <v>5.8793800078871756</v>
      </c>
      <c r="AW491" s="618">
        <f t="shared" si="147"/>
        <v>27.151683755368776</v>
      </c>
      <c r="AX491" s="713">
        <f t="shared" si="148"/>
        <v>12.355152782748807</v>
      </c>
      <c r="AY491" s="891">
        <v>1.1399999999999999</v>
      </c>
      <c r="AZ491" s="830">
        <v>31.09</v>
      </c>
      <c r="BA491" s="830">
        <v>-8.94</v>
      </c>
      <c r="BB491" s="830">
        <v>11.27</v>
      </c>
      <c r="BC491" s="830">
        <v>12.13</v>
      </c>
      <c r="BE491" s="594">
        <v>1975</v>
      </c>
      <c r="BF491" s="856">
        <f t="shared" si="149"/>
        <v>5</v>
      </c>
      <c r="BG491" s="840">
        <v>17.299999999999997</v>
      </c>
      <c r="BH491" s="823" t="s">
        <v>4455</v>
      </c>
      <c r="BI491" s="823" t="s">
        <v>4456</v>
      </c>
    </row>
    <row r="492" spans="1:61" ht="11.25" hidden="1" customHeight="1" x14ac:dyDescent="0.2">
      <c r="A492" s="829" t="s">
        <v>5018</v>
      </c>
      <c r="B492" s="833" t="s">
        <v>3809</v>
      </c>
      <c r="C492" s="889" t="s">
        <v>130</v>
      </c>
      <c r="D492" s="889" t="s">
        <v>4206</v>
      </c>
      <c r="E492" s="699">
        <v>9</v>
      </c>
      <c r="F492" s="1153">
        <v>522</v>
      </c>
      <c r="G492" s="1153" t="s">
        <v>114</v>
      </c>
      <c r="H492" s="1153" t="s">
        <v>114</v>
      </c>
      <c r="I492" t="n">
        <v>72.84</v>
      </c>
      <c r="J492" s="618">
        <f t="shared" si="136"/>
        <v>3.404722679846238</v>
      </c>
      <c r="K492" s="835">
        <v>0.62</v>
      </c>
      <c r="L492" s="845">
        <v>4</v>
      </c>
      <c r="M492" s="609">
        <f t="shared" si="137"/>
        <v>2.48</v>
      </c>
      <c r="N492" s="828" t="s">
        <v>225</v>
      </c>
      <c r="O492" s="700">
        <v>0.57999999999999996</v>
      </c>
      <c r="P492" s="603">
        <v>44616</v>
      </c>
      <c r="Q492" s="603">
        <v>44631</v>
      </c>
      <c r="R492" s="609">
        <f t="shared" si="138"/>
        <v>6.8965517241379377</v>
      </c>
      <c r="S492" s="667">
        <f>IF(INDEX(Historical!$D$7:$D$1225,MATCH(B492,Historical!$B$7:$B$1249,0))=0,"n/a",(INDEX(Historical!$C$7:$C$1227,MATCH(B492,Historical!$B$7:$B$1249,0))/INDEX(Historical!$D$7:$D$1225,MATCH(B492,Historical!$B$7:$B$1249,0))-1)*100)</f>
        <v>7.4074074074073959</v>
      </c>
      <c r="T492" s="667">
        <f>IF(INDEX(Historical!$F$7:$F$1218,MATCH(B492,Historical!$B$7:$B$1249,0))=0,"n/a",((INDEX(Historical!$C$7:$C$1227,MATCH(B492,Historical!$B$7:$B$1249,0))/INDEX(Historical!$F$7:$F$1218,MATCH(B492,Historical!$B$7:$B$1249,0)))^(1/3)-1)*100)</f>
        <v>8.0330707256288658</v>
      </c>
      <c r="U492" s="667">
        <f>IF(INDEX(Historical!$H$7:$H$1218,MATCH(B492,Historical!$B$7:$B$1249,0))=0,"n/a",((INDEX(Historical!$C$7:$C$1227,MATCH(B492,Historical!$B$7:$B$1249,0))/INDEX(Historical!$H$7:$H$1218,MATCH(B492,Historical!$B$7:$B$1249,0)))^(1/5)-1)*100)</f>
        <v>10.629764994767822</v>
      </c>
      <c r="V492" s="667" t="str">
        <f>IF(INDEX(Historical!$N$7:$N$1218,MATCH(B492,Historical!$B$7:$B$1249,0))=0,"n/a",((INDEX(Historical!$C$7:$C$1227,MATCH(B492,Historical!$B$7:$B$1249,0))/INDEX(Historical!$N$7:$N$1218,MATCH(B492,Historical!$B$7:$B$1249,0)))^(1/10)-1)*100)</f>
        <v>n/a</v>
      </c>
      <c r="W492" s="668" t="str">
        <f t="shared" si="139"/>
        <v>n/a</v>
      </c>
      <c r="X492" s="669">
        <f t="shared" si="140"/>
        <v>1.3627903839445925</v>
      </c>
      <c r="Y492" s="621"/>
      <c r="Z492" s="618">
        <f t="shared" si="141"/>
        <v>62.311557788944725</v>
      </c>
      <c r="AA492" s="844">
        <f t="shared" si="142"/>
        <v>18.301507537688444</v>
      </c>
      <c r="AB492" s="845">
        <v>12</v>
      </c>
      <c r="AC492" s="824">
        <v>3.98</v>
      </c>
      <c r="AD492" s="824">
        <v>4.28</v>
      </c>
      <c r="AE492" s="824">
        <v>1.95</v>
      </c>
      <c r="AF492" s="824">
        <v>1.89</v>
      </c>
      <c r="AG492" s="824">
        <v>8.9</v>
      </c>
      <c r="AH492" s="824">
        <v>4.5</v>
      </c>
      <c r="AI492" s="824">
        <v>7.22</v>
      </c>
      <c r="AJ492" s="824">
        <v>7.8</v>
      </c>
      <c r="AK492" s="824">
        <v>5</v>
      </c>
      <c r="AL492" s="836">
        <v>4590</v>
      </c>
      <c r="AM492" s="830">
        <v>0.1</v>
      </c>
      <c r="AN492" s="824">
        <v>1.27</v>
      </c>
      <c r="AO492" s="705">
        <f t="shared" si="143"/>
        <v>-4.2670198630743847</v>
      </c>
      <c r="AP492" s="706">
        <f t="shared" si="144"/>
        <v>14.034487674614059</v>
      </c>
      <c r="AQ492" s="846">
        <f t="shared" si="145"/>
        <v>23.988976653806972</v>
      </c>
      <c r="AR492" s="618">
        <f>INDEX(Historical!$C$7:$C$1227,MATCH(B492,Historical!$B$7:$B$1249,0))*IF(AH492="n/a",1.03,IF(AH492&lt;0,1.01,IF(AH492&gt;10,1.1,(1+AH492/100))))</f>
        <v>2.4243999999999999</v>
      </c>
      <c r="AS492" s="844">
        <f t="shared" si="146"/>
        <v>2.59944168</v>
      </c>
      <c r="AT492" s="844">
        <f t="shared" si="150"/>
        <v>2.7294137640000002</v>
      </c>
      <c r="AU492" s="844">
        <f t="shared" si="150"/>
        <v>2.8658844522000004</v>
      </c>
      <c r="AV492" s="844">
        <f t="shared" si="150"/>
        <v>3.0091786748100007</v>
      </c>
      <c r="AW492" s="618">
        <f t="shared" si="147"/>
        <v>13.62831857101</v>
      </c>
      <c r="AX492" s="713">
        <f t="shared" si="148"/>
        <v>18.709937631809446</v>
      </c>
      <c r="AY492" s="891">
        <v>0.61</v>
      </c>
      <c r="AZ492" s="830">
        <v>35.08</v>
      </c>
      <c r="BA492" s="830">
        <v>-5.76</v>
      </c>
      <c r="BB492" s="830">
        <v>12.31</v>
      </c>
      <c r="BC492" s="830">
        <v>6.1</v>
      </c>
      <c r="BE492" s="594">
        <v>2014</v>
      </c>
      <c r="BF492" s="856">
        <f t="shared" si="149"/>
        <v>1</v>
      </c>
      <c r="BG492" s="840">
        <v>2.6</v>
      </c>
      <c r="BH492" s="823" t="s">
        <v>4455</v>
      </c>
      <c r="BI492" s="823" t="s">
        <v>4456</v>
      </c>
    </row>
    <row r="493" spans="1:61" s="737" customFormat="1" ht="11.25" hidden="1" customHeight="1" x14ac:dyDescent="0.2">
      <c r="A493" s="886" t="s">
        <v>4564</v>
      </c>
      <c r="B493" s="743" t="s">
        <v>4554</v>
      </c>
      <c r="C493" s="889" t="s">
        <v>4061</v>
      </c>
      <c r="D493" s="889" t="s">
        <v>4193</v>
      </c>
      <c r="E493" s="721">
        <v>6</v>
      </c>
      <c r="F493" s="1153">
        <v>661</v>
      </c>
      <c r="G493" s="1154" t="s">
        <v>105</v>
      </c>
      <c r="H493" s="1154" t="s">
        <v>105</v>
      </c>
      <c r="I493" t="n">
        <v>115.41</v>
      </c>
      <c r="J493" s="723">
        <f t="shared" si="136"/>
        <v>1.0397712503249286</v>
      </c>
      <c r="K493" s="724">
        <v>0.3</v>
      </c>
      <c r="L493" s="725">
        <v>4</v>
      </c>
      <c r="M493" s="726">
        <f t="shared" si="137"/>
        <v>1.2</v>
      </c>
      <c r="N493" s="727" t="s">
        <v>147</v>
      </c>
      <c r="O493" s="728">
        <v>0.2</v>
      </c>
      <c r="P493" s="1049">
        <v>44636</v>
      </c>
      <c r="Q493" s="1049">
        <v>44651</v>
      </c>
      <c r="R493" s="726">
        <f t="shared" si="138"/>
        <v>49.999999999999986</v>
      </c>
      <c r="S493" s="667">
        <f>IF(INDEX(Historical!$D$7:$D$1225,MATCH(B493,Historical!$B$7:$B$1249,0))=0,"n/a",(INDEX(Historical!$C$7:$C$1227,MATCH(B493,Historical!$B$7:$B$1249,0))/INDEX(Historical!$D$7:$D$1225,MATCH(B493,Historical!$B$7:$B$1249,0))-1)*100)</f>
        <v>33.33333333333335</v>
      </c>
      <c r="T493" s="667">
        <f>IF(INDEX(Historical!$F$7:$F$1218,MATCH(B493,Historical!$B$7:$B$1249,0))=0,"n/a",((INDEX(Historical!$C$7:$C$1227,MATCH(B493,Historical!$B$7:$B$1249,0))/INDEX(Historical!$F$7:$F$1218,MATCH(B493,Historical!$B$7:$B$1249,0)))^(1/3)-1)*100)</f>
        <v>49.380158218572156</v>
      </c>
      <c r="U493" s="667" t="str">
        <f>IF(INDEX(Historical!$H$7:$H$1218,MATCH(B493,Historical!$B$7:$B$1249,0))=0,"n/a",((INDEX(Historical!$C$7:$C$1227,MATCH(B493,Historical!$B$7:$B$1249,0))/INDEX(Historical!$H$7:$H$1218,MATCH(B493,Historical!$B$7:$B$1249,0)))^(1/5)-1)*100)</f>
        <v>n/a</v>
      </c>
      <c r="V493" s="667" t="str">
        <f>IF(INDEX(Historical!$N$7:$N$1218,MATCH(B493,Historical!$B$7:$B$1249,0))=0,"n/a",((INDEX(Historical!$C$7:$C$1227,MATCH(B493,Historical!$B$7:$B$1249,0))/INDEX(Historical!$N$7:$N$1218,MATCH(B493,Historical!$B$7:$B$1249,0)))^(1/10)-1)*100)</f>
        <v>n/a</v>
      </c>
      <c r="W493" s="668" t="str">
        <f t="shared" si="139"/>
        <v>n/a</v>
      </c>
      <c r="X493" s="669" t="str">
        <f t="shared" si="140"/>
        <v>n/a</v>
      </c>
      <c r="Y493" s="890"/>
      <c r="Z493" s="723">
        <f t="shared" si="141"/>
        <v>30</v>
      </c>
      <c r="AA493" s="730">
        <f t="shared" si="142"/>
        <v>28.852499999999999</v>
      </c>
      <c r="AB493" s="725">
        <v>12</v>
      </c>
      <c r="AC493" s="731">
        <v>4</v>
      </c>
      <c r="AD493" s="731">
        <v>3</v>
      </c>
      <c r="AE493" s="731">
        <v>8.5</v>
      </c>
      <c r="AF493" s="731">
        <v>4.21</v>
      </c>
      <c r="AG493" s="731">
        <v>16.5</v>
      </c>
      <c r="AH493" s="731">
        <v>37.9</v>
      </c>
      <c r="AI493" s="731">
        <v>4.53</v>
      </c>
      <c r="AJ493" s="731">
        <v>30.2</v>
      </c>
      <c r="AK493" s="731">
        <v>8.9599999999999991</v>
      </c>
      <c r="AL493" s="732">
        <v>5050</v>
      </c>
      <c r="AM493" s="733">
        <v>1</v>
      </c>
      <c r="AN493" s="731">
        <v>0</v>
      </c>
      <c r="AO493" s="734" t="str">
        <f t="shared" si="143"/>
        <v>n/a</v>
      </c>
      <c r="AP493" s="735" t="str">
        <f t="shared" si="144"/>
        <v>n/a</v>
      </c>
      <c r="AQ493" s="846">
        <f t="shared" si="145"/>
        <v>132.34937773390604</v>
      </c>
      <c r="AR493" s="618">
        <f>INDEX(Historical!$C$7:$C$1227,MATCH(B493,Historical!$B$7:$B$1249,0))*IF(AH493="n/a",1.03,IF(AH493&lt;0,1.01,IF(AH493&gt;10,1.1,(1+AH493/100))))</f>
        <v>0.88000000000000012</v>
      </c>
      <c r="AS493" s="730">
        <f t="shared" si="146"/>
        <v>0.91986400000000001</v>
      </c>
      <c r="AT493" s="730">
        <f t="shared" si="150"/>
        <v>1.0022838143999999</v>
      </c>
      <c r="AU493" s="730">
        <f t="shared" si="150"/>
        <v>1.0920884441702399</v>
      </c>
      <c r="AV493" s="730">
        <f t="shared" si="150"/>
        <v>1.1899395687678933</v>
      </c>
      <c r="AW493" s="723">
        <f t="shared" si="147"/>
        <v>5.0841758273381332</v>
      </c>
      <c r="AX493" s="736">
        <f t="shared" si="148"/>
        <v>4.4053165473859579</v>
      </c>
      <c r="AY493" s="892">
        <v>1.4</v>
      </c>
      <c r="AZ493" s="733">
        <v>25.96</v>
      </c>
      <c r="BA493" s="733">
        <v>-37</v>
      </c>
      <c r="BB493" s="733">
        <v>11.74</v>
      </c>
      <c r="BC493" s="733">
        <v>-7.6899999999999995</v>
      </c>
      <c r="BD493" s="866"/>
      <c r="BE493" s="594">
        <v>2017</v>
      </c>
      <c r="BF493" s="856">
        <f t="shared" si="149"/>
        <v>1</v>
      </c>
      <c r="BG493" s="784">
        <v>12.7</v>
      </c>
      <c r="BH493" s="823" t="s">
        <v>4455</v>
      </c>
      <c r="BI493" s="823" t="s">
        <v>4456</v>
      </c>
    </row>
    <row r="494" spans="1:61" ht="11.25" hidden="1" customHeight="1" x14ac:dyDescent="0.2">
      <c r="A494" s="822" t="s">
        <v>1464</v>
      </c>
      <c r="B494" s="833" t="s">
        <v>1465</v>
      </c>
      <c r="C494" s="889" t="s">
        <v>4209</v>
      </c>
      <c r="D494" s="889" t="s">
        <v>514</v>
      </c>
      <c r="E494" s="699">
        <v>12</v>
      </c>
      <c r="F494" s="1153">
        <v>316</v>
      </c>
      <c r="G494" s="1128" t="s">
        <v>36</v>
      </c>
      <c r="H494" s="1128" t="s">
        <v>36</v>
      </c>
      <c r="I494" t="n">
        <v>75.65</v>
      </c>
      <c r="J494" s="618">
        <f t="shared" si="136"/>
        <v>3.7012557832121611</v>
      </c>
      <c r="K494" s="835">
        <v>0.7</v>
      </c>
      <c r="L494" s="845">
        <v>4</v>
      </c>
      <c r="M494" s="609">
        <f t="shared" si="137"/>
        <v>2.8</v>
      </c>
      <c r="N494" s="828" t="s">
        <v>1466</v>
      </c>
      <c r="O494" s="700">
        <v>0.65</v>
      </c>
      <c r="P494" s="895">
        <v>44264</v>
      </c>
      <c r="Q494" s="895">
        <v>44294</v>
      </c>
      <c r="R494" s="609">
        <f t="shared" si="138"/>
        <v>7.6923076923076819</v>
      </c>
      <c r="S494" s="667">
        <f>IF(INDEX(Historical!$D$7:$D$1225,MATCH(B494,Historical!$B$7:$B$1249,0))=0,"n/a",(INDEX(Historical!$C$7:$C$1227,MATCH(B494,Historical!$B$7:$B$1249,0))/INDEX(Historical!$D$7:$D$1225,MATCH(B494,Historical!$B$7:$B$1249,0))-1)*100)</f>
        <v>5.7692307692307709</v>
      </c>
      <c r="T494" s="667">
        <f>IF(INDEX(Historical!$F$7:$F$1218,MATCH(B494,Historical!$B$7:$B$1249,0))=0,"n/a",((INDEX(Historical!$C$7:$C$1227,MATCH(B494,Historical!$B$7:$B$1249,0))/INDEX(Historical!$F$7:$F$1218,MATCH(B494,Historical!$B$7:$B$1249,0)))^(1/3)-1)*100)</f>
        <v>4.6422696369909477</v>
      </c>
      <c r="U494" s="667">
        <f>IF(INDEX(Historical!$H$7:$H$1218,MATCH(B494,Historical!$B$7:$B$1249,0))=0,"n/a",((INDEX(Historical!$C$7:$C$1227,MATCH(B494,Historical!$B$7:$B$1249,0))/INDEX(Historical!$H$7:$H$1218,MATCH(B494,Historical!$B$7:$B$1249,0)))^(1/5)-1)*100)</f>
        <v>5.5413584563397622</v>
      </c>
      <c r="V494" s="667">
        <f>IF(INDEX(Historical!$N$7:$N$1218,MATCH(B494,Historical!$B$7:$B$1249,0))=0,"n/a",((INDEX(Historical!$C$7:$C$1227,MATCH(B494,Historical!$B$7:$B$1249,0))/INDEX(Historical!$N$7:$N$1218,MATCH(B494,Historical!$B$7:$B$1249,0)))^(1/10)-1)*100)</f>
        <v>11.214370723844013</v>
      </c>
      <c r="W494" s="668">
        <f t="shared" si="139"/>
        <v>0.49413012934891809</v>
      </c>
      <c r="X494" s="669">
        <f t="shared" si="140"/>
        <v>0.92355974272329366</v>
      </c>
      <c r="Y494" s="640"/>
      <c r="Z494" s="618">
        <f t="shared" si="141"/>
        <v>45.676998368678632</v>
      </c>
      <c r="AA494" s="844">
        <f t="shared" si="142"/>
        <v>12.340946166394781</v>
      </c>
      <c r="AB494" s="845">
        <v>12</v>
      </c>
      <c r="AC494" s="824">
        <v>6.13</v>
      </c>
      <c r="AD494" s="824">
        <v>1.21</v>
      </c>
      <c r="AE494" s="824">
        <v>1.1200000000000001</v>
      </c>
      <c r="AF494" s="824">
        <v>5.88</v>
      </c>
      <c r="AG494" s="824">
        <v>44</v>
      </c>
      <c r="AH494" s="824">
        <v>45.800000000000004</v>
      </c>
      <c r="AI494" s="824">
        <v>-3.46</v>
      </c>
      <c r="AJ494" s="824">
        <v>6</v>
      </c>
      <c r="AK494" s="824">
        <v>10.6</v>
      </c>
      <c r="AL494" s="836">
        <v>16040</v>
      </c>
      <c r="AM494" s="830">
        <v>0.70000000000000007</v>
      </c>
      <c r="AN494" s="824">
        <v>1.99</v>
      </c>
      <c r="AO494" s="705">
        <f t="shared" si="143"/>
        <v>-3.0983319268428584</v>
      </c>
      <c r="AP494" s="706">
        <f t="shared" si="144"/>
        <v>9.2426142395519229</v>
      </c>
      <c r="AQ494" s="846">
        <f t="shared" si="145"/>
        <v>79.585650822975524</v>
      </c>
      <c r="AR494" s="618">
        <f>INDEX(Historical!$C$7:$C$1227,MATCH(B494,Historical!$B$7:$B$1249,0))*IF(AH494="n/a",1.03,IF(AH494&lt;0,1.01,IF(AH494&gt;10,1.1,(1+AH494/100))))</f>
        <v>3.0250000000000004</v>
      </c>
      <c r="AS494" s="844">
        <f t="shared" si="146"/>
        <v>3.0552500000000005</v>
      </c>
      <c r="AT494" s="844">
        <f t="shared" si="150"/>
        <v>3.3607750000000007</v>
      </c>
      <c r="AU494" s="844">
        <f t="shared" si="150"/>
        <v>3.6968525000000012</v>
      </c>
      <c r="AV494" s="844">
        <f t="shared" si="150"/>
        <v>4.0665377500000019</v>
      </c>
      <c r="AW494" s="618">
        <f t="shared" si="147"/>
        <v>17.204415250000004</v>
      </c>
      <c r="AX494" s="713">
        <f t="shared" si="148"/>
        <v>22.74212194315929</v>
      </c>
      <c r="AY494" s="891">
        <v>0.88</v>
      </c>
      <c r="AZ494" s="830">
        <v>30.09</v>
      </c>
      <c r="BA494" s="830">
        <v>-12.94</v>
      </c>
      <c r="BB494" s="830">
        <v>13.350000000000001</v>
      </c>
      <c r="BC494" s="830">
        <v>9.26</v>
      </c>
      <c r="BE494" s="594">
        <v>2010</v>
      </c>
      <c r="BF494" s="856">
        <f t="shared" si="149"/>
        <v>1</v>
      </c>
      <c r="BG494" s="840">
        <v>5</v>
      </c>
      <c r="BH494" s="823" t="s">
        <v>4455</v>
      </c>
      <c r="BI494" s="823" t="s">
        <v>4456</v>
      </c>
    </row>
    <row r="495" spans="1:61" ht="11.25" hidden="1" customHeight="1" x14ac:dyDescent="0.2">
      <c r="A495" s="822" t="s">
        <v>5021</v>
      </c>
      <c r="B495" s="833" t="s">
        <v>1472</v>
      </c>
      <c r="C495" s="889" t="s">
        <v>4061</v>
      </c>
      <c r="D495" s="889" t="s">
        <v>4234</v>
      </c>
      <c r="E495" s="699">
        <v>13</v>
      </c>
      <c r="F495" s="1153">
        <v>267</v>
      </c>
      <c r="G495" s="1153" t="s">
        <v>105</v>
      </c>
      <c r="H495" s="1153" t="s">
        <v>105</v>
      </c>
      <c r="I495" t="n">
        <v>79.86</v>
      </c>
      <c r="J495" s="618">
        <f t="shared" si="136"/>
        <v>1.6028049085900327</v>
      </c>
      <c r="K495" s="835">
        <v>0.32</v>
      </c>
      <c r="L495" s="845">
        <v>4</v>
      </c>
      <c r="M495" s="609">
        <f t="shared" si="137"/>
        <v>1.28</v>
      </c>
      <c r="N495" s="828" t="s">
        <v>282</v>
      </c>
      <c r="O495" s="700">
        <v>0.24</v>
      </c>
      <c r="P495" s="895">
        <v>44293</v>
      </c>
      <c r="Q495" s="895">
        <v>44308</v>
      </c>
      <c r="R495" s="609">
        <f t="shared" si="138"/>
        <v>33.333333333333343</v>
      </c>
      <c r="S495" s="667">
        <f>IF(INDEX(Historical!$D$7:$D$1225,MATCH(B495,Historical!$B$7:$B$1249,0))=0,"n/a",(INDEX(Historical!$C$7:$C$1227,MATCH(B495,Historical!$B$7:$B$1249,0))/INDEX(Historical!$D$7:$D$1225,MATCH(B495,Historical!$B$7:$B$1249,0))-1)*100)</f>
        <v>25</v>
      </c>
      <c r="T495" s="667">
        <f>IF(INDEX(Historical!$F$7:$F$1218,MATCH(B495,Historical!$B$7:$B$1249,0))=0,"n/a",((INDEX(Historical!$C$7:$C$1227,MATCH(B495,Historical!$B$7:$B$1249,0))/INDEX(Historical!$F$7:$F$1218,MATCH(B495,Historical!$B$7:$B$1249,0)))^(1/3)-1)*100)</f>
        <v>16.445457431121579</v>
      </c>
      <c r="U495" s="667">
        <f>IF(INDEX(Historical!$H$7:$H$1218,MATCH(B495,Historical!$B$7:$B$1249,0))=0,"n/a",((INDEX(Historical!$C$7:$C$1227,MATCH(B495,Historical!$B$7:$B$1249,0))/INDEX(Historical!$H$7:$H$1218,MATCH(B495,Historical!$B$7:$B$1249,0)))^(1/5)-1)*100)</f>
        <v>14.869835499703509</v>
      </c>
      <c r="V495" s="667">
        <f>IF(INDEX(Historical!$N$7:$N$1218,MATCH(B495,Historical!$B$7:$B$1249,0))=0,"n/a",((INDEX(Historical!$C$7:$C$1227,MATCH(B495,Historical!$B$7:$B$1249,0))/INDEX(Historical!$N$7:$N$1218,MATCH(B495,Historical!$B$7:$B$1249,0)))^(1/10)-1)*100)</f>
        <v>17.962872918499428</v>
      </c>
      <c r="W495" s="668">
        <f t="shared" si="139"/>
        <v>0.82780942487153641</v>
      </c>
      <c r="X495" s="669">
        <f t="shared" si="140"/>
        <v>9.9132236664690065</v>
      </c>
      <c r="Y495" s="640"/>
      <c r="Z495" s="618">
        <f t="shared" si="141"/>
        <v>60.952380952380949</v>
      </c>
      <c r="AA495" s="844">
        <f t="shared" si="142"/>
        <v>38.028571428571425</v>
      </c>
      <c r="AB495" s="845">
        <v>5</v>
      </c>
      <c r="AC495" s="824">
        <v>2.1</v>
      </c>
      <c r="AD495" s="824">
        <v>3.56</v>
      </c>
      <c r="AE495" s="824">
        <v>4.91</v>
      </c>
      <c r="AF495" s="824" t="s">
        <v>135</v>
      </c>
      <c r="AG495" s="824">
        <v>-75.2</v>
      </c>
      <c r="AH495" s="824">
        <v>-47</v>
      </c>
      <c r="AI495" s="824">
        <v>14.6</v>
      </c>
      <c r="AJ495" s="824">
        <v>1.5</v>
      </c>
      <c r="AK495" s="824">
        <v>10.8</v>
      </c>
      <c r="AL495" s="836">
        <v>216820</v>
      </c>
      <c r="AM495" s="830">
        <v>42.699999999999996</v>
      </c>
      <c r="AN495" s="824" t="s">
        <v>135</v>
      </c>
      <c r="AO495" s="705">
        <f t="shared" si="143"/>
        <v>-21.555931020277882</v>
      </c>
      <c r="AP495" s="706">
        <f t="shared" si="144"/>
        <v>16.472640408293543</v>
      </c>
      <c r="AQ495" s="846" t="str">
        <f t="shared" si="145"/>
        <v>n/a</v>
      </c>
      <c r="AR495" s="618">
        <f>INDEX(Historical!$C$7:$C$1227,MATCH(B495,Historical!$B$7:$B$1249,0))*IF(AH495="n/a",1.03,IF(AH495&lt;0,1.01,IF(AH495&gt;10,1.1,(1+AH495/100))))</f>
        <v>1.212</v>
      </c>
      <c r="AS495" s="844">
        <f t="shared" si="146"/>
        <v>1.3332000000000002</v>
      </c>
      <c r="AT495" s="844">
        <f t="shared" si="150"/>
        <v>1.4665200000000003</v>
      </c>
      <c r="AU495" s="844">
        <f t="shared" si="150"/>
        <v>1.6131720000000005</v>
      </c>
      <c r="AV495" s="844">
        <f t="shared" si="150"/>
        <v>1.7744892000000008</v>
      </c>
      <c r="AW495" s="618">
        <f t="shared" si="147"/>
        <v>7.3993812000000014</v>
      </c>
      <c r="AX495" s="713">
        <f t="shared" si="148"/>
        <v>9.2654410217881313</v>
      </c>
      <c r="AY495" s="891">
        <v>1.03</v>
      </c>
      <c r="AZ495" s="830">
        <v>36.61</v>
      </c>
      <c r="BA495" s="830">
        <v>-21.92</v>
      </c>
      <c r="BB495" s="830">
        <v>15.8</v>
      </c>
      <c r="BC495" s="830">
        <v>12.030000000000001</v>
      </c>
      <c r="BE495" s="594">
        <v>2010</v>
      </c>
      <c r="BF495" s="856">
        <f t="shared" si="149"/>
        <v>1</v>
      </c>
      <c r="BG495" s="840">
        <v>5.0999999999999996</v>
      </c>
      <c r="BH495" s="823" t="s">
        <v>4455</v>
      </c>
      <c r="BI495" s="823" t="s">
        <v>4456</v>
      </c>
    </row>
    <row r="496" spans="1:61" ht="11.25" hidden="1" customHeight="1" x14ac:dyDescent="0.2">
      <c r="A496" s="829" t="s">
        <v>5022</v>
      </c>
      <c r="B496" s="833" t="s">
        <v>307</v>
      </c>
      <c r="C496" s="889" t="s">
        <v>107</v>
      </c>
      <c r="D496" s="889" t="s">
        <v>117</v>
      </c>
      <c r="E496" s="699">
        <v>41</v>
      </c>
      <c r="F496" s="1153">
        <v>65</v>
      </c>
      <c r="G496" s="1150" t="s">
        <v>36</v>
      </c>
      <c r="H496" s="1150" t="s">
        <v>114</v>
      </c>
      <c r="I496" t="n">
        <v>23.99</v>
      </c>
      <c r="J496" s="618">
        <f t="shared" si="136"/>
        <v>3.8349312213422264</v>
      </c>
      <c r="K496" s="835">
        <v>0.23</v>
      </c>
      <c r="L496" s="845">
        <v>4</v>
      </c>
      <c r="M496" s="609">
        <f t="shared" si="137"/>
        <v>0.92</v>
      </c>
      <c r="N496" s="828" t="s">
        <v>147</v>
      </c>
      <c r="O496" s="700">
        <v>0.22</v>
      </c>
      <c r="P496" s="603">
        <v>44624</v>
      </c>
      <c r="Q496" s="603">
        <v>44635</v>
      </c>
      <c r="R496" s="609">
        <f t="shared" si="138"/>
        <v>4.5454545454545494</v>
      </c>
      <c r="S496" s="667">
        <f>IF(INDEX(Historical!$D$7:$D$1225,MATCH(B496,Historical!$B$7:$B$1249,0))=0,"n/a",(INDEX(Historical!$C$7:$C$1227,MATCH(B496,Historical!$B$7:$B$1249,0))/INDEX(Historical!$D$7:$D$1225,MATCH(B496,Historical!$B$7:$B$1249,0))-1)*100)</f>
        <v>4.7619047619047672</v>
      </c>
      <c r="T496" s="667">
        <f>IF(INDEX(Historical!$F$7:$F$1218,MATCH(B496,Historical!$B$7:$B$1249,0))=0,"n/a",((INDEX(Historical!$C$7:$C$1227,MATCH(B496,Historical!$B$7:$B$1249,0))/INDEX(Historical!$F$7:$F$1218,MATCH(B496,Historical!$B$7:$B$1249,0)))^(1/3)-1)*100)</f>
        <v>4.102866914963843</v>
      </c>
      <c r="U496" s="667">
        <f>IF(INDEX(Historical!$H$7:$H$1218,MATCH(B496,Historical!$B$7:$B$1249,0))=0,"n/a",((INDEX(Historical!$C$7:$C$1227,MATCH(B496,Historical!$B$7:$B$1249,0))/INDEX(Historical!$H$7:$H$1218,MATCH(B496,Historical!$B$7:$B$1249,0)))^(1/5)-1)*100)</f>
        <v>3.2486261992623389</v>
      </c>
      <c r="V496" s="667">
        <f>IF(INDEX(Historical!$N$7:$N$1218,MATCH(B496,Historical!$B$7:$B$1249,0))=0,"n/a",((INDEX(Historical!$C$7:$C$1227,MATCH(B496,Historical!$B$7:$B$1249,0))/INDEX(Historical!$N$7:$N$1218,MATCH(B496,Historical!$B$7:$B$1249,0)))^(1/10)-1)*100)</f>
        <v>2.3148008395632802</v>
      </c>
      <c r="W496" s="668">
        <f t="shared" si="139"/>
        <v>1.4034149909308129</v>
      </c>
      <c r="X496" s="669">
        <f t="shared" si="140"/>
        <v>0.12399336638405872</v>
      </c>
      <c r="Y496" s="634"/>
      <c r="Z496" s="618">
        <f t="shared" si="141"/>
        <v>35.114503816793892</v>
      </c>
      <c r="AA496" s="844">
        <f t="shared" si="142"/>
        <v>9.1564885496183201</v>
      </c>
      <c r="AB496" s="845">
        <v>12</v>
      </c>
      <c r="AC496" s="824">
        <v>2.62</v>
      </c>
      <c r="AD496" s="824">
        <v>0.93</v>
      </c>
      <c r="AE496" s="824">
        <v>0.86</v>
      </c>
      <c r="AF496" s="824">
        <v>1.31</v>
      </c>
      <c r="AG496" s="824">
        <v>12.5</v>
      </c>
      <c r="AH496" s="824">
        <v>170.4</v>
      </c>
      <c r="AI496" s="824">
        <v>-8.4500000000000011</v>
      </c>
      <c r="AJ496" s="824">
        <v>26.200000000000003</v>
      </c>
      <c r="AK496" s="824">
        <v>10</v>
      </c>
      <c r="AL496" s="836">
        <v>7420</v>
      </c>
      <c r="AM496" s="830">
        <v>0.1</v>
      </c>
      <c r="AN496" s="824">
        <v>0.28000000000000003</v>
      </c>
      <c r="AO496" s="705">
        <f t="shared" si="143"/>
        <v>-2.0729311290137549</v>
      </c>
      <c r="AP496" s="706">
        <f t="shared" si="144"/>
        <v>7.0835574206045653</v>
      </c>
      <c r="AQ496" s="846">
        <f t="shared" si="145"/>
        <v>-26.985541766639731</v>
      </c>
      <c r="AR496" s="618">
        <f>INDEX(Historical!$C$7:$C$1227,MATCH(B496,Historical!$B$7:$B$1249,0))*IF(AH496="n/a",1.03,IF(AH496&lt;0,1.01,IF(AH496&gt;10,1.1,(1+AH496/100))))</f>
        <v>0.96800000000000008</v>
      </c>
      <c r="AS496" s="844">
        <f t="shared" si="146"/>
        <v>0.9776800000000001</v>
      </c>
      <c r="AT496" s="844">
        <f t="shared" si="150"/>
        <v>1.0754480000000002</v>
      </c>
      <c r="AU496" s="844">
        <f t="shared" si="150"/>
        <v>1.1829928000000003</v>
      </c>
      <c r="AV496" s="844">
        <f t="shared" si="150"/>
        <v>1.3012920800000005</v>
      </c>
      <c r="AW496" s="618">
        <f t="shared" si="147"/>
        <v>5.5054128800000015</v>
      </c>
      <c r="AX496" s="713">
        <f t="shared" si="148"/>
        <v>22.948782325969162</v>
      </c>
      <c r="AY496" s="891">
        <v>0.82</v>
      </c>
      <c r="AZ496" s="830">
        <v>22.32</v>
      </c>
      <c r="BA496" s="830">
        <v>-5.84</v>
      </c>
      <c r="BB496" s="830">
        <v>7.580000000000001</v>
      </c>
      <c r="BC496" s="830">
        <v>7.8299999999999992</v>
      </c>
      <c r="BE496" s="594">
        <v>1982</v>
      </c>
      <c r="BF496" s="856">
        <f t="shared" si="149"/>
        <v>4</v>
      </c>
      <c r="BG496" s="840">
        <v>3.2</v>
      </c>
      <c r="BH496" s="823" t="s">
        <v>4455</v>
      </c>
      <c r="BI496" s="823" t="s">
        <v>4456</v>
      </c>
    </row>
    <row r="497" spans="1:61" ht="11.25" hidden="1" customHeight="1" x14ac:dyDescent="0.2">
      <c r="A497" s="148" t="s">
        <v>5023</v>
      </c>
      <c r="B497" s="567" t="s">
        <v>2566</v>
      </c>
      <c r="C497" s="889" t="s">
        <v>107</v>
      </c>
      <c r="D497" s="889" t="s">
        <v>4205</v>
      </c>
      <c r="E497" s="699">
        <v>7</v>
      </c>
      <c r="F497" s="1153">
        <v>608</v>
      </c>
      <c r="G497" s="1153" t="s">
        <v>105</v>
      </c>
      <c r="H497" s="1153" t="s">
        <v>105</v>
      </c>
      <c r="I497">
        <v>25.61</v>
      </c>
      <c r="J497" s="618">
        <f t="shared" si="136"/>
        <v>2.9675907848496679</v>
      </c>
      <c r="K497" s="835">
        <v>0.19</v>
      </c>
      <c r="L497" s="845">
        <v>4</v>
      </c>
      <c r="M497" s="609">
        <f t="shared" si="137"/>
        <v>0.76</v>
      </c>
      <c r="N497" s="828" t="s">
        <v>681</v>
      </c>
      <c r="O497" s="700">
        <v>0.18</v>
      </c>
      <c r="P497" s="895">
        <v>44407</v>
      </c>
      <c r="Q497" s="895">
        <v>44417</v>
      </c>
      <c r="R497" s="609">
        <f t="shared" si="138"/>
        <v>5.5555555555555607</v>
      </c>
      <c r="S497" s="667">
        <f>IF(INDEX(Historical!$D$7:$D$1225,MATCH(B497,Historical!$B$7:$B$1249,0))=0,"n/a",(INDEX(Historical!$C$7:$C$1227,MATCH(B497,Historical!$B$7:$B$1249,0))/INDEX(Historical!$D$7:$D$1225,MATCH(B497,Historical!$B$7:$B$1249,0))-1)*100)</f>
        <v>8.8235294117646959</v>
      </c>
      <c r="T497" s="667">
        <f>IF(INDEX(Historical!$F$7:$F$1218,MATCH(B497,Historical!$B$7:$B$1249,0))=0,"n/a",((INDEX(Historical!$C$7:$C$1227,MATCH(B497,Historical!$B$7:$B$1249,0))/INDEX(Historical!$F$7:$F$1218,MATCH(B497,Historical!$B$7:$B$1249,0)))^(1/3)-1)*100)</f>
        <v>13.960384306101293</v>
      </c>
      <c r="U497" s="667">
        <f>IF(INDEX(Historical!$H$7:$H$1218,MATCH(B497,Historical!$B$7:$B$1249,0))=0,"n/a",((INDEX(Historical!$C$7:$C$1227,MATCH(B497,Historical!$B$7:$B$1249,0))/INDEX(Historical!$H$7:$H$1218,MATCH(B497,Historical!$B$7:$B$1249,0)))^(1/5)-1)*100)</f>
        <v>16.153616167554617</v>
      </c>
      <c r="V497" s="667">
        <f>IF(INDEX(Historical!$N$7:$N$1218,MATCH(B497,Historical!$B$7:$B$1249,0))=0,"n/a",((INDEX(Historical!$C$7:$C$1227,MATCH(B497,Historical!$B$7:$B$1249,0))/INDEX(Historical!$N$7:$N$1218,MATCH(B497,Historical!$B$7:$B$1249,0)))^(1/10)-1)*100)</f>
        <v>0.70203870465042062</v>
      </c>
      <c r="W497" s="668">
        <f t="shared" si="139"/>
        <v>23.009580612223214</v>
      </c>
      <c r="X497" s="669">
        <f t="shared" si="140"/>
        <v>0.54758020906964799</v>
      </c>
      <c r="Y497" s="834"/>
      <c r="Z497" s="618">
        <f t="shared" si="141"/>
        <v>44.186046511627907</v>
      </c>
      <c r="AA497" s="844">
        <f t="shared" si="142"/>
        <v>14.88953488372093</v>
      </c>
      <c r="AB497" s="845">
        <v>12</v>
      </c>
      <c r="AC497" s="824">
        <v>1.72</v>
      </c>
      <c r="AD497" s="824" t="s">
        <v>135</v>
      </c>
      <c r="AE497" s="824">
        <v>2.86</v>
      </c>
      <c r="AF497" s="824">
        <v>1.28</v>
      </c>
      <c r="AG497" s="824">
        <v>7.8</v>
      </c>
      <c r="AH497" s="824">
        <v>23.400000000000002</v>
      </c>
      <c r="AI497" s="824">
        <v>13.56</v>
      </c>
      <c r="AJ497" s="824">
        <v>29.5</v>
      </c>
      <c r="AK497" s="824" t="s">
        <v>135</v>
      </c>
      <c r="AL497" s="836">
        <v>286.97000000000003</v>
      </c>
      <c r="AM497" s="830">
        <v>1</v>
      </c>
      <c r="AN497" s="824">
        <v>0.15</v>
      </c>
      <c r="AO497" s="705">
        <f t="shared" si="143"/>
        <v>4.2316720686833555</v>
      </c>
      <c r="AP497" s="706">
        <f t="shared" si="144"/>
        <v>19.121206952404286</v>
      </c>
      <c r="AQ497" s="846">
        <f t="shared" si="145"/>
        <v>-7.9647298256133148</v>
      </c>
      <c r="AR497" s="618">
        <f>INDEX(Historical!$C$7:$C$1227,MATCH(B497,Historical!$B$7:$B$1249,0))*IF(AH497="n/a",1.03,IF(AH497&lt;0,1.01,IF(AH497&gt;10,1.1,(1+AH497/100))))</f>
        <v>0.81400000000000006</v>
      </c>
      <c r="AS497" s="844">
        <f t="shared" si="146"/>
        <v>0.89540000000000008</v>
      </c>
      <c r="AT497" s="844">
        <f t="shared" si="150"/>
        <v>0.92226200000000014</v>
      </c>
      <c r="AU497" s="844">
        <f t="shared" si="150"/>
        <v>0.94992986000000013</v>
      </c>
      <c r="AV497" s="844">
        <f t="shared" si="150"/>
        <v>0.97842775580000019</v>
      </c>
      <c r="AW497" s="618">
        <f t="shared" si="147"/>
        <v>4.5600196158000008</v>
      </c>
      <c r="AX497" s="713">
        <f t="shared" si="148"/>
        <v>17.805621303397114</v>
      </c>
      <c r="AY497" s="891">
        <v>0.82</v>
      </c>
      <c r="AZ497" s="830">
        <v>23.380000000000003</v>
      </c>
      <c r="BA497" s="830">
        <v>-2.64</v>
      </c>
      <c r="BB497" s="830">
        <v>5.82</v>
      </c>
      <c r="BC497" s="830">
        <v>8.7900000000000009</v>
      </c>
      <c r="BE497" s="594">
        <v>2015</v>
      </c>
      <c r="BF497" s="856">
        <f t="shared" si="149"/>
        <v>1</v>
      </c>
      <c r="BG497" s="840">
        <v>0.70000000000000007</v>
      </c>
      <c r="BH497" s="823" t="s">
        <v>4455</v>
      </c>
      <c r="BI497" s="823" t="s">
        <v>4456</v>
      </c>
    </row>
    <row r="498" spans="1:61" ht="11.25" hidden="1" customHeight="1" x14ac:dyDescent="0.2">
      <c r="A498" s="829" t="s">
        <v>5024</v>
      </c>
      <c r="B498" s="833" t="s">
        <v>1474</v>
      </c>
      <c r="C498" s="889" t="s">
        <v>111</v>
      </c>
      <c r="D498" s="889" t="s">
        <v>210</v>
      </c>
      <c r="E498" s="699">
        <v>9</v>
      </c>
      <c r="F498" s="1153">
        <v>509</v>
      </c>
      <c r="G498" s="1153" t="s">
        <v>105</v>
      </c>
      <c r="H498" s="1153" t="s">
        <v>105</v>
      </c>
      <c r="I498" t="n">
        <v>90.43</v>
      </c>
      <c r="J498" s="618">
        <f t="shared" si="136"/>
        <v>1.6366250138228462</v>
      </c>
      <c r="K498" s="835">
        <v>0.37</v>
      </c>
      <c r="L498" s="845">
        <v>4</v>
      </c>
      <c r="M498" s="609">
        <f t="shared" si="137"/>
        <v>1.48</v>
      </c>
      <c r="N498" s="828" t="s">
        <v>511</v>
      </c>
      <c r="O498" s="700">
        <v>0.33</v>
      </c>
      <c r="P498" s="1006">
        <v>44512</v>
      </c>
      <c r="Q498" s="1006">
        <v>44529</v>
      </c>
      <c r="R498" s="609">
        <f t="shared" si="138"/>
        <v>12.121212121212114</v>
      </c>
      <c r="S498" s="667">
        <f>IF(INDEX(Historical!$D$7:$D$1225,MATCH(B498,Historical!$B$7:$B$1249,0))=0,"n/a",(INDEX(Historical!$C$7:$C$1227,MATCH(B498,Historical!$B$7:$B$1249,0))/INDEX(Historical!$D$7:$D$1225,MATCH(B498,Historical!$B$7:$B$1249,0))-1)*100)</f>
        <v>10.569105691056912</v>
      </c>
      <c r="T498" s="667">
        <f>IF(INDEX(Historical!$F$7:$F$1218,MATCH(B498,Historical!$B$7:$B$1249,0))=0,"n/a",((INDEX(Historical!$C$7:$C$1227,MATCH(B498,Historical!$B$7:$B$1249,0))/INDEX(Historical!$F$7:$F$1218,MATCH(B498,Historical!$B$7:$B$1249,0)))^(1/3)-1)*100)</f>
        <v>11.164957066285929</v>
      </c>
      <c r="U498" s="667">
        <f>IF(INDEX(Historical!$H$7:$H$1218,MATCH(B498,Historical!$B$7:$B$1249,0))=0,"n/a",((INDEX(Historical!$C$7:$C$1227,MATCH(B498,Historical!$B$7:$B$1249,0))/INDEX(Historical!$H$7:$H$1218,MATCH(B498,Historical!$B$7:$B$1249,0)))^(1/5)-1)*100)</f>
        <v>11.760635116972784</v>
      </c>
      <c r="V498" s="667" t="str">
        <f>IF(INDEX(Historical!$N$7:$N$1218,MATCH(B498,Historical!$B$7:$B$1249,0))=0,"n/a",((INDEX(Historical!$C$7:$C$1227,MATCH(B498,Historical!$B$7:$B$1249,0))/INDEX(Historical!$N$7:$N$1218,MATCH(B498,Historical!$B$7:$B$1249,0)))^(1/10)-1)*100)</f>
        <v>n/a</v>
      </c>
      <c r="W498" s="668" t="str">
        <f t="shared" si="139"/>
        <v>n/a</v>
      </c>
      <c r="X498" s="669" t="str">
        <f t="shared" si="140"/>
        <v>n/a</v>
      </c>
      <c r="Y498" s="631"/>
      <c r="Z498" s="618">
        <f t="shared" si="141"/>
        <v>108.02919708029196</v>
      </c>
      <c r="AA498" s="844">
        <f t="shared" si="142"/>
        <v>66.007299270072991</v>
      </c>
      <c r="AB498" s="845">
        <v>9</v>
      </c>
      <c r="AC498" s="824">
        <v>1.37</v>
      </c>
      <c r="AD498" s="824">
        <v>3.88</v>
      </c>
      <c r="AE498" s="824">
        <v>0.76</v>
      </c>
      <c r="AF498" s="824">
        <v>2.0499999999999998</v>
      </c>
      <c r="AG498" s="824">
        <v>3.1</v>
      </c>
      <c r="AH498" s="824">
        <v>-98.7</v>
      </c>
      <c r="AI498" s="824">
        <v>164.92</v>
      </c>
      <c r="AJ498" s="824">
        <v>-52.5</v>
      </c>
      <c r="AK498" s="824">
        <v>17.080000000000002</v>
      </c>
      <c r="AL498" s="836">
        <v>5990</v>
      </c>
      <c r="AM498" s="830">
        <v>0.6</v>
      </c>
      <c r="AN498" s="824">
        <v>0.21</v>
      </c>
      <c r="AO498" s="705">
        <f t="shared" si="143"/>
        <v>-52.610039139277362</v>
      </c>
      <c r="AP498" s="706">
        <f t="shared" si="144"/>
        <v>13.39726013079563</v>
      </c>
      <c r="AQ498" s="846">
        <f t="shared" si="145"/>
        <v>145.23454850285643</v>
      </c>
      <c r="AR498" s="618">
        <f>INDEX(Historical!$C$7:$C$1227,MATCH(B498,Historical!$B$7:$B$1249,0))*IF(AH498="n/a",1.03,IF(AH498&lt;0,1.01,IF(AH498&gt;10,1.1,(1+AH498/100))))</f>
        <v>1.3736000000000002</v>
      </c>
      <c r="AS498" s="844">
        <f t="shared" si="146"/>
        <v>1.5109600000000003</v>
      </c>
      <c r="AT498" s="844">
        <f t="shared" ref="AT498:AV517" si="151">IF($AK498="n/a",1.03*AS498,IF($AK498&lt;0,1.01*AS498,IF($AK498&gt;10,1.1*AS498,(1+$AK498/100)*AS498)))</f>
        <v>1.6620560000000004</v>
      </c>
      <c r="AU498" s="844">
        <f t="shared" si="151"/>
        <v>1.8282616000000007</v>
      </c>
      <c r="AV498" s="844">
        <f t="shared" si="151"/>
        <v>2.011087760000001</v>
      </c>
      <c r="AW498" s="618">
        <f t="shared" si="147"/>
        <v>8.3859653600000019</v>
      </c>
      <c r="AX498" s="713">
        <f t="shared" si="148"/>
        <v>9.273432887316158</v>
      </c>
      <c r="AY498" s="891">
        <v>1.39</v>
      </c>
      <c r="AZ498" s="830">
        <v>32.86</v>
      </c>
      <c r="BA498" s="830">
        <v>-26.44</v>
      </c>
      <c r="BB498" s="830">
        <v>11.39</v>
      </c>
      <c r="BC498" s="830">
        <v>2.6</v>
      </c>
      <c r="BE498" s="594">
        <v>2014</v>
      </c>
      <c r="BF498" s="856">
        <f t="shared" si="149"/>
        <v>1</v>
      </c>
      <c r="BG498" s="840">
        <v>1.3</v>
      </c>
      <c r="BH498" s="823" t="s">
        <v>4455</v>
      </c>
      <c r="BI498" s="823" t="s">
        <v>4456</v>
      </c>
    </row>
    <row r="499" spans="1:61" ht="11.25" hidden="1" customHeight="1" x14ac:dyDescent="0.2">
      <c r="A499" s="829" t="s">
        <v>5025</v>
      </c>
      <c r="B499" s="833" t="s">
        <v>1470</v>
      </c>
      <c r="C499" s="889" t="s">
        <v>4061</v>
      </c>
      <c r="D499" s="889" t="s">
        <v>4234</v>
      </c>
      <c r="E499" s="699">
        <v>10</v>
      </c>
      <c r="F499" s="1153">
        <v>493</v>
      </c>
      <c r="G499" s="1153" t="s">
        <v>105</v>
      </c>
      <c r="H499" s="1153" t="s">
        <v>105</v>
      </c>
      <c r="I499">
        <v>28.14</v>
      </c>
      <c r="J499" s="618">
        <f t="shared" si="136"/>
        <v>3.4541577825159915</v>
      </c>
      <c r="K499" s="835">
        <v>0.24299999999999999</v>
      </c>
      <c r="L499" s="845">
        <v>4</v>
      </c>
      <c r="M499" s="609">
        <f t="shared" si="137"/>
        <v>0.97199999999999998</v>
      </c>
      <c r="N499" s="828" t="s">
        <v>585</v>
      </c>
      <c r="O499" s="700">
        <v>0.22090000000000001</v>
      </c>
      <c r="P499" s="603">
        <v>44805</v>
      </c>
      <c r="Q499" s="603">
        <v>44827</v>
      </c>
      <c r="R499" s="609">
        <f t="shared" si="138"/>
        <v>10.004526935264817</v>
      </c>
      <c r="S499" s="667">
        <f>IF(INDEX(Historical!$D$7:$D$1225,MATCH(B499,Historical!$B$7:$B$1249,0))=0,"n/a",(INDEX(Historical!$C$7:$C$1227,MATCH(B499,Historical!$B$7:$B$1249,0))/INDEX(Historical!$D$7:$D$1225,MATCH(B499,Historical!$B$7:$B$1249,0))-1)*100)</f>
        <v>16.395252553132767</v>
      </c>
      <c r="T499" s="667">
        <f>IF(INDEX(Historical!$F$7:$F$1218,MATCH(B499,Historical!$B$7:$B$1249,0))=0,"n/a",((INDEX(Historical!$C$7:$C$1227,MATCH(B499,Historical!$B$7:$B$1249,0))/INDEX(Historical!$F$7:$F$1218,MATCH(B499,Historical!$B$7:$B$1249,0)))^(1/3)-1)*100)</f>
        <v>12.814923047891336</v>
      </c>
      <c r="U499" s="667">
        <f>IF(INDEX(Historical!$H$7:$H$1218,MATCH(B499,Historical!$B$7:$B$1249,0))=0,"n/a",((INDEX(Historical!$C$7:$C$1227,MATCH(B499,Historical!$B$7:$B$1249,0))/INDEX(Historical!$H$7:$H$1218,MATCH(B499,Historical!$B$7:$B$1249,0)))^(1/5)-1)*100)</f>
        <v>13.640913763748097</v>
      </c>
      <c r="V499" s="667" t="str">
        <f>IF(INDEX(Historical!$N$7:$N$1218,MATCH(B499,Historical!$B$7:$B$1249,0))=0,"n/a",((INDEX(Historical!$C$7:$C$1227,MATCH(B499,Historical!$B$7:$B$1249,0))/INDEX(Historical!$N$7:$N$1218,MATCH(B499,Historical!$B$7:$B$1249,0)))^(1/10)-1)*100)</f>
        <v>n/a</v>
      </c>
      <c r="W499" s="668" t="str">
        <f t="shared" si="139"/>
        <v>n/a</v>
      </c>
      <c r="X499" s="669" t="str">
        <f t="shared" si="140"/>
        <v>n/a</v>
      </c>
      <c r="Y499" s="834" t="s">
        <v>803</v>
      </c>
      <c r="Z499" s="618">
        <f t="shared" si="141"/>
        <v>179.99999999999997</v>
      </c>
      <c r="AA499" s="844">
        <f t="shared" si="142"/>
        <v>52.111111111111107</v>
      </c>
      <c r="AB499" s="845">
        <v>6</v>
      </c>
      <c r="AC499" s="824">
        <v>0.54</v>
      </c>
      <c r="AD499" s="824" t="s">
        <v>135</v>
      </c>
      <c r="AE499" s="824">
        <v>2.1800000000000002</v>
      </c>
      <c r="AF499" s="824">
        <v>2.0299999999999998</v>
      </c>
      <c r="AG499" s="824">
        <v>3.6999999999999997</v>
      </c>
      <c r="AH499" s="824">
        <v>28.599999999999998</v>
      </c>
      <c r="AI499" s="824">
        <v>4.67</v>
      </c>
      <c r="AJ499" s="824">
        <v>-18.3</v>
      </c>
      <c r="AK499" s="824">
        <v>-2.67</v>
      </c>
      <c r="AL499" s="836">
        <v>7650</v>
      </c>
      <c r="AM499" s="830">
        <v>2.2999999999999998</v>
      </c>
      <c r="AN499" s="824">
        <v>1.1000000000000001</v>
      </c>
      <c r="AO499" s="705">
        <f t="shared" si="143"/>
        <v>-35.01603956484702</v>
      </c>
      <c r="AP499" s="706">
        <f t="shared" si="144"/>
        <v>17.095071546264087</v>
      </c>
      <c r="AQ499" s="846">
        <f t="shared" si="145"/>
        <v>116.83127650119064</v>
      </c>
      <c r="AR499" s="618">
        <f>INDEX(Historical!$C$7:$C$1227,MATCH(B499,Historical!$B$7:$B$1249,0))*IF(AH499="n/a",1.03,IF(AH499&lt;0,1.01,IF(AH499&gt;10,1.1,(1+AH499/100))))</f>
        <v>0.92774000000000012</v>
      </c>
      <c r="AS499" s="844">
        <f t="shared" si="146"/>
        <v>0.9710654580000001</v>
      </c>
      <c r="AT499" s="844">
        <f t="shared" si="151"/>
        <v>0.98077611258000008</v>
      </c>
      <c r="AU499" s="844">
        <f t="shared" si="151"/>
        <v>0.99058387370580014</v>
      </c>
      <c r="AV499" s="844">
        <f t="shared" si="151"/>
        <v>1.0004897124428582</v>
      </c>
      <c r="AW499" s="618">
        <f t="shared" si="147"/>
        <v>4.8706551567286587</v>
      </c>
      <c r="AX499" s="713">
        <f t="shared" si="148"/>
        <v>17.308653719718048</v>
      </c>
      <c r="AY499" s="891">
        <v>1.03</v>
      </c>
      <c r="AZ499" s="830">
        <v>17.940000000000001</v>
      </c>
      <c r="BA499" s="830">
        <v>-39.800000000000004</v>
      </c>
      <c r="BB499" s="830">
        <v>5.2200000000000006</v>
      </c>
      <c r="BC499" s="830">
        <v>-19.3</v>
      </c>
      <c r="BE499" s="594">
        <v>2013</v>
      </c>
      <c r="BF499" s="856">
        <f t="shared" si="149"/>
        <v>1</v>
      </c>
      <c r="BG499" s="840">
        <v>1.5</v>
      </c>
      <c r="BH499" s="823" t="s">
        <v>4455</v>
      </c>
      <c r="BI499" s="823" t="s">
        <v>4456</v>
      </c>
    </row>
    <row r="500" spans="1:61" ht="11.25" hidden="1" customHeight="1" x14ac:dyDescent="0.2">
      <c r="A500" s="822" t="s">
        <v>5026</v>
      </c>
      <c r="B500" s="833" t="s">
        <v>2570</v>
      </c>
      <c r="C500" s="889" t="s">
        <v>130</v>
      </c>
      <c r="D500" s="889" t="s">
        <v>4196</v>
      </c>
      <c r="E500" s="699">
        <v>9</v>
      </c>
      <c r="F500" s="1153">
        <v>518</v>
      </c>
      <c r="G500" s="1129" t="s">
        <v>36</v>
      </c>
      <c r="H500" s="1129" t="s">
        <v>36</v>
      </c>
      <c r="I500" t="n">
        <v>55.97</v>
      </c>
      <c r="J500" s="618">
        <f t="shared" si="136"/>
        <v>2.9480078613542968</v>
      </c>
      <c r="K500" s="835">
        <v>0.41249999999999998</v>
      </c>
      <c r="L500" s="845">
        <v>4</v>
      </c>
      <c r="M500" s="609">
        <f t="shared" si="137"/>
        <v>1.65</v>
      </c>
      <c r="N500" s="828" t="s">
        <v>292</v>
      </c>
      <c r="O500" s="700">
        <v>0.39</v>
      </c>
      <c r="P500" s="603">
        <v>44606</v>
      </c>
      <c r="Q500" s="603">
        <v>44630</v>
      </c>
      <c r="R500" s="609">
        <f t="shared" si="138"/>
        <v>5.7692307692307594</v>
      </c>
      <c r="S500" s="667">
        <f>IF(INDEX(Historical!$D$7:$D$1225,MATCH(B500,Historical!$B$7:$B$1249,0))=0,"n/a",(INDEX(Historical!$C$7:$C$1227,MATCH(B500,Historical!$B$7:$B$1249,0))/INDEX(Historical!$D$7:$D$1225,MATCH(B500,Historical!$B$7:$B$1249,0))-1)*100)</f>
        <v>5.4054054054054168</v>
      </c>
      <c r="T500" s="667">
        <f>IF(INDEX(Historical!$F$7:$F$1218,MATCH(B500,Historical!$B$7:$B$1249,0))=0,"n/a",((INDEX(Historical!$C$7:$C$1227,MATCH(B500,Historical!$B$7:$B$1249,0))/INDEX(Historical!$F$7:$F$1218,MATCH(B500,Historical!$B$7:$B$1249,0)))^(1/3)-1)*100)</f>
        <v>5.1977860665757269</v>
      </c>
      <c r="U500" s="667">
        <f>IF(INDEX(Historical!$H$7:$H$1218,MATCH(B500,Historical!$B$7:$B$1249,0))=0,"n/a",((INDEX(Historical!$C$7:$C$1227,MATCH(B500,Historical!$B$7:$B$1249,0))/INDEX(Historical!$H$7:$H$1218,MATCH(B500,Historical!$B$7:$B$1249,0)))^(1/5)-1)*100)</f>
        <v>4.5304733581652101</v>
      </c>
      <c r="V500" s="667">
        <f>IF(INDEX(Historical!$N$7:$N$1218,MATCH(B500,Historical!$B$7:$B$1249,0))=0,"n/a",((INDEX(Historical!$C$7:$C$1227,MATCH(B500,Historical!$B$7:$B$1249,0))/INDEX(Historical!$N$7:$N$1218,MATCH(B500,Historical!$B$7:$B$1249,0)))^(1/10)-1)*100)</f>
        <v>2.7443061663912083</v>
      </c>
      <c r="W500" s="668">
        <f t="shared" si="139"/>
        <v>1.6508629443932747</v>
      </c>
      <c r="X500" s="669">
        <f t="shared" si="140"/>
        <v>0.2117043625310846</v>
      </c>
      <c r="Y500" s="621"/>
      <c r="Z500" s="618">
        <f t="shared" si="141"/>
        <v>23.53780313837375</v>
      </c>
      <c r="AA500" s="844">
        <f t="shared" si="142"/>
        <v>7.9843081312410842</v>
      </c>
      <c r="AB500" s="845">
        <v>12</v>
      </c>
      <c r="AC500" s="824">
        <v>7.01</v>
      </c>
      <c r="AD500" s="824">
        <v>0.93</v>
      </c>
      <c r="AE500" s="824">
        <v>1.62</v>
      </c>
      <c r="AF500" s="824">
        <v>2.06</v>
      </c>
      <c r="AG500" s="824">
        <v>27.1</v>
      </c>
      <c r="AH500" s="824">
        <v>80.400000000000006</v>
      </c>
      <c r="AI500" s="824">
        <v>-40.89</v>
      </c>
      <c r="AJ500" s="824">
        <v>21.4</v>
      </c>
      <c r="AK500" s="824">
        <v>9</v>
      </c>
      <c r="AL500" s="836">
        <v>2420</v>
      </c>
      <c r="AM500" s="830">
        <v>1.9300000000000002</v>
      </c>
      <c r="AN500" s="824">
        <v>0.7</v>
      </c>
      <c r="AO500" s="705">
        <f t="shared" si="143"/>
        <v>-0.50582691172157723</v>
      </c>
      <c r="AP500" s="706">
        <f t="shared" si="144"/>
        <v>7.478481219519507</v>
      </c>
      <c r="AQ500" s="846">
        <f t="shared" si="145"/>
        <v>-14.501007802283594</v>
      </c>
      <c r="AR500" s="618">
        <f>INDEX(Historical!$C$7:$C$1227,MATCH(B500,Historical!$B$7:$B$1249,0))*IF(AH500="n/a",1.03,IF(AH500&lt;0,1.01,IF(AH500&gt;10,1.1,(1+AH500/100))))</f>
        <v>1.7160000000000002</v>
      </c>
      <c r="AS500" s="844">
        <f t="shared" si="146"/>
        <v>1.7331600000000003</v>
      </c>
      <c r="AT500" s="844">
        <f t="shared" si="151"/>
        <v>1.8891444000000004</v>
      </c>
      <c r="AU500" s="844">
        <f t="shared" si="151"/>
        <v>2.0591673960000008</v>
      </c>
      <c r="AV500" s="844">
        <f t="shared" si="151"/>
        <v>2.244492461640001</v>
      </c>
      <c r="AW500" s="618">
        <f t="shared" si="147"/>
        <v>9.6419642576400015</v>
      </c>
      <c r="AX500" s="713">
        <f t="shared" si="148"/>
        <v>17.227022079042349</v>
      </c>
      <c r="AY500" s="891">
        <v>0.52</v>
      </c>
      <c r="AZ500" s="830">
        <v>13.370000000000001</v>
      </c>
      <c r="BA500" s="830">
        <v>-27.689999999999998</v>
      </c>
      <c r="BB500" s="830">
        <v>-2.81</v>
      </c>
      <c r="BC500" s="830">
        <v>-8.84</v>
      </c>
      <c r="BE500" s="594">
        <v>2014</v>
      </c>
      <c r="BF500" s="856">
        <f t="shared" si="149"/>
        <v>1</v>
      </c>
      <c r="BG500" s="840">
        <v>10.4</v>
      </c>
      <c r="BH500" s="823" t="s">
        <v>4455</v>
      </c>
      <c r="BI500" s="823" t="s">
        <v>4456</v>
      </c>
    </row>
    <row r="501" spans="1:61" ht="11.25" hidden="1" customHeight="1" x14ac:dyDescent="0.2">
      <c r="A501" s="829" t="s">
        <v>3804</v>
      </c>
      <c r="B501" s="833" t="s">
        <v>3805</v>
      </c>
      <c r="C501" s="889" t="s">
        <v>107</v>
      </c>
      <c r="D501" s="889" t="s">
        <v>4205</v>
      </c>
      <c r="E501" s="699">
        <v>9</v>
      </c>
      <c r="F501" s="1153">
        <v>513</v>
      </c>
      <c r="G501" s="1100" t="s">
        <v>105</v>
      </c>
      <c r="H501" s="1100" t="s">
        <v>105</v>
      </c>
      <c r="I501">
        <v>20.6</v>
      </c>
      <c r="J501" s="618">
        <f t="shared" si="136"/>
        <v>1.4563106796116503</v>
      </c>
      <c r="K501" s="835">
        <v>0.15</v>
      </c>
      <c r="L501" s="845">
        <v>2</v>
      </c>
      <c r="M501" s="609">
        <f t="shared" si="137"/>
        <v>0.3</v>
      </c>
      <c r="N501" s="828" t="s">
        <v>270</v>
      </c>
      <c r="O501" s="700">
        <v>0.14499999999999999</v>
      </c>
      <c r="P501" s="603">
        <v>44589</v>
      </c>
      <c r="Q501" s="603">
        <v>44603</v>
      </c>
      <c r="R501" s="609">
        <f t="shared" si="138"/>
        <v>3.4482758620689689</v>
      </c>
      <c r="S501" s="667">
        <f>IF(INDEX(Historical!$D$7:$D$1225,MATCH(B501,Historical!$B$7:$B$1249,0))=0,"n/a",(INDEX(Historical!$C$7:$C$1227,MATCH(B501,Historical!$B$7:$B$1249,0))/INDEX(Historical!$D$7:$D$1225,MATCH(B501,Historical!$B$7:$B$1249,0))-1)*100)</f>
        <v>3.5714285714285587</v>
      </c>
      <c r="T501" s="667">
        <f>IF(INDEX(Historical!$F$7:$F$1218,MATCH(B501,Historical!$B$7:$B$1249,0))=0,"n/a",((INDEX(Historical!$C$7:$C$1227,MATCH(B501,Historical!$B$7:$B$1249,0))/INDEX(Historical!$F$7:$F$1218,MATCH(B501,Historical!$B$7:$B$1249,0)))^(1/3)-1)*100)</f>
        <v>3.7070347012313709</v>
      </c>
      <c r="U501" s="667">
        <f>IF(INDEX(Historical!$H$7:$H$1218,MATCH(B501,Historical!$B$7:$B$1249,0))=0,"n/a",((INDEX(Historical!$C$7:$C$1227,MATCH(B501,Historical!$B$7:$B$1249,0))/INDEX(Historical!$H$7:$H$1218,MATCH(B501,Historical!$B$7:$B$1249,0)))^(1/5)-1)*100)</f>
        <v>3.8573773084258578</v>
      </c>
      <c r="V501" s="667" t="str">
        <f>IF(INDEX(Historical!$N$7:$N$1218,MATCH(B501,Historical!$B$7:$B$1249,0))=0,"n/a",((INDEX(Historical!$C$7:$C$1227,MATCH(B501,Historical!$B$7:$B$1249,0))/INDEX(Historical!$N$7:$N$1218,MATCH(B501,Historical!$B$7:$B$1249,0)))^(1/10)-1)*100)</f>
        <v>n/a</v>
      </c>
      <c r="W501" s="668" t="str">
        <f t="shared" si="139"/>
        <v>n/a</v>
      </c>
      <c r="X501" s="669">
        <f t="shared" si="140"/>
        <v>0.23958865269725824</v>
      </c>
      <c r="Y501" s="834"/>
      <c r="Z501" s="618">
        <f t="shared" si="141"/>
        <v>14.563106796116504</v>
      </c>
      <c r="AA501" s="844">
        <f t="shared" si="142"/>
        <v>10</v>
      </c>
      <c r="AB501" s="845">
        <v>12</v>
      </c>
      <c r="AC501" s="824">
        <v>2.06</v>
      </c>
      <c r="AD501" s="824" t="s">
        <v>135</v>
      </c>
      <c r="AE501" s="824">
        <v>3</v>
      </c>
      <c r="AF501" s="824">
        <v>1.49</v>
      </c>
      <c r="AG501" s="824">
        <v>13.5</v>
      </c>
      <c r="AH501" s="824">
        <v>18.8</v>
      </c>
      <c r="AI501" s="824" t="s">
        <v>135</v>
      </c>
      <c r="AJ501" s="824">
        <v>16.100000000000001</v>
      </c>
      <c r="AK501" s="824" t="s">
        <v>135</v>
      </c>
      <c r="AL501" s="836">
        <v>160</v>
      </c>
      <c r="AM501" s="830">
        <v>1.7999999999999998</v>
      </c>
      <c r="AN501" s="824">
        <v>0</v>
      </c>
      <c r="AO501" s="705">
        <f t="shared" si="143"/>
        <v>-4.6863120119624924</v>
      </c>
      <c r="AP501" s="706">
        <f t="shared" si="144"/>
        <v>5.3136879880375076</v>
      </c>
      <c r="AQ501" s="846">
        <f t="shared" si="145"/>
        <v>-18.622962561775314</v>
      </c>
      <c r="AR501" s="618">
        <f>INDEX(Historical!$C$7:$C$1227,MATCH(B501,Historical!$B$7:$B$1249,0))*IF(AH501="n/a",1.03,IF(AH501&lt;0,1.01,IF(AH501&gt;10,1.1,(1+AH501/100))))</f>
        <v>0.31900000000000001</v>
      </c>
      <c r="AS501" s="844">
        <f t="shared" si="146"/>
        <v>0.32857000000000003</v>
      </c>
      <c r="AT501" s="844">
        <f t="shared" si="151"/>
        <v>0.33842710000000004</v>
      </c>
      <c r="AU501" s="844">
        <f t="shared" si="151"/>
        <v>0.34857991300000002</v>
      </c>
      <c r="AV501" s="844">
        <f t="shared" si="151"/>
        <v>0.35903731039000003</v>
      </c>
      <c r="AW501" s="618">
        <f t="shared" si="147"/>
        <v>1.6936143233900001</v>
      </c>
      <c r="AX501" s="713">
        <f t="shared" si="148"/>
        <v>8.2214287543203888</v>
      </c>
      <c r="AY501" s="891">
        <v>0.36</v>
      </c>
      <c r="AZ501" s="830">
        <v>18.099999999999998</v>
      </c>
      <c r="BA501" s="830">
        <v>-5.29</v>
      </c>
      <c r="BB501" s="830">
        <v>3.7800000000000002</v>
      </c>
      <c r="BC501" s="830">
        <v>7.1999999999999993</v>
      </c>
      <c r="BE501" s="594">
        <v>2014</v>
      </c>
      <c r="BF501" s="856">
        <f t="shared" si="149"/>
        <v>1</v>
      </c>
      <c r="BG501" s="840">
        <v>0.89999999999999991</v>
      </c>
      <c r="BH501" s="823" t="s">
        <v>4455</v>
      </c>
      <c r="BI501" s="823" t="s">
        <v>4456</v>
      </c>
    </row>
    <row r="502" spans="1:61" ht="11.25" hidden="1" customHeight="1" x14ac:dyDescent="0.2">
      <c r="A502" s="822" t="s">
        <v>5124</v>
      </c>
      <c r="B502" s="833" t="s">
        <v>345</v>
      </c>
      <c r="C502" s="889" t="s">
        <v>127</v>
      </c>
      <c r="D502" s="889" t="s">
        <v>4202</v>
      </c>
      <c r="E502" s="699">
        <v>52</v>
      </c>
      <c r="F502" s="1153">
        <v>30</v>
      </c>
      <c r="G502" s="1128" t="s">
        <v>36</v>
      </c>
      <c r="H502" s="1128" t="s">
        <v>114</v>
      </c>
      <c r="I502" t="n">
        <v>82.23</v>
      </c>
      <c r="J502" s="618">
        <f t="shared" si="136"/>
        <v>2.3835583120515627</v>
      </c>
      <c r="K502" s="835">
        <v>0.49</v>
      </c>
      <c r="L502" s="845">
        <v>4</v>
      </c>
      <c r="M502" s="609">
        <f t="shared" si="137"/>
        <v>1.96</v>
      </c>
      <c r="N502" s="828" t="s">
        <v>282</v>
      </c>
      <c r="O502" s="700">
        <v>0.47</v>
      </c>
      <c r="P502" s="603">
        <v>44742</v>
      </c>
      <c r="Q502" s="603">
        <v>44764</v>
      </c>
      <c r="R502" s="609">
        <f t="shared" si="138"/>
        <v>4.2553191489361746</v>
      </c>
      <c r="S502" s="667">
        <f>IF(INDEX(Historical!$D$7:$D$1225,MATCH(B502,Historical!$B$7:$B$1249,0))=0,"n/a",(INDEX(Historical!$C$7:$C$1227,MATCH(B502,Historical!$B$7:$B$1249,0))/INDEX(Historical!$D$7:$D$1225,MATCH(B502,Historical!$B$7:$B$1249,0))-1)*100)</f>
        <v>2.2222222222222143</v>
      </c>
      <c r="T502" s="667">
        <f>IF(INDEX(Historical!$F$7:$F$1218,MATCH(B502,Historical!$B$7:$B$1249,0))=0,"n/a",((INDEX(Historical!$C$7:$C$1227,MATCH(B502,Historical!$B$7:$B$1249,0))/INDEX(Historical!$F$7:$F$1218,MATCH(B502,Historical!$B$7:$B$1249,0)))^(1/3)-1)*100)</f>
        <v>8.5138345254405436</v>
      </c>
      <c r="U502" s="667">
        <f>IF(INDEX(Historical!$H$7:$H$1218,MATCH(B502,Historical!$B$7:$B$1249,0))=0,"n/a",((INDEX(Historical!$C$7:$C$1227,MATCH(B502,Historical!$B$7:$B$1249,0))/INDEX(Historical!$H$7:$H$1218,MATCH(B502,Historical!$B$7:$B$1249,0)))^(1/5)-1)*100)</f>
        <v>8.2129477676936791</v>
      </c>
      <c r="V502" s="667">
        <f>IF(INDEX(Historical!$N$7:$N$1218,MATCH(B502,Historical!$B$7:$B$1249,0))=0,"n/a",((INDEX(Historical!$C$7:$C$1227,MATCH(B502,Historical!$B$7:$B$1249,0))/INDEX(Historical!$N$7:$N$1218,MATCH(B502,Historical!$B$7:$B$1249,0)))^(1/10)-1)*100)</f>
        <v>5.8713493725206511</v>
      </c>
      <c r="W502" s="668">
        <f t="shared" si="139"/>
        <v>1.3988177583388719</v>
      </c>
      <c r="X502" s="669">
        <f t="shared" si="140"/>
        <v>1.6761117893252404</v>
      </c>
      <c r="Y502" s="626"/>
      <c r="Z502" s="618">
        <f t="shared" si="141"/>
        <v>69.503546099290787</v>
      </c>
      <c r="AA502" s="844">
        <f t="shared" si="142"/>
        <v>29.159574468085111</v>
      </c>
      <c r="AB502" s="845">
        <v>6</v>
      </c>
      <c r="AC502" s="824">
        <v>2.82</v>
      </c>
      <c r="AD502" s="824">
        <v>1.64</v>
      </c>
      <c r="AE502" s="824">
        <v>0.61</v>
      </c>
      <c r="AF502" s="824">
        <v>38.68</v>
      </c>
      <c r="AG502" s="824">
        <v>114.8</v>
      </c>
      <c r="AH502" s="824">
        <v>159</v>
      </c>
      <c r="AI502" s="824">
        <v>13.87</v>
      </c>
      <c r="AJ502" s="824">
        <v>4.9000000000000004</v>
      </c>
      <c r="AK502" s="824">
        <v>18.399999999999999</v>
      </c>
      <c r="AL502" s="836">
        <v>43200</v>
      </c>
      <c r="AM502" s="830">
        <v>0.2</v>
      </c>
      <c r="AN502" s="824">
        <v>9.6999999999999993</v>
      </c>
      <c r="AO502" s="705">
        <f t="shared" si="143"/>
        <v>-18.563068388339872</v>
      </c>
      <c r="AP502" s="706">
        <f t="shared" si="144"/>
        <v>10.596506079745241</v>
      </c>
      <c r="AQ502" s="846">
        <f t="shared" si="145"/>
        <v>608.01517260124433</v>
      </c>
      <c r="AR502" s="618">
        <f>INDEX(Historical!$C$7:$C$1227,MATCH(B502,Historical!$B$7:$B$1249,0))*IF(AH502="n/a",1.03,IF(AH502&lt;0,1.01,IF(AH502&gt;10,1.1,(1+AH502/100))))</f>
        <v>2.0240000000000005</v>
      </c>
      <c r="AS502" s="844">
        <f t="shared" si="146"/>
        <v>2.2264000000000008</v>
      </c>
      <c r="AT502" s="844">
        <f t="shared" si="151"/>
        <v>2.449040000000001</v>
      </c>
      <c r="AU502" s="844">
        <f t="shared" si="151"/>
        <v>2.6939440000000014</v>
      </c>
      <c r="AV502" s="844">
        <f t="shared" si="151"/>
        <v>2.9633384000000018</v>
      </c>
      <c r="AW502" s="618">
        <f t="shared" si="147"/>
        <v>12.356722400000004</v>
      </c>
      <c r="AX502" s="713">
        <f t="shared" si="148"/>
        <v>15.027024686853952</v>
      </c>
      <c r="AY502" s="891">
        <v>1.0900000000000001</v>
      </c>
      <c r="AZ502" s="830">
        <v>27.13</v>
      </c>
      <c r="BA502" s="830">
        <v>-5.48</v>
      </c>
      <c r="BB502" s="830">
        <v>8.59</v>
      </c>
      <c r="BC502" s="830">
        <v>4.5600000000000005</v>
      </c>
      <c r="BE502" s="594">
        <v>1971</v>
      </c>
      <c r="BF502" s="856">
        <f t="shared" si="149"/>
        <v>6</v>
      </c>
      <c r="BG502" s="840">
        <v>6.6000000000000005</v>
      </c>
      <c r="BH502" s="823" t="s">
        <v>4455</v>
      </c>
      <c r="BI502" s="823" t="s">
        <v>4456</v>
      </c>
    </row>
    <row r="503" spans="1:61" ht="11.25" hidden="1" customHeight="1" x14ac:dyDescent="0.2">
      <c r="A503" s="822" t="s">
        <v>5027</v>
      </c>
      <c r="B503" s="833" t="s">
        <v>1490</v>
      </c>
      <c r="C503" s="889" t="s">
        <v>4061</v>
      </c>
      <c r="D503" s="889" t="s">
        <v>4192</v>
      </c>
      <c r="E503" s="699">
        <v>12</v>
      </c>
      <c r="F503" s="1153">
        <v>359</v>
      </c>
      <c r="G503" s="1153" t="s">
        <v>36</v>
      </c>
      <c r="H503" s="1153" t="s">
        <v>36</v>
      </c>
      <c r="I503" t="n">
        <v>119.51</v>
      </c>
      <c r="J503" s="618">
        <f t="shared" si="136"/>
        <v>2.6441301983097647</v>
      </c>
      <c r="K503" s="835">
        <v>0.79</v>
      </c>
      <c r="L503" s="845">
        <v>4</v>
      </c>
      <c r="M503" s="609">
        <f t="shared" si="137"/>
        <v>3.16</v>
      </c>
      <c r="N503" s="828" t="s">
        <v>634</v>
      </c>
      <c r="O503" s="700">
        <v>0.66</v>
      </c>
      <c r="P503" s="603">
        <v>44692</v>
      </c>
      <c r="Q503" s="603">
        <v>44707</v>
      </c>
      <c r="R503" s="609">
        <f t="shared" si="138"/>
        <v>19.696969696969695</v>
      </c>
      <c r="S503" s="667">
        <f>IF(INDEX(Historical!$D$7:$D$1225,MATCH(B503,Historical!$B$7:$B$1249,0))=0,"n/a",(INDEX(Historical!$C$7:$C$1227,MATCH(B503,Historical!$B$7:$B$1249,0))/INDEX(Historical!$D$7:$D$1225,MATCH(B503,Historical!$B$7:$B$1249,0))-1)*100)</f>
        <v>4.8387096774193505</v>
      </c>
      <c r="T503" s="667">
        <f>IF(INDEX(Historical!$F$7:$F$1218,MATCH(B503,Historical!$B$7:$B$1249,0))=0,"n/a",((INDEX(Historical!$C$7:$C$1227,MATCH(B503,Historical!$B$7:$B$1249,0))/INDEX(Historical!$F$7:$F$1218,MATCH(B503,Historical!$B$7:$B$1249,0)))^(1/3)-1)*100)</f>
        <v>6.0487656968408743</v>
      </c>
      <c r="U503" s="667">
        <f>IF(INDEX(Historical!$H$7:$H$1218,MATCH(B503,Historical!$B$7:$B$1249,0))=0,"n/a",((INDEX(Historical!$C$7:$C$1227,MATCH(B503,Historical!$B$7:$B$1249,0))/INDEX(Historical!$H$7:$H$1218,MATCH(B503,Historical!$B$7:$B$1249,0)))^(1/5)-1)*100)</f>
        <v>8.1165393261328767</v>
      </c>
      <c r="V503" s="667">
        <f>IF(INDEX(Historical!$N$7:$N$1218,MATCH(B503,Historical!$B$7:$B$1249,0))=0,"n/a",((INDEX(Historical!$C$7:$C$1227,MATCH(B503,Historical!$B$7:$B$1249,0))/INDEX(Historical!$N$7:$N$1218,MATCH(B503,Historical!$B$7:$B$1249,0)))^(1/10)-1)*100)</f>
        <v>7.5985288632311354</v>
      </c>
      <c r="W503" s="668">
        <f t="shared" si="139"/>
        <v>1.0681724676217741</v>
      </c>
      <c r="X503" s="669">
        <f t="shared" si="140"/>
        <v>0.73786721146662515</v>
      </c>
      <c r="Y503" s="640"/>
      <c r="Z503" s="618">
        <f t="shared" si="141"/>
        <v>79.797979797979806</v>
      </c>
      <c r="AA503" s="844">
        <f t="shared" si="142"/>
        <v>30.179292929292931</v>
      </c>
      <c r="AB503" s="845">
        <v>5</v>
      </c>
      <c r="AC503" s="824">
        <v>3.96</v>
      </c>
      <c r="AD503" s="824">
        <v>2.12</v>
      </c>
      <c r="AE503" s="824">
        <v>9.1199999999999992</v>
      </c>
      <c r="AF503" s="824">
        <v>13.79</v>
      </c>
      <c r="AG503" s="824">
        <v>45.6</v>
      </c>
      <c r="AH503" s="824">
        <v>26.6</v>
      </c>
      <c r="AI503" s="824">
        <v>7.0499999999999989</v>
      </c>
      <c r="AJ503" s="824">
        <v>11</v>
      </c>
      <c r="AK503" s="824">
        <v>14.31</v>
      </c>
      <c r="AL503" s="836">
        <v>43170</v>
      </c>
      <c r="AM503" s="830">
        <v>10.7</v>
      </c>
      <c r="AN503" s="824">
        <v>0.26</v>
      </c>
      <c r="AO503" s="705">
        <f t="shared" si="143"/>
        <v>-19.41862340485029</v>
      </c>
      <c r="AP503" s="706">
        <f t="shared" si="144"/>
        <v>10.76066952444264</v>
      </c>
      <c r="AQ503" s="846">
        <f t="shared" si="145"/>
        <v>330.07619453867295</v>
      </c>
      <c r="AR503" s="618">
        <f>INDEX(Historical!$C$7:$C$1227,MATCH(B503,Historical!$B$7:$B$1249,0))*IF(AH503="n/a",1.03,IF(AH503&lt;0,1.01,IF(AH503&gt;10,1.1,(1+AH503/100))))</f>
        <v>2.8600000000000003</v>
      </c>
      <c r="AS503" s="844">
        <f t="shared" si="146"/>
        <v>3.0616300000000005</v>
      </c>
      <c r="AT503" s="844">
        <f t="shared" si="151"/>
        <v>3.3677930000000007</v>
      </c>
      <c r="AU503" s="844">
        <f t="shared" si="151"/>
        <v>3.704572300000001</v>
      </c>
      <c r="AV503" s="844">
        <f t="shared" si="151"/>
        <v>4.0750295300000019</v>
      </c>
      <c r="AW503" s="618">
        <f t="shared" si="147"/>
        <v>17.069024830000004</v>
      </c>
      <c r="AX503" s="713">
        <f t="shared" si="148"/>
        <v>14.282507597690572</v>
      </c>
      <c r="AY503" s="891">
        <v>0.98</v>
      </c>
      <c r="AZ503" s="830">
        <v>17.39</v>
      </c>
      <c r="BA503" s="830">
        <v>-12.61</v>
      </c>
      <c r="BB503" s="830">
        <v>6.9599999999999991</v>
      </c>
      <c r="BC503" s="830">
        <v>1.1299999999999999</v>
      </c>
      <c r="BE503" s="594">
        <v>2011</v>
      </c>
      <c r="BF503" s="856">
        <f t="shared" si="149"/>
        <v>1</v>
      </c>
      <c r="BG503" s="840">
        <v>14.899999999999999</v>
      </c>
      <c r="BH503" s="823" t="s">
        <v>4455</v>
      </c>
      <c r="BI503" s="823" t="s">
        <v>4456</v>
      </c>
    </row>
    <row r="504" spans="1:61" ht="11.25" hidden="1" customHeight="1" x14ac:dyDescent="0.2">
      <c r="A504" s="829" t="s">
        <v>4790</v>
      </c>
      <c r="B504" s="833" t="s">
        <v>554</v>
      </c>
      <c r="C504" s="889" t="s">
        <v>107</v>
      </c>
      <c r="D504" s="889" t="s">
        <v>4205</v>
      </c>
      <c r="E504" s="699">
        <v>30</v>
      </c>
      <c r="F504" s="1153">
        <v>98</v>
      </c>
      <c r="G504" s="1159" t="s">
        <v>36</v>
      </c>
      <c r="H504" s="1159" t="s">
        <v>105</v>
      </c>
      <c r="I504" s="832">
        <v>34.979999999999997</v>
      </c>
      <c r="J504" s="618">
        <f t="shared" si="136"/>
        <v>2.3441966838193253</v>
      </c>
      <c r="K504" s="835">
        <v>0.20499999999999999</v>
      </c>
      <c r="L504" s="845">
        <v>4</v>
      </c>
      <c r="M504" s="609">
        <f t="shared" si="137"/>
        <v>0.82</v>
      </c>
      <c r="N504" s="828" t="s">
        <v>118</v>
      </c>
      <c r="O504" s="700">
        <v>0.185</v>
      </c>
      <c r="P504" s="603">
        <v>44599</v>
      </c>
      <c r="Q504" s="603">
        <v>44621</v>
      </c>
      <c r="R504" s="609">
        <f t="shared" si="138"/>
        <v>10.810810810810805</v>
      </c>
      <c r="S504" s="667">
        <f>IF(INDEX(Historical!$D$7:$D$1225,MATCH(B504,Historical!$B$7:$B$1249,0))=0,"n/a",(INDEX(Historical!$C$7:$C$1227,MATCH(B504,Historical!$B$7:$B$1249,0))/INDEX(Historical!$D$7:$D$1225,MATCH(B504,Historical!$B$7:$B$1249,0))-1)*100)</f>
        <v>5.7142857142857162</v>
      </c>
      <c r="T504" s="667">
        <f>IF(INDEX(Historical!$F$7:$F$1218,MATCH(B504,Historical!$B$7:$B$1249,0))=0,"n/a",((INDEX(Historical!$C$7:$C$1227,MATCH(B504,Historical!$B$7:$B$1249,0))/INDEX(Historical!$F$7:$F$1218,MATCH(B504,Historical!$B$7:$B$1249,0)))^(1/3)-1)*100)</f>
        <v>8.4595775991327393</v>
      </c>
      <c r="U504" s="667">
        <f>IF(INDEX(Historical!$H$7:$H$1218,MATCH(B504,Historical!$B$7:$B$1249,0))=0,"n/a",((INDEX(Historical!$C$7:$C$1227,MATCH(B504,Historical!$B$7:$B$1249,0))/INDEX(Historical!$H$7:$H$1218,MATCH(B504,Historical!$B$7:$B$1249,0)))^(1/5)-1)*100)</f>
        <v>7.3113541506014013</v>
      </c>
      <c r="V504" s="667">
        <f>IF(INDEX(Historical!$N$7:$N$1218,MATCH(B504,Historical!$B$7:$B$1249,0))=0,"n/a",((INDEX(Historical!$C$7:$C$1227,MATCH(B504,Historical!$B$7:$B$1249,0))/INDEX(Historical!$N$7:$N$1218,MATCH(B504,Historical!$B$7:$B$1249,0)))^(1/10)-1)*100)</f>
        <v>5.8274284018819511</v>
      </c>
      <c r="W504" s="668">
        <f t="shared" si="139"/>
        <v>1.2546450417546477</v>
      </c>
      <c r="X504" s="669">
        <f t="shared" si="140"/>
        <v>0.46867654811547443</v>
      </c>
      <c r="Y504" s="833"/>
      <c r="Z504" s="618">
        <f t="shared" si="141"/>
        <v>24.117647058823529</v>
      </c>
      <c r="AA504" s="844">
        <f t="shared" si="142"/>
        <v>10.288235294117646</v>
      </c>
      <c r="AB504" s="845">
        <v>12</v>
      </c>
      <c r="AC504" s="824">
        <v>3.4</v>
      </c>
      <c r="AD504" s="824" t="s">
        <v>135</v>
      </c>
      <c r="AE504" s="824">
        <v>2.76</v>
      </c>
      <c r="AF504" s="824">
        <v>1.53</v>
      </c>
      <c r="AG504" s="824">
        <v>13.600000000000001</v>
      </c>
      <c r="AH504" s="824">
        <v>32.6</v>
      </c>
      <c r="AI504" s="824" t="s">
        <v>135</v>
      </c>
      <c r="AJ504" s="824">
        <v>15.6</v>
      </c>
      <c r="AK504" s="824" t="s">
        <v>135</v>
      </c>
      <c r="AL504" s="836">
        <v>418.99</v>
      </c>
      <c r="AM504" s="830">
        <v>10.8</v>
      </c>
      <c r="AN504" s="824">
        <v>0.22</v>
      </c>
      <c r="AO504" s="705">
        <f t="shared" si="143"/>
        <v>-0.63268445969691989</v>
      </c>
      <c r="AP504" s="706">
        <f t="shared" si="144"/>
        <v>9.6555508344207261</v>
      </c>
      <c r="AQ504" s="846">
        <f t="shared" si="145"/>
        <v>-16.357905334694067</v>
      </c>
      <c r="AR504" s="618">
        <f>INDEX(Historical!$C$7:$C$1227,MATCH(B504,Historical!$B$7:$B$1249,0))*IF(AH504="n/a",1.03,IF(AH504&lt;0,1.01,IF(AH504&gt;10,1.1,(1+AH504/100))))</f>
        <v>0.81400000000000006</v>
      </c>
      <c r="AS504" s="844">
        <f t="shared" si="146"/>
        <v>0.83842000000000005</v>
      </c>
      <c r="AT504" s="844">
        <f t="shared" si="151"/>
        <v>0.86357260000000002</v>
      </c>
      <c r="AU504" s="844">
        <f t="shared" si="151"/>
        <v>0.889479778</v>
      </c>
      <c r="AV504" s="844">
        <f t="shared" si="151"/>
        <v>0.91616417134000006</v>
      </c>
      <c r="AW504" s="618">
        <f t="shared" si="147"/>
        <v>4.32163654934</v>
      </c>
      <c r="AX504" s="713">
        <f t="shared" si="148"/>
        <v>12.354592765408807</v>
      </c>
      <c r="AY504" s="891">
        <v>0.52</v>
      </c>
      <c r="AZ504" s="830">
        <v>22.439999999999998</v>
      </c>
      <c r="BA504" s="830">
        <v>-24.740000000000002</v>
      </c>
      <c r="BB504" s="830">
        <v>11.24</v>
      </c>
      <c r="BC504" s="830">
        <v>3.2199999999999998</v>
      </c>
      <c r="BE504" s="594">
        <v>1995</v>
      </c>
      <c r="BF504" s="856">
        <f t="shared" si="149"/>
        <v>3</v>
      </c>
      <c r="BG504" s="840">
        <v>0.89999999999999991</v>
      </c>
      <c r="BH504" s="823" t="s">
        <v>4455</v>
      </c>
      <c r="BI504" s="823" t="s">
        <v>4456</v>
      </c>
    </row>
    <row r="505" spans="1:61" ht="11.25" hidden="1" customHeight="1" x14ac:dyDescent="0.2">
      <c r="A505" s="829" t="s">
        <v>5030</v>
      </c>
      <c r="B505" s="833" t="s">
        <v>1496</v>
      </c>
      <c r="C505" s="889" t="s">
        <v>107</v>
      </c>
      <c r="D505" s="889" t="s">
        <v>4205</v>
      </c>
      <c r="E505" s="699">
        <v>10</v>
      </c>
      <c r="F505" s="1153">
        <v>471</v>
      </c>
      <c r="G505" s="1127" t="s">
        <v>36</v>
      </c>
      <c r="H505" s="1127" t="s">
        <v>114</v>
      </c>
      <c r="I505">
        <v>30.37</v>
      </c>
      <c r="J505" s="618">
        <f t="shared" si="136"/>
        <v>2.3707606190319392</v>
      </c>
      <c r="K505" s="835">
        <v>0.18</v>
      </c>
      <c r="L505" s="845">
        <v>4</v>
      </c>
      <c r="M505" s="609">
        <f t="shared" si="137"/>
        <v>0.72</v>
      </c>
      <c r="N505" s="828" t="s">
        <v>147</v>
      </c>
      <c r="O505" s="702">
        <v>0.17</v>
      </c>
      <c r="P505" s="603">
        <v>44622</v>
      </c>
      <c r="Q505" s="603">
        <v>44635</v>
      </c>
      <c r="R505" s="609">
        <f t="shared" si="138"/>
        <v>5.8823529411764595</v>
      </c>
      <c r="S505" s="667">
        <f>IF(INDEX(Historical!$D$7:$D$1225,MATCH(B505,Historical!$B$7:$B$1249,0))=0,"n/a",(INDEX(Historical!$C$7:$C$1227,MATCH(B505,Historical!$B$7:$B$1249,0))/INDEX(Historical!$D$7:$D$1225,MATCH(B505,Historical!$B$7:$B$1249,0))-1)*100)</f>
        <v>10.000000000000009</v>
      </c>
      <c r="T505" s="667">
        <f>IF(INDEX(Historical!$F$7:$F$1218,MATCH(B505,Historical!$B$7:$B$1249,0))=0,"n/a",((INDEX(Historical!$C$7:$C$1227,MATCH(B505,Historical!$B$7:$B$1249,0))/INDEX(Historical!$F$7:$F$1218,MATCH(B505,Historical!$B$7:$B$1249,0)))^(1/3)-1)*100)</f>
        <v>8.2713447015707828</v>
      </c>
      <c r="U505" s="667">
        <f>IF(INDEX(Historical!$H$7:$H$1218,MATCH(B505,Historical!$B$7:$B$1249,0))=0,"n/a",((INDEX(Historical!$C$7:$C$1227,MATCH(B505,Historical!$B$7:$B$1249,0))/INDEX(Historical!$H$7:$H$1218,MATCH(B505,Historical!$B$7:$B$1249,0)))^(1/5)-1)*100)</f>
        <v>13.823151176952674</v>
      </c>
      <c r="V505" s="667">
        <f>IF(INDEX(Historical!$N$7:$N$1218,MATCH(B505,Historical!$B$7:$B$1249,0))=0,"n/a",((INDEX(Historical!$C$7:$C$1227,MATCH(B505,Historical!$B$7:$B$1249,0))/INDEX(Historical!$N$7:$N$1218,MATCH(B505,Historical!$B$7:$B$1249,0)))^(1/10)-1)*100)</f>
        <v>24.676517624525673</v>
      </c>
      <c r="W505" s="668">
        <f t="shared" si="139"/>
        <v>0.56017430770758436</v>
      </c>
      <c r="X505" s="669">
        <f t="shared" si="140"/>
        <v>1.1714534895722606</v>
      </c>
      <c r="Y505" s="636" t="s">
        <v>432</v>
      </c>
      <c r="Z505" s="618">
        <f t="shared" si="141"/>
        <v>27.27272727272727</v>
      </c>
      <c r="AA505" s="844">
        <f t="shared" si="142"/>
        <v>11.503787878787879</v>
      </c>
      <c r="AB505" s="845">
        <v>12</v>
      </c>
      <c r="AC505" s="824">
        <v>2.64</v>
      </c>
      <c r="AD505" s="824" t="s">
        <v>135</v>
      </c>
      <c r="AE505" s="824">
        <v>3.34</v>
      </c>
      <c r="AF505" s="824">
        <v>1.54</v>
      </c>
      <c r="AG505" s="824">
        <v>12.4</v>
      </c>
      <c r="AH505" s="824">
        <v>35</v>
      </c>
      <c r="AI505" s="824" t="s">
        <v>135</v>
      </c>
      <c r="AJ505" s="824">
        <v>11.799999999999999</v>
      </c>
      <c r="AK505" s="824" t="s">
        <v>135</v>
      </c>
      <c r="AL505" s="836">
        <v>164.56</v>
      </c>
      <c r="AM505" s="830">
        <v>1</v>
      </c>
      <c r="AN505" s="824">
        <v>0.15</v>
      </c>
      <c r="AO505" s="705">
        <f t="shared" si="143"/>
        <v>4.6901239171967326</v>
      </c>
      <c r="AP505" s="706">
        <f t="shared" si="144"/>
        <v>16.193911795984612</v>
      </c>
      <c r="AQ505" s="846">
        <f t="shared" si="145"/>
        <v>-11.266107356299859</v>
      </c>
      <c r="AR505" s="618">
        <f>INDEX(Historical!$C$7:$C$1227,MATCH(B505,Historical!$B$7:$B$1249,0))*IF(AH505="n/a",1.03,IF(AH505&lt;0,1.01,IF(AH505&gt;10,1.1,(1+AH505/100))))</f>
        <v>0.72600000000000009</v>
      </c>
      <c r="AS505" s="844">
        <f t="shared" si="146"/>
        <v>0.74778000000000011</v>
      </c>
      <c r="AT505" s="844">
        <f t="shared" si="151"/>
        <v>0.77021340000000016</v>
      </c>
      <c r="AU505" s="844">
        <f t="shared" si="151"/>
        <v>0.79331980200000018</v>
      </c>
      <c r="AV505" s="844">
        <f t="shared" si="151"/>
        <v>0.81711939606000017</v>
      </c>
      <c r="AW505" s="618">
        <f t="shared" si="147"/>
        <v>3.8544325980600007</v>
      </c>
      <c r="AX505" s="713">
        <f t="shared" si="148"/>
        <v>12.691579183602242</v>
      </c>
      <c r="AY505" s="891">
        <v>0.69</v>
      </c>
      <c r="AZ505" s="830">
        <v>21.7</v>
      </c>
      <c r="BA505" s="830">
        <v>-0.92999999999999994</v>
      </c>
      <c r="BB505" s="830">
        <v>11.3</v>
      </c>
      <c r="BC505" s="830">
        <v>9.26</v>
      </c>
      <c r="BE505" s="594">
        <v>2013</v>
      </c>
      <c r="BF505" s="856">
        <f t="shared" si="149"/>
        <v>1</v>
      </c>
      <c r="BG505" s="840">
        <v>0.89999999999999991</v>
      </c>
      <c r="BH505" s="823" t="s">
        <v>4455</v>
      </c>
      <c r="BI505" s="823" t="s">
        <v>4456</v>
      </c>
    </row>
    <row r="506" spans="1:61" ht="11.25" hidden="1" customHeight="1" x14ac:dyDescent="0.2">
      <c r="A506" s="839" t="s">
        <v>4489</v>
      </c>
      <c r="B506" s="833" t="s">
        <v>2599</v>
      </c>
      <c r="C506" s="889" t="s">
        <v>107</v>
      </c>
      <c r="D506" s="889" t="s">
        <v>4205</v>
      </c>
      <c r="E506" s="699">
        <v>7</v>
      </c>
      <c r="F506" s="1153">
        <v>621</v>
      </c>
      <c r="G506" s="1133" t="s">
        <v>105</v>
      </c>
      <c r="H506" s="1133" t="s">
        <v>105</v>
      </c>
      <c r="I506">
        <v>29.43</v>
      </c>
      <c r="J506" s="618">
        <f t="shared" si="136"/>
        <v>5.164797825348284</v>
      </c>
      <c r="K506" s="835">
        <v>0.38</v>
      </c>
      <c r="L506" s="845">
        <v>4</v>
      </c>
      <c r="M506" s="609">
        <f t="shared" si="137"/>
        <v>1.52</v>
      </c>
      <c r="N506" s="828" t="s">
        <v>1204</v>
      </c>
      <c r="O506" s="700">
        <v>0.36</v>
      </c>
      <c r="P506" s="603">
        <v>44687</v>
      </c>
      <c r="Q506" s="603">
        <v>44704</v>
      </c>
      <c r="R506" s="609">
        <f t="shared" si="138"/>
        <v>5.5555555555555607</v>
      </c>
      <c r="S506" s="667">
        <f>IF(INDEX(Historical!$D$7:$D$1225,MATCH(B506,Historical!$B$7:$B$1249,0))=0,"n/a",(INDEX(Historical!$C$7:$C$1227,MATCH(B506,Historical!$B$7:$B$1249,0))/INDEX(Historical!$D$7:$D$1225,MATCH(B506,Historical!$B$7:$B$1249,0))-1)*100)</f>
        <v>4.3795620437956151</v>
      </c>
      <c r="T506" s="667">
        <f>IF(INDEX(Historical!$F$7:$F$1218,MATCH(B506,Historical!$B$7:$B$1249,0))=0,"n/a",((INDEX(Historical!$C$7:$C$1227,MATCH(B506,Historical!$B$7:$B$1249,0))/INDEX(Historical!$F$7:$F$1218,MATCH(B506,Historical!$B$7:$B$1249,0)))^(1/3)-1)*100)</f>
        <v>8.485743963863035</v>
      </c>
      <c r="U506" s="667">
        <f>IF(INDEX(Historical!$H$7:$H$1218,MATCH(B506,Historical!$B$7:$B$1249,0))=0,"n/a",((INDEX(Historical!$C$7:$C$1227,MATCH(B506,Historical!$B$7:$B$1249,0))/INDEX(Historical!$H$7:$H$1218,MATCH(B506,Historical!$B$7:$B$1249,0)))^(1/5)-1)*100)</f>
        <v>17.444102309794474</v>
      </c>
      <c r="V506" s="667">
        <f>IF(INDEX(Historical!$N$7:$N$1218,MATCH(B506,Historical!$B$7:$B$1249,0))=0,"n/a",((INDEX(Historical!$C$7:$C$1227,MATCH(B506,Historical!$B$7:$B$1249,0))/INDEX(Historical!$N$7:$N$1218,MATCH(B506,Historical!$B$7:$B$1249,0)))^(1/10)-1)*100)</f>
        <v>13.586731989941093</v>
      </c>
      <c r="W506" s="668">
        <f t="shared" si="139"/>
        <v>1.2839071472602224</v>
      </c>
      <c r="X506" s="669">
        <f t="shared" si="140"/>
        <v>3.7921961543031468</v>
      </c>
      <c r="Y506" s="834"/>
      <c r="Z506" s="618">
        <f t="shared" si="141"/>
        <v>41.988950276243095</v>
      </c>
      <c r="AA506" s="844">
        <f t="shared" si="142"/>
        <v>8.1298342541436455</v>
      </c>
      <c r="AB506" s="845">
        <v>12</v>
      </c>
      <c r="AC506" s="824">
        <v>3.62</v>
      </c>
      <c r="AD506" s="824">
        <v>1.02</v>
      </c>
      <c r="AE506" s="824">
        <v>3.37</v>
      </c>
      <c r="AF506" s="824">
        <v>1.0900000000000001</v>
      </c>
      <c r="AG506" s="824">
        <v>12.7</v>
      </c>
      <c r="AH506" s="824">
        <v>24.099999999999998</v>
      </c>
      <c r="AI506" s="824">
        <v>-1.68</v>
      </c>
      <c r="AJ506" s="824">
        <v>4.5999999999999996</v>
      </c>
      <c r="AK506" s="824">
        <v>8</v>
      </c>
      <c r="AL506" s="836">
        <v>845.95</v>
      </c>
      <c r="AM506" s="830">
        <v>1.7999999999999998</v>
      </c>
      <c r="AN506" s="824">
        <v>0.09</v>
      </c>
      <c r="AO506" s="705">
        <f t="shared" si="143"/>
        <v>14.479065880999112</v>
      </c>
      <c r="AP506" s="706">
        <f t="shared" si="144"/>
        <v>22.608900135142758</v>
      </c>
      <c r="AQ506" s="846">
        <f t="shared" si="145"/>
        <v>-37.242904475477566</v>
      </c>
      <c r="AR506" s="618">
        <f>INDEX(Historical!$C$7:$C$1227,MATCH(B506,Historical!$B$7:$B$1249,0))*IF(AH506="n/a",1.03,IF(AH506&lt;0,1.01,IF(AH506&gt;10,1.1,(1+AH506/100))))</f>
        <v>1.573</v>
      </c>
      <c r="AS506" s="844">
        <f t="shared" si="146"/>
        <v>1.58873</v>
      </c>
      <c r="AT506" s="844">
        <f t="shared" si="151"/>
        <v>1.7158284000000001</v>
      </c>
      <c r="AU506" s="844">
        <f t="shared" si="151"/>
        <v>1.8530946720000003</v>
      </c>
      <c r="AV506" s="844">
        <f t="shared" si="151"/>
        <v>2.0013422457600005</v>
      </c>
      <c r="AW506" s="618">
        <f t="shared" si="147"/>
        <v>8.7319953177600009</v>
      </c>
      <c r="AX506" s="713">
        <f t="shared" si="148"/>
        <v>29.670388439551481</v>
      </c>
      <c r="AY506" s="891">
        <v>0.84</v>
      </c>
      <c r="AZ506" s="830">
        <v>17.05</v>
      </c>
      <c r="BA506" s="830">
        <v>-13.370000000000001</v>
      </c>
      <c r="BB506" s="830">
        <v>1.28</v>
      </c>
      <c r="BC506" s="830">
        <v>1.4200000000000002</v>
      </c>
      <c r="BE506" s="594">
        <v>2016</v>
      </c>
      <c r="BF506" s="856">
        <f t="shared" si="149"/>
        <v>1</v>
      </c>
      <c r="BG506" s="840">
        <v>1.4000000000000001</v>
      </c>
      <c r="BH506" s="823" t="s">
        <v>4455</v>
      </c>
      <c r="BI506" s="823" t="s">
        <v>4456</v>
      </c>
    </row>
    <row r="507" spans="1:61" ht="11.25" hidden="1" customHeight="1" x14ac:dyDescent="0.2">
      <c r="A507" s="829" t="s">
        <v>5031</v>
      </c>
      <c r="B507" s="833" t="s">
        <v>33</v>
      </c>
      <c r="C507" s="889" t="s">
        <v>130</v>
      </c>
      <c r="D507" s="889" t="s">
        <v>4195</v>
      </c>
      <c r="E507" s="699">
        <v>11</v>
      </c>
      <c r="F507" s="1153">
        <v>409</v>
      </c>
      <c r="G507" s="1077" t="s">
        <v>36</v>
      </c>
      <c r="H507" s="1077" t="s">
        <v>36</v>
      </c>
      <c r="I507" t="n">
        <v>59.77</v>
      </c>
      <c r="J507" s="618">
        <f t="shared" si="136"/>
        <v>3.6138531035636605</v>
      </c>
      <c r="K507" s="835">
        <v>0.54</v>
      </c>
      <c r="L507" s="845">
        <v>4</v>
      </c>
      <c r="M507" s="609">
        <f t="shared" si="137"/>
        <v>2.16</v>
      </c>
      <c r="N507" s="828" t="s">
        <v>316</v>
      </c>
      <c r="O507" s="700">
        <v>0.51</v>
      </c>
      <c r="P507" s="603">
        <v>44629</v>
      </c>
      <c r="Q507" s="603">
        <v>44651</v>
      </c>
      <c r="R507" s="609">
        <f t="shared" si="138"/>
        <v>5.8823529411764754</v>
      </c>
      <c r="S507" s="667">
        <f>IF(INDEX(Historical!$D$7:$D$1225,MATCH(B507,Historical!$B$7:$B$1249,0))=0,"n/a",(INDEX(Historical!$C$7:$C$1227,MATCH(B507,Historical!$B$7:$B$1249,0))/INDEX(Historical!$D$7:$D$1225,MATCH(B507,Historical!$B$7:$B$1249,0))-1)*100)</f>
        <v>4.081632653061229</v>
      </c>
      <c r="T507" s="667">
        <f>IF(INDEX(Historical!$F$7:$F$1218,MATCH(B507,Historical!$B$7:$B$1249,0))=0,"n/a",((INDEX(Historical!$C$7:$C$1227,MATCH(B507,Historical!$B$7:$B$1249,0))/INDEX(Historical!$F$7:$F$1218,MATCH(B507,Historical!$B$7:$B$1249,0)))^(1/3)-1)*100)</f>
        <v>4.2603601458844453</v>
      </c>
      <c r="U507" s="667">
        <f>IF(INDEX(Historical!$H$7:$H$1218,MATCH(B507,Historical!$B$7:$B$1249,0))=0,"n/a",((INDEX(Historical!$C$7:$C$1227,MATCH(B507,Historical!$B$7:$B$1249,0))/INDEX(Historical!$H$7:$H$1218,MATCH(B507,Historical!$B$7:$B$1249,0)))^(1/5)-1)*100)</f>
        <v>4.4617420086995985</v>
      </c>
      <c r="V507" s="667">
        <f>IF(INDEX(Historical!$N$7:$N$1218,MATCH(B507,Historical!$B$7:$B$1249,0))=0,"n/a",((INDEX(Historical!$C$7:$C$1227,MATCH(B507,Historical!$B$7:$B$1249,0))/INDEX(Historical!$N$7:$N$1218,MATCH(B507,Historical!$B$7:$B$1249,0)))^(1/10)-1)*100)</f>
        <v>4.0617104407372873</v>
      </c>
      <c r="W507" s="668">
        <f t="shared" si="139"/>
        <v>1.0984884505675636</v>
      </c>
      <c r="X507" s="669" t="str">
        <f t="shared" si="140"/>
        <v>n/a</v>
      </c>
      <c r="Y507" s="621"/>
      <c r="Z507" s="618">
        <f t="shared" si="141"/>
        <v>157.66423357664235</v>
      </c>
      <c r="AA507" s="844">
        <f t="shared" si="142"/>
        <v>43.627737226277368</v>
      </c>
      <c r="AB507" s="845">
        <v>12</v>
      </c>
      <c r="AC507" s="824">
        <v>1.37</v>
      </c>
      <c r="AD507" s="824">
        <v>12.09</v>
      </c>
      <c r="AE507" s="824">
        <v>2.96</v>
      </c>
      <c r="AF507" s="824">
        <v>2.19</v>
      </c>
      <c r="AG507" s="824">
        <v>5</v>
      </c>
      <c r="AH507" s="824">
        <v>-134.20000000000002</v>
      </c>
      <c r="AI507" s="824">
        <v>1.3299999999999998</v>
      </c>
      <c r="AJ507" s="824">
        <v>-22.3</v>
      </c>
      <c r="AK507" s="824">
        <v>3.52</v>
      </c>
      <c r="AL507" s="836">
        <v>28760</v>
      </c>
      <c r="AM507" s="830">
        <v>0.1</v>
      </c>
      <c r="AN507" s="824">
        <v>1.5</v>
      </c>
      <c r="AO507" s="705">
        <f t="shared" si="143"/>
        <v>-35.55214211401411</v>
      </c>
      <c r="AP507" s="706">
        <f t="shared" si="144"/>
        <v>8.0755951122632581</v>
      </c>
      <c r="AQ507" s="846">
        <f t="shared" si="145"/>
        <v>106.0687528477894</v>
      </c>
      <c r="AR507" s="618">
        <f>INDEX(Historical!$C$7:$C$1227,MATCH(B507,Historical!$B$7:$B$1249,0))*IF(AH507="n/a",1.03,IF(AH507&lt;0,1.01,IF(AH507&gt;10,1.1,(1+AH507/100))))</f>
        <v>2.0604</v>
      </c>
      <c r="AS507" s="844">
        <f t="shared" si="146"/>
        <v>2.0878033200000004</v>
      </c>
      <c r="AT507" s="844">
        <f t="shared" si="151"/>
        <v>2.1612939968640004</v>
      </c>
      <c r="AU507" s="844">
        <f t="shared" si="151"/>
        <v>2.237371545553613</v>
      </c>
      <c r="AV507" s="844">
        <f t="shared" si="151"/>
        <v>2.3161270239570997</v>
      </c>
      <c r="AW507" s="618">
        <f t="shared" si="147"/>
        <v>10.862995886374712</v>
      </c>
      <c r="AX507" s="713">
        <f t="shared" si="148"/>
        <v>18.174662684247465</v>
      </c>
      <c r="AY507" s="891">
        <v>0.59</v>
      </c>
      <c r="AZ507" s="830">
        <v>15.310000000000002</v>
      </c>
      <c r="BA507" s="830">
        <v>-19.919999999999998</v>
      </c>
      <c r="BB507" s="830">
        <v>5.27</v>
      </c>
      <c r="BC507" s="830">
        <v>-5.7700000000000005</v>
      </c>
      <c r="BE507" s="594">
        <v>2012</v>
      </c>
      <c r="BF507" s="856">
        <f t="shared" si="149"/>
        <v>1</v>
      </c>
      <c r="BG507" s="840">
        <v>1.4000000000000001</v>
      </c>
      <c r="BH507" s="823" t="s">
        <v>4455</v>
      </c>
      <c r="BI507" s="823" t="s">
        <v>4456</v>
      </c>
    </row>
    <row r="508" spans="1:61" ht="11.25" customHeight="1" x14ac:dyDescent="0.2">
      <c r="A508" s="829" t="s">
        <v>5104</v>
      </c>
      <c r="B508" s="833" t="s">
        <v>104</v>
      </c>
      <c r="C508" s="889" t="s">
        <v>107</v>
      </c>
      <c r="D508" s="889" t="s">
        <v>4205</v>
      </c>
      <c r="E508" s="699">
        <v>35</v>
      </c>
      <c r="F508" s="1153">
        <v>83</v>
      </c>
      <c r="G508" s="1153" t="s">
        <v>105</v>
      </c>
      <c r="H508" s="1153" t="s">
        <v>105</v>
      </c>
      <c r="I508">
        <v>54.08</v>
      </c>
      <c r="J508" s="618">
        <f t="shared" si="136"/>
        <v>2.3668639053254439</v>
      </c>
      <c r="K508" s="842">
        <v>0.32</v>
      </c>
      <c r="L508" s="845">
        <v>4</v>
      </c>
      <c r="M508" s="609">
        <f t="shared" si="137"/>
        <v>1.28</v>
      </c>
      <c r="N508" s="828" t="s">
        <v>106</v>
      </c>
      <c r="O508" s="701">
        <v>0.31</v>
      </c>
      <c r="P508" s="603">
        <v>44774</v>
      </c>
      <c r="Q508" s="603">
        <v>44785</v>
      </c>
      <c r="R508" s="609">
        <f t="shared" si="138"/>
        <v>3.2258064516129057</v>
      </c>
      <c r="S508" s="667">
        <f>IF(INDEX(Historical!$D$7:$D$1225,MATCH(B508,Historical!$B$7:$B$1249,0))=0,"n/a",(INDEX(Historical!$C$7:$C$1227,MATCH(B508,Historical!$B$7:$B$1249,0))/INDEX(Historical!$D$7:$D$1225,MATCH(B508,Historical!$B$7:$B$1249,0))-1)*100)</f>
        <v>7.079646017699126</v>
      </c>
      <c r="T508" s="667">
        <f>IF(INDEX(Historical!$F$7:$F$1218,MATCH(B508,Historical!$B$7:$B$1249,0))=0,"n/a",((INDEX(Historical!$C$7:$C$1227,MATCH(B508,Historical!$B$7:$B$1249,0))/INDEX(Historical!$F$7:$F$1218,MATCH(B508,Historical!$B$7:$B$1249,0)))^(1/3)-1)*100)</f>
        <v>8.0201341824893024</v>
      </c>
      <c r="U508" s="667">
        <f>IF(INDEX(Historical!$H$7:$H$1218,MATCH(B508,Historical!$B$7:$B$1249,0))=0,"n/a",((INDEX(Historical!$C$7:$C$1227,MATCH(B508,Historical!$B$7:$B$1249,0))/INDEX(Historical!$H$7:$H$1218,MATCH(B508,Historical!$B$7:$B$1249,0)))^(1/5)-1)*100)</f>
        <v>10.94061645947464</v>
      </c>
      <c r="V508" s="667">
        <f>IF(INDEX(Historical!$N$7:$N$1218,MATCH(B508,Historical!$B$7:$B$1249,0))=0,"n/a",((INDEX(Historical!$C$7:$C$1227,MATCH(B508,Historical!$B$7:$B$1249,0))/INDEX(Historical!$N$7:$N$1218,MATCH(B508,Historical!$B$7:$B$1249,0)))^(1/10)-1)*100)</f>
        <v>7.5969121894917224</v>
      </c>
      <c r="W508" s="668">
        <f t="shared" si="139"/>
        <v>1.4401399129778056</v>
      </c>
      <c r="X508" s="669">
        <f t="shared" si="140"/>
        <v>0.67534669502929878</v>
      </c>
      <c r="Y508" s="640"/>
      <c r="Z508" s="618">
        <f t="shared" si="141"/>
        <v>27.23404255319149</v>
      </c>
      <c r="AA508" s="844">
        <f t="shared" si="142"/>
        <v>11.506382978723403</v>
      </c>
      <c r="AB508" s="845">
        <v>12</v>
      </c>
      <c r="AC508" s="824">
        <v>4.7</v>
      </c>
      <c r="AD508" s="824">
        <v>1.19</v>
      </c>
      <c r="AE508" s="824">
        <v>5.15</v>
      </c>
      <c r="AF508" s="824">
        <v>1.68</v>
      </c>
      <c r="AG508" s="824">
        <v>13.4</v>
      </c>
      <c r="AH508" s="824">
        <v>48.199999999999996</v>
      </c>
      <c r="AI508" s="824">
        <v>-1.58</v>
      </c>
      <c r="AJ508" s="824">
        <v>16.2</v>
      </c>
      <c r="AK508" s="824">
        <v>10</v>
      </c>
      <c r="AL508" s="836">
        <v>1400</v>
      </c>
      <c r="AM508" s="830">
        <v>0.6</v>
      </c>
      <c r="AN508" s="824">
        <v>0.13</v>
      </c>
      <c r="AO508" s="705">
        <f t="shared" si="143"/>
        <v>1.8010973860766804</v>
      </c>
      <c r="AP508" s="706">
        <f t="shared" si="144"/>
        <v>13.307480364800083</v>
      </c>
      <c r="AQ508" s="846">
        <f t="shared" si="145"/>
        <v>-7.3100187500640619</v>
      </c>
      <c r="AR508" s="618">
        <f>INDEX(Historical!$C$7:$C$1227,MATCH(B508,Historical!$B$7:$B$1249,0))*IF(AH508="n/a",1.03,IF(AH508&lt;0,1.01,IF(AH508&gt;10,1.1,(1+AH508/100))))</f>
        <v>1.331</v>
      </c>
      <c r="AS508" s="844">
        <f t="shared" si="146"/>
        <v>1.3443099999999999</v>
      </c>
      <c r="AT508" s="844">
        <f t="shared" si="151"/>
        <v>1.4787410000000001</v>
      </c>
      <c r="AU508" s="844">
        <f t="shared" si="151"/>
        <v>1.6266151000000002</v>
      </c>
      <c r="AV508" s="844">
        <f t="shared" si="151"/>
        <v>1.7892766100000004</v>
      </c>
      <c r="AW508" s="618">
        <f t="shared" si="147"/>
        <v>7.5699427100000012</v>
      </c>
      <c r="AX508" s="713">
        <f t="shared" si="148"/>
        <v>13.997675129437873</v>
      </c>
      <c r="AY508" s="891">
        <v>0.99</v>
      </c>
      <c r="AZ508" s="830">
        <v>35.020000000000003</v>
      </c>
      <c r="BA508" s="830">
        <v>-4.7300000000000004</v>
      </c>
      <c r="BB508" s="830">
        <v>7.04</v>
      </c>
      <c r="BC508" s="830">
        <v>18.060000000000002</v>
      </c>
      <c r="BE508" s="594">
        <v>1988</v>
      </c>
      <c r="BF508" s="856">
        <f t="shared" si="149"/>
        <v>4</v>
      </c>
      <c r="BG508" s="840">
        <v>1.4000000000000001</v>
      </c>
      <c r="BH508" s="823" t="s">
        <v>4455</v>
      </c>
      <c r="BI508" s="823" t="s">
        <v>4456</v>
      </c>
    </row>
    <row r="509" spans="1:61" s="737" customFormat="1" ht="11.25" hidden="1" customHeight="1" x14ac:dyDescent="0.2">
      <c r="A509" s="613" t="s">
        <v>5033</v>
      </c>
      <c r="B509" s="743" t="s">
        <v>1500</v>
      </c>
      <c r="C509" s="889" t="s">
        <v>244</v>
      </c>
      <c r="D509" s="889" t="s">
        <v>4230</v>
      </c>
      <c r="E509" s="721">
        <v>13</v>
      </c>
      <c r="F509" s="1153">
        <v>268</v>
      </c>
      <c r="G509" s="1154" t="s">
        <v>105</v>
      </c>
      <c r="H509" s="1154" t="s">
        <v>105</v>
      </c>
      <c r="I509" t="n">
        <v>19.25</v>
      </c>
      <c r="J509" s="723">
        <f t="shared" si="136"/>
        <v>6.2337662337662341</v>
      </c>
      <c r="K509" s="724">
        <v>0.3</v>
      </c>
      <c r="L509" s="725">
        <v>4</v>
      </c>
      <c r="M509" s="726">
        <f t="shared" si="137"/>
        <v>1.2</v>
      </c>
      <c r="N509" s="727" t="s">
        <v>945</v>
      </c>
      <c r="O509" s="728">
        <v>0.28000000000000003</v>
      </c>
      <c r="P509" s="1044">
        <v>44329</v>
      </c>
      <c r="Q509" s="1044">
        <v>44337</v>
      </c>
      <c r="R509" s="726">
        <f t="shared" si="138"/>
        <v>7.1428571428571281</v>
      </c>
      <c r="S509" s="667">
        <f>IF(INDEX(Historical!$D$7:$D$1225,MATCH(B509,Historical!$B$7:$B$1249,0))=0,"n/a",(INDEX(Historical!$C$7:$C$1227,MATCH(B509,Historical!$B$7:$B$1249,0))/INDEX(Historical!$D$7:$D$1225,MATCH(B509,Historical!$B$7:$B$1249,0))-1)*100)</f>
        <v>6.3063063063062863</v>
      </c>
      <c r="T509" s="667">
        <f>IF(INDEX(Historical!$F$7:$F$1218,MATCH(B509,Historical!$B$7:$B$1249,0))=0,"n/a",((INDEX(Historical!$C$7:$C$1227,MATCH(B509,Historical!$B$7:$B$1249,0))/INDEX(Historical!$F$7:$F$1218,MATCH(B509,Historical!$B$7:$B$1249,0)))^(1/3)-1)*100)</f>
        <v>4.2996591922543681</v>
      </c>
      <c r="U509" s="667">
        <f>IF(INDEX(Historical!$H$7:$H$1218,MATCH(B509,Historical!$B$7:$B$1249,0))=0,"n/a",((INDEX(Historical!$C$7:$C$1227,MATCH(B509,Historical!$B$7:$B$1249,0))/INDEX(Historical!$H$7:$H$1218,MATCH(B509,Historical!$B$7:$B$1249,0)))^(1/5)-1)*100)</f>
        <v>9.4874015362663719</v>
      </c>
      <c r="V509" s="667">
        <f>IF(INDEX(Historical!$N$7:$N$1218,MATCH(B509,Historical!$B$7:$B$1249,0))=0,"n/a",((INDEX(Historical!$C$7:$C$1227,MATCH(B509,Historical!$B$7:$B$1249,0))/INDEX(Historical!$N$7:$N$1218,MATCH(B509,Historical!$B$7:$B$1249,0)))^(1/10)-1)*100)</f>
        <v>8.9660480461085648</v>
      </c>
      <c r="W509" s="668">
        <f t="shared" si="139"/>
        <v>1.0581475235774678</v>
      </c>
      <c r="X509" s="669" t="str">
        <f t="shared" si="140"/>
        <v>n/a</v>
      </c>
      <c r="Y509" s="890"/>
      <c r="Z509" s="723">
        <f t="shared" si="141"/>
        <v>155.84415584415584</v>
      </c>
      <c r="AA509" s="730">
        <f t="shared" si="142"/>
        <v>25</v>
      </c>
      <c r="AB509" s="725">
        <v>3</v>
      </c>
      <c r="AC509" s="731">
        <v>0.77</v>
      </c>
      <c r="AD509" s="731" t="s">
        <v>135</v>
      </c>
      <c r="AE509" s="731">
        <v>1.53</v>
      </c>
      <c r="AF509" s="731">
        <v>2.84</v>
      </c>
      <c r="AG509" s="731">
        <v>11.200000000000001</v>
      </c>
      <c r="AH509" s="731">
        <v>-31.900000000000002</v>
      </c>
      <c r="AI509" s="731">
        <v>30.25</v>
      </c>
      <c r="AJ509" s="731">
        <v>-2.4</v>
      </c>
      <c r="AK509" s="731">
        <v>-0.02</v>
      </c>
      <c r="AL509" s="732">
        <v>401.55</v>
      </c>
      <c r="AM509" s="733">
        <v>0.8</v>
      </c>
      <c r="AN509" s="731">
        <v>0</v>
      </c>
      <c r="AO509" s="734">
        <f t="shared" si="143"/>
        <v>-9.278832229967394</v>
      </c>
      <c r="AP509" s="735">
        <f t="shared" si="144"/>
        <v>15.721167770032606</v>
      </c>
      <c r="AQ509" s="846">
        <f t="shared" si="145"/>
        <v>77.638834592989724</v>
      </c>
      <c r="AR509" s="618">
        <f>INDEX(Historical!$C$7:$C$1227,MATCH(B509,Historical!$B$7:$B$1249,0))*IF(AH509="n/a",1.03,IF(AH509&lt;0,1.01,IF(AH509&gt;10,1.1,(1+AH509/100))))</f>
        <v>1.1918</v>
      </c>
      <c r="AS509" s="730">
        <f t="shared" si="146"/>
        <v>1.31098</v>
      </c>
      <c r="AT509" s="730">
        <f t="shared" si="151"/>
        <v>1.3240898000000001</v>
      </c>
      <c r="AU509" s="730">
        <f t="shared" si="151"/>
        <v>1.3373306980000002</v>
      </c>
      <c r="AV509" s="730">
        <f t="shared" si="151"/>
        <v>1.3507040049800001</v>
      </c>
      <c r="AW509" s="723">
        <f t="shared" si="147"/>
        <v>6.5149045029799995</v>
      </c>
      <c r="AX509" s="736">
        <f t="shared" si="148"/>
        <v>33.843659755740255</v>
      </c>
      <c r="AY509" s="892">
        <v>0.57999999999999996</v>
      </c>
      <c r="AZ509" s="733">
        <v>8.67</v>
      </c>
      <c r="BA509" s="733">
        <v>-32.950000000000003</v>
      </c>
      <c r="BB509" s="733">
        <v>-2.9499999999999997</v>
      </c>
      <c r="BC509" s="733">
        <v>-11.459999999999999</v>
      </c>
      <c r="BD509" s="866"/>
      <c r="BE509" s="594">
        <v>2009</v>
      </c>
      <c r="BF509" s="856">
        <f t="shared" si="149"/>
        <v>1</v>
      </c>
      <c r="BG509" s="784">
        <v>9.1999999999999993</v>
      </c>
      <c r="BH509" s="823" t="s">
        <v>4455</v>
      </c>
      <c r="BI509" s="823" t="s">
        <v>4456</v>
      </c>
    </row>
    <row r="510" spans="1:61" ht="11.25" hidden="1" customHeight="1" x14ac:dyDescent="0.2">
      <c r="A510" s="829" t="s">
        <v>5034</v>
      </c>
      <c r="B510" s="833" t="s">
        <v>4463</v>
      </c>
      <c r="C510" s="889" t="s">
        <v>107</v>
      </c>
      <c r="D510" s="889" t="s">
        <v>4198</v>
      </c>
      <c r="E510" s="699">
        <v>12</v>
      </c>
      <c r="F510" s="1153">
        <v>330</v>
      </c>
      <c r="G510" s="1153" t="s">
        <v>36</v>
      </c>
      <c r="H510" s="1153" t="s">
        <v>36</v>
      </c>
      <c r="I510">
        <v>27.64</v>
      </c>
      <c r="J510" s="618">
        <f t="shared" si="136"/>
        <v>4.3415340086830678</v>
      </c>
      <c r="K510" s="835">
        <v>0.3</v>
      </c>
      <c r="L510" s="845">
        <v>4</v>
      </c>
      <c r="M510" s="609">
        <f t="shared" si="137"/>
        <v>1.2</v>
      </c>
      <c r="N510" s="828" t="s">
        <v>427</v>
      </c>
      <c r="O510" s="703">
        <v>0.28000000000000003</v>
      </c>
      <c r="P510" s="603">
        <v>44602</v>
      </c>
      <c r="Q510" s="603">
        <v>44610</v>
      </c>
      <c r="R510" s="609">
        <f t="shared" si="138"/>
        <v>7.1428571428571281</v>
      </c>
      <c r="S510" s="667">
        <f>IF(INDEX(Historical!$D$7:$D$1225,MATCH(B510,Historical!$B$7:$B$1249,0))=0,"n/a",(INDEX(Historical!$C$7:$C$1227,MATCH(B510,Historical!$B$7:$B$1249,0))/INDEX(Historical!$D$7:$D$1225,MATCH(B510,Historical!$B$7:$B$1249,0))-1)*100)</f>
        <v>19.318181818181813</v>
      </c>
      <c r="T510" s="667">
        <f>IF(INDEX(Historical!$F$7:$F$1218,MATCH(B510,Historical!$B$7:$B$1249,0))=0,"n/a",((INDEX(Historical!$C$7:$C$1227,MATCH(B510,Historical!$B$7:$B$1249,0))/INDEX(Historical!$F$7:$F$1218,MATCH(B510,Historical!$B$7:$B$1249,0)))^(1/3)-1)*100)</f>
        <v>17.942349507913335</v>
      </c>
      <c r="U510" s="667">
        <f>IF(INDEX(Historical!$H$7:$H$1218,MATCH(B510,Historical!$B$7:$B$1249,0))=0,"n/a",((INDEX(Historical!$C$7:$C$1227,MATCH(B510,Historical!$B$7:$B$1249,0))/INDEX(Historical!$H$7:$H$1218,MATCH(B510,Historical!$B$7:$B$1249,0)))^(1/5)-1)*100)</f>
        <v>19.000099498846911</v>
      </c>
      <c r="V510" s="667">
        <f>IF(INDEX(Historical!$N$7:$N$1218,MATCH(B510,Historical!$B$7:$B$1249,0))=0,"n/a",((INDEX(Historical!$C$7:$C$1227,MATCH(B510,Historical!$B$7:$B$1249,0))/INDEX(Historical!$N$7:$N$1218,MATCH(B510,Historical!$B$7:$B$1249,0)))^(1/10)-1)*100)</f>
        <v>45.319846028226785</v>
      </c>
      <c r="W510" s="668">
        <f t="shared" si="139"/>
        <v>0.4192445730511305</v>
      </c>
      <c r="X510" s="669">
        <f t="shared" si="140"/>
        <v>1.165650276002878</v>
      </c>
      <c r="Y510" s="640"/>
      <c r="Z510" s="618">
        <f t="shared" si="141"/>
        <v>42.25352112676056</v>
      </c>
      <c r="AA510" s="844">
        <f t="shared" si="142"/>
        <v>9.7323943661971839</v>
      </c>
      <c r="AB510" s="845">
        <v>12</v>
      </c>
      <c r="AC510" s="824">
        <v>2.84</v>
      </c>
      <c r="AD510" s="824">
        <v>1.1299999999999999</v>
      </c>
      <c r="AE510" s="824">
        <v>3.98</v>
      </c>
      <c r="AF510" s="824">
        <v>1.18</v>
      </c>
      <c r="AG510" s="824">
        <v>11.1</v>
      </c>
      <c r="AH510" s="824">
        <v>93.2</v>
      </c>
      <c r="AI510" s="824">
        <v>8.06</v>
      </c>
      <c r="AJ510" s="824">
        <v>16.3</v>
      </c>
      <c r="AK510" s="824">
        <v>9</v>
      </c>
      <c r="AL510" s="836">
        <v>1020</v>
      </c>
      <c r="AM510" s="830">
        <v>0.2</v>
      </c>
      <c r="AN510" s="824">
        <v>0.1</v>
      </c>
      <c r="AO510" s="705">
        <f t="shared" si="143"/>
        <v>13.609239141332793</v>
      </c>
      <c r="AP510" s="706">
        <f t="shared" si="144"/>
        <v>23.341633507529977</v>
      </c>
      <c r="AQ510" s="846">
        <f t="shared" si="145"/>
        <v>-28.557014644581646</v>
      </c>
      <c r="AR510" s="618">
        <f>INDEX(Historical!$C$7:$C$1227,MATCH(B510,Historical!$B$7:$B$1249,0))*IF(AH510="n/a",1.03,IF(AH510&lt;0,1.01,IF(AH510&gt;10,1.1,(1+AH510/100))))</f>
        <v>1.1550000000000002</v>
      </c>
      <c r="AS510" s="844">
        <f t="shared" si="146"/>
        <v>1.2480930000000003</v>
      </c>
      <c r="AT510" s="844">
        <f t="shared" si="151"/>
        <v>1.3604213700000005</v>
      </c>
      <c r="AU510" s="844">
        <f t="shared" si="151"/>
        <v>1.4828592933000007</v>
      </c>
      <c r="AV510" s="844">
        <f t="shared" si="151"/>
        <v>1.6163166296970009</v>
      </c>
      <c r="AW510" s="618">
        <f t="shared" si="147"/>
        <v>6.8626902929970024</v>
      </c>
      <c r="AX510" s="713">
        <f t="shared" si="148"/>
        <v>24.828836081754712</v>
      </c>
      <c r="AY510" s="891">
        <v>1.25</v>
      </c>
      <c r="AZ510" s="830">
        <v>19.84</v>
      </c>
      <c r="BA510" s="830">
        <v>-11.27</v>
      </c>
      <c r="BB510" s="830">
        <v>4.24</v>
      </c>
      <c r="BC510" s="830">
        <v>4.55</v>
      </c>
      <c r="BE510" s="594">
        <v>2011</v>
      </c>
      <c r="BF510" s="856">
        <f t="shared" si="149"/>
        <v>1</v>
      </c>
      <c r="BG510" s="840">
        <v>1.3</v>
      </c>
      <c r="BH510" s="823" t="s">
        <v>4455</v>
      </c>
      <c r="BI510" s="823" t="s">
        <v>4456</v>
      </c>
    </row>
    <row r="511" spans="1:61" ht="12.75" hidden="1" customHeight="1" x14ac:dyDescent="0.2">
      <c r="A511" s="822" t="s">
        <v>1501</v>
      </c>
      <c r="B511" s="833" t="s">
        <v>1502</v>
      </c>
      <c r="C511" s="889" t="s">
        <v>152</v>
      </c>
      <c r="D511" s="889" t="s">
        <v>4215</v>
      </c>
      <c r="E511" s="699">
        <v>12</v>
      </c>
      <c r="F511" s="1153">
        <v>326</v>
      </c>
      <c r="G511" s="1153" t="s">
        <v>36</v>
      </c>
      <c r="H511" s="1153" t="s">
        <v>36</v>
      </c>
      <c r="I511" t="n">
        <v>51.72</v>
      </c>
      <c r="J511" s="618">
        <f t="shared" si="136"/>
        <v>3.0935808197989174</v>
      </c>
      <c r="K511" s="835">
        <v>0.4</v>
      </c>
      <c r="L511" s="845">
        <v>4</v>
      </c>
      <c r="M511" s="609">
        <f t="shared" si="137"/>
        <v>1.6</v>
      </c>
      <c r="N511" s="828" t="s">
        <v>118</v>
      </c>
      <c r="O511" s="700">
        <v>0.39</v>
      </c>
      <c r="P511" s="603">
        <v>44588</v>
      </c>
      <c r="Q511" s="603">
        <v>44624</v>
      </c>
      <c r="R511" s="609">
        <f t="shared" si="138"/>
        <v>2.5641025641025665</v>
      </c>
      <c r="S511" s="667">
        <f>IF(INDEX(Historical!$D$7:$D$1225,MATCH(B511,Historical!$B$7:$B$1249,0))=0,"n/a",(INDEX(Historical!$C$7:$C$1227,MATCH(B511,Historical!$B$7:$B$1249,0))/INDEX(Historical!$D$7:$D$1225,MATCH(B511,Historical!$B$7:$B$1249,0))-1)*100)</f>
        <v>2.6315789473684292</v>
      </c>
      <c r="T511" s="667">
        <f>IF(INDEX(Historical!$F$7:$F$1218,MATCH(B511,Historical!$B$7:$B$1249,0))=0,"n/a",((INDEX(Historical!$C$7:$C$1227,MATCH(B511,Historical!$B$7:$B$1249,0))/INDEX(Historical!$F$7:$F$1218,MATCH(B511,Historical!$B$7:$B$1249,0)))^(1/3)-1)*100)</f>
        <v>4.6795619671746724</v>
      </c>
      <c r="U511" s="667">
        <f>IF(INDEX(Historical!$H$7:$H$1218,MATCH(B511,Historical!$B$7:$B$1249,0))=0,"n/a",((INDEX(Historical!$C$7:$C$1227,MATCH(B511,Historical!$B$7:$B$1249,0))/INDEX(Historical!$H$7:$H$1218,MATCH(B511,Historical!$B$7:$B$1249,0)))^(1/5)-1)*100)</f>
        <v>5.387395206178347</v>
      </c>
      <c r="V511" s="667">
        <f>IF(INDEX(Historical!$N$7:$N$1218,MATCH(B511,Historical!$B$7:$B$1249,0))=0,"n/a",((INDEX(Historical!$C$7:$C$1227,MATCH(B511,Historical!$B$7:$B$1249,0))/INDEX(Historical!$N$7:$N$1218,MATCH(B511,Historical!$B$7:$B$1249,0)))^(1/10)-1)*100)</f>
        <v>6.9063399154400296</v>
      </c>
      <c r="W511" s="668">
        <f t="shared" si="139"/>
        <v>0.7800651679674957</v>
      </c>
      <c r="X511" s="669">
        <f t="shared" si="140"/>
        <v>0.19662026299920973</v>
      </c>
      <c r="Y511" s="628"/>
      <c r="Z511" s="618">
        <f t="shared" si="141"/>
        <v>30.360531309297915</v>
      </c>
      <c r="AA511" s="844">
        <f t="shared" si="142"/>
        <v>9.8140417457305507</v>
      </c>
      <c r="AB511" s="845">
        <v>12</v>
      </c>
      <c r="AC511" s="824">
        <v>5.27</v>
      </c>
      <c r="AD511" s="824">
        <v>5.1100000000000003</v>
      </c>
      <c r="AE511" s="824">
        <v>2.8</v>
      </c>
      <c r="AF511" s="824">
        <v>3</v>
      </c>
      <c r="AG511" s="824">
        <v>35.099999999999994</v>
      </c>
      <c r="AH511" s="824">
        <v>233.6</v>
      </c>
      <c r="AI511" s="824">
        <v>-23.71</v>
      </c>
      <c r="AJ511" s="824">
        <v>27.400000000000002</v>
      </c>
      <c r="AK511" s="824">
        <v>1.8399999999999999</v>
      </c>
      <c r="AL511" s="836">
        <v>279110</v>
      </c>
      <c r="AM511" s="830">
        <v>0.05</v>
      </c>
      <c r="AN511" s="824">
        <v>0.4</v>
      </c>
      <c r="AO511" s="705">
        <f t="shared" si="143"/>
        <v>-1.3330657197532858</v>
      </c>
      <c r="AP511" s="706">
        <f t="shared" si="144"/>
        <v>8.4809760259772649</v>
      </c>
      <c r="AQ511" s="846">
        <f t="shared" si="145"/>
        <v>14.391385140260461</v>
      </c>
      <c r="AR511" s="618">
        <f>INDEX(Historical!$C$7:$C$1227,MATCH(B511,Historical!$B$7:$B$1249,0))*IF(AH511="n/a",1.03,IF(AH511&lt;0,1.01,IF(AH511&gt;10,1.1,(1+AH511/100))))</f>
        <v>1.7160000000000002</v>
      </c>
      <c r="AS511" s="844">
        <f t="shared" si="146"/>
        <v>1.7331600000000003</v>
      </c>
      <c r="AT511" s="844">
        <f t="shared" si="151"/>
        <v>1.7650501440000002</v>
      </c>
      <c r="AU511" s="844">
        <f t="shared" si="151"/>
        <v>1.7975270666496002</v>
      </c>
      <c r="AV511" s="844">
        <f t="shared" si="151"/>
        <v>1.8306015646759528</v>
      </c>
      <c r="AW511" s="618">
        <f t="shared" si="147"/>
        <v>8.8423387753255547</v>
      </c>
      <c r="AX511" s="713">
        <f t="shared" si="148"/>
        <v>17.096556023444613</v>
      </c>
      <c r="AY511" s="891">
        <v>0.68</v>
      </c>
      <c r="AZ511" s="830">
        <v>20.96</v>
      </c>
      <c r="BA511" s="830">
        <v>-18.77</v>
      </c>
      <c r="BB511" s="830">
        <v>9.7100000000000009</v>
      </c>
      <c r="BC511" s="830">
        <v>2.17</v>
      </c>
      <c r="BE511" s="594">
        <v>2011</v>
      </c>
      <c r="BF511" s="856">
        <f t="shared" si="149"/>
        <v>1</v>
      </c>
      <c r="BG511" s="840">
        <v>15.8</v>
      </c>
      <c r="BH511" s="823" t="s">
        <v>4455</v>
      </c>
      <c r="BI511" s="823" t="s">
        <v>4456</v>
      </c>
    </row>
    <row r="512" spans="1:61" ht="12.75" hidden="1" customHeight="1" x14ac:dyDescent="0.2">
      <c r="A512" s="829" t="s">
        <v>5035</v>
      </c>
      <c r="B512" s="833" t="s">
        <v>1529</v>
      </c>
      <c r="C512" s="889" t="s">
        <v>107</v>
      </c>
      <c r="D512" s="889" t="s">
        <v>117</v>
      </c>
      <c r="E512" s="699">
        <v>13</v>
      </c>
      <c r="F512" s="1153">
        <v>269</v>
      </c>
      <c r="G512" s="1134" t="s">
        <v>105</v>
      </c>
      <c r="H512" s="1134" t="s">
        <v>105</v>
      </c>
      <c r="I512" t="n">
        <v>88.07</v>
      </c>
      <c r="J512" s="618">
        <f t="shared" si="136"/>
        <v>2.9067786987623485</v>
      </c>
      <c r="K512" s="835">
        <v>0.64</v>
      </c>
      <c r="L512" s="845">
        <v>4</v>
      </c>
      <c r="M512" s="609">
        <f t="shared" si="137"/>
        <v>2.56</v>
      </c>
      <c r="N512" s="828" t="s">
        <v>150</v>
      </c>
      <c r="O512" s="700">
        <v>0.63</v>
      </c>
      <c r="P512" s="1006">
        <v>44530</v>
      </c>
      <c r="Q512" s="1006">
        <v>44551</v>
      </c>
      <c r="R512" s="609">
        <f t="shared" si="138"/>
        <v>1.5873015873015885</v>
      </c>
      <c r="S512" s="667">
        <f>IF(INDEX(Historical!$D$7:$D$1225,MATCH(B512,Historical!$B$7:$B$1249,0))=0,"n/a",(INDEX(Historical!$C$7:$C$1227,MATCH(B512,Historical!$B$7:$B$1249,0))/INDEX(Historical!$D$7:$D$1225,MATCH(B512,Historical!$B$7:$B$1249,0))-1)*100)</f>
        <v>8.9285714285714199</v>
      </c>
      <c r="T512" s="667">
        <f>IF(INDEX(Historical!$F$7:$F$1218,MATCH(B512,Historical!$B$7:$B$1249,0))=0,"n/a",((INDEX(Historical!$C$7:$C$1227,MATCH(B512,Historical!$B$7:$B$1249,0))/INDEX(Historical!$F$7:$F$1218,MATCH(B512,Historical!$B$7:$B$1249,0)))^(1/3)-1)*100)</f>
        <v>5.1292365408900809</v>
      </c>
      <c r="U512" s="667">
        <f>IF(INDEX(Historical!$H$7:$H$1218,MATCH(B512,Historical!$B$7:$B$1249,0))=0,"n/a",((INDEX(Historical!$C$7:$C$1227,MATCH(B512,Historical!$B$7:$B$1249,0))/INDEX(Historical!$H$7:$H$1218,MATCH(B512,Historical!$B$7:$B$1249,0)))^(1/5)-1)*100)</f>
        <v>8.670781446071496</v>
      </c>
      <c r="V512" s="667">
        <f>IF(INDEX(Historical!$N$7:$N$1218,MATCH(B512,Historical!$B$7:$B$1249,0))=0,"n/a",((INDEX(Historical!$C$7:$C$1227,MATCH(B512,Historical!$B$7:$B$1249,0))/INDEX(Historical!$N$7:$N$1218,MATCH(B512,Historical!$B$7:$B$1249,0)))^(1/10)-1)*100)</f>
        <v>13.299809234516346</v>
      </c>
      <c r="W512" s="668">
        <f t="shared" si="139"/>
        <v>0.65194780565488419</v>
      </c>
      <c r="X512" s="669">
        <f t="shared" si="140"/>
        <v>1.2566349921842748</v>
      </c>
      <c r="Y512" s="834"/>
      <c r="Z512" s="618">
        <f t="shared" si="141"/>
        <v>12.415130940834143</v>
      </c>
      <c r="AA512" s="844">
        <f t="shared" si="142"/>
        <v>4.2710960232783703</v>
      </c>
      <c r="AB512" s="845">
        <v>12</v>
      </c>
      <c r="AC512" s="824">
        <v>20.62</v>
      </c>
      <c r="AD512" s="824">
        <v>0.78</v>
      </c>
      <c r="AE512" s="824">
        <v>1.55</v>
      </c>
      <c r="AF512" s="824">
        <v>2.36</v>
      </c>
      <c r="AG512" s="824">
        <v>43.7</v>
      </c>
      <c r="AH512" s="824">
        <v>24.2</v>
      </c>
      <c r="AI512" s="824">
        <v>8.52</v>
      </c>
      <c r="AJ512" s="824">
        <v>6.9</v>
      </c>
      <c r="AK512" s="824">
        <v>5.57</v>
      </c>
      <c r="AL512" s="836">
        <v>21970</v>
      </c>
      <c r="AM512" s="830">
        <v>0.4</v>
      </c>
      <c r="AN512" s="824">
        <v>0.43</v>
      </c>
      <c r="AO512" s="705">
        <f t="shared" si="143"/>
        <v>7.3064641215554742</v>
      </c>
      <c r="AP512" s="706">
        <f t="shared" si="144"/>
        <v>11.577560144833845</v>
      </c>
      <c r="AQ512" s="846">
        <f t="shared" si="145"/>
        <v>-33.067906336390443</v>
      </c>
      <c r="AR512" s="618">
        <f>INDEX(Historical!$C$7:$C$1227,MATCH(B512,Historical!$B$7:$B$1249,0))*IF(AH512="n/a",1.03,IF(AH512&lt;0,1.01,IF(AH512&gt;10,1.1,(1+AH512/100))))</f>
        <v>2.6840000000000002</v>
      </c>
      <c r="AS512" s="844">
        <f t="shared" si="146"/>
        <v>2.9126767999999998</v>
      </c>
      <c r="AT512" s="844">
        <f t="shared" si="151"/>
        <v>3.07491289776</v>
      </c>
      <c r="AU512" s="844">
        <f t="shared" si="151"/>
        <v>3.2461855461652322</v>
      </c>
      <c r="AV512" s="844">
        <f t="shared" si="151"/>
        <v>3.4269980810866358</v>
      </c>
      <c r="AW512" s="618">
        <f t="shared" si="147"/>
        <v>15.344773325011868</v>
      </c>
      <c r="AX512" s="713">
        <f t="shared" si="148"/>
        <v>17.423382905656716</v>
      </c>
      <c r="AY512" s="891">
        <v>1.29</v>
      </c>
      <c r="AZ512" s="830">
        <v>46.9</v>
      </c>
      <c r="BA512" s="830">
        <v>-6.75</v>
      </c>
      <c r="BB512" s="830">
        <v>8.3000000000000007</v>
      </c>
      <c r="BC512" s="830">
        <v>21.55</v>
      </c>
      <c r="BE512" s="594">
        <v>2009</v>
      </c>
      <c r="BF512" s="856">
        <f t="shared" si="149"/>
        <v>1</v>
      </c>
      <c r="BG512" s="840">
        <v>1.7999999999999998</v>
      </c>
      <c r="BH512" s="823" t="s">
        <v>4455</v>
      </c>
      <c r="BI512" s="823" t="s">
        <v>4456</v>
      </c>
    </row>
    <row r="513" spans="1:61" ht="12.75" hidden="1" customHeight="1" x14ac:dyDescent="0.2">
      <c r="A513" s="839" t="s">
        <v>4567</v>
      </c>
      <c r="B513" s="833" t="s">
        <v>4557</v>
      </c>
      <c r="C513" s="889" t="s">
        <v>107</v>
      </c>
      <c r="D513" s="889" t="s">
        <v>4205</v>
      </c>
      <c r="E513" s="699">
        <v>6</v>
      </c>
      <c r="F513" s="1153">
        <v>676</v>
      </c>
      <c r="G513" s="1134" t="s">
        <v>105</v>
      </c>
      <c r="H513" s="1134" t="s">
        <v>105</v>
      </c>
      <c r="I513">
        <v>52.17</v>
      </c>
      <c r="J513" s="618">
        <f t="shared" si="136"/>
        <v>3.0668966839179608</v>
      </c>
      <c r="K513" s="835">
        <v>0.4</v>
      </c>
      <c r="L513" s="845">
        <v>4</v>
      </c>
      <c r="M513" s="609">
        <f t="shared" si="137"/>
        <v>1.6</v>
      </c>
      <c r="N513" s="828" t="s">
        <v>147</v>
      </c>
      <c r="O513" s="700">
        <v>0.39</v>
      </c>
      <c r="P513" s="603">
        <v>44803</v>
      </c>
      <c r="Q513" s="603">
        <v>44819</v>
      </c>
      <c r="R513" s="609">
        <f t="shared" si="138"/>
        <v>2.5641025641025665</v>
      </c>
      <c r="S513" s="667">
        <f>IF(INDEX(Historical!$D$7:$D$1225,MATCH(B513,Historical!$B$7:$B$1249,0))=0,"n/a",(INDEX(Historical!$C$7:$C$1227,MATCH(B513,Historical!$B$7:$B$1249,0))/INDEX(Historical!$D$7:$D$1225,MATCH(B513,Historical!$B$7:$B$1249,0))-1)*100)</f>
        <v>4.1666666666666741</v>
      </c>
      <c r="T513" s="667">
        <f>IF(INDEX(Historical!$F$7:$F$1218,MATCH(B513,Historical!$B$7:$B$1249,0))=0,"n/a",((INDEX(Historical!$C$7:$C$1227,MATCH(B513,Historical!$B$7:$B$1249,0))/INDEX(Historical!$F$7:$F$1218,MATCH(B513,Historical!$B$7:$B$1249,0)))^(1/3)-1)*100)</f>
        <v>4.6180580975712093</v>
      </c>
      <c r="U513" s="667">
        <f>IF(INDEX(Historical!$H$7:$H$1218,MATCH(B513,Historical!$B$7:$B$1249,0))=0,"n/a",((INDEX(Historical!$C$7:$C$1227,MATCH(B513,Historical!$B$7:$B$1249,0))/INDEX(Historical!$H$7:$H$1218,MATCH(B513,Historical!$B$7:$B$1249,0)))^(1/5)-1)*100)</f>
        <v>3.8804721244317664</v>
      </c>
      <c r="V513" s="667">
        <f>IF(INDEX(Historical!$N$7:$N$1218,MATCH(B513,Historical!$B$7:$B$1249,0))=0,"n/a",((INDEX(Historical!$C$7:$C$1227,MATCH(B513,Historical!$B$7:$B$1249,0))/INDEX(Historical!$N$7:$N$1218,MATCH(B513,Historical!$B$7:$B$1249,0)))^(1/10)-1)*100)</f>
        <v>6.4878668033606202</v>
      </c>
      <c r="W513" s="668">
        <f t="shared" si="139"/>
        <v>0.59811217493271263</v>
      </c>
      <c r="X513" s="669">
        <f t="shared" si="140"/>
        <v>0.21800405193436889</v>
      </c>
      <c r="Y513" s="640"/>
      <c r="Z513" s="618">
        <f t="shared" si="141"/>
        <v>25.437201907790147</v>
      </c>
      <c r="AA513" s="844">
        <f t="shared" si="142"/>
        <v>8.2941176470588243</v>
      </c>
      <c r="AB513" s="845">
        <v>12</v>
      </c>
      <c r="AC513" s="824">
        <v>6.29</v>
      </c>
      <c r="AD513" s="824" t="s">
        <v>135</v>
      </c>
      <c r="AE513" s="824">
        <v>3.71</v>
      </c>
      <c r="AF513" s="824">
        <v>1.29</v>
      </c>
      <c r="AG513" s="824">
        <v>14.2</v>
      </c>
      <c r="AH513" s="824">
        <v>50.4</v>
      </c>
      <c r="AI513" s="824">
        <v>-1.26</v>
      </c>
      <c r="AJ513" s="824">
        <v>17.8</v>
      </c>
      <c r="AK513" s="824" t="s">
        <v>135</v>
      </c>
      <c r="AL513" s="836">
        <v>383.41</v>
      </c>
      <c r="AM513" s="830">
        <v>1</v>
      </c>
      <c r="AN513" s="824">
        <v>0.11</v>
      </c>
      <c r="AO513" s="705">
        <f t="shared" si="143"/>
        <v>-1.3467488387090967</v>
      </c>
      <c r="AP513" s="706">
        <f t="shared" si="144"/>
        <v>6.9473688083497276</v>
      </c>
      <c r="AQ513" s="846">
        <f t="shared" si="145"/>
        <v>-31.041359369205523</v>
      </c>
      <c r="AR513" s="618">
        <f>INDEX(Historical!$C$7:$C$1227,MATCH(B513,Historical!$B$7:$B$1249,0))*IF(AH513="n/a",1.03,IF(AH513&lt;0,1.01,IF(AH513&gt;10,1.1,(1+AH513/100))))</f>
        <v>1.6500000000000001</v>
      </c>
      <c r="AS513" s="844">
        <f t="shared" si="146"/>
        <v>1.6665000000000001</v>
      </c>
      <c r="AT513" s="844">
        <f t="shared" si="151"/>
        <v>1.7164950000000001</v>
      </c>
      <c r="AU513" s="844">
        <f t="shared" si="151"/>
        <v>1.7679898500000002</v>
      </c>
      <c r="AV513" s="844">
        <f t="shared" si="151"/>
        <v>1.8210295455000003</v>
      </c>
      <c r="AW513" s="618">
        <f t="shared" si="147"/>
        <v>8.6220143955000008</v>
      </c>
      <c r="AX513" s="713">
        <f t="shared" si="148"/>
        <v>16.52676709890742</v>
      </c>
      <c r="AY513" s="891">
        <v>0.23</v>
      </c>
      <c r="AZ513" s="830">
        <v>23.72</v>
      </c>
      <c r="BA513" s="830">
        <v>-5.08</v>
      </c>
      <c r="BB513" s="830">
        <v>8.3699999999999992</v>
      </c>
      <c r="BC513" s="830">
        <v>10.879999999999999</v>
      </c>
      <c r="BE513" s="594">
        <v>2017</v>
      </c>
      <c r="BF513" s="856">
        <f t="shared" si="149"/>
        <v>1</v>
      </c>
      <c r="BG513" s="840">
        <v>1.3</v>
      </c>
      <c r="BH513" s="823" t="s">
        <v>4455</v>
      </c>
      <c r="BI513" s="823" t="s">
        <v>4456</v>
      </c>
    </row>
    <row r="514" spans="1:61" ht="12.75" hidden="1" customHeight="1" x14ac:dyDescent="0.2">
      <c r="A514" s="822" t="s">
        <v>5036</v>
      </c>
      <c r="B514" s="833" t="s">
        <v>320</v>
      </c>
      <c r="C514" s="889" t="s">
        <v>127</v>
      </c>
      <c r="D514" s="889" t="s">
        <v>4220</v>
      </c>
      <c r="E514" s="699">
        <v>66</v>
      </c>
      <c r="F514" s="1153">
        <v>5</v>
      </c>
      <c r="G514" s="1128" t="s">
        <v>36</v>
      </c>
      <c r="H514" s="1128" t="s">
        <v>114</v>
      </c>
      <c r="I514" t="n">
        <v>150.92</v>
      </c>
      <c r="J514" s="618">
        <f t="shared" si="136"/>
        <v>2.4206201961304004</v>
      </c>
      <c r="K514" s="835">
        <v>0.9133</v>
      </c>
      <c r="L514" s="845">
        <v>4</v>
      </c>
      <c r="M514" s="609">
        <f t="shared" si="137"/>
        <v>3.6532</v>
      </c>
      <c r="N514" s="828" t="s">
        <v>106</v>
      </c>
      <c r="O514" s="700">
        <v>0.86980000000000002</v>
      </c>
      <c r="P514" s="603">
        <v>44672</v>
      </c>
      <c r="Q514" s="603">
        <v>44697</v>
      </c>
      <c r="R514" s="609">
        <f t="shared" si="138"/>
        <v>5.0011496895838103</v>
      </c>
      <c r="S514" s="667">
        <f>IF(INDEX(Historical!$D$7:$D$1225,MATCH(B514,Historical!$B$7:$B$1249,0))=0,"n/a",(INDEX(Historical!$C$7:$C$1227,MATCH(B514,Historical!$B$7:$B$1249,0))/INDEX(Historical!$D$7:$D$1225,MATCH(B514,Historical!$B$7:$B$1249,0))-1)*100)</f>
        <v>9.0474663245670328</v>
      </c>
      <c r="T514" s="667">
        <f>IF(INDEX(Historical!$F$7:$F$1218,MATCH(B514,Historical!$B$7:$B$1249,0))=0,"n/a",((INDEX(Historical!$C$7:$C$1227,MATCH(B514,Historical!$B$7:$B$1249,0))/INDEX(Historical!$F$7:$F$1218,MATCH(B514,Historical!$B$7:$B$1249,0)))^(1/3)-1)*100)</f>
        <v>6.168731407043837</v>
      </c>
      <c r="U514" s="667">
        <f>IF(INDEX(Historical!$H$7:$H$1218,MATCH(B514,Historical!$B$7:$B$1249,0))=0,"n/a",((INDEX(Historical!$C$7:$C$1227,MATCH(B514,Historical!$B$7:$B$1249,0))/INDEX(Historical!$H$7:$H$1218,MATCH(B514,Historical!$B$7:$B$1249,0)))^(1/5)-1)*100)</f>
        <v>4.9422940563122797</v>
      </c>
      <c r="V514" s="667">
        <f>IF(INDEX(Historical!$N$7:$N$1218,MATCH(B514,Historical!$B$7:$B$1249,0))=0,"n/a",((INDEX(Historical!$C$7:$C$1227,MATCH(B514,Historical!$B$7:$B$1249,0))/INDEX(Historical!$N$7:$N$1218,MATCH(B514,Historical!$B$7:$B$1249,0)))^(1/10)-1)*100)</f>
        <v>5.1550084598174672</v>
      </c>
      <c r="W514" s="668">
        <f t="shared" si="139"/>
        <v>0.95873636189673306</v>
      </c>
      <c r="X514" s="669">
        <f t="shared" si="140"/>
        <v>0.52024147961181888</v>
      </c>
      <c r="Y514" s="833"/>
      <c r="Z514" s="618">
        <f t="shared" si="141"/>
        <v>63.313691507798964</v>
      </c>
      <c r="AA514" s="844">
        <f t="shared" si="142"/>
        <v>26.155979202772965</v>
      </c>
      <c r="AB514" s="845">
        <v>6</v>
      </c>
      <c r="AC514" s="824">
        <v>5.77</v>
      </c>
      <c r="AD514" s="824">
        <v>5.27</v>
      </c>
      <c r="AE514" s="824">
        <v>4.26</v>
      </c>
      <c r="AF514" s="824">
        <v>8.02</v>
      </c>
      <c r="AG514" s="824">
        <v>32.200000000000003</v>
      </c>
      <c r="AH514" s="824">
        <v>5.6000000000000005</v>
      </c>
      <c r="AI514" s="824">
        <v>7.3800000000000008</v>
      </c>
      <c r="AJ514" s="824">
        <v>9.5</v>
      </c>
      <c r="AK514" s="824">
        <v>4.79</v>
      </c>
      <c r="AL514" s="836">
        <v>342790</v>
      </c>
      <c r="AM514" s="830">
        <v>0.12</v>
      </c>
      <c r="AN514" s="824">
        <v>0.76</v>
      </c>
      <c r="AO514" s="705">
        <f t="shared" si="143"/>
        <v>-18.793064950330283</v>
      </c>
      <c r="AP514" s="706">
        <f t="shared" si="144"/>
        <v>7.3629142524426801</v>
      </c>
      <c r="AQ514" s="846">
        <f t="shared" si="145"/>
        <v>205.33839384906793</v>
      </c>
      <c r="AR514" s="618">
        <f>INDEX(Historical!$C$7:$C$1227,MATCH(B514,Historical!$B$7:$B$1249,0))*IF(AH514="n/a",1.03,IF(AH514&lt;0,1.01,IF(AH514&gt;10,1.1,(1+AH514/100))))</f>
        <v>3.5905056000000002</v>
      </c>
      <c r="AS514" s="844">
        <f t="shared" si="146"/>
        <v>3.8554849132800006</v>
      </c>
      <c r="AT514" s="844">
        <f t="shared" si="151"/>
        <v>4.0401626406261126</v>
      </c>
      <c r="AU514" s="844">
        <f t="shared" si="151"/>
        <v>4.2336864311121039</v>
      </c>
      <c r="AV514" s="844">
        <f t="shared" si="151"/>
        <v>4.4364800111623737</v>
      </c>
      <c r="AW514" s="618">
        <f t="shared" si="147"/>
        <v>20.156319596180591</v>
      </c>
      <c r="AX514" s="713">
        <f t="shared" si="148"/>
        <v>13.35563185540723</v>
      </c>
      <c r="AY514" s="891">
        <v>0.41</v>
      </c>
      <c r="AZ514" s="830">
        <v>22.08</v>
      </c>
      <c r="BA514" s="830">
        <v>-9.7900000000000009</v>
      </c>
      <c r="BB514" s="830">
        <v>11.23</v>
      </c>
      <c r="BC514" s="830">
        <v>3.02</v>
      </c>
      <c r="BE514" s="594">
        <v>1957</v>
      </c>
      <c r="BF514" s="856">
        <f t="shared" si="149"/>
        <v>9</v>
      </c>
      <c r="BG514" s="840">
        <v>12</v>
      </c>
      <c r="BH514" s="823" t="s">
        <v>4455</v>
      </c>
      <c r="BI514" s="823" t="s">
        <v>4456</v>
      </c>
    </row>
    <row r="515" spans="1:61" s="737" customFormat="1" ht="12.75" hidden="1" customHeight="1" x14ac:dyDescent="0.2">
      <c r="A515" s="613" t="s">
        <v>5037</v>
      </c>
      <c r="B515" s="743" t="s">
        <v>309</v>
      </c>
      <c r="C515" s="889" t="s">
        <v>111</v>
      </c>
      <c r="D515" s="889" t="s">
        <v>210</v>
      </c>
      <c r="E515" s="721">
        <v>66</v>
      </c>
      <c r="F515" s="1153">
        <v>6</v>
      </c>
      <c r="G515" s="1154" t="s">
        <v>36</v>
      </c>
      <c r="H515" s="1154" t="s">
        <v>36</v>
      </c>
      <c r="I515" t="n">
        <v>289.44</v>
      </c>
      <c r="J515" s="723">
        <f t="shared" si="136"/>
        <v>1.8380320619126589</v>
      </c>
      <c r="K515" s="724">
        <v>1.33</v>
      </c>
      <c r="L515" s="725">
        <v>4</v>
      </c>
      <c r="M515" s="726">
        <f t="shared" si="137"/>
        <v>5.32</v>
      </c>
      <c r="N515" s="727" t="s">
        <v>292</v>
      </c>
      <c r="O515" s="728">
        <v>1.03</v>
      </c>
      <c r="P515" s="1049">
        <v>44693</v>
      </c>
      <c r="Q515" s="1049">
        <v>44715</v>
      </c>
      <c r="R515" s="726">
        <f t="shared" si="138"/>
        <v>29.126213592233015</v>
      </c>
      <c r="S515" s="667">
        <f>IF(INDEX(Historical!$D$7:$D$1225,MATCH(B515,Historical!$B$7:$B$1249,0))=0,"n/a",(INDEX(Historical!$C$7:$C$1227,MATCH(B515,Historical!$B$7:$B$1249,0))/INDEX(Historical!$D$7:$D$1225,MATCH(B515,Historical!$B$7:$B$1249,0))-1)*100)</f>
        <v>12.784090909090917</v>
      </c>
      <c r="T515" s="667">
        <f>IF(INDEX(Historical!$F$7:$F$1218,MATCH(B515,Historical!$B$7:$B$1249,0))=0,"n/a",((INDEX(Historical!$C$7:$C$1227,MATCH(B515,Historical!$B$7:$B$1249,0))/INDEX(Historical!$F$7:$F$1218,MATCH(B515,Historical!$B$7:$B$1249,0)))^(1/3)-1)*100)</f>
        <v>10.530226194135928</v>
      </c>
      <c r="U515" s="667">
        <f>IF(INDEX(Historical!$H$7:$H$1218,MATCH(B515,Historical!$B$7:$B$1249,0))=0,"n/a",((INDEX(Historical!$C$7:$C$1227,MATCH(B515,Historical!$B$7:$B$1249,0))/INDEX(Historical!$H$7:$H$1218,MATCH(B515,Historical!$B$7:$B$1249,0)))^(1/5)-1)*100)</f>
        <v>9.51610593701675</v>
      </c>
      <c r="V515" s="667">
        <f>IF(INDEX(Historical!$N$7:$N$1218,MATCH(B515,Historical!$B$7:$B$1249,0))=0,"n/a",((INDEX(Historical!$C$7:$C$1227,MATCH(B515,Historical!$B$7:$B$1249,0))/INDEX(Historical!$N$7:$N$1218,MATCH(B515,Historical!$B$7:$B$1249,0)))^(1/10)-1)*100)</f>
        <v>10.750436589052924</v>
      </c>
      <c r="W515" s="668">
        <f t="shared" si="139"/>
        <v>0.88518320704360209</v>
      </c>
      <c r="X515" s="669">
        <f t="shared" si="140"/>
        <v>1.3994273436789337</v>
      </c>
      <c r="Y515" s="890"/>
      <c r="Z515" s="723">
        <f t="shared" si="141"/>
        <v>55.359001040582733</v>
      </c>
      <c r="AA515" s="730">
        <f t="shared" si="142"/>
        <v>30.11862643080125</v>
      </c>
      <c r="AB515" s="725">
        <v>6</v>
      </c>
      <c r="AC515" s="731">
        <v>9.61</v>
      </c>
      <c r="AD515" s="731">
        <v>3.1</v>
      </c>
      <c r="AE515" s="731">
        <v>2.34</v>
      </c>
      <c r="AF515" s="731">
        <v>4.3099999999999996</v>
      </c>
      <c r="AG515" s="731">
        <v>14.2</v>
      </c>
      <c r="AH515" s="731">
        <v>-24.4</v>
      </c>
      <c r="AI515" s="731">
        <v>8.5599999999999987</v>
      </c>
      <c r="AJ515" s="731">
        <v>6.8000000000000007</v>
      </c>
      <c r="AK515" s="731">
        <v>9.89</v>
      </c>
      <c r="AL515" s="732">
        <v>38160</v>
      </c>
      <c r="AM515" s="733">
        <v>0.2</v>
      </c>
      <c r="AN515" s="731">
        <v>1.59</v>
      </c>
      <c r="AO515" s="734">
        <f t="shared" si="143"/>
        <v>-18.76448843187184</v>
      </c>
      <c r="AP515" s="735">
        <f t="shared" si="144"/>
        <v>11.354137998929408</v>
      </c>
      <c r="AQ515" s="846">
        <f t="shared" si="145"/>
        <v>140.19554988638677</v>
      </c>
      <c r="AR515" s="618">
        <f>INDEX(Historical!$C$7:$C$1227,MATCH(B515,Historical!$B$7:$B$1249,0))*IF(AH515="n/a",1.03,IF(AH515&lt;0,1.01,IF(AH515&gt;10,1.1,(1+AH515/100))))</f>
        <v>4.0097000000000005</v>
      </c>
      <c r="AS515" s="730">
        <f t="shared" si="146"/>
        <v>4.3529303200000005</v>
      </c>
      <c r="AT515" s="730">
        <f t="shared" si="151"/>
        <v>4.7834351286480006</v>
      </c>
      <c r="AU515" s="730">
        <f t="shared" si="151"/>
        <v>5.2565168628712877</v>
      </c>
      <c r="AV515" s="730">
        <f t="shared" si="151"/>
        <v>5.7763863806092584</v>
      </c>
      <c r="AW515" s="723">
        <f t="shared" si="147"/>
        <v>24.178968692128549</v>
      </c>
      <c r="AX515" s="736">
        <f t="shared" si="148"/>
        <v>8.3537067067884703</v>
      </c>
      <c r="AY515" s="892">
        <v>1.56</v>
      </c>
      <c r="AZ515" s="733">
        <v>29.73</v>
      </c>
      <c r="BA515" s="733">
        <v>-12.08</v>
      </c>
      <c r="BB515" s="733">
        <v>8.0299999999999994</v>
      </c>
      <c r="BC515" s="733">
        <v>8.57</v>
      </c>
      <c r="BD515" s="866"/>
      <c r="BE515" s="594">
        <v>1957</v>
      </c>
      <c r="BF515" s="856">
        <f t="shared" si="149"/>
        <v>9</v>
      </c>
      <c r="BG515" s="784">
        <v>5</v>
      </c>
      <c r="BH515" s="823" t="s">
        <v>4455</v>
      </c>
      <c r="BI515" s="823" t="s">
        <v>4456</v>
      </c>
    </row>
    <row r="516" spans="1:61" ht="12.75" hidden="1" customHeight="1" x14ac:dyDescent="0.2">
      <c r="A516" s="822" t="s">
        <v>5038</v>
      </c>
      <c r="B516" s="833" t="s">
        <v>721</v>
      </c>
      <c r="C516" s="889" t="s">
        <v>244</v>
      </c>
      <c r="D516" s="889" t="s">
        <v>4212</v>
      </c>
      <c r="E516" s="699">
        <v>27</v>
      </c>
      <c r="F516" s="1153">
        <v>128</v>
      </c>
      <c r="G516" s="1153" t="s">
        <v>36</v>
      </c>
      <c r="H516" s="1153" t="s">
        <v>36</v>
      </c>
      <c r="I516" t="n">
        <v>105.07</v>
      </c>
      <c r="J516" s="618">
        <f t="shared" si="136"/>
        <v>2.4364709241458078</v>
      </c>
      <c r="K516" s="842">
        <v>0.64</v>
      </c>
      <c r="L516" s="845">
        <v>4</v>
      </c>
      <c r="M516" s="609">
        <f t="shared" si="137"/>
        <v>2.56</v>
      </c>
      <c r="N516" s="828" t="s">
        <v>147</v>
      </c>
      <c r="O516" s="701">
        <v>0.63</v>
      </c>
      <c r="P516" s="603">
        <v>44620</v>
      </c>
      <c r="Q516" s="603">
        <v>44635</v>
      </c>
      <c r="R516" s="609">
        <f t="shared" si="138"/>
        <v>1.5873015873015885</v>
      </c>
      <c r="S516" s="667">
        <f>IF(INDEX(Historical!$D$7:$D$1225,MATCH(B516,Historical!$B$7:$B$1249,0))=0,"n/a",(INDEX(Historical!$C$7:$C$1227,MATCH(B516,Historical!$B$7:$B$1249,0))/INDEX(Historical!$D$7:$D$1225,MATCH(B516,Historical!$B$7:$B$1249,0))-1)*100)</f>
        <v>1.6129032258064502</v>
      </c>
      <c r="T516" s="667">
        <f>IF(INDEX(Historical!$F$7:$F$1218,MATCH(B516,Historical!$B$7:$B$1249,0))=0,"n/a",((INDEX(Historical!$C$7:$C$1227,MATCH(B516,Historical!$B$7:$B$1249,0))/INDEX(Historical!$F$7:$F$1218,MATCH(B516,Historical!$B$7:$B$1249,0)))^(1/3)-1)*100)</f>
        <v>1.6396356814853519</v>
      </c>
      <c r="U516" s="667">
        <f>IF(INDEX(Historical!$H$7:$H$1218,MATCH(B516,Historical!$B$7:$B$1249,0))=0,"n/a",((INDEX(Historical!$C$7:$C$1227,MATCH(B516,Historical!$B$7:$B$1249,0))/INDEX(Historical!$H$7:$H$1218,MATCH(B516,Historical!$B$7:$B$1249,0)))^(1/5)-1)*100)</f>
        <v>2.7532511481100252</v>
      </c>
      <c r="V516" s="667">
        <f>IF(INDEX(Historical!$N$7:$N$1218,MATCH(B516,Historical!$B$7:$B$1249,0))=0,"n/a",((INDEX(Historical!$C$7:$C$1227,MATCH(B516,Historical!$B$7:$B$1249,0))/INDEX(Historical!$N$7:$N$1218,MATCH(B516,Historical!$B$7:$B$1249,0)))^(1/10)-1)*100)</f>
        <v>10.8449222600272</v>
      </c>
      <c r="W516" s="668">
        <f t="shared" si="139"/>
        <v>0.25387467813006892</v>
      </c>
      <c r="X516" s="669">
        <f t="shared" si="140"/>
        <v>0.14339849729739715</v>
      </c>
      <c r="Y516" s="631"/>
      <c r="Z516" s="618">
        <f t="shared" si="141"/>
        <v>31.372549019607842</v>
      </c>
      <c r="AA516" s="844">
        <f t="shared" si="142"/>
        <v>12.876225490196077</v>
      </c>
      <c r="AB516" s="845">
        <v>12</v>
      </c>
      <c r="AC516" s="824">
        <v>8.16</v>
      </c>
      <c r="AD516" s="824">
        <v>0.92</v>
      </c>
      <c r="AE516" s="824">
        <v>0.78</v>
      </c>
      <c r="AF516" s="824">
        <v>6.58</v>
      </c>
      <c r="AG516" s="824">
        <v>30.5</v>
      </c>
      <c r="AH516" s="824">
        <v>295.10000000000002</v>
      </c>
      <c r="AI516" s="824">
        <v>2.5299999999999998</v>
      </c>
      <c r="AJ516" s="824">
        <v>19.2</v>
      </c>
      <c r="AK516" s="824">
        <v>15</v>
      </c>
      <c r="AL516" s="836">
        <v>6530</v>
      </c>
      <c r="AM516" s="830">
        <v>0.5</v>
      </c>
      <c r="AN516" s="824">
        <v>2.1</v>
      </c>
      <c r="AO516" s="705">
        <f t="shared" si="143"/>
        <v>-7.6865034179402443</v>
      </c>
      <c r="AP516" s="706">
        <f t="shared" si="144"/>
        <v>5.189722072255833</v>
      </c>
      <c r="AQ516" s="846">
        <f t="shared" si="145"/>
        <v>94.051039935935037</v>
      </c>
      <c r="AR516" s="618">
        <f>INDEX(Historical!$C$7:$C$1227,MATCH(B516,Historical!$B$7:$B$1249,0))*IF(AH516="n/a",1.03,IF(AH516&lt;0,1.01,IF(AH516&gt;10,1.1,(1+AH516/100))))</f>
        <v>2.7720000000000002</v>
      </c>
      <c r="AS516" s="844">
        <f t="shared" si="146"/>
        <v>2.8421316000000005</v>
      </c>
      <c r="AT516" s="844">
        <f t="shared" si="151"/>
        <v>3.1263447600000007</v>
      </c>
      <c r="AU516" s="844">
        <f t="shared" si="151"/>
        <v>3.4389792360000011</v>
      </c>
      <c r="AV516" s="844">
        <f t="shared" si="151"/>
        <v>3.7828771596000017</v>
      </c>
      <c r="AW516" s="618">
        <f t="shared" si="147"/>
        <v>15.962332755600004</v>
      </c>
      <c r="AX516" s="713">
        <f t="shared" si="148"/>
        <v>15.192093609593609</v>
      </c>
      <c r="AY516" s="891">
        <v>1.53</v>
      </c>
      <c r="AZ516" s="830">
        <v>24.169999999999998</v>
      </c>
      <c r="BA516" s="830">
        <v>-10.45</v>
      </c>
      <c r="BB516" s="830">
        <v>10.72</v>
      </c>
      <c r="BC516" s="830">
        <v>5.66</v>
      </c>
      <c r="BE516" s="594">
        <v>1996</v>
      </c>
      <c r="BF516" s="856">
        <f t="shared" si="149"/>
        <v>3</v>
      </c>
      <c r="BG516" s="840">
        <v>6.6000000000000005</v>
      </c>
      <c r="BH516" s="823" t="s">
        <v>4455</v>
      </c>
      <c r="BI516" s="823" t="s">
        <v>4456</v>
      </c>
    </row>
    <row r="517" spans="1:61" ht="12.75" hidden="1" customHeight="1" x14ac:dyDescent="0.2">
      <c r="A517" s="822" t="s">
        <v>5040</v>
      </c>
      <c r="B517" s="833" t="s">
        <v>3816</v>
      </c>
      <c r="C517" s="889" t="s">
        <v>4186</v>
      </c>
      <c r="D517" s="889" t="s">
        <v>4187</v>
      </c>
      <c r="E517" s="699">
        <v>9</v>
      </c>
      <c r="F517" s="1153">
        <v>531</v>
      </c>
      <c r="G517" s="1150" t="s">
        <v>105</v>
      </c>
      <c r="H517" s="1150" t="s">
        <v>105</v>
      </c>
      <c r="I517" t="n">
        <v>116.32</v>
      </c>
      <c r="J517" s="618">
        <f t="shared" si="136"/>
        <v>2.7166437414030264</v>
      </c>
      <c r="K517" s="835">
        <v>0.79</v>
      </c>
      <c r="L517" s="845">
        <v>4</v>
      </c>
      <c r="M517" s="609">
        <f t="shared" si="137"/>
        <v>3.16</v>
      </c>
      <c r="N517" s="828" t="s">
        <v>150</v>
      </c>
      <c r="O517" s="700">
        <v>0.63</v>
      </c>
      <c r="P517" s="603">
        <v>44637</v>
      </c>
      <c r="Q517" s="603">
        <v>44651</v>
      </c>
      <c r="R517" s="609">
        <f t="shared" si="138"/>
        <v>25.396825396825403</v>
      </c>
      <c r="S517" s="667">
        <f>IF(INDEX(Historical!$D$7:$D$1225,MATCH(B517,Historical!$B$7:$B$1249,0))=0,"n/a",(INDEX(Historical!$C$7:$C$1227,MATCH(B517,Historical!$B$7:$B$1249,0))/INDEX(Historical!$D$7:$D$1225,MATCH(B517,Historical!$B$7:$B$1249,0))-1)*100)</f>
        <v>8.6206896551724199</v>
      </c>
      <c r="T517" s="667">
        <f>IF(INDEX(Historical!$F$7:$F$1218,MATCH(B517,Historical!$B$7:$B$1249,0))=0,"n/a",((INDEX(Historical!$C$7:$C$1227,MATCH(B517,Historical!$B$7:$B$1249,0))/INDEX(Historical!$F$7:$F$1218,MATCH(B517,Historical!$B$7:$B$1249,0)))^(1/3)-1)*100)</f>
        <v>9.4879784971972256</v>
      </c>
      <c r="U517" s="667">
        <f>IF(INDEX(Historical!$H$7:$H$1218,MATCH(B517,Historical!$B$7:$B$1249,0))=0,"n/a",((INDEX(Historical!$C$7:$C$1227,MATCH(B517,Historical!$B$7:$B$1249,0))/INDEX(Historical!$H$7:$H$1218,MATCH(B517,Historical!$B$7:$B$1249,0)))^(1/5)-1)*100)</f>
        <v>8.4471771197698544</v>
      </c>
      <c r="V517" s="667">
        <f>IF(INDEX(Historical!$N$7:$N$1218,MATCH(B517,Historical!$B$7:$B$1249,0))=0,"n/a",((INDEX(Historical!$C$7:$C$1227,MATCH(B517,Historical!$B$7:$B$1249,0))/INDEX(Historical!$N$7:$N$1218,MATCH(B517,Historical!$B$7:$B$1249,0)))^(1/10)-1)*100)</f>
        <v>8.4471771197698544</v>
      </c>
      <c r="W517" s="668">
        <f t="shared" si="139"/>
        <v>1</v>
      </c>
      <c r="X517" s="669">
        <f t="shared" si="140"/>
        <v>0.72198095040767984</v>
      </c>
      <c r="Y517" s="640"/>
      <c r="Z517" s="618">
        <f t="shared" si="141"/>
        <v>58.518518518518512</v>
      </c>
      <c r="AA517" s="844">
        <f t="shared" si="142"/>
        <v>21.540740740740738</v>
      </c>
      <c r="AB517" s="845">
        <v>12</v>
      </c>
      <c r="AC517" s="824">
        <v>5.4</v>
      </c>
      <c r="AD517" s="824" t="s">
        <v>135</v>
      </c>
      <c r="AE517" s="824">
        <v>19.14</v>
      </c>
      <c r="AF517" s="824">
        <v>2.39</v>
      </c>
      <c r="AG517" s="824">
        <v>11.700000000000001</v>
      </c>
      <c r="AH517" s="824">
        <v>96.399999999999991</v>
      </c>
      <c r="AI517" s="824">
        <v>-16.170000000000002</v>
      </c>
      <c r="AJ517" s="824">
        <v>11.700000000000001</v>
      </c>
      <c r="AK517" s="824">
        <v>-6.05</v>
      </c>
      <c r="AL517" s="836">
        <v>105280</v>
      </c>
      <c r="AM517" s="830">
        <v>0.3</v>
      </c>
      <c r="AN517" s="824">
        <v>0.51</v>
      </c>
      <c r="AO517" s="705">
        <f t="shared" si="143"/>
        <v>-10.376919879567858</v>
      </c>
      <c r="AP517" s="706">
        <f t="shared" si="144"/>
        <v>11.16382086117288</v>
      </c>
      <c r="AQ517" s="846">
        <f t="shared" si="145"/>
        <v>51.264845545626983</v>
      </c>
      <c r="AR517" s="618">
        <f>INDEX(Historical!$C$7:$C$1227,MATCH(B517,Historical!$B$7:$B$1249,0))*IF(AH517="n/a",1.03,IF(AH517&lt;0,1.01,IF(AH517&gt;10,1.1,(1+AH517/100))))</f>
        <v>2.7720000000000002</v>
      </c>
      <c r="AS517" s="844">
        <f t="shared" si="146"/>
        <v>2.7997200000000002</v>
      </c>
      <c r="AT517" s="844">
        <f t="shared" si="151"/>
        <v>2.8277172000000004</v>
      </c>
      <c r="AU517" s="844">
        <f t="shared" si="151"/>
        <v>2.8559943720000005</v>
      </c>
      <c r="AV517" s="844">
        <f t="shared" si="151"/>
        <v>2.8845543157200004</v>
      </c>
      <c r="AW517" s="618">
        <f t="shared" si="147"/>
        <v>14.139985887720004</v>
      </c>
      <c r="AX517" s="713">
        <f t="shared" si="148"/>
        <v>12.156108913101791</v>
      </c>
      <c r="AY517" s="891">
        <v>0.97</v>
      </c>
      <c r="AZ517" s="830">
        <v>20.16</v>
      </c>
      <c r="BA517" s="830">
        <v>-32.51</v>
      </c>
      <c r="BB517" s="830">
        <v>9.24</v>
      </c>
      <c r="BC517" s="830">
        <v>-9.19</v>
      </c>
      <c r="BE517" s="594">
        <v>2014</v>
      </c>
      <c r="BF517" s="856">
        <f t="shared" si="149"/>
        <v>1</v>
      </c>
      <c r="BG517" s="840">
        <v>6.7</v>
      </c>
      <c r="BH517" s="823" t="s">
        <v>4455</v>
      </c>
      <c r="BI517" s="823" t="s">
        <v>4457</v>
      </c>
    </row>
    <row r="518" spans="1:61" ht="12.75" hidden="1" customHeight="1" x14ac:dyDescent="0.2">
      <c r="A518" s="822" t="s">
        <v>5041</v>
      </c>
      <c r="B518" s="833" t="s">
        <v>1094</v>
      </c>
      <c r="C518" s="889" t="s">
        <v>111</v>
      </c>
      <c r="D518" s="889" t="s">
        <v>210</v>
      </c>
      <c r="E518" s="699">
        <v>13</v>
      </c>
      <c r="F518" s="1153">
        <v>287</v>
      </c>
      <c r="G518" s="1132" t="s">
        <v>114</v>
      </c>
      <c r="H518" s="1132" t="s">
        <v>114</v>
      </c>
      <c r="I518">
        <v>36.700000000000003</v>
      </c>
      <c r="J518" s="618">
        <f t="shared" si="136"/>
        <v>3.1607629427792912</v>
      </c>
      <c r="K518" s="835">
        <v>0.28999999999999998</v>
      </c>
      <c r="L518" s="845">
        <v>4</v>
      </c>
      <c r="M518" s="609">
        <f t="shared" si="137"/>
        <v>1.1599999999999999</v>
      </c>
      <c r="N518" s="828" t="s">
        <v>316</v>
      </c>
      <c r="O518" s="700">
        <v>0.28999999999999998</v>
      </c>
      <c r="P518" s="603">
        <v>44637</v>
      </c>
      <c r="Q518" s="603">
        <v>44651</v>
      </c>
      <c r="R518" s="609">
        <f t="shared" si="138"/>
        <v>0</v>
      </c>
      <c r="S518" s="667">
        <f>IF(INDEX(Historical!$D$7:$D$1225,MATCH(B518,Historical!$B$7:$B$1249,0))=0,"n/a",(INDEX(Historical!$C$7:$C$1227,MATCH(B518,Historical!$B$7:$B$1249,0))/INDEX(Historical!$D$7:$D$1225,MATCH(B518,Historical!$B$7:$B$1249,0))-1)*100)</f>
        <v>1.7857142857142572</v>
      </c>
      <c r="T518" s="667">
        <f>IF(INDEX(Historical!$F$7:$F$1218,MATCH(B518,Historical!$B$7:$B$1249,0))=0,"n/a",((INDEX(Historical!$C$7:$C$1227,MATCH(B518,Historical!$B$7:$B$1249,0))/INDEX(Historical!$F$7:$F$1218,MATCH(B518,Historical!$B$7:$B$1249,0)))^(1/3)-1)*100)</f>
        <v>2.45496171190136</v>
      </c>
      <c r="U518" s="667">
        <f>IF(INDEX(Historical!$H$7:$H$1218,MATCH(B518,Historical!$B$7:$B$1249,0))=0,"n/a",((INDEX(Historical!$C$7:$C$1227,MATCH(B518,Historical!$B$7:$B$1249,0))/INDEX(Historical!$H$7:$H$1218,MATCH(B518,Historical!$B$7:$B$1249,0)))^(1/5)-1)*100)</f>
        <v>3.9334633807695418</v>
      </c>
      <c r="V518" s="667">
        <f>IF(INDEX(Historical!$N$7:$N$1218,MATCH(B518,Historical!$B$7:$B$1249,0))=0,"n/a",((INDEX(Historical!$C$7:$C$1227,MATCH(B518,Historical!$B$7:$B$1249,0))/INDEX(Historical!$N$7:$N$1218,MATCH(B518,Historical!$B$7:$B$1249,0)))^(1/10)-1)*100)</f>
        <v>3.5406523984148563</v>
      </c>
      <c r="W518" s="668">
        <f t="shared" si="139"/>
        <v>1.1109431082617842</v>
      </c>
      <c r="X518" s="669" t="str">
        <f t="shared" si="140"/>
        <v>n/a</v>
      </c>
      <c r="Y518" s="628"/>
      <c r="Z518" s="618">
        <f t="shared" si="141"/>
        <v>73.885350318471339</v>
      </c>
      <c r="AA518" s="844">
        <f t="shared" si="142"/>
        <v>23.375796178343951</v>
      </c>
      <c r="AB518" s="845">
        <v>12</v>
      </c>
      <c r="AC518" s="824">
        <v>1.57</v>
      </c>
      <c r="AD518" s="824">
        <v>1.6</v>
      </c>
      <c r="AE518" s="824">
        <v>1.43</v>
      </c>
      <c r="AF518" s="824">
        <v>3.75</v>
      </c>
      <c r="AG518" s="824">
        <v>16.5</v>
      </c>
      <c r="AH518" s="824">
        <v>135.30000000000001</v>
      </c>
      <c r="AI518" s="824">
        <v>23.32</v>
      </c>
      <c r="AJ518" s="824">
        <v>-4.8</v>
      </c>
      <c r="AK518" s="824">
        <v>15</v>
      </c>
      <c r="AL518" s="836">
        <v>869.15</v>
      </c>
      <c r="AM518" s="830">
        <v>2.56</v>
      </c>
      <c r="AN518" s="824">
        <v>1.27</v>
      </c>
      <c r="AO518" s="705">
        <f t="shared" si="143"/>
        <v>-16.281569854795116</v>
      </c>
      <c r="AP518" s="706">
        <f t="shared" si="144"/>
        <v>7.094226323548833</v>
      </c>
      <c r="AQ518" s="846">
        <f t="shared" si="145"/>
        <v>97.382016144429713</v>
      </c>
      <c r="AR518" s="618">
        <f>INDEX(Historical!$C$7:$C$1227,MATCH(B518,Historical!$B$7:$B$1249,0))*IF(AH518="n/a",1.03,IF(AH518&lt;0,1.01,IF(AH518&gt;10,1.1,(1+AH518/100))))</f>
        <v>1.254</v>
      </c>
      <c r="AS518" s="844">
        <f t="shared" si="146"/>
        <v>1.3794000000000002</v>
      </c>
      <c r="AT518" s="844">
        <f t="shared" ref="AT518:AV537" si="152">IF($AK518="n/a",1.03*AS518,IF($AK518&lt;0,1.01*AS518,IF($AK518&gt;10,1.1*AS518,(1+$AK518/100)*AS518)))</f>
        <v>1.5173400000000004</v>
      </c>
      <c r="AU518" s="844">
        <f t="shared" si="152"/>
        <v>1.6690740000000006</v>
      </c>
      <c r="AV518" s="844">
        <f t="shared" si="152"/>
        <v>1.8359814000000008</v>
      </c>
      <c r="AW518" s="618">
        <f t="shared" si="147"/>
        <v>7.6557954000000015</v>
      </c>
      <c r="AX518" s="713">
        <f t="shared" si="148"/>
        <v>20.860477929155316</v>
      </c>
      <c r="AY518" s="891">
        <v>0.98</v>
      </c>
      <c r="AZ518" s="830">
        <v>40.200000000000003</v>
      </c>
      <c r="BA518" s="830">
        <v>-6.98</v>
      </c>
      <c r="BB518" s="830">
        <v>16.64</v>
      </c>
      <c r="BC518" s="830">
        <v>20.49</v>
      </c>
      <c r="BE518" s="594">
        <v>2010</v>
      </c>
      <c r="BF518" s="856">
        <f t="shared" si="149"/>
        <v>1</v>
      </c>
      <c r="BG518" s="840">
        <v>6</v>
      </c>
      <c r="BH518" s="823" t="s">
        <v>4455</v>
      </c>
      <c r="BI518" s="823" t="s">
        <v>4456</v>
      </c>
    </row>
    <row r="519" spans="1:61" ht="12.75" hidden="1" customHeight="1" x14ac:dyDescent="0.2">
      <c r="A519" s="822" t="s">
        <v>5042</v>
      </c>
      <c r="B519" s="833" t="s">
        <v>719</v>
      </c>
      <c r="C519" s="889" t="s">
        <v>127</v>
      </c>
      <c r="D519" s="889" t="s">
        <v>125</v>
      </c>
      <c r="E519" s="699">
        <v>15</v>
      </c>
      <c r="F519" s="1153">
        <v>255</v>
      </c>
      <c r="G519" s="1134" t="s">
        <v>114</v>
      </c>
      <c r="H519" s="1134" t="s">
        <v>114</v>
      </c>
      <c r="I519" t="n">
        <v>102.09</v>
      </c>
      <c r="J519" s="618">
        <f t="shared" si="136"/>
        <v>4.9760015672445883</v>
      </c>
      <c r="K519" s="835">
        <v>1.27</v>
      </c>
      <c r="L519" s="845">
        <v>4</v>
      </c>
      <c r="M519" s="609">
        <f t="shared" si="137"/>
        <v>5.08</v>
      </c>
      <c r="N519" s="828" t="s">
        <v>110</v>
      </c>
      <c r="O519" s="700">
        <v>1.25</v>
      </c>
      <c r="P519" s="603">
        <v>44831</v>
      </c>
      <c r="Q519" s="603">
        <v>44846</v>
      </c>
      <c r="R519" s="609">
        <f t="shared" si="138"/>
        <v>1.6000000000000014</v>
      </c>
      <c r="S519" s="667">
        <f>IF(INDEX(Historical!$D$7:$D$1225,MATCH(B519,Historical!$B$7:$B$1249,0))=0,"n/a",(INDEX(Historical!$C$7:$C$1227,MATCH(B519,Historical!$B$7:$B$1249,0))/INDEX(Historical!$D$7:$D$1225,MATCH(B519,Historical!$B$7:$B$1249,0))-1)*100)</f>
        <v>2.9723991507430991</v>
      </c>
      <c r="T519" s="667">
        <f>IF(INDEX(Historical!$F$7:$F$1218,MATCH(B519,Historical!$B$7:$B$1249,0))=0,"n/a",((INDEX(Historical!$C$7:$C$1227,MATCH(B519,Historical!$B$7:$B$1249,0))/INDEX(Historical!$F$7:$F$1218,MATCH(B519,Historical!$B$7:$B$1249,0)))^(1/3)-1)*100)</f>
        <v>3.1430152029267022</v>
      </c>
      <c r="U519" s="667">
        <f>IF(INDEX(Historical!$H$7:$H$1218,MATCH(B519,Historical!$B$7:$B$1249,0))=0,"n/a",((INDEX(Historical!$C$7:$C$1227,MATCH(B519,Historical!$B$7:$B$1249,0))/INDEX(Historical!$H$7:$H$1218,MATCH(B519,Historical!$B$7:$B$1249,0)))^(1/5)-1)*100)</f>
        <v>3.4169145380273935</v>
      </c>
      <c r="V519" s="667">
        <f>IF(INDEX(Historical!$N$7:$N$1218,MATCH(B519,Historical!$B$7:$B$1249,0))=0,"n/a",((INDEX(Historical!$C$7:$C$1227,MATCH(B519,Historical!$B$7:$B$1249,0))/INDEX(Historical!$N$7:$N$1218,MATCH(B519,Historical!$B$7:$B$1249,0)))^(1/10)-1)*100)</f>
        <v>6.0715575013404965</v>
      </c>
      <c r="W519" s="668">
        <f t="shared" si="139"/>
        <v>0.56277397311529986</v>
      </c>
      <c r="X519" s="669">
        <f t="shared" si="140"/>
        <v>0.63276195148655434</v>
      </c>
      <c r="Y519" s="833"/>
      <c r="Z519" s="618">
        <f t="shared" si="141"/>
        <v>90.552584670231724</v>
      </c>
      <c r="AA519" s="844">
        <f t="shared" si="142"/>
        <v>18.197860962566846</v>
      </c>
      <c r="AB519" s="845">
        <v>12</v>
      </c>
      <c r="AC519" s="824">
        <v>5.61</v>
      </c>
      <c r="AD519" s="824">
        <v>6.17</v>
      </c>
      <c r="AE519" s="824">
        <v>4.7300000000000004</v>
      </c>
      <c r="AF519" s="824" t="s">
        <v>135</v>
      </c>
      <c r="AG519" s="824">
        <v>-90.9</v>
      </c>
      <c r="AH519" s="824">
        <v>13</v>
      </c>
      <c r="AI519" s="824">
        <v>3.93</v>
      </c>
      <c r="AJ519" s="824">
        <v>5.4</v>
      </c>
      <c r="AK519" s="824">
        <v>2.83</v>
      </c>
      <c r="AL519" s="836">
        <v>150130</v>
      </c>
      <c r="AM519" s="830">
        <v>0.13</v>
      </c>
      <c r="AN519" s="824" t="s">
        <v>135</v>
      </c>
      <c r="AO519" s="705">
        <f t="shared" si="143"/>
        <v>-9.8049448572948634</v>
      </c>
      <c r="AP519" s="706">
        <f t="shared" si="144"/>
        <v>8.3929161052719827</v>
      </c>
      <c r="AQ519" s="846" t="str">
        <f t="shared" si="145"/>
        <v>n/a</v>
      </c>
      <c r="AR519" s="618">
        <f>INDEX(Historical!$C$7:$C$1227,MATCH(B519,Historical!$B$7:$B$1249,0))*IF(AH519="n/a",1.03,IF(AH519&lt;0,1.01,IF(AH519&gt;10,1.1,(1+AH519/100))))</f>
        <v>5.335</v>
      </c>
      <c r="AS519" s="844">
        <f t="shared" si="146"/>
        <v>5.5446654999999998</v>
      </c>
      <c r="AT519" s="844">
        <f t="shared" si="152"/>
        <v>5.7015795336499995</v>
      </c>
      <c r="AU519" s="844">
        <f t="shared" si="152"/>
        <v>5.8629342344522941</v>
      </c>
      <c r="AV519" s="844">
        <f t="shared" si="152"/>
        <v>6.0288552732872942</v>
      </c>
      <c r="AW519" s="618">
        <f t="shared" si="147"/>
        <v>28.473034541389588</v>
      </c>
      <c r="AX519" s="713">
        <f t="shared" si="148"/>
        <v>27.890130807512577</v>
      </c>
      <c r="AY519" s="891">
        <v>0.72</v>
      </c>
      <c r="AZ519" s="830">
        <v>20.3</v>
      </c>
      <c r="BA519" s="830">
        <v>-11.39</v>
      </c>
      <c r="BB519" s="830">
        <v>10.209999999999999</v>
      </c>
      <c r="BC519" s="830">
        <v>2.8400000000000003</v>
      </c>
      <c r="BE519" s="594">
        <v>2008</v>
      </c>
      <c r="BF519" s="856">
        <f t="shared" si="149"/>
        <v>2</v>
      </c>
      <c r="BG519" s="840">
        <v>21.2</v>
      </c>
      <c r="BH519" s="823" t="s">
        <v>4455</v>
      </c>
      <c r="BI519" s="823" t="s">
        <v>4456</v>
      </c>
    </row>
    <row r="520" spans="1:61" ht="12.75" hidden="1" customHeight="1" x14ac:dyDescent="0.2">
      <c r="A520" s="829" t="s">
        <v>5043</v>
      </c>
      <c r="B520" s="833" t="s">
        <v>1513</v>
      </c>
      <c r="C520" s="889" t="s">
        <v>107</v>
      </c>
      <c r="D520" s="889" t="s">
        <v>4205</v>
      </c>
      <c r="E520" s="699">
        <v>13</v>
      </c>
      <c r="F520" s="1153">
        <v>313</v>
      </c>
      <c r="G520" s="1155" t="s">
        <v>105</v>
      </c>
      <c r="H520" s="1155" t="s">
        <v>105</v>
      </c>
      <c r="I520">
        <v>26.25</v>
      </c>
      <c r="J520" s="618">
        <f t="shared" si="136"/>
        <v>3.8095238095238098</v>
      </c>
      <c r="K520" s="835">
        <v>0.25</v>
      </c>
      <c r="L520" s="845">
        <v>4</v>
      </c>
      <c r="M520" s="609">
        <f t="shared" si="137"/>
        <v>1</v>
      </c>
      <c r="N520" s="828" t="s">
        <v>316</v>
      </c>
      <c r="O520" s="700">
        <v>0.24</v>
      </c>
      <c r="P520" s="895">
        <v>44909</v>
      </c>
      <c r="Q520" s="895">
        <v>44925</v>
      </c>
      <c r="R520" s="609">
        <f t="shared" si="138"/>
        <v>4.1666666666666705</v>
      </c>
      <c r="S520" s="667">
        <f>IF(INDEX(Historical!$D$7:$D$1225,MATCH(B520,Historical!$B$7:$B$1249,0))=0,"n/a",(INDEX(Historical!$C$7:$C$1227,MATCH(B520,Historical!$B$7:$B$1249,0))/INDEX(Historical!$D$7:$D$1225,MATCH(B520,Historical!$B$7:$B$1249,0))-1)*100)</f>
        <v>4.3478260869565188</v>
      </c>
      <c r="T520" s="667">
        <f>IF(INDEX(Historical!$F$7:$F$1218,MATCH(B520,Historical!$B$7:$B$1249,0))=0,"n/a",((INDEX(Historical!$C$7:$C$1227,MATCH(B520,Historical!$B$7:$B$1249,0))/INDEX(Historical!$F$7:$F$1218,MATCH(B520,Historical!$B$7:$B$1249,0)))^(1/3)-1)*100)</f>
        <v>4.5515917149420382</v>
      </c>
      <c r="U520" s="667">
        <f>IF(INDEX(Historical!$H$7:$H$1218,MATCH(B520,Historical!$B$7:$B$1249,0))=0,"n/a",((INDEX(Historical!$C$7:$C$1227,MATCH(B520,Historical!$B$7:$B$1249,0))/INDEX(Historical!$H$7:$H$1218,MATCH(B520,Historical!$B$7:$B$1249,0)))^(1/5)-1)*100)</f>
        <v>4.7831688302757414</v>
      </c>
      <c r="V520" s="667">
        <f>IF(INDEX(Historical!$N$7:$N$1218,MATCH(B520,Historical!$B$7:$B$1249,0))=0,"n/a",((INDEX(Historical!$C$7:$C$1227,MATCH(B520,Historical!$B$7:$B$1249,0))/INDEX(Historical!$N$7:$N$1218,MATCH(B520,Historical!$B$7:$B$1249,0)))^(1/10)-1)*100)</f>
        <v>4.9885462363653987</v>
      </c>
      <c r="W520" s="668">
        <f t="shared" si="139"/>
        <v>0.95883020897100213</v>
      </c>
      <c r="X520" s="669" t="str">
        <f t="shared" si="140"/>
        <v>n/a</v>
      </c>
      <c r="Y520" s="637"/>
      <c r="Z520" s="618" t="str">
        <f t="shared" si="141"/>
        <v>n/a</v>
      </c>
      <c r="AA520" s="844" t="str">
        <f t="shared" si="142"/>
        <v>n/a</v>
      </c>
      <c r="AB520" s="845">
        <v>12</v>
      </c>
      <c r="AC520" s="824" t="s">
        <v>135</v>
      </c>
      <c r="AD520" s="824" t="s">
        <v>135</v>
      </c>
      <c r="AE520" s="824" t="s">
        <v>135</v>
      </c>
      <c r="AF520" s="824" t="s">
        <v>135</v>
      </c>
      <c r="AG520" s="824" t="s">
        <v>135</v>
      </c>
      <c r="AH520" s="824" t="s">
        <v>135</v>
      </c>
      <c r="AI520" s="824" t="s">
        <v>135</v>
      </c>
      <c r="AJ520" s="824" t="s">
        <v>135</v>
      </c>
      <c r="AK520" s="824" t="s">
        <v>135</v>
      </c>
      <c r="AL520" s="836" t="s">
        <v>135</v>
      </c>
      <c r="AM520" s="830" t="s">
        <v>135</v>
      </c>
      <c r="AN520" s="824" t="s">
        <v>135</v>
      </c>
      <c r="AO520" s="705" t="str">
        <f t="shared" si="143"/>
        <v>n/a</v>
      </c>
      <c r="AP520" s="706">
        <f t="shared" si="144"/>
        <v>8.5926926397995516</v>
      </c>
      <c r="AQ520" s="846" t="str">
        <f t="shared" si="145"/>
        <v>n/a</v>
      </c>
      <c r="AR520" s="618">
        <f>INDEX(Historical!$C$7:$C$1227,MATCH(B520,Historical!$B$7:$B$1249,0))*IF(AH520="n/a",1.03,IF(AH520&lt;0,1.01,IF(AH520&gt;10,1.1,(1+AH520/100))))</f>
        <v>0.98880000000000001</v>
      </c>
      <c r="AS520" s="844">
        <f t="shared" si="146"/>
        <v>1.018464</v>
      </c>
      <c r="AT520" s="844">
        <f t="shared" si="152"/>
        <v>1.04901792</v>
      </c>
      <c r="AU520" s="844">
        <f t="shared" si="152"/>
        <v>1.0804884576</v>
      </c>
      <c r="AV520" s="844">
        <f t="shared" si="152"/>
        <v>1.1129031113280001</v>
      </c>
      <c r="AW520" s="618">
        <f t="shared" si="147"/>
        <v>5.2496734889279999</v>
      </c>
      <c r="AX520" s="713">
        <f t="shared" si="148"/>
        <v>19.998756148297144</v>
      </c>
      <c r="AY520" s="891" t="s">
        <v>135</v>
      </c>
      <c r="AZ520" s="830" t="s">
        <v>135</v>
      </c>
      <c r="BA520" s="830" t="s">
        <v>135</v>
      </c>
      <c r="BB520" s="830" t="s">
        <v>135</v>
      </c>
      <c r="BC520" s="830" t="s">
        <v>135</v>
      </c>
      <c r="BD520" s="865" t="s">
        <v>4133</v>
      </c>
      <c r="BE520" s="594">
        <v>2010</v>
      </c>
      <c r="BF520" s="856">
        <f t="shared" si="149"/>
        <v>1</v>
      </c>
      <c r="BG520" s="840" t="s">
        <v>135</v>
      </c>
      <c r="BH520" s="823" t="s">
        <v>4455</v>
      </c>
      <c r="BI520" s="823" t="s">
        <v>4456</v>
      </c>
    </row>
    <row r="521" spans="1:61" ht="12.75" hidden="1" customHeight="1" x14ac:dyDescent="0.2">
      <c r="A521" s="822" t="s">
        <v>5044</v>
      </c>
      <c r="B521" s="833" t="s">
        <v>1515</v>
      </c>
      <c r="C521" s="889" t="s">
        <v>107</v>
      </c>
      <c r="D521" s="889" t="s">
        <v>4205</v>
      </c>
      <c r="E521" s="699">
        <v>12</v>
      </c>
      <c r="F521" s="1153">
        <v>356</v>
      </c>
      <c r="G521" s="1132" t="s">
        <v>36</v>
      </c>
      <c r="H521" s="1132" t="s">
        <v>114</v>
      </c>
      <c r="I521" t="n">
        <v>154.08</v>
      </c>
      <c r="J521" s="618">
        <f t="shared" si="136"/>
        <v>3.894080996884735</v>
      </c>
      <c r="K521" s="835">
        <v>1.5</v>
      </c>
      <c r="L521" s="845">
        <v>4</v>
      </c>
      <c r="M521" s="609">
        <f t="shared" si="137"/>
        <v>6</v>
      </c>
      <c r="N521" s="828" t="s">
        <v>241</v>
      </c>
      <c r="O521" s="700">
        <v>1.25</v>
      </c>
      <c r="P521" s="603">
        <v>44663</v>
      </c>
      <c r="Q521" s="603">
        <v>44686</v>
      </c>
      <c r="R521" s="609">
        <f t="shared" si="138"/>
        <v>20</v>
      </c>
      <c r="S521" s="667">
        <f>IF(INDEX(Historical!$D$7:$D$1225,MATCH(B521,Historical!$B$7:$B$1249,0))=0,"n/a",(INDEX(Historical!$C$7:$C$1227,MATCH(B521,Historical!$B$7:$B$1249,0))/INDEX(Historical!$D$7:$D$1225,MATCH(B521,Historical!$B$7:$B$1249,0))-1)*100)</f>
        <v>4.3478260869565188</v>
      </c>
      <c r="T521" s="667">
        <f>IF(INDEX(Historical!$F$7:$F$1218,MATCH(B521,Historical!$B$7:$B$1249,0))=0,"n/a",((INDEX(Historical!$C$7:$C$1227,MATCH(B521,Historical!$B$7:$B$1249,0))/INDEX(Historical!$F$7:$F$1218,MATCH(B521,Historical!$B$7:$B$1249,0)))^(1/3)-1)*100)</f>
        <v>12.181378776036711</v>
      </c>
      <c r="U521" s="667">
        <f>IF(INDEX(Historical!$H$7:$H$1218,MATCH(B521,Historical!$B$7:$B$1249,0))=0,"n/a",((INDEX(Historical!$C$7:$C$1227,MATCH(B521,Historical!$B$7:$B$1249,0))/INDEX(Historical!$H$7:$H$1218,MATCH(B521,Historical!$B$7:$B$1249,0)))^(1/5)-1)*100)</f>
        <v>17.755465956757387</v>
      </c>
      <c r="V521" s="667">
        <f>IF(INDEX(Historical!$N$7:$N$1218,MATCH(B521,Historical!$B$7:$B$1249,0))=0,"n/a",((INDEX(Historical!$C$7:$C$1227,MATCH(B521,Historical!$B$7:$B$1249,0))/INDEX(Historical!$N$7:$N$1218,MATCH(B521,Historical!$B$7:$B$1249,0)))^(1/10)-1)*100)</f>
        <v>16.303701590463817</v>
      </c>
      <c r="W521" s="668">
        <f t="shared" si="139"/>
        <v>1.0890450771708629</v>
      </c>
      <c r="X521" s="669">
        <f t="shared" si="140"/>
        <v>1.5306436169618436</v>
      </c>
      <c r="Y521" s="640"/>
      <c r="Z521" s="618">
        <f t="shared" si="141"/>
        <v>45.317220543806648</v>
      </c>
      <c r="AA521" s="844">
        <f t="shared" si="142"/>
        <v>11.637462235649547</v>
      </c>
      <c r="AB521" s="845">
        <v>12</v>
      </c>
      <c r="AC521" s="824">
        <v>13.24</v>
      </c>
      <c r="AD521" s="824" t="s">
        <v>135</v>
      </c>
      <c r="AE521" s="824">
        <v>4.9400000000000004</v>
      </c>
      <c r="AF521" s="824">
        <v>1.44</v>
      </c>
      <c r="AG521" s="824">
        <v>11.1</v>
      </c>
      <c r="AH521" s="824">
        <v>99.6</v>
      </c>
      <c r="AI521" s="824">
        <v>11.25</v>
      </c>
      <c r="AJ521" s="824">
        <v>11.600000000000001</v>
      </c>
      <c r="AK521" s="824">
        <v>-4.0199999999999996</v>
      </c>
      <c r="AL521" s="836">
        <v>65690</v>
      </c>
      <c r="AM521" s="830">
        <v>0.1</v>
      </c>
      <c r="AN521" s="824">
        <v>0.53</v>
      </c>
      <c r="AO521" s="705">
        <f t="shared" si="143"/>
        <v>10.012084717992575</v>
      </c>
      <c r="AP521" s="706">
        <f t="shared" si="144"/>
        <v>21.649546953642123</v>
      </c>
      <c r="AQ521" s="846">
        <f t="shared" si="145"/>
        <v>-13.698343985670169</v>
      </c>
      <c r="AR521" s="618">
        <f>INDEX(Historical!$C$7:$C$1227,MATCH(B521,Historical!$B$7:$B$1249,0))*IF(AH521="n/a",1.03,IF(AH521&lt;0,1.01,IF(AH521&gt;10,1.1,(1+AH521/100))))</f>
        <v>5.28</v>
      </c>
      <c r="AS521" s="844">
        <f t="shared" si="146"/>
        <v>5.8080000000000007</v>
      </c>
      <c r="AT521" s="844">
        <f t="shared" si="152"/>
        <v>5.8660800000000011</v>
      </c>
      <c r="AU521" s="844">
        <f t="shared" si="152"/>
        <v>5.9247408000000013</v>
      </c>
      <c r="AV521" s="844">
        <f t="shared" si="152"/>
        <v>5.9839882080000013</v>
      </c>
      <c r="AW521" s="618">
        <f t="shared" si="147"/>
        <v>28.862809008000006</v>
      </c>
      <c r="AX521" s="713">
        <f t="shared" si="148"/>
        <v>18.732352679127729</v>
      </c>
      <c r="AY521" s="891">
        <v>1.1399999999999999</v>
      </c>
      <c r="AZ521" s="830">
        <v>17.239999999999998</v>
      </c>
      <c r="BA521" s="830">
        <v>-26.25</v>
      </c>
      <c r="BB521" s="830">
        <v>6.8599999999999994</v>
      </c>
      <c r="BC521" s="830">
        <v>0.06</v>
      </c>
      <c r="BE521" s="594">
        <v>2011</v>
      </c>
      <c r="BF521" s="856">
        <f t="shared" si="149"/>
        <v>1</v>
      </c>
      <c r="BG521" s="840">
        <v>1</v>
      </c>
      <c r="BH521" s="823" t="s">
        <v>4455</v>
      </c>
      <c r="BI521" s="823" t="s">
        <v>4456</v>
      </c>
    </row>
    <row r="522" spans="1:61" s="589" customFormat="1" ht="12.75" hidden="1" customHeight="1" x14ac:dyDescent="0.2">
      <c r="A522" s="822" t="s">
        <v>5045</v>
      </c>
      <c r="B522" s="833" t="s">
        <v>1517</v>
      </c>
      <c r="C522" s="889" t="s">
        <v>130</v>
      </c>
      <c r="D522" s="889" t="s">
        <v>4196</v>
      </c>
      <c r="E522" s="699">
        <v>11</v>
      </c>
      <c r="F522" s="1153">
        <v>406</v>
      </c>
      <c r="G522" s="1127" t="s">
        <v>36</v>
      </c>
      <c r="H522" s="1127" t="s">
        <v>36</v>
      </c>
      <c r="I522">
        <v>48.9</v>
      </c>
      <c r="J522" s="618">
        <f t="shared" si="136"/>
        <v>2.8425357873210633</v>
      </c>
      <c r="K522" s="835">
        <v>0.34749999999999998</v>
      </c>
      <c r="L522" s="845">
        <v>4</v>
      </c>
      <c r="M522" s="609">
        <f t="shared" si="137"/>
        <v>1.39</v>
      </c>
      <c r="N522" s="828" t="s">
        <v>138</v>
      </c>
      <c r="O522" s="700">
        <v>0.32750000000000001</v>
      </c>
      <c r="P522" s="603">
        <v>44603</v>
      </c>
      <c r="Q522" s="603">
        <v>44616</v>
      </c>
      <c r="R522" s="609">
        <f t="shared" si="138"/>
        <v>6.1068702290076216</v>
      </c>
      <c r="S522" s="667">
        <f>IF(INDEX(Historical!$D$7:$D$1225,MATCH(B522,Historical!$B$7:$B$1249,0))=0,"n/a",(INDEX(Historical!$C$7:$C$1227,MATCH(B522,Historical!$B$7:$B$1249,0))/INDEX(Historical!$D$7:$D$1225,MATCH(B522,Historical!$B$7:$B$1249,0))-1)*100)</f>
        <v>6.5040650406504197</v>
      </c>
      <c r="T522" s="667">
        <f>IF(INDEX(Historical!$F$7:$F$1218,MATCH(B522,Historical!$B$7:$B$1249,0))=0,"n/a",((INDEX(Historical!$C$7:$C$1227,MATCH(B522,Historical!$B$7:$B$1249,0))/INDEX(Historical!$F$7:$F$1218,MATCH(B522,Historical!$B$7:$B$1249,0)))^(1/3)-1)*100)</f>
        <v>7.3136937179899553</v>
      </c>
      <c r="U522" s="667">
        <f>IF(INDEX(Historical!$H$7:$H$1218,MATCH(B522,Historical!$B$7:$B$1249,0))=0,"n/a",((INDEX(Historical!$C$7:$C$1227,MATCH(B522,Historical!$B$7:$B$1249,0))/INDEX(Historical!$H$7:$H$1218,MATCH(B522,Historical!$B$7:$B$1249,0)))^(1/5)-1)*100)</f>
        <v>8.2823630187708552</v>
      </c>
      <c r="V522" s="667">
        <f>IF(INDEX(Historical!$N$7:$N$1218,MATCH(B522,Historical!$B$7:$B$1249,0))=0,"n/a",((INDEX(Historical!$C$7:$C$1227,MATCH(B522,Historical!$B$7:$B$1249,0))/INDEX(Historical!$N$7:$N$1218,MATCH(B522,Historical!$B$7:$B$1249,0)))^(1/10)-1)*100)</f>
        <v>10.110853536376684</v>
      </c>
      <c r="W522" s="668">
        <f t="shared" si="139"/>
        <v>0.81915567157339275</v>
      </c>
      <c r="X522" s="669">
        <f t="shared" si="140"/>
        <v>0.89057666868503815</v>
      </c>
      <c r="Y522" s="628"/>
      <c r="Z522" s="618">
        <f t="shared" si="141"/>
        <v>72.395833333333329</v>
      </c>
      <c r="AA522" s="844">
        <f t="shared" si="142"/>
        <v>25.46875</v>
      </c>
      <c r="AB522" s="845">
        <v>12</v>
      </c>
      <c r="AC522" s="824">
        <v>1.92</v>
      </c>
      <c r="AD522" s="824">
        <v>4.87</v>
      </c>
      <c r="AE522" s="824">
        <v>1.98</v>
      </c>
      <c r="AF522" s="824">
        <v>1.9</v>
      </c>
      <c r="AG522" s="824">
        <v>7.7</v>
      </c>
      <c r="AH522" s="824">
        <v>5.7</v>
      </c>
      <c r="AI522" s="824">
        <v>1.28</v>
      </c>
      <c r="AJ522" s="824">
        <v>9.3000000000000007</v>
      </c>
      <c r="AK522" s="824">
        <v>5.2200000000000006</v>
      </c>
      <c r="AL522" s="836">
        <v>4170</v>
      </c>
      <c r="AM522" s="830">
        <v>1.34</v>
      </c>
      <c r="AN522" s="824">
        <v>1.89</v>
      </c>
      <c r="AO522" s="705">
        <f t="shared" si="143"/>
        <v>-14.343851193908081</v>
      </c>
      <c r="AP522" s="706">
        <f t="shared" si="144"/>
        <v>11.124898806091919</v>
      </c>
      <c r="AQ522" s="846">
        <f t="shared" si="145"/>
        <v>46.652461433296267</v>
      </c>
      <c r="AR522" s="618">
        <f>INDEX(Historical!$C$7:$C$1227,MATCH(B522,Historical!$B$7:$B$1249,0))*IF(AH522="n/a",1.03,IF(AH522&lt;0,1.01,IF(AH522&gt;10,1.1,(1+AH522/100))))</f>
        <v>1.3846700000000001</v>
      </c>
      <c r="AS522" s="844">
        <f t="shared" si="146"/>
        <v>1.402393776</v>
      </c>
      <c r="AT522" s="844">
        <f t="shared" si="152"/>
        <v>1.4755987311072001</v>
      </c>
      <c r="AU522" s="844">
        <f t="shared" si="152"/>
        <v>1.5526249848709959</v>
      </c>
      <c r="AV522" s="844">
        <f t="shared" si="152"/>
        <v>1.633672009081262</v>
      </c>
      <c r="AW522" s="618">
        <f t="shared" si="147"/>
        <v>7.4489595010594583</v>
      </c>
      <c r="AX522" s="713">
        <f t="shared" si="148"/>
        <v>15.233046014436521</v>
      </c>
      <c r="AY522" s="891">
        <v>0.4</v>
      </c>
      <c r="AZ522" s="830">
        <v>12.83</v>
      </c>
      <c r="BA522" s="830">
        <v>-1.23</v>
      </c>
      <c r="BB522" s="830">
        <v>4.5600000000000005</v>
      </c>
      <c r="BC522" s="830">
        <v>4.45</v>
      </c>
      <c r="BD522" s="865"/>
      <c r="BE522" s="594">
        <v>2012</v>
      </c>
      <c r="BF522" s="856">
        <f t="shared" si="149"/>
        <v>1</v>
      </c>
      <c r="BG522" s="840">
        <v>1.9</v>
      </c>
      <c r="BH522" s="823" t="s">
        <v>4455</v>
      </c>
      <c r="BI522" s="823" t="s">
        <v>4456</v>
      </c>
    </row>
    <row r="523" spans="1:61" s="589" customFormat="1" ht="12.75" hidden="1" customHeight="1" x14ac:dyDescent="0.2">
      <c r="A523" s="829" t="s">
        <v>5046</v>
      </c>
      <c r="B523" s="833" t="s">
        <v>311</v>
      </c>
      <c r="C523" s="889" t="s">
        <v>111</v>
      </c>
      <c r="D523" s="889" t="s">
        <v>210</v>
      </c>
      <c r="E523" s="699">
        <v>46</v>
      </c>
      <c r="F523" s="1153">
        <v>58</v>
      </c>
      <c r="G523" s="1134" t="s">
        <v>36</v>
      </c>
      <c r="H523" s="1134" t="s">
        <v>36</v>
      </c>
      <c r="I523" t="n">
        <v>45.07</v>
      </c>
      <c r="J523" s="618">
        <f t="shared" si="136"/>
        <v>1.8637674728200575</v>
      </c>
      <c r="K523" s="843">
        <v>0.21</v>
      </c>
      <c r="L523" s="845">
        <v>4</v>
      </c>
      <c r="M523" s="609">
        <f t="shared" si="137"/>
        <v>0.84</v>
      </c>
      <c r="N523" s="828" t="s">
        <v>270</v>
      </c>
      <c r="O523" s="700">
        <v>0.2</v>
      </c>
      <c r="P523" s="603">
        <v>44581</v>
      </c>
      <c r="Q523" s="603">
        <v>44596</v>
      </c>
      <c r="R523" s="609">
        <f t="shared" si="138"/>
        <v>4.9999999999999902</v>
      </c>
      <c r="S523" s="667">
        <f>IF(INDEX(Historical!$D$7:$D$1225,MATCH(B523,Historical!$B$7:$B$1249,0))=0,"n/a",(INDEX(Historical!$C$7:$C$1227,MATCH(B523,Historical!$B$7:$B$1249,0))/INDEX(Historical!$D$7:$D$1225,MATCH(B523,Historical!$B$7:$B$1249,0))-1)*100)</f>
        <v>5.2631578947368363</v>
      </c>
      <c r="T523" s="667">
        <f>IF(INDEX(Historical!$F$7:$F$1218,MATCH(B523,Historical!$B$7:$B$1249,0))=0,"n/a",((INDEX(Historical!$C$7:$C$1227,MATCH(B523,Historical!$B$7:$B$1249,0))/INDEX(Historical!$F$7:$F$1218,MATCH(B523,Historical!$B$7:$B$1249,0)))^(1/3)-1)*100)</f>
        <v>-0.81970899914064477</v>
      </c>
      <c r="U523" s="667">
        <f>IF(INDEX(Historical!$H$7:$H$1218,MATCH(B523,Historical!$B$7:$B$1249,0))=0,"n/a",((INDEX(Historical!$C$7:$C$1227,MATCH(B523,Historical!$B$7:$B$1249,0))/INDEX(Historical!$H$7:$H$1218,MATCH(B523,Historical!$B$7:$B$1249,0)))^(1/5)-1)*100)</f>
        <v>-2.6156532725383652</v>
      </c>
      <c r="V523" s="667">
        <f>IF(INDEX(Historical!$N$7:$N$1218,MATCH(B523,Historical!$B$7:$B$1249,0))=0,"n/a",((INDEX(Historical!$C$7:$C$1227,MATCH(B523,Historical!$B$7:$B$1249,0))/INDEX(Historical!$N$7:$N$1218,MATCH(B523,Historical!$B$7:$B$1249,0)))^(1/10)-1)*100)</f>
        <v>4.0613533607269048</v>
      </c>
      <c r="W523" s="668" t="str">
        <f t="shared" si="139"/>
        <v>n/a</v>
      </c>
      <c r="X523" s="669" t="str">
        <f t="shared" si="140"/>
        <v>n/a</v>
      </c>
      <c r="Y523" s="641"/>
      <c r="Z523" s="618">
        <f t="shared" si="141"/>
        <v>26.006191950464398</v>
      </c>
      <c r="AA523" s="844">
        <f t="shared" si="142"/>
        <v>13.953560371517028</v>
      </c>
      <c r="AB523" s="845">
        <v>12</v>
      </c>
      <c r="AC523" s="824">
        <v>3.23</v>
      </c>
      <c r="AD523" s="824">
        <v>2.72</v>
      </c>
      <c r="AE523" s="824">
        <v>1.77</v>
      </c>
      <c r="AF523" s="824">
        <v>2.79</v>
      </c>
      <c r="AG523" s="824">
        <v>21.099999999999998</v>
      </c>
      <c r="AH523" s="825">
        <v>55.600000000000009</v>
      </c>
      <c r="AI523" s="825">
        <v>-1.04</v>
      </c>
      <c r="AJ523" s="824">
        <v>27.800000000000004</v>
      </c>
      <c r="AK523" s="824">
        <v>5.0999999999999996</v>
      </c>
      <c r="AL523" s="836">
        <v>7290</v>
      </c>
      <c r="AM523" s="830">
        <v>0.33</v>
      </c>
      <c r="AN523" s="824">
        <v>0.93</v>
      </c>
      <c r="AO523" s="705">
        <f t="shared" si="143"/>
        <v>-14.705446171235335</v>
      </c>
      <c r="AP523" s="706">
        <f t="shared" si="144"/>
        <v>-0.75188579971830771</v>
      </c>
      <c r="AQ523" s="846">
        <f t="shared" si="145"/>
        <v>31.538643982219593</v>
      </c>
      <c r="AR523" s="618">
        <f>INDEX(Historical!$C$7:$C$1227,MATCH(B523,Historical!$B$7:$B$1249,0))*IF(AH523="n/a",1.03,IF(AH523&lt;0,1.01,IF(AH523&gt;10,1.1,(1+AH523/100))))</f>
        <v>0.88000000000000012</v>
      </c>
      <c r="AS523" s="844">
        <f t="shared" si="146"/>
        <v>0.88880000000000015</v>
      </c>
      <c r="AT523" s="844">
        <f t="shared" si="152"/>
        <v>0.93412880000000009</v>
      </c>
      <c r="AU523" s="844">
        <f t="shared" si="152"/>
        <v>0.98176936879999999</v>
      </c>
      <c r="AV523" s="844">
        <f t="shared" si="152"/>
        <v>1.0318396066088</v>
      </c>
      <c r="AW523" s="618">
        <f t="shared" si="147"/>
        <v>4.7165377754088009</v>
      </c>
      <c r="AX523" s="713">
        <f t="shared" si="148"/>
        <v>10.464916297778569</v>
      </c>
      <c r="AY523" s="891">
        <v>1.08</v>
      </c>
      <c r="AZ523" s="830">
        <v>18.73</v>
      </c>
      <c r="BA523" s="830">
        <v>-40.39</v>
      </c>
      <c r="BB523" s="830">
        <v>7.9600000000000009</v>
      </c>
      <c r="BC523" s="830">
        <v>-5.4899999999999993</v>
      </c>
      <c r="BD523" s="865"/>
      <c r="BE523" s="594">
        <v>1977</v>
      </c>
      <c r="BF523" s="856">
        <f t="shared" si="149"/>
        <v>5</v>
      </c>
      <c r="BG523" s="840">
        <v>10.100000000000001</v>
      </c>
      <c r="BH523" s="823" t="s">
        <v>4455</v>
      </c>
      <c r="BI523" s="823" t="s">
        <v>4456</v>
      </c>
    </row>
    <row r="524" spans="1:61" s="589" customFormat="1" ht="12.75" hidden="1" customHeight="1" x14ac:dyDescent="0.2">
      <c r="A524" s="829" t="s">
        <v>5047</v>
      </c>
      <c r="B524" s="833" t="s">
        <v>1511</v>
      </c>
      <c r="C524" s="889" t="s">
        <v>130</v>
      </c>
      <c r="D524" s="889" t="s">
        <v>4196</v>
      </c>
      <c r="E524" s="699">
        <v>11</v>
      </c>
      <c r="F524" s="1153">
        <v>438</v>
      </c>
      <c r="G524" s="1130" t="s">
        <v>36</v>
      </c>
      <c r="H524" s="1130" t="s">
        <v>36</v>
      </c>
      <c r="I524" t="n">
        <v>77.5</v>
      </c>
      <c r="J524" s="618">
        <f t="shared" si="136"/>
        <v>4.4645161290322584</v>
      </c>
      <c r="K524" s="835">
        <v>0.86499999999999999</v>
      </c>
      <c r="L524" s="845">
        <v>4</v>
      </c>
      <c r="M524" s="609">
        <f t="shared" si="137"/>
        <v>3.46</v>
      </c>
      <c r="N524" s="828" t="s">
        <v>118</v>
      </c>
      <c r="O524" s="700">
        <v>0.85</v>
      </c>
      <c r="P524" s="603">
        <v>44865</v>
      </c>
      <c r="Q524" s="603">
        <v>44896</v>
      </c>
      <c r="R524" s="609">
        <f t="shared" si="138"/>
        <v>1.7647058823529429</v>
      </c>
      <c r="S524" s="667">
        <f>IF(INDEX(Historical!$D$7:$D$1225,MATCH(B524,Historical!$B$7:$B$1249,0))=0,"n/a",(INDEX(Historical!$C$7:$C$1227,MATCH(B524,Historical!$B$7:$B$1249,0))/INDEX(Historical!$D$7:$D$1225,MATCH(B524,Historical!$B$7:$B$1249,0))-1)*100)</f>
        <v>5.1140833988984946</v>
      </c>
      <c r="T524" s="667">
        <f>IF(INDEX(Historical!$F$7:$F$1218,MATCH(B524,Historical!$B$7:$B$1249,0))=0,"n/a",((INDEX(Historical!$C$7:$C$1227,MATCH(B524,Historical!$B$7:$B$1249,0))/INDEX(Historical!$F$7:$F$1218,MATCH(B524,Historical!$B$7:$B$1249,0)))^(1/3)-1)*100)</f>
        <v>5.7720298124582126</v>
      </c>
      <c r="U524" s="667">
        <f>IF(INDEX(Historical!$H$7:$H$1218,MATCH(B524,Historical!$B$7:$B$1249,0))=0,"n/a",((INDEX(Historical!$C$7:$C$1227,MATCH(B524,Historical!$B$7:$B$1249,0))/INDEX(Historical!$H$7:$H$1218,MATCH(B524,Historical!$B$7:$B$1249,0)))^(1/5)-1)*100)</f>
        <v>5.7122189879624585</v>
      </c>
      <c r="V524" s="667">
        <f>IF(INDEX(Historical!$N$7:$N$1218,MATCH(B524,Historical!$B$7:$B$1249,0))=0,"n/a",((INDEX(Historical!$C$7:$C$1227,MATCH(B524,Historical!$B$7:$B$1249,0))/INDEX(Historical!$N$7:$N$1218,MATCH(B524,Historical!$B$7:$B$1249,0)))^(1/10)-1)*100)</f>
        <v>4.7496829653624006</v>
      </c>
      <c r="W524" s="668">
        <f t="shared" si="139"/>
        <v>1.2026526885308895</v>
      </c>
      <c r="X524" s="669">
        <f t="shared" si="140"/>
        <v>1.0578183311041589</v>
      </c>
      <c r="Y524" s="621"/>
      <c r="Z524" s="618">
        <f t="shared" si="141"/>
        <v>78.636363636363626</v>
      </c>
      <c r="AA524" s="844">
        <f t="shared" si="142"/>
        <v>17.613636363636363</v>
      </c>
      <c r="AB524" s="845">
        <v>12</v>
      </c>
      <c r="AC524" s="824">
        <v>4.4000000000000004</v>
      </c>
      <c r="AD524" s="824" t="s">
        <v>135</v>
      </c>
      <c r="AE524" s="824">
        <v>2.09</v>
      </c>
      <c r="AF524" s="824">
        <v>1.38</v>
      </c>
      <c r="AG524" s="824">
        <v>8.9</v>
      </c>
      <c r="AH524" s="824">
        <v>16.2</v>
      </c>
      <c r="AI524" s="824">
        <v>0.5</v>
      </c>
      <c r="AJ524" s="824">
        <v>5.4</v>
      </c>
      <c r="AK524" s="824">
        <v>-3.95</v>
      </c>
      <c r="AL524" s="836">
        <v>8600</v>
      </c>
      <c r="AM524" s="830">
        <v>0.1</v>
      </c>
      <c r="AN524" s="824">
        <v>1.26</v>
      </c>
      <c r="AO524" s="705">
        <f t="shared" si="143"/>
        <v>-7.4369012466416464</v>
      </c>
      <c r="AP524" s="706">
        <f t="shared" si="144"/>
        <v>10.176735116994717</v>
      </c>
      <c r="AQ524" s="846">
        <f t="shared" si="145"/>
        <v>3.9376269838324873</v>
      </c>
      <c r="AR524" s="618">
        <f>INDEX(Historical!$C$7:$C$1227,MATCH(B524,Historical!$B$7:$B$1249,0))*IF(AH524="n/a",1.03,IF(AH524&lt;0,1.01,IF(AH524&gt;10,1.1,(1+AH524/100))))</f>
        <v>3.6739999999999999</v>
      </c>
      <c r="AS524" s="844">
        <f t="shared" si="146"/>
        <v>3.6923699999999995</v>
      </c>
      <c r="AT524" s="844">
        <f t="shared" si="152"/>
        <v>3.7292936999999995</v>
      </c>
      <c r="AU524" s="844">
        <f t="shared" si="152"/>
        <v>3.7665866369999996</v>
      </c>
      <c r="AV524" s="844">
        <f t="shared" si="152"/>
        <v>3.8042525033699999</v>
      </c>
      <c r="AW524" s="618">
        <f t="shared" si="147"/>
        <v>18.666502840370001</v>
      </c>
      <c r="AX524" s="713">
        <f t="shared" si="148"/>
        <v>24.085810116606453</v>
      </c>
      <c r="AY524" s="891">
        <v>0.4</v>
      </c>
      <c r="AZ524" s="830">
        <v>32.68</v>
      </c>
      <c r="BA524" s="830">
        <v>-2.7199999999999998</v>
      </c>
      <c r="BB524" s="830">
        <v>14.580000000000002</v>
      </c>
      <c r="BC524" s="830">
        <v>7.7399999999999993</v>
      </c>
      <c r="BD524" s="865"/>
      <c r="BE524" s="594">
        <v>2013</v>
      </c>
      <c r="BF524" s="856">
        <f t="shared" si="149"/>
        <v>1</v>
      </c>
      <c r="BG524" s="840">
        <v>2.4</v>
      </c>
      <c r="BH524" s="823" t="s">
        <v>4455</v>
      </c>
      <c r="BI524" s="823" t="s">
        <v>4456</v>
      </c>
    </row>
    <row r="525" spans="1:61" s="589" customFormat="1" ht="12.75" hidden="1" customHeight="1" x14ac:dyDescent="0.2">
      <c r="A525" s="822" t="s">
        <v>5048</v>
      </c>
      <c r="B525" s="833" t="s">
        <v>1521</v>
      </c>
      <c r="C525" s="889" t="s">
        <v>244</v>
      </c>
      <c r="D525" s="889" t="s">
        <v>4225</v>
      </c>
      <c r="E525" s="699">
        <v>12</v>
      </c>
      <c r="F525" s="1153">
        <v>360</v>
      </c>
      <c r="G525" s="1130" t="s">
        <v>105</v>
      </c>
      <c r="H525" s="1130" t="s">
        <v>105</v>
      </c>
      <c r="I525" t="n">
        <v>331.01</v>
      </c>
      <c r="J525" s="618">
        <f t="shared" si="136"/>
        <v>1.2084227062626507</v>
      </c>
      <c r="K525" s="835">
        <v>1</v>
      </c>
      <c r="L525" s="845">
        <v>4</v>
      </c>
      <c r="M525" s="609">
        <f t="shared" si="137"/>
        <v>4</v>
      </c>
      <c r="N525" s="828" t="s">
        <v>207</v>
      </c>
      <c r="O525" s="700">
        <v>0.8</v>
      </c>
      <c r="P525" s="603">
        <v>44694</v>
      </c>
      <c r="Q525" s="603">
        <v>44708</v>
      </c>
      <c r="R525" s="609">
        <f t="shared" si="138"/>
        <v>24.999999999999993</v>
      </c>
      <c r="S525" s="667">
        <f>IF(INDEX(Historical!$D$7:$D$1225,MATCH(B525,Historical!$B$7:$B$1249,0))=0,"n/a",(INDEX(Historical!$C$7:$C$1227,MATCH(B525,Historical!$B$7:$B$1249,0))/INDEX(Historical!$D$7:$D$1225,MATCH(B525,Historical!$B$7:$B$1249,0))-1)*100)</f>
        <v>30.13100436681222</v>
      </c>
      <c r="T525" s="667">
        <f>IF(INDEX(Historical!$F$7:$F$1218,MATCH(B525,Historical!$B$7:$B$1249,0))=0,"n/a",((INDEX(Historical!$C$7:$C$1227,MATCH(B525,Historical!$B$7:$B$1249,0))/INDEX(Historical!$F$7:$F$1218,MATCH(B525,Historical!$B$7:$B$1249,0)))^(1/3)-1)*100)</f>
        <v>20.105419850905768</v>
      </c>
      <c r="U525" s="667">
        <f>IF(INDEX(Historical!$H$7:$H$1218,MATCH(B525,Historical!$B$7:$B$1249,0))=0,"n/a",((INDEX(Historical!$C$7:$C$1227,MATCH(B525,Historical!$B$7:$B$1249,0))/INDEX(Historical!$H$7:$H$1218,MATCH(B525,Historical!$B$7:$B$1249,0)))^(1/5)-1)*100)</f>
        <v>20.152790213896999</v>
      </c>
      <c r="V525" s="667">
        <f>IF(INDEX(Historical!$N$7:$N$1218,MATCH(B525,Historical!$B$7:$B$1249,0))=0,"n/a",((INDEX(Historical!$C$7:$C$1227,MATCH(B525,Historical!$B$7:$B$1249,0))/INDEX(Historical!$N$7:$N$1218,MATCH(B525,Historical!$B$7:$B$1249,0)))^(1/10)-1)*100)</f>
        <v>18.409175605513827</v>
      </c>
      <c r="W525" s="668">
        <f t="shared" si="139"/>
        <v>1.0947144318543485</v>
      </c>
      <c r="X525" s="669">
        <f t="shared" si="140"/>
        <v>0.56135905888292481</v>
      </c>
      <c r="Y525" s="621"/>
      <c r="Z525" s="618">
        <f t="shared" si="141"/>
        <v>20.356234096692113</v>
      </c>
      <c r="AA525" s="844">
        <f t="shared" si="142"/>
        <v>16.845292620865141</v>
      </c>
      <c r="AB525" s="845">
        <v>12</v>
      </c>
      <c r="AC525" s="824">
        <v>19.649999999999999</v>
      </c>
      <c r="AD525" s="824">
        <v>1.31</v>
      </c>
      <c r="AE525" s="824">
        <v>2.0099999999999998</v>
      </c>
      <c r="AF525" s="824">
        <v>10.56</v>
      </c>
      <c r="AG525" s="824">
        <v>73</v>
      </c>
      <c r="AH525" s="824">
        <v>79.100000000000009</v>
      </c>
      <c r="AI525" s="824">
        <v>-7.6300000000000008</v>
      </c>
      <c r="AJ525" s="824">
        <v>35.9</v>
      </c>
      <c r="AK525" s="824">
        <v>12.47</v>
      </c>
      <c r="AL525" s="836">
        <v>12300</v>
      </c>
      <c r="AM525" s="830">
        <v>0.2</v>
      </c>
      <c r="AN525" s="824">
        <v>1.27</v>
      </c>
      <c r="AO525" s="705">
        <f t="shared" si="143"/>
        <v>4.5159202992945104</v>
      </c>
      <c r="AP525" s="706">
        <f t="shared" si="144"/>
        <v>21.361212920159652</v>
      </c>
      <c r="AQ525" s="846">
        <f t="shared" si="145"/>
        <v>181.17712098828457</v>
      </c>
      <c r="AR525" s="618">
        <f>INDEX(Historical!$C$7:$C$1227,MATCH(B525,Historical!$B$7:$B$1249,0))*IF(AH525="n/a",1.03,IF(AH525&lt;0,1.01,IF(AH525&gt;10,1.1,(1+AH525/100))))</f>
        <v>3.278</v>
      </c>
      <c r="AS525" s="844">
        <f t="shared" si="146"/>
        <v>3.3107799999999998</v>
      </c>
      <c r="AT525" s="844">
        <f t="shared" si="152"/>
        <v>3.641858</v>
      </c>
      <c r="AU525" s="844">
        <f t="shared" si="152"/>
        <v>4.0060438000000005</v>
      </c>
      <c r="AV525" s="844">
        <f t="shared" si="152"/>
        <v>4.4066481800000012</v>
      </c>
      <c r="AW525" s="618">
        <f t="shared" si="147"/>
        <v>18.643329980000001</v>
      </c>
      <c r="AX525" s="713">
        <f t="shared" si="148"/>
        <v>5.6322558170448023</v>
      </c>
      <c r="AY525" s="891">
        <v>0.82</v>
      </c>
      <c r="AZ525" s="830">
        <v>18.45</v>
      </c>
      <c r="BA525" s="830">
        <v>-42.49</v>
      </c>
      <c r="BB525" s="830">
        <v>4.0599999999999996</v>
      </c>
      <c r="BC525" s="830">
        <v>-12.55</v>
      </c>
      <c r="BD525" s="865"/>
      <c r="BE525" s="594">
        <v>2011</v>
      </c>
      <c r="BF525" s="856">
        <f t="shared" si="149"/>
        <v>1</v>
      </c>
      <c r="BG525" s="840">
        <v>23.1</v>
      </c>
      <c r="BH525" s="823" t="s">
        <v>4455</v>
      </c>
      <c r="BI525" s="823" t="s">
        <v>4456</v>
      </c>
    </row>
    <row r="526" spans="1:61" s="589" customFormat="1" ht="12.75" hidden="1" customHeight="1" x14ac:dyDescent="0.2">
      <c r="A526" s="829" t="s">
        <v>5049</v>
      </c>
      <c r="B526" s="833" t="s">
        <v>723</v>
      </c>
      <c r="C526" s="889" t="s">
        <v>130</v>
      </c>
      <c r="D526" s="889" t="s">
        <v>4196</v>
      </c>
      <c r="E526" s="699">
        <v>17</v>
      </c>
      <c r="F526" s="1153">
        <v>234</v>
      </c>
      <c r="G526" s="1128" t="s">
        <v>105</v>
      </c>
      <c r="H526" s="1128" t="s">
        <v>105</v>
      </c>
      <c r="I526">
        <v>48.56</v>
      </c>
      <c r="J526" s="618">
        <f t="shared" si="136"/>
        <v>3.727347611202636</v>
      </c>
      <c r="K526" s="835">
        <v>0.45250000000000001</v>
      </c>
      <c r="L526" s="845">
        <v>4</v>
      </c>
      <c r="M526" s="609">
        <f t="shared" si="137"/>
        <v>1.81</v>
      </c>
      <c r="N526" s="828" t="s">
        <v>217</v>
      </c>
      <c r="O526" s="700">
        <v>0.43</v>
      </c>
      <c r="P526" s="603">
        <v>44736</v>
      </c>
      <c r="Q526" s="603">
        <v>44757</v>
      </c>
      <c r="R526" s="609">
        <f t="shared" si="138"/>
        <v>5.2325581395348886</v>
      </c>
      <c r="S526" s="667">
        <f>IF(INDEX(Historical!$D$7:$D$1225,MATCH(B526,Historical!$B$7:$B$1249,0))=0,"n/a",(INDEX(Historical!$C$7:$C$1227,MATCH(B526,Historical!$B$7:$B$1249,0))/INDEX(Historical!$D$7:$D$1225,MATCH(B526,Historical!$B$7:$B$1249,0))-1)*100)</f>
        <v>7.2000000000000064</v>
      </c>
      <c r="T526" s="667">
        <f>IF(INDEX(Historical!$F$7:$F$1218,MATCH(B526,Historical!$B$7:$B$1249,0))=0,"n/a",((INDEX(Historical!$C$7:$C$1227,MATCH(B526,Historical!$B$7:$B$1249,0))/INDEX(Historical!$F$7:$F$1218,MATCH(B526,Historical!$B$7:$B$1249,0)))^(1/3)-1)*100)</f>
        <v>6.0342484118276252</v>
      </c>
      <c r="U526" s="667">
        <f>IF(INDEX(Historical!$H$7:$H$1218,MATCH(B526,Historical!$B$7:$B$1249,0))=0,"n/a",((INDEX(Historical!$C$7:$C$1227,MATCH(B526,Historical!$B$7:$B$1249,0))/INDEX(Historical!$H$7:$H$1218,MATCH(B526,Historical!$B$7:$B$1249,0)))^(1/5)-1)*100)</f>
        <v>6.1985593337348766</v>
      </c>
      <c r="V526" s="667">
        <f>IF(INDEX(Historical!$N$7:$N$1218,MATCH(B526,Historical!$B$7:$B$1249,0))=0,"n/a",((INDEX(Historical!$C$7:$C$1227,MATCH(B526,Historical!$B$7:$B$1249,0))/INDEX(Historical!$N$7:$N$1218,MATCH(B526,Historical!$B$7:$B$1249,0)))^(1/10)-1)*100)</f>
        <v>4.7810029714057789</v>
      </c>
      <c r="W526" s="668">
        <f t="shared" si="139"/>
        <v>1.2964976953177436</v>
      </c>
      <c r="X526" s="669">
        <f t="shared" si="140"/>
        <v>1.3188424114329524</v>
      </c>
      <c r="Y526" s="833"/>
      <c r="Z526" s="618">
        <f t="shared" si="141"/>
        <v>65.342960288808655</v>
      </c>
      <c r="AA526" s="844">
        <f t="shared" si="142"/>
        <v>17.530685920577618</v>
      </c>
      <c r="AB526" s="845">
        <v>12</v>
      </c>
      <c r="AC526" s="824">
        <v>2.77</v>
      </c>
      <c r="AD526" s="824">
        <v>12.39</v>
      </c>
      <c r="AE526" s="824">
        <v>1.66</v>
      </c>
      <c r="AF526" s="824">
        <v>1.55</v>
      </c>
      <c r="AG526" s="824">
        <v>9.1</v>
      </c>
      <c r="AH526" s="824">
        <v>57.499999999999993</v>
      </c>
      <c r="AI526" s="824">
        <v>-1.0699999999999998</v>
      </c>
      <c r="AJ526" s="824">
        <v>4.7</v>
      </c>
      <c r="AK526" s="824">
        <v>1.4000000000000001</v>
      </c>
      <c r="AL526" s="836">
        <v>4250</v>
      </c>
      <c r="AM526" s="830">
        <v>0.3</v>
      </c>
      <c r="AN526" s="824">
        <v>1.32</v>
      </c>
      <c r="AO526" s="705">
        <f t="shared" si="143"/>
        <v>-7.6047789756401052</v>
      </c>
      <c r="AP526" s="706">
        <f t="shared" si="144"/>
        <v>9.9259069449375126</v>
      </c>
      <c r="AQ526" s="846">
        <f t="shared" si="145"/>
        <v>9.8940159666885954</v>
      </c>
      <c r="AR526" s="618">
        <f>INDEX(Historical!$C$7:$C$1227,MATCH(B526,Historical!$B$7:$B$1249,0))*IF(AH526="n/a",1.03,IF(AH526&lt;0,1.01,IF(AH526&gt;10,1.1,(1+AH526/100))))</f>
        <v>1.8425000000000002</v>
      </c>
      <c r="AS526" s="844">
        <f t="shared" si="146"/>
        <v>1.8609250000000002</v>
      </c>
      <c r="AT526" s="844">
        <f t="shared" si="152"/>
        <v>1.8869779500000001</v>
      </c>
      <c r="AU526" s="844">
        <f t="shared" si="152"/>
        <v>1.9133956413000002</v>
      </c>
      <c r="AV526" s="844">
        <f t="shared" si="152"/>
        <v>1.9401831802782001</v>
      </c>
      <c r="AW526" s="618">
        <f t="shared" si="147"/>
        <v>9.4439817715782013</v>
      </c>
      <c r="AX526" s="713">
        <f t="shared" si="148"/>
        <v>19.448067898637152</v>
      </c>
      <c r="AY526" s="891">
        <v>0.59</v>
      </c>
      <c r="AZ526" s="830">
        <v>18.399999999999999</v>
      </c>
      <c r="BA526" s="830">
        <v>-13.68</v>
      </c>
      <c r="BB526" s="830">
        <v>8.07</v>
      </c>
      <c r="BC526" s="830">
        <v>-0.9900000000000001</v>
      </c>
      <c r="BD526" s="865"/>
      <c r="BE526" s="594">
        <v>2006</v>
      </c>
      <c r="BF526" s="856">
        <f t="shared" si="149"/>
        <v>2</v>
      </c>
      <c r="BG526" s="840">
        <v>2.6</v>
      </c>
      <c r="BH526" s="823" t="s">
        <v>4455</v>
      </c>
      <c r="BI526" s="823" t="s">
        <v>4456</v>
      </c>
    </row>
    <row r="527" spans="1:61" s="589" customFormat="1" hidden="1" x14ac:dyDescent="0.2">
      <c r="A527" s="822" t="s">
        <v>5050</v>
      </c>
      <c r="B527" s="833" t="s">
        <v>1523</v>
      </c>
      <c r="C527" s="889" t="s">
        <v>4061</v>
      </c>
      <c r="D527" s="889" t="s">
        <v>4193</v>
      </c>
      <c r="E527" s="699">
        <v>10</v>
      </c>
      <c r="F527" s="1153">
        <v>469</v>
      </c>
      <c r="G527" s="1153" t="s">
        <v>105</v>
      </c>
      <c r="H527" s="1153" t="s">
        <v>105</v>
      </c>
      <c r="I527">
        <v>75.819999999999993</v>
      </c>
      <c r="J527" s="618">
        <f t="shared" si="136"/>
        <v>0.94961751516750204</v>
      </c>
      <c r="K527" s="835">
        <v>0.18</v>
      </c>
      <c r="L527" s="845">
        <v>4</v>
      </c>
      <c r="M527" s="609">
        <f t="shared" si="137"/>
        <v>0.72</v>
      </c>
      <c r="N527" s="828" t="s">
        <v>316</v>
      </c>
      <c r="O527" s="703">
        <v>0.15</v>
      </c>
      <c r="P527" s="603">
        <v>44617</v>
      </c>
      <c r="Q527" s="603">
        <v>44651</v>
      </c>
      <c r="R527" s="609">
        <f t="shared" si="138"/>
        <v>20</v>
      </c>
      <c r="S527" s="667">
        <f>IF(INDEX(Historical!$D$7:$D$1225,MATCH(B527,Historical!$B$7:$B$1249,0))=0,"n/a",(INDEX(Historical!$C$7:$C$1227,MATCH(B527,Historical!$B$7:$B$1249,0))/INDEX(Historical!$D$7:$D$1225,MATCH(B527,Historical!$B$7:$B$1249,0))-1)*100)</f>
        <v>28.57142857142858</v>
      </c>
      <c r="T527" s="667">
        <f>IF(INDEX(Historical!$F$7:$F$1218,MATCH(B527,Historical!$B$7:$B$1249,0))=0,"n/a",((INDEX(Historical!$C$7:$C$1227,MATCH(B527,Historical!$B$7:$B$1249,0))/INDEX(Historical!$F$7:$F$1218,MATCH(B527,Historical!$B$7:$B$1249,0)))^(1/3)-1)*100)</f>
        <v>19.055078897614951</v>
      </c>
      <c r="U527" s="667">
        <f>IF(INDEX(Historical!$H$7:$H$1218,MATCH(B527,Historical!$B$7:$B$1249,0))=0,"n/a",((INDEX(Historical!$C$7:$C$1227,MATCH(B527,Historical!$B$7:$B$1249,0))/INDEX(Historical!$H$7:$H$1218,MATCH(B527,Historical!$B$7:$B$1249,0)))^(1/5)-1)*100)</f>
        <v>15.740161058219847</v>
      </c>
      <c r="V527" s="667">
        <f>IF(INDEX(Historical!$N$7:$N$1218,MATCH(B527,Historical!$B$7:$B$1249,0))=0,"n/a",((INDEX(Historical!$C$7:$C$1227,MATCH(B527,Historical!$B$7:$B$1249,0))/INDEX(Historical!$N$7:$N$1218,MATCH(B527,Historical!$B$7:$B$1249,0)))^(1/10)-1)*100)</f>
        <v>18.369380853048423</v>
      </c>
      <c r="W527" s="668">
        <f t="shared" si="139"/>
        <v>0.85686943855855369</v>
      </c>
      <c r="X527" s="669">
        <f t="shared" si="140"/>
        <v>0.59396834181961689</v>
      </c>
      <c r="Y527" s="1060" t="s">
        <v>4048</v>
      </c>
      <c r="Z527" s="618">
        <f t="shared" si="141"/>
        <v>22.570532915360499</v>
      </c>
      <c r="AA527" s="844">
        <f t="shared" si="142"/>
        <v>23.768025078369906</v>
      </c>
      <c r="AB527" s="845">
        <v>12</v>
      </c>
      <c r="AC527" s="824">
        <v>3.19</v>
      </c>
      <c r="AD527" s="824">
        <v>8.36</v>
      </c>
      <c r="AE527" s="824">
        <v>6.13</v>
      </c>
      <c r="AF527" s="824">
        <v>5.85</v>
      </c>
      <c r="AG527" s="824">
        <v>23.599999999999998</v>
      </c>
      <c r="AH527" s="824">
        <v>128.69999999999999</v>
      </c>
      <c r="AI527" s="824">
        <v>-17.78</v>
      </c>
      <c r="AJ527" s="824">
        <v>26.5</v>
      </c>
      <c r="AK527" s="824">
        <v>2.88</v>
      </c>
      <c r="AL527" s="836">
        <v>4290</v>
      </c>
      <c r="AM527" s="830">
        <v>0.70000000000000007</v>
      </c>
      <c r="AN527" s="824">
        <v>0</v>
      </c>
      <c r="AO527" s="705">
        <f t="shared" si="143"/>
        <v>-7.0782465049825554</v>
      </c>
      <c r="AP527" s="706">
        <f t="shared" si="144"/>
        <v>16.68977857338735</v>
      </c>
      <c r="AQ527" s="846">
        <f t="shared" si="145"/>
        <v>148.58975281326812</v>
      </c>
      <c r="AR527" s="618">
        <f>INDEX(Historical!$C$7:$C$1227,MATCH(B527,Historical!$B$7:$B$1249,0))*IF(AH527="n/a",1.03,IF(AH527&lt;0,1.01,IF(AH527&gt;10,1.1,(1+AH527/100))))</f>
        <v>0.59400000000000008</v>
      </c>
      <c r="AS527" s="844">
        <f t="shared" si="146"/>
        <v>0.59994000000000014</v>
      </c>
      <c r="AT527" s="844">
        <f t="shared" si="152"/>
        <v>0.61721827200000012</v>
      </c>
      <c r="AU527" s="844">
        <f t="shared" si="152"/>
        <v>0.63499415823360006</v>
      </c>
      <c r="AV527" s="844">
        <f t="shared" si="152"/>
        <v>0.65328198999072773</v>
      </c>
      <c r="AW527" s="618">
        <f t="shared" si="147"/>
        <v>3.0994344202243282</v>
      </c>
      <c r="AX527" s="713">
        <f t="shared" si="148"/>
        <v>4.0878850174417423</v>
      </c>
      <c r="AY527" s="891">
        <v>1.0900000000000001</v>
      </c>
      <c r="AZ527" s="830">
        <v>36.04</v>
      </c>
      <c r="BA527" s="830">
        <v>-23.150000000000002</v>
      </c>
      <c r="BB527" s="830">
        <v>16.54</v>
      </c>
      <c r="BC527" s="830">
        <v>2.68</v>
      </c>
      <c r="BD527" s="865"/>
      <c r="BE527" s="594">
        <v>2013</v>
      </c>
      <c r="BF527" s="856">
        <f t="shared" si="149"/>
        <v>1</v>
      </c>
      <c r="BG527" s="840">
        <v>21.099999999999998</v>
      </c>
      <c r="BH527" s="823" t="s">
        <v>4455</v>
      </c>
      <c r="BI527" s="823" t="s">
        <v>4456</v>
      </c>
    </row>
    <row r="528" spans="1:61" s="822" customFormat="1" ht="12.75" customHeight="1" x14ac:dyDescent="0.2">
      <c r="A528" s="822" t="s">
        <v>4956</v>
      </c>
      <c r="B528" s="833" t="s">
        <v>274</v>
      </c>
      <c r="C528" s="889" t="s">
        <v>244</v>
      </c>
      <c r="D528" s="889" t="s">
        <v>4219</v>
      </c>
      <c r="E528" s="699">
        <v>47</v>
      </c>
      <c r="F528" s="1153">
        <v>56</v>
      </c>
      <c r="G528" s="1132" t="s">
        <v>36</v>
      </c>
      <c r="H528" s="1132" t="s">
        <v>114</v>
      </c>
      <c r="I528" t="n">
        <v>272.04</v>
      </c>
      <c r="J528" s="618">
        <f t="shared" si="136"/>
        <v>2.2349654462579029</v>
      </c>
      <c r="K528" s="835">
        <v>1.52</v>
      </c>
      <c r="L528" s="845">
        <v>4</v>
      </c>
      <c r="M528" s="609">
        <f t="shared" si="137"/>
        <v>6.08</v>
      </c>
      <c r="N528" s="828" t="s">
        <v>147</v>
      </c>
      <c r="O528" s="700">
        <v>1.38</v>
      </c>
      <c r="P528" s="603">
        <v>44895</v>
      </c>
      <c r="Q528" s="603">
        <v>44910</v>
      </c>
      <c r="R528" s="609">
        <f t="shared" si="138"/>
        <v>10.144927536231894</v>
      </c>
      <c r="S528" s="667">
        <f>IF(INDEX(Historical!$D$7:$D$1225,MATCH(B528,Historical!$B$7:$B$1249,0))=0,"n/a",(INDEX(Historical!$C$7:$C$1227,MATCH(B528,Historical!$B$7:$B$1249,0))/INDEX(Historical!$D$7:$D$1225,MATCH(B528,Historical!$B$7:$B$1249,0))-1)*100)</f>
        <v>4.1666666666666741</v>
      </c>
      <c r="T528" s="667">
        <f>IF(INDEX(Historical!$F$7:$F$1218,MATCH(B528,Historical!$B$7:$B$1249,0))=0,"n/a",((INDEX(Historical!$C$7:$C$1227,MATCH(B528,Historical!$B$7:$B$1249,0))/INDEX(Historical!$F$7:$F$1218,MATCH(B528,Historical!$B$7:$B$1249,0)))^(1/3)-1)*100)</f>
        <v>7.8073638973510828</v>
      </c>
      <c r="U528" s="667">
        <f>IF(INDEX(Historical!$H$7:$H$1218,MATCH(B528,Historical!$B$7:$B$1249,0))=0,"n/a",((INDEX(Historical!$C$7:$C$1227,MATCH(B528,Historical!$B$7:$B$1249,0))/INDEX(Historical!$H$7:$H$1218,MATCH(B528,Historical!$B$7:$B$1249,0)))^(1/5)-1)*100)</f>
        <v>7.7780744557718773</v>
      </c>
      <c r="V528" s="667">
        <f>IF(INDEX(Historical!$N$7:$N$1218,MATCH(B528,Historical!$B$7:$B$1249,0))=0,"n/a",((INDEX(Historical!$C$7:$C$1227,MATCH(B528,Historical!$B$7:$B$1249,0))/INDEX(Historical!$N$7:$N$1218,MATCH(B528,Historical!$B$7:$B$1249,0)))^(1/10)-1)*100)</f>
        <v>7.5731480746471735</v>
      </c>
      <c r="W528" s="668">
        <f t="shared" si="139"/>
        <v>1.0270596031009536</v>
      </c>
      <c r="X528" s="669">
        <f t="shared" si="140"/>
        <v>0.59831341967475982</v>
      </c>
      <c r="Y528" s="1160"/>
      <c r="Z528" s="618">
        <f t="shared" si="141"/>
        <v>76.57430730478589</v>
      </c>
      <c r="AA528" s="844">
        <f t="shared" si="142"/>
        <v>34.261964735516372</v>
      </c>
      <c r="AB528" s="845">
        <v>12</v>
      </c>
      <c r="AC528" s="824">
        <v>7.94</v>
      </c>
      <c r="AD528" s="824">
        <v>5.13</v>
      </c>
      <c r="AE528" s="824">
        <v>8.59</v>
      </c>
      <c r="AF528" s="824" t="s">
        <v>135</v>
      </c>
      <c r="AG528" s="826">
        <v>-100.49999999999999</v>
      </c>
      <c r="AH528" s="824">
        <v>59.099999999999994</v>
      </c>
      <c r="AI528" s="824">
        <v>5.13</v>
      </c>
      <c r="AJ528" s="824">
        <v>13</v>
      </c>
      <c r="AK528" s="824">
        <v>6.67</v>
      </c>
      <c r="AL528" s="836">
        <v>199870</v>
      </c>
      <c r="AM528" s="830">
        <v>0.16999999999999998</v>
      </c>
      <c r="AN528" s="824" t="s">
        <v>135</v>
      </c>
      <c r="AO528" s="705">
        <f t="shared" si="143"/>
        <v>-24.248924833486591</v>
      </c>
      <c r="AP528" s="706">
        <f t="shared" si="144"/>
        <v>10.01303990202978</v>
      </c>
      <c r="AQ528" s="846" t="str">
        <f t="shared" si="145"/>
        <v>n/a</v>
      </c>
      <c r="AR528" s="618">
        <f>INDEX(Historical!$C$7:$C$1227,MATCH(B528,Historical!$B$7:$B$1249,0))*IF(AH528="n/a",1.03,IF(AH528&lt;0,1.01,IF(AH528&gt;10,1.1,(1+AH528/100))))</f>
        <v>5.7750000000000004</v>
      </c>
      <c r="AS528" s="844">
        <f t="shared" si="146"/>
        <v>6.0712574999999998</v>
      </c>
      <c r="AT528" s="844">
        <f t="shared" si="152"/>
        <v>6.47621037525</v>
      </c>
      <c r="AU528" s="844">
        <f t="shared" si="152"/>
        <v>6.9081736072791751</v>
      </c>
      <c r="AV528" s="844">
        <f t="shared" si="152"/>
        <v>7.3689487868846957</v>
      </c>
      <c r="AW528" s="618">
        <f t="shared" si="147"/>
        <v>32.599590269413866</v>
      </c>
      <c r="AX528" s="713">
        <f t="shared" si="148"/>
        <v>11.983381219458119</v>
      </c>
      <c r="AY528" s="891">
        <v>0.64</v>
      </c>
      <c r="AZ528" s="830">
        <v>25.319999999999997</v>
      </c>
      <c r="BA528" s="830">
        <v>-3.15</v>
      </c>
      <c r="BB528" s="830">
        <v>6.02</v>
      </c>
      <c r="BC528" s="830">
        <v>8.61</v>
      </c>
      <c r="BD528" s="865"/>
      <c r="BE528" s="594">
        <v>1976</v>
      </c>
      <c r="BF528" s="856">
        <f t="shared" si="149"/>
        <v>5</v>
      </c>
      <c r="BG528" s="840">
        <v>11.700000000000001</v>
      </c>
      <c r="BH528" s="823" t="s">
        <v>4455</v>
      </c>
      <c r="BI528" s="823" t="s">
        <v>4456</v>
      </c>
    </row>
    <row r="529" spans="1:61" s="822" customFormat="1" ht="12.75" hidden="1" customHeight="1" x14ac:dyDescent="0.2">
      <c r="A529" s="829" t="s">
        <v>1497</v>
      </c>
      <c r="B529" s="833" t="s">
        <v>1498</v>
      </c>
      <c r="C529" s="889" t="s">
        <v>107</v>
      </c>
      <c r="D529" s="889" t="s">
        <v>4205</v>
      </c>
      <c r="E529" s="699">
        <v>11</v>
      </c>
      <c r="F529" s="1153">
        <v>444</v>
      </c>
      <c r="G529" s="1155" t="s">
        <v>105</v>
      </c>
      <c r="H529" s="1155" t="s">
        <v>105</v>
      </c>
      <c r="I529">
        <v>67.62</v>
      </c>
      <c r="J529" s="618">
        <f t="shared" si="136"/>
        <v>3.5492457852706298</v>
      </c>
      <c r="K529" s="835">
        <v>0.6</v>
      </c>
      <c r="L529" s="845">
        <v>4</v>
      </c>
      <c r="M529" s="609">
        <f t="shared" si="137"/>
        <v>2.4</v>
      </c>
      <c r="N529" s="828" t="s">
        <v>150</v>
      </c>
      <c r="O529" s="700">
        <v>0.57999999999999996</v>
      </c>
      <c r="P529" s="603">
        <v>44896</v>
      </c>
      <c r="Q529" s="603">
        <v>44911</v>
      </c>
      <c r="R529" s="609">
        <f t="shared" si="138"/>
        <v>3.4482758620689689</v>
      </c>
      <c r="S529" s="667">
        <f>IF(INDEX(Historical!$D$7:$D$1225,MATCH(B529,Historical!$B$7:$B$1249,0))=0,"n/a",(INDEX(Historical!$C$7:$C$1227,MATCH(B529,Historical!$B$7:$B$1249,0))/INDEX(Historical!$D$7:$D$1225,MATCH(B529,Historical!$B$7:$B$1249,0))-1)*100)</f>
        <v>9.2760180995474997</v>
      </c>
      <c r="T529" s="667">
        <f>IF(INDEX(Historical!$F$7:$F$1218,MATCH(B529,Historical!$B$7:$B$1249,0))=0,"n/a",((INDEX(Historical!$C$7:$C$1227,MATCH(B529,Historical!$B$7:$B$1249,0))/INDEX(Historical!$F$7:$F$1218,MATCH(B529,Historical!$B$7:$B$1249,0)))^(1/3)-1)*100)</f>
        <v>9.2836492146053615</v>
      </c>
      <c r="U529" s="667">
        <f>IF(INDEX(Historical!$H$7:$H$1218,MATCH(B529,Historical!$B$7:$B$1249,0))=0,"n/a",((INDEX(Historical!$C$7:$C$1227,MATCH(B529,Historical!$B$7:$B$1249,0))/INDEX(Historical!$H$7:$H$1218,MATCH(B529,Historical!$B$7:$B$1249,0)))^(1/5)-1)*100)</f>
        <v>9.3209246670490575</v>
      </c>
      <c r="V529" s="667" t="str">
        <f>IF(INDEX(Historical!$N$7:$N$1218,MATCH(B529,Historical!$B$7:$B$1249,0))=0,"n/a",((INDEX(Historical!$C$7:$C$1227,MATCH(B529,Historical!$B$7:$B$1249,0))/INDEX(Historical!$N$7:$N$1218,MATCH(B529,Historical!$B$7:$B$1249,0)))^(1/10)-1)*100)</f>
        <v>n/a</v>
      </c>
      <c r="W529" s="668" t="str">
        <f t="shared" si="139"/>
        <v>n/a</v>
      </c>
      <c r="X529" s="669" t="str">
        <f t="shared" si="140"/>
        <v>n/a</v>
      </c>
      <c r="Y529" s="627"/>
      <c r="Z529" s="618" t="str">
        <f t="shared" si="141"/>
        <v>n/a</v>
      </c>
      <c r="AA529" s="844" t="str">
        <f t="shared" si="142"/>
        <v>n/a</v>
      </c>
      <c r="AB529" s="845">
        <v>12</v>
      </c>
      <c r="AC529" s="824" t="s">
        <v>135</v>
      </c>
      <c r="AD529" s="824" t="s">
        <v>135</v>
      </c>
      <c r="AE529" s="824" t="s">
        <v>135</v>
      </c>
      <c r="AF529" s="824" t="s">
        <v>135</v>
      </c>
      <c r="AG529" s="824" t="s">
        <v>135</v>
      </c>
      <c r="AH529" s="824" t="s">
        <v>135</v>
      </c>
      <c r="AI529" s="824" t="s">
        <v>135</v>
      </c>
      <c r="AJ529" s="824" t="s">
        <v>135</v>
      </c>
      <c r="AK529" s="824" t="s">
        <v>135</v>
      </c>
      <c r="AL529" s="836" t="s">
        <v>135</v>
      </c>
      <c r="AM529" s="830" t="s">
        <v>135</v>
      </c>
      <c r="AN529" s="824" t="s">
        <v>135</v>
      </c>
      <c r="AO529" s="705" t="str">
        <f t="shared" si="143"/>
        <v>n/a</v>
      </c>
      <c r="AP529" s="706">
        <f t="shared" si="144"/>
        <v>12.870170452319687</v>
      </c>
      <c r="AQ529" s="846" t="str">
        <f t="shared" si="145"/>
        <v>n/a</v>
      </c>
      <c r="AR529" s="618">
        <f>INDEX(Historical!$C$7:$C$1227,MATCH(B529,Historical!$B$7:$B$1249,0))*IF(AH529="n/a",1.03,IF(AH529&lt;0,1.01,IF(AH529&gt;10,1.1,(1+AH529/100))))</f>
        <v>2.2561904761904761</v>
      </c>
      <c r="AS529" s="844">
        <f t="shared" si="146"/>
        <v>2.3238761904761902</v>
      </c>
      <c r="AT529" s="844">
        <f t="shared" si="152"/>
        <v>2.3935924761904759</v>
      </c>
      <c r="AU529" s="844">
        <f t="shared" si="152"/>
        <v>2.4654002504761903</v>
      </c>
      <c r="AV529" s="844">
        <f t="shared" si="152"/>
        <v>2.5393622579904762</v>
      </c>
      <c r="AW529" s="618">
        <f t="shared" si="147"/>
        <v>11.978421651323808</v>
      </c>
      <c r="AX529" s="713">
        <f t="shared" si="148"/>
        <v>17.714317733398119</v>
      </c>
      <c r="AY529" s="891" t="s">
        <v>135</v>
      </c>
      <c r="AZ529" s="830" t="s">
        <v>135</v>
      </c>
      <c r="BA529" s="830" t="s">
        <v>135</v>
      </c>
      <c r="BB529" s="830" t="s">
        <v>135</v>
      </c>
      <c r="BC529" s="830" t="s">
        <v>135</v>
      </c>
      <c r="BD529" s="865" t="s">
        <v>4133</v>
      </c>
      <c r="BE529" s="594">
        <v>2012</v>
      </c>
      <c r="BF529" s="856">
        <f t="shared" si="149"/>
        <v>1</v>
      </c>
      <c r="BG529" s="840" t="s">
        <v>135</v>
      </c>
      <c r="BH529" s="823" t="s">
        <v>4455</v>
      </c>
      <c r="BI529" s="823" t="s">
        <v>4456</v>
      </c>
    </row>
    <row r="530" spans="1:61" s="822" customFormat="1" ht="12.75" hidden="1" customHeight="1" x14ac:dyDescent="0.2">
      <c r="A530" s="829" t="s">
        <v>5121</v>
      </c>
      <c r="B530" s="833" t="s">
        <v>768</v>
      </c>
      <c r="C530" s="889" t="s">
        <v>122</v>
      </c>
      <c r="D530" s="889" t="s">
        <v>4043</v>
      </c>
      <c r="E530" s="699">
        <v>16</v>
      </c>
      <c r="F530" s="1153">
        <v>239</v>
      </c>
      <c r="G530" s="1150" t="s">
        <v>36</v>
      </c>
      <c r="H530" s="1150" t="s">
        <v>36</v>
      </c>
      <c r="I530">
        <v>73.25</v>
      </c>
      <c r="J530" s="618">
        <f t="shared" ref="J530:J593" si="153">(M530/I530)*100</f>
        <v>2.2389078498293515</v>
      </c>
      <c r="K530" s="835">
        <v>0.41</v>
      </c>
      <c r="L530" s="845">
        <v>4</v>
      </c>
      <c r="M530" s="609">
        <f t="shared" ref="M530:M593" si="154">K530*L530</f>
        <v>1.64</v>
      </c>
      <c r="N530" s="828" t="s">
        <v>118</v>
      </c>
      <c r="O530" s="700">
        <v>0.39</v>
      </c>
      <c r="P530" s="895">
        <v>44498</v>
      </c>
      <c r="Q530" s="895">
        <v>44531</v>
      </c>
      <c r="R530" s="609">
        <f t="shared" ref="R530:R593" si="155">(K530-O530)/O530*100</f>
        <v>5.128205128205118</v>
      </c>
      <c r="S530" s="667">
        <f>IF(INDEX(Historical!$D$7:$D$1225,MATCH(B530,Historical!$B$7:$B$1249,0))=0,"n/a",(INDEX(Historical!$C$7:$C$1227,MATCH(B530,Historical!$B$7:$B$1249,0))/INDEX(Historical!$D$7:$D$1225,MATCH(B530,Historical!$B$7:$B$1249,0))-1)*100)</f>
        <v>1.2820512820512775</v>
      </c>
      <c r="T530" s="667">
        <f>IF(INDEX(Historical!$F$7:$F$1218,MATCH(B530,Historical!$B$7:$B$1249,0))=0,"n/a",((INDEX(Historical!$C$7:$C$1227,MATCH(B530,Historical!$B$7:$B$1249,0))/INDEX(Historical!$F$7:$F$1218,MATCH(B530,Historical!$B$7:$B$1249,0)))^(1/3)-1)*100)</f>
        <v>5.3839419253607579</v>
      </c>
      <c r="U530" s="667">
        <f>IF(INDEX(Historical!$H$7:$H$1218,MATCH(B530,Historical!$B$7:$B$1249,0))=0,"n/a",((INDEX(Historical!$C$7:$C$1227,MATCH(B530,Historical!$B$7:$B$1249,0))/INDEX(Historical!$H$7:$H$1218,MATCH(B530,Historical!$B$7:$B$1249,0)))^(1/5)-1)*100)</f>
        <v>7.3165794198549072</v>
      </c>
      <c r="V530" s="667">
        <f>IF(INDEX(Historical!$N$7:$N$1218,MATCH(B530,Historical!$B$7:$B$1249,0))=0,"n/a",((INDEX(Historical!$C$7:$C$1227,MATCH(B530,Historical!$B$7:$B$1249,0))/INDEX(Historical!$N$7:$N$1218,MATCH(B530,Historical!$B$7:$B$1249,0)))^(1/10)-1)*100)</f>
        <v>6.5216242784202905</v>
      </c>
      <c r="W530" s="668">
        <f t="shared" ref="W530:W593" si="156">IF(OR(U530&lt;=0,U530="n/a",V530&lt;=0,V530="n/a"),"n/a",U530/V530)</f>
        <v>1.1218952683406005</v>
      </c>
      <c r="X530" s="669">
        <f t="shared" ref="X530:X593" si="157">IF(OR(AJ530&lt;=0,AJ530="n/a",U530&lt;=0,U530="n/a"),"n/a",U530/AJ530)</f>
        <v>14.633158839709814</v>
      </c>
      <c r="Y530" s="638"/>
      <c r="Z530" s="618">
        <f t="shared" ref="Z530:Z593" si="158">IF(OR(AC530&lt;0.01,AC530="n/a"),"n/a",M530/AC530*100)</f>
        <v>49.848024316109417</v>
      </c>
      <c r="AA530" s="844">
        <f t="shared" ref="AA530:AA593" si="159">IF(OR(AC530&lt;0.01,AC530="n/a"),"n/a",I530/AC530)</f>
        <v>22.264437689969604</v>
      </c>
      <c r="AB530" s="845">
        <v>12</v>
      </c>
      <c r="AC530" s="824">
        <v>3.29</v>
      </c>
      <c r="AD530" s="824">
        <v>5.87</v>
      </c>
      <c r="AE530" s="824">
        <v>2.14</v>
      </c>
      <c r="AF530" s="824">
        <v>3.23</v>
      </c>
      <c r="AG530" s="824">
        <v>14.6</v>
      </c>
      <c r="AH530" s="824">
        <v>8.6999999999999993</v>
      </c>
      <c r="AI530" s="824">
        <v>3.5999999999999996</v>
      </c>
      <c r="AJ530" s="824">
        <v>0.5</v>
      </c>
      <c r="AK530" s="824">
        <v>3.8</v>
      </c>
      <c r="AL530" s="836">
        <v>3060</v>
      </c>
      <c r="AM530" s="830">
        <v>0.1</v>
      </c>
      <c r="AN530" s="824">
        <v>0.6</v>
      </c>
      <c r="AO530" s="705">
        <f t="shared" ref="AO530:AO593" si="160">IF(U530="n/a","n/a",IF(AA530&lt;0,"n/a",IF(AA530="n/a","n/a",J530+U530-AA530)))</f>
        <v>-12.708950420285346</v>
      </c>
      <c r="AP530" s="706">
        <f t="shared" ref="AP530:AP593" si="161">IF(U530="n/a","n/a",J530+U530)</f>
        <v>9.5554872696842583</v>
      </c>
      <c r="AQ530" s="846">
        <f t="shared" ref="AQ530:AQ593" si="162">IF(OR(AC530&lt;0.01,AC530="n/a",AF530="n/a"),"n/a",(I530/SQRT(22.5*AC530*(I530/AF530))-1)*100)</f>
        <v>78.778738157411652</v>
      </c>
      <c r="AR530" s="618">
        <f>INDEX(Historical!$C$7:$C$1227,MATCH(B530,Historical!$B$7:$B$1249,0))*IF(AH530="n/a",1.03,IF(AH530&lt;0,1.01,IF(AH530&gt;10,1.1,(1+AH530/100))))</f>
        <v>1.71746</v>
      </c>
      <c r="AS530" s="844">
        <f t="shared" ref="AS530:AS593" si="163">IF($AI530="n/a",1.03*AR530,IF($AI530&lt;0,1.01*AR530,IF($AI530&gt;10,1.1*AR530,(1+$AI530/100)*AR530)))</f>
        <v>1.7792885600000001</v>
      </c>
      <c r="AT530" s="844">
        <f t="shared" si="152"/>
        <v>1.8469015252800003</v>
      </c>
      <c r="AU530" s="844">
        <f t="shared" si="152"/>
        <v>1.9170837832406404</v>
      </c>
      <c r="AV530" s="844">
        <f t="shared" si="152"/>
        <v>1.9899329670037849</v>
      </c>
      <c r="AW530" s="618">
        <f t="shared" ref="AW530:AW593" si="164">SUM(AR530:AV530)</f>
        <v>9.2506668355244255</v>
      </c>
      <c r="AX530" s="713">
        <f t="shared" ref="AX530:AX593" si="165">AW530/I530*100</f>
        <v>12.628896703787612</v>
      </c>
      <c r="AY530" s="891">
        <v>0.88</v>
      </c>
      <c r="AZ530" s="830">
        <v>18.27</v>
      </c>
      <c r="BA530" s="830">
        <v>-26.58</v>
      </c>
      <c r="BB530" s="830">
        <v>5.5100000000000007</v>
      </c>
      <c r="BC530" s="830">
        <v>-5.7</v>
      </c>
      <c r="BD530" s="612"/>
      <c r="BE530" s="594">
        <v>2007</v>
      </c>
      <c r="BF530" s="856">
        <f t="shared" ref="BF530:BF593" si="166">IF(BE530&gt;2020,0,IF(BE530&gt;2008,1,IF(BE530&gt;2001,2,IF(BE530&gt;1990,3,IF(BE530&gt;1980,4,IF(BE530&gt;1973,5,IF(BE530&gt;1970,6,IF(BE530&gt;1960,7,IF(BE530&gt;1958,8,IF(BE530&gt;1953,9,10))))))))))</f>
        <v>2</v>
      </c>
      <c r="BG530" s="840">
        <v>7.7</v>
      </c>
      <c r="BH530" s="823" t="s">
        <v>4455</v>
      </c>
      <c r="BI530" s="823" t="s">
        <v>4456</v>
      </c>
    </row>
    <row r="531" spans="1:61" s="822" customFormat="1" ht="12.75" hidden="1" customHeight="1" x14ac:dyDescent="0.2">
      <c r="A531" s="822" t="s">
        <v>5054</v>
      </c>
      <c r="B531" s="575" t="s">
        <v>1527</v>
      </c>
      <c r="C531" s="889" t="s">
        <v>107</v>
      </c>
      <c r="D531" s="889" t="s">
        <v>117</v>
      </c>
      <c r="E531" s="699">
        <v>13</v>
      </c>
      <c r="F531" s="1153">
        <v>276</v>
      </c>
      <c r="G531" s="1132" t="s">
        <v>105</v>
      </c>
      <c r="H531" s="1132" t="s">
        <v>105</v>
      </c>
      <c r="I531">
        <v>139.96</v>
      </c>
      <c r="J531" s="618">
        <f t="shared" si="153"/>
        <v>1.5718776793369533</v>
      </c>
      <c r="K531" s="835">
        <v>0.55000000000000004</v>
      </c>
      <c r="L531" s="845">
        <v>4</v>
      </c>
      <c r="M531" s="609">
        <f t="shared" si="154"/>
        <v>2.2000000000000002</v>
      </c>
      <c r="N531" s="828" t="s">
        <v>585</v>
      </c>
      <c r="O531" s="700">
        <v>0.47</v>
      </c>
      <c r="P531" s="603">
        <v>44610</v>
      </c>
      <c r="Q531" s="603">
        <v>44634</v>
      </c>
      <c r="R531" s="609">
        <f t="shared" si="155"/>
        <v>17.021276595744698</v>
      </c>
      <c r="S531" s="667">
        <f>IF(INDEX(Historical!$D$7:$D$1225,MATCH(B531,Historical!$B$7:$B$1249,0))=0,"n/a",(INDEX(Historical!$C$7:$C$1227,MATCH(B531,Historical!$B$7:$B$1249,0))/INDEX(Historical!$D$7:$D$1225,MATCH(B531,Historical!$B$7:$B$1249,0))-1)*100)</f>
        <v>17.499999999999982</v>
      </c>
      <c r="T531" s="667">
        <f>IF(INDEX(Historical!$F$7:$F$1218,MATCH(B531,Historical!$B$7:$B$1249,0))=0,"n/a",((INDEX(Historical!$C$7:$C$1227,MATCH(B531,Historical!$B$7:$B$1249,0))/INDEX(Historical!$F$7:$F$1218,MATCH(B531,Historical!$B$7:$B$1249,0)))^(1/3)-1)*100)</f>
        <v>23.420115855534362</v>
      </c>
      <c r="U531" s="667">
        <f>IF(INDEX(Historical!$H$7:$H$1218,MATCH(B531,Historical!$B$7:$B$1249,0))=0,"n/a",((INDEX(Historical!$C$7:$C$1227,MATCH(B531,Historical!$B$7:$B$1249,0))/INDEX(Historical!$H$7:$H$1218,MATCH(B531,Historical!$B$7:$B$1249,0)))^(1/5)-1)*100)</f>
        <v>21.846192255890507</v>
      </c>
      <c r="V531" s="667">
        <f>IF(INDEX(Historical!$N$7:$N$1218,MATCH(B531,Historical!$B$7:$B$1249,0))=0,"n/a",((INDEX(Historical!$C$7:$C$1227,MATCH(B531,Historical!$B$7:$B$1249,0))/INDEX(Historical!$N$7:$N$1218,MATCH(B531,Historical!$B$7:$B$1249,0)))^(1/10)-1)*100)</f>
        <v>34.095988147943167</v>
      </c>
      <c r="W531" s="668">
        <f t="shared" si="156"/>
        <v>0.64072618048491359</v>
      </c>
      <c r="X531" s="669">
        <f t="shared" si="157"/>
        <v>1.4185839127201627</v>
      </c>
      <c r="Y531" s="834"/>
      <c r="Z531" s="618">
        <f t="shared" si="158"/>
        <v>30.51317614424411</v>
      </c>
      <c r="AA531" s="844">
        <f t="shared" si="159"/>
        <v>19.411927877947296</v>
      </c>
      <c r="AB531" s="845">
        <v>12</v>
      </c>
      <c r="AC531" s="824">
        <v>7.21</v>
      </c>
      <c r="AD531" s="824">
        <v>1.94</v>
      </c>
      <c r="AE531" s="824">
        <v>1.97</v>
      </c>
      <c r="AF531" s="824">
        <v>3.37</v>
      </c>
      <c r="AG531" s="824">
        <v>17.399999999999999</v>
      </c>
      <c r="AH531" s="824">
        <v>-2</v>
      </c>
      <c r="AI531" s="824">
        <v>19.7</v>
      </c>
      <c r="AJ531" s="824">
        <v>15.4</v>
      </c>
      <c r="AK531" s="824">
        <v>10.41</v>
      </c>
      <c r="AL531" s="836">
        <v>5430</v>
      </c>
      <c r="AM531" s="830">
        <v>0.6</v>
      </c>
      <c r="AN531" s="824">
        <v>1.25</v>
      </c>
      <c r="AO531" s="705">
        <f t="shared" si="160"/>
        <v>4.0061420572801651</v>
      </c>
      <c r="AP531" s="706">
        <f t="shared" si="161"/>
        <v>23.418069935227461</v>
      </c>
      <c r="AQ531" s="846">
        <f t="shared" si="162"/>
        <v>70.513208284327348</v>
      </c>
      <c r="AR531" s="618">
        <f>INDEX(Historical!$C$7:$C$1227,MATCH(B531,Historical!$B$7:$B$1249,0))*IF(AH531="n/a",1.03,IF(AH531&lt;0,1.01,IF(AH531&gt;10,1.1,(1+AH531/100))))</f>
        <v>1.8987999999999998</v>
      </c>
      <c r="AS531" s="844">
        <f t="shared" si="163"/>
        <v>2.0886800000000001</v>
      </c>
      <c r="AT531" s="844">
        <f t="shared" si="152"/>
        <v>2.2975480000000004</v>
      </c>
      <c r="AU531" s="844">
        <f t="shared" si="152"/>
        <v>2.5273028000000006</v>
      </c>
      <c r="AV531" s="844">
        <f t="shared" si="152"/>
        <v>2.7800330800000008</v>
      </c>
      <c r="AW531" s="618">
        <f t="shared" si="164"/>
        <v>11.592363880000002</v>
      </c>
      <c r="AX531" s="713">
        <f t="shared" si="165"/>
        <v>8.2826263789654195</v>
      </c>
      <c r="AY531" s="891">
        <v>1.21</v>
      </c>
      <c r="AZ531" s="830">
        <v>35.21</v>
      </c>
      <c r="BA531" s="830">
        <v>-6.5500000000000007</v>
      </c>
      <c r="BB531" s="830">
        <v>9.69</v>
      </c>
      <c r="BC531" s="830">
        <v>14.95</v>
      </c>
      <c r="BD531" s="865"/>
      <c r="BE531" s="594">
        <v>2010</v>
      </c>
      <c r="BF531" s="856">
        <f t="shared" si="166"/>
        <v>1</v>
      </c>
      <c r="BG531" s="840">
        <v>2.1</v>
      </c>
      <c r="BH531" s="823" t="s">
        <v>4455</v>
      </c>
      <c r="BI531" s="823" t="s">
        <v>4456</v>
      </c>
    </row>
    <row r="532" spans="1:61" s="589" customFormat="1" ht="12.75" hidden="1" customHeight="1" x14ac:dyDescent="0.2">
      <c r="A532" s="839" t="s">
        <v>5251</v>
      </c>
      <c r="B532" s="575" t="s">
        <v>2586</v>
      </c>
      <c r="C532" s="889" t="s">
        <v>107</v>
      </c>
      <c r="D532" s="889" t="s">
        <v>4205</v>
      </c>
      <c r="E532" s="699">
        <v>5</v>
      </c>
      <c r="F532" s="1153">
        <v>687</v>
      </c>
      <c r="G532" s="1127" t="s">
        <v>105</v>
      </c>
      <c r="H532" s="1127" t="s">
        <v>105</v>
      </c>
      <c r="I532">
        <v>140.36000000000001</v>
      </c>
      <c r="J532" s="618">
        <f t="shared" si="153"/>
        <v>2.9638073525220858</v>
      </c>
      <c r="K532" s="835">
        <v>1.04</v>
      </c>
      <c r="L532" s="845">
        <v>4</v>
      </c>
      <c r="M532" s="609">
        <f t="shared" si="154"/>
        <v>4.16</v>
      </c>
      <c r="N532" s="828" t="s">
        <v>292</v>
      </c>
      <c r="O532" s="700">
        <v>1.03</v>
      </c>
      <c r="P532" s="603">
        <v>44609</v>
      </c>
      <c r="Q532" s="603">
        <v>44630</v>
      </c>
      <c r="R532" s="609">
        <f t="shared" si="155"/>
        <v>0.97087378640776778</v>
      </c>
      <c r="S532" s="667">
        <f>IF(INDEX(Historical!$D$7:$D$1225,MATCH(B532,Historical!$B$7:$B$1249,0))=0,"n/a",(INDEX(Historical!$C$7:$C$1227,MATCH(B532,Historical!$B$7:$B$1249,0))/INDEX(Historical!$D$7:$D$1225,MATCH(B532,Historical!$B$7:$B$1249,0))-1)*100)</f>
        <v>0.98039215686274161</v>
      </c>
      <c r="T532" s="667">
        <f>IF(INDEX(Historical!$F$7:$F$1218,MATCH(B532,Historical!$B$7:$B$1249,0))=0,"n/a",((INDEX(Historical!$C$7:$C$1227,MATCH(B532,Historical!$B$7:$B$1249,0))/INDEX(Historical!$F$7:$F$1218,MATCH(B532,Historical!$B$7:$B$1249,0)))^(1/3)-1)*100)</f>
        <v>2.5521140952388111</v>
      </c>
      <c r="U532" s="667">
        <f>IF(INDEX(Historical!$H$7:$H$1218,MATCH(B532,Historical!$B$7:$B$1249,0))=0,"n/a",((INDEX(Historical!$C$7:$C$1227,MATCH(B532,Historical!$B$7:$B$1249,0))/INDEX(Historical!$H$7:$H$1218,MATCH(B532,Historical!$B$7:$B$1249,0)))^(1/5)-1)*100)</f>
        <v>1.845506936166208</v>
      </c>
      <c r="V532" s="667">
        <f>IF(INDEX(Historical!$N$7:$N$1218,MATCH(B532,Historical!$B$7:$B$1249,0))=0,"n/a",((INDEX(Historical!$C$7:$C$1227,MATCH(B532,Historical!$B$7:$B$1249,0))/INDEX(Historical!$N$7:$N$1218,MATCH(B532,Historical!$B$7:$B$1249,0)))^(1/10)-1)*100)</f>
        <v>0.91853493594038493</v>
      </c>
      <c r="W532" s="668">
        <f t="shared" si="156"/>
        <v>2.0091853493594125</v>
      </c>
      <c r="X532" s="669">
        <f t="shared" si="157"/>
        <v>0.16931256295102826</v>
      </c>
      <c r="Y532" s="640"/>
      <c r="Z532" s="618">
        <f t="shared" si="158"/>
        <v>44.827586206896555</v>
      </c>
      <c r="AA532" s="844">
        <f t="shared" si="159"/>
        <v>15.125000000000002</v>
      </c>
      <c r="AB532" s="845">
        <v>12</v>
      </c>
      <c r="AC532" s="824">
        <v>9.2799999999999994</v>
      </c>
      <c r="AD532" s="824">
        <v>3.83</v>
      </c>
      <c r="AE532" s="824">
        <v>6.68</v>
      </c>
      <c r="AF532" s="824">
        <v>2.29</v>
      </c>
      <c r="AG532" s="824">
        <v>14.2</v>
      </c>
      <c r="AH532" s="824">
        <v>20.200000000000003</v>
      </c>
      <c r="AI532" s="824">
        <v>-2.44</v>
      </c>
      <c r="AJ532" s="824">
        <v>10.9</v>
      </c>
      <c r="AK532" s="824">
        <v>4.1000000000000005</v>
      </c>
      <c r="AL532" s="836">
        <v>2380</v>
      </c>
      <c r="AM532" s="830">
        <v>0.5</v>
      </c>
      <c r="AN532" s="824">
        <v>0.18</v>
      </c>
      <c r="AO532" s="705">
        <f t="shared" si="160"/>
        <v>-10.315685711311708</v>
      </c>
      <c r="AP532" s="706">
        <f t="shared" si="161"/>
        <v>4.8093142886882934</v>
      </c>
      <c r="AQ532" s="846">
        <f t="shared" si="162"/>
        <v>24.072111648383299</v>
      </c>
      <c r="AR532" s="618">
        <f>INDEX(Historical!$C$7:$C$1227,MATCH(B532,Historical!$B$7:$B$1249,0))*IF(AH532="n/a",1.03,IF(AH532&lt;0,1.01,IF(AH532&gt;10,1.1,(1+AH532/100))))</f>
        <v>4.5320000000000009</v>
      </c>
      <c r="AS532" s="844">
        <f t="shared" si="163"/>
        <v>4.5773200000000012</v>
      </c>
      <c r="AT532" s="844">
        <f t="shared" si="152"/>
        <v>4.7649901200000011</v>
      </c>
      <c r="AU532" s="844">
        <f t="shared" si="152"/>
        <v>4.9603547149200011</v>
      </c>
      <c r="AV532" s="844">
        <f t="shared" si="152"/>
        <v>5.1637292582317205</v>
      </c>
      <c r="AW532" s="618">
        <f t="shared" si="164"/>
        <v>23.998394093151724</v>
      </c>
      <c r="AX532" s="713">
        <f t="shared" si="165"/>
        <v>17.097744437982133</v>
      </c>
      <c r="AY532" s="891">
        <v>0.78</v>
      </c>
      <c r="AZ532" s="830">
        <v>34.64</v>
      </c>
      <c r="BA532" s="830">
        <v>1.55</v>
      </c>
      <c r="BB532" s="830">
        <v>9.9</v>
      </c>
      <c r="BC532" s="830">
        <v>17.34</v>
      </c>
      <c r="BD532" s="865"/>
      <c r="BE532" s="594">
        <v>2018</v>
      </c>
      <c r="BF532" s="856">
        <f t="shared" si="166"/>
        <v>1</v>
      </c>
      <c r="BG532" s="840">
        <v>1.6</v>
      </c>
      <c r="BH532" s="823" t="s">
        <v>4455</v>
      </c>
      <c r="BI532" s="823" t="s">
        <v>4456</v>
      </c>
    </row>
    <row r="533" spans="1:61" s="589" customFormat="1" ht="12.75" hidden="1" customHeight="1" x14ac:dyDescent="0.2">
      <c r="A533" s="822" t="s">
        <v>5055</v>
      </c>
      <c r="B533" s="575" t="s">
        <v>1535</v>
      </c>
      <c r="C533" s="889" t="s">
        <v>107</v>
      </c>
      <c r="D533" s="889" t="s">
        <v>117</v>
      </c>
      <c r="E533" s="699">
        <v>14</v>
      </c>
      <c r="F533" s="1153">
        <v>261</v>
      </c>
      <c r="G533" s="1134" t="s">
        <v>105</v>
      </c>
      <c r="H533" s="1134" t="s">
        <v>105</v>
      </c>
      <c r="I533" t="n">
        <v>101.37</v>
      </c>
      <c r="J533" s="618">
        <f t="shared" si="153"/>
        <v>4.7351287363125181</v>
      </c>
      <c r="K533" s="835">
        <v>1.2</v>
      </c>
      <c r="L533" s="845">
        <v>4</v>
      </c>
      <c r="M533" s="609">
        <f t="shared" si="154"/>
        <v>4.8</v>
      </c>
      <c r="N533" s="828" t="s">
        <v>147</v>
      </c>
      <c r="O533" s="700">
        <v>1.1499999999999999</v>
      </c>
      <c r="P533" s="603">
        <v>44606</v>
      </c>
      <c r="Q533" s="603">
        <v>44631</v>
      </c>
      <c r="R533" s="609">
        <f t="shared" si="155"/>
        <v>4.3478260869565259</v>
      </c>
      <c r="S533" s="667">
        <f>IF(INDEX(Historical!$D$7:$D$1225,MATCH(B533,Historical!$B$7:$B$1249,0))=0,"n/a",(INDEX(Historical!$C$7:$C$1227,MATCH(B533,Historical!$B$7:$B$1249,0))/INDEX(Historical!$D$7:$D$1225,MATCH(B533,Historical!$B$7:$B$1249,0))-1)*100)</f>
        <v>4.5454545454545192</v>
      </c>
      <c r="T533" s="667">
        <f>IF(INDEX(Historical!$F$7:$F$1218,MATCH(B533,Historical!$B$7:$B$1249,0))=0,"n/a",((INDEX(Historical!$C$7:$C$1227,MATCH(B533,Historical!$B$7:$B$1249,0))/INDEX(Historical!$F$7:$F$1218,MATCH(B533,Historical!$B$7:$B$1249,0)))^(1/3)-1)*100)</f>
        <v>8.5138345254405436</v>
      </c>
      <c r="U533" s="667">
        <f>IF(INDEX(Historical!$H$7:$H$1218,MATCH(B533,Historical!$B$7:$B$1249,0))=0,"n/a",((INDEX(Historical!$C$7:$C$1227,MATCH(B533,Historical!$B$7:$B$1249,0))/INDEX(Historical!$H$7:$H$1218,MATCH(B533,Historical!$B$7:$B$1249,0)))^(1/5)-1)*100)</f>
        <v>10.438362870438155</v>
      </c>
      <c r="V533" s="667">
        <f>IF(INDEX(Historical!$N$7:$N$1218,MATCH(B533,Historical!$B$7:$B$1249,0))=0,"n/a",((INDEX(Historical!$C$7:$C$1227,MATCH(B533,Historical!$B$7:$B$1249,0))/INDEX(Historical!$N$7:$N$1218,MATCH(B533,Historical!$B$7:$B$1249,0)))^(1/10)-1)*100)</f>
        <v>12.237758017183985</v>
      </c>
      <c r="W533" s="668">
        <f t="shared" si="156"/>
        <v>0.85296366015579328</v>
      </c>
      <c r="X533" s="669">
        <f t="shared" si="157"/>
        <v>0.69589085802921036</v>
      </c>
      <c r="Y533" s="631"/>
      <c r="Z533" s="618">
        <f t="shared" si="158"/>
        <v>666.66666666666674</v>
      </c>
      <c r="AA533" s="844">
        <f t="shared" si="159"/>
        <v>140.79166666666669</v>
      </c>
      <c r="AB533" s="845">
        <v>12</v>
      </c>
      <c r="AC533" s="824">
        <v>0.72</v>
      </c>
      <c r="AD533" s="824" t="s">
        <v>135</v>
      </c>
      <c r="AE533" s="824">
        <v>0.63</v>
      </c>
      <c r="AF533" s="824">
        <v>2.4</v>
      </c>
      <c r="AG533" s="824">
        <v>0.8</v>
      </c>
      <c r="AH533" s="825">
        <v>-34.300000000000004</v>
      </c>
      <c r="AI533" s="825">
        <v>22.2</v>
      </c>
      <c r="AJ533" s="824">
        <v>15</v>
      </c>
      <c r="AK533" s="824">
        <v>-5.0599999999999996</v>
      </c>
      <c r="AL533" s="836">
        <v>39780</v>
      </c>
      <c r="AM533" s="830">
        <v>0.11</v>
      </c>
      <c r="AN533" s="824">
        <v>1.27</v>
      </c>
      <c r="AO533" s="705">
        <f t="shared" si="160"/>
        <v>-125.61817505991601</v>
      </c>
      <c r="AP533" s="706">
        <f t="shared" si="161"/>
        <v>15.173491606750673</v>
      </c>
      <c r="AQ533" s="846">
        <f t="shared" si="162"/>
        <v>287.52777678222981</v>
      </c>
      <c r="AR533" s="618">
        <f>INDEX(Historical!$C$7:$C$1227,MATCH(B533,Historical!$B$7:$B$1249,0))*IF(AH533="n/a",1.03,IF(AH533&lt;0,1.01,IF(AH533&gt;10,1.1,(1+AH533/100))))</f>
        <v>4.6459999999999999</v>
      </c>
      <c r="AS533" s="844">
        <f t="shared" si="163"/>
        <v>5.1106000000000007</v>
      </c>
      <c r="AT533" s="844">
        <f t="shared" si="152"/>
        <v>5.1617060000000006</v>
      </c>
      <c r="AU533" s="844">
        <f t="shared" si="152"/>
        <v>5.2133230600000005</v>
      </c>
      <c r="AV533" s="844">
        <f t="shared" si="152"/>
        <v>5.2654562906000004</v>
      </c>
      <c r="AW533" s="618">
        <f t="shared" si="164"/>
        <v>25.397085350600001</v>
      </c>
      <c r="AX533" s="713">
        <f t="shared" si="165"/>
        <v>25.053847637959947</v>
      </c>
      <c r="AY533" s="891">
        <v>1.42</v>
      </c>
      <c r="AZ533" s="830">
        <v>26.41</v>
      </c>
      <c r="BA533" s="830">
        <v>-13.03</v>
      </c>
      <c r="BB533" s="830">
        <v>9.1999999999999993</v>
      </c>
      <c r="BC533" s="830">
        <v>4.8899999999999997</v>
      </c>
      <c r="BD533" s="865"/>
      <c r="BE533" s="594">
        <v>2009</v>
      </c>
      <c r="BF533" s="856">
        <f t="shared" si="166"/>
        <v>1</v>
      </c>
      <c r="BG533" s="840">
        <v>0</v>
      </c>
      <c r="BH533" s="823" t="s">
        <v>4455</v>
      </c>
      <c r="BI533" s="823" t="s">
        <v>4456</v>
      </c>
    </row>
    <row r="534" spans="1:61" s="822" customFormat="1" ht="12.75" hidden="1" customHeight="1" x14ac:dyDescent="0.2">
      <c r="A534" s="829" t="s">
        <v>4658</v>
      </c>
      <c r="B534" s="833" t="s">
        <v>437</v>
      </c>
      <c r="C534" s="889" t="s">
        <v>107</v>
      </c>
      <c r="D534" s="889" t="s">
        <v>117</v>
      </c>
      <c r="E534" s="699">
        <v>19</v>
      </c>
      <c r="F534" s="1153">
        <v>205</v>
      </c>
      <c r="G534" s="1159" t="s">
        <v>105</v>
      </c>
      <c r="H534" s="1159" t="s">
        <v>105</v>
      </c>
      <c r="I534" t="n">
        <v>128.52</v>
      </c>
      <c r="J534" s="618">
        <f t="shared" si="153"/>
        <v>2.1786492374727668</v>
      </c>
      <c r="K534" s="835">
        <v>0.7</v>
      </c>
      <c r="L534" s="845">
        <v>4</v>
      </c>
      <c r="M534" s="609">
        <f t="shared" si="154"/>
        <v>2.8</v>
      </c>
      <c r="N534" s="828" t="s">
        <v>375</v>
      </c>
      <c r="O534" s="700">
        <v>0.68</v>
      </c>
      <c r="P534" s="1006">
        <v>44890</v>
      </c>
      <c r="Q534" s="1006">
        <v>44914</v>
      </c>
      <c r="R534" s="609">
        <f t="shared" si="155"/>
        <v>2.9411764705882213</v>
      </c>
      <c r="S534" s="667">
        <f>IF(INDEX(Historical!$D$7:$D$1225,MATCH(B534,Historical!$B$7:$B$1249,0))=0,"n/a",(INDEX(Historical!$C$7:$C$1227,MATCH(B534,Historical!$B$7:$B$1249,0))/INDEX(Historical!$D$7:$D$1225,MATCH(B534,Historical!$B$7:$B$1249,0))-1)*100)</f>
        <v>4.3137254901960853</v>
      </c>
      <c r="T534" s="667">
        <f>IF(INDEX(Historical!$F$7:$F$1218,MATCH(B534,Historical!$B$7:$B$1249,0))=0,"n/a",((INDEX(Historical!$C$7:$C$1227,MATCH(B534,Historical!$B$7:$B$1249,0))/INDEX(Historical!$F$7:$F$1218,MATCH(B534,Historical!$B$7:$B$1249,0)))^(1/3)-1)*100)</f>
        <v>5.2726599609396629</v>
      </c>
      <c r="U534" s="667">
        <f>IF(INDEX(Historical!$H$7:$H$1218,MATCH(B534,Historical!$B$7:$B$1249,0))=0,"n/a",((INDEX(Historical!$C$7:$C$1227,MATCH(B534,Historical!$B$7:$B$1249,0))/INDEX(Historical!$H$7:$H$1218,MATCH(B534,Historical!$B$7:$B$1249,0)))^(1/5)-1)*100)</f>
        <v>5.5545891648484114</v>
      </c>
      <c r="V534" s="667">
        <f>IF(INDEX(Historical!$N$7:$N$1218,MATCH(B534,Historical!$B$7:$B$1249,0))=0,"n/a",((INDEX(Historical!$C$7:$C$1227,MATCH(B534,Historical!$B$7:$B$1249,0))/INDEX(Historical!$N$7:$N$1218,MATCH(B534,Historical!$B$7:$B$1249,0)))^(1/10)-1)*100)</f>
        <v>14.282138804355625</v>
      </c>
      <c r="W534" s="668">
        <f t="shared" si="156"/>
        <v>0.38891858151906683</v>
      </c>
      <c r="X534" s="669">
        <f t="shared" si="157"/>
        <v>2.6450424594516244</v>
      </c>
      <c r="Y534" s="834"/>
      <c r="Z534" s="618">
        <f t="shared" si="158"/>
        <v>46.979865771812079</v>
      </c>
      <c r="AA534" s="844">
        <f t="shared" si="159"/>
        <v>21.563758389261746</v>
      </c>
      <c r="AB534" s="845">
        <v>12</v>
      </c>
      <c r="AC534" s="824">
        <v>5.96</v>
      </c>
      <c r="AD534" s="824">
        <v>1.22</v>
      </c>
      <c r="AE534" s="824">
        <v>0.66</v>
      </c>
      <c r="AF534" s="824">
        <v>1.66</v>
      </c>
      <c r="AG534" s="824">
        <v>7.0000000000000009</v>
      </c>
      <c r="AH534" s="825">
        <v>27.700000000000003</v>
      </c>
      <c r="AI534" s="825">
        <v>19.53</v>
      </c>
      <c r="AJ534" s="824">
        <v>2.1</v>
      </c>
      <c r="AK534" s="824">
        <v>17.399999999999999</v>
      </c>
      <c r="AL534" s="836">
        <v>6680</v>
      </c>
      <c r="AM534" s="830">
        <v>0.2</v>
      </c>
      <c r="AN534" s="824">
        <v>0.52</v>
      </c>
      <c r="AO534" s="705">
        <f t="shared" si="160"/>
        <v>-13.830519986940569</v>
      </c>
      <c r="AP534" s="706">
        <f t="shared" si="161"/>
        <v>7.7332384023211782</v>
      </c>
      <c r="AQ534" s="846">
        <f t="shared" si="162"/>
        <v>26.1319219902973</v>
      </c>
      <c r="AR534" s="618">
        <f>INDEX(Historical!$C$7:$C$1227,MATCH(B534,Historical!$B$7:$B$1249,0))*IF(AH534="n/a",1.03,IF(AH534&lt;0,1.01,IF(AH534&gt;10,1.1,(1+AH534/100))))</f>
        <v>2.9260000000000006</v>
      </c>
      <c r="AS534" s="844">
        <f t="shared" si="163"/>
        <v>3.2186000000000008</v>
      </c>
      <c r="AT534" s="844">
        <f t="shared" si="152"/>
        <v>3.5404600000000013</v>
      </c>
      <c r="AU534" s="844">
        <f t="shared" si="152"/>
        <v>3.8945060000000016</v>
      </c>
      <c r="AV534" s="844">
        <f t="shared" si="152"/>
        <v>4.2839566000000024</v>
      </c>
      <c r="AW534" s="618">
        <f t="shared" si="164"/>
        <v>17.863522600000007</v>
      </c>
      <c r="AX534" s="713">
        <f t="shared" si="165"/>
        <v>13.899410675381269</v>
      </c>
      <c r="AY534" s="891">
        <v>0.51</v>
      </c>
      <c r="AZ534" s="830">
        <v>7.7399999999999993</v>
      </c>
      <c r="BA534" s="830">
        <v>-33.950000000000003</v>
      </c>
      <c r="BB534" s="830">
        <v>-7.59</v>
      </c>
      <c r="BC534" s="830">
        <v>-22.2</v>
      </c>
      <c r="BD534" s="865"/>
      <c r="BE534" s="594">
        <v>2005</v>
      </c>
      <c r="BF534" s="856">
        <f t="shared" si="166"/>
        <v>2</v>
      </c>
      <c r="BG534" s="840">
        <v>1</v>
      </c>
      <c r="BH534" s="823" t="s">
        <v>4455</v>
      </c>
      <c r="BI534" s="823" t="s">
        <v>4456</v>
      </c>
    </row>
    <row r="535" spans="1:61" s="822" customFormat="1" ht="12.75" hidden="1" customHeight="1" x14ac:dyDescent="0.2">
      <c r="A535" s="829" t="s">
        <v>1503</v>
      </c>
      <c r="B535" s="833" t="s">
        <v>1504</v>
      </c>
      <c r="C535" s="889" t="s">
        <v>177</v>
      </c>
      <c r="D535" s="889" t="s">
        <v>4203</v>
      </c>
      <c r="E535" s="699">
        <v>11</v>
      </c>
      <c r="F535" s="1153">
        <v>421</v>
      </c>
      <c r="G535" s="1127" t="s">
        <v>36</v>
      </c>
      <c r="H535" s="1127" t="s">
        <v>36</v>
      </c>
      <c r="I535" t="n">
        <v>98.0</v>
      </c>
      <c r="J535" s="618">
        <f t="shared" si="153"/>
        <v>3.9591836734693873</v>
      </c>
      <c r="K535" s="835">
        <v>0.97</v>
      </c>
      <c r="L535" s="845">
        <v>4</v>
      </c>
      <c r="M535" s="609">
        <f t="shared" si="154"/>
        <v>3.88</v>
      </c>
      <c r="N535" s="828" t="s">
        <v>118</v>
      </c>
      <c r="O535" s="700">
        <v>0.92</v>
      </c>
      <c r="P535" s="603">
        <v>44701</v>
      </c>
      <c r="Q535" s="603">
        <v>44713</v>
      </c>
      <c r="R535" s="609">
        <f t="shared" si="155"/>
        <v>5.4347826086956443</v>
      </c>
      <c r="S535" s="667">
        <f>IF(INDEX(Historical!$D$7:$D$1225,MATCH(B535,Historical!$B$7:$B$1249,0))=0,"n/a",(INDEX(Historical!$C$7:$C$1227,MATCH(B535,Historical!$B$7:$B$1249,0))/INDEX(Historical!$D$7:$D$1225,MATCH(B535,Historical!$B$7:$B$1249,0))-1)*100)</f>
        <v>0.55555555555555358</v>
      </c>
      <c r="T535" s="667">
        <f>IF(INDEX(Historical!$F$7:$F$1218,MATCH(B535,Historical!$B$7:$B$1249,0))=0,"n/a",((INDEX(Historical!$C$7:$C$1227,MATCH(B535,Historical!$B$7:$B$1249,0))/INDEX(Historical!$F$7:$F$1218,MATCH(B535,Historical!$B$7:$B$1249,0)))^(1/3)-1)*100)</f>
        <v>5.3049918609948898</v>
      </c>
      <c r="U535" s="667">
        <f>IF(INDEX(Historical!$H$7:$H$1218,MATCH(B535,Historical!$B$7:$B$1249,0))=0,"n/a",((INDEX(Historical!$C$7:$C$1227,MATCH(B535,Historical!$B$7:$B$1249,0))/INDEX(Historical!$H$7:$H$1218,MATCH(B535,Historical!$B$7:$B$1249,0)))^(1/5)-1)*100)</f>
        <v>8.1206124838088876</v>
      </c>
      <c r="V535" s="667" t="str">
        <f>IF(INDEX(Historical!$N$7:$N$1218,MATCH(B535,Historical!$B$7:$B$1249,0))=0,"n/a",((INDEX(Historical!$C$7:$C$1227,MATCH(B535,Historical!$B$7:$B$1249,0))/INDEX(Historical!$N$7:$N$1218,MATCH(B535,Historical!$B$7:$B$1249,0)))^(1/10)-1)*100)</f>
        <v>n/a</v>
      </c>
      <c r="W535" s="668" t="str">
        <f t="shared" si="156"/>
        <v>n/a</v>
      </c>
      <c r="X535" s="669">
        <f t="shared" si="157"/>
        <v>27.068708279362959</v>
      </c>
      <c r="Y535" s="640"/>
      <c r="Z535" s="618">
        <f t="shared" si="158"/>
        <v>17.757437070938213</v>
      </c>
      <c r="AA535" s="844">
        <f t="shared" si="159"/>
        <v>4.4851258581235696</v>
      </c>
      <c r="AB535" s="845">
        <v>12</v>
      </c>
      <c r="AC535" s="824">
        <v>21.85</v>
      </c>
      <c r="AD535" s="824">
        <v>0.79</v>
      </c>
      <c r="AE535" s="824">
        <v>0.32</v>
      </c>
      <c r="AF535" s="824">
        <v>1.86</v>
      </c>
      <c r="AG535" s="824">
        <v>44.5</v>
      </c>
      <c r="AH535" s="824">
        <v>132.69999999999999</v>
      </c>
      <c r="AI535" s="824">
        <v>-28.84</v>
      </c>
      <c r="AJ535" s="824">
        <v>0.3</v>
      </c>
      <c r="AK535" s="824">
        <v>6.3</v>
      </c>
      <c r="AL535" s="836">
        <v>52240</v>
      </c>
      <c r="AM535" s="830">
        <v>0.2</v>
      </c>
      <c r="AN535" s="824">
        <v>0.63</v>
      </c>
      <c r="AO535" s="705">
        <f t="shared" si="160"/>
        <v>7.5946702991547044</v>
      </c>
      <c r="AP535" s="706">
        <f t="shared" si="161"/>
        <v>12.079796157278274</v>
      </c>
      <c r="AQ535" s="846">
        <f t="shared" si="162"/>
        <v>-39.109080786085315</v>
      </c>
      <c r="AR535" s="618">
        <f>INDEX(Historical!$C$7:$C$1227,MATCH(B535,Historical!$B$7:$B$1249,0))*IF(AH535="n/a",1.03,IF(AH535&lt;0,1.01,IF(AH535&gt;10,1.1,(1+AH535/100))))</f>
        <v>3.9820000000000007</v>
      </c>
      <c r="AS535" s="844">
        <f t="shared" si="163"/>
        <v>4.0218200000000008</v>
      </c>
      <c r="AT535" s="844">
        <f t="shared" si="152"/>
        <v>4.2751946600000004</v>
      </c>
      <c r="AU535" s="844">
        <f t="shared" si="152"/>
        <v>4.5445319235800001</v>
      </c>
      <c r="AV535" s="844">
        <f t="shared" si="152"/>
        <v>4.8308374347655398</v>
      </c>
      <c r="AW535" s="618">
        <f t="shared" si="164"/>
        <v>21.654384018345539</v>
      </c>
      <c r="AX535" s="713">
        <f t="shared" si="165"/>
        <v>22.09631022280157</v>
      </c>
      <c r="AY535" s="891">
        <v>1.44</v>
      </c>
      <c r="AZ535" s="830">
        <v>59.63</v>
      </c>
      <c r="BA535" s="830">
        <v>-4.4799999999999995</v>
      </c>
      <c r="BB535" s="830">
        <v>10.79</v>
      </c>
      <c r="BC535" s="830">
        <v>19.809999999999999</v>
      </c>
      <c r="BD535" s="865"/>
      <c r="BE535" s="594">
        <v>2012</v>
      </c>
      <c r="BF535" s="856">
        <f t="shared" si="166"/>
        <v>1</v>
      </c>
      <c r="BG535" s="840">
        <v>16.2</v>
      </c>
      <c r="BH535" s="823" t="s">
        <v>4455</v>
      </c>
      <c r="BI535" s="823" t="s">
        <v>4456</v>
      </c>
    </row>
    <row r="536" spans="1:61" s="822" customFormat="1" ht="12.75" hidden="1" customHeight="1" x14ac:dyDescent="0.2">
      <c r="A536" s="829" t="s">
        <v>5057</v>
      </c>
      <c r="B536" s="833" t="s">
        <v>734</v>
      </c>
      <c r="C536" s="889" t="s">
        <v>4061</v>
      </c>
      <c r="D536" s="889" t="s">
        <v>4193</v>
      </c>
      <c r="E536" s="699">
        <v>20</v>
      </c>
      <c r="F536" s="1153">
        <v>176</v>
      </c>
      <c r="G536" s="1153" t="s">
        <v>36</v>
      </c>
      <c r="H536" s="1153" t="s">
        <v>114</v>
      </c>
      <c r="I536" t="n">
        <v>119.05</v>
      </c>
      <c r="J536" s="618">
        <f t="shared" si="153"/>
        <v>2.5199496010079798</v>
      </c>
      <c r="K536" s="835">
        <v>0.75</v>
      </c>
      <c r="L536" s="845">
        <v>4</v>
      </c>
      <c r="M536" s="609">
        <f t="shared" si="154"/>
        <v>3</v>
      </c>
      <c r="N536" s="828" t="s">
        <v>323</v>
      </c>
      <c r="O536" s="700">
        <v>0.68</v>
      </c>
      <c r="P536" s="603">
        <v>44713</v>
      </c>
      <c r="Q536" s="603">
        <v>44735</v>
      </c>
      <c r="R536" s="609">
        <f t="shared" si="155"/>
        <v>10.294117647058815</v>
      </c>
      <c r="S536" s="667">
        <f>IF(INDEX(Historical!$D$7:$D$1225,MATCH(B536,Historical!$B$7:$B$1249,0))=0,"n/a",(INDEX(Historical!$C$7:$C$1227,MATCH(B536,Historical!$B$7:$B$1249,0))/INDEX(Historical!$D$7:$D$1225,MATCH(B536,Historical!$B$7:$B$1249,0))-1)*100)</f>
        <v>5.836575875486405</v>
      </c>
      <c r="T536" s="667">
        <f>IF(INDEX(Historical!$F$7:$F$1218,MATCH(B536,Historical!$B$7:$B$1249,0))=0,"n/a",((INDEX(Historical!$C$7:$C$1227,MATCH(B536,Historical!$B$7:$B$1249,0))/INDEX(Historical!$F$7:$F$1218,MATCH(B536,Historical!$B$7:$B$1249,0)))^(1/3)-1)*100)</f>
        <v>3.8295272967835414</v>
      </c>
      <c r="U536" s="667">
        <f>IF(INDEX(Historical!$H$7:$H$1218,MATCH(B536,Historical!$B$7:$B$1249,0))=0,"n/a",((INDEX(Historical!$C$7:$C$1227,MATCH(B536,Historical!$B$7:$B$1249,0))/INDEX(Historical!$H$7:$H$1218,MATCH(B536,Historical!$B$7:$B$1249,0)))^(1/5)-1)*100)</f>
        <v>5.6135672318769814</v>
      </c>
      <c r="V536" s="667">
        <f>IF(INDEX(Historical!$N$7:$N$1218,MATCH(B536,Historical!$B$7:$B$1249,0))=0,"n/a",((INDEX(Historical!$C$7:$C$1227,MATCH(B536,Historical!$B$7:$B$1249,0))/INDEX(Historical!$N$7:$N$1218,MATCH(B536,Historical!$B$7:$B$1249,0)))^(1/10)-1)*100)</f>
        <v>12.535162620107855</v>
      </c>
      <c r="W536" s="668">
        <f t="shared" si="156"/>
        <v>0.4478256407198235</v>
      </c>
      <c r="X536" s="669">
        <f t="shared" si="157"/>
        <v>0.11842968843622324</v>
      </c>
      <c r="Y536" s="640"/>
      <c r="Z536" s="618">
        <f t="shared" si="158"/>
        <v>26.26970227670753</v>
      </c>
      <c r="AA536" s="844">
        <f t="shared" si="159"/>
        <v>10.424693520140105</v>
      </c>
      <c r="AB536" s="845">
        <v>9</v>
      </c>
      <c r="AC536" s="824">
        <v>11.42</v>
      </c>
      <c r="AD536" s="824" t="s">
        <v>135</v>
      </c>
      <c r="AE536" s="824">
        <v>2.97</v>
      </c>
      <c r="AF536" s="824">
        <v>7.36</v>
      </c>
      <c r="AG536" s="824">
        <v>88.1</v>
      </c>
      <c r="AH536" s="824">
        <v>45.1</v>
      </c>
      <c r="AI536" s="824">
        <v>19.39</v>
      </c>
      <c r="AJ536" s="824">
        <v>47.4</v>
      </c>
      <c r="AK536" s="824">
        <v>-7.4700000000000006</v>
      </c>
      <c r="AL536" s="836">
        <v>131110</v>
      </c>
      <c r="AM536" s="830">
        <v>0.13999999999999999</v>
      </c>
      <c r="AN536" s="824">
        <v>0.86</v>
      </c>
      <c r="AO536" s="705">
        <f t="shared" si="160"/>
        <v>-2.2911766872551436</v>
      </c>
      <c r="AP536" s="706">
        <f t="shared" si="161"/>
        <v>8.1335168328849612</v>
      </c>
      <c r="AQ536" s="846">
        <f t="shared" si="162"/>
        <v>84.662748825144192</v>
      </c>
      <c r="AR536" s="618">
        <f>INDEX(Historical!$C$7:$C$1227,MATCH(B536,Historical!$B$7:$B$1249,0))*IF(AH536="n/a",1.03,IF(AH536&lt;0,1.01,IF(AH536&gt;10,1.1,(1+AH536/100))))</f>
        <v>2.9920000000000004</v>
      </c>
      <c r="AS536" s="844">
        <f t="shared" si="163"/>
        <v>3.2912000000000008</v>
      </c>
      <c r="AT536" s="844">
        <f t="shared" si="152"/>
        <v>3.3241120000000008</v>
      </c>
      <c r="AU536" s="844">
        <f t="shared" si="152"/>
        <v>3.3573531200000009</v>
      </c>
      <c r="AV536" s="844">
        <f t="shared" si="152"/>
        <v>3.3909266512000009</v>
      </c>
      <c r="AW536" s="618">
        <f t="shared" si="164"/>
        <v>16.355591771200004</v>
      </c>
      <c r="AX536" s="713">
        <f t="shared" si="165"/>
        <v>13.738422319361614</v>
      </c>
      <c r="AY536" s="891">
        <v>1.22</v>
      </c>
      <c r="AZ536" s="830">
        <v>24.09</v>
      </c>
      <c r="BA536" s="830">
        <v>-34.660000000000004</v>
      </c>
      <c r="BB536" s="830">
        <v>7.62</v>
      </c>
      <c r="BC536" s="830">
        <v>-7.22</v>
      </c>
      <c r="BD536" s="865"/>
      <c r="BE536" s="594">
        <v>2003</v>
      </c>
      <c r="BF536" s="856">
        <f t="shared" si="166"/>
        <v>2</v>
      </c>
      <c r="BG536" s="840">
        <v>28.299999999999997</v>
      </c>
      <c r="BH536" s="823" t="s">
        <v>4455</v>
      </c>
      <c r="BI536" s="823" t="s">
        <v>4456</v>
      </c>
    </row>
    <row r="537" spans="1:61" s="822" customFormat="1" ht="12.75" hidden="1" customHeight="1" x14ac:dyDescent="0.2">
      <c r="A537" s="822" t="s">
        <v>1539</v>
      </c>
      <c r="B537" s="833" t="s">
        <v>1540</v>
      </c>
      <c r="C537" s="889" t="s">
        <v>107</v>
      </c>
      <c r="D537" s="889" t="s">
        <v>4205</v>
      </c>
      <c r="E537" s="699">
        <v>12</v>
      </c>
      <c r="F537" s="1153">
        <v>346</v>
      </c>
      <c r="G537" s="1128" t="s">
        <v>105</v>
      </c>
      <c r="H537" s="1128" t="s">
        <v>105</v>
      </c>
      <c r="I537">
        <v>26.69</v>
      </c>
      <c r="J537" s="618">
        <f t="shared" si="153"/>
        <v>5.3952791307605841</v>
      </c>
      <c r="K537" s="835">
        <v>0.36</v>
      </c>
      <c r="L537" s="845">
        <v>4</v>
      </c>
      <c r="M537" s="609">
        <f t="shared" si="154"/>
        <v>1.44</v>
      </c>
      <c r="N537" s="828" t="s">
        <v>316</v>
      </c>
      <c r="O537" s="700">
        <v>0.35</v>
      </c>
      <c r="P537" s="603">
        <v>44630</v>
      </c>
      <c r="Q537" s="603">
        <v>44645</v>
      </c>
      <c r="R537" s="609">
        <f t="shared" si="155"/>
        <v>2.8571428571428599</v>
      </c>
      <c r="S537" s="667">
        <f>IF(INDEX(Historical!$D$7:$D$1225,MATCH(B537,Historical!$B$7:$B$1249,0))=0,"n/a",(INDEX(Historical!$C$7:$C$1227,MATCH(B537,Historical!$B$7:$B$1249,0))/INDEX(Historical!$D$7:$D$1225,MATCH(B537,Historical!$B$7:$B$1249,0))-1)*100)</f>
        <v>2.9411764705882248</v>
      </c>
      <c r="T537" s="667">
        <f>IF(INDEX(Historical!$F$7:$F$1218,MATCH(B537,Historical!$B$7:$B$1249,0))=0,"n/a",((INDEX(Historical!$C$7:$C$1227,MATCH(B537,Historical!$B$7:$B$1249,0))/INDEX(Historical!$F$7:$F$1218,MATCH(B537,Historical!$B$7:$B$1249,0)))^(1/3)-1)*100)</f>
        <v>3.0321324952139239</v>
      </c>
      <c r="U537" s="667">
        <f>IF(INDEX(Historical!$H$7:$H$1218,MATCH(B537,Historical!$B$7:$B$1249,0))=0,"n/a",((INDEX(Historical!$C$7:$C$1227,MATCH(B537,Historical!$B$7:$B$1249,0))/INDEX(Historical!$H$7:$H$1218,MATCH(B537,Historical!$B$7:$B$1249,0)))^(1/5)-1)*100)</f>
        <v>3.1310306477545069</v>
      </c>
      <c r="V537" s="667">
        <f>IF(INDEX(Historical!$N$7:$N$1218,MATCH(B537,Historical!$B$7:$B$1249,0))=0,"n/a",((INDEX(Historical!$C$7:$C$1227,MATCH(B537,Historical!$B$7:$B$1249,0))/INDEX(Historical!$N$7:$N$1218,MATCH(B537,Historical!$B$7:$B$1249,0)))^(1/10)-1)*100)</f>
        <v>3.4219694129380196</v>
      </c>
      <c r="W537" s="668">
        <f t="shared" si="156"/>
        <v>0.91497914502581135</v>
      </c>
      <c r="X537" s="669" t="str">
        <f t="shared" si="157"/>
        <v>n/a</v>
      </c>
      <c r="Y537" s="632"/>
      <c r="Z537" s="618" t="str">
        <f t="shared" si="158"/>
        <v>n/a</v>
      </c>
      <c r="AA537" s="844" t="str">
        <f t="shared" si="159"/>
        <v>n/a</v>
      </c>
      <c r="AB537" s="845">
        <v>12</v>
      </c>
      <c r="AC537" s="824" t="s">
        <v>135</v>
      </c>
      <c r="AD537" s="824" t="s">
        <v>135</v>
      </c>
      <c r="AE537" s="824" t="s">
        <v>135</v>
      </c>
      <c r="AF537" s="824" t="s">
        <v>135</v>
      </c>
      <c r="AG537" s="824" t="s">
        <v>135</v>
      </c>
      <c r="AH537" s="824" t="s">
        <v>135</v>
      </c>
      <c r="AI537" s="824" t="s">
        <v>135</v>
      </c>
      <c r="AJ537" s="824" t="s">
        <v>135</v>
      </c>
      <c r="AK537" s="824" t="s">
        <v>135</v>
      </c>
      <c r="AL537" s="836" t="s">
        <v>135</v>
      </c>
      <c r="AM537" s="830" t="s">
        <v>135</v>
      </c>
      <c r="AN537" s="824" t="s">
        <v>135</v>
      </c>
      <c r="AO537" s="705" t="str">
        <f t="shared" si="160"/>
        <v>n/a</v>
      </c>
      <c r="AP537" s="706">
        <f t="shared" si="161"/>
        <v>8.5263097785150919</v>
      </c>
      <c r="AQ537" s="846" t="str">
        <f t="shared" si="162"/>
        <v>n/a</v>
      </c>
      <c r="AR537" s="618">
        <f>INDEX(Historical!$C$7:$C$1227,MATCH(B537,Historical!$B$7:$B$1249,0))*IF(AH537="n/a",1.03,IF(AH537&lt;0,1.01,IF(AH537&gt;10,1.1,(1+AH537/100))))</f>
        <v>1.4419999999999999</v>
      </c>
      <c r="AS537" s="844">
        <f t="shared" si="163"/>
        <v>1.48526</v>
      </c>
      <c r="AT537" s="844">
        <f t="shared" si="152"/>
        <v>1.5298178</v>
      </c>
      <c r="AU537" s="844">
        <f t="shared" si="152"/>
        <v>1.5757123340000001</v>
      </c>
      <c r="AV537" s="844">
        <f t="shared" si="152"/>
        <v>1.6229837040200001</v>
      </c>
      <c r="AW537" s="618">
        <f t="shared" si="164"/>
        <v>7.6557738380200009</v>
      </c>
      <c r="AX537" s="713">
        <f t="shared" si="165"/>
        <v>28.684053345897343</v>
      </c>
      <c r="AY537" s="891" t="s">
        <v>135</v>
      </c>
      <c r="AZ537" s="830" t="s">
        <v>135</v>
      </c>
      <c r="BA537" s="830" t="s">
        <v>135</v>
      </c>
      <c r="BB537" s="830" t="s">
        <v>135</v>
      </c>
      <c r="BC537" s="830" t="s">
        <v>135</v>
      </c>
      <c r="BD537" s="865" t="s">
        <v>4133</v>
      </c>
      <c r="BE537" s="594">
        <v>2011</v>
      </c>
      <c r="BF537" s="856">
        <f t="shared" si="166"/>
        <v>1</v>
      </c>
      <c r="BG537" s="840" t="s">
        <v>135</v>
      </c>
      <c r="BH537" s="823" t="s">
        <v>4455</v>
      </c>
      <c r="BI537" s="823" t="s">
        <v>4456</v>
      </c>
    </row>
    <row r="538" spans="1:61" s="822" customFormat="1" ht="12.75" hidden="1" customHeight="1" x14ac:dyDescent="0.2">
      <c r="A538" s="829" t="s">
        <v>5058</v>
      </c>
      <c r="B538" s="833" t="s">
        <v>730</v>
      </c>
      <c r="C538" s="889" t="s">
        <v>107</v>
      </c>
      <c r="D538" s="889" t="s">
        <v>4198</v>
      </c>
      <c r="E538" s="699">
        <v>15</v>
      </c>
      <c r="F538" s="1153">
        <v>252</v>
      </c>
      <c r="G538" s="1153" t="s">
        <v>105</v>
      </c>
      <c r="H538" s="1153" t="s">
        <v>105</v>
      </c>
      <c r="I538">
        <v>22.4</v>
      </c>
      <c r="J538" s="618">
        <f t="shared" si="153"/>
        <v>2.3214285714285716</v>
      </c>
      <c r="K538" s="835">
        <v>0.13</v>
      </c>
      <c r="L538" s="845">
        <v>4</v>
      </c>
      <c r="M538" s="609">
        <f t="shared" si="154"/>
        <v>0.52</v>
      </c>
      <c r="N538" s="828" t="s">
        <v>557</v>
      </c>
      <c r="O538" s="700">
        <v>0.11</v>
      </c>
      <c r="P538" s="603">
        <v>44673</v>
      </c>
      <c r="Q538" s="603">
        <v>44690</v>
      </c>
      <c r="R538" s="609">
        <f t="shared" si="155"/>
        <v>18.181818181818183</v>
      </c>
      <c r="S538" s="667">
        <f>IF(INDEX(Historical!$D$7:$D$1225,MATCH(B538,Historical!$B$7:$B$1249,0))=0,"n/a",(INDEX(Historical!$C$7:$C$1227,MATCH(B538,Historical!$B$7:$B$1249,0))/INDEX(Historical!$D$7:$D$1225,MATCH(B538,Historical!$B$7:$B$1249,0))-1)*100)</f>
        <v>16.666666666666675</v>
      </c>
      <c r="T538" s="667">
        <f>IF(INDEX(Historical!$F$7:$F$1218,MATCH(B538,Historical!$B$7:$B$1249,0))=0,"n/a",((INDEX(Historical!$C$7:$C$1227,MATCH(B538,Historical!$B$7:$B$1249,0))/INDEX(Historical!$F$7:$F$1218,MATCH(B538,Historical!$B$7:$B$1249,0)))^(1/3)-1)*100)</f>
        <v>17.33438845558204</v>
      </c>
      <c r="U538" s="667">
        <f>IF(INDEX(Historical!$H$7:$H$1218,MATCH(B538,Historical!$B$7:$B$1249,0))=0,"n/a",((INDEX(Historical!$C$7:$C$1227,MATCH(B538,Historical!$B$7:$B$1249,0))/INDEX(Historical!$H$7:$H$1218,MATCH(B538,Historical!$B$7:$B$1249,0)))^(1/5)-1)*100)</f>
        <v>21.672868378641152</v>
      </c>
      <c r="V538" s="667">
        <f>IF(INDEX(Historical!$N$7:$N$1218,MATCH(B538,Historical!$B$7:$B$1249,0))=0,"n/a",((INDEX(Historical!$C$7:$C$1227,MATCH(B538,Historical!$B$7:$B$1249,0))/INDEX(Historical!$N$7:$N$1218,MATCH(B538,Historical!$B$7:$B$1249,0)))^(1/10)-1)*100)</f>
        <v>20.058953021849813</v>
      </c>
      <c r="W538" s="668">
        <f t="shared" si="156"/>
        <v>1.0804586039477402</v>
      </c>
      <c r="X538" s="669" t="str">
        <f t="shared" si="157"/>
        <v>n/a</v>
      </c>
      <c r="Y538" s="640"/>
      <c r="Z538" s="618" t="str">
        <f t="shared" si="158"/>
        <v>n/a</v>
      </c>
      <c r="AA538" s="844" t="str">
        <f t="shared" si="159"/>
        <v>n/a</v>
      </c>
      <c r="AB538" s="845">
        <v>12</v>
      </c>
      <c r="AC538" s="824" t="s">
        <v>135</v>
      </c>
      <c r="AD538" s="824" t="s">
        <v>135</v>
      </c>
      <c r="AE538" s="824" t="s">
        <v>135</v>
      </c>
      <c r="AF538" s="824" t="s">
        <v>135</v>
      </c>
      <c r="AG538" s="824" t="s">
        <v>135</v>
      </c>
      <c r="AH538" s="824" t="s">
        <v>135</v>
      </c>
      <c r="AI538" s="824" t="s">
        <v>135</v>
      </c>
      <c r="AJ538" s="824" t="s">
        <v>135</v>
      </c>
      <c r="AK538" s="824" t="s">
        <v>135</v>
      </c>
      <c r="AL538" s="836" t="s">
        <v>135</v>
      </c>
      <c r="AM538" s="830" t="s">
        <v>135</v>
      </c>
      <c r="AN538" s="824" t="s">
        <v>135</v>
      </c>
      <c r="AO538" s="705" t="str">
        <f t="shared" si="160"/>
        <v>n/a</v>
      </c>
      <c r="AP538" s="706">
        <f t="shared" si="161"/>
        <v>23.994296950069725</v>
      </c>
      <c r="AQ538" s="846" t="str">
        <f t="shared" si="162"/>
        <v>n/a</v>
      </c>
      <c r="AR538" s="618">
        <f>INDEX(Historical!$C$7:$C$1227,MATCH(B538,Historical!$B$7:$B$1249,0))*IF(AH538="n/a",1.03,IF(AH538&lt;0,1.01,IF(AH538&gt;10,1.1,(1+AH538/100))))</f>
        <v>0.43259999999999998</v>
      </c>
      <c r="AS538" s="844">
        <f t="shared" si="163"/>
        <v>0.44557799999999997</v>
      </c>
      <c r="AT538" s="844">
        <f t="shared" ref="AT538:AV557" si="167">IF($AK538="n/a",1.03*AS538,IF($AK538&lt;0,1.01*AS538,IF($AK538&gt;10,1.1*AS538,(1+$AK538/100)*AS538)))</f>
        <v>0.45894533999999998</v>
      </c>
      <c r="AU538" s="844">
        <f t="shared" si="167"/>
        <v>0.47271370019999998</v>
      </c>
      <c r="AV538" s="844">
        <f t="shared" si="167"/>
        <v>0.48689511120599999</v>
      </c>
      <c r="AW538" s="618">
        <f t="shared" si="164"/>
        <v>2.2967321514059997</v>
      </c>
      <c r="AX538" s="713">
        <f t="shared" si="165"/>
        <v>10.253268533062499</v>
      </c>
      <c r="AY538" s="891" t="s">
        <v>135</v>
      </c>
      <c r="AZ538" s="830" t="s">
        <v>135</v>
      </c>
      <c r="BA538" s="830" t="s">
        <v>135</v>
      </c>
      <c r="BB538" s="830" t="s">
        <v>135</v>
      </c>
      <c r="BC538" s="830" t="s">
        <v>135</v>
      </c>
      <c r="BD538" s="865" t="s">
        <v>4133</v>
      </c>
      <c r="BE538" s="594">
        <v>2008</v>
      </c>
      <c r="BF538" s="856">
        <f t="shared" si="166"/>
        <v>2</v>
      </c>
      <c r="BG538" s="840" t="s">
        <v>135</v>
      </c>
      <c r="BH538" s="823" t="s">
        <v>4455</v>
      </c>
      <c r="BI538" s="823" t="s">
        <v>4456</v>
      </c>
    </row>
    <row r="539" spans="1:61" s="822" customFormat="1" ht="12.75" hidden="1" customHeight="1" x14ac:dyDescent="0.2">
      <c r="A539" s="10" t="s">
        <v>3822</v>
      </c>
      <c r="B539" s="567" t="s">
        <v>3823</v>
      </c>
      <c r="C539" s="889" t="s">
        <v>244</v>
      </c>
      <c r="D539" s="889" t="s">
        <v>4219</v>
      </c>
      <c r="E539" s="699">
        <v>8</v>
      </c>
      <c r="F539" s="1153">
        <v>580</v>
      </c>
      <c r="G539" s="1134" t="s">
        <v>105</v>
      </c>
      <c r="H539" s="1134" t="s">
        <v>105</v>
      </c>
      <c r="I539" t="n">
        <v>66.54</v>
      </c>
      <c r="J539" s="618">
        <f t="shared" si="153"/>
        <v>3.2461677186654643</v>
      </c>
      <c r="K539" s="835">
        <v>0.54</v>
      </c>
      <c r="L539" s="845">
        <v>4</v>
      </c>
      <c r="M539" s="609">
        <f t="shared" si="154"/>
        <v>2.16</v>
      </c>
      <c r="N539" s="828" t="s">
        <v>4291</v>
      </c>
      <c r="O539" s="700">
        <v>0.53</v>
      </c>
      <c r="P539" s="603">
        <v>44642</v>
      </c>
      <c r="Q539" s="603">
        <v>44657</v>
      </c>
      <c r="R539" s="609">
        <f t="shared" si="155"/>
        <v>1.8867924528301903</v>
      </c>
      <c r="S539" s="667">
        <f>IF(INDEX(Historical!$D$7:$D$1225,MATCH(B539,Historical!$B$7:$B$1249,0))=0,"n/a",(INDEX(Historical!$C$7:$C$1227,MATCH(B539,Historical!$B$7:$B$1249,0))/INDEX(Historical!$D$7:$D$1225,MATCH(B539,Historical!$B$7:$B$1249,0))-1)*100)</f>
        <v>2.4271844660194164</v>
      </c>
      <c r="T539" s="667">
        <f>IF(INDEX(Historical!$F$7:$F$1218,MATCH(B539,Historical!$B$7:$B$1249,0))=0,"n/a",((INDEX(Historical!$C$7:$C$1227,MATCH(B539,Historical!$B$7:$B$1249,0))/INDEX(Historical!$F$7:$F$1218,MATCH(B539,Historical!$B$7:$B$1249,0)))^(1/3)-1)*100)</f>
        <v>5.4394948834225909</v>
      </c>
      <c r="U539" s="667">
        <f>IF(INDEX(Historical!$H$7:$H$1218,MATCH(B539,Historical!$B$7:$B$1249,0))=0,"n/a",((INDEX(Historical!$C$7:$C$1227,MATCH(B539,Historical!$B$7:$B$1249,0))/INDEX(Historical!$H$7:$H$1218,MATCH(B539,Historical!$B$7:$B$1249,0)))^(1/5)-1)*100)</f>
        <v>27.755072617640366</v>
      </c>
      <c r="V539" s="667" t="str">
        <f>IF(INDEX(Historical!$N$7:$N$1218,MATCH(B539,Historical!$B$7:$B$1249,0))=0,"n/a",((INDEX(Historical!$C$7:$C$1227,MATCH(B539,Historical!$B$7:$B$1249,0))/INDEX(Historical!$N$7:$N$1218,MATCH(B539,Historical!$B$7:$B$1249,0)))^(1/10)-1)*100)</f>
        <v>n/a</v>
      </c>
      <c r="W539" s="668" t="str">
        <f t="shared" si="156"/>
        <v>n/a</v>
      </c>
      <c r="X539" s="669">
        <f t="shared" si="157"/>
        <v>2.1187078334076612</v>
      </c>
      <c r="Y539" s="834"/>
      <c r="Z539" s="618">
        <f t="shared" si="158"/>
        <v>70.129870129870127</v>
      </c>
      <c r="AA539" s="844">
        <f t="shared" si="159"/>
        <v>21.603896103896105</v>
      </c>
      <c r="AB539" s="845">
        <v>12</v>
      </c>
      <c r="AC539" s="824">
        <v>3.08</v>
      </c>
      <c r="AD539" s="824">
        <v>2.78</v>
      </c>
      <c r="AE539" s="824">
        <v>3.17</v>
      </c>
      <c r="AF539" s="824">
        <v>8.6</v>
      </c>
      <c r="AG539" s="824">
        <v>42.3</v>
      </c>
      <c r="AH539" s="824">
        <v>68.400000000000006</v>
      </c>
      <c r="AI539" s="824">
        <v>-4.38</v>
      </c>
      <c r="AJ539" s="824">
        <v>13.100000000000001</v>
      </c>
      <c r="AK539" s="824">
        <v>7.59</v>
      </c>
      <c r="AL539" s="836">
        <v>20190</v>
      </c>
      <c r="AM539" s="830">
        <v>0.4</v>
      </c>
      <c r="AN539" s="824">
        <v>5.74</v>
      </c>
      <c r="AO539" s="705">
        <f t="shared" si="160"/>
        <v>9.3973442324097256</v>
      </c>
      <c r="AP539" s="706">
        <f t="shared" si="161"/>
        <v>31.00124033630583</v>
      </c>
      <c r="AQ539" s="846">
        <f t="shared" si="162"/>
        <v>187.35847259980312</v>
      </c>
      <c r="AR539" s="618">
        <f>INDEX(Historical!$C$7:$C$1227,MATCH(B539,Historical!$B$7:$B$1249,0))*IF(AH539="n/a",1.03,IF(AH539&lt;0,1.01,IF(AH539&gt;10,1.1,(1+AH539/100))))</f>
        <v>2.3210000000000002</v>
      </c>
      <c r="AS539" s="844">
        <f t="shared" si="163"/>
        <v>2.3442100000000003</v>
      </c>
      <c r="AT539" s="844">
        <f t="shared" si="167"/>
        <v>2.5221355390000006</v>
      </c>
      <c r="AU539" s="844">
        <f t="shared" si="167"/>
        <v>2.7135656264101007</v>
      </c>
      <c r="AV539" s="844">
        <f t="shared" si="167"/>
        <v>2.9195252574546275</v>
      </c>
      <c r="AW539" s="618">
        <f t="shared" si="164"/>
        <v>12.820436422864727</v>
      </c>
      <c r="AX539" s="713">
        <f t="shared" si="165"/>
        <v>19.267262432919637</v>
      </c>
      <c r="AY539" s="891">
        <v>0.99</v>
      </c>
      <c r="AZ539" s="830">
        <v>42.14</v>
      </c>
      <c r="BA539" s="830">
        <v>-3.2</v>
      </c>
      <c r="BB539" s="830">
        <v>13.56</v>
      </c>
      <c r="BC539" s="830">
        <v>18.16</v>
      </c>
      <c r="BD539" s="865"/>
      <c r="BE539" s="594">
        <v>2015</v>
      </c>
      <c r="BF539" s="856">
        <f t="shared" si="166"/>
        <v>1</v>
      </c>
      <c r="BG539" s="840">
        <v>4.2</v>
      </c>
      <c r="BH539" s="823" t="s">
        <v>4455</v>
      </c>
      <c r="BI539" s="823" t="s">
        <v>4456</v>
      </c>
    </row>
    <row r="540" spans="1:61" s="822" customFormat="1" hidden="1" x14ac:dyDescent="0.2">
      <c r="A540" s="829" t="s">
        <v>5060</v>
      </c>
      <c r="B540" s="833" t="s">
        <v>764</v>
      </c>
      <c r="C540" s="889" t="s">
        <v>111</v>
      </c>
      <c r="D540" s="889" t="s">
        <v>4223</v>
      </c>
      <c r="E540" s="699">
        <v>18</v>
      </c>
      <c r="F540" s="1153">
        <v>220</v>
      </c>
      <c r="G540" s="1129" t="s">
        <v>114</v>
      </c>
      <c r="H540" s="1129" t="s">
        <v>114</v>
      </c>
      <c r="I540" t="n">
        <v>85.51</v>
      </c>
      <c r="J540" s="618">
        <f t="shared" si="153"/>
        <v>2.9002455853116591</v>
      </c>
      <c r="K540" s="835">
        <v>0.62</v>
      </c>
      <c r="L540" s="845">
        <v>4</v>
      </c>
      <c r="M540" s="609">
        <f t="shared" si="154"/>
        <v>2.48</v>
      </c>
      <c r="N540" s="828" t="s">
        <v>585</v>
      </c>
      <c r="O540" s="700">
        <v>0.57999999999999996</v>
      </c>
      <c r="P540" s="603">
        <v>44792</v>
      </c>
      <c r="Q540" s="603">
        <v>44820</v>
      </c>
      <c r="R540" s="609">
        <f t="shared" si="155"/>
        <v>6.8965517241379377</v>
      </c>
      <c r="S540" s="667">
        <f>IF(INDEX(Historical!$D$7:$D$1225,MATCH(B540,Historical!$B$7:$B$1249,0))=0,"n/a",(INDEX(Historical!$C$7:$C$1227,MATCH(B540,Historical!$B$7:$B$1249,0))/INDEX(Historical!$D$7:$D$1225,MATCH(B540,Historical!$B$7:$B$1249,0))-1)*100)</f>
        <v>1.7857142857142572</v>
      </c>
      <c r="T540" s="667">
        <f>IF(INDEX(Historical!$F$7:$F$1218,MATCH(B540,Historical!$B$7:$B$1249,0))=0,"n/a",((INDEX(Historical!$C$7:$C$1227,MATCH(B540,Historical!$B$7:$B$1249,0))/INDEX(Historical!$F$7:$F$1218,MATCH(B540,Historical!$B$7:$B$1249,0)))^(1/3)-1)*100)</f>
        <v>2.45496171190136</v>
      </c>
      <c r="U540" s="667">
        <f>IF(INDEX(Historical!$H$7:$H$1218,MATCH(B540,Historical!$B$7:$B$1249,0))=0,"n/a",((INDEX(Historical!$C$7:$C$1227,MATCH(B540,Historical!$B$7:$B$1249,0))/INDEX(Historical!$H$7:$H$1218,MATCH(B540,Historical!$B$7:$B$1249,0)))^(1/5)-1)*100)</f>
        <v>6.0467064942837823</v>
      </c>
      <c r="V540" s="667">
        <f>IF(INDEX(Historical!$N$7:$N$1218,MATCH(B540,Historical!$B$7:$B$1249,0))=0,"n/a",((INDEX(Historical!$C$7:$C$1227,MATCH(B540,Historical!$B$7:$B$1249,0))/INDEX(Historical!$N$7:$N$1218,MATCH(B540,Historical!$B$7:$B$1249,0)))^(1/10)-1)*100)</f>
        <v>7.3672136029840241</v>
      </c>
      <c r="W540" s="668">
        <f t="shared" si="156"/>
        <v>0.82075894905973923</v>
      </c>
      <c r="X540" s="669">
        <f t="shared" si="157"/>
        <v>0.41991017321415158</v>
      </c>
      <c r="Y540" s="638"/>
      <c r="Z540" s="618">
        <f t="shared" si="158"/>
        <v>15.261538461538462</v>
      </c>
      <c r="AA540" s="844">
        <f t="shared" si="159"/>
        <v>5.2621538461538462</v>
      </c>
      <c r="AB540" s="845">
        <v>12</v>
      </c>
      <c r="AC540" s="824">
        <v>16.25</v>
      </c>
      <c r="AD540" s="824" t="s">
        <v>135</v>
      </c>
      <c r="AE540" s="824">
        <v>0.4</v>
      </c>
      <c r="AF540" s="824">
        <v>1.54</v>
      </c>
      <c r="AG540" s="824">
        <v>29.5</v>
      </c>
      <c r="AH540" s="824">
        <v>661.7</v>
      </c>
      <c r="AI540" s="824">
        <v>-31.869999999999997</v>
      </c>
      <c r="AJ540" s="824">
        <v>14.399999999999999</v>
      </c>
      <c r="AK540" s="824" t="s">
        <v>135</v>
      </c>
      <c r="AL540" s="836">
        <v>4640</v>
      </c>
      <c r="AM540" s="830">
        <v>1</v>
      </c>
      <c r="AN540" s="824">
        <v>2.1</v>
      </c>
      <c r="AO540" s="705">
        <f t="shared" si="160"/>
        <v>3.6847982334415947</v>
      </c>
      <c r="AP540" s="706">
        <f t="shared" si="161"/>
        <v>8.9469520795954409</v>
      </c>
      <c r="AQ540" s="846">
        <f t="shared" si="162"/>
        <v>-39.986235197148602</v>
      </c>
      <c r="AR540" s="618">
        <f>INDEX(Historical!$C$7:$C$1227,MATCH(B540,Historical!$B$7:$B$1249,0))*IF(AH540="n/a",1.03,IF(AH540&lt;0,1.01,IF(AH540&gt;10,1.1,(1+AH540/100))))</f>
        <v>2.508</v>
      </c>
      <c r="AS540" s="844">
        <f t="shared" si="163"/>
        <v>2.53308</v>
      </c>
      <c r="AT540" s="844">
        <f t="shared" si="167"/>
        <v>2.6090724000000001</v>
      </c>
      <c r="AU540" s="844">
        <f t="shared" si="167"/>
        <v>2.6873445720000002</v>
      </c>
      <c r="AV540" s="844">
        <f t="shared" si="167"/>
        <v>2.7679649091600003</v>
      </c>
      <c r="AW540" s="618">
        <f t="shared" si="164"/>
        <v>13.10546188116</v>
      </c>
      <c r="AX540" s="713">
        <f t="shared" si="165"/>
        <v>15.326233050122791</v>
      </c>
      <c r="AY540" s="891">
        <v>1.59</v>
      </c>
      <c r="AZ540" s="830">
        <v>51.5</v>
      </c>
      <c r="BA540" s="830">
        <v>-3.88</v>
      </c>
      <c r="BB540" s="830">
        <v>15.290000000000001</v>
      </c>
      <c r="BC540" s="830">
        <v>21.060000000000002</v>
      </c>
      <c r="BD540" s="865"/>
      <c r="BE540" s="594">
        <v>2005</v>
      </c>
      <c r="BF540" s="856">
        <f t="shared" si="166"/>
        <v>2</v>
      </c>
      <c r="BG540" s="840">
        <v>5.8000000000000007</v>
      </c>
      <c r="BH540" s="823" t="s">
        <v>4455</v>
      </c>
      <c r="BI540" s="823" t="s">
        <v>4456</v>
      </c>
    </row>
    <row r="541" spans="1:61" s="822" customFormat="1" ht="12.75" customHeight="1" x14ac:dyDescent="0.2">
      <c r="A541" s="829" t="s">
        <v>753</v>
      </c>
      <c r="B541" s="833" t="s">
        <v>754</v>
      </c>
      <c r="C541" s="889" t="s">
        <v>111</v>
      </c>
      <c r="D541" s="889" t="s">
        <v>4228</v>
      </c>
      <c r="E541" s="699">
        <v>19</v>
      </c>
      <c r="F541" s="1153">
        <v>192</v>
      </c>
      <c r="G541" s="1155" t="s">
        <v>105</v>
      </c>
      <c r="H541" s="1155" t="s">
        <v>105</v>
      </c>
      <c r="I541" t="n">
        <v>75.56</v>
      </c>
      <c r="J541" s="618">
        <f t="shared" si="153"/>
        <v>2.2763366860772893</v>
      </c>
      <c r="K541" s="835">
        <v>0.43</v>
      </c>
      <c r="L541" s="845">
        <v>4</v>
      </c>
      <c r="M541" s="609">
        <f t="shared" si="154"/>
        <v>1.72</v>
      </c>
      <c r="N541" s="828" t="s">
        <v>147</v>
      </c>
      <c r="O541" s="700">
        <v>0.38</v>
      </c>
      <c r="P541" s="603">
        <v>44616</v>
      </c>
      <c r="Q541" s="603">
        <v>44635</v>
      </c>
      <c r="R541" s="609">
        <f t="shared" si="155"/>
        <v>13.157894736842103</v>
      </c>
      <c r="S541" s="667">
        <f>IF(INDEX(Historical!$D$7:$D$1225,MATCH(B541,Historical!$B$7:$B$1249,0))=0,"n/a",(INDEX(Historical!$C$7:$C$1227,MATCH(B541,Historical!$B$7:$B$1249,0))/INDEX(Historical!$D$7:$D$1225,MATCH(B541,Historical!$B$7:$B$1249,0))-1)*100)</f>
        <v>11.764705882352944</v>
      </c>
      <c r="T541" s="667">
        <f>IF(INDEX(Historical!$F$7:$F$1218,MATCH(B541,Historical!$B$7:$B$1249,0))=0,"n/a",((INDEX(Historical!$C$7:$C$1227,MATCH(B541,Historical!$B$7:$B$1249,0))/INDEX(Historical!$F$7:$F$1218,MATCH(B541,Historical!$B$7:$B$1249,0)))^(1/3)-1)*100)</f>
        <v>10.715524489384997</v>
      </c>
      <c r="U541" s="667">
        <f>IF(INDEX(Historical!$H$7:$H$1218,MATCH(B541,Historical!$B$7:$B$1249,0))=0,"n/a",((INDEX(Historical!$C$7:$C$1227,MATCH(B541,Historical!$B$7:$B$1249,0))/INDEX(Historical!$H$7:$H$1218,MATCH(B541,Historical!$B$7:$B$1249,0)))^(1/5)-1)*100)</f>
        <v>11.550670014054099</v>
      </c>
      <c r="V541" s="667">
        <f>IF(INDEX(Historical!$N$7:$N$1218,MATCH(B541,Historical!$B$7:$B$1249,0))=0,"n/a",((INDEX(Historical!$C$7:$C$1227,MATCH(B541,Historical!$B$7:$B$1249,0))/INDEX(Historical!$N$7:$N$1218,MATCH(B541,Historical!$B$7:$B$1249,0)))^(1/10)-1)*100)</f>
        <v>10.500834061722086</v>
      </c>
      <c r="W541" s="668">
        <f t="shared" si="156"/>
        <v>1.0999764348394858</v>
      </c>
      <c r="X541" s="669">
        <f t="shared" si="157"/>
        <v>0.77004466760360657</v>
      </c>
      <c r="Y541" s="833"/>
      <c r="Z541" s="618">
        <f t="shared" si="158"/>
        <v>27.876823338735818</v>
      </c>
      <c r="AA541" s="844">
        <f t="shared" si="159"/>
        <v>12.246353322528364</v>
      </c>
      <c r="AB541" s="845">
        <v>12</v>
      </c>
      <c r="AC541" s="824">
        <v>6.17</v>
      </c>
      <c r="AD541" s="824">
        <v>0.4</v>
      </c>
      <c r="AE541" s="824">
        <v>1.1299999999999999</v>
      </c>
      <c r="AF541" s="824">
        <v>5.51</v>
      </c>
      <c r="AG541" s="824">
        <v>46.800000000000004</v>
      </c>
      <c r="AH541" s="824">
        <v>98.3</v>
      </c>
      <c r="AI541" s="824">
        <v>-11.31</v>
      </c>
      <c r="AJ541" s="824">
        <v>15</v>
      </c>
      <c r="AK541" s="824">
        <v>31</v>
      </c>
      <c r="AL541" s="836">
        <v>8260</v>
      </c>
      <c r="AM541" s="830">
        <v>0.2</v>
      </c>
      <c r="AN541" s="824">
        <v>0</v>
      </c>
      <c r="AO541" s="705">
        <f t="shared" si="160"/>
        <v>1.5806533776030243</v>
      </c>
      <c r="AP541" s="706">
        <f t="shared" si="161"/>
        <v>13.827006700131388</v>
      </c>
      <c r="AQ541" s="846">
        <f t="shared" si="162"/>
        <v>73.176091250920777</v>
      </c>
      <c r="AR541" s="618">
        <f>INDEX(Historical!$C$7:$C$1227,MATCH(B541,Historical!$B$7:$B$1249,0))*IF(AH541="n/a",1.03,IF(AH541&lt;0,1.01,IF(AH541&gt;10,1.1,(1+AH541/100))))</f>
        <v>1.6720000000000002</v>
      </c>
      <c r="AS541" s="844">
        <f t="shared" si="163"/>
        <v>1.6887200000000002</v>
      </c>
      <c r="AT541" s="844">
        <f t="shared" si="167"/>
        <v>1.8575920000000004</v>
      </c>
      <c r="AU541" s="844">
        <f t="shared" si="167"/>
        <v>2.0433512000000005</v>
      </c>
      <c r="AV541" s="844">
        <f t="shared" si="167"/>
        <v>2.2476863200000006</v>
      </c>
      <c r="AW541" s="618">
        <f t="shared" si="164"/>
        <v>9.5093495200000007</v>
      </c>
      <c r="AX541" s="713">
        <f t="shared" si="165"/>
        <v>12.585163472736898</v>
      </c>
      <c r="AY541" s="891">
        <v>1.29</v>
      </c>
      <c r="AZ541" s="830">
        <v>20.46</v>
      </c>
      <c r="BA541" s="830">
        <v>-37.36</v>
      </c>
      <c r="BB541" s="830">
        <v>2.3800000000000003</v>
      </c>
      <c r="BC541" s="830">
        <v>-12.030000000000001</v>
      </c>
      <c r="BD541" s="865"/>
      <c r="BE541" s="594">
        <v>2004</v>
      </c>
      <c r="BF541" s="856">
        <f t="shared" si="166"/>
        <v>2</v>
      </c>
      <c r="BG541" s="840">
        <v>23.1</v>
      </c>
      <c r="BH541" s="823" t="s">
        <v>4455</v>
      </c>
      <c r="BI541" s="823" t="s">
        <v>4456</v>
      </c>
    </row>
    <row r="542" spans="1:61" s="822" customFormat="1" ht="12.75" customHeight="1" x14ac:dyDescent="0.2">
      <c r="A542" s="829" t="s">
        <v>4921</v>
      </c>
      <c r="B542" s="833" t="s">
        <v>641</v>
      </c>
      <c r="C542" s="889" t="s">
        <v>127</v>
      </c>
      <c r="D542" s="889" t="s">
        <v>4202</v>
      </c>
      <c r="E542" s="699">
        <v>17</v>
      </c>
      <c r="F542" s="1153">
        <v>236</v>
      </c>
      <c r="G542" s="1133" t="s">
        <v>105</v>
      </c>
      <c r="H542" s="1133" t="s">
        <v>105</v>
      </c>
      <c r="I542" t="n">
        <v>46.47</v>
      </c>
      <c r="J542" s="618">
        <f t="shared" si="153"/>
        <v>2.2380030126963635</v>
      </c>
      <c r="K542" s="835">
        <v>0.26</v>
      </c>
      <c r="L542" s="845">
        <v>4</v>
      </c>
      <c r="M542" s="609">
        <f t="shared" si="154"/>
        <v>1.04</v>
      </c>
      <c r="N542" s="828" t="s">
        <v>118</v>
      </c>
      <c r="O542" s="700">
        <v>0.21</v>
      </c>
      <c r="P542" s="603">
        <v>44785</v>
      </c>
      <c r="Q542" s="603">
        <v>44805</v>
      </c>
      <c r="R542" s="609">
        <f t="shared" si="155"/>
        <v>23.809523809523821</v>
      </c>
      <c r="S542" s="667">
        <f>IF(INDEX(Historical!$D$7:$D$1225,MATCH(B542,Historical!$B$7:$B$1249,0))=0,"n/a",(INDEX(Historical!$C$7:$C$1227,MATCH(B542,Historical!$B$7:$B$1249,0))/INDEX(Historical!$D$7:$D$1225,MATCH(B542,Historical!$B$7:$B$1249,0))-1)*100)</f>
        <v>14.705882352941169</v>
      </c>
      <c r="T542" s="667">
        <f>IF(INDEX(Historical!$F$7:$F$1218,MATCH(B542,Historical!$B$7:$B$1249,0))=0,"n/a",((INDEX(Historical!$C$7:$C$1227,MATCH(B542,Historical!$B$7:$B$1249,0))/INDEX(Historical!$F$7:$F$1218,MATCH(B542,Historical!$B$7:$B$1249,0)))^(1/3)-1)*100)</f>
        <v>13.746902159841756</v>
      </c>
      <c r="U542" s="667">
        <f>IF(INDEX(Historical!$H$7:$H$1218,MATCH(B542,Historical!$B$7:$B$1249,0))=0,"n/a",((INDEX(Historical!$C$7:$C$1227,MATCH(B542,Historical!$B$7:$B$1249,0))/INDEX(Historical!$H$7:$H$1218,MATCH(B542,Historical!$B$7:$B$1249,0)))^(1/5)-1)*100)</f>
        <v>11.628841548417412</v>
      </c>
      <c r="V542" s="667">
        <f>IF(INDEX(Historical!$N$7:$N$1218,MATCH(B542,Historical!$B$7:$B$1249,0))=0,"n/a",((INDEX(Historical!$C$7:$C$1227,MATCH(B542,Historical!$B$7:$B$1249,0))/INDEX(Historical!$N$7:$N$1218,MATCH(B542,Historical!$B$7:$B$1249,0)))^(1/10)-1)*100)</f>
        <v>13.753721655192507</v>
      </c>
      <c r="W542" s="668">
        <f t="shared" si="156"/>
        <v>0.84550508145750658</v>
      </c>
      <c r="X542" s="669">
        <f t="shared" si="157"/>
        <v>9.6907012903478442</v>
      </c>
      <c r="Y542" s="631"/>
      <c r="Z542" s="618">
        <f t="shared" si="158"/>
        <v>31.707317073170731</v>
      </c>
      <c r="AA542" s="844">
        <f t="shared" si="159"/>
        <v>14.167682926829269</v>
      </c>
      <c r="AB542" s="845">
        <v>1</v>
      </c>
      <c r="AC542" s="824">
        <v>3.28</v>
      </c>
      <c r="AD542" s="824">
        <v>1.29</v>
      </c>
      <c r="AE542" s="824">
        <v>0.25</v>
      </c>
      <c r="AF542" s="824">
        <v>3.66</v>
      </c>
      <c r="AG542" s="824">
        <v>25.4</v>
      </c>
      <c r="AH542" s="824">
        <v>-33.6</v>
      </c>
      <c r="AI542" s="824">
        <v>2.3800000000000003</v>
      </c>
      <c r="AJ542" s="824">
        <v>1.2</v>
      </c>
      <c r="AK542" s="824">
        <v>11.65</v>
      </c>
      <c r="AL542" s="836">
        <v>35500</v>
      </c>
      <c r="AM542" s="830">
        <v>0.70000000000000007</v>
      </c>
      <c r="AN542" s="824">
        <v>1.37</v>
      </c>
      <c r="AO542" s="705">
        <f t="shared" si="160"/>
        <v>-0.30083836571549227</v>
      </c>
      <c r="AP542" s="706">
        <f t="shared" si="161"/>
        <v>13.866844561113776</v>
      </c>
      <c r="AQ542" s="846">
        <f t="shared" si="162"/>
        <v>51.8094119643957</v>
      </c>
      <c r="AR542" s="618">
        <f>INDEX(Historical!$C$7:$C$1227,MATCH(B542,Historical!$B$7:$B$1249,0))*IF(AH542="n/a",1.03,IF(AH542&lt;0,1.01,IF(AH542&gt;10,1.1,(1+AH542/100))))</f>
        <v>0.78780000000000006</v>
      </c>
      <c r="AS542" s="844">
        <f t="shared" si="163"/>
        <v>0.80654964000000007</v>
      </c>
      <c r="AT542" s="844">
        <f t="shared" si="167"/>
        <v>0.88720460400000012</v>
      </c>
      <c r="AU542" s="844">
        <f t="shared" si="167"/>
        <v>0.97592506440000026</v>
      </c>
      <c r="AV542" s="844">
        <f t="shared" si="167"/>
        <v>1.0735175708400004</v>
      </c>
      <c r="AW542" s="618">
        <f t="shared" si="164"/>
        <v>4.5309968792400008</v>
      </c>
      <c r="AX542" s="713">
        <f t="shared" si="165"/>
        <v>9.7503698714009062</v>
      </c>
      <c r="AY542" s="891">
        <v>0.49</v>
      </c>
      <c r="AZ542" s="830">
        <v>22.42</v>
      </c>
      <c r="BA542" s="830">
        <v>-21.65</v>
      </c>
      <c r="BB542" s="830">
        <v>7.28</v>
      </c>
      <c r="BC542" s="830">
        <v>-1.3</v>
      </c>
      <c r="BD542" s="865"/>
      <c r="BE542" s="594">
        <v>2006</v>
      </c>
      <c r="BF542" s="856">
        <f t="shared" si="166"/>
        <v>2</v>
      </c>
      <c r="BG542" s="840">
        <v>4.9000000000000004</v>
      </c>
      <c r="BH542" s="823" t="s">
        <v>4455</v>
      </c>
      <c r="BI542" s="823" t="s">
        <v>4456</v>
      </c>
    </row>
    <row r="543" spans="1:61" s="822" customFormat="1" ht="12.75" hidden="1" customHeight="1" x14ac:dyDescent="0.2">
      <c r="A543" s="829" t="s">
        <v>5065</v>
      </c>
      <c r="B543" s="833" t="s">
        <v>3821</v>
      </c>
      <c r="C543" s="889" t="s">
        <v>4186</v>
      </c>
      <c r="D543" s="889" t="s">
        <v>4187</v>
      </c>
      <c r="E543" s="699">
        <v>9</v>
      </c>
      <c r="F543" s="1153">
        <v>566</v>
      </c>
      <c r="G543" s="1153" t="s">
        <v>105</v>
      </c>
      <c r="H543" s="1153" t="s">
        <v>105</v>
      </c>
      <c r="I543" t="n">
        <v>64.82</v>
      </c>
      <c r="J543" s="618">
        <f t="shared" si="153"/>
        <v>4.0111076828139467</v>
      </c>
      <c r="K543" s="835">
        <v>0.65</v>
      </c>
      <c r="L543" s="845">
        <v>4</v>
      </c>
      <c r="M543" s="609">
        <f t="shared" si="154"/>
        <v>2.6</v>
      </c>
      <c r="N543" s="828" t="s">
        <v>972</v>
      </c>
      <c r="O543" s="700">
        <v>0.625</v>
      </c>
      <c r="P543" s="603">
        <v>44910</v>
      </c>
      <c r="Q543" s="603">
        <v>44930</v>
      </c>
      <c r="R543" s="609">
        <f t="shared" si="155"/>
        <v>4.0000000000000036</v>
      </c>
      <c r="S543" s="667">
        <f>IF(INDEX(Historical!$D$7:$D$1225,MATCH(B543,Historical!$B$7:$B$1249,0))=0,"n/a",(INDEX(Historical!$C$7:$C$1227,MATCH(B543,Historical!$B$7:$B$1249,0))/INDEX(Historical!$D$7:$D$1225,MATCH(B543,Historical!$B$7:$B$1249,0))-1)*100)</f>
        <v>1.26050420168069</v>
      </c>
      <c r="T543" s="667">
        <f>IF(INDEX(Historical!$F$7:$F$1218,MATCH(B543,Historical!$B$7:$B$1249,0))=0,"n/a",((INDEX(Historical!$C$7:$C$1227,MATCH(B543,Historical!$B$7:$B$1249,0))/INDEX(Historical!$F$7:$F$1218,MATCH(B543,Historical!$B$7:$B$1249,0)))^(1/3)-1)*100)</f>
        <v>2.7751271406612599</v>
      </c>
      <c r="U543" s="667">
        <f>IF(INDEX(Historical!$H$7:$H$1218,MATCH(B543,Historical!$B$7:$B$1249,0))=0,"n/a",((INDEX(Historical!$C$7:$C$1227,MATCH(B543,Historical!$B$7:$B$1249,0))/INDEX(Historical!$H$7:$H$1218,MATCH(B543,Historical!$B$7:$B$1249,0)))^(1/5)-1)*100)</f>
        <v>3.8000133533338865</v>
      </c>
      <c r="V543" s="667">
        <f>IF(INDEX(Historical!$N$7:$N$1218,MATCH(B543,Historical!$B$7:$B$1249,0))=0,"n/a",((INDEX(Historical!$C$7:$C$1227,MATCH(B543,Historical!$B$7:$B$1249,0))/INDEX(Historical!$N$7:$N$1218,MATCH(B543,Historical!$B$7:$B$1249,0)))^(1/10)-1)*100)</f>
        <v>2.6796858845336446</v>
      </c>
      <c r="W543" s="668">
        <f t="shared" si="156"/>
        <v>1.4180816398169804</v>
      </c>
      <c r="X543" s="669">
        <f t="shared" si="157"/>
        <v>0.4578329341366128</v>
      </c>
      <c r="Y543" s="643"/>
      <c r="Z543" s="618">
        <f t="shared" si="158"/>
        <v>98.113207547169822</v>
      </c>
      <c r="AA543" s="844">
        <f t="shared" si="159"/>
        <v>24.460377358490565</v>
      </c>
      <c r="AB543" s="845">
        <v>12</v>
      </c>
      <c r="AC543" s="824">
        <v>2.65</v>
      </c>
      <c r="AD543" s="824" t="s">
        <v>135</v>
      </c>
      <c r="AE543" s="824">
        <v>9.43</v>
      </c>
      <c r="AF543" s="824">
        <v>1.84</v>
      </c>
      <c r="AG543" s="824">
        <v>7.5</v>
      </c>
      <c r="AH543" s="824">
        <v>699.30000000000007</v>
      </c>
      <c r="AI543" s="824">
        <v>-18.75</v>
      </c>
      <c r="AJ543" s="824">
        <v>8.3000000000000007</v>
      </c>
      <c r="AK543" s="824">
        <v>-0.69</v>
      </c>
      <c r="AL543" s="836">
        <v>11380</v>
      </c>
      <c r="AM543" s="830">
        <v>0.4</v>
      </c>
      <c r="AN543" s="824">
        <v>0.61</v>
      </c>
      <c r="AO543" s="705">
        <f t="shared" si="160"/>
        <v>-16.64925632234273</v>
      </c>
      <c r="AP543" s="706">
        <f t="shared" si="161"/>
        <v>7.8111210361478332</v>
      </c>
      <c r="AQ543" s="846">
        <f t="shared" si="162"/>
        <v>41.432503477214475</v>
      </c>
      <c r="AR543" s="618">
        <f>INDEX(Historical!$C$7:$C$1227,MATCH(B543,Historical!$B$7:$B$1249,0))*IF(AH543="n/a",1.03,IF(AH543&lt;0,1.01,IF(AH543&gt;10,1.1,(1+AH543/100))))</f>
        <v>2.6510000000000002</v>
      </c>
      <c r="AS543" s="844">
        <f t="shared" si="163"/>
        <v>2.6775100000000003</v>
      </c>
      <c r="AT543" s="844">
        <f t="shared" si="167"/>
        <v>2.7042851000000003</v>
      </c>
      <c r="AU543" s="844">
        <f t="shared" si="167"/>
        <v>2.7313279510000004</v>
      </c>
      <c r="AV543" s="844">
        <f t="shared" si="167"/>
        <v>2.7586412305100003</v>
      </c>
      <c r="AW543" s="618">
        <f t="shared" si="164"/>
        <v>13.522764281510003</v>
      </c>
      <c r="AX543" s="713">
        <f t="shared" si="165"/>
        <v>20.862024500941075</v>
      </c>
      <c r="AY543" s="891">
        <v>1.1200000000000001</v>
      </c>
      <c r="AZ543" s="830">
        <v>27.82</v>
      </c>
      <c r="BA543" s="830">
        <v>-15.68</v>
      </c>
      <c r="BB543" s="830">
        <v>12.620000000000001</v>
      </c>
      <c r="BC543" s="830">
        <v>4.5199999999999996</v>
      </c>
      <c r="BD543" s="865"/>
      <c r="BE543" s="594">
        <v>2014</v>
      </c>
      <c r="BF543" s="856">
        <f t="shared" si="166"/>
        <v>1</v>
      </c>
      <c r="BG543" s="840">
        <v>4.2</v>
      </c>
      <c r="BH543" s="823" t="s">
        <v>4455</v>
      </c>
      <c r="BI543" s="823" t="s">
        <v>4457</v>
      </c>
    </row>
    <row r="544" spans="1:61" s="822" customFormat="1" ht="12.75" hidden="1" customHeight="1" x14ac:dyDescent="0.2">
      <c r="A544" s="839" t="s">
        <v>5066</v>
      </c>
      <c r="B544" s="575" t="s">
        <v>3990</v>
      </c>
      <c r="C544" s="889" t="s">
        <v>4186</v>
      </c>
      <c r="D544" s="889" t="s">
        <v>4187</v>
      </c>
      <c r="E544" s="699">
        <v>9</v>
      </c>
      <c r="F544" s="1153">
        <v>535</v>
      </c>
      <c r="G544" s="1128" t="s">
        <v>105</v>
      </c>
      <c r="H544" s="1128" t="s">
        <v>105</v>
      </c>
      <c r="I544">
        <v>54.49</v>
      </c>
      <c r="J544" s="618">
        <f t="shared" si="153"/>
        <v>2.3123508900715728</v>
      </c>
      <c r="K544" s="835">
        <v>0.315</v>
      </c>
      <c r="L544" s="845">
        <v>4</v>
      </c>
      <c r="M544" s="609">
        <f t="shared" si="154"/>
        <v>1.26</v>
      </c>
      <c r="N544" s="828" t="s">
        <v>484</v>
      </c>
      <c r="O544" s="700">
        <v>0.24</v>
      </c>
      <c r="P544" s="603">
        <v>44650</v>
      </c>
      <c r="Q544" s="603">
        <v>44666</v>
      </c>
      <c r="R544" s="609">
        <f t="shared" si="155"/>
        <v>31.250000000000007</v>
      </c>
      <c r="S544" s="667">
        <f>IF(INDEX(Historical!$D$7:$D$1225,MATCH(B544,Historical!$B$7:$B$1249,0))=0,"n/a",(INDEX(Historical!$C$7:$C$1227,MATCH(B544,Historical!$B$7:$B$1249,0))/INDEX(Historical!$D$7:$D$1225,MATCH(B544,Historical!$B$7:$B$1249,0))-1)*100)</f>
        <v>12.650602409638555</v>
      </c>
      <c r="T544" s="667">
        <f>IF(INDEX(Historical!$F$7:$F$1218,MATCH(B544,Historical!$B$7:$B$1249,0))=0,"n/a",((INDEX(Historical!$C$7:$C$1227,MATCH(B544,Historical!$B$7:$B$1249,0))/INDEX(Historical!$F$7:$F$1218,MATCH(B544,Historical!$B$7:$B$1249,0)))^(1/3)-1)*100)</f>
        <v>14.369581297426315</v>
      </c>
      <c r="U544" s="667">
        <f>IF(INDEX(Historical!$H$7:$H$1218,MATCH(B544,Historical!$B$7:$B$1249,0))=0,"n/a",((INDEX(Historical!$C$7:$C$1227,MATCH(B544,Historical!$B$7:$B$1249,0))/INDEX(Historical!$H$7:$H$1218,MATCH(B544,Historical!$B$7:$B$1249,0)))^(1/5)-1)*100)</f>
        <v>11.604979032010498</v>
      </c>
      <c r="V544" s="667" t="str">
        <f>IF(INDEX(Historical!$N$7:$N$1218,MATCH(B544,Historical!$B$7:$B$1249,0))=0,"n/a",((INDEX(Historical!$C$7:$C$1227,MATCH(B544,Historical!$B$7:$B$1249,0))/INDEX(Historical!$N$7:$N$1218,MATCH(B544,Historical!$B$7:$B$1249,0)))^(1/10)-1)*100)</f>
        <v>n/a</v>
      </c>
      <c r="W544" s="668" t="str">
        <f t="shared" si="156"/>
        <v>n/a</v>
      </c>
      <c r="X544" s="669">
        <f t="shared" si="157"/>
        <v>0.67865374456201732</v>
      </c>
      <c r="Y544" s="834"/>
      <c r="Z544" s="618">
        <f t="shared" si="158"/>
        <v>135.48387096774192</v>
      </c>
      <c r="AA544" s="844">
        <f t="shared" si="159"/>
        <v>58.591397849462368</v>
      </c>
      <c r="AB544" s="845">
        <v>12</v>
      </c>
      <c r="AC544" s="824">
        <v>0.93</v>
      </c>
      <c r="AD544" s="824">
        <v>5.82</v>
      </c>
      <c r="AE544" s="824">
        <v>18.13</v>
      </c>
      <c r="AF544" s="824">
        <v>1.54</v>
      </c>
      <c r="AG544" s="824">
        <v>2.9000000000000004</v>
      </c>
      <c r="AH544" s="824">
        <v>57.599999999999994</v>
      </c>
      <c r="AI544" s="824">
        <v>18.18</v>
      </c>
      <c r="AJ544" s="824">
        <v>17.100000000000001</v>
      </c>
      <c r="AK544" s="824">
        <v>10</v>
      </c>
      <c r="AL544" s="836">
        <v>10610</v>
      </c>
      <c r="AM544" s="830">
        <v>0.1</v>
      </c>
      <c r="AN544" s="824">
        <v>0</v>
      </c>
      <c r="AO544" s="705">
        <f t="shared" si="160"/>
        <v>-44.6740679273803</v>
      </c>
      <c r="AP544" s="706">
        <f t="shared" si="161"/>
        <v>13.91732992208207</v>
      </c>
      <c r="AQ544" s="846">
        <f t="shared" si="162"/>
        <v>100.25622774410459</v>
      </c>
      <c r="AR544" s="618">
        <f>INDEX(Historical!$C$7:$C$1227,MATCH(B544,Historical!$B$7:$B$1249,0))*IF(AH544="n/a",1.03,IF(AH544&lt;0,1.01,IF(AH544&gt;10,1.1,(1+AH544/100))))</f>
        <v>1.0285000000000002</v>
      </c>
      <c r="AS544" s="844">
        <f t="shared" si="163"/>
        <v>1.1313500000000003</v>
      </c>
      <c r="AT544" s="844">
        <f t="shared" si="167"/>
        <v>1.2444850000000005</v>
      </c>
      <c r="AU544" s="844">
        <f t="shared" si="167"/>
        <v>1.3689335000000007</v>
      </c>
      <c r="AV544" s="844">
        <f t="shared" si="167"/>
        <v>1.5058268500000009</v>
      </c>
      <c r="AW544" s="618">
        <f t="shared" si="164"/>
        <v>6.2790953500000031</v>
      </c>
      <c r="AX544" s="713">
        <f t="shared" si="165"/>
        <v>11.523390255092684</v>
      </c>
      <c r="AY544" s="891">
        <v>0.84</v>
      </c>
      <c r="AZ544" s="830">
        <v>13.44</v>
      </c>
      <c r="BA544" s="830">
        <v>-34.71</v>
      </c>
      <c r="BB544" s="830">
        <v>2.88</v>
      </c>
      <c r="BC544" s="830">
        <v>-13.320000000000002</v>
      </c>
      <c r="BD544" s="865"/>
      <c r="BE544" s="594">
        <v>2014</v>
      </c>
      <c r="BF544" s="856">
        <f t="shared" si="166"/>
        <v>1</v>
      </c>
      <c r="BG544" s="840">
        <v>2</v>
      </c>
      <c r="BH544" s="823" t="s">
        <v>4455</v>
      </c>
      <c r="BI544" s="823" t="s">
        <v>4457</v>
      </c>
    </row>
    <row r="545" spans="1:61" s="822" customFormat="1" ht="12.75" hidden="1" customHeight="1" x14ac:dyDescent="0.2">
      <c r="A545" s="829" t="s">
        <v>5067</v>
      </c>
      <c r="B545" s="575" t="s">
        <v>1548</v>
      </c>
      <c r="C545" s="889" t="s">
        <v>107</v>
      </c>
      <c r="D545" s="889" t="s">
        <v>4205</v>
      </c>
      <c r="E545" s="699">
        <v>10</v>
      </c>
      <c r="F545" s="1153">
        <v>494</v>
      </c>
      <c r="G545" s="1127" t="s">
        <v>114</v>
      </c>
      <c r="H545" s="1127" t="s">
        <v>114</v>
      </c>
      <c r="I545" t="n">
        <v>22.02</v>
      </c>
      <c r="J545" s="618">
        <f t="shared" si="153"/>
        <v>3.633060853769301</v>
      </c>
      <c r="K545" s="835">
        <v>0.2</v>
      </c>
      <c r="L545" s="845">
        <v>4</v>
      </c>
      <c r="M545" s="609">
        <f t="shared" si="154"/>
        <v>0.8</v>
      </c>
      <c r="N545" s="828" t="s">
        <v>150</v>
      </c>
      <c r="O545" s="700">
        <v>0.17</v>
      </c>
      <c r="P545" s="603">
        <v>44805</v>
      </c>
      <c r="Q545" s="603">
        <v>44837</v>
      </c>
      <c r="R545" s="609">
        <f t="shared" si="155"/>
        <v>17.647058823529409</v>
      </c>
      <c r="S545" s="667">
        <f>IF(INDEX(Historical!$D$7:$D$1225,MATCH(B545,Historical!$B$7:$B$1249,0))=0,"n/a",(INDEX(Historical!$C$7:$C$1227,MATCH(B545,Historical!$B$7:$B$1249,0))/INDEX(Historical!$D$7:$D$1225,MATCH(B545,Historical!$B$7:$B$1249,0))-1)*100)</f>
        <v>2.4193548387096753</v>
      </c>
      <c r="T545" s="667">
        <f>IF(INDEX(Historical!$F$7:$F$1218,MATCH(B545,Historical!$B$7:$B$1249,0))=0,"n/a",((INDEX(Historical!$C$7:$C$1227,MATCH(B545,Historical!$B$7:$B$1249,0))/INDEX(Historical!$F$7:$F$1218,MATCH(B545,Historical!$B$7:$B$1249,0)))^(1/3)-1)*100)</f>
        <v>15.699093477071235</v>
      </c>
      <c r="U545" s="667">
        <f>IF(INDEX(Historical!$H$7:$H$1218,MATCH(B545,Historical!$B$7:$B$1249,0))=0,"n/a",((INDEX(Historical!$C$7:$C$1227,MATCH(B545,Historical!$B$7:$B$1249,0))/INDEX(Historical!$H$7:$H$1218,MATCH(B545,Historical!$B$7:$B$1249,0)))^(1/5)-1)*100)</f>
        <v>20.494366667930453</v>
      </c>
      <c r="V545" s="667">
        <f>IF(INDEX(Historical!$N$7:$N$1218,MATCH(B545,Historical!$B$7:$B$1249,0))=0,"n/a",((INDEX(Historical!$C$7:$C$1227,MATCH(B545,Historical!$B$7:$B$1249,0))/INDEX(Historical!$N$7:$N$1218,MATCH(B545,Historical!$B$7:$B$1249,0)))^(1/10)-1)*100)</f>
        <v>31.84734030467682</v>
      </c>
      <c r="W545" s="668">
        <f t="shared" si="156"/>
        <v>0.64351893978791164</v>
      </c>
      <c r="X545" s="669">
        <f t="shared" si="157"/>
        <v>0.8684053672851888</v>
      </c>
      <c r="Y545" s="640"/>
      <c r="Z545" s="618">
        <f t="shared" si="158"/>
        <v>39.800995024875633</v>
      </c>
      <c r="AA545" s="844">
        <f t="shared" si="159"/>
        <v>10.955223880597016</v>
      </c>
      <c r="AB545" s="845">
        <v>12</v>
      </c>
      <c r="AC545" s="824">
        <v>2.0099999999999998</v>
      </c>
      <c r="AD545" s="824" t="s">
        <v>135</v>
      </c>
      <c r="AE545" s="824">
        <v>4.63</v>
      </c>
      <c r="AF545" s="824">
        <v>1.58</v>
      </c>
      <c r="AG545" s="824">
        <v>12.6</v>
      </c>
      <c r="AH545" s="824">
        <v>141.9</v>
      </c>
      <c r="AI545" s="824">
        <v>11.49</v>
      </c>
      <c r="AJ545" s="824">
        <v>23.599999999999998</v>
      </c>
      <c r="AK545" s="824">
        <v>-0.88</v>
      </c>
      <c r="AL545" s="836">
        <v>21330</v>
      </c>
      <c r="AM545" s="830">
        <v>0.5</v>
      </c>
      <c r="AN545" s="824">
        <v>0.17</v>
      </c>
      <c r="AO545" s="705">
        <f t="shared" si="160"/>
        <v>13.172203641102739</v>
      </c>
      <c r="AP545" s="706">
        <f t="shared" si="161"/>
        <v>24.127427521699754</v>
      </c>
      <c r="AQ545" s="846">
        <f t="shared" si="162"/>
        <v>-12.290241943243318</v>
      </c>
      <c r="AR545" s="618">
        <f>INDEX(Historical!$C$7:$C$1227,MATCH(B545,Historical!$B$7:$B$1249,0))*IF(AH545="n/a",1.03,IF(AH545&lt;0,1.01,IF(AH545&gt;10,1.1,(1+AH545/100))))</f>
        <v>0.69850000000000012</v>
      </c>
      <c r="AS545" s="844">
        <f t="shared" si="163"/>
        <v>0.7683500000000002</v>
      </c>
      <c r="AT545" s="844">
        <f t="shared" si="167"/>
        <v>0.77603350000000015</v>
      </c>
      <c r="AU545" s="844">
        <f t="shared" si="167"/>
        <v>0.78379383500000022</v>
      </c>
      <c r="AV545" s="844">
        <f t="shared" si="167"/>
        <v>0.79163177335000023</v>
      </c>
      <c r="AW545" s="618">
        <f t="shared" si="164"/>
        <v>3.8183091083500007</v>
      </c>
      <c r="AX545" s="713">
        <f t="shared" si="165"/>
        <v>17.34018668642144</v>
      </c>
      <c r="AY545" s="891">
        <v>1.24</v>
      </c>
      <c r="AZ545" s="830">
        <v>28.87</v>
      </c>
      <c r="BA545" s="830">
        <v>-9.2299999999999986</v>
      </c>
      <c r="BB545" s="830">
        <v>7.64</v>
      </c>
      <c r="BC545" s="830">
        <v>8.33</v>
      </c>
      <c r="BD545" s="865"/>
      <c r="BE545" s="594">
        <v>2013</v>
      </c>
      <c r="BF545" s="856">
        <f t="shared" si="166"/>
        <v>1</v>
      </c>
      <c r="BG545" s="840">
        <v>1.2</v>
      </c>
      <c r="BH545" s="823" t="s">
        <v>4455</v>
      </c>
      <c r="BI545" s="823" t="s">
        <v>4456</v>
      </c>
    </row>
    <row r="546" spans="1:61" s="822" customFormat="1" hidden="1" x14ac:dyDescent="0.2">
      <c r="A546" s="822" t="s">
        <v>5068</v>
      </c>
      <c r="B546" s="575" t="s">
        <v>1550</v>
      </c>
      <c r="C546" s="889" t="s">
        <v>107</v>
      </c>
      <c r="D546" s="889" t="s">
        <v>117</v>
      </c>
      <c r="E546" s="699">
        <v>14</v>
      </c>
      <c r="F546" s="1153">
        <v>265</v>
      </c>
      <c r="G546" s="1153" t="s">
        <v>105</v>
      </c>
      <c r="H546" s="1153" t="s">
        <v>105</v>
      </c>
      <c r="I546">
        <v>140.41</v>
      </c>
      <c r="J546" s="618">
        <f t="shared" si="153"/>
        <v>2.279039954419201</v>
      </c>
      <c r="K546" s="835">
        <v>0.8</v>
      </c>
      <c r="L546" s="845">
        <v>4</v>
      </c>
      <c r="M546" s="609">
        <f t="shared" si="154"/>
        <v>3.2</v>
      </c>
      <c r="N546" s="828" t="s">
        <v>784</v>
      </c>
      <c r="O546" s="700">
        <v>0.73</v>
      </c>
      <c r="P546" s="603">
        <v>44788</v>
      </c>
      <c r="Q546" s="603">
        <v>44803</v>
      </c>
      <c r="R546" s="609">
        <f t="shared" si="155"/>
        <v>9.5890410958904209</v>
      </c>
      <c r="S546" s="667">
        <f>IF(INDEX(Historical!$D$7:$D$1225,MATCH(B546,Historical!$B$7:$B$1249,0))=0,"n/a",(INDEX(Historical!$C$7:$C$1227,MATCH(B546,Historical!$B$7:$B$1249,0))/INDEX(Historical!$D$7:$D$1225,MATCH(B546,Historical!$B$7:$B$1249,0))-1)*100)</f>
        <v>2.1428571428571352</v>
      </c>
      <c r="T546" s="667">
        <f>IF(INDEX(Historical!$F$7:$F$1218,MATCH(B546,Historical!$B$7:$B$1249,0))=0,"n/a",((INDEX(Historical!$C$7:$C$1227,MATCH(B546,Historical!$B$7:$B$1249,0))/INDEX(Historical!$F$7:$F$1218,MATCH(B546,Historical!$B$7:$B$1249,0)))^(1/3)-1)*100)</f>
        <v>9.1392883061105721</v>
      </c>
      <c r="U546" s="667">
        <f>IF(INDEX(Historical!$H$7:$H$1218,MATCH(B546,Historical!$B$7:$B$1249,0))=0,"n/a",((INDEX(Historical!$C$7:$C$1227,MATCH(B546,Historical!$B$7:$B$1249,0))/INDEX(Historical!$H$7:$H$1218,MATCH(B546,Historical!$B$7:$B$1249,0)))^(1/5)-1)*100)</f>
        <v>12.888132073019754</v>
      </c>
      <c r="V546" s="667">
        <f>IF(INDEX(Historical!$N$7:$N$1218,MATCH(B546,Historical!$B$7:$B$1249,0))=0,"n/a",((INDEX(Historical!$C$7:$C$1227,MATCH(B546,Historical!$B$7:$B$1249,0))/INDEX(Historical!$N$7:$N$1218,MATCH(B546,Historical!$B$7:$B$1249,0)))^(1/10)-1)*100)</f>
        <v>16.90187536807737</v>
      </c>
      <c r="W546" s="668">
        <f t="shared" si="156"/>
        <v>0.76252674879863414</v>
      </c>
      <c r="X546" s="669" t="str">
        <f t="shared" si="157"/>
        <v>n/a</v>
      </c>
      <c r="Y546" s="640"/>
      <c r="Z546" s="618">
        <f t="shared" si="158"/>
        <v>38.095238095238095</v>
      </c>
      <c r="AA546" s="844">
        <f t="shared" si="159"/>
        <v>16.715476190476188</v>
      </c>
      <c r="AB546" s="845">
        <v>12</v>
      </c>
      <c r="AC546" s="824">
        <v>8.4</v>
      </c>
      <c r="AD546" s="824" t="s">
        <v>135</v>
      </c>
      <c r="AE546" s="824">
        <v>0.59</v>
      </c>
      <c r="AF546" s="824">
        <v>2.6</v>
      </c>
      <c r="AG546" s="824">
        <v>7.3</v>
      </c>
      <c r="AH546" s="824">
        <v>43.3</v>
      </c>
      <c r="AI546" s="824">
        <v>4.32</v>
      </c>
      <c r="AJ546" s="824">
        <v>-3.5000000000000004</v>
      </c>
      <c r="AK546" s="824" t="s">
        <v>135</v>
      </c>
      <c r="AL546" s="836">
        <v>9500</v>
      </c>
      <c r="AM546" s="830">
        <v>0.2</v>
      </c>
      <c r="AN546" s="824">
        <v>1.1499999999999999</v>
      </c>
      <c r="AO546" s="705">
        <f t="shared" si="160"/>
        <v>-1.5483041630372334</v>
      </c>
      <c r="AP546" s="706">
        <f t="shared" si="161"/>
        <v>15.167172027438955</v>
      </c>
      <c r="AQ546" s="846">
        <f t="shared" si="162"/>
        <v>38.980794988593217</v>
      </c>
      <c r="AR546" s="618">
        <f>INDEX(Historical!$C$7:$C$1227,MATCH(B546,Historical!$B$7:$B$1249,0))*IF(AH546="n/a",1.03,IF(AH546&lt;0,1.01,IF(AH546&gt;10,1.1,(1+AH546/100))))</f>
        <v>3.1459999999999999</v>
      </c>
      <c r="AS546" s="844">
        <f t="shared" si="163"/>
        <v>3.2819071999999996</v>
      </c>
      <c r="AT546" s="844">
        <f t="shared" si="167"/>
        <v>3.3803644159999995</v>
      </c>
      <c r="AU546" s="844">
        <f t="shared" si="167"/>
        <v>3.4817753484799994</v>
      </c>
      <c r="AV546" s="844">
        <f t="shared" si="167"/>
        <v>3.5862286089343995</v>
      </c>
      <c r="AW546" s="618">
        <f t="shared" si="164"/>
        <v>16.876275573414397</v>
      </c>
      <c r="AX546" s="713">
        <f t="shared" si="165"/>
        <v>12.019283223000068</v>
      </c>
      <c r="AY546" s="891">
        <v>0.91</v>
      </c>
      <c r="AZ546" s="830">
        <v>53.1</v>
      </c>
      <c r="BA546" s="830">
        <v>-2.92</v>
      </c>
      <c r="BB546" s="830">
        <v>6.0600000000000005</v>
      </c>
      <c r="BC546" s="830">
        <v>18.84</v>
      </c>
      <c r="BD546" s="865"/>
      <c r="BE546" s="594">
        <v>2009</v>
      </c>
      <c r="BF546" s="856">
        <f t="shared" si="166"/>
        <v>1</v>
      </c>
      <c r="BG546" s="840">
        <v>0.70000000000000007</v>
      </c>
      <c r="BH546" s="823" t="s">
        <v>4455</v>
      </c>
      <c r="BI546" s="823" t="s">
        <v>4456</v>
      </c>
    </row>
    <row r="547" spans="1:61" s="822" customFormat="1" ht="12.75" hidden="1" customHeight="1" x14ac:dyDescent="0.2">
      <c r="A547" s="829" t="s">
        <v>5069</v>
      </c>
      <c r="B547" s="575" t="s">
        <v>750</v>
      </c>
      <c r="C547" s="889" t="s">
        <v>130</v>
      </c>
      <c r="D547" s="889" t="s">
        <v>4206</v>
      </c>
      <c r="E547" s="699">
        <v>19</v>
      </c>
      <c r="F547" s="1153">
        <v>207</v>
      </c>
      <c r="G547" s="1150" t="s">
        <v>36</v>
      </c>
      <c r="H547" s="1150" t="s">
        <v>36</v>
      </c>
      <c r="I547">
        <v>22.5</v>
      </c>
      <c r="J547" s="618">
        <f t="shared" si="153"/>
        <v>3.5111111111111115</v>
      </c>
      <c r="K547" s="835">
        <v>0.19750000000000001</v>
      </c>
      <c r="L547" s="845">
        <v>4</v>
      </c>
      <c r="M547" s="609">
        <f t="shared" si="154"/>
        <v>0.79</v>
      </c>
      <c r="N547" s="828" t="s">
        <v>138</v>
      </c>
      <c r="O547" s="700">
        <v>0.19500000000000001</v>
      </c>
      <c r="P547" s="603">
        <v>44943</v>
      </c>
      <c r="Q547" s="603">
        <v>44958</v>
      </c>
      <c r="R547" s="609">
        <f t="shared" si="155"/>
        <v>1.2820512820512833</v>
      </c>
      <c r="S547" s="667">
        <f>IF(INDEX(Historical!$D$7:$D$1225,MATCH(B547,Historical!$B$7:$B$1249,0))=0,"n/a",(INDEX(Historical!$C$7:$C$1227,MATCH(B547,Historical!$B$7:$B$1249,0))/INDEX(Historical!$D$7:$D$1225,MATCH(B547,Historical!$B$7:$B$1249,0))-1)*100)</f>
        <v>5.7142857142857162</v>
      </c>
      <c r="T547" s="667">
        <f>IF(INDEX(Historical!$F$7:$F$1218,MATCH(B547,Historical!$B$7:$B$1249,0))=0,"n/a",((INDEX(Historical!$C$7:$C$1227,MATCH(B547,Historical!$B$7:$B$1249,0))/INDEX(Historical!$F$7:$F$1218,MATCH(B547,Historical!$B$7:$B$1249,0)))^(1/3)-1)*100)</f>
        <v>6.0750740000032</v>
      </c>
      <c r="U547" s="667">
        <f>IF(INDEX(Historical!$H$7:$H$1218,MATCH(B547,Historical!$B$7:$B$1249,0))=0,"n/a",((INDEX(Historical!$C$7:$C$1227,MATCH(B547,Historical!$B$7:$B$1249,0))/INDEX(Historical!$H$7:$H$1218,MATCH(B547,Historical!$B$7:$B$1249,0)))^(1/5)-1)*100)</f>
        <v>6.5044102740563714</v>
      </c>
      <c r="V547" s="667">
        <f>IF(INDEX(Historical!$N$7:$N$1218,MATCH(B547,Historical!$B$7:$B$1249,0))=0,"n/a",((INDEX(Historical!$C$7:$C$1227,MATCH(B547,Historical!$B$7:$B$1249,0))/INDEX(Historical!$N$7:$N$1218,MATCH(B547,Historical!$B$7:$B$1249,0)))^(1/10)-1)*100)</f>
        <v>5.0222713332693569</v>
      </c>
      <c r="W547" s="668">
        <f t="shared" si="156"/>
        <v>1.295113274937733</v>
      </c>
      <c r="X547" s="669">
        <f t="shared" si="157"/>
        <v>0.76522473812427894</v>
      </c>
      <c r="Y547" s="1163"/>
      <c r="Z547" s="618" t="str">
        <f t="shared" si="158"/>
        <v>n/a</v>
      </c>
      <c r="AA547" s="844" t="str">
        <f t="shared" si="159"/>
        <v>n/a</v>
      </c>
      <c r="AB547" s="845">
        <v>9</v>
      </c>
      <c r="AC547" s="824">
        <v>-3.56</v>
      </c>
      <c r="AD547" s="824" t="s">
        <v>135</v>
      </c>
      <c r="AE547" s="824">
        <v>2.87</v>
      </c>
      <c r="AF547" s="824">
        <v>2.25</v>
      </c>
      <c r="AG547" s="824">
        <v>-19.7</v>
      </c>
      <c r="AH547" s="824">
        <v>-5.7</v>
      </c>
      <c r="AI547" s="824" t="s">
        <v>135</v>
      </c>
      <c r="AJ547" s="824">
        <v>8.5</v>
      </c>
      <c r="AK547" s="824" t="s">
        <v>135</v>
      </c>
      <c r="AL547" s="836">
        <v>241.24</v>
      </c>
      <c r="AM547" s="830">
        <v>5.2</v>
      </c>
      <c r="AN547" s="824">
        <v>1.24</v>
      </c>
      <c r="AO547" s="705" t="str">
        <f t="shared" si="160"/>
        <v>n/a</v>
      </c>
      <c r="AP547" s="706">
        <f t="shared" si="161"/>
        <v>10.015521385167483</v>
      </c>
      <c r="AQ547" s="846" t="str">
        <f t="shared" si="162"/>
        <v>n/a</v>
      </c>
      <c r="AR547" s="618">
        <f>INDEX(Historical!$C$7:$C$1227,MATCH(B547,Historical!$B$7:$B$1249,0))*IF(AH547="n/a",1.03,IF(AH547&lt;0,1.01,IF(AH547&gt;10,1.1,(1+AH547/100))))</f>
        <v>0.74739999999999995</v>
      </c>
      <c r="AS547" s="844">
        <f t="shared" si="163"/>
        <v>0.76982200000000001</v>
      </c>
      <c r="AT547" s="844">
        <f t="shared" si="167"/>
        <v>0.79291666000000005</v>
      </c>
      <c r="AU547" s="844">
        <f t="shared" si="167"/>
        <v>0.81670415980000011</v>
      </c>
      <c r="AV547" s="844">
        <f t="shared" si="167"/>
        <v>0.84120528459400012</v>
      </c>
      <c r="AW547" s="618">
        <f t="shared" si="164"/>
        <v>3.9680481043939997</v>
      </c>
      <c r="AX547" s="713">
        <f t="shared" si="165"/>
        <v>17.635769352862223</v>
      </c>
      <c r="AY547" s="891">
        <v>-0.16</v>
      </c>
      <c r="AZ547" s="830">
        <v>34.81</v>
      </c>
      <c r="BA547" s="830">
        <v>-2.88</v>
      </c>
      <c r="BB547" s="830">
        <v>10.77</v>
      </c>
      <c r="BC547" s="830">
        <v>15.24</v>
      </c>
      <c r="BD547" s="865"/>
      <c r="BE547" s="594">
        <v>2004</v>
      </c>
      <c r="BF547" s="856">
        <f t="shared" si="166"/>
        <v>2</v>
      </c>
      <c r="BG547" s="840">
        <v>-6.7</v>
      </c>
      <c r="BH547" s="823" t="s">
        <v>4455</v>
      </c>
      <c r="BI547" s="823" t="s">
        <v>4456</v>
      </c>
    </row>
    <row r="548" spans="1:61" s="822" customFormat="1" ht="12.75" hidden="1" customHeight="1" x14ac:dyDescent="0.2">
      <c r="A548" s="829" t="s">
        <v>5070</v>
      </c>
      <c r="B548" s="575" t="s">
        <v>762</v>
      </c>
      <c r="C548" s="889" t="s">
        <v>122</v>
      </c>
      <c r="D548" s="889" t="s">
        <v>4222</v>
      </c>
      <c r="E548" s="699">
        <v>22</v>
      </c>
      <c r="F548" s="1153">
        <v>161</v>
      </c>
      <c r="G548" s="1131" t="s">
        <v>105</v>
      </c>
      <c r="H548" s="1131" t="s">
        <v>105</v>
      </c>
      <c r="I548" t="n">
        <v>110.55</v>
      </c>
      <c r="J548" s="618">
        <f t="shared" si="153"/>
        <v>1.3568521031207599</v>
      </c>
      <c r="K548" s="835">
        <v>0.375</v>
      </c>
      <c r="L548" s="845">
        <v>4</v>
      </c>
      <c r="M548" s="609">
        <f t="shared" si="154"/>
        <v>1.5</v>
      </c>
      <c r="N548" s="828" t="s">
        <v>419</v>
      </c>
      <c r="O548" s="700">
        <v>0.35</v>
      </c>
      <c r="P548" s="603">
        <v>44931</v>
      </c>
      <c r="Q548" s="603">
        <v>44946</v>
      </c>
      <c r="R548" s="609">
        <f t="shared" si="155"/>
        <v>7.1428571428571495</v>
      </c>
      <c r="S548" s="667">
        <f>IF(INDEX(Historical!$D$7:$D$1225,MATCH(B548,Historical!$B$7:$B$1249,0))=0,"n/a",(INDEX(Historical!$C$7:$C$1227,MATCH(B548,Historical!$B$7:$B$1249,0))/INDEX(Historical!$D$7:$D$1225,MATCH(B548,Historical!$B$7:$B$1249,0))-1)*100)</f>
        <v>7.1428571428571397</v>
      </c>
      <c r="T548" s="667">
        <f>IF(INDEX(Historical!$F$7:$F$1218,MATCH(B548,Historical!$B$7:$B$1249,0))=0,"n/a",((INDEX(Historical!$C$7:$C$1227,MATCH(B548,Historical!$B$7:$B$1249,0))/INDEX(Historical!$F$7:$F$1218,MATCH(B548,Historical!$B$7:$B$1249,0)))^(1/3)-1)*100)</f>
        <v>6.2658569182611146</v>
      </c>
      <c r="U548" s="667">
        <f>IF(INDEX(Historical!$H$7:$H$1218,MATCH(B548,Historical!$B$7:$B$1249,0))=0,"n/a",((INDEX(Historical!$C$7:$C$1227,MATCH(B548,Historical!$B$7:$B$1249,0))/INDEX(Historical!$H$7:$H$1218,MATCH(B548,Historical!$B$7:$B$1249,0)))^(1/5)-1)*100)</f>
        <v>5.4577943305794463</v>
      </c>
      <c r="V548" s="667">
        <f>IF(INDEX(Historical!$N$7:$N$1218,MATCH(B548,Historical!$B$7:$B$1249,0))=0,"n/a",((INDEX(Historical!$C$7:$C$1227,MATCH(B548,Historical!$B$7:$B$1249,0))/INDEX(Historical!$N$7:$N$1218,MATCH(B548,Historical!$B$7:$B$1249,0)))^(1/10)-1)*100)</f>
        <v>10.553591780423055</v>
      </c>
      <c r="W548" s="668">
        <f t="shared" si="156"/>
        <v>0.51715041136077211</v>
      </c>
      <c r="X548" s="669">
        <f t="shared" si="157"/>
        <v>0.86631656040943594</v>
      </c>
      <c r="Y548" s="628"/>
      <c r="Z548" s="618">
        <f t="shared" si="158"/>
        <v>39.267015706806284</v>
      </c>
      <c r="AA548" s="844">
        <f t="shared" si="159"/>
        <v>28.939790575916231</v>
      </c>
      <c r="AB548" s="845">
        <v>6</v>
      </c>
      <c r="AC548" s="824">
        <v>3.82</v>
      </c>
      <c r="AD548" s="824">
        <v>17.79</v>
      </c>
      <c r="AE548" s="824">
        <v>11.66</v>
      </c>
      <c r="AF548" s="824">
        <v>2.63</v>
      </c>
      <c r="AG548" s="824">
        <v>9.5</v>
      </c>
      <c r="AH548" s="825">
        <v>-54.300000000000004</v>
      </c>
      <c r="AI548" s="825">
        <v>14.11</v>
      </c>
      <c r="AJ548" s="824">
        <v>6.3</v>
      </c>
      <c r="AK548" s="824">
        <v>1.6</v>
      </c>
      <c r="AL548" s="836">
        <v>7100</v>
      </c>
      <c r="AM548" s="830">
        <v>0.2</v>
      </c>
      <c r="AN548" s="824">
        <v>0.16</v>
      </c>
      <c r="AO548" s="705">
        <f t="shared" si="160"/>
        <v>-22.125144142216023</v>
      </c>
      <c r="AP548" s="706">
        <f t="shared" si="161"/>
        <v>6.8146464337002062</v>
      </c>
      <c r="AQ548" s="846">
        <f t="shared" si="162"/>
        <v>83.922265239855776</v>
      </c>
      <c r="AR548" s="618">
        <f>INDEX(Historical!$C$7:$C$1227,MATCH(B548,Historical!$B$7:$B$1249,0))*IF(AH548="n/a",1.03,IF(AH548&lt;0,1.01,IF(AH548&gt;10,1.1,(1+AH548/100))))</f>
        <v>1.212</v>
      </c>
      <c r="AS548" s="844">
        <f t="shared" si="163"/>
        <v>1.3332000000000002</v>
      </c>
      <c r="AT548" s="844">
        <f t="shared" si="167"/>
        <v>1.3545312000000003</v>
      </c>
      <c r="AU548" s="844">
        <f t="shared" si="167"/>
        <v>1.3762036992000002</v>
      </c>
      <c r="AV548" s="844">
        <f t="shared" si="167"/>
        <v>1.3982229583872001</v>
      </c>
      <c r="AW548" s="618">
        <f t="shared" si="164"/>
        <v>6.6741578575872014</v>
      </c>
      <c r="AX548" s="713">
        <f t="shared" si="165"/>
        <v>6.0372300837514263</v>
      </c>
      <c r="AY548" s="891">
        <v>0.6</v>
      </c>
      <c r="AZ548" s="830">
        <v>32.869999999999997</v>
      </c>
      <c r="BA548" s="830">
        <v>-23.95</v>
      </c>
      <c r="BB548" s="830">
        <v>15.5</v>
      </c>
      <c r="BC548" s="830">
        <v>0.62</v>
      </c>
      <c r="BD548" s="865"/>
      <c r="BE548" s="594">
        <v>2002</v>
      </c>
      <c r="BF548" s="856">
        <f t="shared" si="166"/>
        <v>2</v>
      </c>
      <c r="BG548" s="840">
        <v>8.5</v>
      </c>
      <c r="BH548" s="823" t="s">
        <v>4455</v>
      </c>
      <c r="BI548" s="823" t="s">
        <v>4456</v>
      </c>
    </row>
    <row r="549" spans="1:61" s="822" customFormat="1" ht="12.75" customHeight="1" x14ac:dyDescent="0.2">
      <c r="A549" s="822" t="s">
        <v>4671</v>
      </c>
      <c r="B549" s="575" t="s">
        <v>120</v>
      </c>
      <c r="C549" s="889" t="s">
        <v>122</v>
      </c>
      <c r="D549" s="889" t="s">
        <v>4043</v>
      </c>
      <c r="E549" s="699">
        <v>40</v>
      </c>
      <c r="F549" s="1153">
        <v>67</v>
      </c>
      <c r="G549" s="1153" t="s">
        <v>114</v>
      </c>
      <c r="H549" s="1153" t="s">
        <v>114</v>
      </c>
      <c r="I549" t="n">
        <v>314.41</v>
      </c>
      <c r="J549" s="618">
        <f t="shared" si="153"/>
        <v>2.0610031487548106</v>
      </c>
      <c r="K549" s="835">
        <v>1.62</v>
      </c>
      <c r="L549" s="845">
        <v>4</v>
      </c>
      <c r="M549" s="609">
        <f t="shared" si="154"/>
        <v>6.48</v>
      </c>
      <c r="N549" s="828" t="s">
        <v>550</v>
      </c>
      <c r="O549" s="700">
        <v>1.5</v>
      </c>
      <c r="P549" s="603">
        <v>44651</v>
      </c>
      <c r="Q549" s="603">
        <v>44690</v>
      </c>
      <c r="R549" s="609">
        <f t="shared" si="155"/>
        <v>8.0000000000000071</v>
      </c>
      <c r="S549" s="667">
        <f>IF(INDEX(Historical!$D$7:$D$1225,MATCH(B549,Historical!$B$7:$B$1249,0))=0,"n/a",(INDEX(Historical!$C$7:$C$1227,MATCH(B549,Historical!$B$7:$B$1249,0))/INDEX(Historical!$D$7:$D$1225,MATCH(B549,Historical!$B$7:$B$1249,0))-1)*100)</f>
        <v>12.741312741312738</v>
      </c>
      <c r="T549" s="667">
        <f>IF(INDEX(Historical!$F$7:$F$1218,MATCH(B549,Historical!$B$7:$B$1249,0))=0,"n/a",((INDEX(Historical!$C$7:$C$1227,MATCH(B549,Historical!$B$7:$B$1249,0))/INDEX(Historical!$F$7:$F$1218,MATCH(B549,Historical!$B$7:$B$1249,0)))^(1/3)-1)*100)</f>
        <v>11.175213555440067</v>
      </c>
      <c r="U549" s="667">
        <f>IF(INDEX(Historical!$H$7:$H$1218,MATCH(B549,Historical!$B$7:$B$1249,0))=0,"n/a",((INDEX(Historical!$C$7:$C$1227,MATCH(B549,Historical!$B$7:$B$1249,0))/INDEX(Historical!$H$7:$H$1218,MATCH(B549,Historical!$B$7:$B$1249,0)))^(1/5)-1)*100)</f>
        <v>11.491723681966871</v>
      </c>
      <c r="V549" s="667">
        <f>IF(INDEX(Historical!$N$7:$N$1218,MATCH(B549,Historical!$B$7:$B$1249,0))=0,"n/a",((INDEX(Historical!$C$7:$C$1227,MATCH(B549,Historical!$B$7:$B$1249,0))/INDEX(Historical!$N$7:$N$1218,MATCH(B549,Historical!$B$7:$B$1249,0)))^(1/10)-1)*100)</f>
        <v>10.105952540834927</v>
      </c>
      <c r="W549" s="668">
        <f t="shared" si="156"/>
        <v>1.1371242478660457</v>
      </c>
      <c r="X549" s="669">
        <f t="shared" si="157"/>
        <v>0.80361704069698403</v>
      </c>
      <c r="Y549" s="833"/>
      <c r="Z549" s="618">
        <f t="shared" si="158"/>
        <v>64.285714285714292</v>
      </c>
      <c r="AA549" s="844">
        <f t="shared" si="159"/>
        <v>31.191468253968257</v>
      </c>
      <c r="AB549" s="845">
        <v>9</v>
      </c>
      <c r="AC549" s="824">
        <v>10.08</v>
      </c>
      <c r="AD549" s="824">
        <v>2.81</v>
      </c>
      <c r="AE549" s="824">
        <v>5.3</v>
      </c>
      <c r="AF549" s="824">
        <v>5.0999999999999996</v>
      </c>
      <c r="AG549" s="824">
        <v>16.5</v>
      </c>
      <c r="AH549" s="824">
        <v>10.6</v>
      </c>
      <c r="AI549" s="824">
        <v>9.65</v>
      </c>
      <c r="AJ549" s="824">
        <v>14.299999999999999</v>
      </c>
      <c r="AK549" s="824">
        <v>10.65</v>
      </c>
      <c r="AL549" s="836">
        <v>67240</v>
      </c>
      <c r="AM549" s="830">
        <v>0.4</v>
      </c>
      <c r="AN549" s="824">
        <v>0.57999999999999996</v>
      </c>
      <c r="AO549" s="705">
        <f t="shared" si="160"/>
        <v>-17.638741423246575</v>
      </c>
      <c r="AP549" s="706">
        <f t="shared" si="161"/>
        <v>13.552726830721681</v>
      </c>
      <c r="AQ549" s="846">
        <f t="shared" si="162"/>
        <v>165.89595968284544</v>
      </c>
      <c r="AR549" s="618">
        <f>INDEX(Historical!$C$7:$C$1227,MATCH(B549,Historical!$B$7:$B$1249,0))*IF(AH549="n/a",1.03,IF(AH549&lt;0,1.01,IF(AH549&gt;10,1.1,(1+AH549/100))))</f>
        <v>6.4240000000000004</v>
      </c>
      <c r="AS549" s="844">
        <f t="shared" si="163"/>
        <v>7.0439160000000003</v>
      </c>
      <c r="AT549" s="844">
        <f t="shared" si="167"/>
        <v>7.7483076000000013</v>
      </c>
      <c r="AU549" s="844">
        <f t="shared" si="167"/>
        <v>8.5231383600000026</v>
      </c>
      <c r="AV549" s="844">
        <f t="shared" si="167"/>
        <v>9.375452196000003</v>
      </c>
      <c r="AW549" s="618">
        <f t="shared" si="164"/>
        <v>39.114814156000008</v>
      </c>
      <c r="AX549" s="713">
        <f t="shared" si="165"/>
        <v>12.440702953468403</v>
      </c>
      <c r="AY549" s="891">
        <v>0.84</v>
      </c>
      <c r="AZ549" s="830">
        <v>43.43</v>
      </c>
      <c r="BA549" s="830">
        <v>-0.31</v>
      </c>
      <c r="BB549" s="830">
        <v>19.759999999999998</v>
      </c>
      <c r="BC549" s="830">
        <v>25.28</v>
      </c>
      <c r="BD549" s="865"/>
      <c r="BE549" s="594">
        <v>1983</v>
      </c>
      <c r="BF549" s="856">
        <f t="shared" si="166"/>
        <v>4</v>
      </c>
      <c r="BG549" s="840">
        <v>8.3000000000000007</v>
      </c>
      <c r="BH549" s="823" t="s">
        <v>4455</v>
      </c>
      <c r="BI549" s="823" t="s">
        <v>4456</v>
      </c>
    </row>
    <row r="550" spans="1:61" s="822" customFormat="1" ht="12.75" hidden="1" customHeight="1" x14ac:dyDescent="0.2">
      <c r="A550" s="829" t="s">
        <v>5072</v>
      </c>
      <c r="B550" s="575" t="s">
        <v>1546</v>
      </c>
      <c r="C550" s="889" t="s">
        <v>107</v>
      </c>
      <c r="D550" s="889" t="s">
        <v>4201</v>
      </c>
      <c r="E550" s="699">
        <v>10</v>
      </c>
      <c r="F550" s="1153">
        <v>456</v>
      </c>
      <c r="G550" s="1132" t="s">
        <v>105</v>
      </c>
      <c r="H550" s="1132" t="s">
        <v>105</v>
      </c>
      <c r="I550" t="n">
        <v>114.79</v>
      </c>
      <c r="J550" s="618">
        <f t="shared" si="153"/>
        <v>1.1847721926997126</v>
      </c>
      <c r="K550" s="835">
        <v>0.34</v>
      </c>
      <c r="L550" s="845">
        <v>4</v>
      </c>
      <c r="M550" s="609">
        <f t="shared" si="154"/>
        <v>1.36</v>
      </c>
      <c r="N550" s="828" t="s">
        <v>562</v>
      </c>
      <c r="O550" s="703">
        <v>0.26</v>
      </c>
      <c r="P550" s="603">
        <v>44564</v>
      </c>
      <c r="Q550" s="603">
        <v>44579</v>
      </c>
      <c r="R550" s="609">
        <f t="shared" si="155"/>
        <v>30.769230769230777</v>
      </c>
      <c r="S550" s="667">
        <f>IF(INDEX(Historical!$D$7:$D$1225,MATCH(B550,Historical!$B$7:$B$1249,0))=0,"n/a",(INDEX(Historical!$C$7:$C$1227,MATCH(B550,Historical!$B$7:$B$1249,0))/INDEX(Historical!$D$7:$D$1225,MATCH(B550,Historical!$B$7:$B$1249,0))-1)*100)</f>
        <v>5.4054054054054168</v>
      </c>
      <c r="T550" s="667">
        <f>IF(INDEX(Historical!$F$7:$F$1218,MATCH(B550,Historical!$B$7:$B$1249,0))=0,"n/a",((INDEX(Historical!$C$7:$C$1227,MATCH(B550,Historical!$B$7:$B$1249,0))/INDEX(Historical!$F$7:$F$1218,MATCH(B550,Historical!$B$7:$B$1249,0)))^(1/3)-1)*100)</f>
        <v>12.351093677423597</v>
      </c>
      <c r="U550" s="667">
        <f>IF(INDEX(Historical!$H$7:$H$1218,MATCH(B550,Historical!$B$7:$B$1249,0))=0,"n/a",((INDEX(Historical!$C$7:$C$1227,MATCH(B550,Historical!$B$7:$B$1249,0))/INDEX(Historical!$H$7:$H$1218,MATCH(B550,Historical!$B$7:$B$1249,0)))^(1/5)-1)*100)</f>
        <v>14.289655141156077</v>
      </c>
      <c r="V550" s="667">
        <f>IF(INDEX(Historical!$N$7:$N$1218,MATCH(B550,Historical!$B$7:$B$1249,0))=0,"n/a",((INDEX(Historical!$C$7:$C$1227,MATCH(B550,Historical!$B$7:$B$1249,0))/INDEX(Historical!$N$7:$N$1218,MATCH(B550,Historical!$B$7:$B$1249,0)))^(1/10)-1)*100)</f>
        <v>11.612317403390438</v>
      </c>
      <c r="W550" s="668">
        <f t="shared" si="156"/>
        <v>1.2305601582147538</v>
      </c>
      <c r="X550" s="669">
        <f t="shared" si="157"/>
        <v>0.73658016191526166</v>
      </c>
      <c r="Y550" s="641" t="s">
        <v>4253</v>
      </c>
      <c r="Z550" s="618">
        <f t="shared" si="158"/>
        <v>19.484240687679083</v>
      </c>
      <c r="AA550" s="844">
        <f t="shared" si="159"/>
        <v>16.445558739255013</v>
      </c>
      <c r="AB550" s="845">
        <v>9</v>
      </c>
      <c r="AC550" s="824">
        <v>6.98</v>
      </c>
      <c r="AD550" s="824">
        <v>0.84</v>
      </c>
      <c r="AE550" s="824">
        <v>2.25</v>
      </c>
      <c r="AF550" s="824">
        <v>2.66</v>
      </c>
      <c r="AG550" s="824">
        <v>16.7</v>
      </c>
      <c r="AH550" s="824">
        <v>5.2</v>
      </c>
      <c r="AI550" s="824">
        <v>12.4</v>
      </c>
      <c r="AJ550" s="824">
        <v>19.400000000000002</v>
      </c>
      <c r="AK550" s="824">
        <v>19.63</v>
      </c>
      <c r="AL550" s="836">
        <v>25470</v>
      </c>
      <c r="AM550" s="830">
        <v>0.1</v>
      </c>
      <c r="AN550" s="824">
        <v>5.91</v>
      </c>
      <c r="AO550" s="705">
        <f t="shared" si="160"/>
        <v>-0.97113140539922327</v>
      </c>
      <c r="AP550" s="706">
        <f t="shared" si="161"/>
        <v>15.47442733385579</v>
      </c>
      <c r="AQ550" s="846">
        <f t="shared" si="162"/>
        <v>39.435666163317592</v>
      </c>
      <c r="AR550" s="618">
        <f>INDEX(Historical!$C$7:$C$1227,MATCH(B550,Historical!$B$7:$B$1249,0))*IF(AH550="n/a",1.03,IF(AH550&lt;0,1.01,IF(AH550&gt;10,1.1,(1+AH550/100))))</f>
        <v>1.0940800000000002</v>
      </c>
      <c r="AS550" s="844">
        <f t="shared" si="163"/>
        <v>1.2034880000000003</v>
      </c>
      <c r="AT550" s="844">
        <f t="shared" si="167"/>
        <v>1.3238368000000005</v>
      </c>
      <c r="AU550" s="844">
        <f t="shared" si="167"/>
        <v>1.4562204800000007</v>
      </c>
      <c r="AV550" s="844">
        <f t="shared" si="167"/>
        <v>1.6018425280000008</v>
      </c>
      <c r="AW550" s="618">
        <f t="shared" si="164"/>
        <v>6.6794678080000018</v>
      </c>
      <c r="AX550" s="713">
        <f t="shared" si="165"/>
        <v>5.8188586183465469</v>
      </c>
      <c r="AY550" s="891">
        <v>1.08</v>
      </c>
      <c r="AZ550" s="830">
        <v>37.76</v>
      </c>
      <c r="BA550" s="830">
        <v>-7.22</v>
      </c>
      <c r="BB550" s="830">
        <v>5.21</v>
      </c>
      <c r="BC550" s="830">
        <v>13.11</v>
      </c>
      <c r="BD550" s="865"/>
      <c r="BE550" s="594">
        <v>2013</v>
      </c>
      <c r="BF550" s="856">
        <f t="shared" si="166"/>
        <v>1</v>
      </c>
      <c r="BG550" s="840">
        <v>1.9</v>
      </c>
      <c r="BH550" s="823" t="s">
        <v>4455</v>
      </c>
      <c r="BI550" s="823" t="s">
        <v>4456</v>
      </c>
    </row>
    <row r="551" spans="1:61" s="822" customFormat="1" ht="12.75" hidden="1" customHeight="1" x14ac:dyDescent="0.2">
      <c r="A551" s="822" t="s">
        <v>321</v>
      </c>
      <c r="B551" s="575" t="s">
        <v>322</v>
      </c>
      <c r="C551" s="889" t="s">
        <v>107</v>
      </c>
      <c r="D551" s="889" t="s">
        <v>117</v>
      </c>
      <c r="E551" s="699">
        <v>47</v>
      </c>
      <c r="F551" s="1153">
        <v>53</v>
      </c>
      <c r="G551" s="1153" t="s">
        <v>36</v>
      </c>
      <c r="H551" s="1153" t="s">
        <v>36</v>
      </c>
      <c r="I551" t="n">
        <v>127.22</v>
      </c>
      <c r="J551" s="618">
        <f t="shared" si="153"/>
        <v>0.81748152806162566</v>
      </c>
      <c r="K551" s="835">
        <v>0.26</v>
      </c>
      <c r="L551" s="845">
        <v>4</v>
      </c>
      <c r="M551" s="609">
        <f t="shared" si="154"/>
        <v>1.04</v>
      </c>
      <c r="N551" s="828" t="s">
        <v>323</v>
      </c>
      <c r="O551" s="700">
        <v>0.25</v>
      </c>
      <c r="P551" s="603">
        <v>44708</v>
      </c>
      <c r="Q551" s="603">
        <v>44733</v>
      </c>
      <c r="R551" s="609">
        <f t="shared" si="155"/>
        <v>4.0000000000000036</v>
      </c>
      <c r="S551" s="667">
        <f>IF(INDEX(Historical!$D$7:$D$1225,MATCH(B551,Historical!$B$7:$B$1249,0))=0,"n/a",(INDEX(Historical!$C$7:$C$1227,MATCH(B551,Historical!$B$7:$B$1249,0))/INDEX(Historical!$D$7:$D$1225,MATCH(B551,Historical!$B$7:$B$1249,0))-1)*100)</f>
        <v>4.2105263157894868</v>
      </c>
      <c r="T551" s="667">
        <f>IF(INDEX(Historical!$F$7:$F$1218,MATCH(B551,Historical!$B$7:$B$1249,0))=0,"n/a",((INDEX(Historical!$C$7:$C$1227,MATCH(B551,Historical!$B$7:$B$1249,0))/INDEX(Historical!$F$7:$F$1218,MATCH(B551,Historical!$B$7:$B$1249,0)))^(1/3)-1)*100)</f>
        <v>4.4011575622509014</v>
      </c>
      <c r="U551" s="667">
        <f>IF(INDEX(Historical!$H$7:$H$1218,MATCH(B551,Historical!$B$7:$B$1249,0))=0,"n/a",((INDEX(Historical!$C$7:$C$1227,MATCH(B551,Historical!$B$7:$B$1249,0))/INDEX(Historical!$H$7:$H$1218,MATCH(B551,Historical!$B$7:$B$1249,0)))^(1/5)-1)*100)</f>
        <v>4.6168455012877585</v>
      </c>
      <c r="V551" s="667">
        <f>IF(INDEX(Historical!$N$7:$N$1218,MATCH(B551,Historical!$B$7:$B$1249,0))=0,"n/a",((INDEX(Historical!$C$7:$C$1227,MATCH(B551,Historical!$B$7:$B$1249,0))/INDEX(Historical!$N$7:$N$1218,MATCH(B551,Historical!$B$7:$B$1249,0)))^(1/10)-1)*100)</f>
        <v>5.2232769641770593</v>
      </c>
      <c r="W551" s="668">
        <f t="shared" si="156"/>
        <v>0.88389827553690792</v>
      </c>
      <c r="X551" s="669">
        <f t="shared" si="157"/>
        <v>0.24557688836637012</v>
      </c>
      <c r="Y551" s="632"/>
      <c r="Z551" s="618">
        <f t="shared" si="158"/>
        <v>8.1825334382376074</v>
      </c>
      <c r="AA551" s="844">
        <f t="shared" si="159"/>
        <v>10.009441384736427</v>
      </c>
      <c r="AB551" s="845">
        <v>12</v>
      </c>
      <c r="AC551" s="824">
        <v>12.71</v>
      </c>
      <c r="AD551" s="824">
        <v>1.02</v>
      </c>
      <c r="AE551" s="824">
        <v>3.51</v>
      </c>
      <c r="AF551" s="824">
        <v>4.1500000000000004</v>
      </c>
      <c r="AG551" s="824">
        <v>48.199999999999996</v>
      </c>
      <c r="AH551" s="824">
        <v>76.5</v>
      </c>
      <c r="AI551" s="824">
        <v>-0.86</v>
      </c>
      <c r="AJ551" s="824">
        <v>18.8</v>
      </c>
      <c r="AK551" s="824">
        <v>9.8000000000000007</v>
      </c>
      <c r="AL551" s="836">
        <v>5820</v>
      </c>
      <c r="AM551" s="830">
        <v>0.89999999999999991</v>
      </c>
      <c r="AN551" s="824">
        <v>0.14000000000000001</v>
      </c>
      <c r="AO551" s="705">
        <f t="shared" si="160"/>
        <v>-4.5751143553870426</v>
      </c>
      <c r="AP551" s="706">
        <f t="shared" si="161"/>
        <v>5.4343270293493839</v>
      </c>
      <c r="AQ551" s="846">
        <f t="shared" si="162"/>
        <v>35.874422000865991</v>
      </c>
      <c r="AR551" s="618">
        <f>INDEX(Historical!$C$7:$C$1227,MATCH(B551,Historical!$B$7:$B$1249,0))*IF(AH551="n/a",1.03,IF(AH551&lt;0,1.01,IF(AH551&gt;10,1.1,(1+AH551/100))))</f>
        <v>1.089</v>
      </c>
      <c r="AS551" s="844">
        <f t="shared" si="163"/>
        <v>1.09989</v>
      </c>
      <c r="AT551" s="844">
        <f t="shared" si="167"/>
        <v>1.2076792200000002</v>
      </c>
      <c r="AU551" s="844">
        <f t="shared" si="167"/>
        <v>1.3260317835600002</v>
      </c>
      <c r="AV551" s="844">
        <f t="shared" si="167"/>
        <v>1.4559828983488803</v>
      </c>
      <c r="AW551" s="618">
        <f t="shared" si="164"/>
        <v>6.1785839019088806</v>
      </c>
      <c r="AX551" s="713">
        <f t="shared" si="165"/>
        <v>4.8566136628744543</v>
      </c>
      <c r="AY551" s="891">
        <v>0.46</v>
      </c>
      <c r="AZ551" s="830">
        <v>42.76</v>
      </c>
      <c r="BA551" s="830">
        <v>1.9</v>
      </c>
      <c r="BB551" s="830">
        <v>15.9</v>
      </c>
      <c r="BC551" s="830">
        <v>20.97</v>
      </c>
      <c r="BD551" s="865"/>
      <c r="BE551" s="594">
        <v>1976</v>
      </c>
      <c r="BF551" s="856">
        <f t="shared" si="166"/>
        <v>5</v>
      </c>
      <c r="BG551" s="840">
        <v>12.5</v>
      </c>
      <c r="BH551" s="823" t="s">
        <v>4455</v>
      </c>
      <c r="BI551" s="823" t="s">
        <v>4456</v>
      </c>
    </row>
    <row r="552" spans="1:61" s="822" customFormat="1" ht="12.75" hidden="1" customHeight="1" x14ac:dyDescent="0.2">
      <c r="A552" s="829" t="s">
        <v>1553</v>
      </c>
      <c r="B552" s="575" t="s">
        <v>1554</v>
      </c>
      <c r="C552" s="889" t="s">
        <v>152</v>
      </c>
      <c r="D552" s="889" t="s">
        <v>4191</v>
      </c>
      <c r="E552" s="699">
        <v>11</v>
      </c>
      <c r="F552" s="1153">
        <v>430</v>
      </c>
      <c r="G552" s="1153" t="s">
        <v>105</v>
      </c>
      <c r="H552" s="1153" t="s">
        <v>105</v>
      </c>
      <c r="I552" t="n">
        <v>220.73</v>
      </c>
      <c r="J552" s="618">
        <f t="shared" si="153"/>
        <v>0.79735423367915548</v>
      </c>
      <c r="K552" s="835">
        <v>0.44</v>
      </c>
      <c r="L552" s="845">
        <v>4</v>
      </c>
      <c r="M552" s="609">
        <f t="shared" si="154"/>
        <v>1.76</v>
      </c>
      <c r="N552" s="828" t="s">
        <v>697</v>
      </c>
      <c r="O552" s="700">
        <v>0.42</v>
      </c>
      <c r="P552" s="603">
        <v>44790</v>
      </c>
      <c r="Q552" s="603">
        <v>44826</v>
      </c>
      <c r="R552" s="609">
        <f t="shared" si="155"/>
        <v>4.7619047619047663</v>
      </c>
      <c r="S552" s="667">
        <f>IF(INDEX(Historical!$D$7:$D$1225,MATCH(B552,Historical!$B$7:$B$1249,0))=0,"n/a",(INDEX(Historical!$C$7:$C$1227,MATCH(B552,Historical!$B$7:$B$1249,0))/INDEX(Historical!$D$7:$D$1225,MATCH(B552,Historical!$B$7:$B$1249,0))-1)*100)</f>
        <v>3.8461538461538547</v>
      </c>
      <c r="T552" s="667">
        <f>IF(INDEX(Historical!$F$7:$F$1218,MATCH(B552,Historical!$B$7:$B$1249,0))=0,"n/a",((INDEX(Historical!$C$7:$C$1227,MATCH(B552,Historical!$B$7:$B$1249,0))/INDEX(Historical!$F$7:$F$1218,MATCH(B552,Historical!$B$7:$B$1249,0)))^(1/3)-1)*100)</f>
        <v>4.0041911525952045</v>
      </c>
      <c r="U552" s="667">
        <f>IF(INDEX(Historical!$H$7:$H$1218,MATCH(B552,Historical!$B$7:$B$1249,0))=0,"n/a",((INDEX(Historical!$C$7:$C$1227,MATCH(B552,Historical!$B$7:$B$1249,0))/INDEX(Historical!$H$7:$H$1218,MATCH(B552,Historical!$B$7:$B$1249,0)))^(1/5)-1)*100)</f>
        <v>5.1547496797280434</v>
      </c>
      <c r="V552" s="667" t="str">
        <f>IF(INDEX(Historical!$N$7:$N$1218,MATCH(B552,Historical!$B$7:$B$1249,0))=0,"n/a",((INDEX(Historical!$C$7:$C$1227,MATCH(B552,Historical!$B$7:$B$1249,0))/INDEX(Historical!$N$7:$N$1218,MATCH(B552,Historical!$B$7:$B$1249,0)))^(1/10)-1)*100)</f>
        <v>n/a</v>
      </c>
      <c r="W552" s="668" t="str">
        <f t="shared" si="156"/>
        <v>n/a</v>
      </c>
      <c r="X552" s="669">
        <f t="shared" si="157"/>
        <v>0.3014473496916984</v>
      </c>
      <c r="Y552" s="640"/>
      <c r="Z552" s="618">
        <f t="shared" si="158"/>
        <v>32.897196261682247</v>
      </c>
      <c r="AA552" s="844">
        <f t="shared" si="159"/>
        <v>41.257943925233647</v>
      </c>
      <c r="AB552" s="845">
        <v>6</v>
      </c>
      <c r="AC552" s="824">
        <v>5.35</v>
      </c>
      <c r="AD552" s="824">
        <v>1.74</v>
      </c>
      <c r="AE552" s="824">
        <v>9.0299999999999994</v>
      </c>
      <c r="AF552" s="824">
        <v>9.52</v>
      </c>
      <c r="AG552" s="824">
        <v>23.799999999999997</v>
      </c>
      <c r="AH552" s="824">
        <v>63.6</v>
      </c>
      <c r="AI552" s="824">
        <v>12.839999999999998</v>
      </c>
      <c r="AJ552" s="824">
        <v>17.100000000000001</v>
      </c>
      <c r="AK552" s="824">
        <v>24</v>
      </c>
      <c r="AL552" s="836">
        <v>32740.000000000004</v>
      </c>
      <c r="AM552" s="830">
        <v>0.70000000000000007</v>
      </c>
      <c r="AN552" s="824">
        <v>0.23</v>
      </c>
      <c r="AO552" s="705">
        <f t="shared" si="160"/>
        <v>-35.305840011826447</v>
      </c>
      <c r="AP552" s="706">
        <f t="shared" si="161"/>
        <v>5.9521039134071989</v>
      </c>
      <c r="AQ552" s="846">
        <f t="shared" si="162"/>
        <v>317.81209288824471</v>
      </c>
      <c r="AR552" s="618">
        <f>INDEX(Historical!$C$7:$C$1227,MATCH(B552,Historical!$B$7:$B$1249,0))*IF(AH552="n/a",1.03,IF(AH552&lt;0,1.01,IF(AH552&gt;10,1.1,(1+AH552/100))))</f>
        <v>1.7820000000000003</v>
      </c>
      <c r="AS552" s="844">
        <f t="shared" si="163"/>
        <v>1.9602000000000004</v>
      </c>
      <c r="AT552" s="844">
        <f t="shared" si="167"/>
        <v>2.1562200000000007</v>
      </c>
      <c r="AU552" s="844">
        <f t="shared" si="167"/>
        <v>2.3718420000000009</v>
      </c>
      <c r="AV552" s="844">
        <f t="shared" si="167"/>
        <v>2.6090262000000011</v>
      </c>
      <c r="AW552" s="618">
        <f t="shared" si="164"/>
        <v>10.879288200000003</v>
      </c>
      <c r="AX552" s="713">
        <f t="shared" si="165"/>
        <v>4.9287764236850471</v>
      </c>
      <c r="AY552" s="891">
        <v>0.47</v>
      </c>
      <c r="AZ552" s="830">
        <v>21.54</v>
      </c>
      <c r="BA552" s="830">
        <v>-14.35</v>
      </c>
      <c r="BB552" s="830">
        <v>4.3499999999999996</v>
      </c>
      <c r="BC552" s="830">
        <v>2.54</v>
      </c>
      <c r="BD552" s="865"/>
      <c r="BE552" s="594">
        <v>2012</v>
      </c>
      <c r="BF552" s="856">
        <f t="shared" si="166"/>
        <v>1</v>
      </c>
      <c r="BG552" s="840">
        <v>15.8</v>
      </c>
      <c r="BH552" s="823" t="s">
        <v>4455</v>
      </c>
      <c r="BI552" s="823" t="s">
        <v>4456</v>
      </c>
    </row>
    <row r="553" spans="1:61" s="822" customFormat="1" ht="12.75" hidden="1" customHeight="1" x14ac:dyDescent="0.2">
      <c r="A553" s="822" t="s">
        <v>5074</v>
      </c>
      <c r="B553" s="575" t="s">
        <v>742</v>
      </c>
      <c r="C553" s="889" t="s">
        <v>107</v>
      </c>
      <c r="D553" s="889" t="s">
        <v>117</v>
      </c>
      <c r="E553" s="699">
        <v>27</v>
      </c>
      <c r="F553" s="1153">
        <v>130</v>
      </c>
      <c r="G553" s="1150" t="s">
        <v>105</v>
      </c>
      <c r="H553" s="1150" t="s">
        <v>105</v>
      </c>
      <c r="I553">
        <v>186.03</v>
      </c>
      <c r="J553" s="618">
        <f t="shared" si="153"/>
        <v>0.79557060689136161</v>
      </c>
      <c r="K553" s="842">
        <v>0.37</v>
      </c>
      <c r="L553" s="845">
        <v>4</v>
      </c>
      <c r="M553" s="609">
        <f t="shared" si="154"/>
        <v>1.48</v>
      </c>
      <c r="N553" s="828" t="s">
        <v>150</v>
      </c>
      <c r="O553" s="701">
        <v>0.36</v>
      </c>
      <c r="P553" s="603">
        <v>44634</v>
      </c>
      <c r="Q553" s="603">
        <v>44651</v>
      </c>
      <c r="R553" s="609">
        <f t="shared" si="155"/>
        <v>2.7777777777777803</v>
      </c>
      <c r="S553" s="667">
        <f>IF(INDEX(Historical!$D$7:$D$1225,MATCH(B553,Historical!$B$7:$B$1249,0))=0,"n/a",(INDEX(Historical!$C$7:$C$1227,MATCH(B553,Historical!$B$7:$B$1249,0))/INDEX(Historical!$D$7:$D$1225,MATCH(B553,Historical!$B$7:$B$1249,0))-1)*100)</f>
        <v>2.8571428571428692</v>
      </c>
      <c r="T553" s="667">
        <f>IF(INDEX(Historical!$F$7:$F$1218,MATCH(B553,Historical!$B$7:$B$1249,0))=0,"n/a",((INDEX(Historical!$C$7:$C$1227,MATCH(B553,Historical!$B$7:$B$1249,0))/INDEX(Historical!$F$7:$F$1218,MATCH(B553,Historical!$B$7:$B$1249,0)))^(1/3)-1)*100)</f>
        <v>2.9428498400178693</v>
      </c>
      <c r="U553" s="667">
        <f>IF(INDEX(Historical!$H$7:$H$1218,MATCH(B553,Historical!$B$7:$B$1249,0))=0,"n/a",((INDEX(Historical!$C$7:$C$1227,MATCH(B553,Historical!$B$7:$B$1249,0))/INDEX(Historical!$H$7:$H$1218,MATCH(B553,Historical!$B$7:$B$1249,0)))^(1/5)-1)*100)</f>
        <v>3.0358033101851145</v>
      </c>
      <c r="V553" s="667">
        <f>IF(INDEX(Historical!$N$7:$N$1218,MATCH(B553,Historical!$B$7:$B$1249,0))=0,"n/a",((INDEX(Historical!$C$7:$C$1227,MATCH(B553,Historical!$B$7:$B$1249,0))/INDEX(Historical!$N$7:$N$1218,MATCH(B553,Historical!$B$7:$B$1249,0)))^(1/10)-1)*100)</f>
        <v>3.3077529462111066</v>
      </c>
      <c r="W553" s="668">
        <f t="shared" si="156"/>
        <v>0.91778417540599611</v>
      </c>
      <c r="X553" s="669" t="str">
        <f t="shared" si="157"/>
        <v>n/a</v>
      </c>
      <c r="Y553" s="834" t="s">
        <v>743</v>
      </c>
      <c r="Z553" s="618" t="str">
        <f t="shared" si="158"/>
        <v>n/a</v>
      </c>
      <c r="AA553" s="844" t="str">
        <f t="shared" si="159"/>
        <v>n/a</v>
      </c>
      <c r="AB553" s="845">
        <v>12</v>
      </c>
      <c r="AC553" s="824">
        <v>-31.2</v>
      </c>
      <c r="AD553" s="824" t="s">
        <v>135</v>
      </c>
      <c r="AE553" s="824">
        <v>1.82</v>
      </c>
      <c r="AF553" s="824">
        <v>1.94</v>
      </c>
      <c r="AG553" s="824">
        <v>-26.200000000000003</v>
      </c>
      <c r="AH553" s="825">
        <v>-110.3</v>
      </c>
      <c r="AI553" s="825">
        <v>339.9</v>
      </c>
      <c r="AJ553" s="824">
        <v>-16.400000000000002</v>
      </c>
      <c r="AK553" s="824">
        <v>23.599999999999998</v>
      </c>
      <c r="AL553" s="836">
        <v>8189.9999999999991</v>
      </c>
      <c r="AM553" s="830">
        <v>0.1</v>
      </c>
      <c r="AN553" s="824">
        <v>0.28000000000000003</v>
      </c>
      <c r="AO553" s="705" t="str">
        <f t="shared" si="160"/>
        <v>n/a</v>
      </c>
      <c r="AP553" s="706">
        <f t="shared" si="161"/>
        <v>3.8313739170764762</v>
      </c>
      <c r="AQ553" s="846" t="str">
        <f t="shared" si="162"/>
        <v>n/a</v>
      </c>
      <c r="AR553" s="618">
        <f>INDEX(Historical!$C$7:$C$1227,MATCH(B553,Historical!$B$7:$B$1249,0))*IF(AH553="n/a",1.03,IF(AH553&lt;0,1.01,IF(AH553&gt;10,1.1,(1+AH553/100))))</f>
        <v>1.4543999999999999</v>
      </c>
      <c r="AS553" s="844">
        <f t="shared" si="163"/>
        <v>1.5998399999999999</v>
      </c>
      <c r="AT553" s="844">
        <f t="shared" si="167"/>
        <v>1.7598240000000001</v>
      </c>
      <c r="AU553" s="844">
        <f t="shared" si="167"/>
        <v>1.9358064000000001</v>
      </c>
      <c r="AV553" s="844">
        <f t="shared" si="167"/>
        <v>2.1293870400000001</v>
      </c>
      <c r="AW553" s="618">
        <f t="shared" si="164"/>
        <v>8.8792574399999999</v>
      </c>
      <c r="AX553" s="713">
        <f t="shared" si="165"/>
        <v>4.7730244799225936</v>
      </c>
      <c r="AY553" s="891">
        <v>0.4</v>
      </c>
      <c r="AZ553" s="830">
        <v>52.129999999999995</v>
      </c>
      <c r="BA553" s="830">
        <v>0.4</v>
      </c>
      <c r="BB553" s="830">
        <v>21.16</v>
      </c>
      <c r="BC553" s="830">
        <v>27.04</v>
      </c>
      <c r="BD553" s="865"/>
      <c r="BE553" s="594">
        <v>1996</v>
      </c>
      <c r="BF553" s="856">
        <f t="shared" si="166"/>
        <v>3</v>
      </c>
      <c r="BG553" s="840">
        <v>-3.8</v>
      </c>
      <c r="BH553" s="823" t="s">
        <v>4455</v>
      </c>
      <c r="BI553" s="823" t="s">
        <v>4456</v>
      </c>
    </row>
    <row r="554" spans="1:61" s="822" customFormat="1" ht="12.75" hidden="1" customHeight="1" x14ac:dyDescent="0.2">
      <c r="A554" s="822" t="s">
        <v>5075</v>
      </c>
      <c r="B554" s="575" t="s">
        <v>1560</v>
      </c>
      <c r="C554" s="889" t="s">
        <v>111</v>
      </c>
      <c r="D554" s="889" t="s">
        <v>4229</v>
      </c>
      <c r="E554" s="699">
        <v>13</v>
      </c>
      <c r="F554" s="1153">
        <v>306</v>
      </c>
      <c r="G554" s="1128" t="s">
        <v>36</v>
      </c>
      <c r="H554" s="1128" t="s">
        <v>114</v>
      </c>
      <c r="I554" t="n">
        <v>259.81</v>
      </c>
      <c r="J554" s="618">
        <f t="shared" si="153"/>
        <v>1.8167122127708708</v>
      </c>
      <c r="K554" s="835">
        <v>1.18</v>
      </c>
      <c r="L554" s="845">
        <v>4</v>
      </c>
      <c r="M554" s="609">
        <f t="shared" si="154"/>
        <v>4.72</v>
      </c>
      <c r="N554" s="828" t="s">
        <v>141</v>
      </c>
      <c r="O554" s="700">
        <v>1.1200000000000001</v>
      </c>
      <c r="P554" s="603">
        <v>44875</v>
      </c>
      <c r="Q554" s="603">
        <v>44907</v>
      </c>
      <c r="R554" s="609">
        <f t="shared" si="155"/>
        <v>5.3571428571428417</v>
      </c>
      <c r="S554" s="667">
        <f>IF(INDEX(Historical!$D$7:$D$1225,MATCH(B554,Historical!$B$7:$B$1249,0))=0,"n/a",(INDEX(Historical!$C$7:$C$1227,MATCH(B554,Historical!$B$7:$B$1249,0))/INDEX(Historical!$D$7:$D$1225,MATCH(B554,Historical!$B$7:$B$1249,0))-1)*100)</f>
        <v>4.8426150121065437</v>
      </c>
      <c r="T554" s="667">
        <f>IF(INDEX(Historical!$F$7:$F$1218,MATCH(B554,Historical!$B$7:$B$1249,0))=0,"n/a",((INDEX(Historical!$C$7:$C$1227,MATCH(B554,Historical!$B$7:$B$1249,0))/INDEX(Historical!$F$7:$F$1218,MATCH(B554,Historical!$B$7:$B$1249,0)))^(1/3)-1)*100)</f>
        <v>5.9083303049897173</v>
      </c>
      <c r="U554" s="667">
        <f>IF(INDEX(Historical!$H$7:$H$1218,MATCH(B554,Historical!$B$7:$B$1249,0))=0,"n/a",((INDEX(Historical!$C$7:$C$1227,MATCH(B554,Historical!$B$7:$B$1249,0))/INDEX(Historical!$H$7:$H$1218,MATCH(B554,Historical!$B$7:$B$1249,0)))^(1/5)-1)*100)</f>
        <v>8.0876209984477967</v>
      </c>
      <c r="V554" s="667">
        <f>IF(INDEX(Historical!$N$7:$N$1218,MATCH(B554,Historical!$B$7:$B$1249,0))=0,"n/a",((INDEX(Historical!$C$7:$C$1227,MATCH(B554,Historical!$B$7:$B$1249,0))/INDEX(Historical!$N$7:$N$1218,MATCH(B554,Historical!$B$7:$B$1249,0)))^(1/10)-1)*100)</f>
        <v>10.819355434766752</v>
      </c>
      <c r="W554" s="668">
        <f t="shared" si="156"/>
        <v>0.74751412385059079</v>
      </c>
      <c r="X554" s="669">
        <f t="shared" si="157"/>
        <v>1.7581784779234342</v>
      </c>
      <c r="Y554" s="637"/>
      <c r="Z554" s="618">
        <f t="shared" si="158"/>
        <v>59.222082810539526</v>
      </c>
      <c r="AA554" s="844">
        <f t="shared" si="159"/>
        <v>32.598494353826851</v>
      </c>
      <c r="AB554" s="845">
        <v>9</v>
      </c>
      <c r="AC554" s="824">
        <v>7.97</v>
      </c>
      <c r="AD554" s="824">
        <v>2.97</v>
      </c>
      <c r="AE554" s="824">
        <v>3.85</v>
      </c>
      <c r="AF554" s="824">
        <v>10.98</v>
      </c>
      <c r="AG554" s="824">
        <v>36.299999999999997</v>
      </c>
      <c r="AH554" s="824">
        <v>-31.2</v>
      </c>
      <c r="AI554" s="824">
        <v>10.01</v>
      </c>
      <c r="AJ554" s="824">
        <v>4.5999999999999996</v>
      </c>
      <c r="AK554" s="824">
        <v>10.95</v>
      </c>
      <c r="AL554" s="836">
        <v>29860</v>
      </c>
      <c r="AM554" s="831">
        <v>0.16</v>
      </c>
      <c r="AN554" s="824">
        <v>1.41</v>
      </c>
      <c r="AO554" s="705">
        <f t="shared" si="160"/>
        <v>-22.694161142608184</v>
      </c>
      <c r="AP554" s="706">
        <f t="shared" si="161"/>
        <v>9.9043332112186668</v>
      </c>
      <c r="AQ554" s="846">
        <f t="shared" si="162"/>
        <v>298.84916001751219</v>
      </c>
      <c r="AR554" s="618">
        <f>INDEX(Historical!$C$7:$C$1227,MATCH(B554,Historical!$B$7:$B$1249,0))*IF(AH554="n/a",1.03,IF(AH554&lt;0,1.01,IF(AH554&gt;10,1.1,(1+AH554/100))))</f>
        <v>4.3733000000000004</v>
      </c>
      <c r="AS554" s="844">
        <f t="shared" si="163"/>
        <v>4.8106300000000006</v>
      </c>
      <c r="AT554" s="844">
        <f t="shared" si="167"/>
        <v>5.2916930000000013</v>
      </c>
      <c r="AU554" s="844">
        <f t="shared" si="167"/>
        <v>5.8208623000000017</v>
      </c>
      <c r="AV554" s="844">
        <f t="shared" si="167"/>
        <v>6.4029485300000024</v>
      </c>
      <c r="AW554" s="618">
        <f t="shared" si="164"/>
        <v>26.699433830000007</v>
      </c>
      <c r="AX554" s="713">
        <f t="shared" si="165"/>
        <v>10.276522778184061</v>
      </c>
      <c r="AY554" s="891">
        <v>1.47</v>
      </c>
      <c r="AZ554" s="830">
        <v>39</v>
      </c>
      <c r="BA554" s="830">
        <v>-25.569999999999997</v>
      </c>
      <c r="BB554" s="830">
        <v>9.25</v>
      </c>
      <c r="BC554" s="830">
        <v>10.26</v>
      </c>
      <c r="BD554" s="865"/>
      <c r="BE554" s="594">
        <v>2010</v>
      </c>
      <c r="BF554" s="856">
        <f t="shared" si="166"/>
        <v>1</v>
      </c>
      <c r="BG554" s="840">
        <v>8.6</v>
      </c>
      <c r="BH554" s="823" t="s">
        <v>4455</v>
      </c>
      <c r="BI554" s="823" t="s">
        <v>4456</v>
      </c>
    </row>
    <row r="555" spans="1:61" s="822" customFormat="1" ht="12.75" hidden="1" customHeight="1" x14ac:dyDescent="0.2">
      <c r="A555" s="829" t="s">
        <v>5076</v>
      </c>
      <c r="B555" s="575" t="s">
        <v>758</v>
      </c>
      <c r="C555" s="889" t="s">
        <v>111</v>
      </c>
      <c r="D555" s="889" t="s">
        <v>4227</v>
      </c>
      <c r="E555" s="699">
        <v>30</v>
      </c>
      <c r="F555" s="1153">
        <v>105</v>
      </c>
      <c r="G555" s="1150" t="s">
        <v>105</v>
      </c>
      <c r="H555" s="1150" t="s">
        <v>105</v>
      </c>
      <c r="I555" t="n">
        <v>431.33</v>
      </c>
      <c r="J555" s="618">
        <f t="shared" si="153"/>
        <v>0.6329260658892264</v>
      </c>
      <c r="K555" s="842">
        <v>0.6825</v>
      </c>
      <c r="L555" s="845">
        <v>4</v>
      </c>
      <c r="M555" s="609">
        <f t="shared" si="154"/>
        <v>2.73</v>
      </c>
      <c r="N555" s="828" t="s">
        <v>222</v>
      </c>
      <c r="O555" s="701">
        <v>0.62</v>
      </c>
      <c r="P555" s="603">
        <v>44932</v>
      </c>
      <c r="Q555" s="603">
        <v>44949</v>
      </c>
      <c r="R555" s="609">
        <f t="shared" si="155"/>
        <v>10.080645161290324</v>
      </c>
      <c r="S555" s="667">
        <f>IF(INDEX(Historical!$D$7:$D$1225,MATCH(B555,Historical!$B$7:$B$1249,0))=0,"n/a",(INDEX(Historical!$C$7:$C$1227,MATCH(B555,Historical!$B$7:$B$1249,0))/INDEX(Historical!$D$7:$D$1225,MATCH(B555,Historical!$B$7:$B$1249,0))-1)*100)</f>
        <v>9.7560975609756184</v>
      </c>
      <c r="T555" s="667">
        <f>IF(INDEX(Historical!$F$7:$F$1218,MATCH(B555,Historical!$B$7:$B$1249,0))=0,"n/a",((INDEX(Historical!$C$7:$C$1227,MATCH(B555,Historical!$B$7:$B$1249,0))/INDEX(Historical!$F$7:$F$1218,MATCH(B555,Historical!$B$7:$B$1249,0)))^(1/3)-1)*100)</f>
        <v>10.891823393038823</v>
      </c>
      <c r="U555" s="667">
        <f>IF(INDEX(Historical!$H$7:$H$1218,MATCH(B555,Historical!$B$7:$B$1249,0))=0,"n/a",((INDEX(Historical!$C$7:$C$1227,MATCH(B555,Historical!$B$7:$B$1249,0))/INDEX(Historical!$H$7:$H$1218,MATCH(B555,Historical!$B$7:$B$1249,0)))^(1/5)-1)*100)</f>
        <v>13.396657763302722</v>
      </c>
      <c r="V555" s="667">
        <f>IF(INDEX(Historical!$N$7:$N$1218,MATCH(B555,Historical!$B$7:$B$1249,0))=0,"n/a",((INDEX(Historical!$C$7:$C$1227,MATCH(B555,Historical!$B$7:$B$1249,0))/INDEX(Historical!$N$7:$N$1218,MATCH(B555,Historical!$B$7:$B$1249,0)))^(1/10)-1)*100)</f>
        <v>17.726161561467912</v>
      </c>
      <c r="W555" s="668">
        <f t="shared" si="156"/>
        <v>0.75575627113901467</v>
      </c>
      <c r="X555" s="669">
        <f t="shared" si="157"/>
        <v>1.7862210351070296</v>
      </c>
      <c r="Y555" s="634"/>
      <c r="Z555" s="618">
        <f t="shared" si="158"/>
        <v>31.058020477815703</v>
      </c>
      <c r="AA555" s="844">
        <f t="shared" si="159"/>
        <v>49.070534698521051</v>
      </c>
      <c r="AB555" s="845">
        <v>12</v>
      </c>
      <c r="AC555" s="824">
        <v>8.7899999999999991</v>
      </c>
      <c r="AD555" s="824">
        <v>4.5</v>
      </c>
      <c r="AE555" s="824">
        <v>8.25</v>
      </c>
      <c r="AF555" s="824">
        <v>3.25</v>
      </c>
      <c r="AG555" s="824">
        <v>22</v>
      </c>
      <c r="AH555" s="824">
        <v>18.099999999999998</v>
      </c>
      <c r="AI555" s="824">
        <v>12.740000000000002</v>
      </c>
      <c r="AJ555" s="824">
        <v>7.5</v>
      </c>
      <c r="AK555" s="824">
        <v>10.75</v>
      </c>
      <c r="AL555" s="836">
        <v>45010</v>
      </c>
      <c r="AM555" s="830">
        <v>0.3</v>
      </c>
      <c r="AN555" s="824">
        <v>0.48</v>
      </c>
      <c r="AO555" s="705">
        <f t="shared" si="160"/>
        <v>-35.040950869329102</v>
      </c>
      <c r="AP555" s="706">
        <f t="shared" si="161"/>
        <v>14.029583829191948</v>
      </c>
      <c r="AQ555" s="846">
        <f t="shared" si="162"/>
        <v>166.23234444972508</v>
      </c>
      <c r="AR555" s="618">
        <f>INDEX(Historical!$C$7:$C$1227,MATCH(B555,Historical!$B$7:$B$1249,0))*IF(AH555="n/a",1.03,IF(AH555&lt;0,1.01,IF(AH555&gt;10,1.1,(1+AH555/100))))</f>
        <v>2.4750000000000001</v>
      </c>
      <c r="AS555" s="844">
        <f t="shared" si="163"/>
        <v>2.7225000000000001</v>
      </c>
      <c r="AT555" s="844">
        <f t="shared" si="167"/>
        <v>2.9947500000000002</v>
      </c>
      <c r="AU555" s="844">
        <f t="shared" si="167"/>
        <v>3.2942250000000004</v>
      </c>
      <c r="AV555" s="844">
        <f t="shared" si="167"/>
        <v>3.6236475000000006</v>
      </c>
      <c r="AW555" s="618">
        <f t="shared" si="164"/>
        <v>15.110122500000001</v>
      </c>
      <c r="AX555" s="713">
        <f t="shared" si="165"/>
        <v>3.5031466626480885</v>
      </c>
      <c r="AY555" s="891">
        <v>1.08</v>
      </c>
      <c r="AZ555" s="830">
        <v>23.21</v>
      </c>
      <c r="BA555" s="830">
        <v>-11.21</v>
      </c>
      <c r="BB555" s="830">
        <v>11.04</v>
      </c>
      <c r="BC555" s="830">
        <v>4.1099999999999994</v>
      </c>
      <c r="BD555" s="865"/>
      <c r="BE555" s="594">
        <v>1994</v>
      </c>
      <c r="BF555" s="856">
        <f t="shared" si="166"/>
        <v>3</v>
      </c>
      <c r="BG555" s="840">
        <v>11.700000000000001</v>
      </c>
      <c r="BH555" s="823" t="s">
        <v>4455</v>
      </c>
      <c r="BI555" s="823" t="s">
        <v>4456</v>
      </c>
    </row>
    <row r="556" spans="1:61" s="822" customFormat="1" hidden="1" x14ac:dyDescent="0.2">
      <c r="A556" s="822" t="s">
        <v>324</v>
      </c>
      <c r="B556" s="575" t="s">
        <v>325</v>
      </c>
      <c r="C556" s="889" t="s">
        <v>122</v>
      </c>
      <c r="D556" s="889" t="s">
        <v>4043</v>
      </c>
      <c r="E556" s="699">
        <v>49</v>
      </c>
      <c r="F556" s="1153">
        <v>47</v>
      </c>
      <c r="G556" s="1086" t="s">
        <v>36</v>
      </c>
      <c r="H556" s="1086" t="s">
        <v>36</v>
      </c>
      <c r="I556" t="n">
        <v>103.71</v>
      </c>
      <c r="J556" s="618">
        <f t="shared" si="153"/>
        <v>1.6199016488284639</v>
      </c>
      <c r="K556" s="835">
        <v>0.42</v>
      </c>
      <c r="L556" s="845">
        <v>4</v>
      </c>
      <c r="M556" s="609">
        <f t="shared" si="154"/>
        <v>1.68</v>
      </c>
      <c r="N556" s="828" t="s">
        <v>159</v>
      </c>
      <c r="O556" s="700">
        <v>0.4</v>
      </c>
      <c r="P556" s="603">
        <v>44848</v>
      </c>
      <c r="Q556" s="603">
        <v>44865</v>
      </c>
      <c r="R556" s="609">
        <f t="shared" si="155"/>
        <v>4.9999999999999902</v>
      </c>
      <c r="S556" s="667">
        <f>IF(INDEX(Historical!$D$7:$D$1225,MATCH(B556,Historical!$B$7:$B$1249,0))=0,"n/a",(INDEX(Historical!$C$7:$C$1227,MATCH(B556,Historical!$B$7:$B$1249,0))/INDEX(Historical!$D$7:$D$1225,MATCH(B556,Historical!$B$7:$B$1249,0))-1)*100)</f>
        <v>5.4794520547945202</v>
      </c>
      <c r="T556" s="667">
        <f>IF(INDEX(Historical!$F$7:$F$1218,MATCH(B556,Historical!$B$7:$B$1249,0))=0,"n/a",((INDEX(Historical!$C$7:$C$1227,MATCH(B556,Historical!$B$7:$B$1249,0))/INDEX(Historical!$F$7:$F$1218,MATCH(B556,Historical!$B$7:$B$1249,0)))^(1/3)-1)*100)</f>
        <v>5.539850599236229</v>
      </c>
      <c r="U556" s="667">
        <f>IF(INDEX(Historical!$H$7:$H$1218,MATCH(B556,Historical!$B$7:$B$1249,0))=0,"n/a",((INDEX(Historical!$C$7:$C$1227,MATCH(B556,Historical!$B$7:$B$1249,0))/INDEX(Historical!$H$7:$H$1218,MATCH(B556,Historical!$B$7:$B$1249,0)))^(1/5)-1)*100)</f>
        <v>6.481372328946744</v>
      </c>
      <c r="V556" s="667">
        <f>IF(INDEX(Historical!$N$7:$N$1218,MATCH(B556,Historical!$B$7:$B$1249,0))=0,"n/a",((INDEX(Historical!$C$7:$C$1227,MATCH(B556,Historical!$B$7:$B$1249,0))/INDEX(Historical!$N$7:$N$1218,MATCH(B556,Historical!$B$7:$B$1249,0)))^(1/10)-1)*100)</f>
        <v>6.185789690043908</v>
      </c>
      <c r="W556" s="668">
        <f t="shared" si="156"/>
        <v>1.0477841397321637</v>
      </c>
      <c r="X556" s="669">
        <f t="shared" si="157"/>
        <v>0.28552301008575964</v>
      </c>
      <c r="Y556" s="626"/>
      <c r="Z556" s="618">
        <f t="shared" si="158"/>
        <v>41.379310344827594</v>
      </c>
      <c r="AA556" s="844">
        <f t="shared" si="159"/>
        <v>25.544334975369459</v>
      </c>
      <c r="AB556" s="845">
        <v>5</v>
      </c>
      <c r="AC556" s="824">
        <v>4.0599999999999996</v>
      </c>
      <c r="AD556" s="824">
        <v>1.19</v>
      </c>
      <c r="AE556" s="824">
        <v>1.86</v>
      </c>
      <c r="AF556" s="824">
        <v>6.5</v>
      </c>
      <c r="AG556" s="824" t="s">
        <v>135</v>
      </c>
      <c r="AH556" s="824">
        <v>-1.9</v>
      </c>
      <c r="AI556" s="824">
        <v>12.91</v>
      </c>
      <c r="AJ556" s="824">
        <v>22.7</v>
      </c>
      <c r="AK556" s="824">
        <v>20.990000000000002</v>
      </c>
      <c r="AL556" s="836">
        <v>13030</v>
      </c>
      <c r="AM556" s="830">
        <v>1.2</v>
      </c>
      <c r="AN556" s="824">
        <v>1.42</v>
      </c>
      <c r="AO556" s="705">
        <f t="shared" si="160"/>
        <v>-17.443060997594252</v>
      </c>
      <c r="AP556" s="706">
        <f t="shared" si="161"/>
        <v>8.1012739777752074</v>
      </c>
      <c r="AQ556" s="846">
        <f t="shared" si="162"/>
        <v>171.6518829023658</v>
      </c>
      <c r="AR556" s="618">
        <f>INDEX(Historical!$C$7:$C$1227,MATCH(B556,Historical!$B$7:$B$1249,0))*IF(AH556="n/a",1.03,IF(AH556&lt;0,1.01,IF(AH556&gt;10,1.1,(1+AH556/100))))</f>
        <v>1.5554000000000001</v>
      </c>
      <c r="AS556" s="844">
        <f t="shared" si="163"/>
        <v>1.7109400000000003</v>
      </c>
      <c r="AT556" s="844">
        <f t="shared" si="167"/>
        <v>1.8820340000000004</v>
      </c>
      <c r="AU556" s="844">
        <f t="shared" si="167"/>
        <v>2.0702374000000008</v>
      </c>
      <c r="AV556" s="844">
        <f t="shared" si="167"/>
        <v>2.2772611400000011</v>
      </c>
      <c r="AW556" s="618">
        <f t="shared" si="164"/>
        <v>9.4958725400000024</v>
      </c>
      <c r="AX556" s="713">
        <f t="shared" si="165"/>
        <v>9.1561783241731778</v>
      </c>
      <c r="AY556" s="891">
        <v>0.98</v>
      </c>
      <c r="AZ556" s="830">
        <v>38.979999999999997</v>
      </c>
      <c r="BA556" s="830">
        <v>-0.37</v>
      </c>
      <c r="BB556" s="830">
        <v>11.35</v>
      </c>
      <c r="BC556" s="830">
        <v>18.5</v>
      </c>
      <c r="BD556" s="865"/>
      <c r="BE556" s="594">
        <v>1975</v>
      </c>
      <c r="BF556" s="856">
        <f t="shared" si="166"/>
        <v>5</v>
      </c>
      <c r="BG556" s="840" t="s">
        <v>135</v>
      </c>
      <c r="BH556" s="823" t="s">
        <v>4455</v>
      </c>
      <c r="BI556" s="823" t="s">
        <v>4456</v>
      </c>
    </row>
    <row r="557" spans="1:61" s="822" customFormat="1" ht="12.75" hidden="1" customHeight="1" x14ac:dyDescent="0.2">
      <c r="A557" s="829" t="s">
        <v>5225</v>
      </c>
      <c r="B557" s="575" t="s">
        <v>5224</v>
      </c>
      <c r="C557" s="889" t="s">
        <v>111</v>
      </c>
      <c r="D557" s="889" t="s">
        <v>4229</v>
      </c>
      <c r="E557" s="699">
        <v>18</v>
      </c>
      <c r="F557" s="1153">
        <v>216</v>
      </c>
      <c r="G557" s="1086" t="s">
        <v>105</v>
      </c>
      <c r="H557" s="1086" t="s">
        <v>105</v>
      </c>
      <c r="I557" t="n">
        <v>119.85</v>
      </c>
      <c r="J557" s="618">
        <f t="shared" si="153"/>
        <v>1.1681268251981645</v>
      </c>
      <c r="K557" s="835">
        <v>0.35</v>
      </c>
      <c r="L557" s="845">
        <v>4</v>
      </c>
      <c r="M557" s="609">
        <f t="shared" si="154"/>
        <v>1.4</v>
      </c>
      <c r="N557" s="828" t="s">
        <v>238</v>
      </c>
      <c r="O557" s="700">
        <v>0.33</v>
      </c>
      <c r="P557" s="603">
        <v>44741</v>
      </c>
      <c r="Q557" s="603">
        <v>44756</v>
      </c>
      <c r="R557" s="609">
        <f t="shared" si="155"/>
        <v>6.060606060606049</v>
      </c>
      <c r="S557" s="667">
        <f>IF(INDEX(Historical!$D$7:$D$1225,MATCH(B557,Historical!$B$7:$B$1249,0))=0,"n/a",(INDEX(Historical!$C$7:$C$1227,MATCH(B557,Historical!$B$7:$B$1249,0))/INDEX(Historical!$D$7:$D$1225,MATCH(B557,Historical!$B$7:$B$1249,0))-1)*100)</f>
        <v>5.0000000000000044</v>
      </c>
      <c r="T557" s="667">
        <f>IF(INDEX(Historical!$F$7:$F$1218,MATCH(B557,Historical!$B$7:$B$1249,0))=0,"n/a",((INDEX(Historical!$C$7:$C$1227,MATCH(B557,Historical!$B$7:$B$1249,0))/INDEX(Historical!$F$7:$F$1218,MATCH(B557,Historical!$B$7:$B$1249,0)))^(1/3)-1)*100)</f>
        <v>5.2726599609396407</v>
      </c>
      <c r="U557" s="667">
        <f>IF(INDEX(Historical!$H$7:$H$1218,MATCH(B557,Historical!$B$7:$B$1249,0))=0,"n/a",((INDEX(Historical!$C$7:$C$1227,MATCH(B557,Historical!$B$7:$B$1249,0))/INDEX(Historical!$H$7:$H$1218,MATCH(B557,Historical!$B$7:$B$1249,0)))^(1/5)-1)*100)</f>
        <v>6.0348285026669224</v>
      </c>
      <c r="V557" s="667">
        <f>IF(INDEX(Historical!$N$7:$N$1218,MATCH(B557,Historical!$B$7:$B$1249,0))=0,"n/a",((INDEX(Historical!$C$7:$C$1227,MATCH(B557,Historical!$B$7:$B$1249,0))/INDEX(Historical!$N$7:$N$1218,MATCH(B557,Historical!$B$7:$B$1249,0)))^(1/10)-1)*100)</f>
        <v>6.0540481614018704</v>
      </c>
      <c r="W557" s="668">
        <f t="shared" si="156"/>
        <v>0.99682532113677513</v>
      </c>
      <c r="X557" s="669" t="str">
        <f t="shared" si="157"/>
        <v>n/a</v>
      </c>
      <c r="Y557" s="638"/>
      <c r="Z557" s="618">
        <f t="shared" si="158"/>
        <v>24.604569420035148</v>
      </c>
      <c r="AA557" s="844">
        <f t="shared" si="159"/>
        <v>21.063268892794373</v>
      </c>
      <c r="AB557" s="845">
        <v>12</v>
      </c>
      <c r="AC557" s="824">
        <v>5.69</v>
      </c>
      <c r="AD557" s="824">
        <v>2.99</v>
      </c>
      <c r="AE557" s="824">
        <v>1.64</v>
      </c>
      <c r="AF557" s="824">
        <v>1.38</v>
      </c>
      <c r="AG557" s="824">
        <v>6.1</v>
      </c>
      <c r="AH557" s="824">
        <v>-5.2</v>
      </c>
      <c r="AI557" s="824">
        <v>5.4899999999999993</v>
      </c>
      <c r="AJ557" s="824">
        <v>-0.5</v>
      </c>
      <c r="AK557" s="824">
        <v>7.5</v>
      </c>
      <c r="AL557" s="836">
        <v>8520</v>
      </c>
      <c r="AM557" s="830">
        <v>0.2</v>
      </c>
      <c r="AN557" s="824">
        <v>0.36</v>
      </c>
      <c r="AO557" s="705">
        <f t="shared" si="160"/>
        <v>-13.860313564929285</v>
      </c>
      <c r="AP557" s="706">
        <f t="shared" si="161"/>
        <v>7.2029553278650873</v>
      </c>
      <c r="AQ557" s="846">
        <f t="shared" si="162"/>
        <v>13.660920816760424</v>
      </c>
      <c r="AR557" s="618">
        <f>INDEX(Historical!$C$7:$C$1227,MATCH(B557,Historical!$B$7:$B$1249,0))*IF(AH557="n/a",1.03,IF(AH557&lt;0,1.01,IF(AH557&gt;10,1.1,(1+AH557/100))))</f>
        <v>1.2726</v>
      </c>
      <c r="AS557" s="844">
        <f t="shared" si="163"/>
        <v>1.34246574</v>
      </c>
      <c r="AT557" s="844">
        <f t="shared" si="167"/>
        <v>1.4431506704999999</v>
      </c>
      <c r="AU557" s="844">
        <f t="shared" si="167"/>
        <v>1.5513869707874999</v>
      </c>
      <c r="AV557" s="844">
        <f t="shared" si="167"/>
        <v>1.6677409935965624</v>
      </c>
      <c r="AW557" s="618">
        <f t="shared" si="164"/>
        <v>7.2773443748840627</v>
      </c>
      <c r="AX557" s="713">
        <f t="shared" si="165"/>
        <v>6.0720437003621717</v>
      </c>
      <c r="AY557" s="891">
        <v>1.08</v>
      </c>
      <c r="AZ557" s="830">
        <v>21.08</v>
      </c>
      <c r="BA557" s="830">
        <v>-25.89</v>
      </c>
      <c r="BB557" s="830">
        <v>-4.45</v>
      </c>
      <c r="BC557" s="830">
        <v>-3.8</v>
      </c>
      <c r="BD557" s="865"/>
      <c r="BE557" s="594">
        <v>2005</v>
      </c>
      <c r="BF557" s="856">
        <f t="shared" si="166"/>
        <v>2</v>
      </c>
      <c r="BG557" s="840">
        <v>3.6999999999999997</v>
      </c>
      <c r="BH557" s="823" t="s">
        <v>4455</v>
      </c>
      <c r="BI557" s="823" t="s">
        <v>4456</v>
      </c>
    </row>
    <row r="558" spans="1:61" s="822" customFormat="1" ht="12.75" hidden="1" customHeight="1" x14ac:dyDescent="0.2">
      <c r="A558" s="822" t="s">
        <v>1551</v>
      </c>
      <c r="B558" s="575" t="s">
        <v>1552</v>
      </c>
      <c r="C558" s="889" t="s">
        <v>122</v>
      </c>
      <c r="D558" s="889" t="s">
        <v>4222</v>
      </c>
      <c r="E558" s="699">
        <v>12</v>
      </c>
      <c r="F558" s="1153">
        <v>347</v>
      </c>
      <c r="G558" s="1127" t="s">
        <v>105</v>
      </c>
      <c r="H558" s="1127" t="s">
        <v>105</v>
      </c>
      <c r="I558" t="n">
        <v>208.4</v>
      </c>
      <c r="J558" s="618">
        <f t="shared" si="153"/>
        <v>1.6794625719769676</v>
      </c>
      <c r="K558" s="835">
        <v>0.875</v>
      </c>
      <c r="L558" s="845">
        <v>4</v>
      </c>
      <c r="M558" s="609">
        <f t="shared" si="154"/>
        <v>3.5</v>
      </c>
      <c r="N558" s="828" t="s">
        <v>316</v>
      </c>
      <c r="O558" s="700">
        <v>0.6875</v>
      </c>
      <c r="P558" s="603">
        <v>44630</v>
      </c>
      <c r="Q558" s="603">
        <v>44645</v>
      </c>
      <c r="R558" s="609">
        <f t="shared" si="155"/>
        <v>27.27272727272727</v>
      </c>
      <c r="S558" s="667">
        <f>IF(INDEX(Historical!$D$7:$D$1225,MATCH(B558,Historical!$B$7:$B$1249,0))=0,"n/a",(INDEX(Historical!$C$7:$C$1227,MATCH(B558,Historical!$B$7:$B$1249,0))/INDEX(Historical!$D$7:$D$1225,MATCH(B558,Historical!$B$7:$B$1249,0))-1)*100)</f>
        <v>10.000000000000009</v>
      </c>
      <c r="T558" s="667">
        <f>IF(INDEX(Historical!$F$7:$F$1218,MATCH(B558,Historical!$B$7:$B$1249,0))=0,"n/a",((INDEX(Historical!$C$7:$C$1227,MATCH(B558,Historical!$B$7:$B$1249,0))/INDEX(Historical!$F$7:$F$1218,MATCH(B558,Historical!$B$7:$B$1249,0)))^(1/3)-1)*100)</f>
        <v>11.199004528465784</v>
      </c>
      <c r="U558" s="667">
        <f>IF(INDEX(Historical!$H$7:$H$1218,MATCH(B558,Historical!$B$7:$B$1249,0))=0,"n/a",((INDEX(Historical!$C$7:$C$1227,MATCH(B558,Historical!$B$7:$B$1249,0))/INDEX(Historical!$H$7:$H$1218,MATCH(B558,Historical!$B$7:$B$1249,0)))^(1/5)-1)*100)</f>
        <v>10.756634324829006</v>
      </c>
      <c r="V558" s="667">
        <f>IF(INDEX(Historical!$N$7:$N$1218,MATCH(B558,Historical!$B$7:$B$1249,0))=0,"n/a",((INDEX(Historical!$C$7:$C$1227,MATCH(B558,Historical!$B$7:$B$1249,0))/INDEX(Historical!$N$7:$N$1218,MATCH(B558,Historical!$B$7:$B$1249,0)))^(1/10)-1)*100)</f>
        <v>19.071862174209684</v>
      </c>
      <c r="W558" s="668">
        <f t="shared" si="156"/>
        <v>0.56400545613080644</v>
      </c>
      <c r="X558" s="669">
        <f t="shared" si="157"/>
        <v>0.27231985632478495</v>
      </c>
      <c r="Y558" s="637"/>
      <c r="Z558" s="618">
        <f t="shared" si="158"/>
        <v>11.445389143230871</v>
      </c>
      <c r="AA558" s="844">
        <f t="shared" si="159"/>
        <v>6.8149117069980383</v>
      </c>
      <c r="AB558" s="845">
        <v>12</v>
      </c>
      <c r="AC558" s="824">
        <v>30.58</v>
      </c>
      <c r="AD558" s="824">
        <v>0.4</v>
      </c>
      <c r="AE558" s="824">
        <v>0.71</v>
      </c>
      <c r="AF558" s="824">
        <v>1.84</v>
      </c>
      <c r="AG558" s="824">
        <v>28.999999999999996</v>
      </c>
      <c r="AH558" s="824">
        <v>288.39999999999998</v>
      </c>
      <c r="AI558" s="824">
        <v>-32.479999999999997</v>
      </c>
      <c r="AJ558" s="824">
        <v>39.5</v>
      </c>
      <c r="AK558" s="824">
        <v>17.28</v>
      </c>
      <c r="AL558" s="836">
        <v>12360</v>
      </c>
      <c r="AM558" s="830">
        <v>0.3</v>
      </c>
      <c r="AN558" s="824">
        <v>0.24</v>
      </c>
      <c r="AO558" s="705">
        <f t="shared" si="160"/>
        <v>5.6211851898079361</v>
      </c>
      <c r="AP558" s="706">
        <f t="shared" si="161"/>
        <v>12.436096896805974</v>
      </c>
      <c r="AQ558" s="846">
        <f t="shared" si="162"/>
        <v>-25.346913315653051</v>
      </c>
      <c r="AR558" s="618">
        <f>INDEX(Historical!$C$7:$C$1227,MATCH(B558,Historical!$B$7:$B$1249,0))*IF(AH558="n/a",1.03,IF(AH558&lt;0,1.01,IF(AH558&gt;10,1.1,(1+AH558/100))))</f>
        <v>3.0250000000000004</v>
      </c>
      <c r="AS558" s="844">
        <f t="shared" si="163"/>
        <v>3.0552500000000005</v>
      </c>
      <c r="AT558" s="844">
        <f t="shared" ref="AT558:AV577" si="168">IF($AK558="n/a",1.03*AS558,IF($AK558&lt;0,1.01*AS558,IF($AK558&gt;10,1.1*AS558,(1+$AK558/100)*AS558)))</f>
        <v>3.3607750000000007</v>
      </c>
      <c r="AU558" s="844">
        <f t="shared" si="168"/>
        <v>3.6968525000000012</v>
      </c>
      <c r="AV558" s="844">
        <f t="shared" si="168"/>
        <v>4.0665377500000019</v>
      </c>
      <c r="AW558" s="618">
        <f t="shared" si="164"/>
        <v>17.204415250000004</v>
      </c>
      <c r="AX558" s="713">
        <f t="shared" si="165"/>
        <v>8.2554775671785041</v>
      </c>
      <c r="AY558" s="891">
        <v>0.87</v>
      </c>
      <c r="AZ558" s="830">
        <v>44.93</v>
      </c>
      <c r="BA558" s="830">
        <v>-1.77</v>
      </c>
      <c r="BB558" s="830">
        <v>10.130000000000001</v>
      </c>
      <c r="BC558" s="830">
        <v>12.82</v>
      </c>
      <c r="BD558" s="865"/>
      <c r="BE558" s="594">
        <v>2011</v>
      </c>
      <c r="BF558" s="856">
        <f t="shared" si="166"/>
        <v>1</v>
      </c>
      <c r="BG558" s="840">
        <v>19</v>
      </c>
      <c r="BH558" s="823" t="s">
        <v>4455</v>
      </c>
      <c r="BI558" s="823" t="s">
        <v>4456</v>
      </c>
    </row>
    <row r="559" spans="1:61" s="822" customFormat="1" hidden="1" x14ac:dyDescent="0.2">
      <c r="A559" s="829" t="s">
        <v>5077</v>
      </c>
      <c r="B559" s="575" t="s">
        <v>747</v>
      </c>
      <c r="C559" s="889" t="s">
        <v>111</v>
      </c>
      <c r="D559" s="889" t="s">
        <v>4189</v>
      </c>
      <c r="E559" s="699">
        <v>20</v>
      </c>
      <c r="F559" s="1153">
        <v>181</v>
      </c>
      <c r="G559" s="1132" t="s">
        <v>105</v>
      </c>
      <c r="H559" s="1132" t="s">
        <v>105</v>
      </c>
      <c r="I559" t="n">
        <v>135.81</v>
      </c>
      <c r="J559" s="618">
        <f t="shared" si="153"/>
        <v>1.4579191517561298</v>
      </c>
      <c r="K559" s="835">
        <v>0.495</v>
      </c>
      <c r="L559" s="845">
        <v>4</v>
      </c>
      <c r="M559" s="609">
        <f t="shared" si="154"/>
        <v>1.98</v>
      </c>
      <c r="N559" s="828" t="s">
        <v>217</v>
      </c>
      <c r="O559" s="700">
        <v>0.46</v>
      </c>
      <c r="P559" s="603">
        <v>44834</v>
      </c>
      <c r="Q559" s="603">
        <v>44848</v>
      </c>
      <c r="R559" s="609">
        <f t="shared" si="155"/>
        <v>7.6086956521739078</v>
      </c>
      <c r="S559" s="667">
        <f>IF(INDEX(Historical!$D$7:$D$1225,MATCH(B559,Historical!$B$7:$B$1249,0))=0,"n/a",(INDEX(Historical!$C$7:$C$1227,MATCH(B559,Historical!$B$7:$B$1249,0))/INDEX(Historical!$D$7:$D$1225,MATCH(B559,Historical!$B$7:$B$1249,0))-1)*100)</f>
        <v>5.7926829268292845</v>
      </c>
      <c r="T559" s="667">
        <f>IF(INDEX(Historical!$F$7:$F$1218,MATCH(B559,Historical!$B$7:$B$1249,0))=0,"n/a",((INDEX(Historical!$C$7:$C$1227,MATCH(B559,Historical!$B$7:$B$1249,0))/INDEX(Historical!$F$7:$F$1218,MATCH(B559,Historical!$B$7:$B$1249,0)))^(1/3)-1)*100)</f>
        <v>7.1585402386951102</v>
      </c>
      <c r="U559" s="667">
        <f>IF(INDEX(Historical!$H$7:$H$1218,MATCH(B559,Historical!$B$7:$B$1249,0))=0,"n/a",((INDEX(Historical!$C$7:$C$1227,MATCH(B559,Historical!$B$7:$B$1249,0))/INDEX(Historical!$H$7:$H$1218,MATCH(B559,Historical!$B$7:$B$1249,0)))^(1/5)-1)*100)</f>
        <v>7.2970865529310203</v>
      </c>
      <c r="V559" s="667">
        <f>IF(INDEX(Historical!$N$7:$N$1218,MATCH(B559,Historical!$B$7:$B$1249,0))=0,"n/a",((INDEX(Historical!$C$7:$C$1227,MATCH(B559,Historical!$B$7:$B$1249,0))/INDEX(Historical!$N$7:$N$1218,MATCH(B559,Historical!$B$7:$B$1249,0)))^(1/10)-1)*100)</f>
        <v>7.7825769099529873</v>
      </c>
      <c r="W559" s="668">
        <f t="shared" si="156"/>
        <v>0.93761830269854674</v>
      </c>
      <c r="X559" s="669">
        <f t="shared" si="157"/>
        <v>0.4099486827489337</v>
      </c>
      <c r="Y559" s="833"/>
      <c r="Z559" s="618">
        <f t="shared" si="158"/>
        <v>43.231441048034938</v>
      </c>
      <c r="AA559" s="844">
        <f t="shared" si="159"/>
        <v>29.6528384279476</v>
      </c>
      <c r="AB559" s="845">
        <v>12</v>
      </c>
      <c r="AC559" s="824">
        <v>4.58</v>
      </c>
      <c r="AD559" s="824">
        <v>2.83</v>
      </c>
      <c r="AE559" s="824">
        <v>3.33</v>
      </c>
      <c r="AF559" s="824">
        <v>4.5599999999999996</v>
      </c>
      <c r="AG559" s="824">
        <v>15.9</v>
      </c>
      <c r="AH559" s="824">
        <v>33.6</v>
      </c>
      <c r="AI559" s="824">
        <v>4.92</v>
      </c>
      <c r="AJ559" s="824">
        <v>17.8</v>
      </c>
      <c r="AK559" s="824">
        <v>10.549999999999999</v>
      </c>
      <c r="AL559" s="836">
        <v>43010</v>
      </c>
      <c r="AM559" s="830">
        <v>0.12</v>
      </c>
      <c r="AN559" s="824">
        <v>1.23</v>
      </c>
      <c r="AO559" s="705">
        <f t="shared" si="160"/>
        <v>-20.89783272326045</v>
      </c>
      <c r="AP559" s="706">
        <f t="shared" si="161"/>
        <v>8.7550057046871501</v>
      </c>
      <c r="AQ559" s="846">
        <f t="shared" si="162"/>
        <v>145.14571016840944</v>
      </c>
      <c r="AR559" s="618">
        <f>INDEX(Historical!$C$7:$C$1227,MATCH(B559,Historical!$B$7:$B$1249,0))*IF(AH559="n/a",1.03,IF(AH559&lt;0,1.01,IF(AH559&gt;10,1.1,(1+AH559/100))))</f>
        <v>1.9085000000000003</v>
      </c>
      <c r="AS559" s="844">
        <f t="shared" si="163"/>
        <v>2.0023982</v>
      </c>
      <c r="AT559" s="844">
        <f t="shared" si="168"/>
        <v>2.2026380200000002</v>
      </c>
      <c r="AU559" s="844">
        <f t="shared" si="168"/>
        <v>2.4229018220000005</v>
      </c>
      <c r="AV559" s="844">
        <f t="shared" si="168"/>
        <v>2.6651920042000006</v>
      </c>
      <c r="AW559" s="618">
        <f t="shared" si="164"/>
        <v>11.201630046200002</v>
      </c>
      <c r="AX559" s="713">
        <f t="shared" si="165"/>
        <v>8.2480156440615584</v>
      </c>
      <c r="AY559" s="891">
        <v>0.67</v>
      </c>
      <c r="AZ559" s="830">
        <v>22.64</v>
      </c>
      <c r="BA559" s="830">
        <v>-6.6199999999999992</v>
      </c>
      <c r="BB559" s="830">
        <v>3.66</v>
      </c>
      <c r="BC559" s="830">
        <v>4.38</v>
      </c>
      <c r="BD559" s="865"/>
      <c r="BE559" s="594">
        <v>2003</v>
      </c>
      <c r="BF559" s="856">
        <f t="shared" si="166"/>
        <v>2</v>
      </c>
      <c r="BG559" s="840">
        <v>5.5</v>
      </c>
      <c r="BH559" s="823" t="s">
        <v>4455</v>
      </c>
      <c r="BI559" s="823" t="s">
        <v>4456</v>
      </c>
    </row>
    <row r="560" spans="1:61" s="822" customFormat="1" ht="12.75" hidden="1" customHeight="1" x14ac:dyDescent="0.2">
      <c r="A560" s="839" t="s">
        <v>5349</v>
      </c>
      <c r="B560" s="575" t="s">
        <v>5350</v>
      </c>
      <c r="C560" s="889" t="s">
        <v>111</v>
      </c>
      <c r="D560" s="889" t="s">
        <v>4199</v>
      </c>
      <c r="E560" s="699">
        <v>5</v>
      </c>
      <c r="F560" s="1153">
        <v>704</v>
      </c>
      <c r="G560" s="1153" t="s">
        <v>105</v>
      </c>
      <c r="H560" s="1153" t="s">
        <v>105</v>
      </c>
      <c r="I560">
        <v>49.77</v>
      </c>
      <c r="J560" s="618">
        <f t="shared" si="153"/>
        <v>1.6877637130801686</v>
      </c>
      <c r="K560" s="835">
        <v>0.21</v>
      </c>
      <c r="L560" s="845">
        <v>4</v>
      </c>
      <c r="M560" s="609">
        <f t="shared" si="154"/>
        <v>0.84</v>
      </c>
      <c r="N560" s="828" t="s">
        <v>292</v>
      </c>
      <c r="O560" s="700">
        <v>0.19</v>
      </c>
      <c r="P560" s="603">
        <v>44784</v>
      </c>
      <c r="Q560" s="603">
        <v>44816</v>
      </c>
      <c r="R560" s="609">
        <f t="shared" si="155"/>
        <v>10.52631578947368</v>
      </c>
      <c r="S560" s="667">
        <f>IF(INDEX(Historical!$D$7:$D$1225,MATCH(B560,Historical!$B$7:$B$1249,0))=0,"n/a",(INDEX(Historical!$C$7:$C$1227,MATCH(B560,Historical!$B$7:$B$1249,0))/INDEX(Historical!$D$7:$D$1225,MATCH(B560,Historical!$B$7:$B$1249,0))-1)*100)</f>
        <v>81.967213114754102</v>
      </c>
      <c r="T560" s="667">
        <f>IF(INDEX(Historical!$F$7:$F$1218,MATCH(B560,Historical!$B$7:$B$1249,0))=0,"n/a",((INDEX(Historical!$C$7:$C$1227,MATCH(B560,Historical!$B$7:$B$1249,0))/INDEX(Historical!$F$7:$F$1218,MATCH(B560,Historical!$B$7:$B$1249,0)))^(1/3)-1)*100)</f>
        <v>66.611092582297644</v>
      </c>
      <c r="U560" s="667" t="str">
        <f>IF(INDEX(Historical!$H$7:$H$1218,MATCH(B560,Historical!$B$7:$B$1249,0))=0,"n/a",((INDEX(Historical!$C$7:$C$1227,MATCH(B560,Historical!$B$7:$B$1249,0))/INDEX(Historical!$H$7:$H$1218,MATCH(B560,Historical!$B$7:$B$1249,0)))^(1/5)-1)*100)</f>
        <v>n/a</v>
      </c>
      <c r="V560" s="667" t="str">
        <f>IF(INDEX(Historical!$N$7:$N$1218,MATCH(B560,Historical!$B$7:$B$1249,0))=0,"n/a",((INDEX(Historical!$C$7:$C$1227,MATCH(B560,Historical!$B$7:$B$1249,0))/INDEX(Historical!$N$7:$N$1218,MATCH(B560,Historical!$B$7:$B$1249,0)))^(1/10)-1)*100)</f>
        <v>n/a</v>
      </c>
      <c r="W560" s="668" t="str">
        <f t="shared" si="156"/>
        <v>n/a</v>
      </c>
      <c r="X560" s="669" t="str">
        <f t="shared" si="157"/>
        <v>n/a</v>
      </c>
      <c r="Y560" s="640"/>
      <c r="Z560" s="618">
        <f t="shared" si="158"/>
        <v>13.354531001589825</v>
      </c>
      <c r="AA560" s="844">
        <f t="shared" si="159"/>
        <v>7.9125596184419722</v>
      </c>
      <c r="AB560" s="845">
        <v>12</v>
      </c>
      <c r="AC560" s="824">
        <v>6.29</v>
      </c>
      <c r="AD560" s="824">
        <v>5.66</v>
      </c>
      <c r="AE560" s="824">
        <v>0.42</v>
      </c>
      <c r="AF560" s="824">
        <v>1.68</v>
      </c>
      <c r="AG560" s="824">
        <v>23</v>
      </c>
      <c r="AH560" s="824">
        <v>104.2</v>
      </c>
      <c r="AI560" s="824">
        <v>-18.72</v>
      </c>
      <c r="AJ560" s="824">
        <v>44.3</v>
      </c>
      <c r="AK560" s="824">
        <v>1.4200000000000002</v>
      </c>
      <c r="AL560" s="836">
        <v>2760</v>
      </c>
      <c r="AM560" s="830">
        <v>0.4</v>
      </c>
      <c r="AN560" s="824">
        <v>0.82</v>
      </c>
      <c r="AO560" s="705" t="str">
        <f t="shared" si="160"/>
        <v>n/a</v>
      </c>
      <c r="AP560" s="706" t="str">
        <f t="shared" si="161"/>
        <v>n/a</v>
      </c>
      <c r="AQ560" s="846">
        <f t="shared" si="162"/>
        <v>-23.13619502585539</v>
      </c>
      <c r="AR560" s="618">
        <f>INDEX(Historical!$C$7:$C$1227,MATCH(B560,Historical!$B$7:$B$1249,0))*IF(AH560="n/a",1.03,IF(AH560&lt;0,1.01,IF(AH560&gt;10,1.1,(1+AH560/100))))</f>
        <v>0.81400000000000006</v>
      </c>
      <c r="AS560" s="844">
        <f t="shared" si="163"/>
        <v>0.82214000000000009</v>
      </c>
      <c r="AT560" s="844">
        <f t="shared" si="168"/>
        <v>0.83381438800000007</v>
      </c>
      <c r="AU560" s="844">
        <f t="shared" si="168"/>
        <v>0.84565455230960007</v>
      </c>
      <c r="AV560" s="844">
        <f t="shared" si="168"/>
        <v>0.85766284695239636</v>
      </c>
      <c r="AW560" s="618">
        <f t="shared" si="164"/>
        <v>4.1732717872619967</v>
      </c>
      <c r="AX560" s="713">
        <f t="shared" si="165"/>
        <v>8.3851151040024039</v>
      </c>
      <c r="AY560" s="891">
        <v>1.07</v>
      </c>
      <c r="AZ560" s="830">
        <v>20.62</v>
      </c>
      <c r="BA560" s="830">
        <v>-15.370000000000001</v>
      </c>
      <c r="BB560" s="830">
        <v>7.3599999999999994</v>
      </c>
      <c r="BC560" s="830">
        <v>4.1099999999999994</v>
      </c>
      <c r="BD560" s="865"/>
      <c r="BE560" s="594">
        <v>2018</v>
      </c>
      <c r="BF560" s="856">
        <f t="shared" si="166"/>
        <v>1</v>
      </c>
      <c r="BG560" s="840">
        <v>10.4</v>
      </c>
      <c r="BH560" s="823" t="s">
        <v>4455</v>
      </c>
      <c r="BI560" s="823" t="s">
        <v>4456</v>
      </c>
    </row>
    <row r="561" spans="1:61" s="822" customFormat="1" ht="12.75" hidden="1" customHeight="1" x14ac:dyDescent="0.2">
      <c r="A561" s="839" t="s">
        <v>5078</v>
      </c>
      <c r="B561" s="575" t="s">
        <v>3857</v>
      </c>
      <c r="C561" s="889" t="s">
        <v>107</v>
      </c>
      <c r="D561" s="889" t="s">
        <v>4198</v>
      </c>
      <c r="E561" s="699">
        <v>8</v>
      </c>
      <c r="F561" s="1153">
        <v>589</v>
      </c>
      <c r="G561" s="1153" t="s">
        <v>105</v>
      </c>
      <c r="H561" s="1153" t="s">
        <v>105</v>
      </c>
      <c r="I561">
        <v>7.42</v>
      </c>
      <c r="J561" s="618">
        <f t="shared" si="153"/>
        <v>3.2345013477088949</v>
      </c>
      <c r="K561" s="835">
        <v>0.06</v>
      </c>
      <c r="L561" s="845">
        <v>4</v>
      </c>
      <c r="M561" s="609">
        <f t="shared" si="154"/>
        <v>0.24</v>
      </c>
      <c r="N561" s="828" t="s">
        <v>222</v>
      </c>
      <c r="O561" s="700">
        <v>5.5E-2</v>
      </c>
      <c r="P561" s="603">
        <v>44749</v>
      </c>
      <c r="Q561" s="603">
        <v>44763</v>
      </c>
      <c r="R561" s="609">
        <f t="shared" si="155"/>
        <v>9.0909090909090864</v>
      </c>
      <c r="S561" s="667">
        <f>IF(INDEX(Historical!$D$7:$D$1225,MATCH(B561,Historical!$B$7:$B$1249,0))=0,"n/a",(INDEX(Historical!$C$7:$C$1227,MATCH(B561,Historical!$B$7:$B$1249,0))/INDEX(Historical!$D$7:$D$1225,MATCH(B561,Historical!$B$7:$B$1249,0))-1)*100)</f>
        <v>2.4999999999999911</v>
      </c>
      <c r="T561" s="667">
        <f>IF(INDEX(Historical!$F$7:$F$1218,MATCH(B561,Historical!$B$7:$B$1249,0))=0,"n/a",((INDEX(Historical!$C$7:$C$1227,MATCH(B561,Historical!$B$7:$B$1249,0))/INDEX(Historical!$F$7:$F$1218,MATCH(B561,Historical!$B$7:$B$1249,0)))^(1/3)-1)*100)</f>
        <v>16.39567313371937</v>
      </c>
      <c r="U561" s="667">
        <f>IF(INDEX(Historical!$H$7:$H$1218,MATCH(B561,Historical!$B$7:$B$1249,0))=0,"n/a",((INDEX(Historical!$C$7:$C$1227,MATCH(B561,Historical!$B$7:$B$1249,0))/INDEX(Historical!$H$7:$H$1218,MATCH(B561,Historical!$B$7:$B$1249,0)))^(1/5)-1)*100)</f>
        <v>21.475985682754171</v>
      </c>
      <c r="V561" s="667" t="str">
        <f>IF(INDEX(Historical!$N$7:$N$1218,MATCH(B561,Historical!$B$7:$B$1249,0))=0,"n/a",((INDEX(Historical!$C$7:$C$1227,MATCH(B561,Historical!$B$7:$B$1249,0))/INDEX(Historical!$N$7:$N$1218,MATCH(B561,Historical!$B$7:$B$1249,0)))^(1/10)-1)*100)</f>
        <v>n/a</v>
      </c>
      <c r="W561" s="668" t="str">
        <f t="shared" si="156"/>
        <v>n/a</v>
      </c>
      <c r="X561" s="669">
        <f t="shared" si="157"/>
        <v>0.87657084419404785</v>
      </c>
      <c r="Y561" s="834"/>
      <c r="Z561" s="618">
        <f t="shared" si="158"/>
        <v>26.966292134831459</v>
      </c>
      <c r="AA561" s="844">
        <f t="shared" si="159"/>
        <v>8.3370786516853936</v>
      </c>
      <c r="AB561" s="845">
        <v>3</v>
      </c>
      <c r="AC561" s="824">
        <v>0.89</v>
      </c>
      <c r="AD561" s="824">
        <v>0.72</v>
      </c>
      <c r="AE561" s="824">
        <v>3.1</v>
      </c>
      <c r="AF561" s="824">
        <v>1.1200000000000001</v>
      </c>
      <c r="AG561" s="824">
        <v>12.5</v>
      </c>
      <c r="AH561" s="824">
        <v>109.2</v>
      </c>
      <c r="AI561" s="824">
        <v>-4.4400000000000004</v>
      </c>
      <c r="AJ561" s="824">
        <v>24.5</v>
      </c>
      <c r="AK561" s="824">
        <v>12</v>
      </c>
      <c r="AL561" s="836">
        <v>161.71</v>
      </c>
      <c r="AM561" s="830">
        <v>1.7000000000000002</v>
      </c>
      <c r="AN561" s="824">
        <v>0</v>
      </c>
      <c r="AO561" s="705">
        <f t="shared" si="160"/>
        <v>16.373408378777675</v>
      </c>
      <c r="AP561" s="706">
        <f t="shared" si="161"/>
        <v>24.710487030463067</v>
      </c>
      <c r="AQ561" s="846">
        <f t="shared" si="162"/>
        <v>-35.579409468753639</v>
      </c>
      <c r="AR561" s="618">
        <f>INDEX(Historical!$C$7:$C$1227,MATCH(B561,Historical!$B$7:$B$1249,0))*IF(AH561="n/a",1.03,IF(AH561&lt;0,1.01,IF(AH561&gt;10,1.1,(1+AH561/100))))</f>
        <v>0.22550000000000001</v>
      </c>
      <c r="AS561" s="844">
        <f t="shared" si="163"/>
        <v>0.22775500000000001</v>
      </c>
      <c r="AT561" s="844">
        <f t="shared" si="168"/>
        <v>0.25053050000000004</v>
      </c>
      <c r="AU561" s="844">
        <f t="shared" si="168"/>
        <v>0.27558355000000007</v>
      </c>
      <c r="AV561" s="844">
        <f t="shared" si="168"/>
        <v>0.3031419050000001</v>
      </c>
      <c r="AW561" s="618">
        <f t="shared" si="164"/>
        <v>1.2825109550000002</v>
      </c>
      <c r="AX561" s="713">
        <f t="shared" si="165"/>
        <v>17.284514218328844</v>
      </c>
      <c r="AY561" s="891">
        <v>0.77</v>
      </c>
      <c r="AZ561" s="830">
        <v>24.84</v>
      </c>
      <c r="BA561" s="830">
        <v>-5.71</v>
      </c>
      <c r="BB561" s="830">
        <v>12.15</v>
      </c>
      <c r="BC561" s="830">
        <v>8.6999999999999993</v>
      </c>
      <c r="BD561" s="865"/>
      <c r="BE561" s="594">
        <v>2015</v>
      </c>
      <c r="BF561" s="856">
        <f t="shared" si="166"/>
        <v>1</v>
      </c>
      <c r="BG561" s="840">
        <v>1.0999999999999999</v>
      </c>
      <c r="BH561" s="823" t="s">
        <v>4455</v>
      </c>
      <c r="BI561" s="823" t="s">
        <v>4456</v>
      </c>
    </row>
    <row r="562" spans="1:61" s="822" customFormat="1" ht="12.75" hidden="1" customHeight="1" x14ac:dyDescent="0.2">
      <c r="A562" s="839" t="s">
        <v>2685</v>
      </c>
      <c r="B562" s="575" t="s">
        <v>2686</v>
      </c>
      <c r="C562" s="889" t="s">
        <v>107</v>
      </c>
      <c r="D562" s="889" t="s">
        <v>4205</v>
      </c>
      <c r="E562" s="699">
        <v>8</v>
      </c>
      <c r="F562" s="1153">
        <v>606</v>
      </c>
      <c r="G562" s="1102" t="s">
        <v>105</v>
      </c>
      <c r="H562" s="1102" t="s">
        <v>105</v>
      </c>
      <c r="I562" t="n">
        <v>95.93</v>
      </c>
      <c r="J562" s="618">
        <f t="shared" si="153"/>
        <v>4.0729698738663602</v>
      </c>
      <c r="K562" s="835">
        <v>0.9768</v>
      </c>
      <c r="L562" s="845">
        <v>4</v>
      </c>
      <c r="M562" s="609">
        <f t="shared" si="154"/>
        <v>3.9072</v>
      </c>
      <c r="N562" s="828" t="s">
        <v>965</v>
      </c>
      <c r="O562" s="700">
        <v>0.94720000000000004</v>
      </c>
      <c r="P562" s="603">
        <v>44951</v>
      </c>
      <c r="Q562" s="603">
        <v>44981</v>
      </c>
      <c r="R562" s="609">
        <f t="shared" si="155"/>
        <v>3.1249999999999956</v>
      </c>
      <c r="S562" s="667">
        <f>IF(INDEX(Historical!$D$7:$D$1225,MATCH(B562,Historical!$B$7:$B$1249,0))=0,"n/a",(INDEX(Historical!$C$7:$C$1227,MATCH(B562,Historical!$B$7:$B$1249,0))/INDEX(Historical!$D$7:$D$1225,MATCH(B562,Historical!$B$7:$B$1249,0))-1)*100)</f>
        <v>7.9740365620394549</v>
      </c>
      <c r="T562" s="667">
        <f>IF(INDEX(Historical!$F$7:$F$1218,MATCH(B562,Historical!$B$7:$B$1249,0))=0,"n/a",((INDEX(Historical!$C$7:$C$1227,MATCH(B562,Historical!$B$7:$B$1249,0))/INDEX(Historical!$F$7:$F$1218,MATCH(B562,Historical!$B$7:$B$1249,0)))^(1/3)-1)*100)</f>
        <v>5.391650882802379</v>
      </c>
      <c r="U562" s="667">
        <f>IF(INDEX(Historical!$H$7:$H$1218,MATCH(B562,Historical!$B$7:$B$1249,0))=0,"n/a",((INDEX(Historical!$C$7:$C$1227,MATCH(B562,Historical!$B$7:$B$1249,0))/INDEX(Historical!$H$7:$H$1218,MATCH(B562,Historical!$B$7:$B$1249,0)))^(1/5)-1)*100)</f>
        <v>7.2130496249805498</v>
      </c>
      <c r="V562" s="667">
        <f>IF(INDEX(Historical!$N$7:$N$1218,MATCH(B562,Historical!$B$7:$B$1249,0))=0,"n/a",((INDEX(Historical!$C$7:$C$1227,MATCH(B562,Historical!$B$7:$B$1249,0))/INDEX(Historical!$N$7:$N$1218,MATCH(B562,Historical!$B$7:$B$1249,0)))^(1/10)-1)*100)</f>
        <v>4.8974817969838602</v>
      </c>
      <c r="W562" s="668">
        <f t="shared" si="156"/>
        <v>1.4728078477847011</v>
      </c>
      <c r="X562" s="669">
        <f t="shared" si="157"/>
        <v>0.70029608009519906</v>
      </c>
      <c r="Y562" s="640" t="s">
        <v>5302</v>
      </c>
      <c r="Z562" s="618">
        <f t="shared" si="158"/>
        <v>47.532846715328461</v>
      </c>
      <c r="AA562" s="844">
        <f t="shared" si="159"/>
        <v>11.670316301703163</v>
      </c>
      <c r="AB562" s="845">
        <v>10</v>
      </c>
      <c r="AC562" s="824">
        <v>8.2200000000000006</v>
      </c>
      <c r="AD562" s="824">
        <v>2.5099999999999998</v>
      </c>
      <c r="AE562" s="824">
        <v>5.54</v>
      </c>
      <c r="AF562" s="824">
        <v>1.9</v>
      </c>
      <c r="AG562" s="824">
        <v>16.400000000000002</v>
      </c>
      <c r="AH562" s="824">
        <v>41.4</v>
      </c>
      <c r="AI562" s="824">
        <v>5.38</v>
      </c>
      <c r="AJ562" s="824">
        <v>10.299999999999999</v>
      </c>
      <c r="AK562" s="824">
        <v>4.7699999999999996</v>
      </c>
      <c r="AL562" s="836">
        <v>136190</v>
      </c>
      <c r="AM562" s="830">
        <v>0.1</v>
      </c>
      <c r="AN562" s="824">
        <v>3.41</v>
      </c>
      <c r="AO562" s="705">
        <f t="shared" si="160"/>
        <v>-0.38429680285625345</v>
      </c>
      <c r="AP562" s="706">
        <f t="shared" si="161"/>
        <v>11.28601949884691</v>
      </c>
      <c r="AQ562" s="846">
        <f t="shared" si="162"/>
        <v>-0.72798095191841661</v>
      </c>
      <c r="AR562" s="618">
        <f>INDEX(Historical!$C$7:$C$1227,MATCH(B562,Historical!$B$7:$B$1249,0))*IF(AH562="n/a",1.03,IF(AH562&lt;0,1.01,IF(AH562&gt;10,1.1,(1+AH562/100))))</f>
        <v>3.7877400000000003</v>
      </c>
      <c r="AS562" s="844">
        <f t="shared" si="163"/>
        <v>3.9915204120000007</v>
      </c>
      <c r="AT562" s="844">
        <f t="shared" si="168"/>
        <v>4.1819159356524009</v>
      </c>
      <c r="AU562" s="844">
        <f t="shared" si="168"/>
        <v>4.3813933257830211</v>
      </c>
      <c r="AV562" s="844">
        <f t="shared" si="168"/>
        <v>4.5903857874228713</v>
      </c>
      <c r="AW562" s="618">
        <f t="shared" si="164"/>
        <v>20.932955460858292</v>
      </c>
      <c r="AX562" s="713">
        <f t="shared" si="165"/>
        <v>21.821073137556855</v>
      </c>
      <c r="AY562" s="891">
        <v>0.81</v>
      </c>
      <c r="AZ562" s="830">
        <v>19.309999999999999</v>
      </c>
      <c r="BA562" s="830">
        <v>-16.439999999999998</v>
      </c>
      <c r="BB562" s="830">
        <v>6.94</v>
      </c>
      <c r="BC562" s="830">
        <v>-6.9999999999999993E-2</v>
      </c>
      <c r="BD562" s="865"/>
      <c r="BE562" s="594">
        <v>2016</v>
      </c>
      <c r="BF562" s="856">
        <f t="shared" si="166"/>
        <v>1</v>
      </c>
      <c r="BG562" s="840">
        <v>0.89999999999999991</v>
      </c>
      <c r="BH562" s="823" t="s">
        <v>4459</v>
      </c>
      <c r="BI562" s="823" t="s">
        <v>4456</v>
      </c>
    </row>
    <row r="563" spans="1:61" s="822" customFormat="1" ht="12.75" hidden="1" customHeight="1" x14ac:dyDescent="0.2">
      <c r="A563" s="839" t="s">
        <v>5079</v>
      </c>
      <c r="B563" s="575" t="s">
        <v>4598</v>
      </c>
      <c r="C563" s="889" t="s">
        <v>244</v>
      </c>
      <c r="D563" s="889" t="s">
        <v>4184</v>
      </c>
      <c r="E563" s="699">
        <v>8</v>
      </c>
      <c r="F563" s="1153">
        <v>604</v>
      </c>
      <c r="G563" s="1130" t="s">
        <v>105</v>
      </c>
      <c r="H563" s="1130" t="s">
        <v>105</v>
      </c>
      <c r="I563">
        <v>51.36</v>
      </c>
      <c r="J563" s="618">
        <f t="shared" si="153"/>
        <v>2.180685358255452</v>
      </c>
      <c r="K563" s="835">
        <v>0.28000000000000003</v>
      </c>
      <c r="L563" s="845">
        <v>4</v>
      </c>
      <c r="M563" s="609">
        <f t="shared" si="154"/>
        <v>1.1200000000000001</v>
      </c>
      <c r="N563" s="828" t="s">
        <v>484</v>
      </c>
      <c r="O563" s="701">
        <v>0.25</v>
      </c>
      <c r="P563" s="603">
        <v>44909</v>
      </c>
      <c r="Q563" s="603">
        <v>44939</v>
      </c>
      <c r="R563" s="609">
        <f t="shared" si="155"/>
        <v>12.000000000000011</v>
      </c>
      <c r="S563" s="667">
        <f>IF(INDEX(Historical!$D$7:$D$1225,MATCH(B563,Historical!$B$7:$B$1249,0))=0,"n/a",(INDEX(Historical!$C$7:$C$1227,MATCH(B563,Historical!$B$7:$B$1249,0))/INDEX(Historical!$D$7:$D$1225,MATCH(B563,Historical!$B$7:$B$1249,0))-1)*100)</f>
        <v>9.9999999999999858</v>
      </c>
      <c r="T563" s="667">
        <f>IF(INDEX(Historical!$F$7:$F$1218,MATCH(B563,Historical!$B$7:$B$1249,0))=0,"n/a",((INDEX(Historical!$C$7:$C$1227,MATCH(B563,Historical!$B$7:$B$1249,0))/INDEX(Historical!$F$7:$F$1218,MATCH(B563,Historical!$B$7:$B$1249,0)))^(1/3)-1)*100)</f>
        <v>24.139010732152034</v>
      </c>
      <c r="U563" s="667">
        <f>IF(INDEX(Historical!$H$7:$H$1218,MATCH(B563,Historical!$B$7:$B$1249,0))=0,"n/a",((INDEX(Historical!$C$7:$C$1227,MATCH(B563,Historical!$B$7:$B$1249,0))/INDEX(Historical!$H$7:$H$1218,MATCH(B563,Historical!$B$7:$B$1249,0)))^(1/5)-1)*100)</f>
        <v>18.601527070796429</v>
      </c>
      <c r="V563" s="667">
        <f>IF(INDEX(Historical!$N$7:$N$1218,MATCH(B563,Historical!$B$7:$B$1249,0))=0,"n/a",((INDEX(Historical!$C$7:$C$1227,MATCH(B563,Historical!$B$7:$B$1249,0))/INDEX(Historical!$N$7:$N$1218,MATCH(B563,Historical!$B$7:$B$1249,0)))^(1/10)-1)*100)</f>
        <v>15.969895987933814</v>
      </c>
      <c r="W563" s="668">
        <f t="shared" si="156"/>
        <v>1.1647869895239746</v>
      </c>
      <c r="X563" s="669">
        <f t="shared" si="157"/>
        <v>0.59240532072600094</v>
      </c>
      <c r="Y563" s="640"/>
      <c r="Z563" s="618">
        <f t="shared" si="158"/>
        <v>12.240437158469947</v>
      </c>
      <c r="AA563" s="844">
        <f t="shared" si="159"/>
        <v>5.6131147540983601</v>
      </c>
      <c r="AB563" s="845">
        <v>12</v>
      </c>
      <c r="AC563" s="824">
        <v>9.15</v>
      </c>
      <c r="AD563" s="824">
        <v>0.37</v>
      </c>
      <c r="AE563" s="824">
        <v>0.14000000000000001</v>
      </c>
      <c r="AF563" s="824">
        <v>1.8</v>
      </c>
      <c r="AG563" s="824">
        <v>33.5</v>
      </c>
      <c r="AH563" s="824">
        <v>776</v>
      </c>
      <c r="AI563" s="824">
        <v>-12.55</v>
      </c>
      <c r="AJ563" s="824">
        <v>31.4</v>
      </c>
      <c r="AK563" s="824">
        <v>15.299999999999999</v>
      </c>
      <c r="AL563" s="836">
        <v>1890</v>
      </c>
      <c r="AM563" s="830">
        <v>7.1999999999999993</v>
      </c>
      <c r="AN563" s="824">
        <v>2.5499999999999998</v>
      </c>
      <c r="AO563" s="705">
        <f t="shared" si="160"/>
        <v>15.169097674953521</v>
      </c>
      <c r="AP563" s="706">
        <f t="shared" si="161"/>
        <v>20.782212429051881</v>
      </c>
      <c r="AQ563" s="846">
        <f t="shared" si="162"/>
        <v>-32.988868064487306</v>
      </c>
      <c r="AR563" s="618">
        <f>INDEX(Historical!$C$7:$C$1227,MATCH(B563,Historical!$B$7:$B$1249,0))*IF(AH563="n/a",1.03,IF(AH563&lt;0,1.01,IF(AH563&gt;10,1.1,(1+AH563/100))))</f>
        <v>0.48400000000000004</v>
      </c>
      <c r="AS563" s="844">
        <f t="shared" si="163"/>
        <v>0.48884000000000005</v>
      </c>
      <c r="AT563" s="844">
        <f t="shared" si="168"/>
        <v>0.53772400000000009</v>
      </c>
      <c r="AU563" s="844">
        <f t="shared" si="168"/>
        <v>0.59149640000000014</v>
      </c>
      <c r="AV563" s="844">
        <f t="shared" si="168"/>
        <v>0.65064604000000026</v>
      </c>
      <c r="AW563" s="618">
        <f t="shared" si="164"/>
        <v>2.7527064400000008</v>
      </c>
      <c r="AX563" s="713">
        <f t="shared" si="165"/>
        <v>5.3596309190031164</v>
      </c>
      <c r="AY563" s="891">
        <v>1.91</v>
      </c>
      <c r="AZ563" s="830">
        <v>55.52</v>
      </c>
      <c r="BA563" s="830">
        <v>-10.209999999999999</v>
      </c>
      <c r="BB563" s="830">
        <v>13.950000000000001</v>
      </c>
      <c r="BC563" s="830">
        <v>16.559999999999999</v>
      </c>
      <c r="BD563" s="865"/>
      <c r="BE563" s="594">
        <v>2016</v>
      </c>
      <c r="BF563" s="856">
        <f t="shared" si="166"/>
        <v>1</v>
      </c>
      <c r="BG563" s="840">
        <v>7.6</v>
      </c>
      <c r="BH563" s="823" t="s">
        <v>4455</v>
      </c>
      <c r="BI563" s="823" t="s">
        <v>4456</v>
      </c>
    </row>
    <row r="564" spans="1:61" s="822" customFormat="1" ht="12.75" hidden="1" customHeight="1" x14ac:dyDescent="0.2">
      <c r="A564" s="839" t="s">
        <v>5357</v>
      </c>
      <c r="B564" s="575" t="s">
        <v>5358</v>
      </c>
      <c r="C564" s="889" t="s">
        <v>107</v>
      </c>
      <c r="D564" s="889" t="s">
        <v>4201</v>
      </c>
      <c r="E564" s="699">
        <v>5</v>
      </c>
      <c r="F564" s="1153">
        <v>706</v>
      </c>
      <c r="G564" s="1128" t="s">
        <v>105</v>
      </c>
      <c r="H564" s="1128" t="s">
        <v>105</v>
      </c>
      <c r="I564">
        <v>17.95</v>
      </c>
      <c r="J564" s="618">
        <f t="shared" si="153"/>
        <v>4.0111420612813369</v>
      </c>
      <c r="K564" s="835">
        <v>0.18</v>
      </c>
      <c r="L564" s="845">
        <v>4</v>
      </c>
      <c r="M564" s="609">
        <f t="shared" si="154"/>
        <v>0.72</v>
      </c>
      <c r="N564" s="828" t="s">
        <v>323</v>
      </c>
      <c r="O564" s="700">
        <v>0.17</v>
      </c>
      <c r="P564" s="603">
        <v>44819</v>
      </c>
      <c r="Q564" s="603">
        <v>44827</v>
      </c>
      <c r="R564" s="609">
        <f t="shared" si="155"/>
        <v>5.8823529411764595</v>
      </c>
      <c r="S564" s="667">
        <f>IF(INDEX(Historical!$D$7:$D$1225,MATCH(B564,Historical!$B$7:$B$1249,0))=0,"n/a",(INDEX(Historical!$C$7:$C$1227,MATCH(B564,Historical!$B$7:$B$1249,0))/INDEX(Historical!$D$7:$D$1225,MATCH(B564,Historical!$B$7:$B$1249,0))-1)*100)</f>
        <v>3.125</v>
      </c>
      <c r="T564" s="667">
        <f>IF(INDEX(Historical!$F$7:$F$1218,MATCH(B564,Historical!$B$7:$B$1249,0))=0,"n/a",((INDEX(Historical!$C$7:$C$1227,MATCH(B564,Historical!$B$7:$B$1249,0))/INDEX(Historical!$F$7:$F$1218,MATCH(B564,Historical!$B$7:$B$1249,0)))^(1/3)-1)*100)</f>
        <v>5.6295191645437948</v>
      </c>
      <c r="U564" s="667">
        <f>IF(INDEX(Historical!$H$7:$H$1218,MATCH(B564,Historical!$B$7:$B$1249,0))=0,"n/a",((INDEX(Historical!$C$7:$C$1227,MATCH(B564,Historical!$B$7:$B$1249,0))/INDEX(Historical!$H$7:$H$1218,MATCH(B564,Historical!$B$7:$B$1249,0)))^(1/5)-1)*100)</f>
        <v>6.5762756635474373</v>
      </c>
      <c r="V564" s="667" t="str">
        <f>IF(INDEX(Historical!$N$7:$N$1218,MATCH(B564,Historical!$B$7:$B$1249,0))=0,"n/a",((INDEX(Historical!$C$7:$C$1227,MATCH(B564,Historical!$B$7:$B$1249,0))/INDEX(Historical!$N$7:$N$1218,MATCH(B564,Historical!$B$7:$B$1249,0)))^(1/10)-1)*100)</f>
        <v>n/a</v>
      </c>
      <c r="W564" s="668" t="str">
        <f t="shared" si="156"/>
        <v>n/a</v>
      </c>
      <c r="X564" s="669">
        <f t="shared" si="157"/>
        <v>0.33898328162615654</v>
      </c>
      <c r="Y564" s="640"/>
      <c r="Z564" s="618">
        <f t="shared" si="158"/>
        <v>32.432432432432428</v>
      </c>
      <c r="AA564" s="844">
        <f t="shared" si="159"/>
        <v>8.0855855855855854</v>
      </c>
      <c r="AB564" s="845">
        <v>12</v>
      </c>
      <c r="AC564" s="824">
        <v>2.2200000000000002</v>
      </c>
      <c r="AD564" s="824">
        <v>0.71</v>
      </c>
      <c r="AE564" s="824">
        <v>2.14</v>
      </c>
      <c r="AF564" s="824">
        <v>2.11</v>
      </c>
      <c r="AG564" s="824">
        <v>25.4</v>
      </c>
      <c r="AH564" s="824">
        <v>44.800000000000004</v>
      </c>
      <c r="AI564" s="824">
        <v>12.73</v>
      </c>
      <c r="AJ564" s="824">
        <v>19.400000000000002</v>
      </c>
      <c r="AK564" s="824">
        <v>11.899999999999999</v>
      </c>
      <c r="AL564" s="836">
        <v>275.62</v>
      </c>
      <c r="AM564" s="830">
        <v>11.18</v>
      </c>
      <c r="AN564" s="824">
        <v>0.08</v>
      </c>
      <c r="AO564" s="705">
        <f t="shared" si="160"/>
        <v>2.5018321392431897</v>
      </c>
      <c r="AP564" s="706">
        <f t="shared" si="161"/>
        <v>10.587417724828775</v>
      </c>
      <c r="AQ564" s="846">
        <f t="shared" si="162"/>
        <v>-12.922548943584234</v>
      </c>
      <c r="AR564" s="618">
        <f>INDEX(Historical!$C$7:$C$1227,MATCH(B564,Historical!$B$7:$B$1249,0))*IF(AH564="n/a",1.03,IF(AH564&lt;0,1.01,IF(AH564&gt;10,1.1,(1+AH564/100))))</f>
        <v>0.72600000000000009</v>
      </c>
      <c r="AS564" s="844">
        <f t="shared" si="163"/>
        <v>0.7986000000000002</v>
      </c>
      <c r="AT564" s="844">
        <f t="shared" si="168"/>
        <v>0.87846000000000024</v>
      </c>
      <c r="AU564" s="844">
        <f t="shared" si="168"/>
        <v>0.96630600000000033</v>
      </c>
      <c r="AV564" s="844">
        <f t="shared" si="168"/>
        <v>1.0629366000000005</v>
      </c>
      <c r="AW564" s="618">
        <f t="shared" si="164"/>
        <v>4.4323026000000016</v>
      </c>
      <c r="AX564" s="713">
        <f t="shared" si="165"/>
        <v>24.692493593314772</v>
      </c>
      <c r="AY564" s="891">
        <v>0.85</v>
      </c>
      <c r="AZ564" s="830">
        <v>20.380000000000003</v>
      </c>
      <c r="BA564" s="830">
        <v>-16.669999999999998</v>
      </c>
      <c r="BB564" s="830">
        <v>7.24</v>
      </c>
      <c r="BC564" s="830">
        <v>1.9</v>
      </c>
      <c r="BD564" s="865"/>
      <c r="BE564" s="594">
        <v>2018</v>
      </c>
      <c r="BF564" s="856">
        <f t="shared" si="166"/>
        <v>1</v>
      </c>
      <c r="BG564" s="840">
        <v>10.4</v>
      </c>
      <c r="BH564" s="823" t="s">
        <v>4455</v>
      </c>
      <c r="BI564" s="823" t="s">
        <v>4456</v>
      </c>
    </row>
    <row r="565" spans="1:61" s="822" customFormat="1" ht="12.75" hidden="1" customHeight="1" x14ac:dyDescent="0.2">
      <c r="A565" s="1167" t="s">
        <v>4510</v>
      </c>
      <c r="B565" s="822" t="s">
        <v>4502</v>
      </c>
      <c r="C565" s="889" t="s">
        <v>4061</v>
      </c>
      <c r="D565" s="889" t="s">
        <v>4234</v>
      </c>
      <c r="E565" s="699">
        <v>7</v>
      </c>
      <c r="F565" s="1153">
        <v>622</v>
      </c>
      <c r="G565" s="1093" t="s">
        <v>105</v>
      </c>
      <c r="H565" s="1093" t="s">
        <v>105</v>
      </c>
      <c r="I565" t="n">
        <v>107.29</v>
      </c>
      <c r="J565" s="618">
        <f t="shared" si="153"/>
        <v>2.4792618137757478</v>
      </c>
      <c r="K565" s="835">
        <v>2.66</v>
      </c>
      <c r="L565" s="845">
        <v>1</v>
      </c>
      <c r="M565" s="609">
        <f t="shared" si="154"/>
        <v>2.66</v>
      </c>
      <c r="N565" s="828" t="s">
        <v>4519</v>
      </c>
      <c r="O565" s="700">
        <v>2.1890000000000001</v>
      </c>
      <c r="P565" s="603">
        <v>44700</v>
      </c>
      <c r="Q565" s="603">
        <v>44712</v>
      </c>
      <c r="R565" s="609">
        <f t="shared" si="155"/>
        <v>21.51667428049338</v>
      </c>
      <c r="S565" s="667">
        <f>IF(INDEX(Historical!$D$7:$D$1225,MATCH(B565,Historical!$B$7:$B$1249,0))=0,"n/a",(INDEX(Historical!$C$7:$C$1227,MATCH(B565,Historical!$B$7:$B$1249,0))/INDEX(Historical!$D$7:$D$1225,MATCH(B565,Historical!$B$7:$B$1249,0))-1)*100)</f>
        <v>30.35127184634019</v>
      </c>
      <c r="T565" s="667">
        <f>IF(INDEX(Historical!$F$7:$F$1218,MATCH(B565,Historical!$B$7:$B$1249,0))=0,"n/a",((INDEX(Historical!$C$7:$C$1227,MATCH(B565,Historical!$B$7:$B$1249,0))/INDEX(Historical!$F$7:$F$1218,MATCH(B565,Historical!$B$7:$B$1249,0)))^(1/3)-1)*100)</f>
        <v>10.951216261726127</v>
      </c>
      <c r="U565" s="667">
        <f>IF(INDEX(Historical!$H$7:$H$1218,MATCH(B565,Historical!$B$7:$B$1249,0))=0,"n/a",((INDEX(Historical!$C$7:$C$1227,MATCH(B565,Historical!$B$7:$B$1249,0))/INDEX(Historical!$H$7:$H$1218,MATCH(B565,Historical!$B$7:$B$1249,0)))^(1/5)-1)*100)</f>
        <v>11.604686382939278</v>
      </c>
      <c r="V565" s="667">
        <f>IF(INDEX(Historical!$N$7:$N$1218,MATCH(B565,Historical!$B$7:$B$1249,0))=0,"n/a",((INDEX(Historical!$C$7:$C$1227,MATCH(B565,Historical!$B$7:$B$1249,0))/INDEX(Historical!$N$7:$N$1218,MATCH(B565,Historical!$B$7:$B$1249,0)))^(1/10)-1)*100)</f>
        <v>10.272451507882362</v>
      </c>
      <c r="W565" s="668">
        <f t="shared" si="156"/>
        <v>1.1296900622051758</v>
      </c>
      <c r="X565" s="669">
        <f t="shared" si="157"/>
        <v>1.4505857978674097</v>
      </c>
      <c r="Y565" s="834" t="s">
        <v>4529</v>
      </c>
      <c r="Z565" s="618">
        <f t="shared" si="158"/>
        <v>95</v>
      </c>
      <c r="AA565" s="844">
        <f t="shared" si="159"/>
        <v>38.31785714285715</v>
      </c>
      <c r="AB565" s="845">
        <v>12</v>
      </c>
      <c r="AC565" s="824">
        <v>2.8</v>
      </c>
      <c r="AD565" s="824">
        <v>483.71</v>
      </c>
      <c r="AE565" s="824">
        <v>4.13</v>
      </c>
      <c r="AF565" s="824">
        <v>2.82</v>
      </c>
      <c r="AG565" s="824">
        <v>7.9</v>
      </c>
      <c r="AH565" s="824">
        <v>2.2999999999999998</v>
      </c>
      <c r="AI565" s="824">
        <v>23.169999999999998</v>
      </c>
      <c r="AJ565" s="824">
        <v>8</v>
      </c>
      <c r="AK565" s="824">
        <v>0.08</v>
      </c>
      <c r="AL565" s="836">
        <v>129340</v>
      </c>
      <c r="AM565" s="830">
        <v>25.5</v>
      </c>
      <c r="AN565" s="824">
        <v>0.42</v>
      </c>
      <c r="AO565" s="705">
        <f t="shared" si="160"/>
        <v>-24.233908946142122</v>
      </c>
      <c r="AP565" s="706">
        <f t="shared" si="161"/>
        <v>14.083948196715026</v>
      </c>
      <c r="AQ565" s="846">
        <f t="shared" si="162"/>
        <v>119.1461786549052</v>
      </c>
      <c r="AR565" s="618">
        <f>INDEX(Historical!$C$7:$C$1227,MATCH(B565,Historical!$B$7:$B$1249,0))*IF(AH565="n/a",1.03,IF(AH565&lt;0,1.01,IF(AH565&gt;10,1.1,(1+AH565/100))))</f>
        <v>2.3118776999999997</v>
      </c>
      <c r="AS565" s="844">
        <f t="shared" si="163"/>
        <v>2.5430654699999997</v>
      </c>
      <c r="AT565" s="844">
        <f t="shared" si="168"/>
        <v>2.5450999223759996</v>
      </c>
      <c r="AU565" s="844">
        <f t="shared" si="168"/>
        <v>2.5471360023139002</v>
      </c>
      <c r="AV565" s="844">
        <f t="shared" si="168"/>
        <v>2.5491737111157513</v>
      </c>
      <c r="AW565" s="618">
        <f t="shared" si="164"/>
        <v>12.49635280580565</v>
      </c>
      <c r="AX565" s="713">
        <f t="shared" si="165"/>
        <v>11.647267038685477</v>
      </c>
      <c r="AY565" s="891">
        <v>1.1299999999999999</v>
      </c>
      <c r="AZ565" s="830">
        <v>41.74</v>
      </c>
      <c r="BA565" s="830">
        <v>-21.3</v>
      </c>
      <c r="BB565" s="830">
        <v>18.279999999999998</v>
      </c>
      <c r="BC565" s="830">
        <v>13.87</v>
      </c>
      <c r="BD565" s="865"/>
      <c r="BE565" s="594">
        <v>2016</v>
      </c>
      <c r="BF565" s="856">
        <f t="shared" si="166"/>
        <v>1</v>
      </c>
      <c r="BG565" s="840">
        <v>4.2</v>
      </c>
      <c r="BH565" s="823" t="s">
        <v>4522</v>
      </c>
      <c r="BI565" s="823" t="s">
        <v>4456</v>
      </c>
    </row>
    <row r="566" spans="1:61" s="822" customFormat="1" ht="12.75" hidden="1" customHeight="1" x14ac:dyDescent="0.2">
      <c r="A566" s="829" t="s">
        <v>5080</v>
      </c>
      <c r="B566" s="575" t="s">
        <v>1574</v>
      </c>
      <c r="C566" s="889" t="s">
        <v>107</v>
      </c>
      <c r="D566" s="889" t="s">
        <v>4205</v>
      </c>
      <c r="E566" s="699">
        <v>12</v>
      </c>
      <c r="F566" s="1153">
        <v>336</v>
      </c>
      <c r="G566" s="1153" t="s">
        <v>105</v>
      </c>
      <c r="H566" s="1153" t="s">
        <v>105</v>
      </c>
      <c r="I566">
        <v>34.75</v>
      </c>
      <c r="J566" s="618">
        <f t="shared" si="153"/>
        <v>3.9136690647482015</v>
      </c>
      <c r="K566" s="835">
        <v>0.34</v>
      </c>
      <c r="L566" s="845">
        <v>4</v>
      </c>
      <c r="M566" s="609">
        <f t="shared" si="154"/>
        <v>1.36</v>
      </c>
      <c r="N566" s="828" t="s">
        <v>945</v>
      </c>
      <c r="O566" s="700">
        <v>0.32</v>
      </c>
      <c r="P566" s="603">
        <v>44609</v>
      </c>
      <c r="Q566" s="603">
        <v>44620</v>
      </c>
      <c r="R566" s="609">
        <f t="shared" si="155"/>
        <v>6.2500000000000053</v>
      </c>
      <c r="S566" s="667">
        <f>IF(INDEX(Historical!$D$7:$D$1225,MATCH(B566,Historical!$B$7:$B$1249,0))=0,"n/a",(INDEX(Historical!$C$7:$C$1227,MATCH(B566,Historical!$B$7:$B$1249,0))/INDEX(Historical!$D$7:$D$1225,MATCH(B566,Historical!$B$7:$B$1249,0))-1)*100)</f>
        <v>6.6666666666666652</v>
      </c>
      <c r="T566" s="667">
        <f>IF(INDEX(Historical!$F$7:$F$1218,MATCH(B566,Historical!$B$7:$B$1249,0))=0,"n/a",((INDEX(Historical!$C$7:$C$1227,MATCH(B566,Historical!$B$7:$B$1249,0))/INDEX(Historical!$F$7:$F$1218,MATCH(B566,Historical!$B$7:$B$1249,0)))^(1/3)-1)*100)</f>
        <v>5.1814357731718053</v>
      </c>
      <c r="U566" s="667">
        <f>IF(INDEX(Historical!$H$7:$H$1218,MATCH(B566,Historical!$B$7:$B$1249,0))=0,"n/a",((INDEX(Historical!$C$7:$C$1227,MATCH(B566,Historical!$B$7:$B$1249,0))/INDEX(Historical!$H$7:$H$1218,MATCH(B566,Historical!$B$7:$B$1249,0)))^(1/5)-1)*100)</f>
        <v>5.4864747249031787</v>
      </c>
      <c r="V566" s="667">
        <f>IF(INDEX(Historical!$N$7:$N$1218,MATCH(B566,Historical!$B$7:$B$1249,0))=0,"n/a",((INDEX(Historical!$C$7:$C$1227,MATCH(B566,Historical!$B$7:$B$1249,0))/INDEX(Historical!$N$7:$N$1218,MATCH(B566,Historical!$B$7:$B$1249,0)))^(1/10)-1)*100)</f>
        <v>14.17554813806472</v>
      </c>
      <c r="W566" s="668">
        <f t="shared" si="156"/>
        <v>0.38703792413999771</v>
      </c>
      <c r="X566" s="669">
        <f t="shared" si="157"/>
        <v>0.27432373624515893</v>
      </c>
      <c r="Y566" s="640"/>
      <c r="Z566" s="618">
        <f t="shared" si="158"/>
        <v>34.693877551020414</v>
      </c>
      <c r="AA566" s="844">
        <f t="shared" si="159"/>
        <v>8.8647959183673475</v>
      </c>
      <c r="AB566" s="845">
        <v>12</v>
      </c>
      <c r="AC566" s="824">
        <v>3.92</v>
      </c>
      <c r="AD566" s="824">
        <v>0.94</v>
      </c>
      <c r="AE566" s="824">
        <v>3.29</v>
      </c>
      <c r="AF566" s="824">
        <v>1.05</v>
      </c>
      <c r="AG566" s="824">
        <v>11.799999999999999</v>
      </c>
      <c r="AH566" s="824">
        <v>128.6</v>
      </c>
      <c r="AI566" s="824">
        <v>0.11</v>
      </c>
      <c r="AJ566" s="824">
        <v>20</v>
      </c>
      <c r="AK566" s="824">
        <v>9.3000000000000007</v>
      </c>
      <c r="AL566" s="836">
        <v>1520</v>
      </c>
      <c r="AM566" s="830">
        <v>1.4000000000000001</v>
      </c>
      <c r="AN566" s="824">
        <v>0.25</v>
      </c>
      <c r="AO566" s="705">
        <f t="shared" si="160"/>
        <v>0.53534787128403316</v>
      </c>
      <c r="AP566" s="706">
        <f t="shared" si="161"/>
        <v>9.4001437896513806</v>
      </c>
      <c r="AQ566" s="846">
        <f t="shared" si="162"/>
        <v>-35.681225432189997</v>
      </c>
      <c r="AR566" s="618">
        <f>INDEX(Historical!$C$7:$C$1227,MATCH(B566,Historical!$B$7:$B$1249,0))*IF(AH566="n/a",1.03,IF(AH566&lt;0,1.01,IF(AH566&gt;10,1.1,(1+AH566/100))))</f>
        <v>1.4080000000000001</v>
      </c>
      <c r="AS566" s="844">
        <f t="shared" si="163"/>
        <v>1.4095488000000003</v>
      </c>
      <c r="AT566" s="844">
        <f t="shared" si="168"/>
        <v>1.5406368384000002</v>
      </c>
      <c r="AU566" s="844">
        <f t="shared" si="168"/>
        <v>1.6839160643712001</v>
      </c>
      <c r="AV566" s="844">
        <f t="shared" si="168"/>
        <v>1.8405202583577216</v>
      </c>
      <c r="AW566" s="618">
        <f t="shared" si="164"/>
        <v>7.8826219611289217</v>
      </c>
      <c r="AX566" s="713">
        <f t="shared" si="165"/>
        <v>22.683804204687544</v>
      </c>
      <c r="AY566" s="891">
        <v>0.97</v>
      </c>
      <c r="AZ566" s="830">
        <v>7.7</v>
      </c>
      <c r="BA566" s="830">
        <v>-33.090000000000003</v>
      </c>
      <c r="BB566" s="830">
        <v>-2.33</v>
      </c>
      <c r="BC566" s="830">
        <v>-13.11</v>
      </c>
      <c r="BD566" s="865"/>
      <c r="BE566" s="594">
        <v>2011</v>
      </c>
      <c r="BF566" s="856">
        <f t="shared" si="166"/>
        <v>1</v>
      </c>
      <c r="BG566" s="840">
        <v>1.3</v>
      </c>
      <c r="BH566" s="823" t="s">
        <v>4455</v>
      </c>
      <c r="BI566" s="823" t="s">
        <v>4456</v>
      </c>
    </row>
    <row r="567" spans="1:61" s="822" customFormat="1" ht="12.75" hidden="1" customHeight="1" x14ac:dyDescent="0.2">
      <c r="A567" s="829" t="s">
        <v>5081</v>
      </c>
      <c r="B567" s="575" t="s">
        <v>1576</v>
      </c>
      <c r="C567" s="889" t="s">
        <v>107</v>
      </c>
      <c r="D567" s="889" t="s">
        <v>4205</v>
      </c>
      <c r="E567" s="699">
        <v>10</v>
      </c>
      <c r="F567" s="1153">
        <v>503</v>
      </c>
      <c r="G567" s="1153" t="s">
        <v>105</v>
      </c>
      <c r="H567" s="1153" t="s">
        <v>105</v>
      </c>
      <c r="I567">
        <v>16.64</v>
      </c>
      <c r="J567" s="618">
        <f t="shared" si="153"/>
        <v>3.0048076923076921</v>
      </c>
      <c r="K567" s="835">
        <v>0.125</v>
      </c>
      <c r="L567" s="845">
        <v>4</v>
      </c>
      <c r="M567" s="609">
        <f t="shared" si="154"/>
        <v>0.5</v>
      </c>
      <c r="N567" s="828" t="s">
        <v>965</v>
      </c>
      <c r="O567" s="700">
        <v>0.12</v>
      </c>
      <c r="P567" s="603">
        <v>44874</v>
      </c>
      <c r="Q567" s="603">
        <v>44890</v>
      </c>
      <c r="R567" s="609">
        <f t="shared" si="155"/>
        <v>4.1666666666666705</v>
      </c>
      <c r="S567" s="667">
        <f>IF(INDEX(Historical!$D$7:$D$1225,MATCH(B567,Historical!$B$7:$B$1249,0))=0,"n/a",(INDEX(Historical!$C$7:$C$1227,MATCH(B567,Historical!$B$7:$B$1249,0))/INDEX(Historical!$D$7:$D$1225,MATCH(B567,Historical!$B$7:$B$1249,0))-1)*100)</f>
        <v>9.9999999999999858</v>
      </c>
      <c r="T567" s="667">
        <f>IF(INDEX(Historical!$F$7:$F$1218,MATCH(B567,Historical!$B$7:$B$1249,0))=0,"n/a",((INDEX(Historical!$C$7:$C$1227,MATCH(B567,Historical!$B$7:$B$1249,0))/INDEX(Historical!$F$7:$F$1218,MATCH(B567,Historical!$B$7:$B$1249,0)))^(1/3)-1)*100)</f>
        <v>11.199004528465784</v>
      </c>
      <c r="U567" s="667">
        <f>IF(INDEX(Historical!$H$7:$H$1218,MATCH(B567,Historical!$B$7:$B$1249,0))=0,"n/a",((INDEX(Historical!$C$7:$C$1227,MATCH(B567,Historical!$B$7:$B$1249,0))/INDEX(Historical!$H$7:$H$1218,MATCH(B567,Historical!$B$7:$B$1249,0)))^(1/5)-1)*100)</f>
        <v>12.888132073019754</v>
      </c>
      <c r="V567" s="667" t="str">
        <f>IF(INDEX(Historical!$N$7:$N$1218,MATCH(B567,Historical!$B$7:$B$1249,0))=0,"n/a",((INDEX(Historical!$C$7:$C$1227,MATCH(B567,Historical!$B$7:$B$1249,0))/INDEX(Historical!$N$7:$N$1218,MATCH(B567,Historical!$B$7:$B$1249,0)))^(1/10)-1)*100)</f>
        <v>n/a</v>
      </c>
      <c r="W567" s="668" t="str">
        <f t="shared" si="156"/>
        <v>n/a</v>
      </c>
      <c r="X567" s="669">
        <f t="shared" si="157"/>
        <v>0.8105743442150789</v>
      </c>
      <c r="Y567" s="834"/>
      <c r="Z567" s="618">
        <f t="shared" si="158"/>
        <v>28.735632183908045</v>
      </c>
      <c r="AA567" s="844">
        <f t="shared" si="159"/>
        <v>9.5632183908045985</v>
      </c>
      <c r="AB567" s="845">
        <v>12</v>
      </c>
      <c r="AC567" s="824">
        <v>1.74</v>
      </c>
      <c r="AD567" s="824" t="s">
        <v>135</v>
      </c>
      <c r="AE567" s="824">
        <v>2.76</v>
      </c>
      <c r="AF567" s="824">
        <v>1</v>
      </c>
      <c r="AG567" s="824">
        <v>9.5</v>
      </c>
      <c r="AH567" s="824">
        <v>31</v>
      </c>
      <c r="AI567" s="824">
        <v>2.92</v>
      </c>
      <c r="AJ567" s="824">
        <v>15.9</v>
      </c>
      <c r="AK567" s="824" t="s">
        <v>135</v>
      </c>
      <c r="AL567" s="836">
        <v>114.87</v>
      </c>
      <c r="AM567" s="830">
        <v>1.5</v>
      </c>
      <c r="AN567" s="824">
        <v>0.26</v>
      </c>
      <c r="AO567" s="705">
        <f t="shared" si="160"/>
        <v>6.3297213745228476</v>
      </c>
      <c r="AP567" s="706">
        <f t="shared" si="161"/>
        <v>15.892939765327446</v>
      </c>
      <c r="AQ567" s="846">
        <f t="shared" si="162"/>
        <v>-34.805527191317488</v>
      </c>
      <c r="AR567" s="618">
        <f>INDEX(Historical!$C$7:$C$1227,MATCH(B567,Historical!$B$7:$B$1249,0))*IF(AH567="n/a",1.03,IF(AH567&lt;0,1.01,IF(AH567&gt;10,1.1,(1+AH567/100))))</f>
        <v>0.48400000000000004</v>
      </c>
      <c r="AS567" s="844">
        <f t="shared" si="163"/>
        <v>0.49813279999999999</v>
      </c>
      <c r="AT567" s="844">
        <f t="shared" si="168"/>
        <v>0.51307678400000001</v>
      </c>
      <c r="AU567" s="844">
        <f t="shared" si="168"/>
        <v>0.52846908751999999</v>
      </c>
      <c r="AV567" s="844">
        <f t="shared" si="168"/>
        <v>0.5443231601456</v>
      </c>
      <c r="AW567" s="618">
        <f t="shared" si="164"/>
        <v>2.5680018316656001</v>
      </c>
      <c r="AX567" s="713">
        <f t="shared" si="165"/>
        <v>15.432703315298077</v>
      </c>
      <c r="AY567" s="891">
        <v>0.9</v>
      </c>
      <c r="AZ567" s="830">
        <v>1.35</v>
      </c>
      <c r="BA567" s="830">
        <v>-20.86</v>
      </c>
      <c r="BB567" s="830">
        <v>-2.5299999999999998</v>
      </c>
      <c r="BC567" s="830">
        <v>-7.88</v>
      </c>
      <c r="BD567" s="865"/>
      <c r="BE567" s="594">
        <v>2013</v>
      </c>
      <c r="BF567" s="856">
        <f t="shared" si="166"/>
        <v>1</v>
      </c>
      <c r="BG567" s="840">
        <v>0.89999999999999991</v>
      </c>
      <c r="BH567" s="823" t="s">
        <v>4455</v>
      </c>
      <c r="BI567" s="823" t="s">
        <v>4456</v>
      </c>
    </row>
    <row r="568" spans="1:61" s="822" customFormat="1" ht="12.75" hidden="1" customHeight="1" x14ac:dyDescent="0.2">
      <c r="A568" s="822" t="s">
        <v>5082</v>
      </c>
      <c r="B568" s="575" t="s">
        <v>779</v>
      </c>
      <c r="C568" s="889" t="s">
        <v>107</v>
      </c>
      <c r="D568" s="889" t="s">
        <v>4205</v>
      </c>
      <c r="E568" s="699">
        <v>28</v>
      </c>
      <c r="F568" s="1153">
        <v>120</v>
      </c>
      <c r="G568" s="1153" t="s">
        <v>36</v>
      </c>
      <c r="H568" s="1153" t="s">
        <v>105</v>
      </c>
      <c r="I568">
        <v>34.94</v>
      </c>
      <c r="J568" s="618">
        <f t="shared" si="153"/>
        <v>3.8923869490555241</v>
      </c>
      <c r="K568" s="842">
        <v>0.34</v>
      </c>
      <c r="L568" s="845">
        <v>4</v>
      </c>
      <c r="M568" s="609">
        <f t="shared" si="154"/>
        <v>1.36</v>
      </c>
      <c r="N568" s="828" t="s">
        <v>422</v>
      </c>
      <c r="O568" s="701">
        <v>0.33</v>
      </c>
      <c r="P568" s="603">
        <v>44608</v>
      </c>
      <c r="Q568" s="603">
        <v>44623</v>
      </c>
      <c r="R568" s="609">
        <f t="shared" si="155"/>
        <v>3.0303030303030329</v>
      </c>
      <c r="S568" s="667">
        <f>IF(INDEX(Historical!$D$7:$D$1225,MATCH(B568,Historical!$B$7:$B$1249,0))=0,"n/a",(INDEX(Historical!$C$7:$C$1227,MATCH(B568,Historical!$B$7:$B$1249,0))/INDEX(Historical!$D$7:$D$1225,MATCH(B568,Historical!$B$7:$B$1249,0))-1)*100)</f>
        <v>4.8000000000000043</v>
      </c>
      <c r="T568" s="667">
        <f>IF(INDEX(Historical!$F$7:$F$1218,MATCH(B568,Historical!$B$7:$B$1249,0))=0,"n/a",((INDEX(Historical!$C$7:$C$1227,MATCH(B568,Historical!$B$7:$B$1249,0))/INDEX(Historical!$F$7:$F$1218,MATCH(B568,Historical!$B$7:$B$1249,0)))^(1/3)-1)*100)</f>
        <v>2.9666736894775392</v>
      </c>
      <c r="U568" s="667">
        <f>IF(INDEX(Historical!$H$7:$H$1218,MATCH(B568,Historical!$B$7:$B$1249,0))=0,"n/a",((INDEX(Historical!$C$7:$C$1227,MATCH(B568,Historical!$B$7:$B$1249,0))/INDEX(Historical!$H$7:$H$1218,MATCH(B568,Historical!$B$7:$B$1249,0)))^(1/5)-1)*100)</f>
        <v>7.4468659475645627</v>
      </c>
      <c r="V568" s="667">
        <f>IF(INDEX(Historical!$N$7:$N$1218,MATCH(B568,Historical!$B$7:$B$1249,0))=0,"n/a",((INDEX(Historical!$C$7:$C$1227,MATCH(B568,Historical!$B$7:$B$1249,0))/INDEX(Historical!$N$7:$N$1218,MATCH(B568,Historical!$B$7:$B$1249,0)))^(1/10)-1)*100)</f>
        <v>9.4947471357023083</v>
      </c>
      <c r="W568" s="668">
        <f t="shared" si="156"/>
        <v>0.78431429938378572</v>
      </c>
      <c r="X568" s="669">
        <f t="shared" si="157"/>
        <v>0.5357457516233497</v>
      </c>
      <c r="Y568" s="627"/>
      <c r="Z568" s="618">
        <f t="shared" si="158"/>
        <v>41.590214067278289</v>
      </c>
      <c r="AA568" s="844">
        <f t="shared" si="159"/>
        <v>10.685015290519877</v>
      </c>
      <c r="AB568" s="845">
        <v>12</v>
      </c>
      <c r="AC568" s="824">
        <v>3.27</v>
      </c>
      <c r="AD568" s="824">
        <v>5.48</v>
      </c>
      <c r="AE568" s="824">
        <v>4.95</v>
      </c>
      <c r="AF568" s="824">
        <v>1.63</v>
      </c>
      <c r="AG568" s="824">
        <v>13.5</v>
      </c>
      <c r="AH568" s="824">
        <v>40.5</v>
      </c>
      <c r="AI568" s="824">
        <v>1.83</v>
      </c>
      <c r="AJ568" s="824">
        <v>13.900000000000002</v>
      </c>
      <c r="AK568" s="824">
        <v>2</v>
      </c>
      <c r="AL568" s="836">
        <v>1150</v>
      </c>
      <c r="AM568" s="830">
        <v>1.3</v>
      </c>
      <c r="AN568" s="824">
        <v>0.22</v>
      </c>
      <c r="AO568" s="705">
        <f t="shared" si="160"/>
        <v>0.6542376061002102</v>
      </c>
      <c r="AP568" s="706">
        <f t="shared" si="161"/>
        <v>11.339252896620087</v>
      </c>
      <c r="AQ568" s="846">
        <f t="shared" si="162"/>
        <v>-12.018752191043214</v>
      </c>
      <c r="AR568" s="618">
        <f>INDEX(Historical!$C$7:$C$1227,MATCH(B568,Historical!$B$7:$B$1249,0))*IF(AH568="n/a",1.03,IF(AH568&lt;0,1.01,IF(AH568&gt;10,1.1,(1+AH568/100))))</f>
        <v>1.4410000000000003</v>
      </c>
      <c r="AS568" s="844">
        <f t="shared" si="163"/>
        <v>1.4673703000000002</v>
      </c>
      <c r="AT568" s="844">
        <f t="shared" si="168"/>
        <v>1.4967177060000003</v>
      </c>
      <c r="AU568" s="844">
        <f t="shared" si="168"/>
        <v>1.5266520601200004</v>
      </c>
      <c r="AV568" s="844">
        <f t="shared" si="168"/>
        <v>1.5571851013224005</v>
      </c>
      <c r="AW568" s="618">
        <f t="shared" si="164"/>
        <v>7.4889251674424022</v>
      </c>
      <c r="AX568" s="713">
        <f t="shared" si="165"/>
        <v>21.433672488386957</v>
      </c>
      <c r="AY568" s="891">
        <v>0.54</v>
      </c>
      <c r="AZ568" s="830">
        <v>16.68</v>
      </c>
      <c r="BA568" s="830">
        <v>-18.7</v>
      </c>
      <c r="BB568" s="830">
        <v>1.49</v>
      </c>
      <c r="BC568" s="830">
        <v>-5.46</v>
      </c>
      <c r="BD568" s="865"/>
      <c r="BE568" s="594">
        <v>1995</v>
      </c>
      <c r="BF568" s="856">
        <f t="shared" si="166"/>
        <v>3</v>
      </c>
      <c r="BG568" s="840">
        <v>1.4000000000000001</v>
      </c>
      <c r="BH568" s="823" t="s">
        <v>4455</v>
      </c>
      <c r="BI568" s="823" t="s">
        <v>4456</v>
      </c>
    </row>
    <row r="569" spans="1:61" s="822" customFormat="1" ht="12.75" hidden="1" customHeight="1" x14ac:dyDescent="0.2">
      <c r="A569" s="822" t="s">
        <v>5083</v>
      </c>
      <c r="B569" s="575" t="s">
        <v>1634</v>
      </c>
      <c r="C569" s="889" t="s">
        <v>244</v>
      </c>
      <c r="D569" s="889" t="s">
        <v>4219</v>
      </c>
      <c r="E569" s="699">
        <v>13</v>
      </c>
      <c r="F569" s="1153">
        <v>305</v>
      </c>
      <c r="G569" s="1133" t="s">
        <v>114</v>
      </c>
      <c r="H569" s="1133" t="s">
        <v>114</v>
      </c>
      <c r="I569" t="n">
        <v>101.79</v>
      </c>
      <c r="J569" s="618">
        <f t="shared" si="153"/>
        <v>2.0827193240986341</v>
      </c>
      <c r="K569" s="835">
        <v>0.53</v>
      </c>
      <c r="L569" s="845">
        <v>4</v>
      </c>
      <c r="M569" s="609">
        <f t="shared" si="154"/>
        <v>2.12</v>
      </c>
      <c r="N569" s="828" t="s">
        <v>118</v>
      </c>
      <c r="O569" s="700">
        <v>0.49</v>
      </c>
      <c r="P569" s="603">
        <v>44874</v>
      </c>
      <c r="Q569" s="603">
        <v>44890</v>
      </c>
      <c r="R569" s="609">
        <f t="shared" si="155"/>
        <v>8.1632653061224563</v>
      </c>
      <c r="S569" s="667">
        <f>IF(INDEX(Historical!$D$7:$D$1225,MATCH(B569,Historical!$B$7:$B$1249,0))=0,"n/a",(INDEX(Historical!$C$7:$C$1227,MATCH(B569,Historical!$B$7:$B$1249,0))/INDEX(Historical!$D$7:$D$1225,MATCH(B569,Historical!$B$7:$B$1249,0))-1)*100)</f>
        <v>9.5238095238095344</v>
      </c>
      <c r="T569" s="667">
        <f>IF(INDEX(Historical!$F$7:$F$1218,MATCH(B569,Historical!$B$7:$B$1249,0))=0,"n/a",((INDEX(Historical!$C$7:$C$1227,MATCH(B569,Historical!$B$7:$B$1249,0))/INDEX(Historical!$F$7:$F$1218,MATCH(B569,Historical!$B$7:$B$1249,0)))^(1/3)-1)*100)</f>
        <v>11.707233731169708</v>
      </c>
      <c r="U569" s="667">
        <f>IF(INDEX(Historical!$H$7:$H$1218,MATCH(B569,Historical!$B$7:$B$1249,0))=0,"n/a",((INDEX(Historical!$C$7:$C$1227,MATCH(B569,Historical!$B$7:$B$1249,0))/INDEX(Historical!$H$7:$H$1218,MATCH(B569,Historical!$B$7:$B$1249,0)))^(1/5)-1)*100)</f>
        <v>16.702397850118178</v>
      </c>
      <c r="V569" s="667">
        <f>IF(INDEX(Historical!$N$7:$N$1218,MATCH(B569,Historical!$B$7:$B$1249,0))=0,"n/a",((INDEX(Historical!$C$7:$C$1227,MATCH(B569,Historical!$B$7:$B$1249,0))/INDEX(Historical!$N$7:$N$1218,MATCH(B569,Historical!$B$7:$B$1249,0)))^(1/10)-1)*100)</f>
        <v>20.716317646103931</v>
      </c>
      <c r="W569" s="668">
        <f t="shared" si="156"/>
        <v>0.80624356777322148</v>
      </c>
      <c r="X569" s="669">
        <f t="shared" si="157"/>
        <v>2.2269863800157572</v>
      </c>
      <c r="Y569" s="631"/>
      <c r="Z569" s="618">
        <f t="shared" si="158"/>
        <v>74.911660777385151</v>
      </c>
      <c r="AA569" s="844">
        <f t="shared" si="159"/>
        <v>35.968197879858657</v>
      </c>
      <c r="AB569" s="845">
        <v>9</v>
      </c>
      <c r="AC569" s="824">
        <v>2.83</v>
      </c>
      <c r="AD569" s="824">
        <v>2.12</v>
      </c>
      <c r="AE569" s="824">
        <v>3.47</v>
      </c>
      <c r="AF569" s="824" t="s">
        <v>135</v>
      </c>
      <c r="AG569" s="824">
        <v>-37.9</v>
      </c>
      <c r="AH569" s="824">
        <v>-20</v>
      </c>
      <c r="AI569" s="824">
        <v>17.5</v>
      </c>
      <c r="AJ569" s="824">
        <v>7.5</v>
      </c>
      <c r="AK569" s="824">
        <v>16.46</v>
      </c>
      <c r="AL569" s="836">
        <v>112000</v>
      </c>
      <c r="AM569" s="830">
        <v>0.1</v>
      </c>
      <c r="AN569" s="824" t="s">
        <v>135</v>
      </c>
      <c r="AO569" s="705">
        <f t="shared" si="160"/>
        <v>-17.183080705641846</v>
      </c>
      <c r="AP569" s="706">
        <f t="shared" si="161"/>
        <v>18.785117174216811</v>
      </c>
      <c r="AQ569" s="846" t="str">
        <f t="shared" si="162"/>
        <v>n/a</v>
      </c>
      <c r="AR569" s="618">
        <f>INDEX(Historical!$C$7:$C$1227,MATCH(B569,Historical!$B$7:$B$1249,0))*IF(AH569="n/a",1.03,IF(AH569&lt;0,1.01,IF(AH569&gt;10,1.1,(1+AH569/100))))</f>
        <v>1.8584000000000001</v>
      </c>
      <c r="AS569" s="844">
        <f t="shared" si="163"/>
        <v>2.0442400000000003</v>
      </c>
      <c r="AT569" s="844">
        <f t="shared" si="168"/>
        <v>2.2486640000000007</v>
      </c>
      <c r="AU569" s="844">
        <f t="shared" si="168"/>
        <v>2.4735304000000009</v>
      </c>
      <c r="AV569" s="844">
        <f t="shared" si="168"/>
        <v>2.720883440000001</v>
      </c>
      <c r="AW569" s="618">
        <f t="shared" si="164"/>
        <v>11.345717840000004</v>
      </c>
      <c r="AX569" s="713">
        <f t="shared" si="165"/>
        <v>11.146200844876711</v>
      </c>
      <c r="AY569" s="891">
        <v>0.88</v>
      </c>
      <c r="AZ569" s="830">
        <v>49.44</v>
      </c>
      <c r="BA569" s="830">
        <v>-13.239999999999998</v>
      </c>
      <c r="BB569" s="830">
        <v>13.469999999999999</v>
      </c>
      <c r="BC569" s="830">
        <v>21.17</v>
      </c>
      <c r="BD569" s="612"/>
      <c r="BE569" s="594">
        <v>2010</v>
      </c>
      <c r="BF569" s="856">
        <f t="shared" si="166"/>
        <v>1</v>
      </c>
      <c r="BG569" s="840">
        <v>11.5</v>
      </c>
      <c r="BH569" s="823" t="s">
        <v>4455</v>
      </c>
      <c r="BI569" s="823" t="s">
        <v>4456</v>
      </c>
    </row>
    <row r="570" spans="1:61" s="822" customFormat="1" ht="12.75" hidden="1" customHeight="1" x14ac:dyDescent="0.2">
      <c r="A570" s="829" t="s">
        <v>5085</v>
      </c>
      <c r="B570" s="575" t="s">
        <v>1586</v>
      </c>
      <c r="C570" s="889" t="s">
        <v>244</v>
      </c>
      <c r="D570" s="889" t="s">
        <v>4236</v>
      </c>
      <c r="E570" s="699">
        <v>12</v>
      </c>
      <c r="F570" s="1153">
        <v>390</v>
      </c>
      <c r="G570" s="1128" t="s">
        <v>105</v>
      </c>
      <c r="H570" s="1128" t="s">
        <v>105</v>
      </c>
      <c r="I570" t="n">
        <v>69.12</v>
      </c>
      <c r="J570" s="618">
        <f t="shared" si="153"/>
        <v>1.5625</v>
      </c>
      <c r="K570" s="835">
        <v>0.27</v>
      </c>
      <c r="L570" s="845">
        <v>4</v>
      </c>
      <c r="M570" s="609">
        <f t="shared" si="154"/>
        <v>1.08</v>
      </c>
      <c r="N570" s="828" t="s">
        <v>316</v>
      </c>
      <c r="O570" s="700">
        <v>0.25</v>
      </c>
      <c r="P570" s="603">
        <v>44909</v>
      </c>
      <c r="Q570" s="603">
        <v>44925</v>
      </c>
      <c r="R570" s="609">
        <f t="shared" si="155"/>
        <v>8.0000000000000071</v>
      </c>
      <c r="S570" s="667">
        <f>IF(INDEX(Historical!$D$7:$D$1225,MATCH(B570,Historical!$B$7:$B$1249,0))=0,"n/a",(INDEX(Historical!$C$7:$C$1227,MATCH(B570,Historical!$B$7:$B$1249,0))/INDEX(Historical!$D$7:$D$1225,MATCH(B570,Historical!$B$7:$B$1249,0))-1)*100)</f>
        <v>12.820512820512819</v>
      </c>
      <c r="T570" s="667">
        <f>IF(INDEX(Historical!$F$7:$F$1218,MATCH(B570,Historical!$B$7:$B$1249,0))=0,"n/a",((INDEX(Historical!$C$7:$C$1227,MATCH(B570,Historical!$B$7:$B$1249,0))/INDEX(Historical!$F$7:$F$1218,MATCH(B570,Historical!$B$7:$B$1249,0)))^(1/3)-1)*100)</f>
        <v>8.9744250818549531</v>
      </c>
      <c r="U570" s="667">
        <f>IF(INDEX(Historical!$H$7:$H$1218,MATCH(B570,Historical!$B$7:$B$1249,0))=0,"n/a",((INDEX(Historical!$C$7:$C$1227,MATCH(B570,Historical!$B$7:$B$1249,0))/INDEX(Historical!$H$7:$H$1218,MATCH(B570,Historical!$B$7:$B$1249,0)))^(1/5)-1)*100)</f>
        <v>11.527636629885807</v>
      </c>
      <c r="V570" s="667">
        <f>IF(INDEX(Historical!$N$7:$N$1218,MATCH(B570,Historical!$B$7:$B$1249,0))=0,"n/a",((INDEX(Historical!$C$7:$C$1227,MATCH(B570,Historical!$B$7:$B$1249,0))/INDEX(Historical!$N$7:$N$1218,MATCH(B570,Historical!$B$7:$B$1249,0)))^(1/10)-1)*100)</f>
        <v>16.566271986361912</v>
      </c>
      <c r="W570" s="668">
        <f t="shared" si="156"/>
        <v>0.69584977473361942</v>
      </c>
      <c r="X570" s="669">
        <f t="shared" si="157"/>
        <v>0.29407236300729095</v>
      </c>
      <c r="Y570" s="834"/>
      <c r="Z570" s="618">
        <f t="shared" si="158"/>
        <v>25.961538461538463</v>
      </c>
      <c r="AA570" s="844">
        <f t="shared" si="159"/>
        <v>16.615384615384617</v>
      </c>
      <c r="AB570" s="845">
        <v>12</v>
      </c>
      <c r="AC570" s="824">
        <v>4.16</v>
      </c>
      <c r="AD570" s="824">
        <v>1.41</v>
      </c>
      <c r="AE570" s="824">
        <v>2.63</v>
      </c>
      <c r="AF570" s="824">
        <v>6.6</v>
      </c>
      <c r="AG570" s="824">
        <v>37.4</v>
      </c>
      <c r="AH570" s="824">
        <v>63.800000000000004</v>
      </c>
      <c r="AI570" s="824">
        <v>-3.92</v>
      </c>
      <c r="AJ570" s="824">
        <v>39.200000000000003</v>
      </c>
      <c r="AK570" s="824">
        <v>12</v>
      </c>
      <c r="AL570" s="836">
        <v>10840</v>
      </c>
      <c r="AM570" s="830">
        <v>1.5</v>
      </c>
      <c r="AN570" s="824">
        <v>2.5</v>
      </c>
      <c r="AO570" s="705">
        <f t="shared" si="160"/>
        <v>-3.5252479854988099</v>
      </c>
      <c r="AP570" s="706">
        <f t="shared" si="161"/>
        <v>13.090136629885807</v>
      </c>
      <c r="AQ570" s="846">
        <f t="shared" si="162"/>
        <v>120.76789064187197</v>
      </c>
      <c r="AR570" s="618">
        <f>INDEX(Historical!$C$7:$C$1227,MATCH(B570,Historical!$B$7:$B$1249,0))*IF(AH570="n/a",1.03,IF(AH570&lt;0,1.01,IF(AH570&gt;10,1.1,(1+AH570/100))))</f>
        <v>0.96800000000000008</v>
      </c>
      <c r="AS570" s="844">
        <f t="shared" si="163"/>
        <v>0.9776800000000001</v>
      </c>
      <c r="AT570" s="844">
        <f t="shared" si="168"/>
        <v>1.0754480000000002</v>
      </c>
      <c r="AU570" s="844">
        <f t="shared" si="168"/>
        <v>1.1829928000000003</v>
      </c>
      <c r="AV570" s="844">
        <f t="shared" si="168"/>
        <v>1.3012920800000005</v>
      </c>
      <c r="AW570" s="618">
        <f t="shared" si="164"/>
        <v>5.5054128800000015</v>
      </c>
      <c r="AX570" s="713">
        <f t="shared" si="165"/>
        <v>7.9650070601851866</v>
      </c>
      <c r="AY570" s="891">
        <v>0.77</v>
      </c>
      <c r="AZ570" s="830">
        <v>25.679999999999996</v>
      </c>
      <c r="BA570" s="830">
        <v>-4.88</v>
      </c>
      <c r="BB570" s="830">
        <v>11.99</v>
      </c>
      <c r="BC570" s="830">
        <v>8.51</v>
      </c>
      <c r="BD570" s="865"/>
      <c r="BE570" s="594">
        <v>2011</v>
      </c>
      <c r="BF570" s="856">
        <f t="shared" si="166"/>
        <v>1</v>
      </c>
      <c r="BG570" s="840">
        <v>4.5</v>
      </c>
      <c r="BH570" s="823" t="s">
        <v>4455</v>
      </c>
      <c r="BI570" s="823" t="s">
        <v>4456</v>
      </c>
    </row>
    <row r="571" spans="1:61" s="822" customFormat="1" ht="12.75" hidden="1" customHeight="1" x14ac:dyDescent="0.2">
      <c r="A571" s="822" t="s">
        <v>340</v>
      </c>
      <c r="B571" s="575" t="s">
        <v>341</v>
      </c>
      <c r="C571" s="889" t="s">
        <v>122</v>
      </c>
      <c r="D571" s="889" t="s">
        <v>4043</v>
      </c>
      <c r="E571" s="699">
        <v>55</v>
      </c>
      <c r="F571" s="1153">
        <v>24</v>
      </c>
      <c r="G571" s="1127" t="s">
        <v>105</v>
      </c>
      <c r="H571" s="1127" t="s">
        <v>105</v>
      </c>
      <c r="I571" s="824">
        <v>111.57</v>
      </c>
      <c r="J571" s="618">
        <f t="shared" si="153"/>
        <v>1.3085955005825938</v>
      </c>
      <c r="K571" s="835">
        <v>0.36499999999999999</v>
      </c>
      <c r="L571" s="845">
        <v>4</v>
      </c>
      <c r="M571" s="609">
        <f t="shared" si="154"/>
        <v>1.46</v>
      </c>
      <c r="N571" s="828" t="s">
        <v>147</v>
      </c>
      <c r="O571" s="700">
        <v>0.33500000000000002</v>
      </c>
      <c r="P571" s="603">
        <v>44894</v>
      </c>
      <c r="Q571" s="603">
        <v>44910</v>
      </c>
      <c r="R571" s="609">
        <f t="shared" si="155"/>
        <v>8.9552238805970052</v>
      </c>
      <c r="S571" s="667">
        <f>IF(INDEX(Historical!$D$7:$D$1225,MATCH(B571,Historical!$B$7:$B$1249,0))=0,"n/a",(INDEX(Historical!$C$7:$C$1227,MATCH(B571,Historical!$B$7:$B$1249,0))/INDEX(Historical!$D$7:$D$1225,MATCH(B571,Historical!$B$7:$B$1249,0))-1)*100)</f>
        <v>10.619469026548689</v>
      </c>
      <c r="T571" s="667">
        <f>IF(INDEX(Historical!$F$7:$F$1218,MATCH(B571,Historical!$B$7:$B$1249,0))=0,"n/a",((INDEX(Historical!$C$7:$C$1227,MATCH(B571,Historical!$B$7:$B$1249,0))/INDEX(Historical!$F$7:$F$1218,MATCH(B571,Historical!$B$7:$B$1249,0)))^(1/3)-1)*100)</f>
        <v>10.557809853526301</v>
      </c>
      <c r="U571" s="667">
        <f>IF(INDEX(Historical!$H$7:$H$1218,MATCH(B571,Historical!$B$7:$B$1249,0))=0,"n/a",((INDEX(Historical!$C$7:$C$1227,MATCH(B571,Historical!$B$7:$B$1249,0))/INDEX(Historical!$H$7:$H$1218,MATCH(B571,Historical!$B$7:$B$1249,0)))^(1/5)-1)*100)</f>
        <v>9.7508951834327071</v>
      </c>
      <c r="V571" s="667">
        <f>IF(INDEX(Historical!$N$7:$N$1218,MATCH(B571,Historical!$B$7:$B$1249,0))=0,"n/a",((INDEX(Historical!$C$7:$C$1227,MATCH(B571,Historical!$B$7:$B$1249,0))/INDEX(Historical!$N$7:$N$1218,MATCH(B571,Historical!$B$7:$B$1249,0)))^(1/10)-1)*100)</f>
        <v>8.9590766727215545</v>
      </c>
      <c r="W571" s="668">
        <f t="shared" si="156"/>
        <v>1.0883817093699029</v>
      </c>
      <c r="X571" s="669">
        <f t="shared" si="157"/>
        <v>1.0052469261270831</v>
      </c>
      <c r="Y571" s="631"/>
      <c r="Z571" s="618">
        <f t="shared" si="158"/>
        <v>21.987951807228917</v>
      </c>
      <c r="AA571" s="844">
        <f t="shared" si="159"/>
        <v>16.802710843373493</v>
      </c>
      <c r="AB571" s="845">
        <v>12</v>
      </c>
      <c r="AC571" s="824">
        <v>6.64</v>
      </c>
      <c r="AD571" s="824">
        <v>3.72</v>
      </c>
      <c r="AE571" s="824">
        <v>0.88</v>
      </c>
      <c r="AF571" s="824">
        <v>2.19</v>
      </c>
      <c r="AG571" s="824">
        <v>13.8</v>
      </c>
      <c r="AH571" s="824">
        <v>8.6</v>
      </c>
      <c r="AI571" s="824">
        <v>3.11</v>
      </c>
      <c r="AJ571" s="824">
        <v>9.7000000000000011</v>
      </c>
      <c r="AK571" s="824">
        <v>4.3999999999999995</v>
      </c>
      <c r="AL571" s="836">
        <v>2420</v>
      </c>
      <c r="AM571" s="830">
        <v>1.4000000000000001</v>
      </c>
      <c r="AN571" s="824">
        <v>0.5</v>
      </c>
      <c r="AO571" s="705">
        <f t="shared" si="160"/>
        <v>-5.7432201593581915</v>
      </c>
      <c r="AP571" s="706">
        <f t="shared" si="161"/>
        <v>11.059490684015302</v>
      </c>
      <c r="AQ571" s="846">
        <f t="shared" si="162"/>
        <v>27.885255421478771</v>
      </c>
      <c r="AR571" s="618">
        <f>INDEX(Historical!$C$7:$C$1227,MATCH(B571,Historical!$B$7:$B$1249,0))*IF(AH571="n/a",1.03,IF(AH571&lt;0,1.01,IF(AH571&gt;10,1.1,(1+AH571/100))))</f>
        <v>1.3575000000000002</v>
      </c>
      <c r="AS571" s="844">
        <f t="shared" si="163"/>
        <v>1.3997182500000001</v>
      </c>
      <c r="AT571" s="844">
        <f t="shared" si="168"/>
        <v>1.461305853</v>
      </c>
      <c r="AU571" s="844">
        <f t="shared" si="168"/>
        <v>1.5256033105320002</v>
      </c>
      <c r="AV571" s="844">
        <f t="shared" si="168"/>
        <v>1.5927298561954082</v>
      </c>
      <c r="AW571" s="618">
        <f t="shared" si="164"/>
        <v>7.3368572697274086</v>
      </c>
      <c r="AX571" s="713">
        <f t="shared" si="165"/>
        <v>6.5760126106725911</v>
      </c>
      <c r="AY571" s="891">
        <v>0.8</v>
      </c>
      <c r="AZ571" s="830">
        <v>21.75</v>
      </c>
      <c r="BA571" s="830">
        <v>-11.62</v>
      </c>
      <c r="BB571" s="830">
        <v>10.23</v>
      </c>
      <c r="BC571" s="830">
        <v>8.1100000000000012</v>
      </c>
      <c r="BD571" s="865"/>
      <c r="BE571" s="594">
        <v>1969</v>
      </c>
      <c r="BF571" s="856">
        <f t="shared" si="166"/>
        <v>7</v>
      </c>
      <c r="BG571" s="840">
        <v>6.8000000000000007</v>
      </c>
      <c r="BH571" s="823" t="s">
        <v>4455</v>
      </c>
      <c r="BI571" s="823" t="s">
        <v>4456</v>
      </c>
    </row>
    <row r="572" spans="1:61" s="822" customFormat="1" ht="12.75" hidden="1" customHeight="1" x14ac:dyDescent="0.2">
      <c r="A572" s="829" t="s">
        <v>5086</v>
      </c>
      <c r="B572" s="575" t="s">
        <v>1590</v>
      </c>
      <c r="C572" s="889" t="s">
        <v>244</v>
      </c>
      <c r="D572" s="889" t="s">
        <v>4184</v>
      </c>
      <c r="E572" s="699">
        <v>11</v>
      </c>
      <c r="F572" s="1153">
        <v>414</v>
      </c>
      <c r="G572" s="1153" t="s">
        <v>105</v>
      </c>
      <c r="H572" s="1153" t="s">
        <v>105</v>
      </c>
      <c r="I572" t="n">
        <v>24.9</v>
      </c>
      <c r="J572" s="618">
        <f t="shared" si="153"/>
        <v>1.4457831325301205</v>
      </c>
      <c r="K572" s="835">
        <v>0.09</v>
      </c>
      <c r="L572" s="845">
        <v>4</v>
      </c>
      <c r="M572" s="609">
        <f t="shared" si="154"/>
        <v>0.36</v>
      </c>
      <c r="N572" s="828" t="s">
        <v>562</v>
      </c>
      <c r="O572" s="700">
        <v>7.0000000000000007E-2</v>
      </c>
      <c r="P572" s="603">
        <v>44652</v>
      </c>
      <c r="Q572" s="603">
        <v>44669</v>
      </c>
      <c r="R572" s="609">
        <f t="shared" si="155"/>
        <v>28.571428571428552</v>
      </c>
      <c r="S572" s="667">
        <f>IF(INDEX(Historical!$D$7:$D$1225,MATCH(B572,Historical!$B$7:$B$1249,0))=0,"n/a",(INDEX(Historical!$C$7:$C$1227,MATCH(B572,Historical!$B$7:$B$1249,0))/INDEX(Historical!$D$7:$D$1225,MATCH(B572,Historical!$B$7:$B$1249,0))-1)*100)</f>
        <v>45.71428571428573</v>
      </c>
      <c r="T572" s="667">
        <f>IF(INDEX(Historical!$F$7:$F$1218,MATCH(B572,Historical!$B$7:$B$1249,0))=0,"n/a",((INDEX(Historical!$C$7:$C$1227,MATCH(B572,Historical!$B$7:$B$1249,0))/INDEX(Historical!$F$7:$F$1218,MATCH(B572,Historical!$B$7:$B$1249,0)))^(1/3)-1)*100)</f>
        <v>18.050952101049166</v>
      </c>
      <c r="U572" s="667">
        <f>IF(INDEX(Historical!$H$7:$H$1218,MATCH(B572,Historical!$B$7:$B$1249,0))=0,"n/a",((INDEX(Historical!$C$7:$C$1227,MATCH(B572,Historical!$B$7:$B$1249,0))/INDEX(Historical!$H$7:$H$1218,MATCH(B572,Historical!$B$7:$B$1249,0)))^(1/5)-1)*100)</f>
        <v>13.564157249607756</v>
      </c>
      <c r="V572" s="667" t="str">
        <f>IF(INDEX(Historical!$N$7:$N$1218,MATCH(B572,Historical!$B$7:$B$1249,0))=0,"n/a",((INDEX(Historical!$C$7:$C$1227,MATCH(B572,Historical!$B$7:$B$1249,0))/INDEX(Historical!$N$7:$N$1218,MATCH(B572,Historical!$B$7:$B$1249,0)))^(1/10)-1)*100)</f>
        <v>n/a</v>
      </c>
      <c r="W572" s="668" t="str">
        <f t="shared" si="156"/>
        <v>n/a</v>
      </c>
      <c r="X572" s="669">
        <f t="shared" si="157"/>
        <v>0.25448700280689973</v>
      </c>
      <c r="Y572" s="833"/>
      <c r="Z572" s="618">
        <f t="shared" si="158"/>
        <v>9.2544987146529554</v>
      </c>
      <c r="AA572" s="844">
        <f t="shared" si="159"/>
        <v>6.4010282776349605</v>
      </c>
      <c r="AB572" s="845">
        <v>1</v>
      </c>
      <c r="AC572" s="824">
        <v>3.89</v>
      </c>
      <c r="AD572" s="824">
        <v>0.66</v>
      </c>
      <c r="AE572" s="824">
        <v>0.56999999999999995</v>
      </c>
      <c r="AF572" s="824">
        <v>1.47</v>
      </c>
      <c r="AG572" s="824">
        <v>30.4</v>
      </c>
      <c r="AH572" s="824">
        <v>865.19999999999993</v>
      </c>
      <c r="AI572" s="824">
        <v>12.479999999999999</v>
      </c>
      <c r="AJ572" s="824">
        <v>53.300000000000004</v>
      </c>
      <c r="AK572" s="824">
        <v>10</v>
      </c>
      <c r="AL572" s="836">
        <v>726.38</v>
      </c>
      <c r="AM572" s="830">
        <v>1.4000000000000001</v>
      </c>
      <c r="AN572" s="824">
        <v>0</v>
      </c>
      <c r="AO572" s="705">
        <f t="shared" si="160"/>
        <v>8.6089121045029167</v>
      </c>
      <c r="AP572" s="706">
        <f t="shared" si="161"/>
        <v>15.009940382137877</v>
      </c>
      <c r="AQ572" s="846">
        <f t="shared" si="162"/>
        <v>-35.331575391168116</v>
      </c>
      <c r="AR572" s="618">
        <f>INDEX(Historical!$C$7:$C$1227,MATCH(B572,Historical!$B$7:$B$1249,0))*IF(AH572="n/a",1.03,IF(AH572&lt;0,1.01,IF(AH572&gt;10,1.1,(1+AH572/100))))</f>
        <v>0.28050000000000003</v>
      </c>
      <c r="AS572" s="844">
        <f t="shared" si="163"/>
        <v>0.30855000000000005</v>
      </c>
      <c r="AT572" s="844">
        <f t="shared" si="168"/>
        <v>0.33940500000000007</v>
      </c>
      <c r="AU572" s="844">
        <f t="shared" si="168"/>
        <v>0.37334550000000011</v>
      </c>
      <c r="AV572" s="844">
        <f t="shared" si="168"/>
        <v>0.41068005000000013</v>
      </c>
      <c r="AW572" s="618">
        <f t="shared" si="164"/>
        <v>1.7124805500000002</v>
      </c>
      <c r="AX572" s="713">
        <f t="shared" si="165"/>
        <v>6.8774319277108447</v>
      </c>
      <c r="AY572" s="891">
        <v>1.31</v>
      </c>
      <c r="AZ572" s="830">
        <v>35.96</v>
      </c>
      <c r="BA572" s="830">
        <v>-36.68</v>
      </c>
      <c r="BB572" s="830">
        <v>13.08</v>
      </c>
      <c r="BC572" s="830">
        <v>1.28</v>
      </c>
      <c r="BD572" s="865"/>
      <c r="BE572" s="594">
        <v>2012</v>
      </c>
      <c r="BF572" s="856">
        <f t="shared" si="166"/>
        <v>1</v>
      </c>
      <c r="BG572" s="840">
        <v>16.400000000000002</v>
      </c>
      <c r="BH572" s="823" t="s">
        <v>4455</v>
      </c>
      <c r="BI572" s="823" t="s">
        <v>4456</v>
      </c>
    </row>
    <row r="573" spans="1:61" s="822" customFormat="1" ht="12.75" hidden="1" customHeight="1" x14ac:dyDescent="0.2">
      <c r="A573" s="829" t="s">
        <v>328</v>
      </c>
      <c r="B573" s="575" t="s">
        <v>329</v>
      </c>
      <c r="C573" s="889" t="s">
        <v>107</v>
      </c>
      <c r="D573" s="889" t="s">
        <v>4201</v>
      </c>
      <c r="E573" s="699">
        <v>31</v>
      </c>
      <c r="F573" s="1153">
        <v>90</v>
      </c>
      <c r="G573" s="1127" t="s">
        <v>105</v>
      </c>
      <c r="H573" s="1127" t="s">
        <v>105</v>
      </c>
      <c r="I573">
        <v>60.67</v>
      </c>
      <c r="J573" s="618">
        <f t="shared" si="153"/>
        <v>1.3186088676446348</v>
      </c>
      <c r="K573" s="842">
        <v>0.4</v>
      </c>
      <c r="L573" s="845">
        <v>2</v>
      </c>
      <c r="M573" s="609">
        <f t="shared" si="154"/>
        <v>0.8</v>
      </c>
      <c r="N573" s="828" t="s">
        <v>330</v>
      </c>
      <c r="O573" s="701">
        <v>0.37</v>
      </c>
      <c r="P573" s="603">
        <v>44550</v>
      </c>
      <c r="Q573" s="603">
        <v>44568</v>
      </c>
      <c r="R573" s="609">
        <f t="shared" si="155"/>
        <v>8.1081081081081159</v>
      </c>
      <c r="S573" s="667">
        <f>IF(INDEX(Historical!$D$7:$D$1225,MATCH(B573,Historical!$B$7:$B$1249,0))=0,"n/a",(INDEX(Historical!$C$7:$C$1227,MATCH(B573,Historical!$B$7:$B$1249,0))/INDEX(Historical!$D$7:$D$1225,MATCH(B573,Historical!$B$7:$B$1249,0))-1)*100)</f>
        <v>5.7142857142857162</v>
      </c>
      <c r="T573" s="667">
        <f>IF(INDEX(Historical!$F$7:$F$1218,MATCH(B573,Historical!$B$7:$B$1249,0))=0,"n/a",((INDEX(Historical!$C$7:$C$1227,MATCH(B573,Historical!$B$7:$B$1249,0))/INDEX(Historical!$F$7:$F$1218,MATCH(B573,Historical!$B$7:$B$1249,0)))^(1/3)-1)*100)</f>
        <v>7.2408274971694553</v>
      </c>
      <c r="U573" s="667">
        <f>IF(INDEX(Historical!$H$7:$H$1218,MATCH(B573,Historical!$B$7:$B$1249,0))=0,"n/a",((INDEX(Historical!$C$7:$C$1227,MATCH(B573,Historical!$B$7:$B$1249,0))/INDEX(Historical!$H$7:$H$1218,MATCH(B573,Historical!$B$7:$B$1249,0)))^(1/5)-1)*100)</f>
        <v>7.3113541506014013</v>
      </c>
      <c r="V573" s="667">
        <f>IF(INDEX(Historical!$N$7:$N$1218,MATCH(B573,Historical!$B$7:$B$1249,0))=0,"n/a",((INDEX(Historical!$C$7:$C$1227,MATCH(B573,Historical!$B$7:$B$1249,0))/INDEX(Historical!$N$7:$N$1218,MATCH(B573,Historical!$B$7:$B$1249,0)))^(1/10)-1)*100)</f>
        <v>12.896610659322395</v>
      </c>
      <c r="W573" s="668">
        <f t="shared" si="156"/>
        <v>0.56692059206395784</v>
      </c>
      <c r="X573" s="669">
        <f t="shared" si="157"/>
        <v>0.5456234440747314</v>
      </c>
      <c r="Y573" s="834"/>
      <c r="Z573" s="618">
        <f t="shared" si="158"/>
        <v>21.917808219178085</v>
      </c>
      <c r="AA573" s="844">
        <f t="shared" si="159"/>
        <v>16.62191780821918</v>
      </c>
      <c r="AB573" s="845">
        <v>12</v>
      </c>
      <c r="AC573" s="824">
        <v>3.65</v>
      </c>
      <c r="AD573" s="824">
        <v>1.4</v>
      </c>
      <c r="AE573" s="824">
        <v>4.03</v>
      </c>
      <c r="AF573" s="824">
        <v>4.3</v>
      </c>
      <c r="AG573" s="824">
        <v>26.5</v>
      </c>
      <c r="AH573" s="824">
        <v>27.1</v>
      </c>
      <c r="AI573" s="824">
        <v>0.54999999999999993</v>
      </c>
      <c r="AJ573" s="824">
        <v>13.4</v>
      </c>
      <c r="AK573" s="824">
        <v>12</v>
      </c>
      <c r="AL573" s="836">
        <v>8200</v>
      </c>
      <c r="AM573" s="830">
        <v>7.1999999999999993</v>
      </c>
      <c r="AN573" s="824">
        <v>0</v>
      </c>
      <c r="AO573" s="705">
        <f t="shared" si="160"/>
        <v>-7.9919547899731445</v>
      </c>
      <c r="AP573" s="706">
        <f t="shared" si="161"/>
        <v>8.6299630182460358</v>
      </c>
      <c r="AQ573" s="846">
        <f t="shared" si="162"/>
        <v>78.231119087726427</v>
      </c>
      <c r="AR573" s="618">
        <f>INDEX(Historical!$C$7:$C$1227,MATCH(B573,Historical!$B$7:$B$1249,0))*IF(AH573="n/a",1.03,IF(AH573&lt;0,1.01,IF(AH573&gt;10,1.1,(1+AH573/100))))</f>
        <v>0.81400000000000006</v>
      </c>
      <c r="AS573" s="844">
        <f t="shared" si="163"/>
        <v>0.81847700000000012</v>
      </c>
      <c r="AT573" s="844">
        <f t="shared" si="168"/>
        <v>0.9003247000000002</v>
      </c>
      <c r="AU573" s="844">
        <f t="shared" si="168"/>
        <v>0.99035717000000034</v>
      </c>
      <c r="AV573" s="844">
        <f t="shared" si="168"/>
        <v>1.0893928870000005</v>
      </c>
      <c r="AW573" s="618">
        <f t="shared" si="164"/>
        <v>4.6125517570000012</v>
      </c>
      <c r="AX573" s="713">
        <f t="shared" si="165"/>
        <v>7.6026895615625536</v>
      </c>
      <c r="AY573" s="891">
        <v>1</v>
      </c>
      <c r="AZ573" s="830">
        <v>34.510000000000005</v>
      </c>
      <c r="BA573" s="830">
        <v>-3.1300000000000003</v>
      </c>
      <c r="BB573" s="830">
        <v>15.939999999999998</v>
      </c>
      <c r="BC573" s="830">
        <v>11.75</v>
      </c>
      <c r="BD573" s="865"/>
      <c r="BE573" s="594">
        <v>1992</v>
      </c>
      <c r="BF573" s="856">
        <f t="shared" si="166"/>
        <v>3</v>
      </c>
      <c r="BG573" s="840">
        <v>22</v>
      </c>
      <c r="BH573" s="823" t="s">
        <v>4455</v>
      </c>
      <c r="BI573" s="823" t="s">
        <v>4456</v>
      </c>
    </row>
    <row r="574" spans="1:61" s="822" customFormat="1" hidden="1" x14ac:dyDescent="0.2">
      <c r="A574" s="839" t="s">
        <v>4566</v>
      </c>
      <c r="B574" s="575" t="s">
        <v>4556</v>
      </c>
      <c r="C574" s="889" t="s">
        <v>107</v>
      </c>
      <c r="D574" s="889" t="s">
        <v>4201</v>
      </c>
      <c r="E574" s="699">
        <v>6</v>
      </c>
      <c r="F574" s="1153">
        <v>653</v>
      </c>
      <c r="G574" s="1128" t="s">
        <v>105</v>
      </c>
      <c r="H574" s="1128" t="s">
        <v>105</v>
      </c>
      <c r="I574">
        <v>59.81</v>
      </c>
      <c r="J574" s="618">
        <f t="shared" si="153"/>
        <v>2.0063534525998996</v>
      </c>
      <c r="K574" s="835">
        <v>0.3</v>
      </c>
      <c r="L574" s="845">
        <v>4</v>
      </c>
      <c r="M574" s="609">
        <f t="shared" si="154"/>
        <v>1.2</v>
      </c>
      <c r="N574" s="828" t="s">
        <v>147</v>
      </c>
      <c r="O574" s="700">
        <v>0.15</v>
      </c>
      <c r="P574" s="603">
        <v>44620</v>
      </c>
      <c r="Q574" s="603">
        <v>44635</v>
      </c>
      <c r="R574" s="609">
        <f t="shared" si="155"/>
        <v>100</v>
      </c>
      <c r="S574" s="667">
        <f>IF(INDEX(Historical!$D$7:$D$1225,MATCH(B574,Historical!$B$7:$B$1249,0))=0,"n/a",(INDEX(Historical!$C$7:$C$1227,MATCH(B574,Historical!$B$7:$B$1249,0))/INDEX(Historical!$D$7:$D$1225,MATCH(B574,Historical!$B$7:$B$1249,0))-1)*100)</f>
        <v>32.352941176470587</v>
      </c>
      <c r="T574" s="667">
        <f>IF(INDEX(Historical!$F$7:$F$1218,MATCH(B574,Historical!$B$7:$B$1249,0))=0,"n/a",((INDEX(Historical!$C$7:$C$1227,MATCH(B574,Historical!$B$7:$B$1249,0))/INDEX(Historical!$F$7:$F$1218,MATCH(B574,Historical!$B$7:$B$1249,0)))^(1/3)-1)*100)</f>
        <v>23.310603716523492</v>
      </c>
      <c r="U574" s="667" t="str">
        <f>IF(INDEX(Historical!$H$7:$H$1218,MATCH(B574,Historical!$B$7:$B$1249,0))=0,"n/a",((INDEX(Historical!$C$7:$C$1227,MATCH(B574,Historical!$B$7:$B$1249,0))/INDEX(Historical!$H$7:$H$1218,MATCH(B574,Historical!$B$7:$B$1249,0)))^(1/5)-1)*100)</f>
        <v>n/a</v>
      </c>
      <c r="V574" s="667" t="str">
        <f>IF(INDEX(Historical!$N$7:$N$1218,MATCH(B574,Historical!$B$7:$B$1249,0))=0,"n/a",((INDEX(Historical!$C$7:$C$1227,MATCH(B574,Historical!$B$7:$B$1249,0))/INDEX(Historical!$N$7:$N$1218,MATCH(B574,Historical!$B$7:$B$1249,0)))^(1/10)-1)*100)</f>
        <v>n/a</v>
      </c>
      <c r="W574" s="668" t="str">
        <f t="shared" si="156"/>
        <v>n/a</v>
      </c>
      <c r="X574" s="669" t="str">
        <f t="shared" si="157"/>
        <v>n/a</v>
      </c>
      <c r="Y574" s="640"/>
      <c r="Z574" s="618">
        <f t="shared" si="158"/>
        <v>19.966722129783694</v>
      </c>
      <c r="AA574" s="844">
        <f t="shared" si="159"/>
        <v>9.951747088186357</v>
      </c>
      <c r="AB574" s="845">
        <v>12</v>
      </c>
      <c r="AC574" s="824">
        <v>6.01</v>
      </c>
      <c r="AD574" s="824">
        <v>0.74</v>
      </c>
      <c r="AE574" s="824">
        <v>1.44</v>
      </c>
      <c r="AF574" s="824">
        <v>1.52</v>
      </c>
      <c r="AG574" s="824">
        <v>16</v>
      </c>
      <c r="AH574" s="824">
        <v>60.199999999999996</v>
      </c>
      <c r="AI574" s="824">
        <v>16.61</v>
      </c>
      <c r="AJ574" s="824">
        <v>58.4</v>
      </c>
      <c r="AK574" s="824">
        <v>14.180000000000001</v>
      </c>
      <c r="AL574" s="836">
        <v>6730</v>
      </c>
      <c r="AM574" s="830">
        <v>0.3</v>
      </c>
      <c r="AN574" s="824">
        <v>6.44</v>
      </c>
      <c r="AO574" s="705" t="str">
        <f t="shared" si="160"/>
        <v>n/a</v>
      </c>
      <c r="AP574" s="706" t="str">
        <f t="shared" si="161"/>
        <v>n/a</v>
      </c>
      <c r="AQ574" s="846">
        <f t="shared" si="162"/>
        <v>-18.006353704033163</v>
      </c>
      <c r="AR574" s="618">
        <f>INDEX(Historical!$C$7:$C$1227,MATCH(B574,Historical!$B$7:$B$1249,0))*IF(AH574="n/a",1.03,IF(AH574&lt;0,1.01,IF(AH574&gt;10,1.1,(1+AH574/100))))</f>
        <v>0.66</v>
      </c>
      <c r="AS574" s="844">
        <f t="shared" si="163"/>
        <v>0.72600000000000009</v>
      </c>
      <c r="AT574" s="844">
        <f t="shared" si="168"/>
        <v>0.7986000000000002</v>
      </c>
      <c r="AU574" s="844">
        <f t="shared" si="168"/>
        <v>0.87846000000000024</v>
      </c>
      <c r="AV574" s="844">
        <f t="shared" si="168"/>
        <v>0.96630600000000033</v>
      </c>
      <c r="AW574" s="618">
        <f t="shared" si="164"/>
        <v>4.0293660000000013</v>
      </c>
      <c r="AX574" s="713">
        <f t="shared" si="165"/>
        <v>6.7369436549072086</v>
      </c>
      <c r="AY574" s="891">
        <v>1.29</v>
      </c>
      <c r="AZ574" s="830">
        <v>30.3</v>
      </c>
      <c r="BA574" s="830">
        <v>-22.85</v>
      </c>
      <c r="BB574" s="830">
        <v>10.16</v>
      </c>
      <c r="BC574" s="830">
        <v>3.7900000000000005</v>
      </c>
      <c r="BD574" s="865"/>
      <c r="BE574" s="594">
        <v>2017</v>
      </c>
      <c r="BF574" s="856">
        <f t="shared" si="166"/>
        <v>1</v>
      </c>
      <c r="BG574" s="840">
        <v>2</v>
      </c>
      <c r="BH574" s="823" t="s">
        <v>4455</v>
      </c>
      <c r="BI574" s="823" t="s">
        <v>4456</v>
      </c>
    </row>
    <row r="575" spans="1:61" s="822" customFormat="1" ht="12.75" hidden="1" customHeight="1" x14ac:dyDescent="0.2">
      <c r="A575" s="838" t="s">
        <v>5088</v>
      </c>
      <c r="B575" s="575" t="s">
        <v>3953</v>
      </c>
      <c r="C575" s="889" t="s">
        <v>107</v>
      </c>
      <c r="D575" s="889" t="s">
        <v>4205</v>
      </c>
      <c r="E575" s="699">
        <v>9</v>
      </c>
      <c r="F575" s="1153">
        <v>510</v>
      </c>
      <c r="G575" s="1153" t="s">
        <v>105</v>
      </c>
      <c r="H575" s="1153" t="s">
        <v>105</v>
      </c>
      <c r="I575">
        <v>72.91</v>
      </c>
      <c r="J575" s="618">
        <f t="shared" si="153"/>
        <v>1.2618296529968456</v>
      </c>
      <c r="K575" s="835">
        <v>0.23</v>
      </c>
      <c r="L575" s="845">
        <v>4</v>
      </c>
      <c r="M575" s="609">
        <f t="shared" si="154"/>
        <v>0.92</v>
      </c>
      <c r="N575" s="828" t="s">
        <v>238</v>
      </c>
      <c r="O575" s="700">
        <v>0.2</v>
      </c>
      <c r="P575" s="603">
        <v>44560</v>
      </c>
      <c r="Q575" s="603">
        <v>44568</v>
      </c>
      <c r="R575" s="609">
        <f t="shared" si="155"/>
        <v>15</v>
      </c>
      <c r="S575" s="667">
        <f>IF(INDEX(Historical!$D$7:$D$1225,MATCH(B575,Historical!$B$7:$B$1249,0))=0,"n/a",(INDEX(Historical!$C$7:$C$1227,MATCH(B575,Historical!$B$7:$B$1249,0))/INDEX(Historical!$D$7:$D$1225,MATCH(B575,Historical!$B$7:$B$1249,0))-1)*100)</f>
        <v>14.285714285714302</v>
      </c>
      <c r="T575" s="667">
        <f>IF(INDEX(Historical!$F$7:$F$1218,MATCH(B575,Historical!$B$7:$B$1249,0))=0,"n/a",((INDEX(Historical!$C$7:$C$1227,MATCH(B575,Historical!$B$7:$B$1249,0))/INDEX(Historical!$F$7:$F$1218,MATCH(B575,Historical!$B$7:$B$1249,0)))^(1/3)-1)*100)</f>
        <v>28.164809633939882</v>
      </c>
      <c r="U575" s="667">
        <f>IF(INDEX(Historical!$H$7:$H$1218,MATCH(B575,Historical!$B$7:$B$1249,0))=0,"n/a",((INDEX(Historical!$C$7:$C$1227,MATCH(B575,Historical!$B$7:$B$1249,0))/INDEX(Historical!$H$7:$H$1218,MATCH(B575,Historical!$B$7:$B$1249,0)))^(1/5)-1)*100)</f>
        <v>39.76542375431584</v>
      </c>
      <c r="V575" s="667" t="str">
        <f>IF(INDEX(Historical!$N$7:$N$1218,MATCH(B575,Historical!$B$7:$B$1249,0))=0,"n/a",((INDEX(Historical!$C$7:$C$1227,MATCH(B575,Historical!$B$7:$B$1249,0))/INDEX(Historical!$N$7:$N$1218,MATCH(B575,Historical!$B$7:$B$1249,0)))^(1/10)-1)*100)</f>
        <v>n/a</v>
      </c>
      <c r="W575" s="668" t="str">
        <f t="shared" si="156"/>
        <v>n/a</v>
      </c>
      <c r="X575" s="669">
        <f t="shared" si="157"/>
        <v>1.9685853343720709</v>
      </c>
      <c r="Y575" s="631"/>
      <c r="Z575" s="618">
        <f t="shared" si="158"/>
        <v>21.100917431192659</v>
      </c>
      <c r="AA575" s="844">
        <f t="shared" si="159"/>
        <v>16.722477064220183</v>
      </c>
      <c r="AB575" s="845">
        <v>12</v>
      </c>
      <c r="AC575" s="824">
        <v>4.3600000000000003</v>
      </c>
      <c r="AD575" s="824" t="s">
        <v>135</v>
      </c>
      <c r="AE575" s="824">
        <v>8.02</v>
      </c>
      <c r="AF575" s="824">
        <v>3.23</v>
      </c>
      <c r="AG575" s="824">
        <v>19.900000000000002</v>
      </c>
      <c r="AH575" s="824">
        <v>22</v>
      </c>
      <c r="AI575" s="824">
        <v>8.82</v>
      </c>
      <c r="AJ575" s="824">
        <v>20.200000000000003</v>
      </c>
      <c r="AK575" s="824" t="s">
        <v>135</v>
      </c>
      <c r="AL575" s="836">
        <v>3990</v>
      </c>
      <c r="AM575" s="830">
        <v>2.4</v>
      </c>
      <c r="AN575" s="824">
        <v>0.05</v>
      </c>
      <c r="AO575" s="705">
        <f t="shared" si="160"/>
        <v>24.304776343092502</v>
      </c>
      <c r="AP575" s="706">
        <f t="shared" si="161"/>
        <v>41.027253407312685</v>
      </c>
      <c r="AQ575" s="846">
        <f t="shared" si="162"/>
        <v>54.938842296538539</v>
      </c>
      <c r="AR575" s="618">
        <f>INDEX(Historical!$C$7:$C$1227,MATCH(B575,Historical!$B$7:$B$1249,0))*IF(AH575="n/a",1.03,IF(AH575&lt;0,1.01,IF(AH575&gt;10,1.1,(1+AH575/100))))</f>
        <v>0.88000000000000012</v>
      </c>
      <c r="AS575" s="844">
        <f t="shared" si="163"/>
        <v>0.95761600000000013</v>
      </c>
      <c r="AT575" s="844">
        <f t="shared" si="168"/>
        <v>0.98634448000000019</v>
      </c>
      <c r="AU575" s="844">
        <f t="shared" si="168"/>
        <v>1.0159348144000002</v>
      </c>
      <c r="AV575" s="844">
        <f t="shared" si="168"/>
        <v>1.0464128588320003</v>
      </c>
      <c r="AW575" s="618">
        <f t="shared" si="164"/>
        <v>4.886308153232001</v>
      </c>
      <c r="AX575" s="713">
        <f t="shared" si="165"/>
        <v>6.7018353493786877</v>
      </c>
      <c r="AY575" s="891">
        <v>0.92</v>
      </c>
      <c r="AZ575" s="830">
        <v>10.61</v>
      </c>
      <c r="BA575" s="830">
        <v>-22.040000000000003</v>
      </c>
      <c r="BB575" s="830">
        <v>-2.6599999999999997</v>
      </c>
      <c r="BC575" s="830">
        <v>-8.3000000000000007</v>
      </c>
      <c r="BD575" s="865"/>
      <c r="BE575" s="594">
        <v>2014</v>
      </c>
      <c r="BF575" s="856">
        <f t="shared" si="166"/>
        <v>1</v>
      </c>
      <c r="BG575" s="840">
        <v>1.6</v>
      </c>
      <c r="BH575" s="823" t="s">
        <v>4455</v>
      </c>
      <c r="BI575" s="823" t="s">
        <v>4456</v>
      </c>
    </row>
    <row r="576" spans="1:61" s="822" customFormat="1" ht="12.75" hidden="1" customHeight="1" x14ac:dyDescent="0.2">
      <c r="A576" s="829" t="s">
        <v>5089</v>
      </c>
      <c r="B576" s="575" t="s">
        <v>1596</v>
      </c>
      <c r="C576" s="889" t="s">
        <v>107</v>
      </c>
      <c r="D576" s="889" t="s">
        <v>4205</v>
      </c>
      <c r="E576" s="699">
        <v>11</v>
      </c>
      <c r="F576" s="1153">
        <v>410</v>
      </c>
      <c r="G576" s="1153" t="s">
        <v>105</v>
      </c>
      <c r="H576" s="1153" t="s">
        <v>105</v>
      </c>
      <c r="I576">
        <v>21.19</v>
      </c>
      <c r="J576" s="618">
        <f t="shared" si="153"/>
        <v>3.5865974516281263</v>
      </c>
      <c r="K576" s="835">
        <v>0.19</v>
      </c>
      <c r="L576" s="845">
        <v>4</v>
      </c>
      <c r="M576" s="609">
        <f t="shared" si="154"/>
        <v>0.76</v>
      </c>
      <c r="N576" s="828" t="s">
        <v>497</v>
      </c>
      <c r="O576" s="700">
        <v>0.18</v>
      </c>
      <c r="P576" s="603">
        <v>44634</v>
      </c>
      <c r="Q576" s="603">
        <v>44655</v>
      </c>
      <c r="R576" s="609">
        <f t="shared" si="155"/>
        <v>5.5555555555555607</v>
      </c>
      <c r="S576" s="667">
        <f>IF(INDEX(Historical!$D$7:$D$1225,MATCH(B576,Historical!$B$7:$B$1249,0))=0,"n/a",(INDEX(Historical!$C$7:$C$1227,MATCH(B576,Historical!$B$7:$B$1249,0))/INDEX(Historical!$D$7:$D$1225,MATCH(B576,Historical!$B$7:$B$1249,0))-1)*100)</f>
        <v>5.9701492537313383</v>
      </c>
      <c r="T576" s="667">
        <f>IF(INDEX(Historical!$F$7:$F$1218,MATCH(B576,Historical!$B$7:$B$1249,0))=0,"n/a",((INDEX(Historical!$C$7:$C$1227,MATCH(B576,Historical!$B$7:$B$1249,0))/INDEX(Historical!$F$7:$F$1218,MATCH(B576,Historical!$B$7:$B$1249,0)))^(1/3)-1)*100)</f>
        <v>7.2828168622655509</v>
      </c>
      <c r="U576" s="667">
        <f>IF(INDEX(Historical!$H$7:$H$1218,MATCH(B576,Historical!$B$7:$B$1249,0))=0,"n/a",((INDEX(Historical!$C$7:$C$1227,MATCH(B576,Historical!$B$7:$B$1249,0))/INDEX(Historical!$H$7:$H$1218,MATCH(B576,Historical!$B$7:$B$1249,0)))^(1/5)-1)*100)</f>
        <v>8.3709668005360616</v>
      </c>
      <c r="V576" s="667">
        <f>IF(INDEX(Historical!$N$7:$N$1218,MATCH(B576,Historical!$B$7:$B$1249,0))=0,"n/a",((INDEX(Historical!$C$7:$C$1227,MATCH(B576,Historical!$B$7:$B$1249,0))/INDEX(Historical!$N$7:$N$1218,MATCH(B576,Historical!$B$7:$B$1249,0)))^(1/10)-1)*100)</f>
        <v>6.1742921208856272</v>
      </c>
      <c r="W576" s="668">
        <f t="shared" si="156"/>
        <v>1.3557775752494439</v>
      </c>
      <c r="X576" s="669">
        <f t="shared" si="157"/>
        <v>0.88115440005642753</v>
      </c>
      <c r="Y576" s="634"/>
      <c r="Z576" s="618">
        <f t="shared" si="158"/>
        <v>41.304347826086953</v>
      </c>
      <c r="AA576" s="844">
        <f t="shared" si="159"/>
        <v>11.516304347826088</v>
      </c>
      <c r="AB576" s="845">
        <v>12</v>
      </c>
      <c r="AC576" s="824">
        <v>1.84</v>
      </c>
      <c r="AD576" s="824">
        <v>2.5099999999999998</v>
      </c>
      <c r="AE576" s="824">
        <v>3.86</v>
      </c>
      <c r="AF576" s="824">
        <v>0.93</v>
      </c>
      <c r="AG576" s="824">
        <v>7.0000000000000009</v>
      </c>
      <c r="AH576" s="824">
        <v>6.4</v>
      </c>
      <c r="AI576" s="824">
        <v>-3.71</v>
      </c>
      <c r="AJ576" s="824">
        <v>9.5</v>
      </c>
      <c r="AK576" s="824">
        <v>5</v>
      </c>
      <c r="AL576" s="836">
        <v>2960</v>
      </c>
      <c r="AM576" s="830">
        <v>0.70000000000000007</v>
      </c>
      <c r="AN576" s="824">
        <v>0.13</v>
      </c>
      <c r="AO576" s="705">
        <f t="shared" si="160"/>
        <v>0.44125990433810003</v>
      </c>
      <c r="AP576" s="706">
        <f t="shared" si="161"/>
        <v>11.957564252164188</v>
      </c>
      <c r="AQ576" s="846">
        <f t="shared" si="162"/>
        <v>-31.006721604433697</v>
      </c>
      <c r="AR576" s="618">
        <f>INDEX(Historical!$C$7:$C$1227,MATCH(B576,Historical!$B$7:$B$1249,0))*IF(AH576="n/a",1.03,IF(AH576&lt;0,1.01,IF(AH576&gt;10,1.1,(1+AH576/100))))</f>
        <v>0.75544</v>
      </c>
      <c r="AS576" s="844">
        <f t="shared" si="163"/>
        <v>0.76299439999999996</v>
      </c>
      <c r="AT576" s="844">
        <f t="shared" si="168"/>
        <v>0.80114412000000002</v>
      </c>
      <c r="AU576" s="844">
        <f t="shared" si="168"/>
        <v>0.84120132600000008</v>
      </c>
      <c r="AV576" s="844">
        <f t="shared" si="168"/>
        <v>0.88326139230000011</v>
      </c>
      <c r="AW576" s="618">
        <f t="shared" si="164"/>
        <v>4.0440412383000002</v>
      </c>
      <c r="AX576" s="713">
        <f t="shared" si="165"/>
        <v>19.084668420481361</v>
      </c>
      <c r="AY576" s="891">
        <v>0.87</v>
      </c>
      <c r="AZ576" s="830">
        <v>16.809999999999999</v>
      </c>
      <c r="BA576" s="830">
        <v>-28.16</v>
      </c>
      <c r="BB576" s="830">
        <v>-0.67</v>
      </c>
      <c r="BC576" s="830">
        <v>-4.71</v>
      </c>
      <c r="BD576" s="865"/>
      <c r="BE576" s="594">
        <v>2012</v>
      </c>
      <c r="BF576" s="856">
        <f t="shared" si="166"/>
        <v>1</v>
      </c>
      <c r="BG576" s="840">
        <v>0.89999999999999991</v>
      </c>
      <c r="BH576" s="823" t="s">
        <v>4455</v>
      </c>
      <c r="BI576" s="823" t="s">
        <v>4456</v>
      </c>
    </row>
    <row r="577" spans="1:61" s="822" customFormat="1" ht="12.75" hidden="1" customHeight="1" x14ac:dyDescent="0.2">
      <c r="A577" s="829" t="s">
        <v>5090</v>
      </c>
      <c r="B577" s="575" t="s">
        <v>1632</v>
      </c>
      <c r="C577" s="889" t="s">
        <v>130</v>
      </c>
      <c r="D577" s="889" t="s">
        <v>4206</v>
      </c>
      <c r="E577" s="699">
        <v>10</v>
      </c>
      <c r="F577" s="1153">
        <v>483</v>
      </c>
      <c r="G577" s="1128" t="s">
        <v>105</v>
      </c>
      <c r="H577" s="1128" t="s">
        <v>105</v>
      </c>
      <c r="I577" t="n">
        <v>9.59</v>
      </c>
      <c r="J577" s="618">
        <f t="shared" si="153"/>
        <v>6.3607924921793542</v>
      </c>
      <c r="K577" s="835">
        <v>0.1525</v>
      </c>
      <c r="L577" s="845">
        <v>4</v>
      </c>
      <c r="M577" s="609">
        <f t="shared" si="154"/>
        <v>0.61</v>
      </c>
      <c r="N577" s="828" t="s">
        <v>557</v>
      </c>
      <c r="O577" s="700">
        <v>0.14249999999999999</v>
      </c>
      <c r="P577" s="603">
        <v>44673</v>
      </c>
      <c r="Q577" s="603">
        <v>44684</v>
      </c>
      <c r="R577" s="609">
        <f t="shared" si="155"/>
        <v>7.0175438596491295</v>
      </c>
      <c r="S577" s="667">
        <f>IF(INDEX(Historical!$D$7:$D$1225,MATCH(B577,Historical!$B$7:$B$1249,0))=0,"n/a",(INDEX(Historical!$C$7:$C$1227,MATCH(B577,Historical!$B$7:$B$1249,0))/INDEX(Historical!$D$7:$D$1225,MATCH(B577,Historical!$B$7:$B$1249,0))-1)*100)</f>
        <v>7.1770334928229929</v>
      </c>
      <c r="T577" s="667">
        <f>IF(INDEX(Historical!$F$7:$F$1218,MATCH(B577,Historical!$B$7:$B$1249,0))=0,"n/a",((INDEX(Historical!$C$7:$C$1227,MATCH(B577,Historical!$B$7:$B$1249,0))/INDEX(Historical!$F$7:$F$1218,MATCH(B577,Historical!$B$7:$B$1249,0)))^(1/3)-1)*100)</f>
        <v>6.5840200650529868</v>
      </c>
      <c r="U577" s="667">
        <f>IF(INDEX(Historical!$H$7:$H$1218,MATCH(B577,Historical!$B$7:$B$1249,0))=0,"n/a",((INDEX(Historical!$C$7:$C$1227,MATCH(B577,Historical!$B$7:$B$1249,0))/INDEX(Historical!$H$7:$H$1218,MATCH(B577,Historical!$B$7:$B$1249,0)))^(1/5)-1)*100)</f>
        <v>6.8278353688437932</v>
      </c>
      <c r="V577" s="667">
        <f>IF(INDEX(Historical!$N$7:$N$1218,MATCH(B577,Historical!$B$7:$B$1249,0))=0,"n/a",((INDEX(Historical!$C$7:$C$1227,MATCH(B577,Historical!$B$7:$B$1249,0))/INDEX(Historical!$N$7:$N$1218,MATCH(B577,Historical!$B$7:$B$1249,0)))^(1/10)-1)*100)</f>
        <v>6.0919991938518825</v>
      </c>
      <c r="W577" s="668">
        <f t="shared" si="156"/>
        <v>1.1207873066914593</v>
      </c>
      <c r="X577" s="669">
        <f t="shared" si="157"/>
        <v>0.37107800917629313</v>
      </c>
      <c r="Y577" s="834"/>
      <c r="Z577" s="618">
        <f t="shared" si="158"/>
        <v>42.068965517241381</v>
      </c>
      <c r="AA577" s="844">
        <f t="shared" si="159"/>
        <v>6.613793103448276</v>
      </c>
      <c r="AB577" s="845">
        <v>9</v>
      </c>
      <c r="AC577" s="824">
        <v>1.45</v>
      </c>
      <c r="AD577" s="824" t="s">
        <v>135</v>
      </c>
      <c r="AE577" s="824">
        <v>0.16</v>
      </c>
      <c r="AF577" s="824">
        <v>0.99</v>
      </c>
      <c r="AG577" s="824">
        <v>27.200000000000003</v>
      </c>
      <c r="AH577" s="824">
        <v>70.7</v>
      </c>
      <c r="AI577" s="824" t="s">
        <v>135</v>
      </c>
      <c r="AJ577" s="824">
        <v>18.399999999999999</v>
      </c>
      <c r="AK577" s="824" t="s">
        <v>135</v>
      </c>
      <c r="AL577" s="836">
        <v>307.93</v>
      </c>
      <c r="AM577" s="830">
        <v>3.5999999999999996</v>
      </c>
      <c r="AN577" s="824">
        <v>0.7</v>
      </c>
      <c r="AO577" s="705">
        <f t="shared" si="160"/>
        <v>6.5748347575748705</v>
      </c>
      <c r="AP577" s="706">
        <f t="shared" si="161"/>
        <v>13.188627861023146</v>
      </c>
      <c r="AQ577" s="846">
        <f t="shared" si="162"/>
        <v>-46.054944939158318</v>
      </c>
      <c r="AR577" s="618">
        <f>INDEX(Historical!$C$7:$C$1227,MATCH(B577,Historical!$B$7:$B$1249,0))*IF(AH577="n/a",1.03,IF(AH577&lt;0,1.01,IF(AH577&gt;10,1.1,(1+AH577/100))))</f>
        <v>0.6160000000000001</v>
      </c>
      <c r="AS577" s="844">
        <f t="shared" si="163"/>
        <v>0.63448000000000015</v>
      </c>
      <c r="AT577" s="844">
        <f t="shared" si="168"/>
        <v>0.65351440000000016</v>
      </c>
      <c r="AU577" s="844">
        <f t="shared" si="168"/>
        <v>0.67311983200000014</v>
      </c>
      <c r="AV577" s="844">
        <f t="shared" si="168"/>
        <v>0.6933134269600002</v>
      </c>
      <c r="AW577" s="618">
        <f t="shared" si="164"/>
        <v>3.2704276589600005</v>
      </c>
      <c r="AX577" s="713">
        <f t="shared" si="165"/>
        <v>34.102478195620442</v>
      </c>
      <c r="AY577" s="891">
        <v>0.67</v>
      </c>
      <c r="AZ577" s="830">
        <v>9.120000000000001</v>
      </c>
      <c r="BA577" s="830">
        <v>-25.19</v>
      </c>
      <c r="BB577" s="830">
        <v>2.6599999999999997</v>
      </c>
      <c r="BC577" s="830">
        <v>-9.629999999999999</v>
      </c>
      <c r="BD577" s="865"/>
      <c r="BE577" s="594">
        <v>2013</v>
      </c>
      <c r="BF577" s="856">
        <f t="shared" si="166"/>
        <v>1</v>
      </c>
      <c r="BG577" s="840">
        <v>8.6</v>
      </c>
      <c r="BH577" s="823" t="s">
        <v>4455</v>
      </c>
      <c r="BI577" s="823" t="s">
        <v>4456</v>
      </c>
    </row>
    <row r="578" spans="1:61" s="822" customFormat="1" hidden="1" x14ac:dyDescent="0.2">
      <c r="A578" s="822" t="s">
        <v>5092</v>
      </c>
      <c r="B578" s="575" t="s">
        <v>332</v>
      </c>
      <c r="C578" s="889" t="s">
        <v>122</v>
      </c>
      <c r="D578" s="889" t="s">
        <v>4043</v>
      </c>
      <c r="E578" s="699">
        <v>44</v>
      </c>
      <c r="F578" s="1153">
        <v>62</v>
      </c>
      <c r="G578" s="1150" t="s">
        <v>36</v>
      </c>
      <c r="H578" s="1150" t="s">
        <v>36</v>
      </c>
      <c r="I578" t="n">
        <v>252.88</v>
      </c>
      <c r="J578" s="618">
        <f t="shared" si="153"/>
        <v>0.94906675102815563</v>
      </c>
      <c r="K578" s="835">
        <v>0.6</v>
      </c>
      <c r="L578" s="845">
        <v>4</v>
      </c>
      <c r="M578" s="609">
        <f t="shared" si="154"/>
        <v>2.4</v>
      </c>
      <c r="N578" s="828" t="s">
        <v>225</v>
      </c>
      <c r="O578" s="700">
        <v>0.55000000000000004</v>
      </c>
      <c r="P578" s="603">
        <v>44617</v>
      </c>
      <c r="Q578" s="603">
        <v>44631</v>
      </c>
      <c r="R578" s="609">
        <f t="shared" si="155"/>
        <v>9.0909090909090793</v>
      </c>
      <c r="S578" s="667">
        <f>IF(INDEX(Historical!$D$7:$D$1225,MATCH(B578,Historical!$B$7:$B$1249,0))=0,"n/a",(INDEX(Historical!$C$7:$C$1227,MATCH(B578,Historical!$B$7:$B$1249,0))/INDEX(Historical!$D$7:$D$1225,MATCH(B578,Historical!$B$7:$B$1249,0))-1)*100)</f>
        <v>23.134328358208943</v>
      </c>
      <c r="T578" s="667">
        <f>IF(INDEX(Historical!$F$7:$F$1218,MATCH(B578,Historical!$B$7:$B$1249,0))=0,"n/a",((INDEX(Historical!$C$7:$C$1227,MATCH(B578,Historical!$B$7:$B$1249,0))/INDEX(Historical!$F$7:$F$1218,MATCH(B578,Historical!$B$7:$B$1249,0)))^(1/3)-1)*100)</f>
        <v>24.259184099287467</v>
      </c>
      <c r="U578" s="667">
        <f>IF(INDEX(Historical!$H$7:$H$1218,MATCH(B578,Historical!$B$7:$B$1249,0))=0,"n/a",((INDEX(Historical!$C$7:$C$1227,MATCH(B578,Historical!$B$7:$B$1249,0))/INDEX(Historical!$H$7:$H$1218,MATCH(B578,Historical!$B$7:$B$1249,0)))^(1/5)-1)*100)</f>
        <v>14.456623939757996</v>
      </c>
      <c r="V578" s="667">
        <f>IF(INDEX(Historical!$N$7:$N$1218,MATCH(B578,Historical!$B$7:$B$1249,0))=0,"n/a",((INDEX(Historical!$C$7:$C$1227,MATCH(B578,Historical!$B$7:$B$1249,0))/INDEX(Historical!$N$7:$N$1218,MATCH(B578,Historical!$B$7:$B$1249,0)))^(1/10)-1)*100)</f>
        <v>16.283771210929988</v>
      </c>
      <c r="W578" s="668">
        <f t="shared" si="156"/>
        <v>0.88779335895203593</v>
      </c>
      <c r="X578" s="669">
        <f t="shared" si="157"/>
        <v>1.2251376220133896</v>
      </c>
      <c r="Y578" s="833"/>
      <c r="Z578" s="618">
        <f t="shared" si="158"/>
        <v>32.476319350473617</v>
      </c>
      <c r="AA578" s="844">
        <f t="shared" si="159"/>
        <v>34.2192151556157</v>
      </c>
      <c r="AB578" s="845">
        <v>12</v>
      </c>
      <c r="AC578" s="824">
        <v>7.39</v>
      </c>
      <c r="AD578" s="824">
        <v>2.85</v>
      </c>
      <c r="AE578" s="824">
        <v>2.81</v>
      </c>
      <c r="AF578" s="824">
        <v>23.97</v>
      </c>
      <c r="AG578" s="825">
        <v>81.599999999999994</v>
      </c>
      <c r="AH578" s="824">
        <v>-5.2</v>
      </c>
      <c r="AI578" s="824">
        <v>17.299999999999997</v>
      </c>
      <c r="AJ578" s="824">
        <v>11.799999999999999</v>
      </c>
      <c r="AK578" s="824">
        <v>11.459999999999999</v>
      </c>
      <c r="AL578" s="836">
        <v>60960</v>
      </c>
      <c r="AM578" s="830">
        <v>0.1</v>
      </c>
      <c r="AN578" s="824">
        <v>4.0599999999999996</v>
      </c>
      <c r="AO578" s="705">
        <f t="shared" si="160"/>
        <v>-18.813524464829548</v>
      </c>
      <c r="AP578" s="706">
        <f t="shared" si="161"/>
        <v>15.405690690786152</v>
      </c>
      <c r="AQ578" s="846">
        <f t="shared" si="162"/>
        <v>503.778689138517</v>
      </c>
      <c r="AR578" s="618">
        <f>INDEX(Historical!$C$7:$C$1227,MATCH(B578,Historical!$B$7:$B$1249,0))*IF(AH578="n/a",1.03,IF(AH578&lt;0,1.01,IF(AH578&gt;10,1.1,(1+AH578/100))))</f>
        <v>2.2220000000000004</v>
      </c>
      <c r="AS578" s="844">
        <f t="shared" si="163"/>
        <v>2.4442000000000008</v>
      </c>
      <c r="AT578" s="844">
        <f t="shared" ref="AT578:AV597" si="169">IF($AK578="n/a",1.03*AS578,IF($AK578&lt;0,1.01*AS578,IF($AK578&gt;10,1.1*AS578,(1+$AK578/100)*AS578)))</f>
        <v>2.6886200000000011</v>
      </c>
      <c r="AU578" s="844">
        <f t="shared" si="169"/>
        <v>2.9574820000000015</v>
      </c>
      <c r="AV578" s="844">
        <f t="shared" si="169"/>
        <v>3.2532302000000017</v>
      </c>
      <c r="AW578" s="618">
        <f t="shared" si="164"/>
        <v>13.565532200000007</v>
      </c>
      <c r="AX578" s="713">
        <f t="shared" si="165"/>
        <v>5.3644148212590981</v>
      </c>
      <c r="AY578" s="891">
        <v>1.07</v>
      </c>
      <c r="AZ578" s="830">
        <v>27.63</v>
      </c>
      <c r="BA578" s="830">
        <v>-29.64</v>
      </c>
      <c r="BB578" s="830">
        <v>12.920000000000002</v>
      </c>
      <c r="BC578" s="830">
        <v>2.6100000000000003</v>
      </c>
      <c r="BD578" s="865"/>
      <c r="BE578" s="594">
        <v>1979</v>
      </c>
      <c r="BF578" s="856">
        <f t="shared" si="166"/>
        <v>5</v>
      </c>
      <c r="BG578" s="840">
        <v>8.9</v>
      </c>
      <c r="BH578" s="823" t="s">
        <v>4455</v>
      </c>
      <c r="BI578" s="823" t="s">
        <v>4456</v>
      </c>
    </row>
    <row r="579" spans="1:61" s="822" customFormat="1" ht="12.75" hidden="1" customHeight="1" x14ac:dyDescent="0.2">
      <c r="A579" s="838" t="s">
        <v>5093</v>
      </c>
      <c r="B579" s="795" t="s">
        <v>3825</v>
      </c>
      <c r="C579" s="889" t="s">
        <v>107</v>
      </c>
      <c r="D579" s="889" t="s">
        <v>117</v>
      </c>
      <c r="E579" s="699">
        <v>9</v>
      </c>
      <c r="F579" s="1153">
        <v>559</v>
      </c>
      <c r="G579" s="1128" t="s">
        <v>105</v>
      </c>
      <c r="H579" s="1128" t="s">
        <v>105</v>
      </c>
      <c r="I579">
        <v>90.11</v>
      </c>
      <c r="J579" s="618">
        <f t="shared" si="153"/>
        <v>1.3317056930418376</v>
      </c>
      <c r="K579" s="835">
        <v>0.3</v>
      </c>
      <c r="L579" s="845">
        <v>4</v>
      </c>
      <c r="M579" s="609">
        <f t="shared" si="154"/>
        <v>1.2</v>
      </c>
      <c r="N579" s="828" t="s">
        <v>4172</v>
      </c>
      <c r="O579" s="700">
        <v>0.28000000000000003</v>
      </c>
      <c r="P579" s="1006">
        <v>44879</v>
      </c>
      <c r="Q579" s="1006">
        <v>44896</v>
      </c>
      <c r="R579" s="609">
        <f t="shared" si="155"/>
        <v>7.1428571428571281</v>
      </c>
      <c r="S579" s="667">
        <f>IF(INDEX(Historical!$D$7:$D$1225,MATCH(B579,Historical!$B$7:$B$1249,0))=0,"n/a",(INDEX(Historical!$C$7:$C$1227,MATCH(B579,Historical!$B$7:$B$1249,0))/INDEX(Historical!$D$7:$D$1225,MATCH(B579,Historical!$B$7:$B$1249,0))-1)*100)</f>
        <v>9.5744680851064032</v>
      </c>
      <c r="T579" s="667">
        <f>IF(INDEX(Historical!$F$7:$F$1218,MATCH(B579,Historical!$B$7:$B$1249,0))=0,"n/a",((INDEX(Historical!$C$7:$C$1227,MATCH(B579,Historical!$B$7:$B$1249,0))/INDEX(Historical!$F$7:$F$1218,MATCH(B579,Historical!$B$7:$B$1249,0)))^(1/3)-1)*100)</f>
        <v>11.652512828061102</v>
      </c>
      <c r="U579" s="667">
        <f>IF(INDEX(Historical!$H$7:$H$1218,MATCH(B579,Historical!$B$7:$B$1249,0))=0,"n/a",((INDEX(Historical!$C$7:$C$1227,MATCH(B579,Historical!$B$7:$B$1249,0))/INDEX(Historical!$H$7:$H$1218,MATCH(B579,Historical!$B$7:$B$1249,0)))^(1/5)-1)*100)</f>
        <v>11.045631429892389</v>
      </c>
      <c r="V579" s="667">
        <f>IF(INDEX(Historical!$N$7:$N$1218,MATCH(B579,Historical!$B$7:$B$1249,0))=0,"n/a",((INDEX(Historical!$C$7:$C$1227,MATCH(B579,Historical!$B$7:$B$1249,0))/INDEX(Historical!$N$7:$N$1218,MATCH(B579,Historical!$B$7:$B$1249,0)))^(1/10)-1)*100)</f>
        <v>7.0738424667737609</v>
      </c>
      <c r="W579" s="668">
        <f t="shared" si="156"/>
        <v>1.5614754614305231</v>
      </c>
      <c r="X579" s="669">
        <f t="shared" si="157"/>
        <v>0.57529330364022857</v>
      </c>
      <c r="Y579" s="628"/>
      <c r="Z579" s="618">
        <f t="shared" si="158"/>
        <v>32.085561497326196</v>
      </c>
      <c r="AA579" s="844">
        <f t="shared" si="159"/>
        <v>24.093582887700535</v>
      </c>
      <c r="AB579" s="845">
        <v>12</v>
      </c>
      <c r="AC579" s="824">
        <v>3.74</v>
      </c>
      <c r="AD579" s="824">
        <v>1.89</v>
      </c>
      <c r="AE579" s="824">
        <v>1.62</v>
      </c>
      <c r="AF579" s="824">
        <v>2.57</v>
      </c>
      <c r="AG579" s="824">
        <v>9.1</v>
      </c>
      <c r="AH579" s="824">
        <v>59.099999999999994</v>
      </c>
      <c r="AI579" s="824">
        <v>22.39</v>
      </c>
      <c r="AJ579" s="824">
        <v>19.2</v>
      </c>
      <c r="AK579" s="824">
        <v>13.4</v>
      </c>
      <c r="AL579" s="836">
        <v>5680</v>
      </c>
      <c r="AM579" s="830">
        <v>0.70000000000000007</v>
      </c>
      <c r="AN579" s="824">
        <v>0.23</v>
      </c>
      <c r="AO579" s="705">
        <f t="shared" si="160"/>
        <v>-11.71624576476631</v>
      </c>
      <c r="AP579" s="706">
        <f t="shared" si="161"/>
        <v>12.377337122934225</v>
      </c>
      <c r="AQ579" s="846">
        <f t="shared" si="162"/>
        <v>65.892211352084317</v>
      </c>
      <c r="AR579" s="618">
        <f>INDEX(Historical!$C$7:$C$1227,MATCH(B579,Historical!$B$7:$B$1249,0))*IF(AH579="n/a",1.03,IF(AH579&lt;0,1.01,IF(AH579&gt;10,1.1,(1+AH579/100))))</f>
        <v>1.1330000000000002</v>
      </c>
      <c r="AS579" s="844">
        <f t="shared" si="163"/>
        <v>1.2463000000000004</v>
      </c>
      <c r="AT579" s="844">
        <f t="shared" si="169"/>
        <v>1.3709300000000006</v>
      </c>
      <c r="AU579" s="844">
        <f t="shared" si="169"/>
        <v>1.5080230000000008</v>
      </c>
      <c r="AV579" s="844">
        <f t="shared" si="169"/>
        <v>1.6588253000000011</v>
      </c>
      <c r="AW579" s="618">
        <f t="shared" si="164"/>
        <v>6.9170783000000027</v>
      </c>
      <c r="AX579" s="713">
        <f t="shared" si="165"/>
        <v>7.6762604594384669</v>
      </c>
      <c r="AY579" s="891">
        <v>0.61</v>
      </c>
      <c r="AZ579" s="830">
        <v>43.87</v>
      </c>
      <c r="BA579" s="830">
        <v>-2.71</v>
      </c>
      <c r="BB579" s="830">
        <v>7.1800000000000006</v>
      </c>
      <c r="BC579" s="830">
        <v>14.56</v>
      </c>
      <c r="BD579" s="865"/>
      <c r="BE579" s="594">
        <v>2014</v>
      </c>
      <c r="BF579" s="856">
        <f t="shared" si="166"/>
        <v>1</v>
      </c>
      <c r="BG579" s="840">
        <v>2.1999999999999997</v>
      </c>
      <c r="BH579" s="823" t="s">
        <v>4455</v>
      </c>
      <c r="BI579" s="823" t="s">
        <v>4456</v>
      </c>
    </row>
    <row r="580" spans="1:61" s="822" customFormat="1" ht="12.75" hidden="1" customHeight="1" x14ac:dyDescent="0.2">
      <c r="A580" s="839" t="s">
        <v>5220</v>
      </c>
      <c r="B580" s="575" t="s">
        <v>5215</v>
      </c>
      <c r="C580" s="889" t="s">
        <v>4061</v>
      </c>
      <c r="D580" s="889" t="s">
        <v>4193</v>
      </c>
      <c r="E580" s="699">
        <v>6</v>
      </c>
      <c r="F580" s="1153">
        <v>642</v>
      </c>
      <c r="G580" s="1153" t="s">
        <v>105</v>
      </c>
      <c r="H580" s="1153" t="s">
        <v>105</v>
      </c>
      <c r="I580" t="n">
        <v>66.48</v>
      </c>
      <c r="J580" s="618">
        <f t="shared" si="153"/>
        <v>3.0084235860409145</v>
      </c>
      <c r="K580" s="835">
        <v>0.5</v>
      </c>
      <c r="L580" s="845">
        <v>4</v>
      </c>
      <c r="M580" s="609">
        <f t="shared" si="154"/>
        <v>2</v>
      </c>
      <c r="N580" s="828" t="s">
        <v>1204</v>
      </c>
      <c r="O580" s="700">
        <v>0.35</v>
      </c>
      <c r="P580" s="1006">
        <v>44509</v>
      </c>
      <c r="Q580" s="1006">
        <v>44524</v>
      </c>
      <c r="R580" s="609">
        <f t="shared" si="155"/>
        <v>42.857142857142868</v>
      </c>
      <c r="S580" s="667">
        <f>IF(INDEX(Historical!$D$7:$D$1225,MATCH(B580,Historical!$B$7:$B$1249,0))=0,"n/a",(INDEX(Historical!$C$7:$C$1227,MATCH(B580,Historical!$B$7:$B$1249,0))/INDEX(Historical!$D$7:$D$1225,MATCH(B580,Historical!$B$7:$B$1249,0))-1)*100)</f>
        <v>10.714285714285721</v>
      </c>
      <c r="T580" s="667">
        <f>IF(INDEX(Historical!$F$7:$F$1218,MATCH(B580,Historical!$B$7:$B$1249,0))=0,"n/a",((INDEX(Historical!$C$7:$C$1227,MATCH(B580,Historical!$B$7:$B$1249,0))/INDEX(Historical!$F$7:$F$1218,MATCH(B580,Historical!$B$7:$B$1249,0)))^(1/3)-1)*100)</f>
        <v>8.9055846181262268</v>
      </c>
      <c r="U580" s="667">
        <f>IF(INDEX(Historical!$H$7:$H$1218,MATCH(B580,Historical!$B$7:$B$1249,0))=0,"n/a",((INDEX(Historical!$C$7:$C$1227,MATCH(B580,Historical!$B$7:$B$1249,0))/INDEX(Historical!$H$7:$H$1218,MATCH(B580,Historical!$B$7:$B$1249,0)))^(1/5)-1)*100)</f>
        <v>18.982658475160608</v>
      </c>
      <c r="V580" s="667" t="str">
        <f>IF(INDEX(Historical!$N$7:$N$1218,MATCH(B580,Historical!$B$7:$B$1249,0))=0,"n/a",((INDEX(Historical!$C$7:$C$1227,MATCH(B580,Historical!$B$7:$B$1249,0))/INDEX(Historical!$N$7:$N$1218,MATCH(B580,Historical!$B$7:$B$1249,0)))^(1/10)-1)*100)</f>
        <v>n/a</v>
      </c>
      <c r="W580" s="668" t="str">
        <f t="shared" si="156"/>
        <v>n/a</v>
      </c>
      <c r="X580" s="669">
        <f t="shared" si="157"/>
        <v>1.4830201933719225</v>
      </c>
      <c r="Y580" s="640"/>
      <c r="Z580" s="618">
        <f t="shared" si="158"/>
        <v>20.120724346076461</v>
      </c>
      <c r="AA580" s="844">
        <f t="shared" si="159"/>
        <v>6.6881287726358156</v>
      </c>
      <c r="AB580" s="845">
        <v>12</v>
      </c>
      <c r="AC580" s="824">
        <v>9.94</v>
      </c>
      <c r="AD580" s="824">
        <v>1.25</v>
      </c>
      <c r="AE580" s="824">
        <v>1.99</v>
      </c>
      <c r="AF580" s="824">
        <v>0.74</v>
      </c>
      <c r="AG580" s="824">
        <v>32.1</v>
      </c>
      <c r="AH580" s="824">
        <v>150.69999999999999</v>
      </c>
      <c r="AI580" s="824">
        <v>-6.0699999999999994</v>
      </c>
      <c r="AJ580" s="824">
        <v>12.8</v>
      </c>
      <c r="AK580" s="824">
        <v>5</v>
      </c>
      <c r="AL580" s="836">
        <v>2009.9999999999998</v>
      </c>
      <c r="AM580" s="830">
        <v>7.3999999999999995</v>
      </c>
      <c r="AN580" s="824">
        <v>0</v>
      </c>
      <c r="AO580" s="705">
        <f t="shared" si="160"/>
        <v>15.302953288565709</v>
      </c>
      <c r="AP580" s="706">
        <f t="shared" si="161"/>
        <v>21.991082061201524</v>
      </c>
      <c r="AQ580" s="846">
        <f t="shared" si="162"/>
        <v>-53.099560334917939</v>
      </c>
      <c r="AR580" s="618">
        <f>INDEX(Historical!$C$7:$C$1227,MATCH(B580,Historical!$B$7:$B$1249,0))*IF(AH580="n/a",1.03,IF(AH580&lt;0,1.01,IF(AH580&gt;10,1.1,(1+AH580/100))))</f>
        <v>1.7050000000000003</v>
      </c>
      <c r="AS580" s="844">
        <f t="shared" si="163"/>
        <v>1.7220500000000003</v>
      </c>
      <c r="AT580" s="844">
        <f t="shared" si="169"/>
        <v>1.8081525000000005</v>
      </c>
      <c r="AU580" s="844">
        <f t="shared" si="169"/>
        <v>1.8985601250000006</v>
      </c>
      <c r="AV580" s="844">
        <f t="shared" si="169"/>
        <v>1.9934881312500008</v>
      </c>
      <c r="AW580" s="618">
        <f t="shared" si="164"/>
        <v>9.1272507562500014</v>
      </c>
      <c r="AX580" s="713">
        <f t="shared" si="165"/>
        <v>13.729318225406139</v>
      </c>
      <c r="AY580" s="891">
        <v>0.92</v>
      </c>
      <c r="AZ580" s="830">
        <v>21.77</v>
      </c>
      <c r="BA580" s="830">
        <v>-36.04</v>
      </c>
      <c r="BB580" s="830">
        <v>2.9899999999999998</v>
      </c>
      <c r="BC580" s="830">
        <v>-16.100000000000001</v>
      </c>
      <c r="BD580" s="865"/>
      <c r="BE580" s="594">
        <v>2016</v>
      </c>
      <c r="BF580" s="856">
        <f t="shared" si="166"/>
        <v>1</v>
      </c>
      <c r="BG580" s="840">
        <v>22.3</v>
      </c>
      <c r="BH580" s="823" t="s">
        <v>4455</v>
      </c>
      <c r="BI580" s="823" t="s">
        <v>4456</v>
      </c>
    </row>
    <row r="581" spans="1:61" s="822" customFormat="1" ht="12.75" hidden="1" customHeight="1" x14ac:dyDescent="0.2">
      <c r="A581" s="839" t="s">
        <v>5217</v>
      </c>
      <c r="B581" s="575" t="s">
        <v>5212</v>
      </c>
      <c r="C581" s="889" t="s">
        <v>4209</v>
      </c>
      <c r="D581" s="889" t="s">
        <v>514</v>
      </c>
      <c r="E581" s="699">
        <v>7</v>
      </c>
      <c r="F581" s="1153">
        <v>632</v>
      </c>
      <c r="G581" s="1150" t="s">
        <v>105</v>
      </c>
      <c r="H581" s="1150" t="s">
        <v>105</v>
      </c>
      <c r="I581" t="n">
        <v>6.11</v>
      </c>
      <c r="J581" s="618">
        <f t="shared" si="153"/>
        <v>1.5842880523731586</v>
      </c>
      <c r="K581" s="835">
        <v>2.4199999999999999E-2</v>
      </c>
      <c r="L581" s="845">
        <v>4</v>
      </c>
      <c r="M581" s="609">
        <f t="shared" si="154"/>
        <v>9.6799999999999997E-2</v>
      </c>
      <c r="N581" s="828" t="s">
        <v>511</v>
      </c>
      <c r="O581" s="700">
        <v>2.1961499999999998E-2</v>
      </c>
      <c r="P581" s="1006">
        <v>44874</v>
      </c>
      <c r="Q581" s="1006">
        <v>44895</v>
      </c>
      <c r="R581" s="609">
        <f t="shared" si="155"/>
        <v>10.192837465564743</v>
      </c>
      <c r="S581" s="667">
        <f>IF(INDEX(Historical!$D$7:$D$1225,MATCH(B581,Historical!$B$7:$B$1249,0))=0,"n/a",(INDEX(Historical!$C$7:$C$1227,MATCH(B581,Historical!$B$7:$B$1249,0))/INDEX(Historical!$D$7:$D$1225,MATCH(B581,Historical!$B$7:$B$1249,0))-1)*100)</f>
        <v>20.619010096937942</v>
      </c>
      <c r="T581" s="667">
        <f>IF(INDEX(Historical!$F$7:$F$1218,MATCH(B581,Historical!$B$7:$B$1249,0))=0,"n/a",((INDEX(Historical!$C$7:$C$1227,MATCH(B581,Historical!$B$7:$B$1249,0))/INDEX(Historical!$F$7:$F$1218,MATCH(B581,Historical!$B$7:$B$1249,0)))^(1/3)-1)*100)</f>
        <v>13.431509123242492</v>
      </c>
      <c r="U581" s="667">
        <f>IF(INDEX(Historical!$H$7:$H$1218,MATCH(B581,Historical!$B$7:$B$1249,0))=0,"n/a",((INDEX(Historical!$C$7:$C$1227,MATCH(B581,Historical!$B$7:$B$1249,0))/INDEX(Historical!$H$7:$H$1218,MATCH(B581,Historical!$B$7:$B$1249,0)))^(1/5)-1)*100)</f>
        <v>45.772477319365599</v>
      </c>
      <c r="V581" s="667" t="str">
        <f>IF(INDEX(Historical!$N$7:$N$1218,MATCH(B581,Historical!$B$7:$B$1249,0))=0,"n/a",((INDEX(Historical!$C$7:$C$1227,MATCH(B581,Historical!$B$7:$B$1249,0))/INDEX(Historical!$N$7:$N$1218,MATCH(B581,Historical!$B$7:$B$1249,0)))^(1/10)-1)*100)</f>
        <v>n/a</v>
      </c>
      <c r="W581" s="668" t="str">
        <f t="shared" si="156"/>
        <v>n/a</v>
      </c>
      <c r="X581" s="669">
        <f t="shared" si="157"/>
        <v>2.8081274429058647</v>
      </c>
      <c r="Y581" s="640"/>
      <c r="Z581" s="618">
        <f t="shared" si="158"/>
        <v>33.379310344827587</v>
      </c>
      <c r="AA581" s="844">
        <f t="shared" si="159"/>
        <v>21.068965517241381</v>
      </c>
      <c r="AB581" s="845">
        <v>12</v>
      </c>
      <c r="AC581" s="824">
        <v>0.28999999999999998</v>
      </c>
      <c r="AD581" s="824">
        <v>6.2</v>
      </c>
      <c r="AE581" s="824">
        <v>2.77</v>
      </c>
      <c r="AF581" s="824" t="s">
        <v>135</v>
      </c>
      <c r="AG581" s="824">
        <v>-34.799999999999997</v>
      </c>
      <c r="AH581" s="824">
        <v>916.90000000000009</v>
      </c>
      <c r="AI581" s="824">
        <v>12.590000000000002</v>
      </c>
      <c r="AJ581" s="824">
        <v>16.3</v>
      </c>
      <c r="AK581" s="824">
        <v>3.54</v>
      </c>
      <c r="AL581" s="836">
        <v>24890</v>
      </c>
      <c r="AM581" s="830">
        <v>0.3</v>
      </c>
      <c r="AN581" s="824" t="s">
        <v>135</v>
      </c>
      <c r="AO581" s="705">
        <f t="shared" si="160"/>
        <v>26.287799854497379</v>
      </c>
      <c r="AP581" s="706">
        <f t="shared" si="161"/>
        <v>47.35676537173876</v>
      </c>
      <c r="AQ581" s="846" t="str">
        <f t="shared" si="162"/>
        <v>n/a</v>
      </c>
      <c r="AR581" s="618">
        <f>INDEX(Historical!$C$7:$C$1227,MATCH(B581,Historical!$B$7:$B$1249,0))*IF(AH581="n/a",1.03,IF(AH581&lt;0,1.01,IF(AH581&gt;10,1.1,(1+AH581/100))))</f>
        <v>7.240530000000002E-2</v>
      </c>
      <c r="AS581" s="844">
        <f t="shared" si="163"/>
        <v>7.9645830000000029E-2</v>
      </c>
      <c r="AT581" s="844">
        <f t="shared" si="169"/>
        <v>8.2465292382000038E-2</v>
      </c>
      <c r="AU581" s="844">
        <f t="shared" si="169"/>
        <v>8.5384563732322852E-2</v>
      </c>
      <c r="AV581" s="844">
        <f t="shared" si="169"/>
        <v>8.8407177288447089E-2</v>
      </c>
      <c r="AW581" s="618">
        <f t="shared" si="164"/>
        <v>0.40830816340277004</v>
      </c>
      <c r="AX581" s="713">
        <f t="shared" si="165"/>
        <v>6.6826213322875612</v>
      </c>
      <c r="AY581" s="891">
        <v>0.93</v>
      </c>
      <c r="AZ581" s="830">
        <v>14.06</v>
      </c>
      <c r="BA581" s="830">
        <v>-5.26</v>
      </c>
      <c r="BB581" s="830">
        <v>5.62</v>
      </c>
      <c r="BC581" s="830">
        <v>3.9600000000000004</v>
      </c>
      <c r="BD581" s="865"/>
      <c r="BE581" s="594">
        <v>2016</v>
      </c>
      <c r="BF581" s="856">
        <f t="shared" si="166"/>
        <v>1</v>
      </c>
      <c r="BG581" s="840">
        <v>11.5</v>
      </c>
      <c r="BH581" s="823" t="s">
        <v>4455</v>
      </c>
      <c r="BI581" s="823" t="s">
        <v>4456</v>
      </c>
    </row>
    <row r="582" spans="1:61" s="822" customFormat="1" ht="12.75" hidden="1" customHeight="1" x14ac:dyDescent="0.2">
      <c r="A582" s="822" t="s">
        <v>5094</v>
      </c>
      <c r="B582" s="575" t="s">
        <v>774</v>
      </c>
      <c r="C582" s="889" t="s">
        <v>130</v>
      </c>
      <c r="D582" s="889" t="s">
        <v>4206</v>
      </c>
      <c r="E582" s="699">
        <v>23</v>
      </c>
      <c r="F582" s="1153">
        <v>152</v>
      </c>
      <c r="G582" s="1153" t="s">
        <v>36</v>
      </c>
      <c r="H582" s="1153" t="s">
        <v>36</v>
      </c>
      <c r="I582" t="n">
        <v>34.11</v>
      </c>
      <c r="J582" s="618">
        <f t="shared" si="153"/>
        <v>3.6352975666959839</v>
      </c>
      <c r="K582" s="842">
        <v>0.31</v>
      </c>
      <c r="L582" s="845">
        <v>4</v>
      </c>
      <c r="M582" s="609">
        <f t="shared" si="154"/>
        <v>1.24</v>
      </c>
      <c r="N582" s="828" t="s">
        <v>193</v>
      </c>
      <c r="O582" s="701">
        <v>0.30249999999999999</v>
      </c>
      <c r="P582" s="603">
        <v>44539</v>
      </c>
      <c r="Q582" s="603">
        <v>44559</v>
      </c>
      <c r="R582" s="609">
        <f t="shared" si="155"/>
        <v>2.4793388429752086</v>
      </c>
      <c r="S582" s="667">
        <f>IF(INDEX(Historical!$D$7:$D$1225,MATCH(B582,Historical!$B$7:$B$1249,0))=0,"n/a",(INDEX(Historical!$C$7:$C$1227,MATCH(B582,Historical!$B$7:$B$1249,0))/INDEX(Historical!$D$7:$D$1225,MATCH(B582,Historical!$B$7:$B$1249,0))-1)*100)</f>
        <v>2.5263157894736876</v>
      </c>
      <c r="T582" s="667">
        <f>IF(INDEX(Historical!$F$7:$F$1218,MATCH(B582,Historical!$B$7:$B$1249,0))=0,"n/a",((INDEX(Historical!$C$7:$C$1227,MATCH(B582,Historical!$B$7:$B$1249,0))/INDEX(Historical!$F$7:$F$1218,MATCH(B582,Historical!$B$7:$B$1249,0)))^(1/3)-1)*100)</f>
        <v>2.5929394249821325</v>
      </c>
      <c r="U582" s="667">
        <f>IF(INDEX(Historical!$H$7:$H$1218,MATCH(B582,Historical!$B$7:$B$1249,0))=0,"n/a",((INDEX(Historical!$C$7:$C$1227,MATCH(B582,Historical!$B$7:$B$1249,0))/INDEX(Historical!$H$7:$H$1218,MATCH(B582,Historical!$B$7:$B$1249,0)))^(1/5)-1)*100)</f>
        <v>2.7367633262026736</v>
      </c>
      <c r="V582" s="667">
        <f>IF(INDEX(Historical!$N$7:$N$1218,MATCH(B582,Historical!$B$7:$B$1249,0))=0,"n/a",((INDEX(Historical!$C$7:$C$1227,MATCH(B582,Historical!$B$7:$B$1249,0))/INDEX(Historical!$N$7:$N$1218,MATCH(B582,Historical!$B$7:$B$1249,0)))^(1/10)-1)*100)</f>
        <v>4.9816062815221107</v>
      </c>
      <c r="W582" s="668">
        <f t="shared" si="156"/>
        <v>0.549373670166175</v>
      </c>
      <c r="X582" s="669" t="str">
        <f t="shared" si="157"/>
        <v>n/a</v>
      </c>
      <c r="Y582" s="631"/>
      <c r="Z582" s="618">
        <f t="shared" si="158"/>
        <v>92.537313432835816</v>
      </c>
      <c r="AA582" s="844">
        <f t="shared" si="159"/>
        <v>25.455223880597014</v>
      </c>
      <c r="AB582" s="845">
        <v>12</v>
      </c>
      <c r="AC582" s="824">
        <v>1.34</v>
      </c>
      <c r="AD582" s="824">
        <v>2.89</v>
      </c>
      <c r="AE582" s="824">
        <v>1.65</v>
      </c>
      <c r="AF582" s="824">
        <v>2.09</v>
      </c>
      <c r="AG582" s="824">
        <v>7.3999999999999995</v>
      </c>
      <c r="AH582" s="825">
        <v>-50.7</v>
      </c>
      <c r="AI582" s="825">
        <v>4.88</v>
      </c>
      <c r="AJ582" s="824">
        <v>-12.5</v>
      </c>
      <c r="AK582" s="824">
        <v>9</v>
      </c>
      <c r="AL582" s="836">
        <v>4280</v>
      </c>
      <c r="AM582" s="830">
        <v>0.53</v>
      </c>
      <c r="AN582" s="824">
        <v>1.85</v>
      </c>
      <c r="AO582" s="705">
        <f t="shared" si="160"/>
        <v>-19.083162987698358</v>
      </c>
      <c r="AP582" s="706">
        <f t="shared" si="161"/>
        <v>6.3720608928986575</v>
      </c>
      <c r="AQ582" s="846">
        <f t="shared" si="162"/>
        <v>53.769550389099031</v>
      </c>
      <c r="AR582" s="618">
        <f>INDEX(Historical!$C$7:$C$1227,MATCH(B582,Historical!$B$7:$B$1249,0))*IF(AH582="n/a",1.03,IF(AH582&lt;0,1.01,IF(AH582&gt;10,1.1,(1+AH582/100))))</f>
        <v>1.2296750000000001</v>
      </c>
      <c r="AS582" s="844">
        <f t="shared" si="163"/>
        <v>1.28968314</v>
      </c>
      <c r="AT582" s="844">
        <f t="shared" si="169"/>
        <v>1.4057546225999999</v>
      </c>
      <c r="AU582" s="844">
        <f t="shared" si="169"/>
        <v>1.5322725386340001</v>
      </c>
      <c r="AV582" s="844">
        <f t="shared" si="169"/>
        <v>1.6701770671110603</v>
      </c>
      <c r="AW582" s="618">
        <f t="shared" si="164"/>
        <v>7.1275623683450604</v>
      </c>
      <c r="AX582" s="713">
        <f t="shared" si="165"/>
        <v>20.89581462428924</v>
      </c>
      <c r="AY582" s="891">
        <v>0.63</v>
      </c>
      <c r="AZ582" s="830">
        <v>49.96</v>
      </c>
      <c r="BA582" s="830">
        <v>-1.76</v>
      </c>
      <c r="BB582" s="830">
        <v>1.6400000000000001</v>
      </c>
      <c r="BC582" s="830">
        <v>2.54</v>
      </c>
      <c r="BD582" s="865"/>
      <c r="BE582" s="594">
        <v>2000</v>
      </c>
      <c r="BF582" s="856">
        <f t="shared" si="166"/>
        <v>3</v>
      </c>
      <c r="BG582" s="840">
        <v>2</v>
      </c>
      <c r="BH582" s="823" t="s">
        <v>4455</v>
      </c>
      <c r="BI582" s="823" t="s">
        <v>4456</v>
      </c>
    </row>
    <row r="583" spans="1:61" s="822" customFormat="1" ht="12.75" hidden="1" customHeight="1" x14ac:dyDescent="0.2">
      <c r="A583" s="829" t="s">
        <v>5056</v>
      </c>
      <c r="B583" s="575" t="s">
        <v>728</v>
      </c>
      <c r="C583" s="889" t="s">
        <v>107</v>
      </c>
      <c r="D583" s="889" t="s">
        <v>4205</v>
      </c>
      <c r="E583" s="699">
        <v>29</v>
      </c>
      <c r="F583" s="1153">
        <v>112</v>
      </c>
      <c r="G583" s="1159" t="s">
        <v>105</v>
      </c>
      <c r="H583" s="1159" t="s">
        <v>105</v>
      </c>
      <c r="I583">
        <v>21.99</v>
      </c>
      <c r="J583" s="618">
        <f t="shared" si="153"/>
        <v>2.2737608003638021</v>
      </c>
      <c r="K583" s="835">
        <v>0.25</v>
      </c>
      <c r="L583" s="845">
        <v>2</v>
      </c>
      <c r="M583" s="609">
        <f t="shared" si="154"/>
        <v>0.5</v>
      </c>
      <c r="N583" s="828" t="s">
        <v>228</v>
      </c>
      <c r="O583" s="703">
        <v>0.23</v>
      </c>
      <c r="P583" s="603">
        <v>44756</v>
      </c>
      <c r="Q583" s="603">
        <v>44771</v>
      </c>
      <c r="R583" s="609">
        <f t="shared" si="155"/>
        <v>8.6956521739130395</v>
      </c>
      <c r="S583" s="667">
        <f>IF(INDEX(Historical!$D$7:$D$1225,MATCH(B583,Historical!$B$7:$B$1249,0))=0,"n/a",(INDEX(Historical!$C$7:$C$1227,MATCH(B583,Historical!$B$7:$B$1249,0))/INDEX(Historical!$D$7:$D$1225,MATCH(B583,Historical!$B$7:$B$1249,0))-1)*100)</f>
        <v>7.3170731707317138</v>
      </c>
      <c r="T583" s="667">
        <f>IF(INDEX(Historical!$F$7:$F$1218,MATCH(B583,Historical!$B$7:$B$1249,0))=0,"n/a",((INDEX(Historical!$C$7:$C$1227,MATCH(B583,Historical!$B$7:$B$1249,0))/INDEX(Historical!$F$7:$F$1218,MATCH(B583,Historical!$B$7:$B$1249,0)))^(1/3)-1)*100)</f>
        <v>9.3292880588556226</v>
      </c>
      <c r="U583" s="667">
        <f>IF(INDEX(Historical!$H$7:$H$1218,MATCH(B583,Historical!$B$7:$B$1249,0))=0,"n/a",((INDEX(Historical!$C$7:$C$1227,MATCH(B583,Historical!$B$7:$B$1249,0))/INDEX(Historical!$H$7:$H$1218,MATCH(B583,Historical!$B$7:$B$1249,0)))^(1/5)-1)*100)</f>
        <v>9.4608784223157549</v>
      </c>
      <c r="V583" s="667">
        <f>IF(INDEX(Historical!$N$7:$N$1218,MATCH(B583,Historical!$B$7:$B$1249,0))=0,"n/a",((INDEX(Historical!$C$7:$C$1227,MATCH(B583,Historical!$B$7:$B$1249,0))/INDEX(Historical!$N$7:$N$1218,MATCH(B583,Historical!$B$7:$B$1249,0)))^(1/10)-1)*100)</f>
        <v>7.1418399095649399</v>
      </c>
      <c r="W583" s="668">
        <f t="shared" si="156"/>
        <v>1.3247116348330585</v>
      </c>
      <c r="X583" s="669" t="str">
        <f t="shared" si="157"/>
        <v>n/a</v>
      </c>
      <c r="Y583" s="641" t="s">
        <v>4253</v>
      </c>
      <c r="Z583" s="618" t="str">
        <f t="shared" si="158"/>
        <v>n/a</v>
      </c>
      <c r="AA583" s="844" t="str">
        <f t="shared" si="159"/>
        <v>n/a</v>
      </c>
      <c r="AB583" s="845">
        <v>12</v>
      </c>
      <c r="AC583" s="824" t="s">
        <v>135</v>
      </c>
      <c r="AD583" s="824" t="s">
        <v>135</v>
      </c>
      <c r="AE583" s="824" t="s">
        <v>135</v>
      </c>
      <c r="AF583" s="824" t="s">
        <v>135</v>
      </c>
      <c r="AG583" s="824" t="s">
        <v>135</v>
      </c>
      <c r="AH583" s="824" t="s">
        <v>135</v>
      </c>
      <c r="AI583" s="824" t="s">
        <v>135</v>
      </c>
      <c r="AJ583" s="824" t="s">
        <v>135</v>
      </c>
      <c r="AK583" s="824" t="s">
        <v>135</v>
      </c>
      <c r="AL583" s="836" t="s">
        <v>135</v>
      </c>
      <c r="AM583" s="830" t="s">
        <v>135</v>
      </c>
      <c r="AN583" s="824" t="s">
        <v>135</v>
      </c>
      <c r="AO583" s="705" t="str">
        <f t="shared" si="160"/>
        <v>n/a</v>
      </c>
      <c r="AP583" s="706">
        <f t="shared" si="161"/>
        <v>11.734639222679558</v>
      </c>
      <c r="AQ583" s="846" t="str">
        <f t="shared" si="162"/>
        <v>n/a</v>
      </c>
      <c r="AR583" s="618">
        <f>INDEX(Historical!$C$7:$C$1227,MATCH(B583,Historical!$B$7:$B$1249,0))*IF(AH583="n/a",1.03,IF(AH583&lt;0,1.01,IF(AH583&gt;10,1.1,(1+AH583/100))))</f>
        <v>0.45319999999999999</v>
      </c>
      <c r="AS583" s="844">
        <f t="shared" si="163"/>
        <v>0.46679599999999999</v>
      </c>
      <c r="AT583" s="844">
        <f t="shared" si="169"/>
        <v>0.48079988000000001</v>
      </c>
      <c r="AU583" s="844">
        <f t="shared" si="169"/>
        <v>0.49522387640000004</v>
      </c>
      <c r="AV583" s="844">
        <f t="shared" si="169"/>
        <v>0.51008059269200001</v>
      </c>
      <c r="AW583" s="618">
        <f t="shared" si="164"/>
        <v>2.4061003490920001</v>
      </c>
      <c r="AX583" s="713">
        <f t="shared" si="165"/>
        <v>10.941793311014099</v>
      </c>
      <c r="AY583" s="891" t="s">
        <v>135</v>
      </c>
      <c r="AZ583" s="830" t="s">
        <v>135</v>
      </c>
      <c r="BA583" s="830" t="s">
        <v>135</v>
      </c>
      <c r="BB583" s="830" t="s">
        <v>135</v>
      </c>
      <c r="BC583" s="830" t="s">
        <v>135</v>
      </c>
      <c r="BD583" s="865" t="s">
        <v>4133</v>
      </c>
      <c r="BE583" s="594">
        <v>1994</v>
      </c>
      <c r="BF583" s="856">
        <f t="shared" si="166"/>
        <v>3</v>
      </c>
      <c r="BG583" s="840" t="s">
        <v>135</v>
      </c>
      <c r="BH583" s="823" t="s">
        <v>4455</v>
      </c>
      <c r="BI583" s="823" t="s">
        <v>4456</v>
      </c>
    </row>
    <row r="584" spans="1:61" s="822" customFormat="1" ht="12.75" customHeight="1" x14ac:dyDescent="0.2">
      <c r="A584" s="829" t="s">
        <v>5131</v>
      </c>
      <c r="B584" s="575" t="s">
        <v>597</v>
      </c>
      <c r="C584" s="889" t="s">
        <v>107</v>
      </c>
      <c r="D584" s="889" t="s">
        <v>117</v>
      </c>
      <c r="E584" s="699">
        <v>17</v>
      </c>
      <c r="F584" s="1153">
        <v>230</v>
      </c>
      <c r="G584" s="1130" t="s">
        <v>105</v>
      </c>
      <c r="H584" s="1130" t="s">
        <v>105</v>
      </c>
      <c r="I584">
        <v>139.33000000000001</v>
      </c>
      <c r="J584" s="618">
        <f t="shared" si="153"/>
        <v>2.1531615588889683</v>
      </c>
      <c r="K584" s="835">
        <v>0.75</v>
      </c>
      <c r="L584" s="845">
        <v>4</v>
      </c>
      <c r="M584" s="609">
        <f t="shared" si="154"/>
        <v>3</v>
      </c>
      <c r="N584" s="828" t="s">
        <v>150</v>
      </c>
      <c r="O584" s="700">
        <v>0.7</v>
      </c>
      <c r="P584" s="603">
        <v>44545</v>
      </c>
      <c r="Q584" s="603">
        <v>44560</v>
      </c>
      <c r="R584" s="609">
        <f t="shared" si="155"/>
        <v>7.1428571428571495</v>
      </c>
      <c r="S584" s="667">
        <f>IF(INDEX(Historical!$D$7:$D$1225,MATCH(B584,Historical!$B$7:$B$1249,0))=0,"n/a",(INDEX(Historical!$C$7:$C$1227,MATCH(B584,Historical!$B$7:$B$1249,0))/INDEX(Historical!$D$7:$D$1225,MATCH(B584,Historical!$B$7:$B$1249,0))-1)*100)</f>
        <v>7.547169811320753</v>
      </c>
      <c r="T584" s="667">
        <f>IF(INDEX(Historical!$F$7:$F$1218,MATCH(B584,Historical!$B$7:$B$1249,0))=0,"n/a",((INDEX(Historical!$C$7:$C$1227,MATCH(B584,Historical!$B$7:$B$1249,0))/INDEX(Historical!$F$7:$F$1218,MATCH(B584,Historical!$B$7:$B$1249,0)))^(1/3)-1)*100)</f>
        <v>8.6835865964923542</v>
      </c>
      <c r="U584" s="667">
        <f>IF(INDEX(Historical!$H$7:$H$1218,MATCH(B584,Historical!$B$7:$B$1249,0))=0,"n/a",((INDEX(Historical!$C$7:$C$1227,MATCH(B584,Historical!$B$7:$B$1249,0))/INDEX(Historical!$H$7:$H$1218,MATCH(B584,Historical!$B$7:$B$1249,0)))^(1/5)-1)*100)</f>
        <v>8.6769401487293507</v>
      </c>
      <c r="V584" s="667">
        <f>IF(INDEX(Historical!$N$7:$N$1218,MATCH(B584,Historical!$B$7:$B$1249,0))=0,"n/a",((INDEX(Historical!$C$7:$C$1227,MATCH(B584,Historical!$B$7:$B$1249,0))/INDEX(Historical!$N$7:$N$1218,MATCH(B584,Historical!$B$7:$B$1249,0)))^(1/10)-1)*100)</f>
        <v>9.7410809684315147</v>
      </c>
      <c r="W584" s="668">
        <f t="shared" si="156"/>
        <v>0.89075741972058475</v>
      </c>
      <c r="X584" s="669">
        <f t="shared" si="157"/>
        <v>0.17564656171516904</v>
      </c>
      <c r="Y584" s="640"/>
      <c r="Z584" s="618">
        <f t="shared" si="158"/>
        <v>36.991368680641187</v>
      </c>
      <c r="AA584" s="844">
        <f t="shared" si="159"/>
        <v>17.180024660912455</v>
      </c>
      <c r="AB584" s="845">
        <v>12</v>
      </c>
      <c r="AC584" s="824">
        <v>8.11</v>
      </c>
      <c r="AD584" s="824">
        <v>1.1100000000000001</v>
      </c>
      <c r="AE584" s="824">
        <v>0.95</v>
      </c>
      <c r="AF584" s="824">
        <v>2.2599999999999998</v>
      </c>
      <c r="AG584" s="824">
        <v>10.7</v>
      </c>
      <c r="AH584" s="824">
        <v>21.4</v>
      </c>
      <c r="AI584" s="824">
        <v>19.48</v>
      </c>
      <c r="AJ584" s="825">
        <v>49.4</v>
      </c>
      <c r="AK584" s="825">
        <v>16.2</v>
      </c>
      <c r="AL584" s="836">
        <v>5160</v>
      </c>
      <c r="AM584" s="830">
        <v>0.70000000000000007</v>
      </c>
      <c r="AN584" s="824">
        <v>0.34</v>
      </c>
      <c r="AO584" s="705">
        <f t="shared" si="160"/>
        <v>-6.3499229532941364</v>
      </c>
      <c r="AP584" s="706">
        <f t="shared" si="161"/>
        <v>10.830101707618319</v>
      </c>
      <c r="AQ584" s="846">
        <f t="shared" si="162"/>
        <v>31.363542606280468</v>
      </c>
      <c r="AR584" s="618">
        <f>INDEX(Historical!$C$7:$C$1227,MATCH(B584,Historical!$B$7:$B$1249,0))*IF(AH584="n/a",1.03,IF(AH584&lt;0,1.01,IF(AH584&gt;10,1.1,(1+AH584/100))))</f>
        <v>3.1350000000000002</v>
      </c>
      <c r="AS584" s="844">
        <f t="shared" si="163"/>
        <v>3.4485000000000006</v>
      </c>
      <c r="AT584" s="844">
        <f t="shared" si="169"/>
        <v>3.7933500000000011</v>
      </c>
      <c r="AU584" s="844">
        <f t="shared" si="169"/>
        <v>4.1726850000000013</v>
      </c>
      <c r="AV584" s="844">
        <f t="shared" si="169"/>
        <v>4.5899535000000018</v>
      </c>
      <c r="AW584" s="618">
        <f t="shared" si="164"/>
        <v>19.139488500000006</v>
      </c>
      <c r="AX584" s="713">
        <f t="shared" si="165"/>
        <v>13.736803631665831</v>
      </c>
      <c r="AY584" s="891">
        <v>0.72</v>
      </c>
      <c r="AZ584" s="830">
        <v>21.05</v>
      </c>
      <c r="BA584" s="830">
        <v>-5.3</v>
      </c>
      <c r="BB584" s="830">
        <v>6.52</v>
      </c>
      <c r="BC584" s="830">
        <v>4.51</v>
      </c>
      <c r="BD584" s="865"/>
      <c r="BE584" s="594">
        <v>2006</v>
      </c>
      <c r="BF584" s="856">
        <f t="shared" si="166"/>
        <v>2</v>
      </c>
      <c r="BG584" s="840">
        <v>2.1</v>
      </c>
      <c r="BH584" s="823" t="s">
        <v>4455</v>
      </c>
      <c r="BI584" s="823" t="s">
        <v>4456</v>
      </c>
    </row>
    <row r="585" spans="1:61" s="822" customFormat="1" ht="12.75" hidden="1" customHeight="1" x14ac:dyDescent="0.2">
      <c r="A585" s="829" t="s">
        <v>1603</v>
      </c>
      <c r="B585" s="575" t="s">
        <v>1604</v>
      </c>
      <c r="C585" s="889" t="s">
        <v>4186</v>
      </c>
      <c r="D585" s="889" t="s">
        <v>4187</v>
      </c>
      <c r="E585" s="699">
        <v>11</v>
      </c>
      <c r="F585" s="1153">
        <v>397</v>
      </c>
      <c r="G585" s="1153" t="s">
        <v>36</v>
      </c>
      <c r="H585" s="1153" t="s">
        <v>36</v>
      </c>
      <c r="I585" t="n">
        <v>35.61</v>
      </c>
      <c r="J585" s="618">
        <f t="shared" si="153"/>
        <v>10.473462510530752</v>
      </c>
      <c r="K585" s="835">
        <v>0.31080000000000002</v>
      </c>
      <c r="L585" s="845">
        <v>12</v>
      </c>
      <c r="M585" s="609">
        <f t="shared" si="154"/>
        <v>3.7296000000000005</v>
      </c>
      <c r="N585" s="828" t="s">
        <v>217</v>
      </c>
      <c r="O585" s="703">
        <v>0.30333333333333334</v>
      </c>
      <c r="P585" s="603">
        <v>44544</v>
      </c>
      <c r="Q585" s="603">
        <v>44579</v>
      </c>
      <c r="R585" s="609">
        <f t="shared" si="155"/>
        <v>2.4615384615384652</v>
      </c>
      <c r="S585" s="667">
        <f>IF(INDEX(Historical!$D$7:$D$1225,MATCH(B585,Historical!$B$7:$B$1249,0))=0,"n/a",(INDEX(Historical!$C$7:$C$1227,MATCH(B585,Historical!$B$7:$B$1249,0))/INDEX(Historical!$D$7:$D$1225,MATCH(B585,Historical!$B$7:$B$1249,0))-1)*100)</f>
        <v>2.8135593220339095</v>
      </c>
      <c r="T585" s="667">
        <f>IF(INDEX(Historical!$F$7:$F$1218,MATCH(B585,Historical!$B$7:$B$1249,0))=0,"n/a",((INDEX(Historical!$C$7:$C$1227,MATCH(B585,Historical!$B$7:$B$1249,0))/INDEX(Historical!$F$7:$F$1218,MATCH(B585,Historical!$B$7:$B$1249,0)))^(1/3)-1)*100)</f>
        <v>3.8460778726889577</v>
      </c>
      <c r="U585" s="667">
        <f>IF(INDEX(Historical!$H$7:$H$1218,MATCH(B585,Historical!$B$7:$B$1249,0))=0,"n/a",((INDEX(Historical!$C$7:$C$1227,MATCH(B585,Historical!$B$7:$B$1249,0))/INDEX(Historical!$H$7:$H$1218,MATCH(B585,Historical!$B$7:$B$1249,0)))^(1/5)-1)*100)</f>
        <v>4.7929904109798027</v>
      </c>
      <c r="V585" s="667">
        <f>IF(INDEX(Historical!$N$7:$N$1218,MATCH(B585,Historical!$B$7:$B$1249,0))=0,"n/a",((INDEX(Historical!$C$7:$C$1227,MATCH(B585,Historical!$B$7:$B$1249,0))/INDEX(Historical!$N$7:$N$1218,MATCH(B585,Historical!$B$7:$B$1249,0)))^(1/10)-1)*100)</f>
        <v>24.709450752540938</v>
      </c>
      <c r="W585" s="668">
        <f t="shared" si="156"/>
        <v>0.19397397615108569</v>
      </c>
      <c r="X585" s="669">
        <f t="shared" si="157"/>
        <v>0.21114495202554198</v>
      </c>
      <c r="Y585" s="641" t="s">
        <v>4451</v>
      </c>
      <c r="Z585" s="618" t="str">
        <f t="shared" si="158"/>
        <v>n/a</v>
      </c>
      <c r="AA585" s="844" t="str">
        <f t="shared" si="159"/>
        <v>n/a</v>
      </c>
      <c r="AB585" s="845">
        <v>12</v>
      </c>
      <c r="AC585" s="824">
        <v>-1.39</v>
      </c>
      <c r="AD585" s="824" t="s">
        <v>135</v>
      </c>
      <c r="AE585" s="824">
        <v>3.39</v>
      </c>
      <c r="AF585" s="824">
        <v>0.6</v>
      </c>
      <c r="AG585" s="824">
        <v>-0.5</v>
      </c>
      <c r="AH585" s="824">
        <v>37.5</v>
      </c>
      <c r="AI585" s="824">
        <v>-80.73</v>
      </c>
      <c r="AJ585" s="824">
        <v>22.7</v>
      </c>
      <c r="AK585" s="824">
        <v>-10.84</v>
      </c>
      <c r="AL585" s="836">
        <v>2700</v>
      </c>
      <c r="AM585" s="830">
        <v>0.38</v>
      </c>
      <c r="AN585" s="824">
        <v>1.28</v>
      </c>
      <c r="AO585" s="705" t="str">
        <f t="shared" si="160"/>
        <v>n/a</v>
      </c>
      <c r="AP585" s="706">
        <f t="shared" si="161"/>
        <v>15.266452921510554</v>
      </c>
      <c r="AQ585" s="846" t="str">
        <f t="shared" si="162"/>
        <v>n/a</v>
      </c>
      <c r="AR585" s="618">
        <f>INDEX(Historical!$C$7:$C$1227,MATCH(B585,Historical!$B$7:$B$1249,0))*IF(AH585="n/a",1.03,IF(AH585&lt;0,1.01,IF(AH585&gt;10,1.1,(1+AH585/100))))</f>
        <v>4.0035600000000002</v>
      </c>
      <c r="AS585" s="844">
        <f t="shared" si="163"/>
        <v>4.0435956000000006</v>
      </c>
      <c r="AT585" s="844">
        <f t="shared" si="169"/>
        <v>4.0840315560000002</v>
      </c>
      <c r="AU585" s="844">
        <f t="shared" si="169"/>
        <v>4.1248718715599999</v>
      </c>
      <c r="AV585" s="844">
        <f t="shared" si="169"/>
        <v>4.1661205902756002</v>
      </c>
      <c r="AW585" s="618">
        <f t="shared" si="164"/>
        <v>20.422179617835599</v>
      </c>
      <c r="AX585" s="713">
        <f t="shared" si="165"/>
        <v>57.349563655814663</v>
      </c>
      <c r="AY585" s="891">
        <v>1.38</v>
      </c>
      <c r="AZ585" s="830">
        <v>17.309999999999999</v>
      </c>
      <c r="BA585" s="830">
        <v>-50.72</v>
      </c>
      <c r="BB585" s="830">
        <v>5.6000000000000005</v>
      </c>
      <c r="BC585" s="830">
        <v>-24.89</v>
      </c>
      <c r="BD585" s="865"/>
      <c r="BE585" s="594">
        <v>2012</v>
      </c>
      <c r="BF585" s="856">
        <f t="shared" si="166"/>
        <v>1</v>
      </c>
      <c r="BG585" s="840">
        <v>-0.2</v>
      </c>
      <c r="BH585" s="823" t="s">
        <v>4455</v>
      </c>
      <c r="BI585" s="823" t="s">
        <v>4457</v>
      </c>
    </row>
    <row r="586" spans="1:61" s="822" customFormat="1" ht="12.75" hidden="1" customHeight="1" x14ac:dyDescent="0.2">
      <c r="A586" s="829" t="s">
        <v>771</v>
      </c>
      <c r="B586" s="575" t="s">
        <v>772</v>
      </c>
      <c r="C586" s="889" t="s">
        <v>122</v>
      </c>
      <c r="D586" s="889" t="s">
        <v>4208</v>
      </c>
      <c r="E586" s="699">
        <v>19</v>
      </c>
      <c r="F586" s="1153">
        <v>195</v>
      </c>
      <c r="G586" s="1153" t="s">
        <v>105</v>
      </c>
      <c r="H586" s="1153" t="s">
        <v>105</v>
      </c>
      <c r="I586">
        <v>52.65</v>
      </c>
      <c r="J586" s="618">
        <f t="shared" si="153"/>
        <v>1.2155745489078824</v>
      </c>
      <c r="K586" s="835">
        <v>0.16</v>
      </c>
      <c r="L586" s="845">
        <v>4</v>
      </c>
      <c r="M586" s="609">
        <f t="shared" si="154"/>
        <v>0.64</v>
      </c>
      <c r="N586" s="828" t="s">
        <v>316</v>
      </c>
      <c r="O586" s="700">
        <v>0.14000000000000001</v>
      </c>
      <c r="P586" s="603">
        <v>44636</v>
      </c>
      <c r="Q586" s="603">
        <v>44651</v>
      </c>
      <c r="R586" s="609">
        <f t="shared" si="155"/>
        <v>14.285714285714276</v>
      </c>
      <c r="S586" s="667">
        <f>IF(INDEX(Historical!$D$7:$D$1225,MATCH(B586,Historical!$B$7:$B$1249,0))=0,"n/a",(INDEX(Historical!$C$7:$C$1227,MATCH(B586,Historical!$B$7:$B$1249,0))/INDEX(Historical!$D$7:$D$1225,MATCH(B586,Historical!$B$7:$B$1249,0))-1)*100)</f>
        <v>16.666666666666675</v>
      </c>
      <c r="T586" s="667">
        <f>IF(INDEX(Historical!$F$7:$F$1218,MATCH(B586,Historical!$B$7:$B$1249,0))=0,"n/a",((INDEX(Historical!$C$7:$C$1227,MATCH(B586,Historical!$B$7:$B$1249,0))/INDEX(Historical!$F$7:$F$1218,MATCH(B586,Historical!$B$7:$B$1249,0)))^(1/3)-1)*100)</f>
        <v>11.868894208139679</v>
      </c>
      <c r="U586" s="667">
        <f>IF(INDEX(Historical!$H$7:$H$1218,MATCH(B586,Historical!$B$7:$B$1249,0))=0,"n/a",((INDEX(Historical!$C$7:$C$1227,MATCH(B586,Historical!$B$7:$B$1249,0))/INDEX(Historical!$H$7:$H$1218,MATCH(B586,Historical!$B$7:$B$1249,0)))^(1/5)-1)*100)</f>
        <v>10.494795379650323</v>
      </c>
      <c r="V586" s="667">
        <f>IF(INDEX(Historical!$N$7:$N$1218,MATCH(B586,Historical!$B$7:$B$1249,0))=0,"n/a",((INDEX(Historical!$C$7:$C$1227,MATCH(B586,Historical!$B$7:$B$1249,0))/INDEX(Historical!$N$7:$N$1218,MATCH(B586,Historical!$B$7:$B$1249,0)))^(1/10)-1)*100)</f>
        <v>9.7934759492371626</v>
      </c>
      <c r="W586" s="668">
        <f t="shared" si="156"/>
        <v>1.0716108799417421</v>
      </c>
      <c r="X586" s="669">
        <f t="shared" si="157"/>
        <v>0.51194123803172309</v>
      </c>
      <c r="Y586" s="628"/>
      <c r="Z586" s="618">
        <f t="shared" si="158"/>
        <v>17.72853185595568</v>
      </c>
      <c r="AA586" s="844">
        <f t="shared" si="159"/>
        <v>14.584487534626039</v>
      </c>
      <c r="AB586" s="845">
        <v>12</v>
      </c>
      <c r="AC586" s="824">
        <v>3.61</v>
      </c>
      <c r="AD586" s="824">
        <v>2.5299999999999998</v>
      </c>
      <c r="AE586" s="824">
        <v>0.89</v>
      </c>
      <c r="AF586" s="824">
        <v>3.4</v>
      </c>
      <c r="AG586" s="824">
        <v>24.6</v>
      </c>
      <c r="AH586" s="824">
        <v>16.5</v>
      </c>
      <c r="AI586" s="824">
        <v>4.17</v>
      </c>
      <c r="AJ586" s="824">
        <v>20.5</v>
      </c>
      <c r="AK586" s="824">
        <v>5.72</v>
      </c>
      <c r="AL586" s="836">
        <v>5660</v>
      </c>
      <c r="AM586" s="830">
        <v>9</v>
      </c>
      <c r="AN586" s="824">
        <v>2.27</v>
      </c>
      <c r="AO586" s="705">
        <f t="shared" si="160"/>
        <v>-2.8741176060678324</v>
      </c>
      <c r="AP586" s="706">
        <f t="shared" si="161"/>
        <v>11.710369928558206</v>
      </c>
      <c r="AQ586" s="846">
        <f t="shared" si="162"/>
        <v>48.454643455282032</v>
      </c>
      <c r="AR586" s="618">
        <f>INDEX(Historical!$C$7:$C$1227,MATCH(B586,Historical!$B$7:$B$1249,0))*IF(AH586="n/a",1.03,IF(AH586&lt;0,1.01,IF(AH586&gt;10,1.1,(1+AH586/100))))</f>
        <v>0.6160000000000001</v>
      </c>
      <c r="AS586" s="844">
        <f t="shared" si="163"/>
        <v>0.64168720000000012</v>
      </c>
      <c r="AT586" s="844">
        <f t="shared" si="169"/>
        <v>0.67839170784000002</v>
      </c>
      <c r="AU586" s="844">
        <f t="shared" si="169"/>
        <v>0.71719571352844802</v>
      </c>
      <c r="AV586" s="844">
        <f t="shared" si="169"/>
        <v>0.75821930834227513</v>
      </c>
      <c r="AW586" s="618">
        <f t="shared" si="164"/>
        <v>3.4114939297107236</v>
      </c>
      <c r="AX586" s="713">
        <f t="shared" si="165"/>
        <v>6.4795706167345175</v>
      </c>
      <c r="AY586" s="891">
        <v>0.8</v>
      </c>
      <c r="AZ586" s="830">
        <v>37.08</v>
      </c>
      <c r="BA586" s="830">
        <v>-1.67</v>
      </c>
      <c r="BB586" s="830">
        <v>14.430000000000001</v>
      </c>
      <c r="BC586" s="830">
        <v>18.84</v>
      </c>
      <c r="BD586" s="865"/>
      <c r="BE586" s="594">
        <v>2004</v>
      </c>
      <c r="BF586" s="856">
        <f t="shared" si="166"/>
        <v>2</v>
      </c>
      <c r="BG586" s="840">
        <v>5.2</v>
      </c>
      <c r="BH586" s="823" t="s">
        <v>4455</v>
      </c>
      <c r="BI586" s="823" t="s">
        <v>4456</v>
      </c>
    </row>
    <row r="587" spans="1:61" s="822" customFormat="1" ht="12.75" hidden="1" customHeight="1" x14ac:dyDescent="0.2">
      <c r="A587" s="829" t="s">
        <v>5097</v>
      </c>
      <c r="B587" s="575" t="s">
        <v>1615</v>
      </c>
      <c r="C587" s="889" t="s">
        <v>107</v>
      </c>
      <c r="D587" s="889" t="s">
        <v>4198</v>
      </c>
      <c r="E587" s="699">
        <v>11</v>
      </c>
      <c r="F587" s="1153">
        <v>429</v>
      </c>
      <c r="G587" s="1130" t="s">
        <v>105</v>
      </c>
      <c r="H587" s="1130" t="s">
        <v>105</v>
      </c>
      <c r="I587">
        <v>49.56</v>
      </c>
      <c r="J587" s="618">
        <f t="shared" si="153"/>
        <v>1.6949152542372881</v>
      </c>
      <c r="K587" s="835">
        <v>0.21</v>
      </c>
      <c r="L587" s="845">
        <v>4</v>
      </c>
      <c r="M587" s="609">
        <f t="shared" si="154"/>
        <v>0.84</v>
      </c>
      <c r="N587" s="828" t="s">
        <v>207</v>
      </c>
      <c r="O587" s="700">
        <v>0.2</v>
      </c>
      <c r="P587" s="603">
        <v>44785</v>
      </c>
      <c r="Q587" s="603">
        <v>44804</v>
      </c>
      <c r="R587" s="609">
        <f t="shared" si="155"/>
        <v>4.9999999999999902</v>
      </c>
      <c r="S587" s="667">
        <f>IF(INDEX(Historical!$D$7:$D$1225,MATCH(B587,Historical!$B$7:$B$1249,0))=0,"n/a",(INDEX(Historical!$C$7:$C$1227,MATCH(B587,Historical!$B$7:$B$1249,0))/INDEX(Historical!$D$7:$D$1225,MATCH(B587,Historical!$B$7:$B$1249,0))-1)*100)</f>
        <v>19.999999999999996</v>
      </c>
      <c r="T587" s="667">
        <f>IF(INDEX(Historical!$F$7:$F$1218,MATCH(B587,Historical!$B$7:$B$1249,0))=0,"n/a",((INDEX(Historical!$C$7:$C$1227,MATCH(B587,Historical!$B$7:$B$1249,0))/INDEX(Historical!$F$7:$F$1218,MATCH(B587,Historical!$B$7:$B$1249,0)))^(1/3)-1)*100)</f>
        <v>14.471424255333186</v>
      </c>
      <c r="U587" s="667">
        <f>IF(INDEX(Historical!$H$7:$H$1218,MATCH(B587,Historical!$B$7:$B$1249,0))=0,"n/a",((INDEX(Historical!$C$7:$C$1227,MATCH(B587,Historical!$B$7:$B$1249,0))/INDEX(Historical!$H$7:$H$1218,MATCH(B587,Historical!$B$7:$B$1249,0)))^(1/5)-1)*100)</f>
        <v>13.634388693076627</v>
      </c>
      <c r="V587" s="667">
        <f>IF(INDEX(Historical!$N$7:$N$1218,MATCH(B587,Historical!$B$7:$B$1249,0))=0,"n/a",((INDEX(Historical!$C$7:$C$1227,MATCH(B587,Historical!$B$7:$B$1249,0))/INDEX(Historical!$N$7:$N$1218,MATCH(B587,Historical!$B$7:$B$1249,0)))^(1/10)-1)*100)</f>
        <v>11.612317403390438</v>
      </c>
      <c r="W587" s="668">
        <f t="shared" si="156"/>
        <v>1.174131589711439</v>
      </c>
      <c r="X587" s="669">
        <f t="shared" si="157"/>
        <v>0.67164476320574518</v>
      </c>
      <c r="Y587" s="640"/>
      <c r="Z587" s="618">
        <f t="shared" si="158"/>
        <v>17.427385892116181</v>
      </c>
      <c r="AA587" s="844">
        <f t="shared" si="159"/>
        <v>10.282157676348547</v>
      </c>
      <c r="AB587" s="845">
        <v>12</v>
      </c>
      <c r="AC587" s="824">
        <v>4.82</v>
      </c>
      <c r="AD587" s="824" t="s">
        <v>135</v>
      </c>
      <c r="AE587" s="824">
        <v>3.87</v>
      </c>
      <c r="AF587" s="824">
        <v>1.45</v>
      </c>
      <c r="AG587" s="824">
        <v>13.8</v>
      </c>
      <c r="AH587" s="824">
        <v>-0.1</v>
      </c>
      <c r="AI587" s="824">
        <v>9.65</v>
      </c>
      <c r="AJ587" s="824">
        <v>20.3</v>
      </c>
      <c r="AK587" s="824" t="s">
        <v>135</v>
      </c>
      <c r="AL587" s="836">
        <v>475.51</v>
      </c>
      <c r="AM587" s="830">
        <v>0.5</v>
      </c>
      <c r="AN587" s="824">
        <v>7.0000000000000007E-2</v>
      </c>
      <c r="AO587" s="705">
        <f t="shared" si="160"/>
        <v>5.0471462709653672</v>
      </c>
      <c r="AP587" s="706">
        <f t="shared" si="161"/>
        <v>15.329303947313914</v>
      </c>
      <c r="AQ587" s="846">
        <f t="shared" si="162"/>
        <v>-18.598038159853793</v>
      </c>
      <c r="AR587" s="618">
        <f>INDEX(Historical!$C$7:$C$1227,MATCH(B587,Historical!$B$7:$B$1249,0))*IF(AH587="n/a",1.03,IF(AH587&lt;0,1.01,IF(AH587&gt;10,1.1,(1+AH587/100))))</f>
        <v>0.72719999999999996</v>
      </c>
      <c r="AS587" s="844">
        <f t="shared" si="163"/>
        <v>0.79737479999999994</v>
      </c>
      <c r="AT587" s="844">
        <f t="shared" si="169"/>
        <v>0.821296044</v>
      </c>
      <c r="AU587" s="844">
        <f t="shared" si="169"/>
        <v>0.84593492532000003</v>
      </c>
      <c r="AV587" s="844">
        <f t="shared" si="169"/>
        <v>0.87131297307960009</v>
      </c>
      <c r="AW587" s="618">
        <f t="shared" si="164"/>
        <v>4.0631187423995998</v>
      </c>
      <c r="AX587" s="713">
        <f t="shared" si="165"/>
        <v>8.1983832574648901</v>
      </c>
      <c r="AY587" s="891">
        <v>0.89</v>
      </c>
      <c r="AZ587" s="830">
        <v>24.099999999999998</v>
      </c>
      <c r="BA587" s="830">
        <v>-11.35</v>
      </c>
      <c r="BB587" s="830">
        <v>0.45999999999999996</v>
      </c>
      <c r="BC587" s="830">
        <v>4.8</v>
      </c>
      <c r="BD587" s="865"/>
      <c r="BE587" s="594">
        <v>2012</v>
      </c>
      <c r="BF587" s="856">
        <f t="shared" si="166"/>
        <v>1</v>
      </c>
      <c r="BG587" s="840">
        <v>1.4000000000000001</v>
      </c>
      <c r="BH587" s="823" t="s">
        <v>4455</v>
      </c>
      <c r="BI587" s="823" t="s">
        <v>4456</v>
      </c>
    </row>
    <row r="588" spans="1:61" s="822" customFormat="1" ht="12.75" hidden="1" customHeight="1" x14ac:dyDescent="0.2">
      <c r="A588" s="829" t="s">
        <v>5098</v>
      </c>
      <c r="B588" s="575" t="s">
        <v>1580</v>
      </c>
      <c r="C588" s="889" t="s">
        <v>122</v>
      </c>
      <c r="D588" s="889" t="s">
        <v>4043</v>
      </c>
      <c r="E588" s="699">
        <v>12</v>
      </c>
      <c r="F588" s="1153">
        <v>319</v>
      </c>
      <c r="G588" s="1153" t="s">
        <v>105</v>
      </c>
      <c r="H588" s="1153" t="s">
        <v>105</v>
      </c>
      <c r="I588" t="n">
        <v>51.73</v>
      </c>
      <c r="J588" s="618">
        <f t="shared" si="153"/>
        <v>5.1034216122172831</v>
      </c>
      <c r="K588" s="835">
        <v>0.66</v>
      </c>
      <c r="L588" s="845">
        <v>4</v>
      </c>
      <c r="M588" s="609">
        <f t="shared" si="154"/>
        <v>2.64</v>
      </c>
      <c r="N588" s="828" t="s">
        <v>247</v>
      </c>
      <c r="O588" s="700">
        <v>0.62</v>
      </c>
      <c r="P588" s="895">
        <v>44434</v>
      </c>
      <c r="Q588" s="895">
        <v>44449</v>
      </c>
      <c r="R588" s="609">
        <f t="shared" si="155"/>
        <v>6.4516129032258114</v>
      </c>
      <c r="S588" s="667">
        <f>IF(INDEX(Historical!$D$7:$D$1225,MATCH(B588,Historical!$B$7:$B$1249,0))=0,"n/a",(INDEX(Historical!$C$7:$C$1227,MATCH(B588,Historical!$B$7:$B$1249,0))/INDEX(Historical!$D$7:$D$1225,MATCH(B588,Historical!$B$7:$B$1249,0))-1)*100)</f>
        <v>6.6666666666666652</v>
      </c>
      <c r="T588" s="667">
        <f>IF(INDEX(Historical!$F$7:$F$1218,MATCH(B588,Historical!$B$7:$B$1249,0))=0,"n/a",((INDEX(Historical!$C$7:$C$1227,MATCH(B588,Historical!$B$7:$B$1249,0))/INDEX(Historical!$F$7:$F$1218,MATCH(B588,Historical!$B$7:$B$1249,0)))^(1/3)-1)*100)</f>
        <v>5.8267367978799722</v>
      </c>
      <c r="U588" s="667">
        <f>IF(INDEX(Historical!$H$7:$H$1218,MATCH(B588,Historical!$B$7:$B$1249,0))=0,"n/a",((INDEX(Historical!$C$7:$C$1227,MATCH(B588,Historical!$B$7:$B$1249,0))/INDEX(Historical!$H$7:$H$1218,MATCH(B588,Historical!$B$7:$B$1249,0)))^(1/5)-1)*100)</f>
        <v>5.7030812205358439</v>
      </c>
      <c r="V588" s="667">
        <f>IF(INDEX(Historical!$N$7:$N$1218,MATCH(B588,Historical!$B$7:$B$1249,0))=0,"n/a",((INDEX(Historical!$C$7:$C$1227,MATCH(B588,Historical!$B$7:$B$1249,0))/INDEX(Historical!$N$7:$N$1218,MATCH(B588,Historical!$B$7:$B$1249,0)))^(1/10)-1)*100)</f>
        <v>8.813988165660124</v>
      </c>
      <c r="W588" s="668">
        <f t="shared" si="156"/>
        <v>0.64704888562880336</v>
      </c>
      <c r="X588" s="669">
        <f t="shared" si="157"/>
        <v>0.32039782137841816</v>
      </c>
      <c r="Y588" s="631"/>
      <c r="Z588" s="618" t="str">
        <f t="shared" si="158"/>
        <v>n/a</v>
      </c>
      <c r="AA588" s="844" t="str">
        <f t="shared" si="159"/>
        <v>n/a</v>
      </c>
      <c r="AB588" s="845">
        <v>9</v>
      </c>
      <c r="AC588" s="824">
        <v>-7.94</v>
      </c>
      <c r="AD588" s="824" t="s">
        <v>135</v>
      </c>
      <c r="AE588" s="824">
        <v>0.76</v>
      </c>
      <c r="AF588" s="824">
        <v>7.09</v>
      </c>
      <c r="AG588" s="824">
        <v>50</v>
      </c>
      <c r="AH588" s="824">
        <v>33.200000000000003</v>
      </c>
      <c r="AI588" s="824">
        <v>24.66</v>
      </c>
      <c r="AJ588" s="824">
        <v>17.8</v>
      </c>
      <c r="AK588" s="824">
        <v>7.0000000000000009</v>
      </c>
      <c r="AL588" s="836">
        <v>2980</v>
      </c>
      <c r="AM588" s="831">
        <v>0.8</v>
      </c>
      <c r="AN588" s="824">
        <v>8.32</v>
      </c>
      <c r="AO588" s="705" t="str">
        <f t="shared" si="160"/>
        <v>n/a</v>
      </c>
      <c r="AP588" s="706">
        <f t="shared" si="161"/>
        <v>10.806502832753127</v>
      </c>
      <c r="AQ588" s="846" t="str">
        <f t="shared" si="162"/>
        <v>n/a</v>
      </c>
      <c r="AR588" s="618">
        <f>INDEX(Historical!$C$7:$C$1227,MATCH(B588,Historical!$B$7:$B$1249,0))*IF(AH588="n/a",1.03,IF(AH588&lt;0,1.01,IF(AH588&gt;10,1.1,(1+AH588/100))))</f>
        <v>2.8160000000000003</v>
      </c>
      <c r="AS588" s="844">
        <f t="shared" si="163"/>
        <v>3.0976000000000004</v>
      </c>
      <c r="AT588" s="844">
        <f t="shared" si="169"/>
        <v>3.3144320000000005</v>
      </c>
      <c r="AU588" s="844">
        <f t="shared" si="169"/>
        <v>3.5464422400000006</v>
      </c>
      <c r="AV588" s="844">
        <f t="shared" si="169"/>
        <v>3.7946931968000008</v>
      </c>
      <c r="AW588" s="618">
        <f t="shared" si="164"/>
        <v>16.569167436800001</v>
      </c>
      <c r="AX588" s="713">
        <f t="shared" si="165"/>
        <v>32.030093633868169</v>
      </c>
      <c r="AY588" s="891">
        <v>1.47</v>
      </c>
      <c r="AZ588" s="830">
        <v>43.21</v>
      </c>
      <c r="BA588" s="830">
        <v>-66.53</v>
      </c>
      <c r="BB588" s="830">
        <v>12.620000000000001</v>
      </c>
      <c r="BC588" s="830">
        <v>-34.410000000000004</v>
      </c>
      <c r="BD588" s="865"/>
      <c r="BE588" s="594">
        <v>2010</v>
      </c>
      <c r="BF588" s="856">
        <f t="shared" si="166"/>
        <v>1</v>
      </c>
      <c r="BG588" s="840">
        <v>7.6</v>
      </c>
      <c r="BH588" s="823" t="s">
        <v>4455</v>
      </c>
      <c r="BI588" s="823" t="s">
        <v>4456</v>
      </c>
    </row>
    <row r="589" spans="1:61" s="822" customFormat="1" ht="12.75" hidden="1" customHeight="1" x14ac:dyDescent="0.2">
      <c r="A589" s="839" t="s">
        <v>4389</v>
      </c>
      <c r="B589" s="822" t="s">
        <v>3957</v>
      </c>
      <c r="C589" s="889" t="s">
        <v>107</v>
      </c>
      <c r="D589" s="889" t="s">
        <v>4205</v>
      </c>
      <c r="E589" s="699">
        <v>8</v>
      </c>
      <c r="F589" s="1153">
        <v>591</v>
      </c>
      <c r="G589" s="1153" t="s">
        <v>105</v>
      </c>
      <c r="H589" s="1153" t="s">
        <v>105</v>
      </c>
      <c r="I589">
        <v>27.14</v>
      </c>
      <c r="J589" s="618">
        <f t="shared" si="153"/>
        <v>2.9476787030213707</v>
      </c>
      <c r="K589" s="835">
        <v>0.2</v>
      </c>
      <c r="L589" s="845">
        <v>4</v>
      </c>
      <c r="M589" s="609">
        <f t="shared" si="154"/>
        <v>0.8</v>
      </c>
      <c r="N589" s="828" t="s">
        <v>316</v>
      </c>
      <c r="O589" s="700">
        <v>0.18</v>
      </c>
      <c r="P589" s="603">
        <v>44818</v>
      </c>
      <c r="Q589" s="603">
        <v>44834</v>
      </c>
      <c r="R589" s="609">
        <f t="shared" si="155"/>
        <v>11.111111111111121</v>
      </c>
      <c r="S589" s="667">
        <f>IF(INDEX(Historical!$D$7:$D$1225,MATCH(B589,Historical!$B$7:$B$1249,0))=0,"n/a",(INDEX(Historical!$C$7:$C$1227,MATCH(B589,Historical!$B$7:$B$1249,0))/INDEX(Historical!$D$7:$D$1225,MATCH(B589,Historical!$B$7:$B$1249,0))-1)*100)</f>
        <v>2.9411764705882248</v>
      </c>
      <c r="T589" s="667">
        <f>IF(INDEX(Historical!$F$7:$F$1218,MATCH(B589,Historical!$B$7:$B$1249,0))=0,"n/a",((INDEX(Historical!$C$7:$C$1227,MATCH(B589,Historical!$B$7:$B$1249,0))/INDEX(Historical!$F$7:$F$1218,MATCH(B589,Historical!$B$7:$B$1249,0)))^(1/3)-1)*100)</f>
        <v>9.7170335131538277</v>
      </c>
      <c r="U589" s="667">
        <f>IF(INDEX(Historical!$H$7:$H$1218,MATCH(B589,Historical!$B$7:$B$1249,0))=0,"n/a",((INDEX(Historical!$C$7:$C$1227,MATCH(B589,Historical!$B$7:$B$1249,0))/INDEX(Historical!$H$7:$H$1218,MATCH(B589,Historical!$B$7:$B$1249,0)))^(1/5)-1)*100)</f>
        <v>11.842691472014465</v>
      </c>
      <c r="V589" s="667" t="str">
        <f>IF(INDEX(Historical!$N$7:$N$1218,MATCH(B589,Historical!$B$7:$B$1249,0))=0,"n/a",((INDEX(Historical!$C$7:$C$1227,MATCH(B589,Historical!$B$7:$B$1249,0))/INDEX(Historical!$N$7:$N$1218,MATCH(B589,Historical!$B$7:$B$1249,0)))^(1/10)-1)*100)</f>
        <v>n/a</v>
      </c>
      <c r="W589" s="668" t="str">
        <f t="shared" si="156"/>
        <v>n/a</v>
      </c>
      <c r="X589" s="669">
        <f t="shared" si="157"/>
        <v>0.71341514891653401</v>
      </c>
      <c r="Y589" s="834"/>
      <c r="Z589" s="618">
        <f t="shared" si="158"/>
        <v>20.671834625322997</v>
      </c>
      <c r="AA589" s="844">
        <f t="shared" si="159"/>
        <v>7.0129198966408266</v>
      </c>
      <c r="AB589" s="845">
        <v>12</v>
      </c>
      <c r="AC589" s="824">
        <v>3.87</v>
      </c>
      <c r="AD589" s="824">
        <v>0.9</v>
      </c>
      <c r="AE589" s="824">
        <v>2.5299999999999998</v>
      </c>
      <c r="AF589" s="824">
        <v>1.0900000000000001</v>
      </c>
      <c r="AG589" s="824">
        <v>15.6</v>
      </c>
      <c r="AH589" s="824">
        <v>43.8</v>
      </c>
      <c r="AI589" s="824">
        <v>3.65</v>
      </c>
      <c r="AJ589" s="824">
        <v>16.600000000000001</v>
      </c>
      <c r="AK589" s="824">
        <v>8</v>
      </c>
      <c r="AL589" s="836">
        <v>361.22</v>
      </c>
      <c r="AM589" s="830">
        <v>1.3</v>
      </c>
      <c r="AN589" s="824">
        <v>0.38</v>
      </c>
      <c r="AO589" s="705">
        <f t="shared" si="160"/>
        <v>7.7774502783950092</v>
      </c>
      <c r="AP589" s="706">
        <f t="shared" si="161"/>
        <v>14.790370175035836</v>
      </c>
      <c r="AQ589" s="846">
        <f t="shared" si="162"/>
        <v>-41.713036764113745</v>
      </c>
      <c r="AR589" s="618">
        <f>INDEX(Historical!$C$7:$C$1227,MATCH(B589,Historical!$B$7:$B$1249,0))*IF(AH589="n/a",1.03,IF(AH589&lt;0,1.01,IF(AH589&gt;10,1.1,(1+AH589/100))))</f>
        <v>0.77</v>
      </c>
      <c r="AS589" s="844">
        <f t="shared" si="163"/>
        <v>0.79810499999999995</v>
      </c>
      <c r="AT589" s="844">
        <f t="shared" si="169"/>
        <v>0.86195339999999998</v>
      </c>
      <c r="AU589" s="844">
        <f t="shared" si="169"/>
        <v>0.93090967200000008</v>
      </c>
      <c r="AV589" s="844">
        <f t="shared" si="169"/>
        <v>1.0053824457600002</v>
      </c>
      <c r="AW589" s="618">
        <f t="shared" si="164"/>
        <v>4.3663505177600008</v>
      </c>
      <c r="AX589" s="713">
        <f t="shared" si="165"/>
        <v>16.088248038909363</v>
      </c>
      <c r="AY589" s="891">
        <v>0.4</v>
      </c>
      <c r="AZ589" s="830">
        <v>16.850000000000001</v>
      </c>
      <c r="BA589" s="830">
        <v>-8.01</v>
      </c>
      <c r="BB589" s="830">
        <v>0.77</v>
      </c>
      <c r="BC589" s="830">
        <v>3.08</v>
      </c>
      <c r="BD589" s="865"/>
      <c r="BE589" s="594">
        <v>2015</v>
      </c>
      <c r="BF589" s="856">
        <f t="shared" si="166"/>
        <v>1</v>
      </c>
      <c r="BG589" s="840">
        <v>1.3</v>
      </c>
      <c r="BH589" s="823" t="s">
        <v>4455</v>
      </c>
      <c r="BI589" s="823" t="s">
        <v>4456</v>
      </c>
    </row>
    <row r="590" spans="1:61" s="822" customFormat="1" hidden="1" x14ac:dyDescent="0.2">
      <c r="A590" s="822" t="s">
        <v>5099</v>
      </c>
      <c r="B590" s="575" t="s">
        <v>1606</v>
      </c>
      <c r="C590" s="889" t="s">
        <v>111</v>
      </c>
      <c r="D590" s="889" t="s">
        <v>210</v>
      </c>
      <c r="E590" s="699">
        <v>13</v>
      </c>
      <c r="F590" s="1153">
        <v>308</v>
      </c>
      <c r="G590" s="1153" t="s">
        <v>36</v>
      </c>
      <c r="H590" s="1153" t="s">
        <v>36</v>
      </c>
      <c r="I590" t="n">
        <v>233.84</v>
      </c>
      <c r="J590" s="618">
        <f t="shared" si="153"/>
        <v>2.7711255559356824</v>
      </c>
      <c r="K590" s="835">
        <v>1.62</v>
      </c>
      <c r="L590" s="845">
        <v>4</v>
      </c>
      <c r="M590" s="609">
        <f t="shared" si="154"/>
        <v>6.48</v>
      </c>
      <c r="N590" s="828" t="s">
        <v>247</v>
      </c>
      <c r="O590" s="700">
        <v>1.42</v>
      </c>
      <c r="P590" s="1006">
        <v>44883</v>
      </c>
      <c r="Q590" s="1006">
        <v>44904</v>
      </c>
      <c r="R590" s="609">
        <f t="shared" si="155"/>
        <v>14.084507042253536</v>
      </c>
      <c r="S590" s="667">
        <f>IF(INDEX(Historical!$D$7:$D$1225,MATCH(B590,Historical!$B$7:$B$1249,0))=0,"n/a",(INDEX(Historical!$C$7:$C$1227,MATCH(B590,Historical!$B$7:$B$1249,0))/INDEX(Historical!$D$7:$D$1225,MATCH(B590,Historical!$B$7:$B$1249,0))-1)*100)</f>
        <v>14.31767337807608</v>
      </c>
      <c r="T590" s="667">
        <f>IF(INDEX(Historical!$F$7:$F$1218,MATCH(B590,Historical!$B$7:$B$1249,0))=0,"n/a",((INDEX(Historical!$C$7:$C$1227,MATCH(B590,Historical!$B$7:$B$1249,0))/INDEX(Historical!$F$7:$F$1218,MATCH(B590,Historical!$B$7:$B$1249,0)))^(1/3)-1)*100)</f>
        <v>14.434112836700752</v>
      </c>
      <c r="U590" s="667">
        <f>IF(INDEX(Historical!$H$7:$H$1218,MATCH(B590,Historical!$B$7:$B$1249,0))=0,"n/a",((INDEX(Historical!$C$7:$C$1227,MATCH(B590,Historical!$B$7:$B$1249,0))/INDEX(Historical!$H$7:$H$1218,MATCH(B590,Historical!$B$7:$B$1249,0)))^(1/5)-1)*100)</f>
        <v>15.005189177188427</v>
      </c>
      <c r="V590" s="667">
        <f>IF(INDEX(Historical!$N$7:$N$1218,MATCH(B590,Historical!$B$7:$B$1249,0))=0,"n/a",((INDEX(Historical!$C$7:$C$1227,MATCH(B590,Historical!$B$7:$B$1249,0))/INDEX(Historical!$N$7:$N$1218,MATCH(B590,Historical!$B$7:$B$1249,0)))^(1/10)-1)*100)</f>
        <v>14.669456684815362</v>
      </c>
      <c r="W590" s="668">
        <f t="shared" si="156"/>
        <v>1.0228864980882755</v>
      </c>
      <c r="X590" s="669">
        <f t="shared" si="157"/>
        <v>1.4710969781557282</v>
      </c>
      <c r="Y590" s="833"/>
      <c r="Z590" s="618">
        <f t="shared" si="158"/>
        <v>39.272727272727273</v>
      </c>
      <c r="AA590" s="844">
        <f t="shared" si="159"/>
        <v>14.172121212121212</v>
      </c>
      <c r="AB590" s="845">
        <v>12</v>
      </c>
      <c r="AC590" s="824">
        <v>16.5</v>
      </c>
      <c r="AD590" s="824">
        <v>5.18</v>
      </c>
      <c r="AE590" s="824">
        <v>2.64</v>
      </c>
      <c r="AF590" s="824">
        <v>2.95</v>
      </c>
      <c r="AG590" s="824">
        <v>20.9</v>
      </c>
      <c r="AH590" s="824">
        <v>30.4</v>
      </c>
      <c r="AI590" s="824">
        <v>0.69</v>
      </c>
      <c r="AJ590" s="824">
        <v>10.199999999999999</v>
      </c>
      <c r="AK590" s="824">
        <v>2.8000000000000003</v>
      </c>
      <c r="AL590" s="836">
        <v>12630</v>
      </c>
      <c r="AM590" s="830">
        <v>1.4000000000000001</v>
      </c>
      <c r="AN590" s="824">
        <v>0.28000000000000003</v>
      </c>
      <c r="AO590" s="705">
        <f t="shared" si="160"/>
        <v>3.6041935210028981</v>
      </c>
      <c r="AP590" s="706">
        <f t="shared" si="161"/>
        <v>17.77631473312411</v>
      </c>
      <c r="AQ590" s="846">
        <f t="shared" si="162"/>
        <v>36.31296926274328</v>
      </c>
      <c r="AR590" s="618">
        <f>INDEX(Historical!$C$7:$C$1227,MATCH(B590,Historical!$B$7:$B$1249,0))*IF(AH590="n/a",1.03,IF(AH590&lt;0,1.01,IF(AH590&gt;10,1.1,(1+AH590/100))))</f>
        <v>5.6210000000000004</v>
      </c>
      <c r="AS590" s="844">
        <f t="shared" si="163"/>
        <v>5.6597849</v>
      </c>
      <c r="AT590" s="844">
        <f t="shared" si="169"/>
        <v>5.8182588771999999</v>
      </c>
      <c r="AU590" s="844">
        <f t="shared" si="169"/>
        <v>5.9811701257615999</v>
      </c>
      <c r="AV590" s="844">
        <f t="shared" si="169"/>
        <v>6.1486428892829252</v>
      </c>
      <c r="AW590" s="618">
        <f t="shared" si="164"/>
        <v>29.228856792244528</v>
      </c>
      <c r="AX590" s="713">
        <f t="shared" si="165"/>
        <v>12.499511115397079</v>
      </c>
      <c r="AY590" s="891">
        <v>1.0900000000000001</v>
      </c>
      <c r="AZ590" s="830">
        <v>26.58</v>
      </c>
      <c r="BA590" s="830">
        <v>-1.3599999999999999</v>
      </c>
      <c r="BB590" s="830">
        <v>9.39</v>
      </c>
      <c r="BC590" s="830">
        <v>11.84</v>
      </c>
      <c r="BD590" s="865"/>
      <c r="BE590" s="594">
        <v>2011</v>
      </c>
      <c r="BF590" s="856">
        <f t="shared" si="166"/>
        <v>1</v>
      </c>
      <c r="BG590" s="840">
        <v>13.100000000000001</v>
      </c>
      <c r="BH590" s="823" t="s">
        <v>4455</v>
      </c>
      <c r="BI590" s="823" t="s">
        <v>4456</v>
      </c>
    </row>
    <row r="591" spans="1:61" s="822" customFormat="1" ht="12.75" hidden="1" customHeight="1" x14ac:dyDescent="0.2">
      <c r="A591" s="839" t="s">
        <v>5254</v>
      </c>
      <c r="B591" s="575" t="s">
        <v>5249</v>
      </c>
      <c r="C591" s="889" t="s">
        <v>111</v>
      </c>
      <c r="D591" s="889" t="s">
        <v>4223</v>
      </c>
      <c r="E591" s="699">
        <v>6</v>
      </c>
      <c r="F591" s="1153">
        <v>659</v>
      </c>
      <c r="G591" s="1129" t="s">
        <v>105</v>
      </c>
      <c r="H591" s="1129" t="s">
        <v>105</v>
      </c>
      <c r="I591">
        <v>24.73</v>
      </c>
      <c r="J591" s="618">
        <f t="shared" si="153"/>
        <v>1.2939749292357461</v>
      </c>
      <c r="K591" s="835">
        <v>0.08</v>
      </c>
      <c r="L591" s="845">
        <v>4</v>
      </c>
      <c r="M591" s="609">
        <f t="shared" si="154"/>
        <v>0.32</v>
      </c>
      <c r="N591" s="828" t="s">
        <v>126</v>
      </c>
      <c r="O591" s="700">
        <v>7.0000000000000007E-2</v>
      </c>
      <c r="P591" s="603">
        <v>44630</v>
      </c>
      <c r="Q591" s="603">
        <v>44659</v>
      </c>
      <c r="R591" s="609">
        <f t="shared" si="155"/>
        <v>14.285714285714276</v>
      </c>
      <c r="S591" s="667">
        <f>IF(INDEX(Historical!$D$7:$D$1225,MATCH(B591,Historical!$B$7:$B$1249,0))=0,"n/a",(INDEX(Historical!$C$7:$C$1227,MATCH(B591,Historical!$B$7:$B$1249,0))/INDEX(Historical!$D$7:$D$1225,MATCH(B591,Historical!$B$7:$B$1249,0))-1)*100)</f>
        <v>7.8431372549019773</v>
      </c>
      <c r="T591" s="667">
        <f>IF(INDEX(Historical!$F$7:$F$1218,MATCH(B591,Historical!$B$7:$B$1249,0))=0,"n/a",((INDEX(Historical!$C$7:$C$1227,MATCH(B591,Historical!$B$7:$B$1249,0))/INDEX(Historical!$F$7:$F$1218,MATCH(B591,Historical!$B$7:$B$1249,0)))^(1/3)-1)*100)</f>
        <v>6.1373611981101694</v>
      </c>
      <c r="U591" s="667" t="str">
        <f>IF(INDEX(Historical!$H$7:$H$1218,MATCH(B591,Historical!$B$7:$B$1249,0))=0,"n/a",((INDEX(Historical!$C$7:$C$1227,MATCH(B591,Historical!$B$7:$B$1249,0))/INDEX(Historical!$H$7:$H$1218,MATCH(B591,Historical!$B$7:$B$1249,0)))^(1/5)-1)*100)</f>
        <v>n/a</v>
      </c>
      <c r="V591" s="667" t="str">
        <f>IF(INDEX(Historical!$N$7:$N$1218,MATCH(B591,Historical!$B$7:$B$1249,0))=0,"n/a",((INDEX(Historical!$C$7:$C$1227,MATCH(B591,Historical!$B$7:$B$1249,0))/INDEX(Historical!$N$7:$N$1218,MATCH(B591,Historical!$B$7:$B$1249,0)))^(1/10)-1)*100)</f>
        <v>n/a</v>
      </c>
      <c r="W591" s="668" t="str">
        <f t="shared" si="156"/>
        <v>n/a</v>
      </c>
      <c r="X591" s="669" t="str">
        <f t="shared" si="157"/>
        <v>n/a</v>
      </c>
      <c r="Y591" s="640"/>
      <c r="Z591" s="618">
        <f t="shared" si="158"/>
        <v>11.851851851851851</v>
      </c>
      <c r="AA591" s="844">
        <f t="shared" si="159"/>
        <v>9.1592592592592581</v>
      </c>
      <c r="AB591" s="845">
        <v>12</v>
      </c>
      <c r="AC591" s="824">
        <v>2.7</v>
      </c>
      <c r="AD591" s="824">
        <v>1.77</v>
      </c>
      <c r="AE591" s="824">
        <v>0.68</v>
      </c>
      <c r="AF591" s="824">
        <v>1.65</v>
      </c>
      <c r="AG591" s="824">
        <v>18.7</v>
      </c>
      <c r="AH591" s="824">
        <v>91</v>
      </c>
      <c r="AI591" s="824">
        <v>-14.19</v>
      </c>
      <c r="AJ591" s="824">
        <v>20.3</v>
      </c>
      <c r="AK591" s="824">
        <v>5.29</v>
      </c>
      <c r="AL591" s="836">
        <v>4530</v>
      </c>
      <c r="AM591" s="830">
        <v>0.70000000000000007</v>
      </c>
      <c r="AN591" s="824">
        <v>0.08</v>
      </c>
      <c r="AO591" s="705" t="str">
        <f t="shared" si="160"/>
        <v>n/a</v>
      </c>
      <c r="AP591" s="706" t="str">
        <f t="shared" si="161"/>
        <v>n/a</v>
      </c>
      <c r="AQ591" s="846">
        <f t="shared" si="162"/>
        <v>-18.043974453022738</v>
      </c>
      <c r="AR591" s="618">
        <f>INDEX(Historical!$C$7:$C$1227,MATCH(B591,Historical!$B$7:$B$1249,0))*IF(AH591="n/a",1.03,IF(AH591&lt;0,1.01,IF(AH591&gt;10,1.1,(1+AH591/100))))</f>
        <v>0.30250000000000005</v>
      </c>
      <c r="AS591" s="844">
        <f t="shared" si="163"/>
        <v>0.30552500000000005</v>
      </c>
      <c r="AT591" s="844">
        <f t="shared" si="169"/>
        <v>0.32168727250000001</v>
      </c>
      <c r="AU591" s="844">
        <f t="shared" si="169"/>
        <v>0.33870452921525002</v>
      </c>
      <c r="AV591" s="844">
        <f t="shared" si="169"/>
        <v>0.35662199881073675</v>
      </c>
      <c r="AW591" s="618">
        <f t="shared" si="164"/>
        <v>1.6250388005259868</v>
      </c>
      <c r="AX591" s="713">
        <f t="shared" si="165"/>
        <v>6.5711233341123609</v>
      </c>
      <c r="AY591" s="891">
        <v>1.04</v>
      </c>
      <c r="AZ591" s="830">
        <v>27.150000000000002</v>
      </c>
      <c r="BA591" s="830">
        <v>-6.3299999999999992</v>
      </c>
      <c r="BB591" s="830">
        <v>14.87</v>
      </c>
      <c r="BC591" s="830">
        <v>9.4700000000000006</v>
      </c>
      <c r="BD591" s="865"/>
      <c r="BE591" s="594">
        <v>2017</v>
      </c>
      <c r="BF591" s="856">
        <f t="shared" si="166"/>
        <v>1</v>
      </c>
      <c r="BG591" s="840">
        <v>11.600000000000001</v>
      </c>
      <c r="BH591" s="823" t="s">
        <v>4455</v>
      </c>
      <c r="BI591" s="823" t="s">
        <v>4456</v>
      </c>
    </row>
    <row r="592" spans="1:61" s="822" customFormat="1" ht="12.75" hidden="1" customHeight="1" x14ac:dyDescent="0.2">
      <c r="A592" s="829" t="s">
        <v>5100</v>
      </c>
      <c r="B592" s="575" t="s">
        <v>2782</v>
      </c>
      <c r="C592" s="889" t="s">
        <v>107</v>
      </c>
      <c r="D592" s="889" t="s">
        <v>4205</v>
      </c>
      <c r="E592" s="699">
        <v>9</v>
      </c>
      <c r="F592" s="1153">
        <v>529</v>
      </c>
      <c r="G592" s="1153" t="s">
        <v>114</v>
      </c>
      <c r="H592" s="1153" t="s">
        <v>114</v>
      </c>
      <c r="I592" t="n">
        <v>39.25</v>
      </c>
      <c r="J592" s="618">
        <f t="shared" si="153"/>
        <v>3.4649681528662422</v>
      </c>
      <c r="K592" s="835">
        <v>0.34</v>
      </c>
      <c r="L592" s="845">
        <v>4</v>
      </c>
      <c r="M592" s="609">
        <f t="shared" si="154"/>
        <v>1.36</v>
      </c>
      <c r="N592" s="828" t="s">
        <v>162</v>
      </c>
      <c r="O592" s="700">
        <v>0.33</v>
      </c>
      <c r="P592" s="603">
        <v>44636</v>
      </c>
      <c r="Q592" s="603">
        <v>44652</v>
      </c>
      <c r="R592" s="609">
        <f t="shared" si="155"/>
        <v>3.0303030303030329</v>
      </c>
      <c r="S592" s="667">
        <f>IF(INDEX(Historical!$D$7:$D$1225,MATCH(B592,Historical!$B$7:$B$1249,0))=0,"n/a",(INDEX(Historical!$C$7:$C$1227,MATCH(B592,Historical!$B$7:$B$1249,0))/INDEX(Historical!$D$7:$D$1225,MATCH(B592,Historical!$B$7:$B$1249,0))-1)*100)</f>
        <v>2.3255813953488413</v>
      </c>
      <c r="T592" s="667">
        <f>IF(INDEX(Historical!$F$7:$F$1218,MATCH(B592,Historical!$B$7:$B$1249,0))=0,"n/a",((INDEX(Historical!$C$7:$C$1227,MATCH(B592,Historical!$B$7:$B$1249,0))/INDEX(Historical!$F$7:$F$1218,MATCH(B592,Historical!$B$7:$B$1249,0)))^(1/3)-1)*100)</f>
        <v>13.617128057248994</v>
      </c>
      <c r="U592" s="667">
        <f>IF(INDEX(Historical!$H$7:$H$1218,MATCH(B592,Historical!$B$7:$B$1249,0))=0,"n/a",((INDEX(Historical!$C$7:$C$1227,MATCH(B592,Historical!$B$7:$B$1249,0))/INDEX(Historical!$H$7:$H$1218,MATCH(B592,Historical!$B$7:$B$1249,0)))^(1/5)-1)*100)</f>
        <v>22.423992536427463</v>
      </c>
      <c r="V592" s="667">
        <f>IF(INDEX(Historical!$N$7:$N$1218,MATCH(B592,Historical!$B$7:$B$1249,0))=0,"n/a",((INDEX(Historical!$C$7:$C$1227,MATCH(B592,Historical!$B$7:$B$1249,0))/INDEX(Historical!$N$7:$N$1218,MATCH(B592,Historical!$B$7:$B$1249,0)))^(1/10)-1)*100)</f>
        <v>41.85720345070807</v>
      </c>
      <c r="W592" s="668">
        <f t="shared" si="156"/>
        <v>0.53572600861484765</v>
      </c>
      <c r="X592" s="669">
        <f t="shared" si="157"/>
        <v>1.0678091684013078</v>
      </c>
      <c r="Y592" s="640" t="s">
        <v>5240</v>
      </c>
      <c r="Z592" s="618">
        <f t="shared" si="158"/>
        <v>27.698574338085542</v>
      </c>
      <c r="AA592" s="844">
        <f t="shared" si="159"/>
        <v>7.9938900203665986</v>
      </c>
      <c r="AB592" s="845">
        <v>12</v>
      </c>
      <c r="AC592" s="824">
        <v>4.91</v>
      </c>
      <c r="AD592" s="824">
        <v>1.06</v>
      </c>
      <c r="AE592" s="824">
        <v>3.29</v>
      </c>
      <c r="AF592" s="824">
        <v>1.63</v>
      </c>
      <c r="AG592" s="824">
        <v>17.100000000000001</v>
      </c>
      <c r="AH592" s="824">
        <v>114.9</v>
      </c>
      <c r="AI592" s="824">
        <v>3.09</v>
      </c>
      <c r="AJ592" s="824">
        <v>21</v>
      </c>
      <c r="AK592" s="824">
        <v>8</v>
      </c>
      <c r="AL592" s="836">
        <v>6050</v>
      </c>
      <c r="AM592" s="830">
        <v>0.4</v>
      </c>
      <c r="AN592" s="824">
        <v>1.2</v>
      </c>
      <c r="AO592" s="705">
        <f t="shared" si="160"/>
        <v>17.895070668927104</v>
      </c>
      <c r="AP592" s="706">
        <f t="shared" si="161"/>
        <v>25.888960689293704</v>
      </c>
      <c r="AQ592" s="846">
        <f t="shared" si="162"/>
        <v>-23.900530785330254</v>
      </c>
      <c r="AR592" s="618">
        <f>INDEX(Historical!$C$7:$C$1227,MATCH(B592,Historical!$B$7:$B$1249,0))*IF(AH592="n/a",1.03,IF(AH592&lt;0,1.01,IF(AH592&gt;10,1.1,(1+AH592/100))))</f>
        <v>1.4520000000000002</v>
      </c>
      <c r="AS592" s="844">
        <f t="shared" si="163"/>
        <v>1.4968668000000001</v>
      </c>
      <c r="AT592" s="844">
        <f t="shared" si="169"/>
        <v>1.6166161440000002</v>
      </c>
      <c r="AU592" s="844">
        <f t="shared" si="169"/>
        <v>1.7459454355200004</v>
      </c>
      <c r="AV592" s="844">
        <f t="shared" si="169"/>
        <v>1.8856210703616005</v>
      </c>
      <c r="AW592" s="618">
        <f t="shared" si="164"/>
        <v>8.1970494498816002</v>
      </c>
      <c r="AX592" s="713">
        <f t="shared" si="165"/>
        <v>20.884202420080513</v>
      </c>
      <c r="AY592" s="891">
        <v>1.36</v>
      </c>
      <c r="AZ592" s="830">
        <v>23.39</v>
      </c>
      <c r="BA592" s="830">
        <v>-22.56</v>
      </c>
      <c r="BB592" s="830">
        <v>5.1100000000000003</v>
      </c>
      <c r="BC592" s="830">
        <v>0.08</v>
      </c>
      <c r="BD592" s="865"/>
      <c r="BE592" s="594">
        <v>2014</v>
      </c>
      <c r="BF592" s="856">
        <f t="shared" si="166"/>
        <v>1</v>
      </c>
      <c r="BG592" s="840">
        <v>1.3</v>
      </c>
      <c r="BH592" s="823" t="s">
        <v>4455</v>
      </c>
      <c r="BI592" s="823" t="s">
        <v>4456</v>
      </c>
    </row>
    <row r="593" spans="1:61" s="822" customFormat="1" ht="12.75" hidden="1" customHeight="1" x14ac:dyDescent="0.2">
      <c r="A593" s="822" t="s">
        <v>5101</v>
      </c>
      <c r="B593" s="575" t="s">
        <v>776</v>
      </c>
      <c r="C593" s="889" t="s">
        <v>130</v>
      </c>
      <c r="D593" s="889" t="s">
        <v>4196</v>
      </c>
      <c r="E593" s="699">
        <v>22</v>
      </c>
      <c r="F593" s="1153">
        <v>157</v>
      </c>
      <c r="G593" s="1153" t="s">
        <v>36</v>
      </c>
      <c r="H593" s="1153" t="s">
        <v>114</v>
      </c>
      <c r="I593" t="n">
        <v>68.36</v>
      </c>
      <c r="J593" s="618">
        <f t="shared" si="153"/>
        <v>3.9789350497366884</v>
      </c>
      <c r="K593" s="835">
        <v>0.68</v>
      </c>
      <c r="L593" s="845">
        <v>4</v>
      </c>
      <c r="M593" s="609">
        <f t="shared" si="154"/>
        <v>2.72</v>
      </c>
      <c r="N593" s="828" t="s">
        <v>777</v>
      </c>
      <c r="O593" s="700">
        <v>0.66</v>
      </c>
      <c r="P593" s="603">
        <v>44694</v>
      </c>
      <c r="Q593" s="603">
        <v>44718</v>
      </c>
      <c r="R593" s="609">
        <f t="shared" si="155"/>
        <v>3.0303030303030329</v>
      </c>
      <c r="S593" s="667">
        <f>IF(INDEX(Historical!$D$7:$D$1225,MATCH(B593,Historical!$B$7:$B$1249,0))=0,"n/a",(INDEX(Historical!$C$7:$C$1227,MATCH(B593,Historical!$B$7:$B$1249,0))/INDEX(Historical!$D$7:$D$1225,MATCH(B593,Historical!$B$7:$B$1249,0))-1)*100)</f>
        <v>3.1496062992125928</v>
      </c>
      <c r="T593" s="667">
        <f>IF(INDEX(Historical!$F$7:$F$1218,MATCH(B593,Historical!$B$7:$B$1249,0))=0,"n/a",((INDEX(Historical!$C$7:$C$1227,MATCH(B593,Historical!$B$7:$B$1249,0))/INDEX(Historical!$F$7:$F$1218,MATCH(B593,Historical!$B$7:$B$1249,0)))^(1/3)-1)*100)</f>
        <v>3.2542915904445913</v>
      </c>
      <c r="U593" s="667">
        <f>IF(INDEX(Historical!$H$7:$H$1218,MATCH(B593,Historical!$B$7:$B$1249,0))=0,"n/a",((INDEX(Historical!$C$7:$C$1227,MATCH(B593,Historical!$B$7:$B$1249,0))/INDEX(Historical!$H$7:$H$1218,MATCH(B593,Historical!$B$7:$B$1249,0)))^(1/5)-1)*100)</f>
        <v>3.3455793741262507</v>
      </c>
      <c r="V593" s="667">
        <f>IF(INDEX(Historical!$N$7:$N$1218,MATCH(B593,Historical!$B$7:$B$1249,0))=0,"n/a",((INDEX(Historical!$C$7:$C$1227,MATCH(B593,Historical!$B$7:$B$1249,0))/INDEX(Historical!$N$7:$N$1218,MATCH(B593,Historical!$B$7:$B$1249,0)))^(1/10)-1)*100)</f>
        <v>3.4160501715422065</v>
      </c>
      <c r="W593" s="668">
        <f t="shared" si="156"/>
        <v>0.97937067845108927</v>
      </c>
      <c r="X593" s="669" t="str">
        <f t="shared" si="157"/>
        <v>n/a</v>
      </c>
      <c r="Y593" s="833"/>
      <c r="Z593" s="618">
        <f t="shared" si="158"/>
        <v>86.349206349206355</v>
      </c>
      <c r="AA593" s="844">
        <f t="shared" si="159"/>
        <v>21.701587301587303</v>
      </c>
      <c r="AB593" s="845">
        <v>12</v>
      </c>
      <c r="AC593" s="824">
        <v>3.15</v>
      </c>
      <c r="AD593" s="824">
        <v>3.13</v>
      </c>
      <c r="AE593" s="824">
        <v>2.54</v>
      </c>
      <c r="AF593" s="824">
        <v>2.2799999999999998</v>
      </c>
      <c r="AG593" s="824">
        <v>11.700000000000001</v>
      </c>
      <c r="AH593" s="824">
        <v>-23.5</v>
      </c>
      <c r="AI593" s="824">
        <v>5.6099999999999994</v>
      </c>
      <c r="AJ593" s="824">
        <v>-2.6</v>
      </c>
      <c r="AK593" s="824">
        <v>6.68</v>
      </c>
      <c r="AL593" s="836">
        <v>71120</v>
      </c>
      <c r="AM593" s="830">
        <v>0.1</v>
      </c>
      <c r="AN593" s="824">
        <v>1.76</v>
      </c>
      <c r="AO593" s="705">
        <f t="shared" si="160"/>
        <v>-14.377072877724363</v>
      </c>
      <c r="AP593" s="706">
        <f t="shared" si="161"/>
        <v>7.3245144238629392</v>
      </c>
      <c r="AQ593" s="846">
        <f t="shared" si="162"/>
        <v>48.29343140861566</v>
      </c>
      <c r="AR593" s="618">
        <f>INDEX(Historical!$C$7:$C$1227,MATCH(B593,Historical!$B$7:$B$1249,0))*IF(AH593="n/a",1.03,IF(AH593&lt;0,1.01,IF(AH593&gt;10,1.1,(1+AH593/100))))</f>
        <v>2.6462000000000003</v>
      </c>
      <c r="AS593" s="844">
        <f t="shared" si="163"/>
        <v>2.7946518200000003</v>
      </c>
      <c r="AT593" s="844">
        <f t="shared" si="169"/>
        <v>2.9813345615760003</v>
      </c>
      <c r="AU593" s="844">
        <f t="shared" si="169"/>
        <v>3.180487710289277</v>
      </c>
      <c r="AV593" s="844">
        <f t="shared" si="169"/>
        <v>3.3929442893366004</v>
      </c>
      <c r="AW593" s="618">
        <f t="shared" si="164"/>
        <v>14.995618381201879</v>
      </c>
      <c r="AX593" s="713">
        <f t="shared" si="165"/>
        <v>21.936246900529373</v>
      </c>
      <c r="AY593" s="891">
        <v>0.51</v>
      </c>
      <c r="AZ593" s="830">
        <v>11.41</v>
      </c>
      <c r="BA593" s="830">
        <v>-16.05</v>
      </c>
      <c r="BB593" s="830">
        <v>1.41</v>
      </c>
      <c r="BC593" s="830">
        <v>-5.41</v>
      </c>
      <c r="BD593" s="865"/>
      <c r="BE593" s="594">
        <v>2001</v>
      </c>
      <c r="BF593" s="856">
        <f t="shared" si="166"/>
        <v>3</v>
      </c>
      <c r="BG593" s="840">
        <v>2.6</v>
      </c>
      <c r="BH593" s="823" t="s">
        <v>4455</v>
      </c>
      <c r="BI593" s="823" t="s">
        <v>4456</v>
      </c>
    </row>
    <row r="594" spans="1:61" s="822" customFormat="1" ht="12.75" hidden="1" customHeight="1" x14ac:dyDescent="0.2">
      <c r="A594" s="829" t="s">
        <v>5102</v>
      </c>
      <c r="B594" s="575" t="s">
        <v>1613</v>
      </c>
      <c r="C594" s="889" t="s">
        <v>107</v>
      </c>
      <c r="D594" s="889" t="s">
        <v>4205</v>
      </c>
      <c r="E594" s="699">
        <v>11</v>
      </c>
      <c r="F594" s="1153">
        <v>416</v>
      </c>
      <c r="G594" s="1153" t="s">
        <v>105</v>
      </c>
      <c r="H594" s="1153" t="s">
        <v>105</v>
      </c>
      <c r="I594">
        <v>20.03</v>
      </c>
      <c r="J594" s="618">
        <f t="shared" ref="J594:J657" si="170">(M594/I594)*100</f>
        <v>2.5961058412381428</v>
      </c>
      <c r="K594" s="835">
        <v>0.13</v>
      </c>
      <c r="L594" s="845">
        <v>4</v>
      </c>
      <c r="M594" s="609">
        <f t="shared" ref="M594:M657" si="171">K594*L594</f>
        <v>0.52</v>
      </c>
      <c r="N594" s="828" t="s">
        <v>500</v>
      </c>
      <c r="O594" s="700">
        <v>0.12</v>
      </c>
      <c r="P594" s="603">
        <v>44658</v>
      </c>
      <c r="Q594" s="603">
        <v>44673</v>
      </c>
      <c r="R594" s="609">
        <f t="shared" ref="R594:R657" si="172">(K594-O594)/O594*100</f>
        <v>8.333333333333341</v>
      </c>
      <c r="S594" s="667">
        <f>IF(INDEX(Historical!$D$7:$D$1225,MATCH(B594,Historical!$B$7:$B$1249,0))=0,"n/a",(INDEX(Historical!$C$7:$C$1227,MATCH(B594,Historical!$B$7:$B$1249,0))/INDEX(Historical!$D$7:$D$1225,MATCH(B594,Historical!$B$7:$B$1249,0))-1)*100)</f>
        <v>3.2608695652173836</v>
      </c>
      <c r="T594" s="667">
        <f>IF(INDEX(Historical!$F$7:$F$1218,MATCH(B594,Historical!$B$7:$B$1249,0))=0,"n/a",((INDEX(Historical!$C$7:$C$1227,MATCH(B594,Historical!$B$7:$B$1249,0))/INDEX(Historical!$F$7:$F$1218,MATCH(B594,Historical!$B$7:$B$1249,0)))^(1/3)-1)*100)</f>
        <v>3.3733009865599017</v>
      </c>
      <c r="U594" s="667">
        <f>IF(INDEX(Historical!$H$7:$H$1218,MATCH(B594,Historical!$B$7:$B$1249,0))=0,"n/a",((INDEX(Historical!$C$7:$C$1227,MATCH(B594,Historical!$B$7:$B$1249,0))/INDEX(Historical!$H$7:$H$1218,MATCH(B594,Historical!$B$7:$B$1249,0)))^(1/5)-1)*100)</f>
        <v>6.2980048262344379</v>
      </c>
      <c r="V594" s="667">
        <f>IF(INDEX(Historical!$N$7:$N$1218,MATCH(B594,Historical!$B$7:$B$1249,0))=0,"n/a",((INDEX(Historical!$C$7:$C$1227,MATCH(B594,Historical!$B$7:$B$1249,0))/INDEX(Historical!$N$7:$N$1218,MATCH(B594,Historical!$B$7:$B$1249,0)))^(1/10)-1)*100)</f>
        <v>16.860936130231472</v>
      </c>
      <c r="W594" s="668">
        <f t="shared" ref="W594:W657" si="173">IF(OR(U594&lt;=0,U594="n/a",V594&lt;=0,V594="n/a"),"n/a",U594/V594)</f>
        <v>0.37352640313619268</v>
      </c>
      <c r="X594" s="669" t="str">
        <f t="shared" ref="X594:X657" si="174">IF(OR(AJ594&lt;=0,AJ594="n/a",U594&lt;=0,U594="n/a"),"n/a",U594/AJ594)</f>
        <v>n/a</v>
      </c>
      <c r="Y594" s="640"/>
      <c r="Z594" s="618" t="str">
        <f t="shared" ref="Z594:Z657" si="175">IF(OR(AC594&lt;0.01,AC594="n/a"),"n/a",M594/AC594*100)</f>
        <v>n/a</v>
      </c>
      <c r="AA594" s="844" t="str">
        <f t="shared" ref="AA594:AA657" si="176">IF(OR(AC594&lt;0.01,AC594="n/a"),"n/a",I594/AC594)</f>
        <v>n/a</v>
      </c>
      <c r="AB594" s="845">
        <v>12</v>
      </c>
      <c r="AC594" s="824" t="s">
        <v>135</v>
      </c>
      <c r="AD594" s="824" t="s">
        <v>135</v>
      </c>
      <c r="AE594" s="824" t="s">
        <v>135</v>
      </c>
      <c r="AF594" s="824" t="s">
        <v>135</v>
      </c>
      <c r="AG594" s="824" t="s">
        <v>135</v>
      </c>
      <c r="AH594" s="824" t="s">
        <v>135</v>
      </c>
      <c r="AI594" s="824" t="s">
        <v>135</v>
      </c>
      <c r="AJ594" s="824" t="s">
        <v>135</v>
      </c>
      <c r="AK594" s="824" t="s">
        <v>135</v>
      </c>
      <c r="AL594" s="836" t="s">
        <v>135</v>
      </c>
      <c r="AM594" s="830" t="s">
        <v>135</v>
      </c>
      <c r="AN594" s="824" t="s">
        <v>135</v>
      </c>
      <c r="AO594" s="705" t="str">
        <f t="shared" ref="AO594:AO657" si="177">IF(U594="n/a","n/a",IF(AA594&lt;0,"n/a",IF(AA594="n/a","n/a",J594+U594-AA594)))</f>
        <v>n/a</v>
      </c>
      <c r="AP594" s="706">
        <f t="shared" ref="AP594:AP657" si="178">IF(U594="n/a","n/a",J594+U594)</f>
        <v>8.8941106674725816</v>
      </c>
      <c r="AQ594" s="846" t="str">
        <f t="shared" ref="AQ594:AQ657" si="179">IF(OR(AC594&lt;0.01,AC594="n/a",AF594="n/a"),"n/a",(I594/SQRT(22.5*AC594*(I594/AF594))-1)*100)</f>
        <v>n/a</v>
      </c>
      <c r="AR594" s="618">
        <f>INDEX(Historical!$C$7:$C$1227,MATCH(B594,Historical!$B$7:$B$1249,0))*IF(AH594="n/a",1.03,IF(AH594&lt;0,1.01,IF(AH594&gt;10,1.1,(1+AH594/100))))</f>
        <v>0.48924999999999996</v>
      </c>
      <c r="AS594" s="844">
        <f t="shared" ref="AS594:AS657" si="180">IF($AI594="n/a",1.03*AR594,IF($AI594&lt;0,1.01*AR594,IF($AI594&gt;10,1.1*AR594,(1+$AI594/100)*AR594)))</f>
        <v>0.50392749999999997</v>
      </c>
      <c r="AT594" s="844">
        <f t="shared" si="169"/>
        <v>0.519045325</v>
      </c>
      <c r="AU594" s="844">
        <f t="shared" si="169"/>
        <v>0.53461668475000002</v>
      </c>
      <c r="AV594" s="844">
        <f t="shared" si="169"/>
        <v>0.55065518529250002</v>
      </c>
      <c r="AW594" s="618">
        <f t="shared" ref="AW594:AW657" si="181">SUM(AR594:AV594)</f>
        <v>2.5974946950424997</v>
      </c>
      <c r="AX594" s="713">
        <f t="shared" ref="AX594:AX657" si="182">AW594/I594*100</f>
        <v>12.968021443047926</v>
      </c>
      <c r="AY594" s="891" t="s">
        <v>135</v>
      </c>
      <c r="AZ594" s="830" t="s">
        <v>135</v>
      </c>
      <c r="BA594" s="830" t="s">
        <v>135</v>
      </c>
      <c r="BB594" s="830" t="s">
        <v>135</v>
      </c>
      <c r="BC594" s="830" t="s">
        <v>135</v>
      </c>
      <c r="BD594" s="865" t="s">
        <v>4133</v>
      </c>
      <c r="BE594" s="594">
        <v>2012</v>
      </c>
      <c r="BF594" s="856">
        <f t="shared" ref="BF594:BF657" si="183">IF(BE594&gt;2020,0,IF(BE594&gt;2008,1,IF(BE594&gt;2001,2,IF(BE594&gt;1990,3,IF(BE594&gt;1980,4,IF(BE594&gt;1973,5,IF(BE594&gt;1970,6,IF(BE594&gt;1960,7,IF(BE594&gt;1958,8,IF(BE594&gt;1953,9,10))))))))))</f>
        <v>1</v>
      </c>
      <c r="BG594" s="840" t="s">
        <v>135</v>
      </c>
      <c r="BH594" s="823" t="s">
        <v>4455</v>
      </c>
      <c r="BI594" s="823" t="s">
        <v>4456</v>
      </c>
    </row>
    <row r="595" spans="1:61" s="822" customFormat="1" ht="12.75" hidden="1" customHeight="1" x14ac:dyDescent="0.2">
      <c r="A595" s="822" t="s">
        <v>5103</v>
      </c>
      <c r="B595" s="575" t="s">
        <v>336</v>
      </c>
      <c r="C595" s="889" t="s">
        <v>122</v>
      </c>
      <c r="D595" s="889" t="s">
        <v>4208</v>
      </c>
      <c r="E595" s="699">
        <v>40</v>
      </c>
      <c r="F595" s="1153">
        <v>68</v>
      </c>
      <c r="G595" s="1155" t="s">
        <v>36</v>
      </c>
      <c r="H595" s="1155" t="s">
        <v>36</v>
      </c>
      <c r="I595" t="n">
        <v>59.79</v>
      </c>
      <c r="J595" s="618">
        <f t="shared" si="170"/>
        <v>3.2781401572169258</v>
      </c>
      <c r="K595" s="835">
        <v>0.49</v>
      </c>
      <c r="L595" s="845">
        <v>4</v>
      </c>
      <c r="M595" s="609">
        <f t="shared" si="171"/>
        <v>1.96</v>
      </c>
      <c r="N595" s="828" t="s">
        <v>247</v>
      </c>
      <c r="O595" s="700">
        <v>0.45</v>
      </c>
      <c r="P595" s="603">
        <v>44690</v>
      </c>
      <c r="Q595" s="603">
        <v>44722</v>
      </c>
      <c r="R595" s="609">
        <f t="shared" si="172"/>
        <v>8.888888888888884</v>
      </c>
      <c r="S595" s="667">
        <f>IF(INDEX(Historical!$D$7:$D$1225,MATCH(B595,Historical!$B$7:$B$1249,0))=0,"n/a",(INDEX(Historical!$C$7:$C$1227,MATCH(B595,Historical!$B$7:$B$1249,0))/INDEX(Historical!$D$7:$D$1225,MATCH(B595,Historical!$B$7:$B$1249,0))-1)*100)</f>
        <v>4.6511627906976827</v>
      </c>
      <c r="T595" s="667">
        <f>IF(INDEX(Historical!$F$7:$F$1218,MATCH(B595,Historical!$B$7:$B$1249,0))=0,"n/a",((INDEX(Historical!$C$7:$C$1227,MATCH(B595,Historical!$B$7:$B$1249,0))/INDEX(Historical!$F$7:$F$1218,MATCH(B595,Historical!$B$7:$B$1249,0)))^(1/3)-1)*100)</f>
        <v>3.5744168651286268</v>
      </c>
      <c r="U595" s="667">
        <f>IF(INDEX(Historical!$H$7:$H$1218,MATCH(B595,Historical!$B$7:$B$1249,0))=0,"n/a",((INDEX(Historical!$C$7:$C$1227,MATCH(B595,Historical!$B$7:$B$1249,0))/INDEX(Historical!$H$7:$H$1218,MATCH(B595,Historical!$B$7:$B$1249,0)))^(1/5)-1)*100)</f>
        <v>4.2758959076891534</v>
      </c>
      <c r="V595" s="667">
        <f>IF(INDEX(Historical!$N$7:$N$1218,MATCH(B595,Historical!$B$7:$B$1249,0))=0,"n/a",((INDEX(Historical!$C$7:$C$1227,MATCH(B595,Historical!$B$7:$B$1249,0))/INDEX(Historical!$N$7:$N$1218,MATCH(B595,Historical!$B$7:$B$1249,0)))^(1/10)-1)*100)</f>
        <v>4.5821260787133333</v>
      </c>
      <c r="W595" s="668">
        <f t="shared" si="173"/>
        <v>0.93316854103015656</v>
      </c>
      <c r="X595" s="669" t="str">
        <f t="shared" si="174"/>
        <v>n/a</v>
      </c>
      <c r="Y595" s="638"/>
      <c r="Z595" s="618">
        <f t="shared" si="175"/>
        <v>44.444444444444443</v>
      </c>
      <c r="AA595" s="844">
        <f t="shared" si="176"/>
        <v>13.5578231292517</v>
      </c>
      <c r="AB595" s="845">
        <v>12</v>
      </c>
      <c r="AC595" s="824">
        <v>4.41</v>
      </c>
      <c r="AD595" s="824">
        <v>1.1399999999999999</v>
      </c>
      <c r="AE595" s="824">
        <v>0.83</v>
      </c>
      <c r="AF595" s="824">
        <v>3.05</v>
      </c>
      <c r="AG595" s="824">
        <v>22.8</v>
      </c>
      <c r="AH595" s="824">
        <v>-141.9</v>
      </c>
      <c r="AI595" s="824">
        <v>-9.629999999999999</v>
      </c>
      <c r="AJ595" s="824">
        <v>-18.2</v>
      </c>
      <c r="AK595" s="824">
        <v>11.98</v>
      </c>
      <c r="AL595" s="836">
        <v>5850</v>
      </c>
      <c r="AM595" s="830">
        <v>0.1</v>
      </c>
      <c r="AN595" s="824">
        <v>1.63</v>
      </c>
      <c r="AO595" s="705">
        <f t="shared" si="177"/>
        <v>-6.0037870643456213</v>
      </c>
      <c r="AP595" s="706">
        <f t="shared" si="178"/>
        <v>7.5540360649060787</v>
      </c>
      <c r="AQ595" s="846">
        <f t="shared" si="179"/>
        <v>35.566892949926213</v>
      </c>
      <c r="AR595" s="618">
        <f>INDEX(Historical!$C$7:$C$1227,MATCH(B595,Historical!$B$7:$B$1249,0))*IF(AH595="n/a",1.03,IF(AH595&lt;0,1.01,IF(AH595&gt;10,1.1,(1+AH595/100))))</f>
        <v>1.8180000000000001</v>
      </c>
      <c r="AS595" s="844">
        <f t="shared" si="180"/>
        <v>1.8361800000000001</v>
      </c>
      <c r="AT595" s="844">
        <f t="shared" si="169"/>
        <v>2.0197980000000002</v>
      </c>
      <c r="AU595" s="844">
        <f t="shared" si="169"/>
        <v>2.2217778000000004</v>
      </c>
      <c r="AV595" s="844">
        <f t="shared" si="169"/>
        <v>2.4439555800000008</v>
      </c>
      <c r="AW595" s="618">
        <f t="shared" si="181"/>
        <v>10.339711380000001</v>
      </c>
      <c r="AX595" s="713">
        <f t="shared" si="182"/>
        <v>17.293379126944306</v>
      </c>
      <c r="AY595" s="891">
        <v>0.74</v>
      </c>
      <c r="AZ595" s="830">
        <v>19.12</v>
      </c>
      <c r="BA595" s="830">
        <v>-8.48</v>
      </c>
      <c r="BB595" s="830">
        <v>3.2800000000000002</v>
      </c>
      <c r="BC595" s="830">
        <v>2.27</v>
      </c>
      <c r="BD595" s="865"/>
      <c r="BE595" s="594">
        <v>1983</v>
      </c>
      <c r="BF595" s="856">
        <f t="shared" si="183"/>
        <v>4</v>
      </c>
      <c r="BG595" s="840">
        <v>6.7</v>
      </c>
      <c r="BH595" s="823" t="s">
        <v>4455</v>
      </c>
      <c r="BI595" s="823" t="s">
        <v>4456</v>
      </c>
    </row>
    <row r="596" spans="1:61" s="822" customFormat="1" ht="12.75" hidden="1" customHeight="1" x14ac:dyDescent="0.2">
      <c r="A596" s="839" t="s">
        <v>4600</v>
      </c>
      <c r="B596" s="575" t="s">
        <v>4601</v>
      </c>
      <c r="C596" s="889" t="s">
        <v>244</v>
      </c>
      <c r="D596" s="889" t="s">
        <v>4217</v>
      </c>
      <c r="E596" s="699">
        <v>6</v>
      </c>
      <c r="F596" s="1153">
        <v>639</v>
      </c>
      <c r="G596" s="1127" t="s">
        <v>105</v>
      </c>
      <c r="H596" s="1127" t="s">
        <v>105</v>
      </c>
      <c r="I596" t="n">
        <v>80.38</v>
      </c>
      <c r="J596" s="618">
        <f t="shared" si="170"/>
        <v>0.67902463299328186</v>
      </c>
      <c r="K596" s="835">
        <v>0.27289999999999998</v>
      </c>
      <c r="L596" s="845">
        <v>2</v>
      </c>
      <c r="M596" s="609">
        <f t="shared" si="171"/>
        <v>0.54579999999999995</v>
      </c>
      <c r="N596" s="828" t="s">
        <v>4063</v>
      </c>
      <c r="O596" s="700">
        <v>0.2276</v>
      </c>
      <c r="P596" s="895">
        <v>44284</v>
      </c>
      <c r="Q596" s="895">
        <v>44351</v>
      </c>
      <c r="R596" s="609">
        <f t="shared" si="172"/>
        <v>19.90333919156414</v>
      </c>
      <c r="S596" s="667">
        <f>IF(INDEX(Historical!$D$7:$D$1225,MATCH(B596,Historical!$B$7:$B$1249,0))=0,"n/a",(INDEX(Historical!$C$7:$C$1227,MATCH(B596,Historical!$B$7:$B$1249,0))/INDEX(Historical!$D$7:$D$1225,MATCH(B596,Historical!$B$7:$B$1249,0))-1)*100)</f>
        <v>15.363188343689727</v>
      </c>
      <c r="T596" s="667">
        <f>IF(INDEX(Historical!$F$7:$F$1218,MATCH(B596,Historical!$B$7:$B$1249,0))=0,"n/a",((INDEX(Historical!$C$7:$C$1227,MATCH(B596,Historical!$B$7:$B$1249,0))/INDEX(Historical!$F$7:$F$1218,MATCH(B596,Historical!$B$7:$B$1249,0)))^(1/3)-1)*100)</f>
        <v>25.976508046397839</v>
      </c>
      <c r="U596" s="667">
        <f>IF(INDEX(Historical!$H$7:$H$1218,MATCH(B596,Historical!$B$7:$B$1249,0))=0,"n/a",((INDEX(Historical!$C$7:$C$1227,MATCH(B596,Historical!$B$7:$B$1249,0))/INDEX(Historical!$H$7:$H$1218,MATCH(B596,Historical!$B$7:$B$1249,0)))^(1/5)-1)*100)</f>
        <v>24.777709673280945</v>
      </c>
      <c r="V596" s="667">
        <f>IF(INDEX(Historical!$N$7:$N$1218,MATCH(B596,Historical!$B$7:$B$1249,0))=0,"n/a",((INDEX(Historical!$C$7:$C$1227,MATCH(B596,Historical!$B$7:$B$1249,0))/INDEX(Historical!$N$7:$N$1218,MATCH(B596,Historical!$B$7:$B$1249,0)))^(1/10)-1)*100)</f>
        <v>5.4597791806450413</v>
      </c>
      <c r="W596" s="668">
        <f t="shared" si="173"/>
        <v>4.5382256046394902</v>
      </c>
      <c r="X596" s="669">
        <f t="shared" si="174"/>
        <v>0.37886406228258324</v>
      </c>
      <c r="Y596" s="834" t="s">
        <v>4528</v>
      </c>
      <c r="Z596" s="618">
        <f t="shared" si="175"/>
        <v>10.24015009380863</v>
      </c>
      <c r="AA596" s="844">
        <f t="shared" si="176"/>
        <v>15.080675422138835</v>
      </c>
      <c r="AB596" s="845">
        <v>3</v>
      </c>
      <c r="AC596" s="824">
        <v>5.33</v>
      </c>
      <c r="AD596" s="824">
        <v>1.33</v>
      </c>
      <c r="AE596" s="824">
        <v>1.39</v>
      </c>
      <c r="AF596" s="824">
        <v>2.08</v>
      </c>
      <c r="AG596" s="824">
        <v>13.3</v>
      </c>
      <c r="AH596" s="824">
        <v>-14.399999999999999</v>
      </c>
      <c r="AI596" s="824">
        <v>7.08</v>
      </c>
      <c r="AJ596" s="824">
        <v>65.400000000000006</v>
      </c>
      <c r="AK596" s="824">
        <v>11.600000000000001</v>
      </c>
      <c r="AL596" s="836">
        <v>101590</v>
      </c>
      <c r="AM596" s="830" t="s">
        <v>135</v>
      </c>
      <c r="AN596" s="824">
        <v>0.53</v>
      </c>
      <c r="AO596" s="705">
        <f t="shared" si="177"/>
        <v>10.376058884135393</v>
      </c>
      <c r="AP596" s="706">
        <f t="shared" si="178"/>
        <v>25.456734306274228</v>
      </c>
      <c r="AQ596" s="846">
        <f t="shared" si="179"/>
        <v>18.073056251060613</v>
      </c>
      <c r="AR596" s="618">
        <f>INDEX(Historical!$C$7:$C$1227,MATCH(B596,Historical!$B$7:$B$1249,0))*IF(AH596="n/a",1.03,IF(AH596&lt;0,1.01,IF(AH596&gt;10,1.1,(1+AH596/100))))</f>
        <v>0.54378400000000005</v>
      </c>
      <c r="AS596" s="844">
        <f t="shared" si="180"/>
        <v>0.58228390720000001</v>
      </c>
      <c r="AT596" s="844">
        <f t="shared" si="169"/>
        <v>0.64051229792000008</v>
      </c>
      <c r="AU596" s="844">
        <f t="shared" si="169"/>
        <v>0.70456352771200015</v>
      </c>
      <c r="AV596" s="844">
        <f t="shared" si="169"/>
        <v>0.77501988048320025</v>
      </c>
      <c r="AW596" s="618">
        <f t="shared" si="181"/>
        <v>3.2461636133152005</v>
      </c>
      <c r="AX596" s="713">
        <f t="shared" si="182"/>
        <v>4.0385215393321729</v>
      </c>
      <c r="AY596" s="891">
        <v>0.97</v>
      </c>
      <c r="AZ596" s="830">
        <v>34.589999999999996</v>
      </c>
      <c r="BA596" s="830">
        <v>-37.89</v>
      </c>
      <c r="BB596" s="830">
        <v>16.21</v>
      </c>
      <c r="BC596" s="830">
        <v>-2.11</v>
      </c>
      <c r="BD596" s="865"/>
      <c r="BE596" s="594">
        <v>2016</v>
      </c>
      <c r="BF596" s="856">
        <f t="shared" si="183"/>
        <v>1</v>
      </c>
      <c r="BG596" s="840">
        <v>3.1</v>
      </c>
      <c r="BH596" s="823" t="s">
        <v>4521</v>
      </c>
      <c r="BI596" s="823" t="s">
        <v>4456</v>
      </c>
    </row>
    <row r="597" spans="1:61" s="822" customFormat="1" ht="12.75" hidden="1" customHeight="1" x14ac:dyDescent="0.2">
      <c r="A597" s="829" t="s">
        <v>326</v>
      </c>
      <c r="B597" s="1168" t="s">
        <v>327</v>
      </c>
      <c r="C597" s="889" t="s">
        <v>107</v>
      </c>
      <c r="D597" s="889" t="s">
        <v>4201</v>
      </c>
      <c r="E597" s="699">
        <v>49</v>
      </c>
      <c r="F597" s="1153">
        <v>46</v>
      </c>
      <c r="G597" s="1127" t="s">
        <v>36</v>
      </c>
      <c r="H597" s="1127" t="s">
        <v>36</v>
      </c>
      <c r="I597" t="n">
        <v>346.75</v>
      </c>
      <c r="J597" s="618">
        <f t="shared" si="170"/>
        <v>0.98053352559480889</v>
      </c>
      <c r="K597" s="835">
        <v>0.85</v>
      </c>
      <c r="L597" s="845">
        <v>4</v>
      </c>
      <c r="M597" s="609">
        <f t="shared" si="171"/>
        <v>3.4</v>
      </c>
      <c r="N597" s="828" t="s">
        <v>110</v>
      </c>
      <c r="O597" s="700">
        <v>0.77</v>
      </c>
      <c r="P597" s="603">
        <v>44707</v>
      </c>
      <c r="Q597" s="603">
        <v>44722</v>
      </c>
      <c r="R597" s="609">
        <f t="shared" si="172"/>
        <v>10.389610389610384</v>
      </c>
      <c r="S597" s="667">
        <f>IF(INDEX(Historical!$D$7:$D$1225,MATCH(B597,Historical!$B$7:$B$1249,0))=0,"n/a",(INDEX(Historical!$C$7:$C$1227,MATCH(B597,Historical!$B$7:$B$1249,0))/INDEX(Historical!$D$7:$D$1225,MATCH(B597,Historical!$B$7:$B$1249,0))-1)*100)</f>
        <v>14.925373134328357</v>
      </c>
      <c r="T597" s="667">
        <f>IF(INDEX(Historical!$F$7:$F$1218,MATCH(B597,Historical!$B$7:$B$1249,0))=0,"n/a",((INDEX(Historical!$C$7:$C$1227,MATCH(B597,Historical!$B$7:$B$1249,0))/INDEX(Historical!$F$7:$F$1218,MATCH(B597,Historical!$B$7:$B$1249,0)))^(1/3)-1)*100)</f>
        <v>15.480035029154561</v>
      </c>
      <c r="U597" s="667">
        <f>IF(INDEX(Historical!$H$7:$H$1218,MATCH(B597,Historical!$B$7:$B$1249,0))=0,"n/a",((INDEX(Historical!$C$7:$C$1227,MATCH(B597,Historical!$B$7:$B$1249,0))/INDEX(Historical!$H$7:$H$1218,MATCH(B597,Historical!$B$7:$B$1249,0)))^(1/5)-1)*100)</f>
        <v>16.422694085903579</v>
      </c>
      <c r="V597" s="667">
        <f>IF(INDEX(Historical!$N$7:$N$1218,MATCH(B597,Historical!$B$7:$B$1249,0))=0,"n/a",((INDEX(Historical!$C$7:$C$1227,MATCH(B597,Historical!$B$7:$B$1249,0))/INDEX(Historical!$N$7:$N$1218,MATCH(B597,Historical!$B$7:$B$1249,0)))^(1/10)-1)*100)</f>
        <v>11.906437833447958</v>
      </c>
      <c r="W597" s="668">
        <f t="shared" si="173"/>
        <v>1.3793121264000896</v>
      </c>
      <c r="X597" s="669">
        <f t="shared" si="174"/>
        <v>1.7287046406214295</v>
      </c>
      <c r="Y597" s="637"/>
      <c r="Z597" s="618">
        <f t="shared" si="175"/>
        <v>28.428093645484946</v>
      </c>
      <c r="AA597" s="844">
        <f t="shared" si="176"/>
        <v>28.992474916387959</v>
      </c>
      <c r="AB597" s="845">
        <v>12</v>
      </c>
      <c r="AC597" s="824">
        <v>11.96</v>
      </c>
      <c r="AD597" s="824">
        <v>2.76</v>
      </c>
      <c r="AE597" s="824">
        <v>10.76</v>
      </c>
      <c r="AF597" s="826">
        <v>3.08</v>
      </c>
      <c r="AG597" s="825">
        <v>11.799999999999999</v>
      </c>
      <c r="AH597" s="824">
        <v>29.4</v>
      </c>
      <c r="AI597" s="824">
        <v>15.4</v>
      </c>
      <c r="AJ597" s="824">
        <v>9.5</v>
      </c>
      <c r="AK597" s="824">
        <v>10.5</v>
      </c>
      <c r="AL597" s="836">
        <v>111200</v>
      </c>
      <c r="AM597" s="830">
        <v>0.1</v>
      </c>
      <c r="AN597" s="826">
        <v>0.28999999999999998</v>
      </c>
      <c r="AO597" s="705">
        <f t="shared" si="177"/>
        <v>-11.589247304889572</v>
      </c>
      <c r="AP597" s="706">
        <f t="shared" si="178"/>
        <v>17.403227611498387</v>
      </c>
      <c r="AQ597" s="846">
        <f t="shared" si="179"/>
        <v>99.217159839290204</v>
      </c>
      <c r="AR597" s="618">
        <f>INDEX(Historical!$C$7:$C$1227,MATCH(B597,Historical!$B$7:$B$1249,0))*IF(AH597="n/a",1.03,IF(AH597&lt;0,1.01,IF(AH597&gt;10,1.1,(1+AH597/100))))</f>
        <v>3.3880000000000003</v>
      </c>
      <c r="AS597" s="844">
        <f t="shared" si="180"/>
        <v>3.7268000000000008</v>
      </c>
      <c r="AT597" s="844">
        <f t="shared" si="169"/>
        <v>4.0994800000000016</v>
      </c>
      <c r="AU597" s="844">
        <f t="shared" si="169"/>
        <v>4.5094280000000024</v>
      </c>
      <c r="AV597" s="844">
        <f t="shared" si="169"/>
        <v>4.9603708000000033</v>
      </c>
      <c r="AW597" s="618">
        <f t="shared" si="181"/>
        <v>20.684078800000009</v>
      </c>
      <c r="AX597" s="713">
        <f t="shared" si="182"/>
        <v>5.9651272674837799</v>
      </c>
      <c r="AY597" s="891">
        <v>1.06</v>
      </c>
      <c r="AZ597" s="830">
        <v>26.31</v>
      </c>
      <c r="BA597" s="830">
        <v>-27.139999999999997</v>
      </c>
      <c r="BB597" s="830">
        <v>9.82</v>
      </c>
      <c r="BC597" s="830">
        <v>-0.89</v>
      </c>
      <c r="BD597" s="865"/>
      <c r="BE597" s="594">
        <v>1974</v>
      </c>
      <c r="BF597" s="856">
        <f t="shared" si="183"/>
        <v>5</v>
      </c>
      <c r="BG597" s="840">
        <v>6.7</v>
      </c>
      <c r="BH597" s="823" t="s">
        <v>4455</v>
      </c>
      <c r="BI597" s="823" t="s">
        <v>4456</v>
      </c>
    </row>
    <row r="598" spans="1:61" s="822" customFormat="1" hidden="1" x14ac:dyDescent="0.2">
      <c r="A598" s="829" t="s">
        <v>1620</v>
      </c>
      <c r="B598" s="575" t="s">
        <v>1621</v>
      </c>
      <c r="C598" s="889" t="s">
        <v>127</v>
      </c>
      <c r="D598" s="889" t="s">
        <v>4202</v>
      </c>
      <c r="E598" s="699">
        <v>12</v>
      </c>
      <c r="F598" s="1153">
        <v>348</v>
      </c>
      <c r="G598" s="1127" t="s">
        <v>105</v>
      </c>
      <c r="H598" s="1127" t="s">
        <v>105</v>
      </c>
      <c r="I598" t="n">
        <v>33.59</v>
      </c>
      <c r="J598" s="618">
        <f t="shared" si="170"/>
        <v>2.5007442691277162</v>
      </c>
      <c r="K598" s="835">
        <v>0.21</v>
      </c>
      <c r="L598" s="845">
        <v>4</v>
      </c>
      <c r="M598" s="609">
        <f t="shared" si="171"/>
        <v>0.84</v>
      </c>
      <c r="N598" s="828" t="s">
        <v>150</v>
      </c>
      <c r="O598" s="700">
        <v>0.2</v>
      </c>
      <c r="P598" s="603">
        <v>44636</v>
      </c>
      <c r="Q598" s="603">
        <v>44651</v>
      </c>
      <c r="R598" s="609">
        <f t="shared" si="172"/>
        <v>4.9999999999999902</v>
      </c>
      <c r="S598" s="667">
        <f>IF(INDEX(Historical!$D$7:$D$1225,MATCH(B598,Historical!$B$7:$B$1249,0))=0,"n/a",(INDEX(Historical!$C$7:$C$1227,MATCH(B598,Historical!$B$7:$B$1249,0))/INDEX(Historical!$D$7:$D$1225,MATCH(B598,Historical!$B$7:$B$1249,0))-1)*100)</f>
        <v>3.8961038961039085</v>
      </c>
      <c r="T598" s="667">
        <f>IF(INDEX(Historical!$F$7:$F$1218,MATCH(B598,Historical!$B$7:$B$1249,0))=0,"n/a",((INDEX(Historical!$C$7:$C$1227,MATCH(B598,Historical!$B$7:$B$1249,0))/INDEX(Historical!$F$7:$F$1218,MATCH(B598,Historical!$B$7:$B$1249,0)))^(1/3)-1)*100)</f>
        <v>3.5744168651286268</v>
      </c>
      <c r="U598" s="667">
        <f>IF(INDEX(Historical!$H$7:$H$1218,MATCH(B598,Historical!$B$7:$B$1249,0))=0,"n/a",((INDEX(Historical!$C$7:$C$1227,MATCH(B598,Historical!$B$7:$B$1249,0))/INDEX(Historical!$H$7:$H$1218,MATCH(B598,Historical!$B$7:$B$1249,0)))^(1/5)-1)*100)</f>
        <v>5.9223841048812176</v>
      </c>
      <c r="V598" s="667">
        <f>IF(INDEX(Historical!$N$7:$N$1218,MATCH(B598,Historical!$B$7:$B$1249,0))=0,"n/a",((INDEX(Historical!$C$7:$C$1227,MATCH(B598,Historical!$B$7:$B$1249,0))/INDEX(Historical!$N$7:$N$1218,MATCH(B598,Historical!$B$7:$B$1249,0)))^(1/10)-1)*100)</f>
        <v>12.562152718685105</v>
      </c>
      <c r="W598" s="668">
        <f t="shared" si="173"/>
        <v>0.471446593390971</v>
      </c>
      <c r="X598" s="669">
        <f t="shared" si="174"/>
        <v>0.95522324272277703</v>
      </c>
      <c r="Y598" s="833"/>
      <c r="Z598" s="618">
        <f t="shared" si="175"/>
        <v>54.54545454545454</v>
      </c>
      <c r="AA598" s="844">
        <f t="shared" si="176"/>
        <v>21.811688311688314</v>
      </c>
      <c r="AB598" s="845">
        <v>12</v>
      </c>
      <c r="AC598" s="824">
        <v>1.54</v>
      </c>
      <c r="AD598" s="824">
        <v>2.35</v>
      </c>
      <c r="AE598" s="824">
        <v>0.12</v>
      </c>
      <c r="AF598" s="824">
        <v>1.47</v>
      </c>
      <c r="AG598" s="824">
        <v>7.0000000000000009</v>
      </c>
      <c r="AH598" s="825">
        <v>-3.1</v>
      </c>
      <c r="AI598" s="825">
        <v>7.8100000000000005</v>
      </c>
      <c r="AJ598" s="824">
        <v>6.2</v>
      </c>
      <c r="AK598" s="824">
        <v>9.09</v>
      </c>
      <c r="AL598" s="836">
        <v>1170</v>
      </c>
      <c r="AM598" s="830">
        <v>0.2</v>
      </c>
      <c r="AN598" s="824">
        <v>0.67</v>
      </c>
      <c r="AO598" s="705">
        <f t="shared" si="177"/>
        <v>-13.38855993767938</v>
      </c>
      <c r="AP598" s="706">
        <f t="shared" si="178"/>
        <v>8.4231283740089342</v>
      </c>
      <c r="AQ598" s="846">
        <f t="shared" si="179"/>
        <v>19.374633110653082</v>
      </c>
      <c r="AR598" s="618">
        <f>INDEX(Historical!$C$7:$C$1227,MATCH(B598,Historical!$B$7:$B$1249,0))*IF(AH598="n/a",1.03,IF(AH598&lt;0,1.01,IF(AH598&gt;10,1.1,(1+AH598/100))))</f>
        <v>0.80800000000000005</v>
      </c>
      <c r="AS598" s="844">
        <f t="shared" si="180"/>
        <v>0.87110480000000012</v>
      </c>
      <c r="AT598" s="844">
        <f t="shared" ref="AT598:AV617" si="184">IF($AK598="n/a",1.03*AS598,IF($AK598&lt;0,1.01*AS598,IF($AK598&gt;10,1.1*AS598,(1+$AK598/100)*AS598)))</f>
        <v>0.9502882263200001</v>
      </c>
      <c r="AU598" s="844">
        <f t="shared" si="184"/>
        <v>1.036669426092488</v>
      </c>
      <c r="AV598" s="844">
        <f t="shared" si="184"/>
        <v>1.1309026769242951</v>
      </c>
      <c r="AW598" s="618">
        <f t="shared" si="181"/>
        <v>4.7969651293367832</v>
      </c>
      <c r="AX598" s="713">
        <f t="shared" si="182"/>
        <v>14.280932209993399</v>
      </c>
      <c r="AY598" s="891">
        <v>0.76</v>
      </c>
      <c r="AZ598" s="830">
        <v>38.369999999999997</v>
      </c>
      <c r="BA598" s="830">
        <v>-12.98</v>
      </c>
      <c r="BB598" s="830">
        <v>1.46</v>
      </c>
      <c r="BC598" s="830">
        <v>2.5100000000000002</v>
      </c>
      <c r="BD598" s="865"/>
      <c r="BE598" s="594">
        <v>2011</v>
      </c>
      <c r="BF598" s="856">
        <f t="shared" si="183"/>
        <v>1</v>
      </c>
      <c r="BG598" s="840">
        <v>2.4</v>
      </c>
      <c r="BH598" s="823" t="s">
        <v>4455</v>
      </c>
      <c r="BI598" s="823" t="s">
        <v>4456</v>
      </c>
    </row>
    <row r="599" spans="1:61" s="822" customFormat="1" ht="12.75" hidden="1" customHeight="1" x14ac:dyDescent="0.2">
      <c r="A599" s="829" t="s">
        <v>785</v>
      </c>
      <c r="B599" s="575" t="s">
        <v>786</v>
      </c>
      <c r="C599" s="889" t="s">
        <v>130</v>
      </c>
      <c r="D599" s="889" t="s">
        <v>4206</v>
      </c>
      <c r="E599" s="699">
        <v>20</v>
      </c>
      <c r="F599" s="1153">
        <v>185</v>
      </c>
      <c r="G599" s="1155" t="s">
        <v>36</v>
      </c>
      <c r="H599" s="1155" t="s">
        <v>36</v>
      </c>
      <c r="I599" t="n">
        <v>68.89</v>
      </c>
      <c r="J599" s="618">
        <f t="shared" si="170"/>
        <v>4.1805777326172153</v>
      </c>
      <c r="K599" s="835">
        <v>0.72</v>
      </c>
      <c r="L599" s="845">
        <v>4</v>
      </c>
      <c r="M599" s="609">
        <f t="shared" si="171"/>
        <v>2.88</v>
      </c>
      <c r="N599" s="828" t="s">
        <v>187</v>
      </c>
      <c r="O599" s="700">
        <v>0.68500000000000005</v>
      </c>
      <c r="P599" s="603">
        <v>44904</v>
      </c>
      <c r="Q599" s="603">
        <v>44930</v>
      </c>
      <c r="R599" s="609">
        <f t="shared" si="172"/>
        <v>5.1094890510948785</v>
      </c>
      <c r="S599" s="667">
        <f>IF(INDEX(Historical!$D$7:$D$1225,MATCH(B599,Historical!$B$7:$B$1249,0))=0,"n/a",(INDEX(Historical!$C$7:$C$1227,MATCH(B599,Historical!$B$7:$B$1249,0))/INDEX(Historical!$D$7:$D$1225,MATCH(B599,Historical!$B$7:$B$1249,0))-1)*100)</f>
        <v>4.417670682730912</v>
      </c>
      <c r="T599" s="667">
        <f>IF(INDEX(Historical!$F$7:$F$1218,MATCH(B599,Historical!$B$7:$B$1249,0))=0,"n/a",((INDEX(Historical!$C$7:$C$1227,MATCH(B599,Historical!$B$7:$B$1249,0))/INDEX(Historical!$F$7:$F$1218,MATCH(B599,Historical!$B$7:$B$1249,0)))^(1/3)-1)*100)</f>
        <v>4.9373944420962435</v>
      </c>
      <c r="U599" s="667">
        <f>IF(INDEX(Historical!$H$7:$H$1218,MATCH(B599,Historical!$B$7:$B$1249,0))=0,"n/a",((INDEX(Historical!$C$7:$C$1227,MATCH(B599,Historical!$B$7:$B$1249,0))/INDEX(Historical!$H$7:$H$1218,MATCH(B599,Historical!$B$7:$B$1249,0)))^(1/5)-1)*100)</f>
        <v>5.814078782077714</v>
      </c>
      <c r="V599" s="667">
        <f>IF(INDEX(Historical!$N$7:$N$1218,MATCH(B599,Historical!$B$7:$B$1249,0))=0,"n/a",((INDEX(Historical!$C$7:$C$1227,MATCH(B599,Historical!$B$7:$B$1249,0))/INDEX(Historical!$N$7:$N$1218,MATCH(B599,Historical!$B$7:$B$1249,0)))^(1/10)-1)*100)</f>
        <v>4.844543561189929</v>
      </c>
      <c r="W599" s="668">
        <f t="shared" si="173"/>
        <v>1.200129322534081</v>
      </c>
      <c r="X599" s="669">
        <f t="shared" si="174"/>
        <v>2.0048547524405906</v>
      </c>
      <c r="Y599" s="626"/>
      <c r="Z599" s="618">
        <f t="shared" si="175"/>
        <v>72.544080604534003</v>
      </c>
      <c r="AA599" s="844">
        <f t="shared" si="176"/>
        <v>17.352644836272038</v>
      </c>
      <c r="AB599" s="845">
        <v>9</v>
      </c>
      <c r="AC599" s="824">
        <v>3.97</v>
      </c>
      <c r="AD599" s="824">
        <v>2.2999999999999998</v>
      </c>
      <c r="AE599" s="824">
        <v>1.74</v>
      </c>
      <c r="AF599" s="824">
        <v>1.48</v>
      </c>
      <c r="AG599" s="824">
        <v>8.1</v>
      </c>
      <c r="AH599" s="824">
        <v>-20.399999999999999</v>
      </c>
      <c r="AI599" s="824">
        <v>6.419999999999999</v>
      </c>
      <c r="AJ599" s="824">
        <v>2.9000000000000004</v>
      </c>
      <c r="AK599" s="824">
        <v>8</v>
      </c>
      <c r="AL599" s="836">
        <v>3820</v>
      </c>
      <c r="AM599" s="830">
        <v>2.96</v>
      </c>
      <c r="AN599" s="824">
        <v>1.66</v>
      </c>
      <c r="AO599" s="705">
        <f t="shared" si="177"/>
        <v>-7.3579883215771087</v>
      </c>
      <c r="AP599" s="706">
        <f t="shared" si="178"/>
        <v>9.9946565146949293</v>
      </c>
      <c r="AQ599" s="846">
        <f t="shared" si="179"/>
        <v>6.8371852819515855</v>
      </c>
      <c r="AR599" s="618">
        <f>INDEX(Historical!$C$7:$C$1227,MATCH(B599,Historical!$B$7:$B$1249,0))*IF(AH599="n/a",1.03,IF(AH599&lt;0,1.01,IF(AH599&gt;10,1.1,(1+AH599/100))))</f>
        <v>2.6260000000000003</v>
      </c>
      <c r="AS599" s="844">
        <f t="shared" si="180"/>
        <v>2.7945892000000003</v>
      </c>
      <c r="AT599" s="844">
        <f t="shared" si="184"/>
        <v>3.0181563360000006</v>
      </c>
      <c r="AU599" s="844">
        <f t="shared" si="184"/>
        <v>3.259608842880001</v>
      </c>
      <c r="AV599" s="844">
        <f t="shared" si="184"/>
        <v>3.5203775503104011</v>
      </c>
      <c r="AW599" s="618">
        <f t="shared" si="181"/>
        <v>15.218731929190403</v>
      </c>
      <c r="AX599" s="713">
        <f t="shared" si="182"/>
        <v>22.091351327029184</v>
      </c>
      <c r="AY599" s="891">
        <v>0.41</v>
      </c>
      <c r="AZ599" s="830">
        <v>24.33</v>
      </c>
      <c r="BA599" s="830">
        <v>-6.49</v>
      </c>
      <c r="BB599" s="830">
        <v>9.6199999999999992</v>
      </c>
      <c r="BC599" s="830">
        <v>4.0599999999999996</v>
      </c>
      <c r="BD599" s="865"/>
      <c r="BE599" s="594">
        <v>2004</v>
      </c>
      <c r="BF599" s="856">
        <f t="shared" si="183"/>
        <v>2</v>
      </c>
      <c r="BG599" s="840">
        <v>2.1</v>
      </c>
      <c r="BH599" s="823" t="s">
        <v>4455</v>
      </c>
      <c r="BI599" s="823" t="s">
        <v>4456</v>
      </c>
    </row>
    <row r="600" spans="1:61" s="822" customFormat="1" ht="12.75" customHeight="1" x14ac:dyDescent="0.2">
      <c r="A600" s="822" t="s">
        <v>489</v>
      </c>
      <c r="B600" s="575" t="s">
        <v>490</v>
      </c>
      <c r="C600" s="889" t="s">
        <v>111</v>
      </c>
      <c r="D600" s="889" t="s">
        <v>210</v>
      </c>
      <c r="E600" s="699">
        <v>29</v>
      </c>
      <c r="F600" s="1153">
        <v>113</v>
      </c>
      <c r="G600" s="1159" t="s">
        <v>36</v>
      </c>
      <c r="H600" s="1159" t="s">
        <v>114</v>
      </c>
      <c r="I600" t="n">
        <v>227.29</v>
      </c>
      <c r="J600" s="618">
        <f t="shared" si="170"/>
        <v>2.1118395001979851</v>
      </c>
      <c r="K600" s="842">
        <v>1.2</v>
      </c>
      <c r="L600" s="845">
        <v>4</v>
      </c>
      <c r="M600" s="609">
        <f t="shared" si="171"/>
        <v>4.8</v>
      </c>
      <c r="N600" s="828" t="s">
        <v>413</v>
      </c>
      <c r="O600" s="701">
        <v>1.1100000000000001</v>
      </c>
      <c r="P600" s="603">
        <v>44761</v>
      </c>
      <c r="Q600" s="603">
        <v>44792</v>
      </c>
      <c r="R600" s="609">
        <f t="shared" si="172"/>
        <v>8.1081081081080946</v>
      </c>
      <c r="S600" s="667">
        <f>IF(INDEX(Historical!$D$7:$D$1225,MATCH(B600,Historical!$B$7:$B$1249,0))=0,"n/a",(INDEX(Historical!$C$7:$C$1227,MATCH(B600,Historical!$B$7:$B$1249,0))/INDEX(Historical!$D$7:$D$1225,MATCH(B600,Historical!$B$7:$B$1249,0))-1)*100)</f>
        <v>3.8834951456310662</v>
      </c>
      <c r="T600" s="667">
        <f>IF(INDEX(Historical!$F$7:$F$1218,MATCH(B600,Historical!$B$7:$B$1249,0))=0,"n/a",((INDEX(Historical!$C$7:$C$1227,MATCH(B600,Historical!$B$7:$B$1249,0))/INDEX(Historical!$F$7:$F$1218,MATCH(B600,Historical!$B$7:$B$1249,0)))^(1/3)-1)*100)</f>
        <v>9.2756273464356767</v>
      </c>
      <c r="U600" s="667">
        <f>IF(INDEX(Historical!$H$7:$H$1218,MATCH(B600,Historical!$B$7:$B$1249,0))=0,"n/a",((INDEX(Historical!$C$7:$C$1227,MATCH(B600,Historical!$B$7:$B$1249,0))/INDEX(Historical!$H$7:$H$1218,MATCH(B600,Historical!$B$7:$B$1249,0)))^(1/5)-1)*100)</f>
        <v>6.8018094191804268</v>
      </c>
      <c r="V600" s="667">
        <f>IF(INDEX(Historical!$N$7:$N$1218,MATCH(B600,Historical!$B$7:$B$1249,0))=0,"n/a",((INDEX(Historical!$C$7:$C$1227,MATCH(B600,Historical!$B$7:$B$1249,0))/INDEX(Historical!$N$7:$N$1218,MATCH(B600,Historical!$B$7:$B$1249,0)))^(1/10)-1)*100)</f>
        <v>9.0478547687389508</v>
      </c>
      <c r="W600" s="668">
        <f t="shared" si="173"/>
        <v>0.7517593499269255</v>
      </c>
      <c r="X600" s="669">
        <f t="shared" si="174"/>
        <v>4.4311462014204737E-2</v>
      </c>
      <c r="Y600" s="640"/>
      <c r="Z600" s="618">
        <f t="shared" si="175"/>
        <v>35.06208911614317</v>
      </c>
      <c r="AA600" s="844">
        <f t="shared" si="176"/>
        <v>16.60262965668371</v>
      </c>
      <c r="AB600" s="845">
        <v>12</v>
      </c>
      <c r="AC600" s="824">
        <v>13.69</v>
      </c>
      <c r="AD600" s="824">
        <v>1.33</v>
      </c>
      <c r="AE600" s="824">
        <v>2.16</v>
      </c>
      <c r="AF600" s="824">
        <v>7.92</v>
      </c>
      <c r="AG600" s="824">
        <v>45.5</v>
      </c>
      <c r="AH600" s="825">
        <v>121.2</v>
      </c>
      <c r="AI600" s="825">
        <v>7.93</v>
      </c>
      <c r="AJ600" s="824">
        <v>153.5</v>
      </c>
      <c r="AK600" s="824">
        <v>12.91</v>
      </c>
      <c r="AL600" s="836">
        <v>122540</v>
      </c>
      <c r="AM600" s="830">
        <v>0.1</v>
      </c>
      <c r="AN600" s="824">
        <v>2.34</v>
      </c>
      <c r="AO600" s="705">
        <f t="shared" si="177"/>
        <v>-7.6889807373052985</v>
      </c>
      <c r="AP600" s="706">
        <f t="shared" si="178"/>
        <v>8.9136489193784119</v>
      </c>
      <c r="AQ600" s="846">
        <f t="shared" si="179"/>
        <v>141.74626448308706</v>
      </c>
      <c r="AR600" s="618">
        <f>INDEX(Historical!$C$7:$C$1227,MATCH(B600,Historical!$B$7:$B$1249,0))*IF(AH600="n/a",1.03,IF(AH600&lt;0,1.01,IF(AH600&gt;10,1.1,(1+AH600/100))))</f>
        <v>4.7080000000000011</v>
      </c>
      <c r="AS600" s="844">
        <f t="shared" si="180"/>
        <v>5.0813444000000008</v>
      </c>
      <c r="AT600" s="844">
        <f t="shared" si="184"/>
        <v>5.5894788400000017</v>
      </c>
      <c r="AU600" s="844">
        <f t="shared" si="184"/>
        <v>6.1484267240000028</v>
      </c>
      <c r="AV600" s="844">
        <f t="shared" si="184"/>
        <v>6.7632693964000037</v>
      </c>
      <c r="AW600" s="618">
        <f t="shared" si="181"/>
        <v>28.290519360400012</v>
      </c>
      <c r="AX600" s="713">
        <f t="shared" si="182"/>
        <v>12.446882555501787</v>
      </c>
      <c r="AY600" s="891">
        <v>1.1200000000000001</v>
      </c>
      <c r="AZ600" s="830">
        <v>47.199999999999996</v>
      </c>
      <c r="BA600" s="830">
        <v>-1.43</v>
      </c>
      <c r="BB600" s="830">
        <v>17.61</v>
      </c>
      <c r="BC600" s="830">
        <v>17.810000000000002</v>
      </c>
      <c r="BD600" s="865"/>
      <c r="BE600" s="594">
        <v>1994</v>
      </c>
      <c r="BF600" s="856">
        <f t="shared" si="183"/>
        <v>3</v>
      </c>
      <c r="BG600" s="840">
        <v>9</v>
      </c>
      <c r="BH600" s="823" t="s">
        <v>4455</v>
      </c>
      <c r="BI600" s="823" t="s">
        <v>4456</v>
      </c>
    </row>
    <row r="601" spans="1:61" s="822" customFormat="1" ht="12.75" customHeight="1" x14ac:dyDescent="0.2">
      <c r="A601" s="829" t="s">
        <v>4991</v>
      </c>
      <c r="B601" s="575" t="s">
        <v>689</v>
      </c>
      <c r="C601" s="889" t="s">
        <v>130</v>
      </c>
      <c r="D601" s="889" t="s">
        <v>4196</v>
      </c>
      <c r="E601" s="699">
        <v>28</v>
      </c>
      <c r="F601" s="1153">
        <v>121</v>
      </c>
      <c r="G601" s="1130" t="s">
        <v>36</v>
      </c>
      <c r="H601" s="1130" t="s">
        <v>36</v>
      </c>
      <c r="I601" t="n">
        <v>84.51</v>
      </c>
      <c r="J601" s="618">
        <f t="shared" si="170"/>
        <v>2.0115962607975386</v>
      </c>
      <c r="K601" s="842">
        <v>0.42499999999999999</v>
      </c>
      <c r="L601" s="845">
        <v>4</v>
      </c>
      <c r="M601" s="609">
        <f t="shared" si="171"/>
        <v>1.7</v>
      </c>
      <c r="N601" s="828" t="s">
        <v>147</v>
      </c>
      <c r="O601" s="701">
        <v>0.38500000000000001</v>
      </c>
      <c r="P601" s="603">
        <v>44620</v>
      </c>
      <c r="Q601" s="603">
        <v>44635</v>
      </c>
      <c r="R601" s="609">
        <f t="shared" si="172"/>
        <v>10.389610389610384</v>
      </c>
      <c r="S601" s="667">
        <f>IF(INDEX(Historical!$D$7:$D$1225,MATCH(B601,Historical!$B$7:$B$1249,0))=0,"n/a",(INDEX(Historical!$C$7:$C$1227,MATCH(B601,Historical!$B$7:$B$1249,0))/INDEX(Historical!$D$7:$D$1225,MATCH(B601,Historical!$B$7:$B$1249,0))-1)*100)</f>
        <v>10.000000000000009</v>
      </c>
      <c r="T601" s="667">
        <f>IF(INDEX(Historical!$F$7:$F$1218,MATCH(B601,Historical!$B$7:$B$1249,0))=0,"n/a",((INDEX(Historical!$C$7:$C$1227,MATCH(B601,Historical!$B$7:$B$1249,0))/INDEX(Historical!$F$7:$F$1218,MATCH(B601,Historical!$B$7:$B$1249,0)))^(1/3)-1)*100)</f>
        <v>11.531937666417269</v>
      </c>
      <c r="U601" s="667">
        <f>IF(INDEX(Historical!$H$7:$H$1218,MATCH(B601,Historical!$B$7:$B$1249,0))=0,"n/a",((INDEX(Historical!$C$7:$C$1227,MATCH(B601,Historical!$B$7:$B$1249,0))/INDEX(Historical!$H$7:$H$1218,MATCH(B601,Historical!$B$7:$B$1249,0)))^(1/5)-1)*100)</f>
        <v>12.098627081793545</v>
      </c>
      <c r="V601" s="667">
        <f>IF(INDEX(Historical!$N$7:$N$1218,MATCH(B601,Historical!$B$7:$B$1249,0))=0,"n/a",((INDEX(Historical!$C$7:$C$1227,MATCH(B601,Historical!$B$7:$B$1249,0))/INDEX(Historical!$N$7:$N$1218,MATCH(B601,Historical!$B$7:$B$1249,0)))^(1/10)-1)*100)</f>
        <v>10.8449222600272</v>
      </c>
      <c r="W601" s="668">
        <f t="shared" si="173"/>
        <v>1.1156029330322927</v>
      </c>
      <c r="X601" s="669">
        <f t="shared" si="174"/>
        <v>4.0328756939311816</v>
      </c>
      <c r="Y601" s="833"/>
      <c r="Z601" s="618">
        <f t="shared" si="175"/>
        <v>87.628865979381445</v>
      </c>
      <c r="AA601" s="844">
        <f t="shared" si="176"/>
        <v>43.5618556701031</v>
      </c>
      <c r="AB601" s="845">
        <v>12</v>
      </c>
      <c r="AC601" s="824">
        <v>1.94</v>
      </c>
      <c r="AD601" s="824">
        <v>4.53</v>
      </c>
      <c r="AE601" s="824">
        <v>8.18</v>
      </c>
      <c r="AF601" s="824">
        <v>4.21</v>
      </c>
      <c r="AG601" s="824">
        <v>10.299999999999999</v>
      </c>
      <c r="AH601" s="824">
        <v>18.7</v>
      </c>
      <c r="AI601" s="824">
        <v>7.24</v>
      </c>
      <c r="AJ601" s="824">
        <v>3</v>
      </c>
      <c r="AK601" s="824">
        <v>9.4</v>
      </c>
      <c r="AL601" s="836">
        <v>162360</v>
      </c>
      <c r="AM601" s="830">
        <v>0.2</v>
      </c>
      <c r="AN601" s="824">
        <v>1.68</v>
      </c>
      <c r="AO601" s="705">
        <f t="shared" si="177"/>
        <v>-29.451632327512016</v>
      </c>
      <c r="AP601" s="706">
        <f t="shared" si="178"/>
        <v>14.110223342591084</v>
      </c>
      <c r="AQ601" s="846">
        <f t="shared" si="179"/>
        <v>185.49793723413916</v>
      </c>
      <c r="AR601" s="618">
        <f>INDEX(Historical!$C$7:$C$1227,MATCH(B601,Historical!$B$7:$B$1249,0))*IF(AH601="n/a",1.03,IF(AH601&lt;0,1.01,IF(AH601&gt;10,1.1,(1+AH601/100))))</f>
        <v>1.6940000000000002</v>
      </c>
      <c r="AS601" s="844">
        <f t="shared" si="180"/>
        <v>1.8166456000000002</v>
      </c>
      <c r="AT601" s="844">
        <f t="shared" si="184"/>
        <v>1.9874102864000003</v>
      </c>
      <c r="AU601" s="844">
        <f t="shared" si="184"/>
        <v>2.1742268533216005</v>
      </c>
      <c r="AV601" s="844">
        <f t="shared" si="184"/>
        <v>2.3786041775338309</v>
      </c>
      <c r="AW601" s="618">
        <f t="shared" si="181"/>
        <v>10.050886917255431</v>
      </c>
      <c r="AX601" s="713">
        <f t="shared" si="182"/>
        <v>11.893133259088192</v>
      </c>
      <c r="AY601" s="891">
        <v>0.48</v>
      </c>
      <c r="AZ601" s="830">
        <v>26</v>
      </c>
      <c r="BA601" s="830">
        <v>-9.629999999999999</v>
      </c>
      <c r="BB601" s="830">
        <v>6.87</v>
      </c>
      <c r="BC601" s="830">
        <v>5.82</v>
      </c>
      <c r="BD601" s="865"/>
      <c r="BE601" s="594">
        <v>1995</v>
      </c>
      <c r="BF601" s="856">
        <f t="shared" si="183"/>
        <v>3</v>
      </c>
      <c r="BG601" s="840">
        <v>2.6</v>
      </c>
      <c r="BH601" s="823" t="s">
        <v>4455</v>
      </c>
      <c r="BI601" s="823" t="s">
        <v>4456</v>
      </c>
    </row>
    <row r="602" spans="1:61" s="822" customFormat="1" ht="12.75" hidden="1" customHeight="1" x14ac:dyDescent="0.2">
      <c r="A602" s="822" t="s">
        <v>5106</v>
      </c>
      <c r="B602" s="575" t="s">
        <v>1611</v>
      </c>
      <c r="C602" s="889" t="s">
        <v>107</v>
      </c>
      <c r="D602" s="889" t="s">
        <v>4205</v>
      </c>
      <c r="E602" s="699">
        <v>11</v>
      </c>
      <c r="F602" s="1153">
        <v>428</v>
      </c>
      <c r="G602" s="1153" t="s">
        <v>105</v>
      </c>
      <c r="H602" s="1153" t="s">
        <v>105</v>
      </c>
      <c r="I602">
        <v>79.66</v>
      </c>
      <c r="J602" s="618">
        <f t="shared" si="170"/>
        <v>2.5106703489831785</v>
      </c>
      <c r="K602" s="835">
        <v>0.5</v>
      </c>
      <c r="L602" s="845">
        <v>4</v>
      </c>
      <c r="M602" s="609">
        <f t="shared" si="171"/>
        <v>2</v>
      </c>
      <c r="N602" s="828" t="s">
        <v>235</v>
      </c>
      <c r="O602" s="700">
        <v>0.49</v>
      </c>
      <c r="P602" s="603">
        <v>44784</v>
      </c>
      <c r="Q602" s="603">
        <v>44792</v>
      </c>
      <c r="R602" s="609">
        <f t="shared" si="172"/>
        <v>2.0408163265306141</v>
      </c>
      <c r="S602" s="667">
        <f>IF(INDEX(Historical!$D$7:$D$1225,MATCH(B602,Historical!$B$7:$B$1249,0))=0,"n/a",(INDEX(Historical!$C$7:$C$1227,MATCH(B602,Historical!$B$7:$B$1249,0))/INDEX(Historical!$D$7:$D$1225,MATCH(B602,Historical!$B$7:$B$1249,0))-1)*100)</f>
        <v>2.1276595744680771</v>
      </c>
      <c r="T602" s="667">
        <f>IF(INDEX(Historical!$F$7:$F$1218,MATCH(B602,Historical!$B$7:$B$1249,0))=0,"n/a",((INDEX(Historical!$C$7:$C$1227,MATCH(B602,Historical!$B$7:$B$1249,0))/INDEX(Historical!$F$7:$F$1218,MATCH(B602,Historical!$B$7:$B$1249,0)))^(1/3)-1)*100)</f>
        <v>11.636800399929626</v>
      </c>
      <c r="U602" s="667">
        <f>IF(INDEX(Historical!$H$7:$H$1218,MATCH(B602,Historical!$B$7:$B$1249,0))=0,"n/a",((INDEX(Historical!$C$7:$C$1227,MATCH(B602,Historical!$B$7:$B$1249,0))/INDEX(Historical!$H$7:$H$1218,MATCH(B602,Historical!$B$7:$B$1249,0)))^(1/5)-1)*100)</f>
        <v>9.6738708163631735</v>
      </c>
      <c r="V602" s="667">
        <f>IF(INDEX(Historical!$N$7:$N$1218,MATCH(B602,Historical!$B$7:$B$1249,0))=0,"n/a",((INDEX(Historical!$C$7:$C$1227,MATCH(B602,Historical!$B$7:$B$1249,0))/INDEX(Historical!$N$7:$N$1218,MATCH(B602,Historical!$B$7:$B$1249,0)))^(1/10)-1)*100)</f>
        <v>10.937718880294355</v>
      </c>
      <c r="W602" s="668">
        <f t="shared" si="173"/>
        <v>0.88445048937871684</v>
      </c>
      <c r="X602" s="669">
        <f t="shared" si="174"/>
        <v>0.97715866831951248</v>
      </c>
      <c r="Y602" s="834"/>
      <c r="Z602" s="618">
        <f t="shared" si="175"/>
        <v>32.154340836012864</v>
      </c>
      <c r="AA602" s="844">
        <f t="shared" si="176"/>
        <v>12.807073954983922</v>
      </c>
      <c r="AB602" s="845">
        <v>12</v>
      </c>
      <c r="AC602" s="824">
        <v>6.22</v>
      </c>
      <c r="AD602" s="824">
        <v>1.1499999999999999</v>
      </c>
      <c r="AE602" s="824">
        <v>5.26</v>
      </c>
      <c r="AF602" s="824">
        <v>1.32</v>
      </c>
      <c r="AG602" s="824">
        <v>9.1999999999999993</v>
      </c>
      <c r="AH602" s="824">
        <v>206.2</v>
      </c>
      <c r="AI602" s="824">
        <v>24.62</v>
      </c>
      <c r="AJ602" s="824">
        <v>9.9</v>
      </c>
      <c r="AK602" s="824">
        <v>12</v>
      </c>
      <c r="AL602" s="836">
        <v>6510</v>
      </c>
      <c r="AM602" s="830">
        <v>0.8</v>
      </c>
      <c r="AN602" s="824">
        <v>0.08</v>
      </c>
      <c r="AO602" s="705">
        <f t="shared" si="177"/>
        <v>-0.62253278963756919</v>
      </c>
      <c r="AP602" s="706">
        <f t="shared" si="178"/>
        <v>12.184541165346353</v>
      </c>
      <c r="AQ602" s="846">
        <f t="shared" si="179"/>
        <v>-13.319648207198053</v>
      </c>
      <c r="AR602" s="618">
        <f>INDEX(Historical!$C$7:$C$1227,MATCH(B602,Historical!$B$7:$B$1249,0))*IF(AH602="n/a",1.03,IF(AH602&lt;0,1.01,IF(AH602&gt;10,1.1,(1+AH602/100))))</f>
        <v>2.1120000000000001</v>
      </c>
      <c r="AS602" s="844">
        <f t="shared" si="180"/>
        <v>2.3232000000000004</v>
      </c>
      <c r="AT602" s="844">
        <f t="shared" si="184"/>
        <v>2.5555200000000005</v>
      </c>
      <c r="AU602" s="844">
        <f t="shared" si="184"/>
        <v>2.8110720000000007</v>
      </c>
      <c r="AV602" s="844">
        <f t="shared" si="184"/>
        <v>3.0921792000000008</v>
      </c>
      <c r="AW602" s="618">
        <f t="shared" si="181"/>
        <v>12.893971200000001</v>
      </c>
      <c r="AX602" s="713">
        <f t="shared" si="182"/>
        <v>16.186255586241529</v>
      </c>
      <c r="AY602" s="891">
        <v>0.79</v>
      </c>
      <c r="AZ602" s="830">
        <v>21.58</v>
      </c>
      <c r="BA602" s="830">
        <v>-5.88</v>
      </c>
      <c r="BB602" s="830">
        <v>2.9499999999999997</v>
      </c>
      <c r="BC602" s="830">
        <v>7.39</v>
      </c>
      <c r="BD602" s="865"/>
      <c r="BE602" s="594">
        <v>2012</v>
      </c>
      <c r="BF602" s="856">
        <f t="shared" si="183"/>
        <v>1</v>
      </c>
      <c r="BG602" s="840">
        <v>1</v>
      </c>
      <c r="BH602" s="823" t="s">
        <v>4455</v>
      </c>
      <c r="BI602" s="823" t="s">
        <v>4456</v>
      </c>
    </row>
    <row r="603" spans="1:61" s="822" customFormat="1" ht="12.75" hidden="1" customHeight="1" x14ac:dyDescent="0.2">
      <c r="A603" s="822" t="s">
        <v>5107</v>
      </c>
      <c r="B603" s="575" t="s">
        <v>3826</v>
      </c>
      <c r="C603" s="889" t="s">
        <v>111</v>
      </c>
      <c r="D603" s="889" t="s">
        <v>1186</v>
      </c>
      <c r="E603" s="699">
        <v>9</v>
      </c>
      <c r="F603" s="1153">
        <v>542</v>
      </c>
      <c r="G603" s="1153" t="s">
        <v>105</v>
      </c>
      <c r="H603" s="1153" t="s">
        <v>105</v>
      </c>
      <c r="I603">
        <v>92.11</v>
      </c>
      <c r="J603" s="618">
        <f t="shared" si="170"/>
        <v>1.1290847899250895</v>
      </c>
      <c r="K603" s="842">
        <v>0.26</v>
      </c>
      <c r="L603" s="594">
        <v>4</v>
      </c>
      <c r="M603" s="609">
        <f t="shared" si="171"/>
        <v>1.04</v>
      </c>
      <c r="N603" s="594" t="s">
        <v>406</v>
      </c>
      <c r="O603" s="701">
        <v>0.25</v>
      </c>
      <c r="P603" s="603">
        <v>44748</v>
      </c>
      <c r="Q603" s="603">
        <v>44770</v>
      </c>
      <c r="R603" s="609">
        <f t="shared" si="172"/>
        <v>4.0000000000000036</v>
      </c>
      <c r="S603" s="667">
        <f>IF(INDEX(Historical!$D$7:$D$1225,MATCH(B603,Historical!$B$7:$B$1249,0))=0,"n/a",(INDEX(Historical!$C$7:$C$1227,MATCH(B603,Historical!$B$7:$B$1249,0))/INDEX(Historical!$D$7:$D$1225,MATCH(B603,Historical!$B$7:$B$1249,0))-1)*100)</f>
        <v>4.3478260869565188</v>
      </c>
      <c r="T603" s="667">
        <f>IF(INDEX(Historical!$F$7:$F$1218,MATCH(B603,Historical!$B$7:$B$1249,0))=0,"n/a",((INDEX(Historical!$C$7:$C$1227,MATCH(B603,Historical!$B$7:$B$1249,0))/INDEX(Historical!$F$7:$F$1218,MATCH(B603,Historical!$B$7:$B$1249,0)))^(1/3)-1)*100)</f>
        <v>3.7347490357151125</v>
      </c>
      <c r="U603" s="667">
        <f>IF(INDEX(Historical!$H$7:$H$1218,MATCH(B603,Historical!$B$7:$B$1249,0))=0,"n/a",((INDEX(Historical!$C$7:$C$1227,MATCH(B603,Historical!$B$7:$B$1249,0))/INDEX(Historical!$H$7:$H$1218,MATCH(B603,Historical!$B$7:$B$1249,0)))^(1/5)-1)*100)</f>
        <v>7.1402027941006807</v>
      </c>
      <c r="V603" s="667">
        <f>IF(INDEX(Historical!$N$7:$N$1218,MATCH(B603,Historical!$B$7:$B$1249,0))=0,"n/a",((INDEX(Historical!$C$7:$C$1227,MATCH(B603,Historical!$B$7:$B$1249,0))/INDEX(Historical!$N$7:$N$1218,MATCH(B603,Historical!$B$7:$B$1249,0)))^(1/10)-1)*100)</f>
        <v>7.2896336462774824</v>
      </c>
      <c r="W603" s="668">
        <f t="shared" si="173"/>
        <v>0.97950091054944721</v>
      </c>
      <c r="X603" s="669">
        <f t="shared" si="174"/>
        <v>0.26543504810783197</v>
      </c>
      <c r="Y603" s="638"/>
      <c r="Z603" s="618">
        <f t="shared" si="175"/>
        <v>13</v>
      </c>
      <c r="AA603" s="844">
        <f t="shared" si="176"/>
        <v>11.51375</v>
      </c>
      <c r="AB603" s="1155">
        <v>12</v>
      </c>
      <c r="AC603" s="837">
        <v>8</v>
      </c>
      <c r="AD603" s="837">
        <v>2.29</v>
      </c>
      <c r="AE603" s="837">
        <v>1.89</v>
      </c>
      <c r="AF603" s="837">
        <v>2.93</v>
      </c>
      <c r="AG603" s="837">
        <v>27.500000000000004</v>
      </c>
      <c r="AH603" s="837">
        <v>43.5</v>
      </c>
      <c r="AI603" s="837">
        <v>-23.61</v>
      </c>
      <c r="AJ603" s="837">
        <v>26.900000000000002</v>
      </c>
      <c r="AK603" s="837">
        <v>5</v>
      </c>
      <c r="AL603" s="837">
        <v>3890</v>
      </c>
      <c r="AM603" s="837">
        <v>0.2</v>
      </c>
      <c r="AN603" s="837">
        <v>0.51</v>
      </c>
      <c r="AO603" s="705">
        <f t="shared" si="177"/>
        <v>-3.2444624159742297</v>
      </c>
      <c r="AP603" s="706">
        <f t="shared" si="178"/>
        <v>8.2692875840257702</v>
      </c>
      <c r="AQ603" s="846">
        <f t="shared" si="179"/>
        <v>22.447789327170419</v>
      </c>
      <c r="AR603" s="618">
        <f>INDEX(Historical!$C$7:$C$1227,MATCH(B603,Historical!$B$7:$B$1249,0))*IF(AH603="n/a",1.03,IF(AH603&lt;0,1.01,IF(AH603&gt;10,1.1,(1+AH603/100))))</f>
        <v>1.056</v>
      </c>
      <c r="AS603" s="844">
        <f t="shared" si="180"/>
        <v>1.06656</v>
      </c>
      <c r="AT603" s="844">
        <f t="shared" si="184"/>
        <v>1.119888</v>
      </c>
      <c r="AU603" s="844">
        <f t="shared" si="184"/>
        <v>1.1758824000000001</v>
      </c>
      <c r="AV603" s="844">
        <f t="shared" si="184"/>
        <v>1.2346765200000001</v>
      </c>
      <c r="AW603" s="618">
        <f t="shared" si="181"/>
        <v>5.6530069200000002</v>
      </c>
      <c r="AX603" s="713">
        <f t="shared" si="182"/>
        <v>6.1372347410704595</v>
      </c>
      <c r="AY603" s="695">
        <v>1.17</v>
      </c>
      <c r="AZ603" s="840">
        <v>23.65</v>
      </c>
      <c r="BA603" s="840">
        <v>-34.130000000000003</v>
      </c>
      <c r="BB603" s="840">
        <v>10.81</v>
      </c>
      <c r="BC603" s="840">
        <v>-6.72</v>
      </c>
      <c r="BD603" s="865"/>
      <c r="BE603" s="594">
        <v>2014</v>
      </c>
      <c r="BF603" s="856">
        <f t="shared" si="183"/>
        <v>1</v>
      </c>
      <c r="BG603" s="840">
        <v>15.8</v>
      </c>
      <c r="BH603" s="823" t="s">
        <v>4455</v>
      </c>
      <c r="BI603" s="823" t="s">
        <v>4456</v>
      </c>
    </row>
    <row r="604" spans="1:61" s="822" customFormat="1" ht="12.75" hidden="1" customHeight="1" x14ac:dyDescent="0.2">
      <c r="A604" s="839" t="s">
        <v>5108</v>
      </c>
      <c r="B604" s="575" t="s">
        <v>4586</v>
      </c>
      <c r="C604" s="889" t="s">
        <v>4061</v>
      </c>
      <c r="D604" s="889" t="s">
        <v>4234</v>
      </c>
      <c r="E604" s="699">
        <v>5</v>
      </c>
      <c r="F604" s="1153">
        <v>685</v>
      </c>
      <c r="G604" s="1150" t="s">
        <v>105</v>
      </c>
      <c r="H604" s="1150" t="s">
        <v>105</v>
      </c>
      <c r="I604" t="n">
        <v>51.71</v>
      </c>
      <c r="J604" s="618">
        <f t="shared" si="170"/>
        <v>1.5470895378070006</v>
      </c>
      <c r="K604" s="835">
        <v>0.2</v>
      </c>
      <c r="L604" s="845">
        <v>4</v>
      </c>
      <c r="M604" s="609">
        <f t="shared" si="171"/>
        <v>0.8</v>
      </c>
      <c r="N604" s="828" t="s">
        <v>147</v>
      </c>
      <c r="O604" s="700">
        <v>0.16</v>
      </c>
      <c r="P604" s="1006">
        <v>44530</v>
      </c>
      <c r="Q604" s="1006">
        <v>44545</v>
      </c>
      <c r="R604" s="609">
        <f t="shared" si="172"/>
        <v>25.000000000000007</v>
      </c>
      <c r="S604" s="667">
        <f>IF(INDEX(Historical!$D$7:$D$1225,MATCH(B604,Historical!$B$7:$B$1249,0))=0,"n/a",(INDEX(Historical!$C$7:$C$1227,MATCH(B604,Historical!$B$7:$B$1249,0))/INDEX(Historical!$D$7:$D$1225,MATCH(B604,Historical!$B$7:$B$1249,0))-1)*100)</f>
        <v>28.301886792452823</v>
      </c>
      <c r="T604" s="667">
        <f>IF(INDEX(Historical!$F$7:$F$1218,MATCH(B604,Historical!$B$7:$B$1249,0))=0,"n/a",((INDEX(Historical!$C$7:$C$1227,MATCH(B604,Historical!$B$7:$B$1249,0))/INDEX(Historical!$F$7:$F$1218,MATCH(B604,Historical!$B$7:$B$1249,0)))^(1/3)-1)*100)</f>
        <v>31.359822417420325</v>
      </c>
      <c r="U604" s="667">
        <f>IF(INDEX(Historical!$H$7:$H$1218,MATCH(B604,Historical!$B$7:$B$1249,0))=0,"n/a",((INDEX(Historical!$C$7:$C$1227,MATCH(B604,Historical!$B$7:$B$1249,0))/INDEX(Historical!$H$7:$H$1218,MATCH(B604,Historical!$B$7:$B$1249,0)))^(1/5)-1)*100)</f>
        <v>22.155712398421755</v>
      </c>
      <c r="V604" s="667" t="str">
        <f>IF(INDEX(Historical!$N$7:$N$1218,MATCH(B604,Historical!$B$7:$B$1249,0))=0,"n/a",((INDEX(Historical!$C$7:$C$1227,MATCH(B604,Historical!$B$7:$B$1249,0))/INDEX(Historical!$N$7:$N$1218,MATCH(B604,Historical!$B$7:$B$1249,0)))^(1/10)-1)*100)</f>
        <v>n/a</v>
      </c>
      <c r="W604" s="668" t="str">
        <f t="shared" si="173"/>
        <v>n/a</v>
      </c>
      <c r="X604" s="669">
        <f t="shared" si="174"/>
        <v>0.61035020381327154</v>
      </c>
      <c r="Y604" s="640"/>
      <c r="Z604" s="618">
        <f t="shared" si="175"/>
        <v>30.651340996168585</v>
      </c>
      <c r="AA604" s="844">
        <f t="shared" si="176"/>
        <v>19.812260536398469</v>
      </c>
      <c r="AB604" s="845">
        <v>12</v>
      </c>
      <c r="AC604" s="824">
        <v>2.61</v>
      </c>
      <c r="AD604" s="824">
        <v>2.5099999999999998</v>
      </c>
      <c r="AE604" s="824">
        <v>2.4500000000000002</v>
      </c>
      <c r="AF604" s="824">
        <v>2.29</v>
      </c>
      <c r="AG604" s="824">
        <v>11.5</v>
      </c>
      <c r="AH604" s="824">
        <v>27.6</v>
      </c>
      <c r="AI604" s="824">
        <v>6.84</v>
      </c>
      <c r="AJ604" s="824">
        <v>36.299999999999997</v>
      </c>
      <c r="AK604" s="824">
        <v>7.870000000000001</v>
      </c>
      <c r="AL604" s="836">
        <v>12850</v>
      </c>
      <c r="AM604" s="830">
        <v>0.1</v>
      </c>
      <c r="AN604" s="824">
        <v>1.26</v>
      </c>
      <c r="AO604" s="705">
        <f t="shared" si="177"/>
        <v>3.8905413998302869</v>
      </c>
      <c r="AP604" s="706">
        <f t="shared" si="178"/>
        <v>23.702801936228756</v>
      </c>
      <c r="AQ604" s="846">
        <f t="shared" si="179"/>
        <v>42.001684854405873</v>
      </c>
      <c r="AR604" s="618">
        <f>INDEX(Historical!$C$7:$C$1227,MATCH(B604,Historical!$B$7:$B$1249,0))*IF(AH604="n/a",1.03,IF(AH604&lt;0,1.01,IF(AH604&gt;10,1.1,(1+AH604/100))))</f>
        <v>0.74800000000000011</v>
      </c>
      <c r="AS604" s="844">
        <f t="shared" si="180"/>
        <v>0.79916320000000007</v>
      </c>
      <c r="AT604" s="844">
        <f t="shared" si="184"/>
        <v>0.8620573438400001</v>
      </c>
      <c r="AU604" s="844">
        <f t="shared" si="184"/>
        <v>0.92990125680020808</v>
      </c>
      <c r="AV604" s="844">
        <f t="shared" si="184"/>
        <v>1.0030844857103844</v>
      </c>
      <c r="AW604" s="618">
        <f t="shared" si="181"/>
        <v>4.3422062863505921</v>
      </c>
      <c r="AX604" s="713">
        <f t="shared" si="182"/>
        <v>8.3972273957659862</v>
      </c>
      <c r="AY604" s="891">
        <v>1.45</v>
      </c>
      <c r="AZ604" s="830">
        <v>18.809999999999999</v>
      </c>
      <c r="BA604" s="830">
        <v>-36.64</v>
      </c>
      <c r="BB604" s="830">
        <v>7.53</v>
      </c>
      <c r="BC604" s="830">
        <v>-12.07</v>
      </c>
      <c r="BD604" s="865"/>
      <c r="BE604" s="594">
        <v>2017</v>
      </c>
      <c r="BF604" s="856">
        <f t="shared" si="183"/>
        <v>1</v>
      </c>
      <c r="BG604" s="840">
        <v>4</v>
      </c>
      <c r="BH604" s="823" t="s">
        <v>4455</v>
      </c>
      <c r="BI604" s="823" t="s">
        <v>4456</v>
      </c>
    </row>
    <row r="605" spans="1:61" s="822" customFormat="1" ht="12.75" hidden="1" customHeight="1" x14ac:dyDescent="0.2">
      <c r="A605" s="822" t="s">
        <v>5109</v>
      </c>
      <c r="B605" s="575" t="s">
        <v>1626</v>
      </c>
      <c r="C605" s="889" t="s">
        <v>4186</v>
      </c>
      <c r="D605" s="889" t="s">
        <v>4187</v>
      </c>
      <c r="E605" s="699">
        <v>12</v>
      </c>
      <c r="F605" s="1153">
        <v>327</v>
      </c>
      <c r="G605" s="1153" t="s">
        <v>105</v>
      </c>
      <c r="H605" s="1153" t="s">
        <v>105</v>
      </c>
      <c r="I605" t="n">
        <v>33.14</v>
      </c>
      <c r="J605" s="618">
        <f t="shared" si="170"/>
        <v>4.4055642727821365</v>
      </c>
      <c r="K605" s="835">
        <v>0.121667</v>
      </c>
      <c r="L605" s="845">
        <v>12</v>
      </c>
      <c r="M605" s="609">
        <f t="shared" si="171"/>
        <v>1.4600040000000001</v>
      </c>
      <c r="N605" s="828" t="s">
        <v>1025</v>
      </c>
      <c r="O605" s="700">
        <v>0.12083333333333333</v>
      </c>
      <c r="P605" s="603">
        <v>44589</v>
      </c>
      <c r="Q605" s="603">
        <v>44607</v>
      </c>
      <c r="R605" s="609">
        <f t="shared" si="172"/>
        <v>0.68993103448275572</v>
      </c>
      <c r="S605" s="667">
        <f>IF(INDEX(Historical!$D$7:$D$1225,MATCH(B605,Historical!$B$7:$B$1249,0))=0,"n/a",(INDEX(Historical!$C$7:$C$1227,MATCH(B605,Historical!$B$7:$B$1249,0))/INDEX(Historical!$D$7:$D$1225,MATCH(B605,Historical!$B$7:$B$1249,0))-1)*100)</f>
        <v>0.75013896609228414</v>
      </c>
      <c r="T605" s="667">
        <f>IF(INDEX(Historical!$F$7:$F$1218,MATCH(B605,Historical!$B$7:$B$1249,0))=0,"n/a",((INDEX(Historical!$C$7:$C$1227,MATCH(B605,Historical!$B$7:$B$1249,0))/INDEX(Historical!$F$7:$F$1218,MATCH(B605,Historical!$B$7:$B$1249,0)))^(1/3)-1)*100)</f>
        <v>0.69923082228569022</v>
      </c>
      <c r="U605" s="667">
        <f>IF(INDEX(Historical!$H$7:$H$1218,MATCH(B605,Historical!$B$7:$B$1249,0))=0,"n/a",((INDEX(Historical!$C$7:$C$1227,MATCH(B605,Historical!$B$7:$B$1249,0))/INDEX(Historical!$H$7:$H$1218,MATCH(B605,Historical!$B$7:$B$1249,0)))^(1/5)-1)*100)</f>
        <v>0.83711793311169735</v>
      </c>
      <c r="V605" s="667">
        <f>IF(INDEX(Historical!$N$7:$N$1218,MATCH(B605,Historical!$B$7:$B$1249,0))=0,"n/a",((INDEX(Historical!$C$7:$C$1227,MATCH(B605,Historical!$B$7:$B$1249,0))/INDEX(Historical!$N$7:$N$1218,MATCH(B605,Historical!$B$7:$B$1249,0)))^(1/10)-1)*100)</f>
        <v>12.020650106915443</v>
      </c>
      <c r="W605" s="668">
        <f t="shared" si="173"/>
        <v>6.9639988325598631E-2</v>
      </c>
      <c r="X605" s="669">
        <f t="shared" si="174"/>
        <v>2.6159935409740542E-2</v>
      </c>
      <c r="Y605" s="834"/>
      <c r="Z605" s="618">
        <f t="shared" si="175"/>
        <v>109.77473684210526</v>
      </c>
      <c r="AA605" s="844">
        <f t="shared" si="176"/>
        <v>24.917293233082706</v>
      </c>
      <c r="AB605" s="845">
        <v>12</v>
      </c>
      <c r="AC605" s="824">
        <v>1.33</v>
      </c>
      <c r="AD605" s="824">
        <v>3.44</v>
      </c>
      <c r="AE605" s="824">
        <v>9.01</v>
      </c>
      <c r="AF605" s="824">
        <v>1.67</v>
      </c>
      <c r="AG605" s="824">
        <v>6.9</v>
      </c>
      <c r="AH605" s="825">
        <v>-13</v>
      </c>
      <c r="AI605" s="825">
        <v>-25.7</v>
      </c>
      <c r="AJ605" s="824">
        <v>32</v>
      </c>
      <c r="AK605" s="824">
        <v>7.0000000000000009</v>
      </c>
      <c r="AL605" s="836">
        <v>5720</v>
      </c>
      <c r="AM605" s="830">
        <v>0.1</v>
      </c>
      <c r="AN605" s="824">
        <v>0.72</v>
      </c>
      <c r="AO605" s="705">
        <f t="shared" si="177"/>
        <v>-19.674611027188874</v>
      </c>
      <c r="AP605" s="706">
        <f t="shared" si="178"/>
        <v>5.2426822058938338</v>
      </c>
      <c r="AQ605" s="846">
        <f t="shared" si="179"/>
        <v>35.993267315780699</v>
      </c>
      <c r="AR605" s="618">
        <f>INDEX(Historical!$C$7:$C$1227,MATCH(B605,Historical!$B$7:$B$1249,0))*IF(AH605="n/a",1.03,IF(AH605&lt;0,1.01,IF(AH605&gt;10,1.1,(1+AH605/100))))</f>
        <v>1.46449596</v>
      </c>
      <c r="AS605" s="844">
        <f t="shared" si="180"/>
        <v>1.4791409196</v>
      </c>
      <c r="AT605" s="844">
        <f t="shared" si="184"/>
        <v>1.5826807839720001</v>
      </c>
      <c r="AU605" s="844">
        <f t="shared" si="184"/>
        <v>1.6934684388500403</v>
      </c>
      <c r="AV605" s="844">
        <f t="shared" si="184"/>
        <v>1.8120112295695432</v>
      </c>
      <c r="AW605" s="618">
        <f t="shared" si="181"/>
        <v>8.0317973319915836</v>
      </c>
      <c r="AX605" s="713">
        <f t="shared" si="182"/>
        <v>24.235960567264886</v>
      </c>
      <c r="AY605" s="891">
        <v>0.99</v>
      </c>
      <c r="AZ605" s="830">
        <v>23.91</v>
      </c>
      <c r="BA605" s="830">
        <v>-31.819999999999997</v>
      </c>
      <c r="BB605" s="830">
        <v>8.6900000000000013</v>
      </c>
      <c r="BC605" s="830">
        <v>-2.96</v>
      </c>
      <c r="BD605" s="865"/>
      <c r="BE605" s="594">
        <v>2011</v>
      </c>
      <c r="BF605" s="856">
        <f t="shared" si="183"/>
        <v>1</v>
      </c>
      <c r="BG605" s="840">
        <v>3.9</v>
      </c>
      <c r="BH605" s="823" t="s">
        <v>4455</v>
      </c>
      <c r="BI605" s="823" t="s">
        <v>4457</v>
      </c>
    </row>
    <row r="606" spans="1:61" s="822" customFormat="1" ht="12.75" hidden="1" customHeight="1" x14ac:dyDescent="0.2">
      <c r="A606" s="829" t="s">
        <v>5110</v>
      </c>
      <c r="B606" s="575" t="s">
        <v>1568</v>
      </c>
      <c r="C606" s="889" t="s">
        <v>107</v>
      </c>
      <c r="D606" s="889" t="s">
        <v>4205</v>
      </c>
      <c r="E606" s="699">
        <v>10</v>
      </c>
      <c r="F606" s="1153">
        <v>501</v>
      </c>
      <c r="G606" s="1111" t="s">
        <v>114</v>
      </c>
      <c r="H606" s="1111" t="s">
        <v>114</v>
      </c>
      <c r="I606">
        <v>35.22</v>
      </c>
      <c r="J606" s="618">
        <f t="shared" si="170"/>
        <v>3.5207268597387849</v>
      </c>
      <c r="K606" s="835">
        <v>0.31</v>
      </c>
      <c r="L606" s="845">
        <v>4</v>
      </c>
      <c r="M606" s="609">
        <f t="shared" si="171"/>
        <v>1.24</v>
      </c>
      <c r="N606" s="828" t="s">
        <v>167</v>
      </c>
      <c r="O606" s="700">
        <v>0.3</v>
      </c>
      <c r="P606" s="603">
        <v>44867</v>
      </c>
      <c r="Q606" s="603">
        <v>44882</v>
      </c>
      <c r="R606" s="609">
        <f t="shared" si="172"/>
        <v>3.3333333333333366</v>
      </c>
      <c r="S606" s="667">
        <f>IF(INDEX(Historical!$D$7:$D$1225,MATCH(B606,Historical!$B$7:$B$1249,0))=0,"n/a",(INDEX(Historical!$C$7:$C$1227,MATCH(B606,Historical!$B$7:$B$1249,0))/INDEX(Historical!$D$7:$D$1225,MATCH(B606,Historical!$B$7:$B$1249,0))-1)*100)</f>
        <v>0.89285714285711748</v>
      </c>
      <c r="T606" s="667">
        <f>IF(INDEX(Historical!$F$7:$F$1218,MATCH(B606,Historical!$B$7:$B$1249,0))=0,"n/a",((INDEX(Historical!$C$7:$C$1227,MATCH(B606,Historical!$B$7:$B$1249,0))/INDEX(Historical!$F$7:$F$1218,MATCH(B606,Historical!$B$7:$B$1249,0)))^(1/3)-1)*100)</f>
        <v>4.5075699869106645</v>
      </c>
      <c r="U606" s="667">
        <f>IF(INDEX(Historical!$H$7:$H$1218,MATCH(B606,Historical!$B$7:$B$1249,0))=0,"n/a",((INDEX(Historical!$C$7:$C$1227,MATCH(B606,Historical!$B$7:$B$1249,0))/INDEX(Historical!$H$7:$H$1218,MATCH(B606,Historical!$B$7:$B$1249,0)))^(1/5)-1)*100)</f>
        <v>7.9735905589465084</v>
      </c>
      <c r="V606" s="667">
        <f>IF(INDEX(Historical!$N$7:$N$1218,MATCH(B606,Historical!$B$7:$B$1249,0))=0,"n/a",((INDEX(Historical!$C$7:$C$1227,MATCH(B606,Historical!$B$7:$B$1249,0))/INDEX(Historical!$N$7:$N$1218,MATCH(B606,Historical!$B$7:$B$1249,0)))^(1/10)-1)*100)</f>
        <v>6.535100353863732</v>
      </c>
      <c r="W606" s="668">
        <f t="shared" si="173"/>
        <v>1.2201175387050178</v>
      </c>
      <c r="X606" s="669">
        <f t="shared" si="174"/>
        <v>1.2081197816585618</v>
      </c>
      <c r="Y606" s="640"/>
      <c r="Z606" s="618">
        <f t="shared" si="175"/>
        <v>41.19601328903655</v>
      </c>
      <c r="AA606" s="844">
        <f t="shared" si="176"/>
        <v>11.700996677740864</v>
      </c>
      <c r="AB606" s="845">
        <v>12</v>
      </c>
      <c r="AC606" s="824">
        <v>3.01</v>
      </c>
      <c r="AD606" s="824">
        <v>1.23</v>
      </c>
      <c r="AE606" s="824">
        <v>4.7</v>
      </c>
      <c r="AF606" s="824">
        <v>1.25</v>
      </c>
      <c r="AG606" s="824">
        <v>10.5</v>
      </c>
      <c r="AH606" s="824">
        <v>424.6</v>
      </c>
      <c r="AI606" s="824">
        <v>-1.24</v>
      </c>
      <c r="AJ606" s="824">
        <v>6.6000000000000005</v>
      </c>
      <c r="AK606" s="824">
        <v>10</v>
      </c>
      <c r="AL606" s="836">
        <v>1450</v>
      </c>
      <c r="AM606" s="830">
        <v>0.6</v>
      </c>
      <c r="AN606" s="824">
        <v>0.06</v>
      </c>
      <c r="AO606" s="705">
        <f t="shared" si="177"/>
        <v>-0.20667925905557105</v>
      </c>
      <c r="AP606" s="706">
        <f t="shared" si="178"/>
        <v>11.494317418685293</v>
      </c>
      <c r="AQ606" s="846">
        <f t="shared" si="179"/>
        <v>-19.373988627391249</v>
      </c>
      <c r="AR606" s="618">
        <f>INDEX(Historical!$C$7:$C$1227,MATCH(B606,Historical!$B$7:$B$1249,0))*IF(AH606="n/a",1.03,IF(AH606&lt;0,1.01,IF(AH606&gt;10,1.1,(1+AH606/100))))</f>
        <v>1.2429999999999999</v>
      </c>
      <c r="AS606" s="844">
        <f t="shared" si="180"/>
        <v>1.2554299999999998</v>
      </c>
      <c r="AT606" s="844">
        <f t="shared" si="184"/>
        <v>1.380973</v>
      </c>
      <c r="AU606" s="844">
        <f t="shared" si="184"/>
        <v>1.5190703000000001</v>
      </c>
      <c r="AV606" s="844">
        <f t="shared" si="184"/>
        <v>1.6709773300000001</v>
      </c>
      <c r="AW606" s="618">
        <f t="shared" si="181"/>
        <v>7.0694506300000004</v>
      </c>
      <c r="AX606" s="713">
        <f t="shared" si="182"/>
        <v>20.072261868256675</v>
      </c>
      <c r="AY606" s="891">
        <v>0.75</v>
      </c>
      <c r="AZ606" s="830">
        <v>41.15</v>
      </c>
      <c r="BA606" s="830">
        <v>-2.5299999999999998</v>
      </c>
      <c r="BB606" s="830">
        <v>9.5200000000000014</v>
      </c>
      <c r="BC606" s="830">
        <v>22.18</v>
      </c>
      <c r="BD606" s="865"/>
      <c r="BE606" s="594">
        <v>2013</v>
      </c>
      <c r="BF606" s="856">
        <f t="shared" si="183"/>
        <v>1</v>
      </c>
      <c r="BG606" s="840">
        <v>1.3</v>
      </c>
      <c r="BH606" s="823" t="s">
        <v>4455</v>
      </c>
      <c r="BI606" s="823" t="s">
        <v>4456</v>
      </c>
    </row>
    <row r="607" spans="1:61" s="822" customFormat="1" ht="12.75" hidden="1" customHeight="1" x14ac:dyDescent="0.2">
      <c r="A607" s="829" t="s">
        <v>5112</v>
      </c>
      <c r="B607" s="575" t="s">
        <v>788</v>
      </c>
      <c r="C607" s="889" t="s">
        <v>152</v>
      </c>
      <c r="D607" s="889" t="s">
        <v>4191</v>
      </c>
      <c r="E607" s="699">
        <v>18</v>
      </c>
      <c r="F607" s="1153">
        <v>221</v>
      </c>
      <c r="G607" s="1083" t="s">
        <v>105</v>
      </c>
      <c r="H607" s="1083" t="s">
        <v>105</v>
      </c>
      <c r="I607" t="n">
        <v>180.51</v>
      </c>
      <c r="J607" s="618">
        <f t="shared" si="170"/>
        <v>1.0414935460639299</v>
      </c>
      <c r="K607" s="835">
        <v>0.47</v>
      </c>
      <c r="L607" s="845">
        <v>4</v>
      </c>
      <c r="M607" s="609">
        <f t="shared" si="171"/>
        <v>1.88</v>
      </c>
      <c r="N607" s="828" t="s">
        <v>285</v>
      </c>
      <c r="O607" s="700">
        <v>0.43</v>
      </c>
      <c r="P607" s="603">
        <v>44810</v>
      </c>
      <c r="Q607" s="603">
        <v>44827</v>
      </c>
      <c r="R607" s="609">
        <f t="shared" si="172"/>
        <v>9.302325581395344</v>
      </c>
      <c r="S607" s="667">
        <f>IF(INDEX(Historical!$D$7:$D$1225,MATCH(B607,Historical!$B$7:$B$1249,0))=0,"n/a",(INDEX(Historical!$C$7:$C$1227,MATCH(B607,Historical!$B$7:$B$1249,0))/INDEX(Historical!$D$7:$D$1225,MATCH(B607,Historical!$B$7:$B$1249,0))-1)*100)</f>
        <v>7.7922077922077948</v>
      </c>
      <c r="T607" s="667">
        <f>IF(INDEX(Historical!$F$7:$F$1218,MATCH(B607,Historical!$B$7:$B$1249,0))=0,"n/a",((INDEX(Historical!$C$7:$C$1227,MATCH(B607,Historical!$B$7:$B$1249,0))/INDEX(Historical!$F$7:$F$1218,MATCH(B607,Historical!$B$7:$B$1249,0)))^(1/3)-1)*100)</f>
        <v>8.4896342939231761</v>
      </c>
      <c r="U607" s="667">
        <f>IF(INDEX(Historical!$H$7:$H$1218,MATCH(B607,Historical!$B$7:$B$1249,0))=0,"n/a",((INDEX(Historical!$C$7:$C$1227,MATCH(B607,Historical!$B$7:$B$1249,0))/INDEX(Historical!$H$7:$H$1218,MATCH(B607,Historical!$B$7:$B$1249,0)))^(1/5)-1)*100)</f>
        <v>9.385673350658541</v>
      </c>
      <c r="V607" s="667">
        <f>IF(INDEX(Historical!$N$7:$N$1218,MATCH(B607,Historical!$B$7:$B$1249,0))=0,"n/a",((INDEX(Historical!$C$7:$C$1227,MATCH(B607,Historical!$B$7:$B$1249,0))/INDEX(Historical!$N$7:$N$1218,MATCH(B607,Historical!$B$7:$B$1249,0)))^(1/10)-1)*100)</f>
        <v>10.000031976494505</v>
      </c>
      <c r="W607" s="668">
        <f t="shared" si="173"/>
        <v>0.9385643338661277</v>
      </c>
      <c r="X607" s="669">
        <f t="shared" si="174"/>
        <v>0.66096291201820712</v>
      </c>
      <c r="Y607" s="833" t="s">
        <v>717</v>
      </c>
      <c r="Z607" s="618" t="str">
        <f t="shared" si="175"/>
        <v>n/a</v>
      </c>
      <c r="AA607" s="844" t="str">
        <f t="shared" si="176"/>
        <v>n/a</v>
      </c>
      <c r="AB607" s="845">
        <v>3</v>
      </c>
      <c r="AC607" s="824">
        <v>-0.11</v>
      </c>
      <c r="AD607" s="824" t="s">
        <v>135</v>
      </c>
      <c r="AE607" s="824">
        <v>3.67</v>
      </c>
      <c r="AF607" s="824">
        <v>3.07</v>
      </c>
      <c r="AG607" s="824">
        <v>-0.1</v>
      </c>
      <c r="AH607" s="824">
        <v>-46.400000000000006</v>
      </c>
      <c r="AI607" s="824">
        <v>9.4600000000000009</v>
      </c>
      <c r="AJ607" s="824">
        <v>14.2</v>
      </c>
      <c r="AK607" s="824">
        <v>10</v>
      </c>
      <c r="AL607" s="836">
        <v>17540</v>
      </c>
      <c r="AM607" s="830">
        <v>0.2</v>
      </c>
      <c r="AN607" s="824">
        <v>0.52</v>
      </c>
      <c r="AO607" s="705" t="str">
        <f t="shared" si="177"/>
        <v>n/a</v>
      </c>
      <c r="AP607" s="706">
        <f t="shared" si="178"/>
        <v>10.42716689672247</v>
      </c>
      <c r="AQ607" s="846" t="str">
        <f t="shared" si="179"/>
        <v>n/a</v>
      </c>
      <c r="AR607" s="618">
        <f>INDEX(Historical!$C$7:$C$1227,MATCH(B607,Historical!$B$7:$B$1249,0))*IF(AH607="n/a",1.03,IF(AH607&lt;0,1.01,IF(AH607&gt;10,1.1,(1+AH607/100))))</f>
        <v>1.6765999999999999</v>
      </c>
      <c r="AS607" s="844">
        <f t="shared" si="180"/>
        <v>1.8352063599999999</v>
      </c>
      <c r="AT607" s="844">
        <f t="shared" si="184"/>
        <v>2.0187269960000003</v>
      </c>
      <c r="AU607" s="844">
        <f t="shared" si="184"/>
        <v>2.2205996956000007</v>
      </c>
      <c r="AV607" s="844">
        <f t="shared" si="184"/>
        <v>2.4426596651600008</v>
      </c>
      <c r="AW607" s="618">
        <f t="shared" si="181"/>
        <v>10.193792716760001</v>
      </c>
      <c r="AX607" s="713">
        <f t="shared" si="182"/>
        <v>5.6472177257548068</v>
      </c>
      <c r="AY607" s="891">
        <v>0.81</v>
      </c>
      <c r="AZ607" s="830">
        <v>16.66</v>
      </c>
      <c r="BA607" s="830">
        <v>-27.43</v>
      </c>
      <c r="BB607" s="830">
        <v>9.32</v>
      </c>
      <c r="BC607" s="830">
        <v>-10.83</v>
      </c>
      <c r="BD607" s="865"/>
      <c r="BE607" s="594">
        <v>2005</v>
      </c>
      <c r="BF607" s="856">
        <f t="shared" si="183"/>
        <v>2</v>
      </c>
      <c r="BG607" s="840">
        <v>-0.1</v>
      </c>
      <c r="BH607" s="823" t="s">
        <v>4455</v>
      </c>
      <c r="BI607" s="823" t="s">
        <v>4456</v>
      </c>
    </row>
    <row r="608" spans="1:61" s="822" customFormat="1" ht="12.75" hidden="1" customHeight="1" x14ac:dyDescent="0.2">
      <c r="A608" s="839" t="s">
        <v>5113</v>
      </c>
      <c r="B608" s="575" t="s">
        <v>1638</v>
      </c>
      <c r="C608" s="889" t="s">
        <v>122</v>
      </c>
      <c r="D608" s="889" t="s">
        <v>4222</v>
      </c>
      <c r="E608" s="699">
        <v>12</v>
      </c>
      <c r="F608" s="1153">
        <v>353</v>
      </c>
      <c r="G608" s="1153" t="s">
        <v>36</v>
      </c>
      <c r="H608" s="1153" t="s">
        <v>114</v>
      </c>
      <c r="I608" t="n">
        <v>108.41</v>
      </c>
      <c r="J608" s="618">
        <f t="shared" si="170"/>
        <v>1.2544968176367495</v>
      </c>
      <c r="K608" s="835">
        <v>0.34</v>
      </c>
      <c r="L608" s="845">
        <v>4</v>
      </c>
      <c r="M608" s="609">
        <f t="shared" si="171"/>
        <v>1.36</v>
      </c>
      <c r="N608" s="828" t="s">
        <v>238</v>
      </c>
      <c r="O608" s="700">
        <v>0.26</v>
      </c>
      <c r="P608" s="603">
        <v>44650</v>
      </c>
      <c r="Q608" s="603">
        <v>44666</v>
      </c>
      <c r="R608" s="609">
        <f t="shared" si="172"/>
        <v>30.769230769230777</v>
      </c>
      <c r="S608" s="667">
        <f>IF(INDEX(Historical!$D$7:$D$1225,MATCH(B608,Historical!$B$7:$B$1249,0))=0,"n/a",(INDEX(Historical!$C$7:$C$1227,MATCH(B608,Historical!$B$7:$B$1249,0))/INDEX(Historical!$D$7:$D$1225,MATCH(B608,Historical!$B$7:$B$1249,0))-1)*100)</f>
        <v>4.0404040404040442</v>
      </c>
      <c r="T608" s="667">
        <f>IF(INDEX(Historical!$F$7:$F$1218,MATCH(B608,Historical!$B$7:$B$1249,0))=0,"n/a",((INDEX(Historical!$C$7:$C$1227,MATCH(B608,Historical!$B$7:$B$1249,0))/INDEX(Historical!$F$7:$F$1218,MATCH(B608,Historical!$B$7:$B$1249,0)))^(1/3)-1)*100)</f>
        <v>12.807620813443643</v>
      </c>
      <c r="U608" s="667">
        <f>IF(INDEX(Historical!$H$7:$H$1218,MATCH(B608,Historical!$B$7:$B$1249,0))=0,"n/a",((INDEX(Historical!$C$7:$C$1227,MATCH(B608,Historical!$B$7:$B$1249,0))/INDEX(Historical!$H$7:$H$1218,MATCH(B608,Historical!$B$7:$B$1249,0)))^(1/5)-1)*100)</f>
        <v>13.062470424036388</v>
      </c>
      <c r="V608" s="667">
        <f>IF(INDEX(Historical!$N$7:$N$1218,MATCH(B608,Historical!$B$7:$B$1249,0))=0,"n/a",((INDEX(Historical!$C$7:$C$1227,MATCH(B608,Historical!$B$7:$B$1249,0))/INDEX(Historical!$N$7:$N$1218,MATCH(B608,Historical!$B$7:$B$1249,0)))^(1/10)-1)*100)</f>
        <v>10.631957224262866</v>
      </c>
      <c r="W608" s="668">
        <f t="shared" si="173"/>
        <v>1.2286044938392831</v>
      </c>
      <c r="X608" s="669">
        <f t="shared" si="174"/>
        <v>0.22367243876774637</v>
      </c>
      <c r="Y608" s="631"/>
      <c r="Z608" s="618">
        <f t="shared" si="175"/>
        <v>5.9964726631393299</v>
      </c>
      <c r="AA608" s="844">
        <f t="shared" si="176"/>
        <v>4.7799823633156961</v>
      </c>
      <c r="AB608" s="845">
        <v>12</v>
      </c>
      <c r="AC608" s="824">
        <v>22.68</v>
      </c>
      <c r="AD608" s="824">
        <v>0.16</v>
      </c>
      <c r="AE608" s="824">
        <v>0.81</v>
      </c>
      <c r="AF608" s="824">
        <v>2.3199999999999998</v>
      </c>
      <c r="AG608" s="824">
        <v>59.9</v>
      </c>
      <c r="AH608" s="825">
        <v>499.7</v>
      </c>
      <c r="AI608" s="825">
        <v>-50.3</v>
      </c>
      <c r="AJ608" s="824">
        <v>58.4</v>
      </c>
      <c r="AK608" s="824">
        <v>28.060000000000002</v>
      </c>
      <c r="AL608" s="836">
        <v>18450</v>
      </c>
      <c r="AM608" s="830">
        <v>5.7</v>
      </c>
      <c r="AN608" s="824">
        <v>0.38</v>
      </c>
      <c r="AO608" s="705">
        <f t="shared" si="177"/>
        <v>9.5369848783574405</v>
      </c>
      <c r="AP608" s="706">
        <f t="shared" si="178"/>
        <v>14.316967241673137</v>
      </c>
      <c r="AQ608" s="846">
        <f t="shared" si="179"/>
        <v>-29.795349685865091</v>
      </c>
      <c r="AR608" s="618">
        <f>INDEX(Historical!$C$7:$C$1227,MATCH(B608,Historical!$B$7:$B$1249,0))*IF(AH608="n/a",1.03,IF(AH608&lt;0,1.01,IF(AH608&gt;10,1.1,(1+AH608/100))))</f>
        <v>1.1330000000000002</v>
      </c>
      <c r="AS608" s="844">
        <f t="shared" si="180"/>
        <v>1.1443300000000003</v>
      </c>
      <c r="AT608" s="844">
        <f t="shared" si="184"/>
        <v>1.2587630000000005</v>
      </c>
      <c r="AU608" s="844">
        <f t="shared" si="184"/>
        <v>1.3846393000000008</v>
      </c>
      <c r="AV608" s="844">
        <f t="shared" si="184"/>
        <v>1.5231032300000009</v>
      </c>
      <c r="AW608" s="618">
        <f t="shared" si="181"/>
        <v>6.443835530000003</v>
      </c>
      <c r="AX608" s="713">
        <f t="shared" si="182"/>
        <v>5.9439493865879562</v>
      </c>
      <c r="AY608" s="891">
        <v>1.49</v>
      </c>
      <c r="AZ608" s="830">
        <v>105.64</v>
      </c>
      <c r="BA608" s="830">
        <v>-2.67</v>
      </c>
      <c r="BB608" s="830">
        <v>17.990000000000002</v>
      </c>
      <c r="BC608" s="830">
        <v>29.68</v>
      </c>
      <c r="BD608" s="865"/>
      <c r="BE608" s="594">
        <v>2011</v>
      </c>
      <c r="BF608" s="856">
        <f t="shared" si="183"/>
        <v>1</v>
      </c>
      <c r="BG608" s="840">
        <v>32.4</v>
      </c>
      <c r="BH608" s="823" t="s">
        <v>4455</v>
      </c>
      <c r="BI608" s="823" t="s">
        <v>4456</v>
      </c>
    </row>
    <row r="609" spans="1:61" s="822" customFormat="1" ht="12.75" hidden="1" customHeight="1" x14ac:dyDescent="0.2">
      <c r="A609" s="839" t="s">
        <v>5114</v>
      </c>
      <c r="B609" s="575" t="s">
        <v>4324</v>
      </c>
      <c r="C609" s="889" t="s">
        <v>4186</v>
      </c>
      <c r="D609" s="889" t="s">
        <v>4187</v>
      </c>
      <c r="E609" s="699">
        <v>8</v>
      </c>
      <c r="F609" s="1153">
        <v>592</v>
      </c>
      <c r="G609" s="1127" t="s">
        <v>105</v>
      </c>
      <c r="H609" s="1127" t="s">
        <v>105</v>
      </c>
      <c r="I609" t="n">
        <v>31.98</v>
      </c>
      <c r="J609" s="618">
        <f t="shared" si="170"/>
        <v>5.1282051282051277</v>
      </c>
      <c r="K609" s="835">
        <v>0.41</v>
      </c>
      <c r="L609" s="845">
        <v>4</v>
      </c>
      <c r="M609" s="609">
        <f t="shared" si="171"/>
        <v>1.64</v>
      </c>
      <c r="N609" s="828" t="s">
        <v>316</v>
      </c>
      <c r="O609" s="700">
        <v>0.38500000000000001</v>
      </c>
      <c r="P609" s="603">
        <v>44833</v>
      </c>
      <c r="Q609" s="603">
        <v>44851</v>
      </c>
      <c r="R609" s="609">
        <f t="shared" si="172"/>
        <v>6.4935064935064846</v>
      </c>
      <c r="S609" s="667">
        <f>IF(INDEX(Historical!$D$7:$D$1225,MATCH(B609,Historical!$B$7:$B$1249,0))=0,"n/a",(INDEX(Historical!$C$7:$C$1227,MATCH(B609,Historical!$B$7:$B$1249,0))/INDEX(Historical!$D$7:$D$1225,MATCH(B609,Historical!$B$7:$B$1249,0))-1)*100)</f>
        <v>3.9007092198581672</v>
      </c>
      <c r="T609" s="667">
        <f>IF(INDEX(Historical!$F$7:$F$1218,MATCH(B609,Historical!$B$7:$B$1249,0))=0,"n/a",((INDEX(Historical!$C$7:$C$1227,MATCH(B609,Historical!$B$7:$B$1249,0))/INDEX(Historical!$F$7:$F$1218,MATCH(B609,Historical!$B$7:$B$1249,0)))^(1/3)-1)*100)</f>
        <v>5.1531676221949319</v>
      </c>
      <c r="U609" s="667">
        <f>IF(INDEX(Historical!$H$7:$H$1218,MATCH(B609,Historical!$B$7:$B$1249,0))=0,"n/a",((INDEX(Historical!$C$7:$C$1227,MATCH(B609,Historical!$B$7:$B$1249,0))/INDEX(Historical!$H$7:$H$1218,MATCH(B609,Historical!$B$7:$B$1249,0)))^(1/5)-1)*100)</f>
        <v>5.8982998859047564</v>
      </c>
      <c r="V609" s="667" t="str">
        <f>IF(INDEX(Historical!$N$7:$N$1218,MATCH(B609,Historical!$B$7:$B$1249,0))=0,"n/a",((INDEX(Historical!$C$7:$C$1227,MATCH(B609,Historical!$B$7:$B$1249,0))/INDEX(Historical!$N$7:$N$1218,MATCH(B609,Historical!$B$7:$B$1249,0)))^(1/10)-1)*100)</f>
        <v>n/a</v>
      </c>
      <c r="W609" s="668" t="str">
        <f t="shared" si="173"/>
        <v>n/a</v>
      </c>
      <c r="X609" s="669">
        <f t="shared" si="174"/>
        <v>0.95133869127496073</v>
      </c>
      <c r="Y609" s="738"/>
      <c r="Z609" s="618">
        <f t="shared" si="175"/>
        <v>141.37931034482759</v>
      </c>
      <c r="AA609" s="844">
        <f t="shared" si="176"/>
        <v>27.568965517241381</v>
      </c>
      <c r="AB609" s="845">
        <v>12</v>
      </c>
      <c r="AC609" s="824">
        <v>1.1599999999999999</v>
      </c>
      <c r="AD609" s="824">
        <v>4.5199999999999996</v>
      </c>
      <c r="AE609" s="824">
        <v>10.17</v>
      </c>
      <c r="AF609" s="824">
        <v>1.68</v>
      </c>
      <c r="AG609" s="824">
        <v>6.1</v>
      </c>
      <c r="AH609" s="824">
        <v>18.2</v>
      </c>
      <c r="AI609" s="824">
        <v>-2.19</v>
      </c>
      <c r="AJ609" s="824">
        <v>6.2</v>
      </c>
      <c r="AK609" s="824">
        <v>6.09</v>
      </c>
      <c r="AL609" s="836">
        <v>9000</v>
      </c>
      <c r="AM609" s="830">
        <v>0.3</v>
      </c>
      <c r="AN609" s="824">
        <v>0.91</v>
      </c>
      <c r="AO609" s="705">
        <f t="shared" si="177"/>
        <v>-16.542460503131498</v>
      </c>
      <c r="AP609" s="706">
        <f t="shared" si="178"/>
        <v>11.026505014109883</v>
      </c>
      <c r="AQ609" s="846">
        <f t="shared" si="179"/>
        <v>43.474135600138375</v>
      </c>
      <c r="AR609" s="618">
        <f>INDEX(Historical!$C$7:$C$1227,MATCH(B609,Historical!$B$7:$B$1249,0))*IF(AH609="n/a",1.03,IF(AH609&lt;0,1.01,IF(AH609&gt;10,1.1,(1+AH609/100))))</f>
        <v>1.6115000000000002</v>
      </c>
      <c r="AS609" s="844">
        <f t="shared" si="180"/>
        <v>1.6276150000000003</v>
      </c>
      <c r="AT609" s="844">
        <f t="shared" si="184"/>
        <v>1.7267367535000002</v>
      </c>
      <c r="AU609" s="844">
        <f t="shared" si="184"/>
        <v>1.8318950217881502</v>
      </c>
      <c r="AV609" s="844">
        <f t="shared" si="184"/>
        <v>1.9434574286150486</v>
      </c>
      <c r="AW609" s="618">
        <f t="shared" si="181"/>
        <v>8.7412042039031999</v>
      </c>
      <c r="AX609" s="713">
        <f t="shared" si="182"/>
        <v>27.333346478746716</v>
      </c>
      <c r="AY609" s="891">
        <v>0.97</v>
      </c>
      <c r="AZ609" s="830">
        <v>30.31</v>
      </c>
      <c r="BA609" s="830">
        <v>-8.83</v>
      </c>
      <c r="BB609" s="830">
        <v>0.94000000000000006</v>
      </c>
      <c r="BC609" s="830">
        <v>9.74</v>
      </c>
      <c r="BD609" s="865"/>
      <c r="BE609" s="594">
        <v>2015</v>
      </c>
      <c r="BF609" s="856">
        <f t="shared" si="183"/>
        <v>1</v>
      </c>
      <c r="BG609" s="840">
        <v>3.1</v>
      </c>
      <c r="BH609" s="823" t="s">
        <v>4455</v>
      </c>
      <c r="BI609" s="823" t="s">
        <v>4457</v>
      </c>
    </row>
    <row r="610" spans="1:61" s="822" customFormat="1" ht="12.75" hidden="1" customHeight="1" x14ac:dyDescent="0.2">
      <c r="A610" s="822" t="s">
        <v>5115</v>
      </c>
      <c r="B610" s="575" t="s">
        <v>1636</v>
      </c>
      <c r="C610" s="889" t="s">
        <v>107</v>
      </c>
      <c r="D610" s="889" t="s">
        <v>4201</v>
      </c>
      <c r="E610" s="699">
        <v>12</v>
      </c>
      <c r="F610" s="1153">
        <v>380</v>
      </c>
      <c r="G610" s="1153" t="s">
        <v>114</v>
      </c>
      <c r="H610" s="1153" t="s">
        <v>114</v>
      </c>
      <c r="I610" t="n">
        <v>79.03</v>
      </c>
      <c r="J610" s="618">
        <f t="shared" si="170"/>
        <v>3.188662533215235</v>
      </c>
      <c r="K610" s="835">
        <v>0.63</v>
      </c>
      <c r="L610" s="845">
        <v>4</v>
      </c>
      <c r="M610" s="609">
        <f t="shared" si="171"/>
        <v>2.52</v>
      </c>
      <c r="N610" s="828" t="s">
        <v>217</v>
      </c>
      <c r="O610" s="700">
        <v>0.56999999999999995</v>
      </c>
      <c r="P610" s="603">
        <v>44834</v>
      </c>
      <c r="Q610" s="603">
        <v>44847</v>
      </c>
      <c r="R610" s="609">
        <f t="shared" si="172"/>
        <v>10.526315789473696</v>
      </c>
      <c r="S610" s="667">
        <f>IF(INDEX(Historical!$D$7:$D$1225,MATCH(B610,Historical!$B$7:$B$1249,0))=0,"n/a",(INDEX(Historical!$C$7:$C$1227,MATCH(B610,Historical!$B$7:$B$1249,0))/INDEX(Historical!$D$7:$D$1225,MATCH(B610,Historical!$B$7:$B$1249,0))-1)*100)</f>
        <v>2.4038461538461453</v>
      </c>
      <c r="T610" s="667">
        <f>IF(INDEX(Historical!$F$7:$F$1218,MATCH(B610,Historical!$B$7:$B$1249,0))=0,"n/a",((INDEX(Historical!$C$7:$C$1227,MATCH(B610,Historical!$B$7:$B$1249,0))/INDEX(Historical!$F$7:$F$1218,MATCH(B610,Historical!$B$7:$B$1249,0)))^(1/3)-1)*100)</f>
        <v>6.1662637419033217</v>
      </c>
      <c r="U610" s="667">
        <f>IF(INDEX(Historical!$H$7:$H$1218,MATCH(B610,Historical!$B$7:$B$1249,0))=0,"n/a",((INDEX(Historical!$C$7:$C$1227,MATCH(B610,Historical!$B$7:$B$1249,0))/INDEX(Historical!$H$7:$H$1218,MATCH(B610,Historical!$B$7:$B$1249,0)))^(1/5)-1)*100)</f>
        <v>8.7552706572454841</v>
      </c>
      <c r="V610" s="667">
        <f>IF(INDEX(Historical!$N$7:$N$1218,MATCH(B610,Historical!$B$7:$B$1249,0))=0,"n/a",((INDEX(Historical!$C$7:$C$1227,MATCH(B610,Historical!$B$7:$B$1249,0))/INDEX(Historical!$N$7:$N$1218,MATCH(B610,Historical!$B$7:$B$1249,0)))^(1/10)-1)*100)</f>
        <v>14.498999393623023</v>
      </c>
      <c r="W610" s="668">
        <f t="shared" si="173"/>
        <v>0.60385343978262684</v>
      </c>
      <c r="X610" s="669">
        <f t="shared" si="174"/>
        <v>1.1370481373046084</v>
      </c>
      <c r="Y610" s="640"/>
      <c r="Z610" s="618">
        <f t="shared" si="175"/>
        <v>35.69405099150142</v>
      </c>
      <c r="AA610" s="844">
        <f t="shared" si="176"/>
        <v>11.194050991501417</v>
      </c>
      <c r="AB610" s="845">
        <v>12</v>
      </c>
      <c r="AC610" s="824">
        <v>7.06</v>
      </c>
      <c r="AD610" s="824">
        <v>2.15</v>
      </c>
      <c r="AE610" s="824">
        <v>9.41</v>
      </c>
      <c r="AF610" s="824">
        <v>1.1499999999999999</v>
      </c>
      <c r="AG610" s="824">
        <v>10.8</v>
      </c>
      <c r="AH610" s="824">
        <v>13.700000000000001</v>
      </c>
      <c r="AI610" s="824">
        <v>16.100000000000001</v>
      </c>
      <c r="AJ610" s="824">
        <v>7.7</v>
      </c>
      <c r="AK610" s="824">
        <v>4.87</v>
      </c>
      <c r="AL610" s="836">
        <v>26970</v>
      </c>
      <c r="AM610" s="830">
        <v>0.1</v>
      </c>
      <c r="AN610" s="824">
        <v>0.59</v>
      </c>
      <c r="AO610" s="705">
        <f t="shared" si="177"/>
        <v>0.74988219895930186</v>
      </c>
      <c r="AP610" s="706">
        <f t="shared" si="178"/>
        <v>11.943933190460719</v>
      </c>
      <c r="AQ610" s="846">
        <f t="shared" si="179"/>
        <v>-24.360038074436307</v>
      </c>
      <c r="AR610" s="618">
        <f>INDEX(Historical!$C$7:$C$1227,MATCH(B610,Historical!$B$7:$B$1249,0))*IF(AH610="n/a",1.03,IF(AH610&lt;0,1.01,IF(AH610&gt;10,1.1,(1+AH610/100))))</f>
        <v>2.343</v>
      </c>
      <c r="AS610" s="844">
        <f t="shared" si="180"/>
        <v>2.5773000000000001</v>
      </c>
      <c r="AT610" s="844">
        <f t="shared" si="184"/>
        <v>2.7028145100000001</v>
      </c>
      <c r="AU610" s="844">
        <f t="shared" si="184"/>
        <v>2.8344415766369999</v>
      </c>
      <c r="AV610" s="844">
        <f t="shared" si="184"/>
        <v>2.9724788814192218</v>
      </c>
      <c r="AW610" s="618">
        <f t="shared" si="181"/>
        <v>13.430034968056223</v>
      </c>
      <c r="AX610" s="713">
        <f t="shared" si="182"/>
        <v>16.993591000956883</v>
      </c>
      <c r="AY610" s="891">
        <v>1.62</v>
      </c>
      <c r="AZ610" s="830">
        <v>35.92</v>
      </c>
      <c r="BA610" s="830">
        <v>-24.03</v>
      </c>
      <c r="BB610" s="830">
        <v>14.000000000000002</v>
      </c>
      <c r="BC610" s="830">
        <v>9.3000000000000007</v>
      </c>
      <c r="BD610" s="865"/>
      <c r="BE610" s="594">
        <v>2011</v>
      </c>
      <c r="BF610" s="856">
        <f t="shared" si="183"/>
        <v>1</v>
      </c>
      <c r="BG610" s="840">
        <v>0.8</v>
      </c>
      <c r="BH610" s="823" t="s">
        <v>4455</v>
      </c>
      <c r="BI610" s="823" t="s">
        <v>4456</v>
      </c>
    </row>
    <row r="611" spans="1:61" s="822" customFormat="1" ht="12.75" hidden="1" customHeight="1" x14ac:dyDescent="0.2">
      <c r="A611" s="839" t="s">
        <v>5116</v>
      </c>
      <c r="B611" s="575" t="s">
        <v>3993</v>
      </c>
      <c r="C611" s="889" t="s">
        <v>127</v>
      </c>
      <c r="D611" s="889" t="s">
        <v>4213</v>
      </c>
      <c r="E611" s="699">
        <v>8</v>
      </c>
      <c r="F611" s="1153">
        <v>585</v>
      </c>
      <c r="G611" s="1150" t="s">
        <v>105</v>
      </c>
      <c r="H611" s="1150" t="s">
        <v>105</v>
      </c>
      <c r="I611" t="n">
        <v>242.04</v>
      </c>
      <c r="J611" s="618">
        <f t="shared" si="170"/>
        <v>1.3220955214014214</v>
      </c>
      <c r="K611" s="835">
        <v>0.8</v>
      </c>
      <c r="L611" s="845">
        <v>4</v>
      </c>
      <c r="M611" s="609">
        <f t="shared" si="171"/>
        <v>3.2</v>
      </c>
      <c r="N611" s="828" t="s">
        <v>965</v>
      </c>
      <c r="O611" s="700">
        <v>0.76</v>
      </c>
      <c r="P611" s="603">
        <v>44685</v>
      </c>
      <c r="Q611" s="603">
        <v>44700</v>
      </c>
      <c r="R611" s="609">
        <f t="shared" si="172"/>
        <v>5.2631578947368469</v>
      </c>
      <c r="S611" s="667">
        <f>IF(INDEX(Historical!$D$7:$D$1225,MATCH(B611,Historical!$B$7:$B$1249,0))=0,"n/a",(INDEX(Historical!$C$7:$C$1227,MATCH(B611,Historical!$B$7:$B$1249,0))/INDEX(Historical!$D$7:$D$1225,MATCH(B611,Historical!$B$7:$B$1249,0))-1)*100)</f>
        <v>1.0000000000000009</v>
      </c>
      <c r="T611" s="667">
        <f>IF(INDEX(Historical!$F$7:$F$1218,MATCH(B611,Historical!$B$7:$B$1249,0))=0,"n/a",((INDEX(Historical!$C$7:$C$1227,MATCH(B611,Historical!$B$7:$B$1249,0))/INDEX(Historical!$F$7:$F$1218,MATCH(B611,Historical!$B$7:$B$1249,0)))^(1/3)-1)*100)</f>
        <v>3.4103533006934805</v>
      </c>
      <c r="U611" s="667">
        <f>IF(INDEX(Historical!$H$7:$H$1218,MATCH(B611,Historical!$B$7:$B$1249,0))=0,"n/a",((INDEX(Historical!$C$7:$C$1227,MATCH(B611,Historical!$B$7:$B$1249,0))/INDEX(Historical!$H$7:$H$1218,MATCH(B611,Historical!$B$7:$B$1249,0)))^(1/5)-1)*100)</f>
        <v>14.945807679570478</v>
      </c>
      <c r="V611" s="667" t="str">
        <f>IF(INDEX(Historical!$N$7:$N$1218,MATCH(B611,Historical!$B$7:$B$1249,0))=0,"n/a",((INDEX(Historical!$C$7:$C$1227,MATCH(B611,Historical!$B$7:$B$1249,0))/INDEX(Historical!$N$7:$N$1218,MATCH(B611,Historical!$B$7:$B$1249,0)))^(1/10)-1)*100)</f>
        <v>n/a</v>
      </c>
      <c r="W611" s="668" t="str">
        <f t="shared" si="173"/>
        <v>n/a</v>
      </c>
      <c r="X611" s="669" t="str">
        <f t="shared" si="174"/>
        <v>n/a</v>
      </c>
      <c r="Y611" s="640"/>
      <c r="Z611" s="618" t="str">
        <f t="shared" si="175"/>
        <v>n/a</v>
      </c>
      <c r="AA611" s="844" t="str">
        <f t="shared" si="176"/>
        <v>n/a</v>
      </c>
      <c r="AB611" s="845">
        <v>2</v>
      </c>
      <c r="AC611" s="824">
        <v>-0.1</v>
      </c>
      <c r="AD611" s="824" t="s">
        <v>135</v>
      </c>
      <c r="AE611" s="824">
        <v>4.92</v>
      </c>
      <c r="AF611" s="824">
        <v>5</v>
      </c>
      <c r="AG611" s="824">
        <v>1</v>
      </c>
      <c r="AH611" s="824">
        <v>-102.3</v>
      </c>
      <c r="AI611" s="824">
        <v>15.299999999999999</v>
      </c>
      <c r="AJ611" s="824">
        <v>-15.2</v>
      </c>
      <c r="AK611" s="824">
        <v>10.4</v>
      </c>
      <c r="AL611" s="836">
        <v>46480</v>
      </c>
      <c r="AM611" s="830">
        <v>4.2</v>
      </c>
      <c r="AN611" s="824">
        <v>1.17</v>
      </c>
      <c r="AO611" s="705" t="str">
        <f t="shared" si="177"/>
        <v>n/a</v>
      </c>
      <c r="AP611" s="706">
        <f t="shared" si="178"/>
        <v>16.267903200971901</v>
      </c>
      <c r="AQ611" s="846" t="str">
        <f t="shared" si="179"/>
        <v>n/a</v>
      </c>
      <c r="AR611" s="618">
        <f>INDEX(Historical!$C$7:$C$1227,MATCH(B611,Historical!$B$7:$B$1249,0))*IF(AH611="n/a",1.03,IF(AH611&lt;0,1.01,IF(AH611&gt;10,1.1,(1+AH611/100))))</f>
        <v>3.0602999999999998</v>
      </c>
      <c r="AS611" s="844">
        <f t="shared" si="180"/>
        <v>3.36633</v>
      </c>
      <c r="AT611" s="844">
        <f t="shared" si="184"/>
        <v>3.7029630000000004</v>
      </c>
      <c r="AU611" s="844">
        <f t="shared" si="184"/>
        <v>4.073259300000001</v>
      </c>
      <c r="AV611" s="844">
        <f t="shared" si="184"/>
        <v>4.4805852300000018</v>
      </c>
      <c r="AW611" s="618">
        <f t="shared" si="181"/>
        <v>18.683437530000003</v>
      </c>
      <c r="AX611" s="713">
        <f t="shared" si="182"/>
        <v>7.7191528383738248</v>
      </c>
      <c r="AY611" s="891">
        <v>0.99</v>
      </c>
      <c r="AZ611" s="830">
        <v>23.97</v>
      </c>
      <c r="BA611" s="830">
        <v>-1.6</v>
      </c>
      <c r="BB611" s="830">
        <v>8.15</v>
      </c>
      <c r="BC611" s="830">
        <v>7.7700000000000005</v>
      </c>
      <c r="BD611" s="865"/>
      <c r="BE611" s="594">
        <v>2015</v>
      </c>
      <c r="BF611" s="856">
        <f t="shared" si="183"/>
        <v>1</v>
      </c>
      <c r="BG611" s="840">
        <v>0.4</v>
      </c>
      <c r="BH611" s="823" t="s">
        <v>4455</v>
      </c>
      <c r="BI611" s="823" t="s">
        <v>4456</v>
      </c>
    </row>
    <row r="612" spans="1:61" s="822" customFormat="1" ht="12.75" hidden="1" customHeight="1" x14ac:dyDescent="0.2">
      <c r="A612" s="839" t="s">
        <v>4577</v>
      </c>
      <c r="B612" s="575" t="s">
        <v>4574</v>
      </c>
      <c r="C612" s="889" t="s">
        <v>4186</v>
      </c>
      <c r="D612" s="889" t="s">
        <v>4187</v>
      </c>
      <c r="E612" s="699">
        <v>6</v>
      </c>
      <c r="F612" s="1153">
        <v>663</v>
      </c>
      <c r="G612" s="1131" t="s">
        <v>105</v>
      </c>
      <c r="H612" s="1131" t="s">
        <v>105</v>
      </c>
      <c r="I612" t="n">
        <v>141.86</v>
      </c>
      <c r="J612" s="618">
        <f t="shared" si="170"/>
        <v>2.4813196108839701</v>
      </c>
      <c r="K612" s="835">
        <v>0.88</v>
      </c>
      <c r="L612" s="845">
        <v>4</v>
      </c>
      <c r="M612" s="609">
        <f t="shared" si="171"/>
        <v>3.52</v>
      </c>
      <c r="N612" s="828" t="s">
        <v>484</v>
      </c>
      <c r="O612" s="700">
        <v>0.83</v>
      </c>
      <c r="P612" s="603">
        <v>44650</v>
      </c>
      <c r="Q612" s="603">
        <v>44666</v>
      </c>
      <c r="R612" s="609">
        <f t="shared" si="172"/>
        <v>6.0240963855421743</v>
      </c>
      <c r="S612" s="667">
        <f>IF(INDEX(Historical!$D$7:$D$1225,MATCH(B612,Historical!$B$7:$B$1249,0))=0,"n/a",(INDEX(Historical!$C$7:$C$1227,MATCH(B612,Historical!$B$7:$B$1249,0))/INDEX(Historical!$D$7:$D$1225,MATCH(B612,Historical!$B$7:$B$1249,0))-1)*100)</f>
        <v>5.12820512820511</v>
      </c>
      <c r="T612" s="667">
        <f>IF(INDEX(Historical!$F$7:$F$1218,MATCH(B612,Historical!$B$7:$B$1249,0))=0,"n/a",((INDEX(Historical!$C$7:$C$1227,MATCH(B612,Historical!$B$7:$B$1249,0))/INDEX(Historical!$F$7:$F$1218,MATCH(B612,Historical!$B$7:$B$1249,0)))^(1/3)-1)*100)</f>
        <v>5.4156936422339763</v>
      </c>
      <c r="U612" s="667">
        <f>IF(INDEX(Historical!$H$7:$H$1218,MATCH(B612,Historical!$B$7:$B$1249,0))=0,"n/a",((INDEX(Historical!$C$7:$C$1227,MATCH(B612,Historical!$B$7:$B$1249,0))/INDEX(Historical!$H$7:$H$1218,MATCH(B612,Historical!$B$7:$B$1249,0)))^(1/5)-1)*100)</f>
        <v>4.7562875622858991</v>
      </c>
      <c r="V612" s="667">
        <f>IF(INDEX(Historical!$N$7:$N$1218,MATCH(B612,Historical!$B$7:$B$1249,0))=0,"n/a",((INDEX(Historical!$C$7:$C$1227,MATCH(B612,Historical!$B$7:$B$1249,0))/INDEX(Historical!$N$7:$N$1218,MATCH(B612,Historical!$B$7:$B$1249,0)))^(1/10)-1)*100)</f>
        <v>2.6708908472750092</v>
      </c>
      <c r="W612" s="668">
        <f t="shared" si="173"/>
        <v>1.7807869487210708</v>
      </c>
      <c r="X612" s="669">
        <f t="shared" si="174"/>
        <v>7.206496306493787E-2</v>
      </c>
      <c r="Y612" s="640"/>
      <c r="Z612" s="618">
        <f t="shared" si="175"/>
        <v>170.87378640776697</v>
      </c>
      <c r="AA612" s="844">
        <f t="shared" si="176"/>
        <v>68.864077669902912</v>
      </c>
      <c r="AB612" s="845">
        <v>12</v>
      </c>
      <c r="AC612" s="824">
        <v>2.06</v>
      </c>
      <c r="AD612" s="824">
        <v>23.48</v>
      </c>
      <c r="AE612" s="824">
        <v>6.3</v>
      </c>
      <c r="AF612" s="824">
        <v>2.2000000000000002</v>
      </c>
      <c r="AG612" s="824">
        <v>3.4000000000000004</v>
      </c>
      <c r="AH612" s="824">
        <v>144.6</v>
      </c>
      <c r="AI612" s="824">
        <v>47.13</v>
      </c>
      <c r="AJ612" s="824">
        <v>66</v>
      </c>
      <c r="AK612" s="824">
        <v>3</v>
      </c>
      <c r="AL612" s="836">
        <v>17870</v>
      </c>
      <c r="AM612" s="830">
        <v>1.2</v>
      </c>
      <c r="AN612" s="824">
        <v>0.84</v>
      </c>
      <c r="AO612" s="705">
        <f t="shared" si="177"/>
        <v>-61.626470496733042</v>
      </c>
      <c r="AP612" s="706">
        <f t="shared" si="178"/>
        <v>7.2376071731698692</v>
      </c>
      <c r="AQ612" s="846">
        <f t="shared" si="179"/>
        <v>159.48750419392832</v>
      </c>
      <c r="AR612" s="618">
        <f>INDEX(Historical!$C$7:$C$1227,MATCH(B612,Historical!$B$7:$B$1249,0))*IF(AH612="n/a",1.03,IF(AH612&lt;0,1.01,IF(AH612&gt;10,1.1,(1+AH612/100))))</f>
        <v>3.6080000000000001</v>
      </c>
      <c r="AS612" s="844">
        <f t="shared" si="180"/>
        <v>3.9688000000000003</v>
      </c>
      <c r="AT612" s="844">
        <f t="shared" si="184"/>
        <v>4.0878640000000006</v>
      </c>
      <c r="AU612" s="844">
        <f t="shared" si="184"/>
        <v>4.2104999200000011</v>
      </c>
      <c r="AV612" s="844">
        <f t="shared" si="184"/>
        <v>4.3368149176000008</v>
      </c>
      <c r="AW612" s="618">
        <f t="shared" si="181"/>
        <v>20.211978837600004</v>
      </c>
      <c r="AX612" s="713">
        <f t="shared" si="182"/>
        <v>14.247835075144511</v>
      </c>
      <c r="AY612" s="891">
        <v>0.65</v>
      </c>
      <c r="AZ612" s="830">
        <v>24.88</v>
      </c>
      <c r="BA612" s="830">
        <v>-30.64</v>
      </c>
      <c r="BB612" s="830">
        <v>9.2100000000000009</v>
      </c>
      <c r="BC612" s="830">
        <v>-7.9200000000000008</v>
      </c>
      <c r="BD612" s="865"/>
      <c r="BE612" s="594">
        <v>2017</v>
      </c>
      <c r="BF612" s="856">
        <f t="shared" si="183"/>
        <v>1</v>
      </c>
      <c r="BG612" s="840">
        <v>1.7000000000000002</v>
      </c>
      <c r="BH612" s="823" t="s">
        <v>4455</v>
      </c>
      <c r="BI612" s="823" t="s">
        <v>4457</v>
      </c>
    </row>
    <row r="613" spans="1:61" s="822" customFormat="1" ht="12.75" hidden="1" customHeight="1" x14ac:dyDescent="0.2">
      <c r="A613" s="839" t="s">
        <v>5219</v>
      </c>
      <c r="B613" s="575" t="s">
        <v>5214</v>
      </c>
      <c r="C613" s="889" t="s">
        <v>4061</v>
      </c>
      <c r="D613" s="889" t="s">
        <v>4192</v>
      </c>
      <c r="E613" s="699">
        <v>5</v>
      </c>
      <c r="F613" s="1153">
        <v>683</v>
      </c>
      <c r="G613" s="1121" t="s">
        <v>105</v>
      </c>
      <c r="H613" s="1121" t="s">
        <v>105</v>
      </c>
      <c r="I613" t="n">
        <v>34.25</v>
      </c>
      <c r="J613" s="618">
        <f t="shared" si="170"/>
        <v>0.61313868613138678</v>
      </c>
      <c r="K613" s="835">
        <v>5.2499999999999998E-2</v>
      </c>
      <c r="L613" s="845">
        <v>4</v>
      </c>
      <c r="M613" s="609">
        <f t="shared" si="171"/>
        <v>0.21</v>
      </c>
      <c r="N613" s="828" t="s">
        <v>4172</v>
      </c>
      <c r="O613" s="700">
        <v>0.05</v>
      </c>
      <c r="P613" s="895">
        <v>44426</v>
      </c>
      <c r="Q613" s="895">
        <v>44439</v>
      </c>
      <c r="R613" s="609">
        <f t="shared" si="172"/>
        <v>4.9999999999999902</v>
      </c>
      <c r="S613" s="667">
        <f>IF(INDEX(Historical!$D$7:$D$1225,MATCH(B613,Historical!$B$7:$B$1249,0))=0,"n/a",(INDEX(Historical!$C$7:$C$1227,MATCH(B613,Historical!$B$7:$B$1249,0))/INDEX(Historical!$D$7:$D$1225,MATCH(B613,Historical!$B$7:$B$1249,0))-1)*100)</f>
        <v>29.093198992443291</v>
      </c>
      <c r="T613" s="667">
        <f>IF(INDEX(Historical!$F$7:$F$1218,MATCH(B613,Historical!$B$7:$B$1249,0))=0,"n/a",((INDEX(Historical!$C$7:$C$1227,MATCH(B613,Historical!$B$7:$B$1249,0))/INDEX(Historical!$F$7:$F$1218,MATCH(B613,Historical!$B$7:$B$1249,0)))^(1/3)-1)*100)</f>
        <v>51.632459143128258</v>
      </c>
      <c r="U613" s="667" t="str">
        <f>IF(INDEX(Historical!$H$7:$H$1218,MATCH(B613,Historical!$B$7:$B$1249,0))=0,"n/a",((INDEX(Historical!$C$7:$C$1227,MATCH(B613,Historical!$B$7:$B$1249,0))/INDEX(Historical!$H$7:$H$1218,MATCH(B613,Historical!$B$7:$B$1249,0)))^(1/5)-1)*100)</f>
        <v>n/a</v>
      </c>
      <c r="V613" s="667" t="str">
        <f>IF(INDEX(Historical!$N$7:$N$1218,MATCH(B613,Historical!$B$7:$B$1249,0))=0,"n/a",((INDEX(Historical!$C$7:$C$1227,MATCH(B613,Historical!$B$7:$B$1249,0))/INDEX(Historical!$N$7:$N$1218,MATCH(B613,Historical!$B$7:$B$1249,0)))^(1/10)-1)*100)</f>
        <v>n/a</v>
      </c>
      <c r="W613" s="668" t="str">
        <f t="shared" si="173"/>
        <v>n/a</v>
      </c>
      <c r="X613" s="669" t="str">
        <f t="shared" si="174"/>
        <v>n/a</v>
      </c>
      <c r="Y613" s="640"/>
      <c r="Z613" s="618">
        <f t="shared" si="175"/>
        <v>13.725490196078431</v>
      </c>
      <c r="AA613" s="844">
        <f t="shared" si="176"/>
        <v>22.385620915032678</v>
      </c>
      <c r="AB613" s="845">
        <v>12</v>
      </c>
      <c r="AC613" s="824">
        <v>1.53</v>
      </c>
      <c r="AD613" s="824">
        <v>0.86</v>
      </c>
      <c r="AE613" s="824">
        <v>12.53</v>
      </c>
      <c r="AF613" s="824">
        <v>6.87</v>
      </c>
      <c r="AG613" s="824">
        <v>69.5</v>
      </c>
      <c r="AH613" s="824">
        <v>-71.399999999999991</v>
      </c>
      <c r="AI613" s="824">
        <v>-88.2</v>
      </c>
      <c r="AJ613" s="824">
        <v>-47.8</v>
      </c>
      <c r="AK613" s="824">
        <v>26</v>
      </c>
      <c r="AL613" s="836">
        <v>8380</v>
      </c>
      <c r="AM613" s="830">
        <v>2.2999999999999998</v>
      </c>
      <c r="AN613" s="824">
        <v>2.5299999999999998</v>
      </c>
      <c r="AO613" s="705" t="str">
        <f t="shared" si="177"/>
        <v>n/a</v>
      </c>
      <c r="AP613" s="706" t="str">
        <f t="shared" si="178"/>
        <v>n/a</v>
      </c>
      <c r="AQ613" s="846">
        <f t="shared" si="179"/>
        <v>161.43978757494642</v>
      </c>
      <c r="AR613" s="618">
        <f>INDEX(Historical!$C$7:$C$1227,MATCH(B613,Historical!$B$7:$B$1249,0))*IF(AH613="n/a",1.03,IF(AH613&lt;0,1.01,IF(AH613&gt;10,1.1,(1+AH613/100))))</f>
        <v>0.20704999999999998</v>
      </c>
      <c r="AS613" s="844">
        <f t="shared" si="180"/>
        <v>0.20912049999999999</v>
      </c>
      <c r="AT613" s="844">
        <f t="shared" si="184"/>
        <v>0.23003255</v>
      </c>
      <c r="AU613" s="844">
        <f t="shared" si="184"/>
        <v>0.253035805</v>
      </c>
      <c r="AV613" s="844">
        <f t="shared" si="184"/>
        <v>0.27833938550000004</v>
      </c>
      <c r="AW613" s="618">
        <f t="shared" si="181"/>
        <v>1.1775782404999999</v>
      </c>
      <c r="AX613" s="713">
        <f t="shared" si="182"/>
        <v>3.4381846437956201</v>
      </c>
      <c r="AY613" s="891">
        <v>0.6</v>
      </c>
      <c r="AZ613" s="830">
        <v>48.72</v>
      </c>
      <c r="BA613" s="830">
        <v>0.03</v>
      </c>
      <c r="BB613" s="830">
        <v>0.80999999999999994</v>
      </c>
      <c r="BC613" s="830">
        <v>5.86</v>
      </c>
      <c r="BD613" s="865"/>
      <c r="BE613" s="594">
        <v>2017</v>
      </c>
      <c r="BF613" s="856">
        <f t="shared" si="183"/>
        <v>1</v>
      </c>
      <c r="BG613" s="840">
        <v>12.3</v>
      </c>
      <c r="BH613" s="823" t="s">
        <v>4455</v>
      </c>
      <c r="BI613" s="823" t="s">
        <v>4456</v>
      </c>
    </row>
    <row r="614" spans="1:61" s="822" customFormat="1" ht="12.75" hidden="1" customHeight="1" x14ac:dyDescent="0.2">
      <c r="A614" s="829" t="s">
        <v>5117</v>
      </c>
      <c r="B614" s="575" t="s">
        <v>338</v>
      </c>
      <c r="C614" s="889" t="s">
        <v>111</v>
      </c>
      <c r="D614" s="889" t="s">
        <v>210</v>
      </c>
      <c r="E614" s="699">
        <v>55</v>
      </c>
      <c r="F614" s="1153">
        <v>22</v>
      </c>
      <c r="G614" s="1153" t="s">
        <v>114</v>
      </c>
      <c r="H614" s="1153" t="s">
        <v>114</v>
      </c>
      <c r="I614" t="n">
        <v>79.23</v>
      </c>
      <c r="J614" s="618">
        <f t="shared" si="170"/>
        <v>4.0388741638268328</v>
      </c>
      <c r="K614" s="835">
        <v>0.8</v>
      </c>
      <c r="L614" s="845">
        <v>4</v>
      </c>
      <c r="M614" s="609">
        <f t="shared" si="171"/>
        <v>3.2</v>
      </c>
      <c r="N614" s="828" t="s">
        <v>339</v>
      </c>
      <c r="O614" s="700">
        <v>0.79</v>
      </c>
      <c r="P614" s="603">
        <v>44806</v>
      </c>
      <c r="Q614" s="603">
        <v>44824</v>
      </c>
      <c r="R614" s="609">
        <f t="shared" si="172"/>
        <v>1.2658227848101276</v>
      </c>
      <c r="S614" s="667">
        <f>IF(INDEX(Historical!$D$7:$D$1225,MATCH(B614,Historical!$B$7:$B$1249,0))=0,"n/a",(INDEX(Historical!$C$7:$C$1227,MATCH(B614,Historical!$B$7:$B$1249,0))/INDEX(Historical!$D$7:$D$1225,MATCH(B614,Historical!$B$7:$B$1249,0))-1)*100)</f>
        <v>7.1942446043165464</v>
      </c>
      <c r="T614" s="667">
        <f>IF(INDEX(Historical!$F$7:$F$1218,MATCH(B614,Historical!$B$7:$B$1249,0))=0,"n/a",((INDEX(Historical!$C$7:$C$1227,MATCH(B614,Historical!$B$7:$B$1249,0))/INDEX(Historical!$F$7:$F$1218,MATCH(B614,Historical!$B$7:$B$1249,0)))^(1/3)-1)*100)</f>
        <v>4.9217484907025488</v>
      </c>
      <c r="U614" s="667">
        <f>IF(INDEX(Historical!$H$7:$H$1218,MATCH(B614,Historical!$B$7:$B$1249,0))=0,"n/a",((INDEX(Historical!$C$7:$C$1227,MATCH(B614,Historical!$B$7:$B$1249,0))/INDEX(Historical!$H$7:$H$1218,MATCH(B614,Historical!$B$7:$B$1249,0)))^(1/5)-1)*100)</f>
        <v>5.6869987016935131</v>
      </c>
      <c r="V614" s="667">
        <f>IF(INDEX(Historical!$N$7:$N$1218,MATCH(B614,Historical!$B$7:$B$1249,0))=0,"n/a",((INDEX(Historical!$C$7:$C$1227,MATCH(B614,Historical!$B$7:$B$1249,0))/INDEX(Historical!$N$7:$N$1218,MATCH(B614,Historical!$B$7:$B$1249,0)))^(1/10)-1)*100)</f>
        <v>6.1542146321601265</v>
      </c>
      <c r="W614" s="668">
        <f t="shared" si="173"/>
        <v>0.92408195709894814</v>
      </c>
      <c r="X614" s="669">
        <f t="shared" si="174"/>
        <v>0.70209860514734734</v>
      </c>
      <c r="Y614" s="833"/>
      <c r="Z614" s="618">
        <f t="shared" si="175"/>
        <v>92.48554913294798</v>
      </c>
      <c r="AA614" s="844">
        <f t="shared" si="176"/>
        <v>22.898843930635838</v>
      </c>
      <c r="AB614" s="845">
        <v>12</v>
      </c>
      <c r="AC614" s="824">
        <v>3.46</v>
      </c>
      <c r="AD614" s="824">
        <v>10.130000000000001</v>
      </c>
      <c r="AE614" s="824">
        <v>0.7</v>
      </c>
      <c r="AF614" s="824">
        <v>1.3</v>
      </c>
      <c r="AG614" s="824">
        <v>15.5</v>
      </c>
      <c r="AH614" s="824">
        <v>34.4</v>
      </c>
      <c r="AI614" s="824">
        <v>6.13</v>
      </c>
      <c r="AJ614" s="824">
        <v>8.1</v>
      </c>
      <c r="AK614" s="824">
        <v>2.2999999999999998</v>
      </c>
      <c r="AL614" s="836">
        <v>11910</v>
      </c>
      <c r="AM614" s="830">
        <v>0.2</v>
      </c>
      <c r="AN614" s="824">
        <v>0.89</v>
      </c>
      <c r="AO614" s="705">
        <f t="shared" si="177"/>
        <v>-13.172971065115492</v>
      </c>
      <c r="AP614" s="706">
        <f t="shared" si="178"/>
        <v>9.7258728655203459</v>
      </c>
      <c r="AQ614" s="846">
        <f t="shared" si="179"/>
        <v>15.023663478098847</v>
      </c>
      <c r="AR614" s="618">
        <f>INDEX(Historical!$C$7:$C$1227,MATCH(B614,Historical!$B$7:$B$1249,0))*IF(AH614="n/a",1.03,IF(AH614&lt;0,1.01,IF(AH614&gt;10,1.1,(1+AH614/100))))</f>
        <v>3.278</v>
      </c>
      <c r="AS614" s="844">
        <f t="shared" si="180"/>
        <v>3.4789413999999996</v>
      </c>
      <c r="AT614" s="844">
        <f t="shared" si="184"/>
        <v>3.5589570521999994</v>
      </c>
      <c r="AU614" s="844">
        <f t="shared" si="184"/>
        <v>3.6408130644005992</v>
      </c>
      <c r="AV614" s="844">
        <f t="shared" si="184"/>
        <v>3.7245517648818125</v>
      </c>
      <c r="AW614" s="618">
        <f t="shared" si="181"/>
        <v>17.681263281482412</v>
      </c>
      <c r="AX614" s="713">
        <f t="shared" si="182"/>
        <v>22.316374203562301</v>
      </c>
      <c r="AY614" s="891">
        <v>1.26</v>
      </c>
      <c r="AZ614" s="830">
        <v>16.34</v>
      </c>
      <c r="BA614" s="830">
        <v>-58.42</v>
      </c>
      <c r="BB614" s="830">
        <v>3.9800000000000004</v>
      </c>
      <c r="BC614" s="830">
        <v>-25.840000000000003</v>
      </c>
      <c r="BD614" s="865"/>
      <c r="BE614" s="594">
        <v>1968</v>
      </c>
      <c r="BF614" s="856">
        <f t="shared" si="183"/>
        <v>7</v>
      </c>
      <c r="BG614" s="840">
        <v>5.0999999999999996</v>
      </c>
      <c r="BH614" s="823" t="s">
        <v>4455</v>
      </c>
      <c r="BI614" s="823" t="s">
        <v>4456</v>
      </c>
    </row>
    <row r="615" spans="1:61" s="822" customFormat="1" ht="12.75" hidden="1" customHeight="1" x14ac:dyDescent="0.2">
      <c r="A615" s="822" t="s">
        <v>5118</v>
      </c>
      <c r="B615" s="575" t="s">
        <v>4056</v>
      </c>
      <c r="C615" s="889" t="s">
        <v>4061</v>
      </c>
      <c r="D615" s="889" t="s">
        <v>4193</v>
      </c>
      <c r="E615" s="699">
        <v>9</v>
      </c>
      <c r="F615" s="1153">
        <v>550</v>
      </c>
      <c r="G615" s="1153" t="s">
        <v>105</v>
      </c>
      <c r="H615" s="1153" t="s">
        <v>105</v>
      </c>
      <c r="I615" t="n">
        <v>94.52</v>
      </c>
      <c r="J615" s="618">
        <f t="shared" si="170"/>
        <v>2.6237833262801527</v>
      </c>
      <c r="K615" s="842">
        <v>0.62</v>
      </c>
      <c r="L615" s="594">
        <v>4</v>
      </c>
      <c r="M615" s="609">
        <f t="shared" si="171"/>
        <v>2.48</v>
      </c>
      <c r="N615" s="594" t="s">
        <v>147</v>
      </c>
      <c r="O615" s="701">
        <v>0.56000000000000005</v>
      </c>
      <c r="P615" s="603">
        <v>44797</v>
      </c>
      <c r="Q615" s="603">
        <v>44819</v>
      </c>
      <c r="R615" s="609">
        <f t="shared" si="172"/>
        <v>10.714285714285703</v>
      </c>
      <c r="S615" s="667">
        <f>IF(INDEX(Historical!$D$7:$D$1225,MATCH(B615,Historical!$B$7:$B$1249,0))=0,"n/a",(INDEX(Historical!$C$7:$C$1227,MATCH(B615,Historical!$B$7:$B$1249,0))/INDEX(Historical!$D$7:$D$1225,MATCH(B615,Historical!$B$7:$B$1249,0))-1)*100)</f>
        <v>12.765957446808528</v>
      </c>
      <c r="T615" s="667">
        <f>IF(INDEX(Historical!$F$7:$F$1218,MATCH(B615,Historical!$B$7:$B$1249,0))=0,"n/a",((INDEX(Historical!$C$7:$C$1227,MATCH(B615,Historical!$B$7:$B$1249,0))/INDEX(Historical!$F$7:$F$1218,MATCH(B615,Historical!$B$7:$B$1249,0)))^(1/3)-1)*100)</f>
        <v>14.833678012614415</v>
      </c>
      <c r="U615" s="667">
        <f>IF(INDEX(Historical!$H$7:$H$1218,MATCH(B615,Historical!$B$7:$B$1249,0))=0,"n/a",((INDEX(Historical!$C$7:$C$1227,MATCH(B615,Historical!$B$7:$B$1249,0))/INDEX(Historical!$H$7:$H$1218,MATCH(B615,Historical!$B$7:$B$1249,0)))^(1/5)-1)*100)</f>
        <v>14.44120475235473</v>
      </c>
      <c r="V615" s="667" t="str">
        <f>IF(INDEX(Historical!$N$7:$N$1218,MATCH(B615,Historical!$B$7:$B$1249,0))=0,"n/a",((INDEX(Historical!$C$7:$C$1227,MATCH(B615,Historical!$B$7:$B$1249,0))/INDEX(Historical!$N$7:$N$1218,MATCH(B615,Historical!$B$7:$B$1249,0)))^(1/10)-1)*100)</f>
        <v>n/a</v>
      </c>
      <c r="W615" s="668" t="str">
        <f t="shared" si="173"/>
        <v>n/a</v>
      </c>
      <c r="X615" s="669">
        <f t="shared" si="174"/>
        <v>1.2449314441685111</v>
      </c>
      <c r="Y615" s="833"/>
      <c r="Z615" s="618">
        <f t="shared" si="175"/>
        <v>31.835686777920408</v>
      </c>
      <c r="AA615" s="844">
        <f t="shared" si="176"/>
        <v>12.133504492939666</v>
      </c>
      <c r="AB615" s="1155">
        <v>12</v>
      </c>
      <c r="AC615" s="837">
        <v>7.79</v>
      </c>
      <c r="AD615" s="837">
        <v>1.2</v>
      </c>
      <c r="AE615" s="837">
        <v>2.62</v>
      </c>
      <c r="AF615" s="837">
        <v>2.74</v>
      </c>
      <c r="AG615" s="837">
        <v>25.900000000000002</v>
      </c>
      <c r="AH615" s="837">
        <v>87</v>
      </c>
      <c r="AI615" s="837">
        <v>13.29</v>
      </c>
      <c r="AJ615" s="837">
        <v>11.600000000000001</v>
      </c>
      <c r="AK615" s="837">
        <v>9.65</v>
      </c>
      <c r="AL615" s="837">
        <v>14360</v>
      </c>
      <c r="AM615" s="837">
        <v>0.2</v>
      </c>
      <c r="AN615" s="837">
        <v>0.41</v>
      </c>
      <c r="AO615" s="705">
        <f t="shared" si="177"/>
        <v>4.9314835856952168</v>
      </c>
      <c r="AP615" s="706">
        <f t="shared" si="178"/>
        <v>17.064988078634883</v>
      </c>
      <c r="AQ615" s="846">
        <f t="shared" si="179"/>
        <v>21.556209788182979</v>
      </c>
      <c r="AR615" s="618">
        <f>INDEX(Historical!$C$7:$C$1227,MATCH(B615,Historical!$B$7:$B$1249,0))*IF(AH615="n/a",1.03,IF(AH615&lt;0,1.01,IF(AH615&gt;10,1.1,(1+AH615/100))))</f>
        <v>2.3320000000000003</v>
      </c>
      <c r="AS615" s="844">
        <f t="shared" si="180"/>
        <v>2.5652000000000004</v>
      </c>
      <c r="AT615" s="844">
        <f t="shared" si="184"/>
        <v>2.8127418000000004</v>
      </c>
      <c r="AU615" s="844">
        <f t="shared" si="184"/>
        <v>3.0841713837000007</v>
      </c>
      <c r="AV615" s="844">
        <f t="shared" si="184"/>
        <v>3.3817939222270508</v>
      </c>
      <c r="AW615" s="618">
        <f t="shared" si="181"/>
        <v>14.175907105927052</v>
      </c>
      <c r="AX615" s="713">
        <f t="shared" si="182"/>
        <v>14.997785765898278</v>
      </c>
      <c r="AY615" s="695">
        <v>1.2</v>
      </c>
      <c r="AZ615" s="840">
        <v>25.55</v>
      </c>
      <c r="BA615" s="840">
        <v>-41.86</v>
      </c>
      <c r="BB615" s="840">
        <v>7.5200000000000005</v>
      </c>
      <c r="BC615" s="840">
        <v>-10.190000000000001</v>
      </c>
      <c r="BD615" s="865"/>
      <c r="BE615" s="594">
        <v>2014</v>
      </c>
      <c r="BF615" s="856">
        <f t="shared" si="183"/>
        <v>1</v>
      </c>
      <c r="BG615" s="840">
        <v>15.9</v>
      </c>
      <c r="BH615" s="823" t="s">
        <v>4455</v>
      </c>
      <c r="BI615" s="823" t="s">
        <v>4456</v>
      </c>
    </row>
    <row r="616" spans="1:61" s="822" customFormat="1" ht="12.75" hidden="1" customHeight="1" x14ac:dyDescent="0.2">
      <c r="A616" s="829" t="s">
        <v>5119</v>
      </c>
      <c r="B616" s="575" t="s">
        <v>781</v>
      </c>
      <c r="C616" s="889" t="s">
        <v>130</v>
      </c>
      <c r="D616" s="889" t="s">
        <v>4206</v>
      </c>
      <c r="E616" s="699">
        <v>16</v>
      </c>
      <c r="F616" s="1153">
        <v>241</v>
      </c>
      <c r="G616" s="1130" t="s">
        <v>36</v>
      </c>
      <c r="H616" s="1130" t="s">
        <v>36</v>
      </c>
      <c r="I616" t="n">
        <v>70.67</v>
      </c>
      <c r="J616" s="618">
        <f t="shared" si="170"/>
        <v>3.5092684307343989</v>
      </c>
      <c r="K616" s="835">
        <v>0.62</v>
      </c>
      <c r="L616" s="845">
        <v>4</v>
      </c>
      <c r="M616" s="609">
        <f t="shared" si="171"/>
        <v>2.48</v>
      </c>
      <c r="N616" s="828" t="s">
        <v>118</v>
      </c>
      <c r="O616" s="700">
        <v>0.59499999999999997</v>
      </c>
      <c r="P616" s="603">
        <v>44694</v>
      </c>
      <c r="Q616" s="603">
        <v>44713</v>
      </c>
      <c r="R616" s="609">
        <f t="shared" si="172"/>
        <v>4.2016806722689113</v>
      </c>
      <c r="S616" s="667">
        <f>IF(INDEX(Historical!$D$7:$D$1225,MATCH(B616,Historical!$B$7:$B$1249,0))=0,"n/a",(INDEX(Historical!$C$7:$C$1227,MATCH(B616,Historical!$B$7:$B$1249,0))/INDEX(Historical!$D$7:$D$1225,MATCH(B616,Historical!$B$7:$B$1249,0))-1)*100)</f>
        <v>4.434589800443467</v>
      </c>
      <c r="T616" s="667">
        <f>IF(INDEX(Historical!$F$7:$F$1218,MATCH(B616,Historical!$B$7:$B$1249,0))=0,"n/a",((INDEX(Historical!$C$7:$C$1227,MATCH(B616,Historical!$B$7:$B$1249,0))/INDEX(Historical!$F$7:$F$1218,MATCH(B616,Historical!$B$7:$B$1249,0)))^(1/3)-1)*100)</f>
        <v>4.6468985969915222</v>
      </c>
      <c r="U616" s="667">
        <f>IF(INDEX(Historical!$H$7:$H$1218,MATCH(B616,Historical!$B$7:$B$1249,0))=0,"n/a",((INDEX(Historical!$C$7:$C$1227,MATCH(B616,Historical!$B$7:$B$1249,0))/INDEX(Historical!$H$7:$H$1218,MATCH(B616,Historical!$B$7:$B$1249,0)))^(1/5)-1)*100)</f>
        <v>6.0578351666543906</v>
      </c>
      <c r="V616" s="667">
        <f>IF(INDEX(Historical!$N$7:$N$1218,MATCH(B616,Historical!$B$7:$B$1249,0))=0,"n/a",((INDEX(Historical!$C$7:$C$1227,MATCH(B616,Historical!$B$7:$B$1249,0))/INDEX(Historical!$N$7:$N$1218,MATCH(B616,Historical!$B$7:$B$1249,0)))^(1/10)-1)*100)</f>
        <v>8.3612098272158875</v>
      </c>
      <c r="W616" s="668">
        <f t="shared" si="173"/>
        <v>0.72451658215011283</v>
      </c>
      <c r="X616" s="669">
        <f t="shared" si="174"/>
        <v>4.6598732051187621</v>
      </c>
      <c r="Y616" s="631"/>
      <c r="Z616" s="618">
        <f t="shared" si="175"/>
        <v>101.22448979591836</v>
      </c>
      <c r="AA616" s="844">
        <f t="shared" si="176"/>
        <v>28.844897959183672</v>
      </c>
      <c r="AB616" s="845">
        <v>12</v>
      </c>
      <c r="AC616" s="824">
        <v>2.4500000000000002</v>
      </c>
      <c r="AD616" s="824">
        <v>6.93</v>
      </c>
      <c r="AE616" s="824">
        <v>0.97</v>
      </c>
      <c r="AF616" s="824">
        <v>1.34</v>
      </c>
      <c r="AG616" s="824">
        <v>4.3999999999999995</v>
      </c>
      <c r="AH616" s="824">
        <v>-18.2</v>
      </c>
      <c r="AI616" s="824">
        <v>17.810000000000002</v>
      </c>
      <c r="AJ616" s="824">
        <v>1.3</v>
      </c>
      <c r="AK616" s="824">
        <v>4</v>
      </c>
      <c r="AL616" s="836">
        <v>4510</v>
      </c>
      <c r="AM616" s="830">
        <v>0.2</v>
      </c>
      <c r="AN616" s="824">
        <v>1.84</v>
      </c>
      <c r="AO616" s="705">
        <f t="shared" si="177"/>
        <v>-19.277794361794882</v>
      </c>
      <c r="AP616" s="706">
        <f t="shared" si="178"/>
        <v>9.5671035973887903</v>
      </c>
      <c r="AQ616" s="846">
        <f t="shared" si="179"/>
        <v>31.067689492967499</v>
      </c>
      <c r="AR616" s="618">
        <f>INDEX(Historical!$C$7:$C$1227,MATCH(B616,Historical!$B$7:$B$1249,0))*IF(AH616="n/a",1.03,IF(AH616&lt;0,1.01,IF(AH616&gt;10,1.1,(1+AH616/100))))</f>
        <v>2.3785500000000002</v>
      </c>
      <c r="AS616" s="844">
        <f t="shared" si="180"/>
        <v>2.6164050000000003</v>
      </c>
      <c r="AT616" s="844">
        <f t="shared" si="184"/>
        <v>2.7210612000000003</v>
      </c>
      <c r="AU616" s="844">
        <f t="shared" si="184"/>
        <v>2.8299036480000006</v>
      </c>
      <c r="AV616" s="844">
        <f t="shared" si="184"/>
        <v>2.9430997939200005</v>
      </c>
      <c r="AW616" s="618">
        <f t="shared" si="181"/>
        <v>13.489019641920002</v>
      </c>
      <c r="AX616" s="713">
        <f t="shared" si="182"/>
        <v>19.087334996349231</v>
      </c>
      <c r="AY616" s="891">
        <v>0.21</v>
      </c>
      <c r="AZ616" s="830">
        <v>9.36</v>
      </c>
      <c r="BA616" s="830">
        <v>-28.4</v>
      </c>
      <c r="BB616" s="830">
        <v>-2.4</v>
      </c>
      <c r="BC616" s="830">
        <v>-13.88</v>
      </c>
      <c r="BD616" s="865"/>
      <c r="BE616" s="594">
        <v>2007</v>
      </c>
      <c r="BF616" s="856">
        <f t="shared" si="183"/>
        <v>2</v>
      </c>
      <c r="BG616" s="840">
        <v>1.0999999999999999</v>
      </c>
      <c r="BH616" s="823" t="s">
        <v>4455</v>
      </c>
      <c r="BI616" s="823" t="s">
        <v>4456</v>
      </c>
    </row>
    <row r="617" spans="1:61" s="822" customFormat="1" ht="12.75" hidden="1" customHeight="1" x14ac:dyDescent="0.2">
      <c r="A617" s="829" t="s">
        <v>5120</v>
      </c>
      <c r="B617" s="575" t="s">
        <v>1630</v>
      </c>
      <c r="C617" s="889" t="s">
        <v>111</v>
      </c>
      <c r="D617" s="889" t="s">
        <v>210</v>
      </c>
      <c r="E617" s="699">
        <v>12</v>
      </c>
      <c r="F617" s="1153">
        <v>384</v>
      </c>
      <c r="G617" s="1155" t="s">
        <v>105</v>
      </c>
      <c r="H617" s="1155" t="s">
        <v>105</v>
      </c>
      <c r="I617">
        <v>102.26</v>
      </c>
      <c r="J617" s="618">
        <f t="shared" si="170"/>
        <v>1.0952474085663995</v>
      </c>
      <c r="K617" s="835">
        <v>0.28000000000000003</v>
      </c>
      <c r="L617" s="845">
        <v>4</v>
      </c>
      <c r="M617" s="609">
        <f t="shared" si="171"/>
        <v>1.1200000000000001</v>
      </c>
      <c r="N617" s="828" t="s">
        <v>508</v>
      </c>
      <c r="O617" s="700">
        <v>0.26</v>
      </c>
      <c r="P617" s="603">
        <v>44873</v>
      </c>
      <c r="Q617" s="603">
        <v>44888</v>
      </c>
      <c r="R617" s="609">
        <f t="shared" si="172"/>
        <v>7.6923076923076987</v>
      </c>
      <c r="S617" s="667">
        <f>IF(INDEX(Historical!$D$7:$D$1225,MATCH(B617,Historical!$B$7:$B$1249,0))=0,"n/a",(INDEX(Historical!$C$7:$C$1227,MATCH(B617,Historical!$B$7:$B$1249,0))/INDEX(Historical!$D$7:$D$1225,MATCH(B617,Historical!$B$7:$B$1249,0))-1)*100)</f>
        <v>8.8888888888888786</v>
      </c>
      <c r="T617" s="667">
        <f>IF(INDEX(Historical!$F$7:$F$1218,MATCH(B617,Historical!$B$7:$B$1249,0))=0,"n/a",((INDEX(Historical!$C$7:$C$1227,MATCH(B617,Historical!$B$7:$B$1249,0))/INDEX(Historical!$F$7:$F$1218,MATCH(B617,Historical!$B$7:$B$1249,0)))^(1/3)-1)*100)</f>
        <v>9.8157887721507677</v>
      </c>
      <c r="U617" s="667">
        <f>IF(INDEX(Historical!$H$7:$H$1218,MATCH(B617,Historical!$B$7:$B$1249,0))=0,"n/a",((INDEX(Historical!$C$7:$C$1227,MATCH(B617,Historical!$B$7:$B$1249,0))/INDEX(Historical!$H$7:$H$1218,MATCH(B617,Historical!$B$7:$B$1249,0)))^(1/5)-1)*100)</f>
        <v>11.060497971884509</v>
      </c>
      <c r="V617" s="667">
        <f>IF(INDEX(Historical!$N$7:$N$1218,MATCH(B617,Historical!$B$7:$B$1249,0))=0,"n/a",((INDEX(Historical!$C$7:$C$1227,MATCH(B617,Historical!$B$7:$B$1249,0))/INDEX(Historical!$N$7:$N$1218,MATCH(B617,Historical!$B$7:$B$1249,0)))^(1/10)-1)*100)</f>
        <v>14.638001595560258</v>
      </c>
      <c r="W617" s="668">
        <f t="shared" si="173"/>
        <v>0.75560163726441898</v>
      </c>
      <c r="X617" s="669">
        <f t="shared" si="174"/>
        <v>1.0434432048947651</v>
      </c>
      <c r="Y617" s="834"/>
      <c r="Z617" s="618">
        <f t="shared" si="175"/>
        <v>21.132075471698116</v>
      </c>
      <c r="AA617" s="844">
        <f t="shared" si="176"/>
        <v>19.294339622641512</v>
      </c>
      <c r="AB617" s="845">
        <v>6</v>
      </c>
      <c r="AC617" s="824">
        <v>5.3</v>
      </c>
      <c r="AD617" s="824">
        <v>1.39</v>
      </c>
      <c r="AE617" s="824">
        <v>1.68</v>
      </c>
      <c r="AF617" s="824">
        <v>2.48</v>
      </c>
      <c r="AG617" s="824">
        <v>12.5</v>
      </c>
      <c r="AH617" s="824">
        <v>65.600000000000009</v>
      </c>
      <c r="AI617" s="824">
        <v>11.19</v>
      </c>
      <c r="AJ617" s="824">
        <v>10.6</v>
      </c>
      <c r="AK617" s="824">
        <v>14.000000000000002</v>
      </c>
      <c r="AL617" s="836">
        <v>1240</v>
      </c>
      <c r="AM617" s="830">
        <v>1.9</v>
      </c>
      <c r="AN617" s="824">
        <v>0.4</v>
      </c>
      <c r="AO617" s="705">
        <f t="shared" si="177"/>
        <v>-7.1385942421906048</v>
      </c>
      <c r="AP617" s="706">
        <f t="shared" si="178"/>
        <v>12.155745380450908</v>
      </c>
      <c r="AQ617" s="846">
        <f t="shared" si="179"/>
        <v>45.830894858319368</v>
      </c>
      <c r="AR617" s="618">
        <f>INDEX(Historical!$C$7:$C$1227,MATCH(B617,Historical!$B$7:$B$1249,0))*IF(AH617="n/a",1.03,IF(AH617&lt;0,1.01,IF(AH617&gt;10,1.1,(1+AH617/100))))</f>
        <v>1.0780000000000001</v>
      </c>
      <c r="AS617" s="844">
        <f t="shared" si="180"/>
        <v>1.1858000000000002</v>
      </c>
      <c r="AT617" s="844">
        <f t="shared" si="184"/>
        <v>1.3043800000000003</v>
      </c>
      <c r="AU617" s="844">
        <f t="shared" si="184"/>
        <v>1.4348180000000004</v>
      </c>
      <c r="AV617" s="844">
        <f t="shared" si="184"/>
        <v>1.5782998000000006</v>
      </c>
      <c r="AW617" s="618">
        <f t="shared" si="181"/>
        <v>6.5812978000000024</v>
      </c>
      <c r="AX617" s="713">
        <f t="shared" si="182"/>
        <v>6.4358476432622744</v>
      </c>
      <c r="AY617" s="891">
        <v>1.2</v>
      </c>
      <c r="AZ617" s="830">
        <v>32.940000000000005</v>
      </c>
      <c r="BA617" s="830">
        <v>-6.11</v>
      </c>
      <c r="BB617" s="830">
        <v>12.64</v>
      </c>
      <c r="BC617" s="830">
        <v>11.09</v>
      </c>
      <c r="BD617" s="865"/>
      <c r="BE617" s="594">
        <v>2012</v>
      </c>
      <c r="BF617" s="856">
        <f t="shared" si="183"/>
        <v>1</v>
      </c>
      <c r="BG617" s="840">
        <v>6.7</v>
      </c>
      <c r="BH617" s="823" t="s">
        <v>4455</v>
      </c>
      <c r="BI617" s="823" t="s">
        <v>4456</v>
      </c>
    </row>
    <row r="618" spans="1:61" s="822" customFormat="1" ht="12.75" customHeight="1" x14ac:dyDescent="0.2">
      <c r="A618" s="829" t="s">
        <v>4850</v>
      </c>
      <c r="B618" s="575" t="s">
        <v>240</v>
      </c>
      <c r="C618" s="889" t="s">
        <v>111</v>
      </c>
      <c r="D618" s="889" t="s">
        <v>4211</v>
      </c>
      <c r="E618" s="699">
        <v>31</v>
      </c>
      <c r="F618" s="1153">
        <v>91</v>
      </c>
      <c r="G618" s="1130" t="s">
        <v>105</v>
      </c>
      <c r="H618" s="1130" t="s">
        <v>105</v>
      </c>
      <c r="I618" t="n">
        <v>247.04</v>
      </c>
      <c r="J618" s="618">
        <f t="shared" si="170"/>
        <v>2.0401554404145079</v>
      </c>
      <c r="K618" s="842">
        <v>1.26</v>
      </c>
      <c r="L618" s="845">
        <v>4</v>
      </c>
      <c r="M618" s="609">
        <f t="shared" si="171"/>
        <v>5.04</v>
      </c>
      <c r="N618" s="828" t="s">
        <v>450</v>
      </c>
      <c r="O618" s="701">
        <v>1.19</v>
      </c>
      <c r="P618" s="603">
        <v>44658</v>
      </c>
      <c r="Q618" s="603">
        <v>44687</v>
      </c>
      <c r="R618" s="609">
        <f t="shared" si="172"/>
        <v>5.8823529411764763</v>
      </c>
      <c r="S618" s="667">
        <f>IF(INDEX(Historical!$D$7:$D$1225,MATCH(B618,Historical!$B$7:$B$1249,0))=0,"n/a",(INDEX(Historical!$C$7:$C$1227,MATCH(B618,Historical!$B$7:$B$1249,0))/INDEX(Historical!$D$7:$D$1225,MATCH(B618,Historical!$B$7:$B$1249,0))-1)*100)</f>
        <v>8.101851851851837</v>
      </c>
      <c r="T618" s="667">
        <f>IF(INDEX(Historical!$F$7:$F$1218,MATCH(B618,Historical!$B$7:$B$1249,0))=0,"n/a",((INDEX(Historical!$C$7:$C$1227,MATCH(B618,Historical!$B$7:$B$1249,0))/INDEX(Historical!$F$7:$F$1218,MATCH(B618,Historical!$B$7:$B$1249,0)))^(1/3)-1)*100)</f>
        <v>8.7602219458706507</v>
      </c>
      <c r="U618" s="667">
        <f>IF(INDEX(Historical!$H$7:$H$1218,MATCH(B618,Historical!$B$7:$B$1249,0))=0,"n/a",((INDEX(Historical!$C$7:$C$1227,MATCH(B618,Historical!$B$7:$B$1249,0))/INDEX(Historical!$H$7:$H$1218,MATCH(B618,Historical!$B$7:$B$1249,0)))^(1/5)-1)*100)</f>
        <v>9.4742771470482712</v>
      </c>
      <c r="V618" s="667">
        <f>IF(INDEX(Historical!$N$7:$N$1218,MATCH(B618,Historical!$B$7:$B$1249,0))=0,"n/a",((INDEX(Historical!$C$7:$C$1227,MATCH(B618,Historical!$B$7:$B$1249,0))/INDEX(Historical!$N$7:$N$1218,MATCH(B618,Historical!$B$7:$B$1249,0)))^(1/10)-1)*100)</f>
        <v>9.8212996856713808</v>
      </c>
      <c r="W618" s="668">
        <f t="shared" si="173"/>
        <v>0.96466633238680288</v>
      </c>
      <c r="X618" s="669">
        <f t="shared" si="174"/>
        <v>1.5790461911747118</v>
      </c>
      <c r="Y618" s="626"/>
      <c r="Z618" s="618">
        <f t="shared" si="175"/>
        <v>41.965029142381347</v>
      </c>
      <c r="AA618" s="844">
        <f t="shared" si="176"/>
        <v>20.569525395503746</v>
      </c>
      <c r="AB618" s="845">
        <v>12</v>
      </c>
      <c r="AC618" s="824">
        <v>12.01</v>
      </c>
      <c r="AD618" s="824">
        <v>1.95</v>
      </c>
      <c r="AE618" s="824">
        <v>1.77</v>
      </c>
      <c r="AF618" s="824">
        <v>3.9</v>
      </c>
      <c r="AG618" s="824">
        <v>19</v>
      </c>
      <c r="AH618" s="825">
        <v>5</v>
      </c>
      <c r="AI618" s="825">
        <v>15.21</v>
      </c>
      <c r="AJ618" s="824">
        <v>6</v>
      </c>
      <c r="AK618" s="824">
        <v>10.74</v>
      </c>
      <c r="AL618" s="836">
        <v>68760</v>
      </c>
      <c r="AM618" s="830">
        <v>0.5</v>
      </c>
      <c r="AN618" s="824">
        <v>0.65</v>
      </c>
      <c r="AO618" s="705">
        <f t="shared" si="177"/>
        <v>-9.0550928080409676</v>
      </c>
      <c r="AP618" s="706">
        <f t="shared" si="178"/>
        <v>11.514432587462778</v>
      </c>
      <c r="AQ618" s="846">
        <f t="shared" si="179"/>
        <v>88.822255094237093</v>
      </c>
      <c r="AR618" s="618">
        <f>INDEX(Historical!$C$7:$C$1227,MATCH(B618,Historical!$B$7:$B$1249,0))*IF(AH618="n/a",1.03,IF(AH618&lt;0,1.01,IF(AH618&gt;10,1.1,(1+AH618/100))))</f>
        <v>4.9035000000000002</v>
      </c>
      <c r="AS618" s="844">
        <f t="shared" si="180"/>
        <v>5.3938500000000005</v>
      </c>
      <c r="AT618" s="844">
        <f t="shared" ref="AT618:AV637" si="185">IF($AK618="n/a",1.03*AS618,IF($AK618&lt;0,1.01*AS618,IF($AK618&gt;10,1.1*AS618,(1+$AK618/100)*AS618)))</f>
        <v>5.9332350000000007</v>
      </c>
      <c r="AU618" s="844">
        <f t="shared" si="185"/>
        <v>6.526558500000001</v>
      </c>
      <c r="AV618" s="844">
        <f t="shared" si="185"/>
        <v>7.1792143500000014</v>
      </c>
      <c r="AW618" s="618">
        <f t="shared" si="181"/>
        <v>29.936357850000004</v>
      </c>
      <c r="AX618" s="713">
        <f t="shared" si="182"/>
        <v>12.118020502752593</v>
      </c>
      <c r="AY618" s="891">
        <v>0.89</v>
      </c>
      <c r="AZ618" s="830">
        <v>33.79</v>
      </c>
      <c r="BA618" s="830">
        <v>-1.02</v>
      </c>
      <c r="BB618" s="830">
        <v>6.1</v>
      </c>
      <c r="BC618" s="830">
        <v>9.07</v>
      </c>
      <c r="BD618" s="865"/>
      <c r="BE618" s="594">
        <v>1992</v>
      </c>
      <c r="BF618" s="856">
        <f t="shared" si="183"/>
        <v>3</v>
      </c>
      <c r="BG618" s="840">
        <v>6.6000000000000005</v>
      </c>
      <c r="BH618" s="823" t="s">
        <v>4455</v>
      </c>
      <c r="BI618" s="823" t="s">
        <v>4456</v>
      </c>
    </row>
    <row r="619" spans="1:61" s="822" customFormat="1" ht="12.75" hidden="1" customHeight="1" x14ac:dyDescent="0.2">
      <c r="A619" s="822" t="s">
        <v>5122</v>
      </c>
      <c r="B619" s="575" t="s">
        <v>1642</v>
      </c>
      <c r="C619" s="889" t="s">
        <v>107</v>
      </c>
      <c r="D619" s="889" t="s">
        <v>4205</v>
      </c>
      <c r="E619" s="699">
        <v>13</v>
      </c>
      <c r="F619" s="1153">
        <v>300</v>
      </c>
      <c r="G619" s="1153" t="s">
        <v>36</v>
      </c>
      <c r="H619" s="1153" t="s">
        <v>36</v>
      </c>
      <c r="I619">
        <v>71.41</v>
      </c>
      <c r="J619" s="618">
        <f t="shared" si="170"/>
        <v>1.6244223498109507</v>
      </c>
      <c r="K619" s="835">
        <v>0.28999999999999998</v>
      </c>
      <c r="L619" s="845">
        <v>4</v>
      </c>
      <c r="M619" s="609">
        <f t="shared" si="171"/>
        <v>1.1599999999999999</v>
      </c>
      <c r="N619" s="828" t="s">
        <v>162</v>
      </c>
      <c r="O619" s="700">
        <v>0.28000000000000003</v>
      </c>
      <c r="P619" s="603">
        <v>44820</v>
      </c>
      <c r="Q619" s="603">
        <v>44837</v>
      </c>
      <c r="R619" s="609">
        <f t="shared" si="172"/>
        <v>3.5714285714285547</v>
      </c>
      <c r="S619" s="667">
        <f>IF(INDEX(Historical!$D$7:$D$1225,MATCH(B619,Historical!$B$7:$B$1249,0))=0,"n/a",(INDEX(Historical!$C$7:$C$1227,MATCH(B619,Historical!$B$7:$B$1249,0))/INDEX(Historical!$D$7:$D$1225,MATCH(B619,Historical!$B$7:$B$1249,0))-1)*100)</f>
        <v>1.8518518518518601</v>
      </c>
      <c r="T619" s="667">
        <f>IF(INDEX(Historical!$F$7:$F$1218,MATCH(B619,Historical!$B$7:$B$1249,0))=0,"n/a",((INDEX(Historical!$C$7:$C$1227,MATCH(B619,Historical!$B$7:$B$1249,0))/INDEX(Historical!$F$7:$F$1218,MATCH(B619,Historical!$B$7:$B$1249,0)))^(1/3)-1)*100)</f>
        <v>4.6422696369909477</v>
      </c>
      <c r="U619" s="667">
        <f>IF(INDEX(Historical!$H$7:$H$1218,MATCH(B619,Historical!$B$7:$B$1249,0))=0,"n/a",((INDEX(Historical!$C$7:$C$1227,MATCH(B619,Historical!$B$7:$B$1249,0))/INDEX(Historical!$H$7:$H$1218,MATCH(B619,Historical!$B$7:$B$1249,0)))^(1/5)-1)*100)</f>
        <v>8.9469447406450122</v>
      </c>
      <c r="V619" s="667">
        <f>IF(INDEX(Historical!$N$7:$N$1218,MATCH(B619,Historical!$B$7:$B$1249,0))=0,"n/a",((INDEX(Historical!$C$7:$C$1227,MATCH(B619,Historical!$B$7:$B$1249,0))/INDEX(Historical!$N$7:$N$1218,MATCH(B619,Historical!$B$7:$B$1249,0)))^(1/10)-1)*100)</f>
        <v>8.6463510264826802</v>
      </c>
      <c r="W619" s="668">
        <f t="shared" si="173"/>
        <v>1.0347653840610509</v>
      </c>
      <c r="X619" s="669">
        <f t="shared" si="174"/>
        <v>0.85208997529952502</v>
      </c>
      <c r="Y619" s="640"/>
      <c r="Z619" s="618">
        <f t="shared" si="175"/>
        <v>37.540453074433657</v>
      </c>
      <c r="AA619" s="844">
        <f t="shared" si="176"/>
        <v>23.110032362459545</v>
      </c>
      <c r="AB619" s="845">
        <v>12</v>
      </c>
      <c r="AC619" s="824">
        <v>3.09</v>
      </c>
      <c r="AD619" s="824">
        <v>2.38</v>
      </c>
      <c r="AE619" s="824">
        <v>9.69</v>
      </c>
      <c r="AF619" s="824">
        <v>2.95</v>
      </c>
      <c r="AG619" s="824">
        <v>12.1</v>
      </c>
      <c r="AH619" s="824">
        <v>14.799999999999999</v>
      </c>
      <c r="AI619" s="824">
        <v>24.310000000000002</v>
      </c>
      <c r="AJ619" s="824">
        <v>10.5</v>
      </c>
      <c r="AK619" s="824">
        <v>10</v>
      </c>
      <c r="AL619" s="836">
        <v>2170</v>
      </c>
      <c r="AM619" s="830">
        <v>1.7000000000000002</v>
      </c>
      <c r="AN619" s="824">
        <v>0.04</v>
      </c>
      <c r="AO619" s="705">
        <f t="shared" si="177"/>
        <v>-12.538665272003582</v>
      </c>
      <c r="AP619" s="706">
        <f t="shared" si="178"/>
        <v>10.571367090455963</v>
      </c>
      <c r="AQ619" s="846">
        <f t="shared" si="179"/>
        <v>74.068435417102776</v>
      </c>
      <c r="AR619" s="618">
        <f>INDEX(Historical!$C$7:$C$1227,MATCH(B619,Historical!$B$7:$B$1249,0))*IF(AH619="n/a",1.03,IF(AH619&lt;0,1.01,IF(AH619&gt;10,1.1,(1+AH619/100))))</f>
        <v>1.2100000000000002</v>
      </c>
      <c r="AS619" s="844">
        <f t="shared" si="180"/>
        <v>1.3310000000000004</v>
      </c>
      <c r="AT619" s="844">
        <f t="shared" si="185"/>
        <v>1.4641000000000006</v>
      </c>
      <c r="AU619" s="844">
        <f t="shared" si="185"/>
        <v>1.6105100000000008</v>
      </c>
      <c r="AV619" s="844">
        <f t="shared" si="185"/>
        <v>1.7715610000000011</v>
      </c>
      <c r="AW619" s="618">
        <f t="shared" si="181"/>
        <v>7.3871710000000022</v>
      </c>
      <c r="AX619" s="713">
        <f t="shared" si="182"/>
        <v>10.344729029547686</v>
      </c>
      <c r="AY619" s="891">
        <v>0.7</v>
      </c>
      <c r="AZ619" s="830">
        <v>45.62</v>
      </c>
      <c r="BA619" s="830">
        <v>-5.96</v>
      </c>
      <c r="BB619" s="830">
        <v>2.19</v>
      </c>
      <c r="BC619" s="830">
        <v>18.32</v>
      </c>
      <c r="BD619" s="865"/>
      <c r="BE619" s="594">
        <v>2010</v>
      </c>
      <c r="BF619" s="856">
        <f t="shared" si="183"/>
        <v>1</v>
      </c>
      <c r="BG619" s="840">
        <v>1.2</v>
      </c>
      <c r="BH619" s="823" t="s">
        <v>4455</v>
      </c>
      <c r="BI619" s="823" t="s">
        <v>4456</v>
      </c>
    </row>
    <row r="620" spans="1:61" s="822" customFormat="1" ht="12.75" hidden="1" customHeight="1" x14ac:dyDescent="0.2">
      <c r="A620" s="822" t="s">
        <v>5123</v>
      </c>
      <c r="B620" s="575" t="s">
        <v>343</v>
      </c>
      <c r="C620" s="889" t="s">
        <v>152</v>
      </c>
      <c r="D620" s="889" t="s">
        <v>4191</v>
      </c>
      <c r="E620" s="699">
        <v>29</v>
      </c>
      <c r="F620" s="1153">
        <v>106</v>
      </c>
      <c r="G620" s="1129" t="s">
        <v>105</v>
      </c>
      <c r="H620" s="1129" t="s">
        <v>105</v>
      </c>
      <c r="I620" t="n">
        <v>244.63</v>
      </c>
      <c r="J620" s="618">
        <f t="shared" si="170"/>
        <v>1.1364100887053918</v>
      </c>
      <c r="K620" s="842">
        <v>0.69499999999999995</v>
      </c>
      <c r="L620" s="845">
        <v>4</v>
      </c>
      <c r="M620" s="609">
        <f t="shared" si="171"/>
        <v>2.78</v>
      </c>
      <c r="N620" s="828" t="s">
        <v>159</v>
      </c>
      <c r="O620" s="701">
        <v>0.63</v>
      </c>
      <c r="P620" s="603">
        <v>44560</v>
      </c>
      <c r="Q620" s="603">
        <v>44592</v>
      </c>
      <c r="R620" s="609">
        <f t="shared" si="172"/>
        <v>10.317460317460309</v>
      </c>
      <c r="S620" s="667">
        <f>IF(INDEX(Historical!$D$7:$D$1225,MATCH(B620,Historical!$B$7:$B$1249,0))=0,"n/a",(INDEX(Historical!$C$7:$C$1227,MATCH(B620,Historical!$B$7:$B$1249,0))/INDEX(Historical!$D$7:$D$1225,MATCH(B620,Historical!$B$7:$B$1249,0))-1)*100)</f>
        <v>9.5652173913043583</v>
      </c>
      <c r="T620" s="667">
        <f>IF(INDEX(Historical!$F$7:$F$1218,MATCH(B620,Historical!$B$7:$B$1249,0))=0,"n/a",((INDEX(Historical!$C$7:$C$1227,MATCH(B620,Historical!$B$7:$B$1249,0))/INDEX(Historical!$F$7:$F$1218,MATCH(B620,Historical!$B$7:$B$1249,0)))^(1/3)-1)*100)</f>
        <v>10.259046003776074</v>
      </c>
      <c r="U620" s="667">
        <f>IF(INDEX(Historical!$H$7:$H$1218,MATCH(B620,Historical!$B$7:$B$1249,0))=0,"n/a",((INDEX(Historical!$C$7:$C$1227,MATCH(B620,Historical!$B$7:$B$1249,0))/INDEX(Historical!$H$7:$H$1218,MATCH(B620,Historical!$B$7:$B$1249,0)))^(1/5)-1)*100)</f>
        <v>10.639802171942204</v>
      </c>
      <c r="V620" s="667">
        <f>IF(INDEX(Historical!$N$7:$N$1218,MATCH(B620,Historical!$B$7:$B$1249,0))=0,"n/a",((INDEX(Historical!$C$7:$C$1227,MATCH(B620,Historical!$B$7:$B$1249,0))/INDEX(Historical!$N$7:$N$1218,MATCH(B620,Historical!$B$7:$B$1249,0)))^(1/10)-1)*100)</f>
        <v>13.346158167069744</v>
      </c>
      <c r="W620" s="668">
        <f t="shared" si="173"/>
        <v>0.79721834843789041</v>
      </c>
      <c r="X620" s="669">
        <f t="shared" si="174"/>
        <v>2.8756222086330285</v>
      </c>
      <c r="Y620" s="626"/>
      <c r="Z620" s="618">
        <f t="shared" si="175"/>
        <v>43.234836702954901</v>
      </c>
      <c r="AA620" s="844">
        <f t="shared" si="176"/>
        <v>38.045101088646966</v>
      </c>
      <c r="AB620" s="845">
        <v>12</v>
      </c>
      <c r="AC620" s="824">
        <v>6.43</v>
      </c>
      <c r="AD620" s="824">
        <v>4.45</v>
      </c>
      <c r="AE620" s="824">
        <v>4.71</v>
      </c>
      <c r="AF620" s="824">
        <v>5.22</v>
      </c>
      <c r="AG620" s="824">
        <v>15.8</v>
      </c>
      <c r="AH620" s="824">
        <v>24.099999999999998</v>
      </c>
      <c r="AI620" s="824">
        <v>7.99</v>
      </c>
      <c r="AJ620" s="824">
        <v>3.6999999999999997</v>
      </c>
      <c r="AK620" s="824">
        <v>7.95</v>
      </c>
      <c r="AL620" s="836">
        <v>84570</v>
      </c>
      <c r="AM620" s="830">
        <v>1.79</v>
      </c>
      <c r="AN620" s="824">
        <v>0.78</v>
      </c>
      <c r="AO620" s="705">
        <f t="shared" si="177"/>
        <v>-26.268888827999369</v>
      </c>
      <c r="AP620" s="706">
        <f t="shared" si="178"/>
        <v>11.776212260647595</v>
      </c>
      <c r="AQ620" s="846">
        <f t="shared" si="179"/>
        <v>197.09364605400262</v>
      </c>
      <c r="AR620" s="618">
        <f>INDEX(Historical!$C$7:$C$1227,MATCH(B620,Historical!$B$7:$B$1249,0))*IF(AH620="n/a",1.03,IF(AH620&lt;0,1.01,IF(AH620&gt;10,1.1,(1+AH620/100))))</f>
        <v>2.7720000000000002</v>
      </c>
      <c r="AS620" s="844">
        <f t="shared" si="180"/>
        <v>2.9934828000000007</v>
      </c>
      <c r="AT620" s="844">
        <f t="shared" si="185"/>
        <v>3.2314646826000004</v>
      </c>
      <c r="AU620" s="844">
        <f t="shared" si="185"/>
        <v>3.4883661248667002</v>
      </c>
      <c r="AV620" s="844">
        <f t="shared" si="185"/>
        <v>3.7656912317936024</v>
      </c>
      <c r="AW620" s="618">
        <f t="shared" si="181"/>
        <v>16.251004839260304</v>
      </c>
      <c r="AX620" s="713">
        <f t="shared" si="182"/>
        <v>6.6430956298329331</v>
      </c>
      <c r="AY620" s="891">
        <v>0.99</v>
      </c>
      <c r="AZ620" s="830">
        <v>23.86</v>
      </c>
      <c r="BA620" s="830">
        <v>-16.600000000000001</v>
      </c>
      <c r="BB620" s="830">
        <v>8.129999999999999</v>
      </c>
      <c r="BC620" s="830">
        <v>2.73</v>
      </c>
      <c r="BD620" s="865"/>
      <c r="BE620" s="594">
        <v>1994</v>
      </c>
      <c r="BF620" s="856">
        <f t="shared" si="183"/>
        <v>3</v>
      </c>
      <c r="BG620" s="840">
        <v>6.9</v>
      </c>
      <c r="BH620" s="823" t="s">
        <v>4455</v>
      </c>
      <c r="BI620" s="823" t="s">
        <v>4456</v>
      </c>
    </row>
    <row r="621" spans="1:61" s="822" customFormat="1" ht="12.75" customHeight="1" x14ac:dyDescent="0.2">
      <c r="A621" s="822" t="s">
        <v>4943</v>
      </c>
      <c r="B621" s="575" t="s">
        <v>269</v>
      </c>
      <c r="C621" s="889" t="s">
        <v>244</v>
      </c>
      <c r="D621" s="889" t="s">
        <v>4184</v>
      </c>
      <c r="E621" s="699">
        <v>60</v>
      </c>
      <c r="F621" s="1153">
        <v>12</v>
      </c>
      <c r="G621" s="1159" t="s">
        <v>36</v>
      </c>
      <c r="H621" s="1159" t="s">
        <v>114</v>
      </c>
      <c r="I621" t="n">
        <v>201.77</v>
      </c>
      <c r="J621" s="618">
        <f t="shared" si="170"/>
        <v>2.0815780343955987</v>
      </c>
      <c r="K621" s="835">
        <v>1.05</v>
      </c>
      <c r="L621" s="845">
        <v>4</v>
      </c>
      <c r="M621" s="609">
        <f t="shared" si="171"/>
        <v>4.2</v>
      </c>
      <c r="N621" s="828" t="s">
        <v>270</v>
      </c>
      <c r="O621" s="700">
        <v>0.8</v>
      </c>
      <c r="P621" s="603">
        <v>44761</v>
      </c>
      <c r="Q621" s="603">
        <v>44776</v>
      </c>
      <c r="R621" s="609">
        <f t="shared" si="172"/>
        <v>31.25</v>
      </c>
      <c r="S621" s="667">
        <f>IF(INDEX(Historical!$D$7:$D$1225,MATCH(B621,Historical!$B$7:$B$1249,0))=0,"n/a",(INDEX(Historical!$C$7:$C$1227,MATCH(B621,Historical!$B$7:$B$1249,0))/INDEX(Historical!$D$7:$D$1225,MATCH(B621,Historical!$B$7:$B$1249,0))-1)*100)</f>
        <v>24.444444444444446</v>
      </c>
      <c r="T621" s="667">
        <f>IF(INDEX(Historical!$F$7:$F$1218,MATCH(B621,Historical!$B$7:$B$1249,0))=0,"n/a",((INDEX(Historical!$C$7:$C$1227,MATCH(B621,Historical!$B$7:$B$1249,0))/INDEX(Historical!$F$7:$F$1218,MATCH(B621,Historical!$B$7:$B$1249,0)))^(1/3)-1)*100)</f>
        <v>16.29990045761587</v>
      </c>
      <c r="U621" s="667">
        <f>IF(INDEX(Historical!$H$7:$H$1218,MATCH(B621,Historical!$B$7:$B$1249,0))=0,"n/a",((INDEX(Historical!$C$7:$C$1227,MATCH(B621,Historical!$B$7:$B$1249,0))/INDEX(Historical!$H$7:$H$1218,MATCH(B621,Historical!$B$7:$B$1249,0)))^(1/5)-1)*100)</f>
        <v>17.316067631184097</v>
      </c>
      <c r="V621" s="667">
        <f>IF(INDEX(Historical!$N$7:$N$1218,MATCH(B621,Historical!$B$7:$B$1249,0))=0,"n/a",((INDEX(Historical!$C$7:$C$1227,MATCH(B621,Historical!$B$7:$B$1249,0))/INDEX(Historical!$N$7:$N$1218,MATCH(B621,Historical!$B$7:$B$1249,0)))^(1/10)-1)*100)</f>
        <v>18.800646135195585</v>
      </c>
      <c r="W621" s="668">
        <f t="shared" si="173"/>
        <v>0.92103577221038724</v>
      </c>
      <c r="X621" s="669">
        <f t="shared" si="174"/>
        <v>0.61404495146042903</v>
      </c>
      <c r="Y621" s="833"/>
      <c r="Z621" s="618">
        <f t="shared" si="175"/>
        <v>41.176470588235297</v>
      </c>
      <c r="AA621" s="844">
        <f t="shared" si="176"/>
        <v>19.781372549019611</v>
      </c>
      <c r="AB621" s="845">
        <v>1</v>
      </c>
      <c r="AC621" s="824">
        <v>10.199999999999999</v>
      </c>
      <c r="AD621" s="824">
        <v>2.16</v>
      </c>
      <c r="AE621" s="824">
        <v>1.34</v>
      </c>
      <c r="AF621" s="824" t="s">
        <v>135</v>
      </c>
      <c r="AG621" s="824">
        <v>-154.69999999999999</v>
      </c>
      <c r="AH621" s="824">
        <v>55.300000000000004</v>
      </c>
      <c r="AI621" s="824">
        <v>3</v>
      </c>
      <c r="AJ621" s="824">
        <v>28.199999999999996</v>
      </c>
      <c r="AK621" s="824">
        <v>9.4</v>
      </c>
      <c r="AL621" s="836">
        <v>128840</v>
      </c>
      <c r="AM621" s="830">
        <v>0.09</v>
      </c>
      <c r="AN621" s="824" t="s">
        <v>135</v>
      </c>
      <c r="AO621" s="705">
        <f t="shared" si="177"/>
        <v>-0.38372688343991612</v>
      </c>
      <c r="AP621" s="706">
        <f t="shared" si="178"/>
        <v>19.397645665579695</v>
      </c>
      <c r="AQ621" s="846" t="str">
        <f t="shared" si="179"/>
        <v>n/a</v>
      </c>
      <c r="AR621" s="618">
        <f>INDEX(Historical!$C$7:$C$1227,MATCH(B621,Historical!$B$7:$B$1249,0))*IF(AH621="n/a",1.03,IF(AH621&lt;0,1.01,IF(AH621&gt;10,1.1,(1+AH621/100))))</f>
        <v>3.08</v>
      </c>
      <c r="AS621" s="844">
        <f t="shared" si="180"/>
        <v>3.1724000000000001</v>
      </c>
      <c r="AT621" s="844">
        <f t="shared" si="185"/>
        <v>3.4706056000000003</v>
      </c>
      <c r="AU621" s="844">
        <f t="shared" si="185"/>
        <v>3.7968425264000008</v>
      </c>
      <c r="AV621" s="844">
        <f t="shared" si="185"/>
        <v>4.1537457238816016</v>
      </c>
      <c r="AW621" s="618">
        <f t="shared" si="181"/>
        <v>17.673593850281602</v>
      </c>
      <c r="AX621" s="713">
        <f t="shared" si="182"/>
        <v>8.7592773208512664</v>
      </c>
      <c r="AY621" s="891">
        <v>1.1499999999999999</v>
      </c>
      <c r="AZ621" s="830">
        <v>24.94</v>
      </c>
      <c r="BA621" s="830">
        <v>-19.28</v>
      </c>
      <c r="BB621" s="830">
        <v>8.6999999999999993</v>
      </c>
      <c r="BC621" s="830">
        <v>6.7100000000000009</v>
      </c>
      <c r="BD621" s="865"/>
      <c r="BE621" s="594">
        <v>1963</v>
      </c>
      <c r="BF621" s="856">
        <f t="shared" si="183"/>
        <v>7</v>
      </c>
      <c r="BG621" s="840">
        <v>17.599999999999998</v>
      </c>
      <c r="BH621" s="823" t="s">
        <v>4455</v>
      </c>
      <c r="BI621" s="823" t="s">
        <v>4456</v>
      </c>
    </row>
    <row r="622" spans="1:61" s="822" customFormat="1" ht="12.75" hidden="1" customHeight="1" x14ac:dyDescent="0.2">
      <c r="A622" s="839" t="s">
        <v>5125</v>
      </c>
      <c r="B622" s="575" t="s">
        <v>4493</v>
      </c>
      <c r="C622" s="889" t="s">
        <v>4061</v>
      </c>
      <c r="D622" s="889" t="s">
        <v>4204</v>
      </c>
      <c r="E622" s="699">
        <v>7</v>
      </c>
      <c r="F622" s="1153">
        <v>633</v>
      </c>
      <c r="G622" s="1130" t="s">
        <v>105</v>
      </c>
      <c r="H622" s="1130" t="s">
        <v>105</v>
      </c>
      <c r="I622">
        <v>3.4950000000000001</v>
      </c>
      <c r="J622" s="618">
        <f t="shared" si="170"/>
        <v>5.7224606580829755</v>
      </c>
      <c r="K622" s="835">
        <v>0.05</v>
      </c>
      <c r="L622" s="845">
        <v>4</v>
      </c>
      <c r="M622" s="609">
        <f t="shared" si="171"/>
        <v>0.2</v>
      </c>
      <c r="N622" s="828" t="s">
        <v>106</v>
      </c>
      <c r="O622" s="700">
        <v>4.4999999999999998E-2</v>
      </c>
      <c r="P622" s="603">
        <v>44874</v>
      </c>
      <c r="Q622" s="603">
        <v>44895</v>
      </c>
      <c r="R622" s="609">
        <f t="shared" si="172"/>
        <v>11.111111111111121</v>
      </c>
      <c r="S622" s="667">
        <f>IF(INDEX(Historical!$D$7:$D$1225,MATCH(B622,Historical!$B$7:$B$1249,0))=0,"n/a",(INDEX(Historical!$C$7:$C$1227,MATCH(B622,Historical!$B$7:$B$1249,0))/INDEX(Historical!$D$7:$D$1225,MATCH(B622,Historical!$B$7:$B$1249,0))-1)*100)</f>
        <v>13.793103448275868</v>
      </c>
      <c r="T622" s="667">
        <f>IF(INDEX(Historical!$F$7:$F$1218,MATCH(B622,Historical!$B$7:$B$1249,0))=0,"n/a",((INDEX(Historical!$C$7:$C$1227,MATCH(B622,Historical!$B$7:$B$1249,0))/INDEX(Historical!$F$7:$F$1218,MATCH(B622,Historical!$B$7:$B$1249,0)))^(1/3)-1)*100)</f>
        <v>16.260329205681458</v>
      </c>
      <c r="U622" s="667">
        <f>IF(INDEX(Historical!$H$7:$H$1218,MATCH(B622,Historical!$B$7:$B$1249,0))=0,"n/a",((INDEX(Historical!$C$7:$C$1227,MATCH(B622,Historical!$B$7:$B$1249,0))/INDEX(Historical!$H$7:$H$1218,MATCH(B622,Historical!$B$7:$B$1249,0)))^(1/5)-1)*100)</f>
        <v>17.080491296489232</v>
      </c>
      <c r="V622" s="667" t="str">
        <f>IF(INDEX(Historical!$N$7:$N$1218,MATCH(B622,Historical!$B$7:$B$1249,0))=0,"n/a",((INDEX(Historical!$C$7:$C$1227,MATCH(B622,Historical!$B$7:$B$1249,0))/INDEX(Historical!$N$7:$N$1218,MATCH(B622,Historical!$B$7:$B$1249,0)))^(1/10)-1)*100)</f>
        <v>n/a</v>
      </c>
      <c r="W622" s="668" t="str">
        <f t="shared" si="173"/>
        <v>n/a</v>
      </c>
      <c r="X622" s="669">
        <f t="shared" si="174"/>
        <v>0.80950195717958451</v>
      </c>
      <c r="Y622" s="834"/>
      <c r="Z622" s="618">
        <f t="shared" si="175"/>
        <v>31.74603174603175</v>
      </c>
      <c r="AA622" s="844">
        <f t="shared" si="176"/>
        <v>5.5476190476190474</v>
      </c>
      <c r="AB622" s="845">
        <v>12</v>
      </c>
      <c r="AC622" s="824">
        <v>0.63</v>
      </c>
      <c r="AD622" s="824" t="s">
        <v>135</v>
      </c>
      <c r="AE622" s="824">
        <v>2.38</v>
      </c>
      <c r="AF622" s="824">
        <v>1.32</v>
      </c>
      <c r="AG622" s="824">
        <v>22.5</v>
      </c>
      <c r="AH622" s="824">
        <v>46.300000000000004</v>
      </c>
      <c r="AI622" s="824" t="s">
        <v>135</v>
      </c>
      <c r="AJ622" s="824">
        <v>21.099999999999998</v>
      </c>
      <c r="AK622" s="824" t="s">
        <v>135</v>
      </c>
      <c r="AL622" s="836">
        <v>21.67</v>
      </c>
      <c r="AM622" s="830">
        <v>39.03</v>
      </c>
      <c r="AN622" s="824">
        <v>0</v>
      </c>
      <c r="AO622" s="705">
        <f t="shared" si="177"/>
        <v>17.255332906953161</v>
      </c>
      <c r="AP622" s="706">
        <f t="shared" si="178"/>
        <v>22.802951954572208</v>
      </c>
      <c r="AQ622" s="846">
        <f t="shared" si="179"/>
        <v>-42.950870518445463</v>
      </c>
      <c r="AR622" s="618">
        <f>INDEX(Historical!$C$7:$C$1227,MATCH(B622,Historical!$B$7:$B$1249,0))*IF(AH622="n/a",1.03,IF(AH622&lt;0,1.01,IF(AH622&gt;10,1.1,(1+AH622/100))))</f>
        <v>0.18150000000000002</v>
      </c>
      <c r="AS622" s="844">
        <f t="shared" si="180"/>
        <v>0.18694500000000003</v>
      </c>
      <c r="AT622" s="844">
        <f t="shared" si="185"/>
        <v>0.19255335000000004</v>
      </c>
      <c r="AU622" s="844">
        <f t="shared" si="185"/>
        <v>0.19832995050000005</v>
      </c>
      <c r="AV622" s="844">
        <f t="shared" si="185"/>
        <v>0.20427984901500004</v>
      </c>
      <c r="AW622" s="618">
        <f t="shared" si="181"/>
        <v>0.96360814951500018</v>
      </c>
      <c r="AX622" s="713">
        <f t="shared" si="182"/>
        <v>27.571048627038628</v>
      </c>
      <c r="AY622" s="891">
        <v>1.06</v>
      </c>
      <c r="AZ622" s="830">
        <v>13.61</v>
      </c>
      <c r="BA622" s="830">
        <v>-16.900000000000002</v>
      </c>
      <c r="BB622" s="830">
        <v>-7.9200000000000008</v>
      </c>
      <c r="BC622" s="830">
        <v>-3.8600000000000003</v>
      </c>
      <c r="BD622" s="865"/>
      <c r="BE622" s="594">
        <v>2016</v>
      </c>
      <c r="BF622" s="856">
        <f t="shared" si="183"/>
        <v>1</v>
      </c>
      <c r="BG622" s="840">
        <v>20.399999999999999</v>
      </c>
      <c r="BH622" s="823" t="s">
        <v>4455</v>
      </c>
      <c r="BI622" s="823" t="s">
        <v>4456</v>
      </c>
    </row>
    <row r="623" spans="1:61" s="822" customFormat="1" ht="12.75" hidden="1" customHeight="1" x14ac:dyDescent="0.2">
      <c r="A623" s="838" t="s">
        <v>1673</v>
      </c>
      <c r="B623" s="575" t="s">
        <v>1674</v>
      </c>
      <c r="C623" s="889" t="s">
        <v>107</v>
      </c>
      <c r="D623" s="889" t="s">
        <v>4205</v>
      </c>
      <c r="E623" s="699">
        <v>10</v>
      </c>
      <c r="F623" s="1153">
        <v>495</v>
      </c>
      <c r="G623" s="1092" t="s">
        <v>105</v>
      </c>
      <c r="H623" s="1092" t="s">
        <v>105</v>
      </c>
      <c r="I623">
        <v>50.92</v>
      </c>
      <c r="J623" s="618">
        <f t="shared" si="170"/>
        <v>2.356637863315004</v>
      </c>
      <c r="K623" s="835">
        <v>0.3</v>
      </c>
      <c r="L623" s="845">
        <v>4</v>
      </c>
      <c r="M623" s="609">
        <f t="shared" si="171"/>
        <v>1.2</v>
      </c>
      <c r="N623" s="828" t="s">
        <v>316</v>
      </c>
      <c r="O623" s="700">
        <v>0.25</v>
      </c>
      <c r="P623" s="603">
        <v>44812</v>
      </c>
      <c r="Q623" s="603">
        <v>44827</v>
      </c>
      <c r="R623" s="609">
        <f t="shared" si="172"/>
        <v>19.999999999999996</v>
      </c>
      <c r="S623" s="667">
        <f>IF(INDEX(Historical!$D$7:$D$1225,MATCH(B623,Historical!$B$7:$B$1249,0))=0,"n/a",(INDEX(Historical!$C$7:$C$1227,MATCH(B623,Historical!$B$7:$B$1249,0))/INDEX(Historical!$D$7:$D$1225,MATCH(B623,Historical!$B$7:$B$1249,0))-1)*100)</f>
        <v>13.636363636363647</v>
      </c>
      <c r="T623" s="667">
        <f>IF(INDEX(Historical!$F$7:$F$1218,MATCH(B623,Historical!$B$7:$B$1249,0))=0,"n/a",((INDEX(Historical!$C$7:$C$1227,MATCH(B623,Historical!$B$7:$B$1249,0))/INDEX(Historical!$F$7:$F$1218,MATCH(B623,Historical!$B$7:$B$1249,0)))^(1/3)-1)*100)</f>
        <v>12.624788044360603</v>
      </c>
      <c r="U623" s="667">
        <f>IF(INDEX(Historical!$H$7:$H$1218,MATCH(B623,Historical!$B$7:$B$1249,0))=0,"n/a",((INDEX(Historical!$C$7:$C$1227,MATCH(B623,Historical!$B$7:$B$1249,0))/INDEX(Historical!$H$7:$H$1218,MATCH(B623,Historical!$B$7:$B$1249,0)))^(1/5)-1)*100)</f>
        <v>10.756634324829006</v>
      </c>
      <c r="V623" s="667">
        <f>IF(INDEX(Historical!$N$7:$N$1218,MATCH(B623,Historical!$B$7:$B$1249,0))=0,"n/a",((INDEX(Historical!$C$7:$C$1227,MATCH(B623,Historical!$B$7:$B$1249,0))/INDEX(Historical!$N$7:$N$1218,MATCH(B623,Historical!$B$7:$B$1249,0)))^(1/10)-1)*100)</f>
        <v>10.756634324828983</v>
      </c>
      <c r="W623" s="668">
        <f t="shared" si="173"/>
        <v>1.0000000000000022</v>
      </c>
      <c r="X623" s="669">
        <f t="shared" si="174"/>
        <v>0.70767331084401364</v>
      </c>
      <c r="Y623" s="640"/>
      <c r="Z623" s="618">
        <f t="shared" si="175"/>
        <v>32.697547683923709</v>
      </c>
      <c r="AA623" s="844">
        <f t="shared" si="176"/>
        <v>13.87465940054496</v>
      </c>
      <c r="AB623" s="845">
        <v>12</v>
      </c>
      <c r="AC623" s="824">
        <v>3.67</v>
      </c>
      <c r="AD623" s="824">
        <v>2.0699999999999998</v>
      </c>
      <c r="AE623" s="824">
        <v>5.47</v>
      </c>
      <c r="AF623" s="824">
        <v>1.79</v>
      </c>
      <c r="AG623" s="824">
        <v>11.3</v>
      </c>
      <c r="AH623" s="824">
        <v>82.399999999999991</v>
      </c>
      <c r="AI623" s="824">
        <v>18.690000000000001</v>
      </c>
      <c r="AJ623" s="824">
        <v>15.2</v>
      </c>
      <c r="AK623" s="824">
        <v>7.0000000000000009</v>
      </c>
      <c r="AL623" s="836">
        <v>1770</v>
      </c>
      <c r="AM623" s="830">
        <v>3.2</v>
      </c>
      <c r="AN623" s="824">
        <v>0.1</v>
      </c>
      <c r="AO623" s="705">
        <f t="shared" si="177"/>
        <v>-0.76138721240094931</v>
      </c>
      <c r="AP623" s="706">
        <f t="shared" si="178"/>
        <v>13.113272188144011</v>
      </c>
      <c r="AQ623" s="846">
        <f t="shared" si="179"/>
        <v>5.0621833370345204</v>
      </c>
      <c r="AR623" s="618">
        <f>INDEX(Historical!$C$7:$C$1227,MATCH(B623,Historical!$B$7:$B$1249,0))*IF(AH623="n/a",1.03,IF(AH623&lt;0,1.01,IF(AH623&gt;10,1.1,(1+AH623/100))))</f>
        <v>1.1000000000000001</v>
      </c>
      <c r="AS623" s="844">
        <f t="shared" si="180"/>
        <v>1.2100000000000002</v>
      </c>
      <c r="AT623" s="844">
        <f t="shared" si="185"/>
        <v>1.2947000000000002</v>
      </c>
      <c r="AU623" s="844">
        <f t="shared" si="185"/>
        <v>1.3853290000000003</v>
      </c>
      <c r="AV623" s="844">
        <f t="shared" si="185"/>
        <v>1.4823020300000003</v>
      </c>
      <c r="AW623" s="618">
        <f t="shared" si="181"/>
        <v>6.4723310300000012</v>
      </c>
      <c r="AX623" s="713">
        <f t="shared" si="182"/>
        <v>12.710783641005502</v>
      </c>
      <c r="AY623" s="891">
        <v>0.61</v>
      </c>
      <c r="AZ623" s="830">
        <v>45.68</v>
      </c>
      <c r="BA623" s="830">
        <v>-7.03</v>
      </c>
      <c r="BB623" s="830">
        <v>5.48</v>
      </c>
      <c r="BC623" s="830">
        <v>18.63</v>
      </c>
      <c r="BD623" s="865"/>
      <c r="BE623" s="594">
        <v>2014</v>
      </c>
      <c r="BF623" s="856">
        <f t="shared" si="183"/>
        <v>1</v>
      </c>
      <c r="BG623" s="840">
        <v>1.2</v>
      </c>
      <c r="BH623" s="823" t="s">
        <v>4455</v>
      </c>
      <c r="BI623" s="823" t="s">
        <v>4456</v>
      </c>
    </row>
    <row r="624" spans="1:61" s="822" customFormat="1" ht="12.75" hidden="1" customHeight="1" x14ac:dyDescent="0.2">
      <c r="A624" s="839" t="s">
        <v>5297</v>
      </c>
      <c r="B624" s="575" t="s">
        <v>5290</v>
      </c>
      <c r="C624" s="889" t="s">
        <v>107</v>
      </c>
      <c r="D624" s="889" t="s">
        <v>4205</v>
      </c>
      <c r="E624" s="699">
        <v>8</v>
      </c>
      <c r="F624" s="1153">
        <v>569</v>
      </c>
      <c r="G624" s="1129" t="s">
        <v>105</v>
      </c>
      <c r="H624" s="1129" t="s">
        <v>105</v>
      </c>
      <c r="I624" t="n">
        <v>66.35</v>
      </c>
      <c r="J624" s="618">
        <f t="shared" si="170"/>
        <v>4.2333082140165796</v>
      </c>
      <c r="K624" s="835">
        <v>0.70220000000000005</v>
      </c>
      <c r="L624" s="845">
        <v>4</v>
      </c>
      <c r="M624" s="609">
        <f t="shared" si="171"/>
        <v>2.8088000000000002</v>
      </c>
      <c r="N624" s="828" t="s">
        <v>708</v>
      </c>
      <c r="O624" s="700">
        <v>0.621</v>
      </c>
      <c r="P624" s="603">
        <v>44568</v>
      </c>
      <c r="Q624" s="603">
        <v>44592</v>
      </c>
      <c r="R624" s="609">
        <f t="shared" si="172"/>
        <v>13.075684380032214</v>
      </c>
      <c r="S624" s="667">
        <f>IF(INDEX(Historical!$D$7:$D$1225,MATCH(B624,Historical!$B$7:$B$1249,0))=0,"n/a",(INDEX(Historical!$C$7:$C$1227,MATCH(B624,Historical!$B$7:$B$1249,0))/INDEX(Historical!$D$7:$D$1225,MATCH(B624,Historical!$B$7:$B$1249,0))-1)*100)</f>
        <v>8.7225929456625551</v>
      </c>
      <c r="T624" s="667">
        <f>IF(INDEX(Historical!$F$7:$F$1218,MATCH(B624,Historical!$B$7:$B$1249,0))=0,"n/a",((INDEX(Historical!$C$7:$C$1227,MATCH(B624,Historical!$B$7:$B$1249,0))/INDEX(Historical!$F$7:$F$1218,MATCH(B624,Historical!$B$7:$B$1249,0)))^(1/3)-1)*100)</f>
        <v>7.1952760829538498</v>
      </c>
      <c r="U624" s="667">
        <f>IF(INDEX(Historical!$H$7:$H$1218,MATCH(B624,Historical!$B$7:$B$1249,0))=0,"n/a",((INDEX(Historical!$C$7:$C$1227,MATCH(B624,Historical!$B$7:$B$1249,0))/INDEX(Historical!$H$7:$H$1218,MATCH(B624,Historical!$B$7:$B$1249,0)))^(1/5)-1)*100)</f>
        <v>9.1064924396400784</v>
      </c>
      <c r="V624" s="667">
        <f>IF(INDEX(Historical!$N$7:$N$1218,MATCH(B624,Historical!$B$7:$B$1249,0))=0,"n/a",((INDEX(Historical!$C$7:$C$1227,MATCH(B624,Historical!$B$7:$B$1249,0))/INDEX(Historical!$N$7:$N$1218,MATCH(B624,Historical!$B$7:$B$1249,0)))^(1/10)-1)*100)</f>
        <v>6.6526842742349102</v>
      </c>
      <c r="W624" s="668">
        <f t="shared" si="173"/>
        <v>1.3688448247737366</v>
      </c>
      <c r="X624" s="669">
        <f t="shared" si="174"/>
        <v>0.86728499425143601</v>
      </c>
      <c r="Y624" s="640" t="s">
        <v>5302</v>
      </c>
      <c r="Z624" s="618">
        <f t="shared" si="175"/>
        <v>47.606779661016951</v>
      </c>
      <c r="AA624" s="844">
        <f t="shared" si="176"/>
        <v>11.245762711864405</v>
      </c>
      <c r="AB624" s="845">
        <v>10</v>
      </c>
      <c r="AC624" s="824">
        <v>5.9</v>
      </c>
      <c r="AD624" s="824">
        <v>1.29</v>
      </c>
      <c r="AE624" s="824">
        <v>4.7</v>
      </c>
      <c r="AF624" s="824">
        <v>1.67</v>
      </c>
      <c r="AG624" s="824">
        <v>15.1</v>
      </c>
      <c r="AH624" s="824">
        <v>20.100000000000001</v>
      </c>
      <c r="AI624" s="824">
        <v>8.64</v>
      </c>
      <c r="AJ624" s="824">
        <v>10.5</v>
      </c>
      <c r="AK624" s="824">
        <v>8.6499999999999986</v>
      </c>
      <c r="AL624" s="836">
        <v>118550</v>
      </c>
      <c r="AM624" s="830">
        <v>0.09</v>
      </c>
      <c r="AN624" s="824">
        <v>3.5</v>
      </c>
      <c r="AO624" s="705">
        <f t="shared" si="177"/>
        <v>2.0940379417922532</v>
      </c>
      <c r="AP624" s="706">
        <f t="shared" si="178"/>
        <v>13.339800653656658</v>
      </c>
      <c r="AQ624" s="846">
        <f t="shared" si="179"/>
        <v>-8.638875934105295</v>
      </c>
      <c r="AR624" s="618">
        <f>INDEX(Historical!$C$7:$C$1227,MATCH(B624,Historical!$B$7:$B$1249,0))*IF(AH624="n/a",1.03,IF(AH624&lt;0,1.01,IF(AH624&gt;10,1.1,(1+AH624/100))))</f>
        <v>2.7600100000000003</v>
      </c>
      <c r="AS624" s="844">
        <f t="shared" si="180"/>
        <v>2.9984748640000003</v>
      </c>
      <c r="AT624" s="844">
        <f t="shared" si="185"/>
        <v>3.2578429397360003</v>
      </c>
      <c r="AU624" s="844">
        <f t="shared" si="185"/>
        <v>3.5396463540231644</v>
      </c>
      <c r="AV624" s="844">
        <f t="shared" si="185"/>
        <v>3.8458257636461681</v>
      </c>
      <c r="AW624" s="618">
        <f t="shared" si="181"/>
        <v>16.401799921405335</v>
      </c>
      <c r="AX624" s="713">
        <f t="shared" si="182"/>
        <v>24.720120454265768</v>
      </c>
      <c r="AY624" s="891">
        <v>0.89</v>
      </c>
      <c r="AZ624" s="830">
        <v>16.54</v>
      </c>
      <c r="BA624" s="830">
        <v>-22.41</v>
      </c>
      <c r="BB624" s="830">
        <v>4.47</v>
      </c>
      <c r="BC624" s="830">
        <v>-4.1399999999999997</v>
      </c>
      <c r="BD624" s="865"/>
      <c r="BE624" s="594">
        <v>2015</v>
      </c>
      <c r="BF624" s="856">
        <f t="shared" si="183"/>
        <v>1</v>
      </c>
      <c r="BG624" s="840">
        <v>0.8</v>
      </c>
      <c r="BH624" s="823" t="s">
        <v>4459</v>
      </c>
      <c r="BI624" s="823" t="s">
        <v>4456</v>
      </c>
    </row>
    <row r="625" spans="1:61" s="822" customFormat="1" ht="12.75" hidden="1" customHeight="1" x14ac:dyDescent="0.2">
      <c r="A625" s="822" t="s">
        <v>5127</v>
      </c>
      <c r="B625" s="575" t="s">
        <v>351</v>
      </c>
      <c r="C625" s="889" t="s">
        <v>4209</v>
      </c>
      <c r="D625" s="889" t="s">
        <v>4237</v>
      </c>
      <c r="E625" s="699">
        <v>48</v>
      </c>
      <c r="F625" s="1153">
        <v>49</v>
      </c>
      <c r="G625" s="1153" t="s">
        <v>36</v>
      </c>
      <c r="H625" s="1153" t="s">
        <v>36</v>
      </c>
      <c r="I625" t="n">
        <v>10.02</v>
      </c>
      <c r="J625" s="618">
        <f t="shared" si="170"/>
        <v>7.1856287425149699</v>
      </c>
      <c r="K625" s="835">
        <v>0.18</v>
      </c>
      <c r="L625" s="845">
        <v>4</v>
      </c>
      <c r="M625" s="609">
        <f t="shared" si="171"/>
        <v>0.72</v>
      </c>
      <c r="N625" s="828" t="s">
        <v>150</v>
      </c>
      <c r="O625" s="700">
        <v>0.17499999999999999</v>
      </c>
      <c r="P625" s="603">
        <v>44634</v>
      </c>
      <c r="Q625" s="603">
        <v>44651</v>
      </c>
      <c r="R625" s="609">
        <f t="shared" si="172"/>
        <v>2.8571428571428599</v>
      </c>
      <c r="S625" s="667">
        <f>IF(INDEX(Historical!$D$7:$D$1225,MATCH(B625,Historical!$B$7:$B$1249,0))=0,"n/a",(INDEX(Historical!$C$7:$C$1227,MATCH(B625,Historical!$B$7:$B$1249,0))/INDEX(Historical!$D$7:$D$1225,MATCH(B625,Historical!$B$7:$B$1249,0))-1)*100)</f>
        <v>2.9411764705882248</v>
      </c>
      <c r="T625" s="667">
        <f>IF(INDEX(Historical!$F$7:$F$1218,MATCH(B625,Historical!$B$7:$B$1249,0))=0,"n/a",((INDEX(Historical!$C$7:$C$1227,MATCH(B625,Historical!$B$7:$B$1249,0))/INDEX(Historical!$F$7:$F$1218,MATCH(B625,Historical!$B$7:$B$1249,0)))^(1/3)-1)*100)</f>
        <v>3.0321324952139239</v>
      </c>
      <c r="U625" s="667">
        <f>IF(INDEX(Historical!$H$7:$H$1218,MATCH(B625,Historical!$B$7:$B$1249,0))=0,"n/a",((INDEX(Historical!$C$7:$C$1227,MATCH(B625,Historical!$B$7:$B$1249,0))/INDEX(Historical!$H$7:$H$1218,MATCH(B625,Historical!$B$7:$B$1249,0)))^(1/5)-1)*100)</f>
        <v>3.4082686025700637</v>
      </c>
      <c r="V625" s="667">
        <f>IF(INDEX(Historical!$N$7:$N$1218,MATCH(B625,Historical!$B$7:$B$1249,0))=0,"n/a",((INDEX(Historical!$C$7:$C$1227,MATCH(B625,Historical!$B$7:$B$1249,0))/INDEX(Historical!$N$7:$N$1218,MATCH(B625,Historical!$B$7:$B$1249,0)))^(1/10)-1)*100)</f>
        <v>4.0638809026424916</v>
      </c>
      <c r="W625" s="668">
        <f t="shared" si="173"/>
        <v>0.83867334801910076</v>
      </c>
      <c r="X625" s="669">
        <f t="shared" si="174"/>
        <v>0.16152931765734901</v>
      </c>
      <c r="Y625" s="833"/>
      <c r="Z625" s="618">
        <f t="shared" si="175"/>
        <v>167.44186046511626</v>
      </c>
      <c r="AA625" s="844">
        <f t="shared" si="176"/>
        <v>23.302325581395348</v>
      </c>
      <c r="AB625" s="845">
        <v>12</v>
      </c>
      <c r="AC625" s="824">
        <v>0.43</v>
      </c>
      <c r="AD625" s="824" t="s">
        <v>135</v>
      </c>
      <c r="AE625" s="824">
        <v>0.2</v>
      </c>
      <c r="AF625" s="824">
        <v>0.24</v>
      </c>
      <c r="AG625" s="824">
        <v>1</v>
      </c>
      <c r="AH625" s="825">
        <v>-48.699999999999996</v>
      </c>
      <c r="AI625" s="825">
        <v>-29.720000000000002</v>
      </c>
      <c r="AJ625" s="824">
        <v>21.099999999999998</v>
      </c>
      <c r="AK625" s="824" t="s">
        <v>135</v>
      </c>
      <c r="AL625" s="836">
        <v>1070</v>
      </c>
      <c r="AM625" s="830">
        <v>6.93</v>
      </c>
      <c r="AN625" s="824">
        <v>0.75</v>
      </c>
      <c r="AO625" s="705">
        <f t="shared" si="177"/>
        <v>-12.708428236310315</v>
      </c>
      <c r="AP625" s="706">
        <f t="shared" si="178"/>
        <v>10.593897345085033</v>
      </c>
      <c r="AQ625" s="846">
        <f t="shared" si="179"/>
        <v>-50.144394544356018</v>
      </c>
      <c r="AR625" s="618">
        <f>INDEX(Historical!$C$7:$C$1227,MATCH(B625,Historical!$B$7:$B$1249,0))*IF(AH625="n/a",1.03,IF(AH625&lt;0,1.01,IF(AH625&gt;10,1.1,(1+AH625/100))))</f>
        <v>0.70699999999999996</v>
      </c>
      <c r="AS625" s="844">
        <f t="shared" si="180"/>
        <v>0.71406999999999998</v>
      </c>
      <c r="AT625" s="844">
        <f t="shared" si="185"/>
        <v>0.73549209999999998</v>
      </c>
      <c r="AU625" s="844">
        <f t="shared" si="185"/>
        <v>0.75755686300000002</v>
      </c>
      <c r="AV625" s="844">
        <f t="shared" si="185"/>
        <v>0.78028356889000006</v>
      </c>
      <c r="AW625" s="618">
        <f t="shared" si="181"/>
        <v>3.6944025318899998</v>
      </c>
      <c r="AX625" s="713">
        <f t="shared" si="182"/>
        <v>36.870284749401193</v>
      </c>
      <c r="AY625" s="891">
        <v>1.04</v>
      </c>
      <c r="AZ625" s="830">
        <v>9.2200000000000006</v>
      </c>
      <c r="BA625" s="830">
        <v>-50.91</v>
      </c>
      <c r="BB625" s="830">
        <v>-22.97</v>
      </c>
      <c r="BC625" s="830">
        <v>-35.909999999999997</v>
      </c>
      <c r="BD625" s="865"/>
      <c r="BE625" s="594">
        <v>1975</v>
      </c>
      <c r="BF625" s="856">
        <f t="shared" si="183"/>
        <v>5</v>
      </c>
      <c r="BG625" s="840">
        <v>0.3</v>
      </c>
      <c r="BH625" s="823" t="s">
        <v>4455</v>
      </c>
      <c r="BI625" s="823" t="s">
        <v>4456</v>
      </c>
    </row>
    <row r="626" spans="1:61" s="822" customFormat="1" ht="12.75" hidden="1" customHeight="1" x14ac:dyDescent="0.2">
      <c r="A626" s="822" t="s">
        <v>1653</v>
      </c>
      <c r="B626" s="575" t="s">
        <v>1654</v>
      </c>
      <c r="C626" s="889" t="s">
        <v>4061</v>
      </c>
      <c r="D626" s="889" t="s">
        <v>4204</v>
      </c>
      <c r="E626" s="699">
        <v>9</v>
      </c>
      <c r="F626" s="1153">
        <v>539</v>
      </c>
      <c r="G626" s="1150" t="s">
        <v>105</v>
      </c>
      <c r="H626" s="1150" t="s">
        <v>105</v>
      </c>
      <c r="I626" t="n">
        <v>121.73</v>
      </c>
      <c r="J626" s="618">
        <f t="shared" si="170"/>
        <v>1.8401380103507763</v>
      </c>
      <c r="K626" s="835">
        <v>0.56000000000000005</v>
      </c>
      <c r="L626" s="845">
        <v>4</v>
      </c>
      <c r="M626" s="609">
        <f t="shared" si="171"/>
        <v>2.2400000000000002</v>
      </c>
      <c r="N626" s="828" t="s">
        <v>225</v>
      </c>
      <c r="O626" s="700">
        <v>0.5</v>
      </c>
      <c r="P626" s="603">
        <v>44700</v>
      </c>
      <c r="Q626" s="603">
        <v>44715</v>
      </c>
      <c r="R626" s="609">
        <f t="shared" si="172"/>
        <v>12.000000000000011</v>
      </c>
      <c r="S626" s="667">
        <f>IF(INDEX(Historical!$D$7:$D$1225,MATCH(B626,Historical!$B$7:$B$1249,0))=0,"n/a",(INDEX(Historical!$C$7:$C$1227,MATCH(B626,Historical!$B$7:$B$1249,0))/INDEX(Historical!$D$7:$D$1225,MATCH(B626,Historical!$B$7:$B$1249,0))-1)*100)</f>
        <v>4.2105263157894868</v>
      </c>
      <c r="T626" s="667">
        <f>IF(INDEX(Historical!$F$7:$F$1218,MATCH(B626,Historical!$B$7:$B$1249,0))=0,"n/a",((INDEX(Historical!$C$7:$C$1227,MATCH(B626,Historical!$B$7:$B$1249,0))/INDEX(Historical!$F$7:$F$1218,MATCH(B626,Historical!$B$7:$B$1249,0)))^(1/3)-1)*100)</f>
        <v>4.8042548330827772</v>
      </c>
      <c r="U626" s="667">
        <f>IF(INDEX(Historical!$H$7:$H$1218,MATCH(B626,Historical!$B$7:$B$1249,0))=0,"n/a",((INDEX(Historical!$C$7:$C$1227,MATCH(B626,Historical!$B$7:$B$1249,0))/INDEX(Historical!$H$7:$H$1218,MATCH(B626,Historical!$B$7:$B$1249,0)))^(1/5)-1)*100)</f>
        <v>6.5762756635474151</v>
      </c>
      <c r="V626" s="667">
        <f>IF(INDEX(Historical!$N$7:$N$1218,MATCH(B626,Historical!$B$7:$B$1249,0))=0,"n/a",((INDEX(Historical!$C$7:$C$1227,MATCH(B626,Historical!$B$7:$B$1249,0))/INDEX(Historical!$N$7:$N$1218,MATCH(B626,Historical!$B$7:$B$1249,0)))^(1/10)-1)*100)</f>
        <v>10.957513286220966</v>
      </c>
      <c r="W626" s="668">
        <f t="shared" si="173"/>
        <v>0.60016132235194808</v>
      </c>
      <c r="X626" s="669">
        <f t="shared" si="174"/>
        <v>0.56207484303824051</v>
      </c>
      <c r="Y626" s="834" t="s">
        <v>1655</v>
      </c>
      <c r="Z626" s="618">
        <f t="shared" si="175"/>
        <v>29.986613119143247</v>
      </c>
      <c r="AA626" s="844">
        <f t="shared" si="176"/>
        <v>16.295850066934406</v>
      </c>
      <c r="AB626" s="845">
        <v>9</v>
      </c>
      <c r="AC626" s="824">
        <v>7.47</v>
      </c>
      <c r="AD626" s="824">
        <v>1.51</v>
      </c>
      <c r="AE626" s="824">
        <v>2.4</v>
      </c>
      <c r="AF626" s="824">
        <v>3.67</v>
      </c>
      <c r="AG626" s="824">
        <v>22.7</v>
      </c>
      <c r="AH626" s="824">
        <v>10.299999999999999</v>
      </c>
      <c r="AI626" s="824">
        <v>14.24</v>
      </c>
      <c r="AJ626" s="824">
        <v>11.700000000000001</v>
      </c>
      <c r="AK626" s="824">
        <v>11</v>
      </c>
      <c r="AL626" s="836">
        <v>39100</v>
      </c>
      <c r="AM626" s="830">
        <v>0.1</v>
      </c>
      <c r="AN626" s="824">
        <v>0.39</v>
      </c>
      <c r="AO626" s="705">
        <f t="shared" si="177"/>
        <v>-7.8794363930362152</v>
      </c>
      <c r="AP626" s="706">
        <f t="shared" si="178"/>
        <v>8.416413673898191</v>
      </c>
      <c r="AQ626" s="846">
        <f t="shared" si="179"/>
        <v>63.034788033650813</v>
      </c>
      <c r="AR626" s="618">
        <f>INDEX(Historical!$C$7:$C$1227,MATCH(B626,Historical!$B$7:$B$1249,0))*IF(AH626="n/a",1.03,IF(AH626&lt;0,1.01,IF(AH626&gt;10,1.1,(1+AH626/100))))</f>
        <v>2.1779999999999999</v>
      </c>
      <c r="AS626" s="844">
        <f t="shared" si="180"/>
        <v>2.3957999999999999</v>
      </c>
      <c r="AT626" s="844">
        <f t="shared" si="185"/>
        <v>2.6353800000000001</v>
      </c>
      <c r="AU626" s="844">
        <f t="shared" si="185"/>
        <v>2.8989180000000001</v>
      </c>
      <c r="AV626" s="844">
        <f t="shared" si="185"/>
        <v>3.1888098000000005</v>
      </c>
      <c r="AW626" s="618">
        <f t="shared" si="181"/>
        <v>13.2969078</v>
      </c>
      <c r="AX626" s="713">
        <f t="shared" si="182"/>
        <v>10.923279224513266</v>
      </c>
      <c r="AY626" s="891">
        <v>1.31</v>
      </c>
      <c r="AZ626" s="830">
        <v>20.39</v>
      </c>
      <c r="BA626" s="830">
        <v>-23.94</v>
      </c>
      <c r="BB626" s="830">
        <v>7.02</v>
      </c>
      <c r="BC626" s="830">
        <v>1.03</v>
      </c>
      <c r="BD626" s="865"/>
      <c r="BE626" s="594">
        <v>2013</v>
      </c>
      <c r="BF626" s="856">
        <f t="shared" si="183"/>
        <v>1</v>
      </c>
      <c r="BG626" s="840">
        <v>11.4</v>
      </c>
      <c r="BH626" s="823" t="s">
        <v>4455</v>
      </c>
      <c r="BI626" s="823" t="s">
        <v>4456</v>
      </c>
    </row>
    <row r="627" spans="1:61" s="822" customFormat="1" ht="12.75" hidden="1" customHeight="1" x14ac:dyDescent="0.2">
      <c r="A627" s="822" t="s">
        <v>5128</v>
      </c>
      <c r="B627" s="575" t="s">
        <v>4345</v>
      </c>
      <c r="C627" s="889" t="s">
        <v>107</v>
      </c>
      <c r="D627" s="889" t="s">
        <v>4205</v>
      </c>
      <c r="E627" s="699">
        <v>12</v>
      </c>
      <c r="F627" s="1153">
        <v>373</v>
      </c>
      <c r="G627" s="1131" t="s">
        <v>114</v>
      </c>
      <c r="H627" s="1131" t="s">
        <v>114</v>
      </c>
      <c r="I627" t="n">
        <v>42.08</v>
      </c>
      <c r="J627" s="618">
        <f t="shared" si="170"/>
        <v>4.9429657794676816</v>
      </c>
      <c r="K627" s="835">
        <v>0.52</v>
      </c>
      <c r="L627" s="845">
        <v>4</v>
      </c>
      <c r="M627" s="609">
        <f t="shared" si="171"/>
        <v>2.08</v>
      </c>
      <c r="N627" s="828" t="s">
        <v>118</v>
      </c>
      <c r="O627" s="700">
        <v>0.48</v>
      </c>
      <c r="P627" s="603">
        <v>44784</v>
      </c>
      <c r="Q627" s="603">
        <v>44805</v>
      </c>
      <c r="R627" s="609">
        <f t="shared" si="172"/>
        <v>8.333333333333341</v>
      </c>
      <c r="S627" s="667">
        <f>IF(INDEX(Historical!$D$7:$D$1225,MATCH(B627,Historical!$B$7:$B$1249,0))=0,"n/a",(INDEX(Historical!$C$7:$C$1227,MATCH(B627,Historical!$B$7:$B$1249,0))/INDEX(Historical!$D$7:$D$1225,MATCH(B627,Historical!$B$7:$B$1249,0))-1)*100)</f>
        <v>3.3333333333333437</v>
      </c>
      <c r="T627" s="667">
        <f>IF(INDEX(Historical!$F$7:$F$1218,MATCH(B627,Historical!$B$7:$B$1249,0))=0,"n/a",((INDEX(Historical!$C$7:$C$1227,MATCH(B627,Historical!$B$7:$B$1249,0))/INDEX(Historical!$F$7:$F$1218,MATCH(B627,Historical!$B$7:$B$1249,0)))^(1/3)-1)*100)</f>
        <v>7.0779637422353936</v>
      </c>
      <c r="U627" s="667">
        <f>IF(INDEX(Historical!$H$7:$H$1218,MATCH(B627,Historical!$B$7:$B$1249,0))=0,"n/a",((INDEX(Historical!$C$7:$C$1227,MATCH(B627,Historical!$B$7:$B$1249,0))/INDEX(Historical!$H$7:$H$1218,MATCH(B627,Historical!$B$7:$B$1249,0)))^(1/5)-1)*100)</f>
        <v>10.093840223689398</v>
      </c>
      <c r="V627" s="667">
        <f>IF(INDEX(Historical!$N$7:$N$1218,MATCH(B627,Historical!$B$7:$B$1249,0))=0,"n/a",((INDEX(Historical!$C$7:$C$1227,MATCH(B627,Historical!$B$7:$B$1249,0))/INDEX(Historical!$N$7:$N$1218,MATCH(B627,Historical!$B$7:$B$1249,0)))^(1/10)-1)*100)</f>
        <v>11.258524744047516</v>
      </c>
      <c r="W627" s="668">
        <f t="shared" si="173"/>
        <v>0.89655087617283979</v>
      </c>
      <c r="X627" s="669">
        <f t="shared" si="174"/>
        <v>1.0093840223689399</v>
      </c>
      <c r="Y627" s="640"/>
      <c r="Z627" s="618">
        <f t="shared" si="175"/>
        <v>47.706422018348619</v>
      </c>
      <c r="AA627" s="844">
        <f t="shared" si="176"/>
        <v>9.6513761467889889</v>
      </c>
      <c r="AB627" s="845">
        <v>12</v>
      </c>
      <c r="AC627" s="824">
        <v>4.3600000000000003</v>
      </c>
      <c r="AD627" s="824">
        <v>5.16</v>
      </c>
      <c r="AE627" s="824">
        <v>4.1100000000000003</v>
      </c>
      <c r="AF627" s="824">
        <v>1.1299999999999999</v>
      </c>
      <c r="AG627" s="824">
        <v>10.100000000000001</v>
      </c>
      <c r="AH627" s="824">
        <v>45.1</v>
      </c>
      <c r="AI627" s="824">
        <v>4.5999999999999996</v>
      </c>
      <c r="AJ627" s="824">
        <v>10</v>
      </c>
      <c r="AK627" s="824">
        <v>2.04</v>
      </c>
      <c r="AL627" s="836">
        <v>60900</v>
      </c>
      <c r="AM627" s="830">
        <v>0.1</v>
      </c>
      <c r="AN627" s="824">
        <v>0.57999999999999996</v>
      </c>
      <c r="AO627" s="705">
        <f t="shared" si="177"/>
        <v>5.3854298563680896</v>
      </c>
      <c r="AP627" s="706">
        <f t="shared" si="178"/>
        <v>15.036806003157078</v>
      </c>
      <c r="AQ627" s="846">
        <f t="shared" si="179"/>
        <v>-30.378627017682902</v>
      </c>
      <c r="AR627" s="618">
        <f>INDEX(Historical!$C$7:$C$1227,MATCH(B627,Historical!$B$7:$B$1249,0))*IF(AH627="n/a",1.03,IF(AH627&lt;0,1.01,IF(AH627&gt;10,1.1,(1+AH627/100))))</f>
        <v>2.0460000000000003</v>
      </c>
      <c r="AS627" s="844">
        <f t="shared" si="180"/>
        <v>2.1401160000000004</v>
      </c>
      <c r="AT627" s="844">
        <f t="shared" si="185"/>
        <v>2.1837743664000002</v>
      </c>
      <c r="AU627" s="844">
        <f t="shared" si="185"/>
        <v>2.2283233634745603</v>
      </c>
      <c r="AV627" s="844">
        <f t="shared" si="185"/>
        <v>2.2737811600894413</v>
      </c>
      <c r="AW627" s="618">
        <f t="shared" si="181"/>
        <v>10.871994889964002</v>
      </c>
      <c r="AX627" s="713">
        <f t="shared" si="182"/>
        <v>25.836489757519015</v>
      </c>
      <c r="AY627" s="891">
        <v>1.07</v>
      </c>
      <c r="AZ627" s="830">
        <v>17.010000000000002</v>
      </c>
      <c r="BA627" s="830">
        <v>-32.11</v>
      </c>
      <c r="BB627" s="830">
        <v>5.27</v>
      </c>
      <c r="BC627" s="830">
        <v>-5.75</v>
      </c>
      <c r="BD627" s="865"/>
      <c r="BE627" s="594">
        <v>2011</v>
      </c>
      <c r="BF627" s="856">
        <f t="shared" si="183"/>
        <v>1</v>
      </c>
      <c r="BG627" s="840">
        <v>1.0999999999999999</v>
      </c>
      <c r="BH627" s="823" t="s">
        <v>4455</v>
      </c>
      <c r="BI627" s="823" t="s">
        <v>4456</v>
      </c>
    </row>
    <row r="628" spans="1:61" s="822" customFormat="1" ht="12.75" hidden="1" customHeight="1" x14ac:dyDescent="0.2">
      <c r="A628" s="838" t="s">
        <v>4079</v>
      </c>
      <c r="B628" s="575" t="s">
        <v>3835</v>
      </c>
      <c r="C628" s="889" t="s">
        <v>107</v>
      </c>
      <c r="D628" s="889" t="s">
        <v>4198</v>
      </c>
      <c r="E628" s="699">
        <v>8</v>
      </c>
      <c r="F628" s="1153">
        <v>568</v>
      </c>
      <c r="G628" s="1127" t="s">
        <v>105</v>
      </c>
      <c r="H628" s="1127" t="s">
        <v>105</v>
      </c>
      <c r="I628">
        <v>14.01</v>
      </c>
      <c r="J628" s="618">
        <f t="shared" si="170"/>
        <v>8.0656673804425392</v>
      </c>
      <c r="K628" s="835">
        <v>0.28249999999999997</v>
      </c>
      <c r="L628" s="845">
        <v>4</v>
      </c>
      <c r="M628" s="609">
        <f t="shared" si="171"/>
        <v>1.1299999999999999</v>
      </c>
      <c r="N628" s="828" t="s">
        <v>200</v>
      </c>
      <c r="O628" s="700">
        <v>0.28000000000000003</v>
      </c>
      <c r="P628" s="895">
        <v>44442</v>
      </c>
      <c r="Q628" s="895">
        <v>44460</v>
      </c>
      <c r="R628" s="609">
        <f t="shared" si="172"/>
        <v>0.8928571428571237</v>
      </c>
      <c r="S628" s="667">
        <f>IF(INDEX(Historical!$D$7:$D$1225,MATCH(B628,Historical!$B$7:$B$1249,0))=0,"n/a",(INDEX(Historical!$C$7:$C$1227,MATCH(B628,Historical!$B$7:$B$1249,0))/INDEX(Historical!$D$7:$D$1225,MATCH(B628,Historical!$B$7:$B$1249,0))-1)*100)</f>
        <v>0.44642857142855874</v>
      </c>
      <c r="T628" s="667">
        <f>IF(INDEX(Historical!$F$7:$F$1218,MATCH(B628,Historical!$B$7:$B$1249,0))=0,"n/a",((INDEX(Historical!$C$7:$C$1227,MATCH(B628,Historical!$B$7:$B$1249,0))/INDEX(Historical!$F$7:$F$1218,MATCH(B628,Historical!$B$7:$B$1249,0)))^(1/3)-1)*100)</f>
        <v>10.227784577092326</v>
      </c>
      <c r="U628" s="667">
        <f>IF(INDEX(Historical!$H$7:$H$1218,MATCH(B628,Historical!$B$7:$B$1249,0))=0,"n/a",((INDEX(Historical!$C$7:$C$1227,MATCH(B628,Historical!$B$7:$B$1249,0))/INDEX(Historical!$H$7:$H$1218,MATCH(B628,Historical!$B$7:$B$1249,0)))^(1/5)-1)*100)</f>
        <v>20.112443398143132</v>
      </c>
      <c r="V628" s="667" t="str">
        <f>IF(INDEX(Historical!$N$7:$N$1218,MATCH(B628,Historical!$B$7:$B$1249,0))=0,"n/a",((INDEX(Historical!$C$7:$C$1227,MATCH(B628,Historical!$B$7:$B$1249,0))/INDEX(Historical!$N$7:$N$1218,MATCH(B628,Historical!$B$7:$B$1249,0)))^(1/10)-1)*100)</f>
        <v>n/a</v>
      </c>
      <c r="W628" s="668" t="str">
        <f t="shared" si="173"/>
        <v>n/a</v>
      </c>
      <c r="X628" s="669">
        <f t="shared" si="174"/>
        <v>67.041477993810446</v>
      </c>
      <c r="Y628" s="628"/>
      <c r="Z628" s="618">
        <f t="shared" si="175"/>
        <v>491.30434782608694</v>
      </c>
      <c r="AA628" s="844">
        <f t="shared" si="176"/>
        <v>60.913043478260867</v>
      </c>
      <c r="AB628" s="845">
        <v>12</v>
      </c>
      <c r="AC628" s="824">
        <v>0.23</v>
      </c>
      <c r="AD628" s="824" t="s">
        <v>135</v>
      </c>
      <c r="AE628" s="824">
        <v>10.19</v>
      </c>
      <c r="AF628" s="824">
        <v>2.0699999999999998</v>
      </c>
      <c r="AG628" s="824">
        <v>3.5999999999999996</v>
      </c>
      <c r="AH628" s="824">
        <v>-3.1</v>
      </c>
      <c r="AI628" s="824">
        <v>-6.79</v>
      </c>
      <c r="AJ628" s="824">
        <v>0.3</v>
      </c>
      <c r="AK628" s="824" t="s">
        <v>135</v>
      </c>
      <c r="AL628" s="836">
        <v>3820</v>
      </c>
      <c r="AM628" s="830">
        <v>0.2</v>
      </c>
      <c r="AN628" s="824">
        <v>0</v>
      </c>
      <c r="AO628" s="705">
        <f t="shared" si="177"/>
        <v>-32.734932699675198</v>
      </c>
      <c r="AP628" s="706">
        <f t="shared" si="178"/>
        <v>28.178110778585669</v>
      </c>
      <c r="AQ628" s="846">
        <f t="shared" si="179"/>
        <v>136.7276916628048</v>
      </c>
      <c r="AR628" s="618">
        <f>INDEX(Historical!$C$7:$C$1227,MATCH(B628,Historical!$B$7:$B$1249,0))*IF(AH628="n/a",1.03,IF(AH628&lt;0,1.01,IF(AH628&gt;10,1.1,(1+AH628/100))))</f>
        <v>1.13625</v>
      </c>
      <c r="AS628" s="844">
        <f t="shared" si="180"/>
        <v>1.1476124999999999</v>
      </c>
      <c r="AT628" s="844">
        <f t="shared" si="185"/>
        <v>1.182040875</v>
      </c>
      <c r="AU628" s="844">
        <f t="shared" si="185"/>
        <v>1.21750210125</v>
      </c>
      <c r="AV628" s="844">
        <f t="shared" si="185"/>
        <v>1.2540271642875001</v>
      </c>
      <c r="AW628" s="618">
        <f t="shared" si="181"/>
        <v>5.9374326405374998</v>
      </c>
      <c r="AX628" s="713">
        <f t="shared" si="182"/>
        <v>42.379961745449677</v>
      </c>
      <c r="AY628" s="891">
        <v>0.55000000000000004</v>
      </c>
      <c r="AZ628" s="830">
        <v>9.64</v>
      </c>
      <c r="BA628" s="830">
        <v>-26.61</v>
      </c>
      <c r="BB628" s="830">
        <v>1.21</v>
      </c>
      <c r="BC628" s="830">
        <v>-6.7299999999999995</v>
      </c>
      <c r="BD628" s="865"/>
      <c r="BE628" s="594">
        <v>2014</v>
      </c>
      <c r="BF628" s="856">
        <f t="shared" si="183"/>
        <v>1</v>
      </c>
      <c r="BG628" s="840">
        <v>0.4</v>
      </c>
      <c r="BH628" s="823" t="s">
        <v>4455</v>
      </c>
      <c r="BI628" s="823" t="s">
        <v>4456</v>
      </c>
    </row>
    <row r="629" spans="1:61" s="822" customFormat="1" ht="12.75" customHeight="1" x14ac:dyDescent="0.2">
      <c r="A629" s="822" t="s">
        <v>4670</v>
      </c>
      <c r="B629" s="575" t="s">
        <v>390</v>
      </c>
      <c r="C629" s="889" t="s">
        <v>111</v>
      </c>
      <c r="D629" s="889" t="s">
        <v>1186</v>
      </c>
      <c r="E629" s="699">
        <v>29</v>
      </c>
      <c r="F629" s="1153">
        <v>117</v>
      </c>
      <c r="G629" s="1132" t="s">
        <v>36</v>
      </c>
      <c r="H629" s="1132" t="s">
        <v>36</v>
      </c>
      <c r="I629" t="n">
        <v>58.3</v>
      </c>
      <c r="J629" s="618">
        <f t="shared" si="170"/>
        <v>2.0583190394511153</v>
      </c>
      <c r="K629" s="842">
        <v>0.3</v>
      </c>
      <c r="L629" s="845">
        <v>4</v>
      </c>
      <c r="M629" s="609">
        <f t="shared" si="171"/>
        <v>1.2</v>
      </c>
      <c r="N629" s="828" t="s">
        <v>106</v>
      </c>
      <c r="O629" s="701">
        <v>0.28000000000000003</v>
      </c>
      <c r="P629" s="603">
        <v>44862</v>
      </c>
      <c r="Q629" s="603">
        <v>44880</v>
      </c>
      <c r="R629" s="609">
        <f t="shared" si="172"/>
        <v>7.1428571428571281</v>
      </c>
      <c r="S629" s="667">
        <f>IF(INDEX(Historical!$D$7:$D$1225,MATCH(B629,Historical!$B$7:$B$1249,0))=0,"n/a",(INDEX(Historical!$C$7:$C$1227,MATCH(B629,Historical!$B$7:$B$1249,0))/INDEX(Historical!$D$7:$D$1225,MATCH(B629,Historical!$B$7:$B$1249,0))-1)*100)</f>
        <v>8.163265306122458</v>
      </c>
      <c r="T629" s="667">
        <f>IF(INDEX(Historical!$F$7:$F$1218,MATCH(B629,Historical!$B$7:$B$1249,0))=0,"n/a",((INDEX(Historical!$C$7:$C$1227,MATCH(B629,Historical!$B$7:$B$1249,0))/INDEX(Historical!$F$7:$F$1218,MATCH(B629,Historical!$B$7:$B$1249,0)))^(1/3)-1)*100)</f>
        <v>11.72853158368412</v>
      </c>
      <c r="U629" s="667">
        <f>IF(INDEX(Historical!$H$7:$H$1218,MATCH(B629,Historical!$B$7:$B$1249,0))=0,"n/a",((INDEX(Historical!$C$7:$C$1227,MATCH(B629,Historical!$B$7:$B$1249,0))/INDEX(Historical!$H$7:$H$1218,MATCH(B629,Historical!$B$7:$B$1249,0)))^(1/5)-1)*100)</f>
        <v>17.169054553092657</v>
      </c>
      <c r="V629" s="667">
        <f>IF(INDEX(Historical!$N$7:$N$1218,MATCH(B629,Historical!$B$7:$B$1249,0))=0,"n/a",((INDEX(Historical!$C$7:$C$1227,MATCH(B629,Historical!$B$7:$B$1249,0))/INDEX(Historical!$N$7:$N$1218,MATCH(B629,Historical!$B$7:$B$1249,0)))^(1/10)-1)*100)</f>
        <v>21.596608107359838</v>
      </c>
      <c r="W629" s="668">
        <f t="shared" si="173"/>
        <v>0.79498847540052697</v>
      </c>
      <c r="X629" s="669">
        <f t="shared" si="174"/>
        <v>1.6668985003002581</v>
      </c>
      <c r="Y629" s="628"/>
      <c r="Z629" s="618">
        <f t="shared" si="175"/>
        <v>38.216560509554135</v>
      </c>
      <c r="AA629" s="844">
        <f t="shared" si="176"/>
        <v>18.566878980891719</v>
      </c>
      <c r="AB629" s="845">
        <v>12</v>
      </c>
      <c r="AC629" s="824">
        <v>3.14</v>
      </c>
      <c r="AD629" s="824">
        <v>2.41</v>
      </c>
      <c r="AE629" s="824">
        <v>2.44</v>
      </c>
      <c r="AF629" s="824">
        <v>5.34</v>
      </c>
      <c r="AG629" s="824">
        <v>27.6</v>
      </c>
      <c r="AH629" s="824">
        <v>42.4</v>
      </c>
      <c r="AI629" s="824">
        <v>4.12</v>
      </c>
      <c r="AJ629" s="824">
        <v>10.299999999999999</v>
      </c>
      <c r="AK629" s="824">
        <v>8</v>
      </c>
      <c r="AL629" s="836">
        <v>9300</v>
      </c>
      <c r="AM629" s="830">
        <v>0.74</v>
      </c>
      <c r="AN629" s="824">
        <v>0.16</v>
      </c>
      <c r="AO629" s="705">
        <f t="shared" si="177"/>
        <v>0.66049461165205159</v>
      </c>
      <c r="AP629" s="706">
        <f t="shared" si="178"/>
        <v>19.227373592543771</v>
      </c>
      <c r="AQ629" s="846">
        <f t="shared" si="179"/>
        <v>109.91758568856574</v>
      </c>
      <c r="AR629" s="618">
        <f>INDEX(Historical!$C$7:$C$1227,MATCH(B629,Historical!$B$7:$B$1249,0))*IF(AH629="n/a",1.03,IF(AH629&lt;0,1.01,IF(AH629&gt;10,1.1,(1+AH629/100))))</f>
        <v>1.1660000000000001</v>
      </c>
      <c r="AS629" s="844">
        <f t="shared" si="180"/>
        <v>1.2140392</v>
      </c>
      <c r="AT629" s="844">
        <f t="shared" si="185"/>
        <v>1.311162336</v>
      </c>
      <c r="AU629" s="844">
        <f t="shared" si="185"/>
        <v>1.4160553228800001</v>
      </c>
      <c r="AV629" s="844">
        <f t="shared" si="185"/>
        <v>1.5293397487104003</v>
      </c>
      <c r="AW629" s="618">
        <f t="shared" si="181"/>
        <v>6.636596607590401</v>
      </c>
      <c r="AX629" s="713">
        <f t="shared" si="182"/>
        <v>11.383527628800003</v>
      </c>
      <c r="AY629" s="891">
        <v>1.23</v>
      </c>
      <c r="AZ629" s="830">
        <v>30.4</v>
      </c>
      <c r="BA629" s="830">
        <v>-29.970000000000002</v>
      </c>
      <c r="BB629" s="830">
        <v>12.790000000000001</v>
      </c>
      <c r="BC629" s="830">
        <v>2.25</v>
      </c>
      <c r="BD629" s="865"/>
      <c r="BE629" s="594">
        <v>1994</v>
      </c>
      <c r="BF629" s="856">
        <f t="shared" si="183"/>
        <v>3</v>
      </c>
      <c r="BG629" s="840">
        <v>14.7</v>
      </c>
      <c r="BH629" s="823" t="s">
        <v>4455</v>
      </c>
      <c r="BI629" s="823" t="s">
        <v>4456</v>
      </c>
    </row>
    <row r="630" spans="1:61" s="822" customFormat="1" ht="12.75" hidden="1" customHeight="1" x14ac:dyDescent="0.2">
      <c r="A630" s="829" t="s">
        <v>5130</v>
      </c>
      <c r="B630" s="575" t="s">
        <v>232</v>
      </c>
      <c r="C630" s="889" t="s">
        <v>107</v>
      </c>
      <c r="D630" s="889" t="s">
        <v>4205</v>
      </c>
      <c r="E630" s="699">
        <v>33</v>
      </c>
      <c r="F630" s="1153">
        <v>84</v>
      </c>
      <c r="G630" s="1129" t="s">
        <v>105</v>
      </c>
      <c r="H630" s="1129" t="s">
        <v>105</v>
      </c>
      <c r="I630">
        <v>46.37</v>
      </c>
      <c r="J630" s="618">
        <f t="shared" si="170"/>
        <v>2.3290920854000432</v>
      </c>
      <c r="K630" s="842">
        <v>0.54</v>
      </c>
      <c r="L630" s="845">
        <v>2</v>
      </c>
      <c r="M630" s="609">
        <f t="shared" si="171"/>
        <v>1.08</v>
      </c>
      <c r="N630" s="828" t="s">
        <v>228</v>
      </c>
      <c r="O630" s="701">
        <v>0.53</v>
      </c>
      <c r="P630" s="603">
        <v>44728</v>
      </c>
      <c r="Q630" s="603">
        <v>44743</v>
      </c>
      <c r="R630" s="609">
        <f t="shared" si="172"/>
        <v>1.8867924528301903</v>
      </c>
      <c r="S630" s="667">
        <f>IF(INDEX(Historical!$D$7:$D$1225,MATCH(B630,Historical!$B$7:$B$1249,0))=0,"n/a",(INDEX(Historical!$C$7:$C$1227,MATCH(B630,Historical!$B$7:$B$1249,0))/INDEX(Historical!$D$7:$D$1225,MATCH(B630,Historical!$B$7:$B$1249,0))-1)*100)</f>
        <v>1.9230769230769162</v>
      </c>
      <c r="T630" s="667">
        <f>IF(INDEX(Historical!$F$7:$F$1218,MATCH(B630,Historical!$B$7:$B$1249,0))=0,"n/a",((INDEX(Historical!$C$7:$C$1227,MATCH(B630,Historical!$B$7:$B$1249,0))/INDEX(Historical!$F$7:$F$1218,MATCH(B630,Historical!$B$7:$B$1249,0)))^(1/3)-1)*100)</f>
        <v>1.2904649119013012</v>
      </c>
      <c r="U630" s="667">
        <f>IF(INDEX(Historical!$H$7:$H$1218,MATCH(B630,Historical!$B$7:$B$1249,0))=0,"n/a",((INDEX(Historical!$C$7:$C$1227,MATCH(B630,Historical!$B$7:$B$1249,0))/INDEX(Historical!$H$7:$H$1218,MATCH(B630,Historical!$B$7:$B$1249,0)))^(1/5)-1)*100)</f>
        <v>1.3757625808976881</v>
      </c>
      <c r="V630" s="667">
        <f>IF(INDEX(Historical!$N$7:$N$1218,MATCH(B630,Historical!$B$7:$B$1249,0))=0,"n/a",((INDEX(Historical!$C$7:$C$1227,MATCH(B630,Historical!$B$7:$B$1249,0))/INDEX(Historical!$N$7:$N$1218,MATCH(B630,Historical!$B$7:$B$1249,0)))^(1/10)-1)*100)</f>
        <v>1.3169929633276789</v>
      </c>
      <c r="W630" s="668">
        <f t="shared" si="173"/>
        <v>1.0446240938307785</v>
      </c>
      <c r="X630" s="669">
        <f t="shared" si="174"/>
        <v>0.26456972709570925</v>
      </c>
      <c r="Y630" s="834"/>
      <c r="Z630" s="618">
        <f t="shared" si="175"/>
        <v>21.513944223107572</v>
      </c>
      <c r="AA630" s="844">
        <f t="shared" si="176"/>
        <v>9.2370517928286855</v>
      </c>
      <c r="AB630" s="845">
        <v>12</v>
      </c>
      <c r="AC630" s="824">
        <v>5.0199999999999996</v>
      </c>
      <c r="AD630" s="824" t="s">
        <v>135</v>
      </c>
      <c r="AE630" s="824">
        <v>3.41</v>
      </c>
      <c r="AF630" s="824">
        <v>1.32</v>
      </c>
      <c r="AG630" s="824">
        <v>12.3</v>
      </c>
      <c r="AH630" s="824">
        <v>2.2999999999999998</v>
      </c>
      <c r="AI630" s="824">
        <v>-8.64</v>
      </c>
      <c r="AJ630" s="824">
        <v>5.2</v>
      </c>
      <c r="AK630" s="824" t="s">
        <v>135</v>
      </c>
      <c r="AL630" s="840">
        <v>578.76</v>
      </c>
      <c r="AM630" s="830">
        <v>8.83</v>
      </c>
      <c r="AN630" s="824">
        <v>0</v>
      </c>
      <c r="AO630" s="705">
        <f t="shared" si="177"/>
        <v>-5.5321971265309546</v>
      </c>
      <c r="AP630" s="706">
        <f t="shared" si="178"/>
        <v>3.7048546662977313</v>
      </c>
      <c r="AQ630" s="846">
        <f t="shared" si="179"/>
        <v>-26.385664540619793</v>
      </c>
      <c r="AR630" s="618">
        <f>INDEX(Historical!$C$7:$C$1227,MATCH(B630,Historical!$B$7:$B$1249,0))*IF(AH630="n/a",1.03,IF(AH630&lt;0,1.01,IF(AH630&gt;10,1.1,(1+AH630/100))))</f>
        <v>1.0843799999999999</v>
      </c>
      <c r="AS630" s="844">
        <f t="shared" si="180"/>
        <v>1.0952237999999999</v>
      </c>
      <c r="AT630" s="844">
        <f t="shared" si="185"/>
        <v>1.1280805139999999</v>
      </c>
      <c r="AU630" s="844">
        <f t="shared" si="185"/>
        <v>1.16192292942</v>
      </c>
      <c r="AV630" s="844">
        <f t="shared" si="185"/>
        <v>1.1967806173026001</v>
      </c>
      <c r="AW630" s="618">
        <f t="shared" si="181"/>
        <v>5.6663878607225993</v>
      </c>
      <c r="AX630" s="713">
        <f t="shared" si="182"/>
        <v>12.219943628903602</v>
      </c>
      <c r="AY630" s="891">
        <v>0.6</v>
      </c>
      <c r="AZ630" s="830">
        <v>15.83</v>
      </c>
      <c r="BA630" s="830">
        <v>-3.6700000000000004</v>
      </c>
      <c r="BB630" s="830">
        <v>1.1900000000000002</v>
      </c>
      <c r="BC630" s="830">
        <v>5.34</v>
      </c>
      <c r="BD630" s="865"/>
      <c r="BE630" s="594">
        <v>1989</v>
      </c>
      <c r="BF630" s="856">
        <f t="shared" si="183"/>
        <v>4</v>
      </c>
      <c r="BG630" s="840">
        <v>1.2</v>
      </c>
      <c r="BH630" s="823" t="s">
        <v>4455</v>
      </c>
      <c r="BI630" s="823" t="s">
        <v>4456</v>
      </c>
    </row>
    <row r="631" spans="1:61" s="822" customFormat="1" ht="12.75" customHeight="1" x14ac:dyDescent="0.2">
      <c r="A631" s="829" t="s">
        <v>4933</v>
      </c>
      <c r="B631" s="575" t="s">
        <v>4307</v>
      </c>
      <c r="C631" s="889" t="s">
        <v>111</v>
      </c>
      <c r="D631" s="889" t="s">
        <v>4211</v>
      </c>
      <c r="E631" s="699">
        <v>21</v>
      </c>
      <c r="F631" s="1153">
        <v>163</v>
      </c>
      <c r="G631" s="1155" t="s">
        <v>36</v>
      </c>
      <c r="H631" s="1155" t="s">
        <v>36</v>
      </c>
      <c r="I631" t="n">
        <v>215.53</v>
      </c>
      <c r="J631" s="618">
        <f t="shared" si="170"/>
        <v>2.0785969470607344</v>
      </c>
      <c r="K631" s="835">
        <v>1.1200000000000001</v>
      </c>
      <c r="L631" s="845">
        <v>4</v>
      </c>
      <c r="M631" s="609">
        <f t="shared" si="171"/>
        <v>4.4800000000000004</v>
      </c>
      <c r="N631" s="828" t="s">
        <v>598</v>
      </c>
      <c r="O631" s="700">
        <v>1.02</v>
      </c>
      <c r="P631" s="603">
        <v>44630</v>
      </c>
      <c r="Q631" s="603">
        <v>44645</v>
      </c>
      <c r="R631" s="609">
        <f t="shared" si="172"/>
        <v>9.8039215686274588</v>
      </c>
      <c r="S631" s="667">
        <f>IF(INDEX(Historical!$D$7:$D$1225,MATCH(B631,Historical!$B$7:$B$1249,0))=0,"n/a",(INDEX(Historical!$C$7:$C$1227,MATCH(B631,Historical!$B$7:$B$1249,0))/INDEX(Historical!$D$7:$D$1225,MATCH(B631,Historical!$B$7:$B$1249,0))-1)*100)</f>
        <v>19.999999999999996</v>
      </c>
      <c r="T631" s="667">
        <f>IF(INDEX(Historical!$F$7:$F$1218,MATCH(B631,Historical!$B$7:$B$1249,0))=0,"n/a",((INDEX(Historical!$C$7:$C$1227,MATCH(B631,Historical!$B$7:$B$1249,0))/INDEX(Historical!$F$7:$F$1218,MATCH(B631,Historical!$B$7:$B$1249,0)))^(1/3)-1)*100)</f>
        <v>17.578743245609239</v>
      </c>
      <c r="U631" s="667">
        <f>IF(INDEX(Historical!$H$7:$H$1218,MATCH(B631,Historical!$B$7:$B$1249,0))=0,"n/a",((INDEX(Historical!$C$7:$C$1227,MATCH(B631,Historical!$B$7:$B$1249,0))/INDEX(Historical!$H$7:$H$1218,MATCH(B631,Historical!$B$7:$B$1249,0)))^(1/5)-1)*100)</f>
        <v>14.645915988324498</v>
      </c>
      <c r="V631" s="667">
        <f>IF(INDEX(Historical!$N$7:$N$1218,MATCH(B631,Historical!$B$7:$B$1249,0))=0,"n/a",((INDEX(Historical!$C$7:$C$1227,MATCH(B631,Historical!$B$7:$B$1249,0))/INDEX(Historical!$N$7:$N$1218,MATCH(B631,Historical!$B$7:$B$1249,0)))^(1/10)-1)*100)</f>
        <v>14.428822714477075</v>
      </c>
      <c r="W631" s="668">
        <f t="shared" si="173"/>
        <v>1.0150458064488936</v>
      </c>
      <c r="X631" s="669">
        <f t="shared" si="174"/>
        <v>1.1716732790659599</v>
      </c>
      <c r="Y631" s="834"/>
      <c r="Z631" s="618">
        <f t="shared" si="175"/>
        <v>77.913043478260875</v>
      </c>
      <c r="AA631" s="844">
        <f t="shared" si="176"/>
        <v>37.483478260869568</v>
      </c>
      <c r="AB631" s="845">
        <v>6</v>
      </c>
      <c r="AC631" s="824">
        <v>5.75</v>
      </c>
      <c r="AD631" s="824">
        <v>14.92</v>
      </c>
      <c r="AE631" s="824">
        <v>2.54</v>
      </c>
      <c r="AF631" s="824">
        <v>2.35</v>
      </c>
      <c r="AG631" s="824">
        <v>6</v>
      </c>
      <c r="AH631" s="824">
        <v>75.099999999999994</v>
      </c>
      <c r="AI631" s="824">
        <v>-0.09</v>
      </c>
      <c r="AJ631" s="824">
        <v>12.5</v>
      </c>
      <c r="AK631" s="824">
        <v>2.63</v>
      </c>
      <c r="AL631" s="836">
        <v>42750</v>
      </c>
      <c r="AM631" s="830">
        <v>0.3</v>
      </c>
      <c r="AN631" s="824">
        <v>0.38</v>
      </c>
      <c r="AO631" s="705">
        <f t="shared" si="177"/>
        <v>-20.758965325484336</v>
      </c>
      <c r="AP631" s="706">
        <f t="shared" si="178"/>
        <v>16.724512935385231</v>
      </c>
      <c r="AQ631" s="846">
        <f t="shared" si="179"/>
        <v>97.862100029336901</v>
      </c>
      <c r="AR631" s="618">
        <f>INDEX(Historical!$C$7:$C$1227,MATCH(B631,Historical!$B$7:$B$1249,0))*IF(AH631="n/a",1.03,IF(AH631&lt;0,1.01,IF(AH631&gt;10,1.1,(1+AH631/100))))</f>
        <v>4.4880000000000004</v>
      </c>
      <c r="AS631" s="844">
        <f t="shared" si="180"/>
        <v>4.5328800000000005</v>
      </c>
      <c r="AT631" s="844">
        <f t="shared" si="185"/>
        <v>4.6520947440000002</v>
      </c>
      <c r="AU631" s="844">
        <f t="shared" si="185"/>
        <v>4.7744448357672002</v>
      </c>
      <c r="AV631" s="844">
        <f t="shared" si="185"/>
        <v>4.9000127349478779</v>
      </c>
      <c r="AW631" s="618">
        <f t="shared" si="181"/>
        <v>23.347432314715078</v>
      </c>
      <c r="AX631" s="713">
        <f t="shared" si="182"/>
        <v>10.832567306043279</v>
      </c>
      <c r="AY631" s="891">
        <v>0.74</v>
      </c>
      <c r="AZ631" s="830">
        <v>13.139999999999999</v>
      </c>
      <c r="BA631" s="830">
        <v>-18.82</v>
      </c>
      <c r="BB631" s="830">
        <v>-0.89999999999999991</v>
      </c>
      <c r="BC631" s="830">
        <v>-4</v>
      </c>
      <c r="BD631" s="865"/>
      <c r="BE631" s="594">
        <v>2002</v>
      </c>
      <c r="BF631" s="856">
        <f t="shared" si="183"/>
        <v>2</v>
      </c>
      <c r="BG631" s="840">
        <v>3.3000000000000003</v>
      </c>
      <c r="BH631" s="823" t="s">
        <v>4455</v>
      </c>
      <c r="BI631" s="823" t="s">
        <v>4456</v>
      </c>
    </row>
    <row r="632" spans="1:61" s="822" customFormat="1" ht="12.75" hidden="1" customHeight="1" x14ac:dyDescent="0.2">
      <c r="A632" s="822" t="s">
        <v>5132</v>
      </c>
      <c r="B632" s="575" t="s">
        <v>1664</v>
      </c>
      <c r="C632" s="889" t="s">
        <v>244</v>
      </c>
      <c r="D632" s="889" t="s">
        <v>4233</v>
      </c>
      <c r="E632" s="699">
        <v>13</v>
      </c>
      <c r="F632" s="1153">
        <v>301</v>
      </c>
      <c r="G632" s="1153" t="s">
        <v>105</v>
      </c>
      <c r="H632" s="1153" t="s">
        <v>105</v>
      </c>
      <c r="I632" t="n">
        <v>81.94</v>
      </c>
      <c r="J632" s="618">
        <f t="shared" si="170"/>
        <v>2.1967293141322921</v>
      </c>
      <c r="K632" s="835">
        <v>0.45</v>
      </c>
      <c r="L632" s="845">
        <v>4</v>
      </c>
      <c r="M632" s="609">
        <f t="shared" si="171"/>
        <v>1.8</v>
      </c>
      <c r="N632" s="828" t="s">
        <v>557</v>
      </c>
      <c r="O632" s="700">
        <v>0.43</v>
      </c>
      <c r="P632" s="603">
        <v>44859</v>
      </c>
      <c r="Q632" s="603">
        <v>44874</v>
      </c>
      <c r="R632" s="609">
        <f t="shared" si="172"/>
        <v>4.6511627906976782</v>
      </c>
      <c r="S632" s="667">
        <f>IF(INDEX(Historical!$D$7:$D$1225,MATCH(B632,Historical!$B$7:$B$1249,0))=0,"n/a",(INDEX(Historical!$C$7:$C$1227,MATCH(B632,Historical!$B$7:$B$1249,0))/INDEX(Historical!$D$7:$D$1225,MATCH(B632,Historical!$B$7:$B$1249,0))-1)*100)</f>
        <v>3.105590062111796</v>
      </c>
      <c r="T632" s="667">
        <f>IF(INDEX(Historical!$F$7:$F$1218,MATCH(B632,Historical!$B$7:$B$1249,0))=0,"n/a",((INDEX(Historical!$C$7:$C$1227,MATCH(B632,Historical!$B$7:$B$1249,0))/INDEX(Historical!$F$7:$F$1218,MATCH(B632,Historical!$B$7:$B$1249,0)))^(1/3)-1)*100)</f>
        <v>3.4361331000678952</v>
      </c>
      <c r="U632" s="667">
        <f>IF(INDEX(Historical!$H$7:$H$1218,MATCH(B632,Historical!$B$7:$B$1249,0))=0,"n/a",((INDEX(Historical!$C$7:$C$1227,MATCH(B632,Historical!$B$7:$B$1249,0))/INDEX(Historical!$H$7:$H$1218,MATCH(B632,Historical!$B$7:$B$1249,0)))^(1/5)-1)*100)</f>
        <v>5.6689783679528372</v>
      </c>
      <c r="V632" s="667">
        <f>IF(INDEX(Historical!$N$7:$N$1218,MATCH(B632,Historical!$B$7:$B$1249,0))=0,"n/a",((INDEX(Historical!$C$7:$C$1227,MATCH(B632,Historical!$B$7:$B$1249,0))/INDEX(Historical!$N$7:$N$1218,MATCH(B632,Historical!$B$7:$B$1249,0)))^(1/10)-1)*100)</f>
        <v>13.943500495031724</v>
      </c>
      <c r="W632" s="668">
        <f t="shared" si="173"/>
        <v>0.40656780339863569</v>
      </c>
      <c r="X632" s="669">
        <f t="shared" si="174"/>
        <v>0.23819236840137975</v>
      </c>
      <c r="Y632" s="628"/>
      <c r="Z632" s="618">
        <f t="shared" si="175"/>
        <v>8.7378640776699026</v>
      </c>
      <c r="AA632" s="844">
        <f t="shared" si="176"/>
        <v>3.9776699029126208</v>
      </c>
      <c r="AB632" s="845">
        <v>7</v>
      </c>
      <c r="AC632" s="824">
        <v>20.6</v>
      </c>
      <c r="AD632" s="824">
        <v>0.71</v>
      </c>
      <c r="AE632" s="824">
        <v>0.28000000000000003</v>
      </c>
      <c r="AF632" s="824">
        <v>1.3</v>
      </c>
      <c r="AG632" s="824">
        <v>34.1</v>
      </c>
      <c r="AH632" s="824">
        <v>73.7</v>
      </c>
      <c r="AI632" s="824">
        <v>3.47</v>
      </c>
      <c r="AJ632" s="824">
        <v>23.799999999999997</v>
      </c>
      <c r="AK632" s="824">
        <v>5.8999999999999995</v>
      </c>
      <c r="AL632" s="836">
        <v>4570</v>
      </c>
      <c r="AM632" s="830">
        <v>2.9000000000000004</v>
      </c>
      <c r="AN632" s="824">
        <v>0.5</v>
      </c>
      <c r="AO632" s="705">
        <f t="shared" si="177"/>
        <v>3.8880377791725085</v>
      </c>
      <c r="AP632" s="706">
        <f t="shared" si="178"/>
        <v>7.8657076820851293</v>
      </c>
      <c r="AQ632" s="846">
        <f t="shared" si="179"/>
        <v>-52.060357977573467</v>
      </c>
      <c r="AR632" s="618">
        <f>INDEX(Historical!$C$7:$C$1227,MATCH(B632,Historical!$B$7:$B$1249,0))*IF(AH632="n/a",1.03,IF(AH632&lt;0,1.01,IF(AH632&gt;10,1.1,(1+AH632/100))))</f>
        <v>1.8260000000000001</v>
      </c>
      <c r="AS632" s="844">
        <f t="shared" si="180"/>
        <v>1.8893621999999999</v>
      </c>
      <c r="AT632" s="844">
        <f t="shared" si="185"/>
        <v>2.0008345697999999</v>
      </c>
      <c r="AU632" s="844">
        <f t="shared" si="185"/>
        <v>2.1188838094181999</v>
      </c>
      <c r="AV632" s="844">
        <f t="shared" si="185"/>
        <v>2.2438979541738737</v>
      </c>
      <c r="AW632" s="618">
        <f t="shared" si="181"/>
        <v>10.078978533392075</v>
      </c>
      <c r="AX632" s="713">
        <f t="shared" si="182"/>
        <v>12.300437556006925</v>
      </c>
      <c r="AY632" s="891">
        <v>1.68</v>
      </c>
      <c r="AZ632" s="830">
        <v>30</v>
      </c>
      <c r="BA632" s="830">
        <v>-22.39</v>
      </c>
      <c r="BB632" s="830">
        <v>9.5399999999999991</v>
      </c>
      <c r="BC632" s="830">
        <v>6.32</v>
      </c>
      <c r="BD632" s="865"/>
      <c r="BE632" s="594">
        <v>2011</v>
      </c>
      <c r="BF632" s="856">
        <f t="shared" si="183"/>
        <v>1</v>
      </c>
      <c r="BG632" s="840">
        <v>14.899999999999999</v>
      </c>
      <c r="BH632" s="823" t="s">
        <v>4455</v>
      </c>
      <c r="BI632" s="823" t="s">
        <v>4456</v>
      </c>
    </row>
    <row r="633" spans="1:61" s="822" customFormat="1" ht="12.75" hidden="1" customHeight="1" x14ac:dyDescent="0.2">
      <c r="A633" s="670" t="s">
        <v>5133</v>
      </c>
      <c r="B633" s="956" t="s">
        <v>3836</v>
      </c>
      <c r="C633" s="889" t="s">
        <v>111</v>
      </c>
      <c r="D633" s="889" t="s">
        <v>210</v>
      </c>
      <c r="E633" s="699">
        <v>9</v>
      </c>
      <c r="F633" s="1153">
        <v>538</v>
      </c>
      <c r="G633" s="1153" t="s">
        <v>105</v>
      </c>
      <c r="H633" s="1153" t="s">
        <v>105</v>
      </c>
      <c r="I633">
        <v>70.59</v>
      </c>
      <c r="J633" s="618">
        <f t="shared" si="170"/>
        <v>1.7566227510978891</v>
      </c>
      <c r="K633" s="822">
        <v>0.31</v>
      </c>
      <c r="L633" s="1155">
        <v>4</v>
      </c>
      <c r="M633" s="609">
        <f t="shared" si="171"/>
        <v>1.24</v>
      </c>
      <c r="N633" s="1155" t="s">
        <v>4042</v>
      </c>
      <c r="O633" s="575">
        <v>0.3</v>
      </c>
      <c r="P633" s="603">
        <v>44694</v>
      </c>
      <c r="Q633" s="603">
        <v>44714</v>
      </c>
      <c r="R633" s="609">
        <f t="shared" si="172"/>
        <v>3.3333333333333366</v>
      </c>
      <c r="S633" s="667">
        <f>IF(INDEX(Historical!$D$7:$D$1225,MATCH(B633,Historical!$B$7:$B$1249,0))=0,"n/a",(INDEX(Historical!$C$7:$C$1227,MATCH(B633,Historical!$B$7:$B$1249,0))/INDEX(Historical!$D$7:$D$1225,MATCH(B633,Historical!$B$7:$B$1249,0))-1)*100)</f>
        <v>5.3097345132743445</v>
      </c>
      <c r="T633" s="667">
        <f>IF(INDEX(Historical!$F$7:$F$1218,MATCH(B633,Historical!$B$7:$B$1249,0))=0,"n/a",((INDEX(Historical!$C$7:$C$1227,MATCH(B633,Historical!$B$7:$B$1249,0))/INDEX(Historical!$F$7:$F$1218,MATCH(B633,Historical!$B$7:$B$1249,0)))^(1/3)-1)*100)</f>
        <v>2.3468924774241895</v>
      </c>
      <c r="U633" s="667">
        <f>IF(INDEX(Historical!$H$7:$H$1218,MATCH(B633,Historical!$B$7:$B$1249,0))=0,"n/a",((INDEX(Historical!$C$7:$C$1227,MATCH(B633,Historical!$B$7:$B$1249,0))/INDEX(Historical!$H$7:$H$1218,MATCH(B633,Historical!$B$7:$B$1249,0)))^(1/5)-1)*100)</f>
        <v>2.7312859363656905</v>
      </c>
      <c r="V633" s="667">
        <f>IF(INDEX(Historical!$N$7:$N$1218,MATCH(B633,Historical!$B$7:$B$1249,0))=0,"n/a",((INDEX(Historical!$C$7:$C$1227,MATCH(B633,Historical!$B$7:$B$1249,0))/INDEX(Historical!$N$7:$N$1218,MATCH(B633,Historical!$B$7:$B$1249,0)))^(1/10)-1)*100)</f>
        <v>4.3146333384732172</v>
      </c>
      <c r="W633" s="668">
        <f t="shared" si="173"/>
        <v>0.63302851531114979</v>
      </c>
      <c r="X633" s="669">
        <f t="shared" si="174"/>
        <v>0.12414936074389503</v>
      </c>
      <c r="Y633" s="640"/>
      <c r="Z633" s="618">
        <f t="shared" si="175"/>
        <v>24.899598393574294</v>
      </c>
      <c r="AA633" s="844">
        <f t="shared" si="176"/>
        <v>14.174698795180722</v>
      </c>
      <c r="AB633" s="845">
        <v>12</v>
      </c>
      <c r="AC633" s="840">
        <v>4.9800000000000004</v>
      </c>
      <c r="AD633" s="840">
        <v>1.25</v>
      </c>
      <c r="AE633" s="824">
        <v>1.23</v>
      </c>
      <c r="AF633" s="824">
        <v>2.6</v>
      </c>
      <c r="AG633" s="824">
        <v>16.8</v>
      </c>
      <c r="AH633" s="824">
        <v>28.7</v>
      </c>
      <c r="AI633" s="824">
        <v>12.479999999999999</v>
      </c>
      <c r="AJ633" s="647">
        <v>22</v>
      </c>
      <c r="AK633" s="647">
        <v>12</v>
      </c>
      <c r="AL633" s="840">
        <v>5460</v>
      </c>
      <c r="AM633" s="840">
        <v>1.3</v>
      </c>
      <c r="AN633" s="840">
        <v>0.85</v>
      </c>
      <c r="AO633" s="705">
        <f t="shared" si="177"/>
        <v>-9.6867901077171439</v>
      </c>
      <c r="AP633" s="706">
        <f t="shared" si="178"/>
        <v>4.4879086874635794</v>
      </c>
      <c r="AQ633" s="846">
        <f t="shared" si="179"/>
        <v>27.983014267900884</v>
      </c>
      <c r="AR633" s="618">
        <f>INDEX(Historical!$C$7:$C$1227,MATCH(B633,Historical!$B$7:$B$1249,0))*IF(AH633="n/a",1.03,IF(AH633&lt;0,1.01,IF(AH633&gt;10,1.1,(1+AH633/100))))</f>
        <v>1.3089999999999999</v>
      </c>
      <c r="AS633" s="844">
        <f t="shared" si="180"/>
        <v>1.4399</v>
      </c>
      <c r="AT633" s="844">
        <f t="shared" si="185"/>
        <v>1.58389</v>
      </c>
      <c r="AU633" s="844">
        <f t="shared" si="185"/>
        <v>1.7422790000000001</v>
      </c>
      <c r="AV633" s="844">
        <f t="shared" si="185"/>
        <v>1.9165069000000003</v>
      </c>
      <c r="AW633" s="618">
        <f t="shared" si="181"/>
        <v>7.9915759000000008</v>
      </c>
      <c r="AX633" s="713">
        <f t="shared" si="182"/>
        <v>11.321116163762573</v>
      </c>
      <c r="AY633" s="695">
        <v>1.57</v>
      </c>
      <c r="AZ633" s="824">
        <v>49.419999999999995</v>
      </c>
      <c r="BA633" s="824">
        <v>0.24</v>
      </c>
      <c r="BB633" s="824">
        <v>12.280000000000001</v>
      </c>
      <c r="BC633" s="824">
        <v>21.25</v>
      </c>
      <c r="BD633" s="865"/>
      <c r="BE633" s="594">
        <v>2014</v>
      </c>
      <c r="BF633" s="856">
        <f t="shared" si="183"/>
        <v>1</v>
      </c>
      <c r="BG633" s="840">
        <v>7.0000000000000009</v>
      </c>
      <c r="BH633" s="823" t="s">
        <v>4455</v>
      </c>
      <c r="BI633" s="823" t="s">
        <v>4456</v>
      </c>
    </row>
    <row r="634" spans="1:61" s="822" customFormat="1" ht="12.75" hidden="1" customHeight="1" x14ac:dyDescent="0.2">
      <c r="A634" s="839" t="s">
        <v>5270</v>
      </c>
      <c r="B634" s="575" t="s">
        <v>5262</v>
      </c>
      <c r="C634" s="889" t="s">
        <v>152</v>
      </c>
      <c r="D634" s="889" t="s">
        <v>4183</v>
      </c>
      <c r="E634" s="699">
        <v>5</v>
      </c>
      <c r="F634" s="1153">
        <v>695</v>
      </c>
      <c r="G634" s="1153" t="s">
        <v>105</v>
      </c>
      <c r="H634" s="1153" t="s">
        <v>105</v>
      </c>
      <c r="I634" t="n">
        <v>560.23</v>
      </c>
      <c r="J634" s="618">
        <f t="shared" si="170"/>
        <v>0.21419774021384075</v>
      </c>
      <c r="K634" s="835">
        <v>0.3</v>
      </c>
      <c r="L634" s="845">
        <v>4</v>
      </c>
      <c r="M634" s="609">
        <f t="shared" si="171"/>
        <v>1.2</v>
      </c>
      <c r="N634" s="828" t="s">
        <v>484</v>
      </c>
      <c r="O634" s="700">
        <v>0.26</v>
      </c>
      <c r="P634" s="603">
        <v>44635</v>
      </c>
      <c r="Q634" s="603">
        <v>44665</v>
      </c>
      <c r="R634" s="609">
        <f t="shared" si="172"/>
        <v>15.384615384615378</v>
      </c>
      <c r="S634" s="667">
        <f>IF(INDEX(Historical!$D$7:$D$1225,MATCH(B634,Historical!$B$7:$B$1249,0))=0,"n/a",(INDEX(Historical!$C$7:$C$1227,MATCH(B634,Historical!$B$7:$B$1249,0))/INDEX(Historical!$D$7:$D$1225,MATCH(B634,Historical!$B$7:$B$1249,0))-1)*100)</f>
        <v>17.647058823529392</v>
      </c>
      <c r="T634" s="667">
        <f>IF(INDEX(Historical!$F$7:$F$1218,MATCH(B634,Historical!$B$7:$B$1249,0))=0,"n/a",((INDEX(Historical!$C$7:$C$1227,MATCH(B634,Historical!$B$7:$B$1249,0))/INDEX(Historical!$F$7:$F$1218,MATCH(B634,Historical!$B$7:$B$1249,0)))^(1/3)-1)*100)</f>
        <v>14.855559430448251</v>
      </c>
      <c r="U634" s="667">
        <f>IF(INDEX(Historical!$H$7:$H$1218,MATCH(B634,Historical!$B$7:$B$1249,0))=0,"n/a",((INDEX(Historical!$C$7:$C$1227,MATCH(B634,Historical!$B$7:$B$1249,0))/INDEX(Historical!$H$7:$H$1218,MATCH(B634,Historical!$B$7:$B$1249,0)))^(1/5)-1)*100)</f>
        <v>10.756634324829006</v>
      </c>
      <c r="V634" s="667" t="str">
        <f>IF(INDEX(Historical!$N$7:$N$1218,MATCH(B634,Historical!$B$7:$B$1249,0))=0,"n/a",((INDEX(Historical!$C$7:$C$1227,MATCH(B634,Historical!$B$7:$B$1249,0))/INDEX(Historical!$N$7:$N$1218,MATCH(B634,Historical!$B$7:$B$1249,0)))^(1/10)-1)*100)</f>
        <v>n/a</v>
      </c>
      <c r="W634" s="668" t="str">
        <f t="shared" si="173"/>
        <v>n/a</v>
      </c>
      <c r="X634" s="669">
        <f t="shared" si="174"/>
        <v>0.35037896823547254</v>
      </c>
      <c r="Y634" s="640"/>
      <c r="Z634" s="618">
        <f t="shared" si="175"/>
        <v>6.7453625632377738</v>
      </c>
      <c r="AA634" s="844">
        <f t="shared" si="176"/>
        <v>31.491287240022487</v>
      </c>
      <c r="AB634" s="845">
        <v>12</v>
      </c>
      <c r="AC634" s="824">
        <v>17.79</v>
      </c>
      <c r="AD634" s="824">
        <v>6.76</v>
      </c>
      <c r="AE634" s="824">
        <v>4.7699999999999996</v>
      </c>
      <c r="AF634" s="824">
        <v>4.8600000000000003</v>
      </c>
      <c r="AG634" s="824">
        <v>16.8</v>
      </c>
      <c r="AH634" s="824">
        <v>21.8</v>
      </c>
      <c r="AI634" s="824">
        <v>0.9900000000000001</v>
      </c>
      <c r="AJ634" s="824">
        <v>30.7</v>
      </c>
      <c r="AK634" s="824">
        <v>4.49</v>
      </c>
      <c r="AL634" s="836">
        <v>210710</v>
      </c>
      <c r="AM634" s="830">
        <v>0.1</v>
      </c>
      <c r="AN634" s="824">
        <v>0.67</v>
      </c>
      <c r="AO634" s="705">
        <f t="shared" si="177"/>
        <v>-20.520455174979638</v>
      </c>
      <c r="AP634" s="706">
        <f t="shared" si="178"/>
        <v>10.970832065042847</v>
      </c>
      <c r="AQ634" s="846">
        <f t="shared" si="179"/>
        <v>160.8087046830465</v>
      </c>
      <c r="AR634" s="618">
        <f>INDEX(Historical!$C$7:$C$1227,MATCH(B634,Historical!$B$7:$B$1249,0))*IF(AH634="n/a",1.03,IF(AH634&lt;0,1.01,IF(AH634&gt;10,1.1,(1+AH634/100))))</f>
        <v>1.1000000000000001</v>
      </c>
      <c r="AS634" s="844">
        <f t="shared" si="180"/>
        <v>1.1108900000000002</v>
      </c>
      <c r="AT634" s="844">
        <f t="shared" si="185"/>
        <v>1.160768961</v>
      </c>
      <c r="AU634" s="844">
        <f t="shared" si="185"/>
        <v>1.2128874873489</v>
      </c>
      <c r="AV634" s="844">
        <f t="shared" si="185"/>
        <v>1.2673461355308655</v>
      </c>
      <c r="AW634" s="618">
        <f t="shared" si="181"/>
        <v>5.8518925838797653</v>
      </c>
      <c r="AX634" s="713">
        <f t="shared" si="182"/>
        <v>1.0445518062009826</v>
      </c>
      <c r="AY634" s="891">
        <v>0.84</v>
      </c>
      <c r="AZ634" s="830">
        <v>17.75</v>
      </c>
      <c r="BA634" s="830">
        <v>-16.68</v>
      </c>
      <c r="BB634" s="830">
        <v>8.18</v>
      </c>
      <c r="BC634" s="830">
        <v>2.2800000000000002</v>
      </c>
      <c r="BD634" s="865"/>
      <c r="BE634" s="594">
        <v>2018</v>
      </c>
      <c r="BF634" s="856">
        <f t="shared" si="183"/>
        <v>1</v>
      </c>
      <c r="BG634" s="840">
        <v>7.6</v>
      </c>
      <c r="BH634" s="823" t="s">
        <v>4455</v>
      </c>
      <c r="BI634" s="823" t="s">
        <v>4456</v>
      </c>
    </row>
    <row r="635" spans="1:61" s="822" customFormat="1" ht="12.75" hidden="1" customHeight="1" x14ac:dyDescent="0.2">
      <c r="A635" s="822" t="s">
        <v>5134</v>
      </c>
      <c r="B635" s="575" t="s">
        <v>356</v>
      </c>
      <c r="C635" s="889" t="s">
        <v>107</v>
      </c>
      <c r="D635" s="889" t="s">
        <v>4205</v>
      </c>
      <c r="E635" s="699">
        <v>36</v>
      </c>
      <c r="F635" s="1153">
        <v>79</v>
      </c>
      <c r="G635" s="1153" t="s">
        <v>36</v>
      </c>
      <c r="H635" s="1153" t="s">
        <v>36</v>
      </c>
      <c r="I635">
        <v>79.790000000000006</v>
      </c>
      <c r="J635" s="618">
        <f t="shared" si="170"/>
        <v>3.0078957262814883</v>
      </c>
      <c r="K635" s="842">
        <v>0.6</v>
      </c>
      <c r="L635" s="845">
        <v>4</v>
      </c>
      <c r="M635" s="609">
        <f t="shared" si="171"/>
        <v>2.4</v>
      </c>
      <c r="N635" s="828" t="s">
        <v>106</v>
      </c>
      <c r="O635" s="701">
        <v>0.56999999999999995</v>
      </c>
      <c r="P635" s="603">
        <v>44872</v>
      </c>
      <c r="Q635" s="603">
        <v>44880</v>
      </c>
      <c r="R635" s="609">
        <f t="shared" si="172"/>
        <v>5.2631578947368478</v>
      </c>
      <c r="S635" s="667">
        <f>IF(INDEX(Historical!$D$7:$D$1225,MATCH(B635,Historical!$B$7:$B$1249,0))=0,"n/a",(INDEX(Historical!$C$7:$C$1227,MATCH(B635,Historical!$B$7:$B$1249,0))/INDEX(Historical!$D$7:$D$1225,MATCH(B635,Historical!$B$7:$B$1249,0))-1)*100)</f>
        <v>4.2857142857142705</v>
      </c>
      <c r="T635" s="667">
        <f>IF(INDEX(Historical!$F$7:$F$1218,MATCH(B635,Historical!$B$7:$B$1249,0))=0,"n/a",((INDEX(Historical!$C$7:$C$1227,MATCH(B635,Historical!$B$7:$B$1249,0))/INDEX(Historical!$F$7:$F$1218,MATCH(B635,Historical!$B$7:$B$1249,0)))^(1/3)-1)*100)</f>
        <v>4.1231891867710369</v>
      </c>
      <c r="U635" s="667">
        <f>IF(INDEX(Historical!$H$7:$H$1218,MATCH(B635,Historical!$B$7:$B$1249,0))=0,"n/a",((INDEX(Historical!$C$7:$C$1227,MATCH(B635,Historical!$B$7:$B$1249,0))/INDEX(Historical!$H$7:$H$1218,MATCH(B635,Historical!$B$7:$B$1249,0)))^(1/5)-1)*100)</f>
        <v>4.3504123829797958</v>
      </c>
      <c r="V635" s="667">
        <f>IF(INDEX(Historical!$N$7:$N$1218,MATCH(B635,Historical!$B$7:$B$1249,0))=0,"n/a",((INDEX(Historical!$C$7:$C$1227,MATCH(B635,Historical!$B$7:$B$1249,0))/INDEX(Historical!$N$7:$N$1218,MATCH(B635,Historical!$B$7:$B$1249,0)))^(1/10)-1)*100)</f>
        <v>4.5758992840875479</v>
      </c>
      <c r="W635" s="668">
        <f t="shared" si="173"/>
        <v>0.95072293179793732</v>
      </c>
      <c r="X635" s="669">
        <f t="shared" si="174"/>
        <v>0.47806729483294463</v>
      </c>
      <c r="Y635" s="645"/>
      <c r="Z635" s="618">
        <f t="shared" si="175"/>
        <v>40.955631399317404</v>
      </c>
      <c r="AA635" s="844">
        <f t="shared" si="176"/>
        <v>13.6160409556314</v>
      </c>
      <c r="AB635" s="845">
        <v>12</v>
      </c>
      <c r="AC635" s="824">
        <v>5.86</v>
      </c>
      <c r="AD635" s="824">
        <v>1.75</v>
      </c>
      <c r="AE635" s="824">
        <v>4.8600000000000003</v>
      </c>
      <c r="AF635" s="824">
        <v>2.0499999999999998</v>
      </c>
      <c r="AG635" s="824">
        <v>13.100000000000001</v>
      </c>
      <c r="AH635" s="824">
        <v>16.3</v>
      </c>
      <c r="AI635" s="824">
        <v>1.58</v>
      </c>
      <c r="AJ635" s="824">
        <v>9.1</v>
      </c>
      <c r="AK635" s="824">
        <v>8</v>
      </c>
      <c r="AL635" s="836">
        <v>1190</v>
      </c>
      <c r="AM635" s="830">
        <v>2.4</v>
      </c>
      <c r="AN635" s="824">
        <v>0</v>
      </c>
      <c r="AO635" s="705">
        <f t="shared" si="177"/>
        <v>-6.2577328463701161</v>
      </c>
      <c r="AP635" s="706">
        <f t="shared" si="178"/>
        <v>7.3583081092612836</v>
      </c>
      <c r="AQ635" s="846">
        <f t="shared" si="179"/>
        <v>11.380995704023578</v>
      </c>
      <c r="AR635" s="618">
        <f>INDEX(Historical!$C$7:$C$1227,MATCH(B635,Historical!$B$7:$B$1249,0))*IF(AH635="n/a",1.03,IF(AH635&lt;0,1.01,IF(AH635&gt;10,1.1,(1+AH635/100))))</f>
        <v>2.4090000000000003</v>
      </c>
      <c r="AS635" s="844">
        <f t="shared" si="180"/>
        <v>2.4470622000000004</v>
      </c>
      <c r="AT635" s="844">
        <f t="shared" si="185"/>
        <v>2.6428271760000008</v>
      </c>
      <c r="AU635" s="844">
        <f t="shared" si="185"/>
        <v>2.8542533500800009</v>
      </c>
      <c r="AV635" s="844">
        <f t="shared" si="185"/>
        <v>3.0825936180864013</v>
      </c>
      <c r="AW635" s="618">
        <f t="shared" si="181"/>
        <v>13.435736344166402</v>
      </c>
      <c r="AX635" s="713">
        <f t="shared" si="182"/>
        <v>16.838872470442915</v>
      </c>
      <c r="AY635" s="891">
        <v>0.65</v>
      </c>
      <c r="AZ635" s="830">
        <v>21.959999999999997</v>
      </c>
      <c r="BA635" s="830">
        <v>-3.3300000000000005</v>
      </c>
      <c r="BB635" s="830">
        <v>5.6000000000000005</v>
      </c>
      <c r="BC635" s="830">
        <v>9.379999999999999</v>
      </c>
      <c r="BD635" s="865"/>
      <c r="BE635" s="594">
        <v>1987</v>
      </c>
      <c r="BF635" s="856">
        <f t="shared" si="183"/>
        <v>4</v>
      </c>
      <c r="BG635" s="840">
        <v>1.0999999999999999</v>
      </c>
      <c r="BH635" s="823" t="s">
        <v>4455</v>
      </c>
      <c r="BI635" s="823" t="s">
        <v>4456</v>
      </c>
    </row>
    <row r="636" spans="1:61" s="822" customFormat="1" ht="12.75" hidden="1" customHeight="1" x14ac:dyDescent="0.2">
      <c r="A636" s="822" t="s">
        <v>353</v>
      </c>
      <c r="B636" s="575" t="s">
        <v>354</v>
      </c>
      <c r="C636" s="889" t="s">
        <v>111</v>
      </c>
      <c r="D636" s="889" t="s">
        <v>210</v>
      </c>
      <c r="E636" s="699">
        <v>51</v>
      </c>
      <c r="F636" s="1153">
        <v>37</v>
      </c>
      <c r="G636" s="1153" t="s">
        <v>36</v>
      </c>
      <c r="H636" s="1153" t="s">
        <v>36</v>
      </c>
      <c r="I636">
        <v>62.3</v>
      </c>
      <c r="J636" s="618">
        <f t="shared" si="170"/>
        <v>1.7014446227929376</v>
      </c>
      <c r="K636" s="835">
        <v>0.26500000000000001</v>
      </c>
      <c r="L636" s="845">
        <v>4</v>
      </c>
      <c r="M636" s="609">
        <f t="shared" si="171"/>
        <v>1.06</v>
      </c>
      <c r="N636" s="828" t="s">
        <v>147</v>
      </c>
      <c r="O636" s="700">
        <v>0.25</v>
      </c>
      <c r="P636" s="603">
        <v>44894</v>
      </c>
      <c r="Q636" s="603">
        <v>44910</v>
      </c>
      <c r="R636" s="609">
        <f t="shared" si="172"/>
        <v>6.0000000000000053</v>
      </c>
      <c r="S636" s="667">
        <f>IF(INDEX(Historical!$D$7:$D$1225,MATCH(B636,Historical!$B$7:$B$1249,0))=0,"n/a",(INDEX(Historical!$C$7:$C$1227,MATCH(B636,Historical!$B$7:$B$1249,0))/INDEX(Historical!$D$7:$D$1225,MATCH(B636,Historical!$B$7:$B$1249,0))-1)*100)</f>
        <v>5.6179775280898792</v>
      </c>
      <c r="T636" s="667">
        <f>IF(INDEX(Historical!$F$7:$F$1218,MATCH(B636,Historical!$B$7:$B$1249,0))=0,"n/a",((INDEX(Historical!$C$7:$C$1227,MATCH(B636,Historical!$B$7:$B$1249,0))/INDEX(Historical!$F$7:$F$1218,MATCH(B636,Historical!$B$7:$B$1249,0)))^(1/3)-1)*100)</f>
        <v>3.4116916688413434</v>
      </c>
      <c r="U636" s="667">
        <f>IF(INDEX(Historical!$H$7:$H$1218,MATCH(B636,Historical!$B$7:$B$1249,0))=0,"n/a",((INDEX(Historical!$C$7:$C$1227,MATCH(B636,Historical!$B$7:$B$1249,0))/INDEX(Historical!$H$7:$H$1218,MATCH(B636,Historical!$B$7:$B$1249,0)))^(1/5)-1)*100)</f>
        <v>3.0216655759383704</v>
      </c>
      <c r="V636" s="667">
        <f>IF(INDEX(Historical!$N$7:$N$1218,MATCH(B636,Historical!$B$7:$B$1249,0))=0,"n/a",((INDEX(Historical!$C$7:$C$1227,MATCH(B636,Historical!$B$7:$B$1249,0))/INDEX(Historical!$N$7:$N$1218,MATCH(B636,Historical!$B$7:$B$1249,0)))^(1/10)-1)*100)</f>
        <v>3.2908601695392115</v>
      </c>
      <c r="W636" s="668">
        <f t="shared" si="173"/>
        <v>0.91819932183914887</v>
      </c>
      <c r="X636" s="669">
        <f t="shared" si="174"/>
        <v>0.52097682343764995</v>
      </c>
      <c r="Y636" s="640"/>
      <c r="Z636" s="618">
        <f t="shared" si="175"/>
        <v>39.405204460966544</v>
      </c>
      <c r="AA636" s="844">
        <f t="shared" si="176"/>
        <v>23.159851301115243</v>
      </c>
      <c r="AB636" s="845">
        <v>12</v>
      </c>
      <c r="AC636" s="824">
        <v>2.69</v>
      </c>
      <c r="AD636" s="824">
        <v>1.54</v>
      </c>
      <c r="AE636" s="824">
        <v>1.07</v>
      </c>
      <c r="AF636" s="824">
        <v>2.71</v>
      </c>
      <c r="AG636" s="824">
        <v>11.700000000000001</v>
      </c>
      <c r="AH636" s="825">
        <v>90.4</v>
      </c>
      <c r="AI636" s="825">
        <v>16.71</v>
      </c>
      <c r="AJ636" s="824">
        <v>5.8000000000000007</v>
      </c>
      <c r="AK636" s="824">
        <v>15</v>
      </c>
      <c r="AL636" s="836">
        <v>1150</v>
      </c>
      <c r="AM636" s="830">
        <v>0.3</v>
      </c>
      <c r="AN636" s="824">
        <v>0.66</v>
      </c>
      <c r="AO636" s="705">
        <f t="shared" si="177"/>
        <v>-18.436741102383934</v>
      </c>
      <c r="AP636" s="706">
        <f t="shared" si="178"/>
        <v>4.723110198731308</v>
      </c>
      <c r="AQ636" s="846">
        <f t="shared" si="179"/>
        <v>67.017227356305042</v>
      </c>
      <c r="AR636" s="618">
        <f>INDEX(Historical!$C$7:$C$1227,MATCH(B636,Historical!$B$7:$B$1249,0))*IF(AH636="n/a",1.03,IF(AH636&lt;0,1.01,IF(AH636&gt;10,1.1,(1+AH636/100))))</f>
        <v>1.034</v>
      </c>
      <c r="AS636" s="844">
        <f t="shared" si="180"/>
        <v>1.1374000000000002</v>
      </c>
      <c r="AT636" s="844">
        <f t="shared" si="185"/>
        <v>1.2511400000000004</v>
      </c>
      <c r="AU636" s="844">
        <f t="shared" si="185"/>
        <v>1.3762540000000005</v>
      </c>
      <c r="AV636" s="844">
        <f t="shared" si="185"/>
        <v>1.5138794000000007</v>
      </c>
      <c r="AW636" s="618">
        <f t="shared" si="181"/>
        <v>6.3126734000000013</v>
      </c>
      <c r="AX636" s="713">
        <f t="shared" si="182"/>
        <v>10.132702086677369</v>
      </c>
      <c r="AY636" s="891">
        <v>1.04</v>
      </c>
      <c r="AZ636" s="830">
        <v>15.709999999999999</v>
      </c>
      <c r="BA636" s="830">
        <v>-25.55</v>
      </c>
      <c r="BB636" s="830">
        <v>5.36</v>
      </c>
      <c r="BC636" s="830">
        <v>-3.26</v>
      </c>
      <c r="BD636" s="865"/>
      <c r="BE636" s="594">
        <v>1973</v>
      </c>
      <c r="BF636" s="856">
        <f t="shared" si="183"/>
        <v>6</v>
      </c>
      <c r="BG636" s="840">
        <v>4.9000000000000004</v>
      </c>
      <c r="BH636" s="823" t="s">
        <v>4455</v>
      </c>
      <c r="BI636" s="823" t="s">
        <v>4456</v>
      </c>
    </row>
    <row r="637" spans="1:61" s="822" customFormat="1" ht="12.75" hidden="1" customHeight="1" x14ac:dyDescent="0.2">
      <c r="A637" s="838" t="s">
        <v>5135</v>
      </c>
      <c r="B637" s="575" t="s">
        <v>1670</v>
      </c>
      <c r="C637" s="889" t="s">
        <v>107</v>
      </c>
      <c r="D637" s="889" t="s">
        <v>4205</v>
      </c>
      <c r="E637" s="699">
        <v>11</v>
      </c>
      <c r="F637" s="1153">
        <v>425</v>
      </c>
      <c r="G637" s="1110" t="s">
        <v>36</v>
      </c>
      <c r="H637" s="1110" t="s">
        <v>36</v>
      </c>
      <c r="I637">
        <v>31.85</v>
      </c>
      <c r="J637" s="618">
        <f t="shared" si="170"/>
        <v>2.8885400313971745</v>
      </c>
      <c r="K637" s="835">
        <v>0.23</v>
      </c>
      <c r="L637" s="845">
        <v>4</v>
      </c>
      <c r="M637" s="609">
        <f t="shared" si="171"/>
        <v>0.92</v>
      </c>
      <c r="N637" s="828" t="s">
        <v>458</v>
      </c>
      <c r="O637" s="700">
        <v>0.2</v>
      </c>
      <c r="P637" s="603">
        <v>44741</v>
      </c>
      <c r="Q637" s="603">
        <v>44754</v>
      </c>
      <c r="R637" s="609">
        <f t="shared" si="172"/>
        <v>15</v>
      </c>
      <c r="S637" s="667">
        <f>IF(INDEX(Historical!$D$7:$D$1225,MATCH(B637,Historical!$B$7:$B$1249,0))=0,"n/a",(INDEX(Historical!$C$7:$C$1227,MATCH(B637,Historical!$B$7:$B$1249,0))/INDEX(Historical!$D$7:$D$1225,MATCH(B637,Historical!$B$7:$B$1249,0))-1)*100)</f>
        <v>5.555555555555558</v>
      </c>
      <c r="T637" s="667">
        <f>IF(INDEX(Historical!$F$7:$F$1218,MATCH(B637,Historical!$B$7:$B$1249,0))=0,"n/a",((INDEX(Historical!$C$7:$C$1227,MATCH(B637,Historical!$B$7:$B$1249,0))/INDEX(Historical!$F$7:$F$1218,MATCH(B637,Historical!$B$7:$B$1249,0)))^(1/3)-1)*100)</f>
        <v>8.1983855523197757</v>
      </c>
      <c r="U637" s="667">
        <f>IF(INDEX(Historical!$H$7:$H$1218,MATCH(B637,Historical!$B$7:$B$1249,0))=0,"n/a",((INDEX(Historical!$C$7:$C$1227,MATCH(B637,Historical!$B$7:$B$1249,0))/INDEX(Historical!$H$7:$H$1218,MATCH(B637,Historical!$B$7:$B$1249,0)))^(1/5)-1)*100)</f>
        <v>8.7348394571074905</v>
      </c>
      <c r="V637" s="667">
        <f>IF(INDEX(Historical!$N$7:$N$1218,MATCH(B637,Historical!$B$7:$B$1249,0))=0,"n/a",((INDEX(Historical!$C$7:$C$1227,MATCH(B637,Historical!$B$7:$B$1249,0))/INDEX(Historical!$N$7:$N$1218,MATCH(B637,Historical!$B$7:$B$1249,0)))^(1/10)-1)*100)</f>
        <v>9.3578666855607793</v>
      </c>
      <c r="W637" s="668">
        <f t="shared" si="173"/>
        <v>0.93342208759880907</v>
      </c>
      <c r="X637" s="669">
        <f t="shared" si="174"/>
        <v>0.43028765798559065</v>
      </c>
      <c r="Y637" s="640"/>
      <c r="Z637" s="618">
        <f t="shared" si="175"/>
        <v>36.65338645418327</v>
      </c>
      <c r="AA637" s="844">
        <f t="shared" si="176"/>
        <v>12.689243027888448</v>
      </c>
      <c r="AB637" s="845">
        <v>12</v>
      </c>
      <c r="AC637" s="824">
        <v>2.5099999999999998</v>
      </c>
      <c r="AD637" s="824" t="s">
        <v>135</v>
      </c>
      <c r="AE637" s="824">
        <v>4.96</v>
      </c>
      <c r="AF637" s="824">
        <v>1.25</v>
      </c>
      <c r="AG637" s="824">
        <v>10.199999999999999</v>
      </c>
      <c r="AH637" s="824">
        <v>47.699999999999996</v>
      </c>
      <c r="AI637" s="824">
        <v>11.24</v>
      </c>
      <c r="AJ637" s="824">
        <v>20.3</v>
      </c>
      <c r="AK637" s="824" t="s">
        <v>135</v>
      </c>
      <c r="AL637" s="836">
        <v>2360</v>
      </c>
      <c r="AM637" s="830">
        <v>26.700000000000003</v>
      </c>
      <c r="AN637" s="824">
        <v>0.27</v>
      </c>
      <c r="AO637" s="705">
        <f t="shared" si="177"/>
        <v>-1.0658635393837841</v>
      </c>
      <c r="AP637" s="706">
        <f t="shared" si="178"/>
        <v>11.623379488504664</v>
      </c>
      <c r="AQ637" s="846">
        <f t="shared" si="179"/>
        <v>-16.038226198239315</v>
      </c>
      <c r="AR637" s="618">
        <f>INDEX(Historical!$C$7:$C$1227,MATCH(B637,Historical!$B$7:$B$1249,0))*IF(AH637="n/a",1.03,IF(AH637&lt;0,1.01,IF(AH637&gt;10,1.1,(1+AH637/100))))</f>
        <v>0.83600000000000008</v>
      </c>
      <c r="AS637" s="844">
        <f t="shared" si="180"/>
        <v>0.9196000000000002</v>
      </c>
      <c r="AT637" s="844">
        <f t="shared" si="185"/>
        <v>0.94718800000000025</v>
      </c>
      <c r="AU637" s="844">
        <f t="shared" si="185"/>
        <v>0.97560364000000033</v>
      </c>
      <c r="AV637" s="844">
        <f t="shared" si="185"/>
        <v>1.0048717492000003</v>
      </c>
      <c r="AW637" s="618">
        <f t="shared" si="181"/>
        <v>4.6832633892000013</v>
      </c>
      <c r="AX637" s="713">
        <f t="shared" si="182"/>
        <v>14.704123670957618</v>
      </c>
      <c r="AY637" s="891">
        <v>1.03</v>
      </c>
      <c r="AZ637" s="830">
        <v>23.380000000000003</v>
      </c>
      <c r="BA637" s="830">
        <v>-7.16</v>
      </c>
      <c r="BB637" s="830">
        <v>6.64</v>
      </c>
      <c r="BC637" s="830">
        <v>9.7799999999999994</v>
      </c>
      <c r="BD637" s="865"/>
      <c r="BE637" s="594">
        <v>2012</v>
      </c>
      <c r="BF637" s="856">
        <f t="shared" si="183"/>
        <v>1</v>
      </c>
      <c r="BG637" s="840">
        <v>1.2</v>
      </c>
      <c r="BH637" s="823" t="s">
        <v>4455</v>
      </c>
      <c r="BI637" s="823" t="s">
        <v>4456</v>
      </c>
    </row>
    <row r="638" spans="1:61" s="822" customFormat="1" ht="12.75" hidden="1" customHeight="1" x14ac:dyDescent="0.2">
      <c r="A638" s="829" t="s">
        <v>5136</v>
      </c>
      <c r="B638" s="575" t="s">
        <v>798</v>
      </c>
      <c r="C638" s="889" t="s">
        <v>177</v>
      </c>
      <c r="D638" s="889" t="s">
        <v>4203</v>
      </c>
      <c r="E638" s="699">
        <v>17</v>
      </c>
      <c r="F638" s="1153">
        <v>231</v>
      </c>
      <c r="G638" s="1153" t="s">
        <v>105</v>
      </c>
      <c r="H638" s="1153" t="s">
        <v>105</v>
      </c>
      <c r="I638" s="832">
        <v>2592.54</v>
      </c>
      <c r="J638" s="618">
        <f t="shared" si="170"/>
        <v>0.46286653243537224</v>
      </c>
      <c r="K638" s="835">
        <v>3</v>
      </c>
      <c r="L638" s="845">
        <v>4</v>
      </c>
      <c r="M638" s="609">
        <f t="shared" si="171"/>
        <v>12</v>
      </c>
      <c r="N638" s="828" t="s">
        <v>147</v>
      </c>
      <c r="O638" s="700">
        <v>2.75</v>
      </c>
      <c r="P638" s="603">
        <v>44627</v>
      </c>
      <c r="Q638" s="603">
        <v>44635</v>
      </c>
      <c r="R638" s="609">
        <f t="shared" si="172"/>
        <v>9.0909090909090917</v>
      </c>
      <c r="S638" s="667">
        <f>IF(INDEX(Historical!$D$7:$D$1225,MATCH(B638,Historical!$B$7:$B$1249,0))=0,"n/a",(INDEX(Historical!$C$7:$C$1227,MATCH(B638,Historical!$B$7:$B$1249,0))/INDEX(Historical!$D$7:$D$1225,MATCH(B638,Historical!$B$7:$B$1249,0))-1)*100)</f>
        <v>10.000000000000009</v>
      </c>
      <c r="T638" s="667">
        <f>IF(INDEX(Historical!$F$7:$F$1218,MATCH(B638,Historical!$B$7:$B$1249,0))=0,"n/a",((INDEX(Historical!$C$7:$C$1227,MATCH(B638,Historical!$B$7:$B$1249,0))/INDEX(Historical!$F$7:$F$1218,MATCH(B638,Historical!$B$7:$B$1249,0)))^(1/3)-1)*100)</f>
        <v>118.81031702423104</v>
      </c>
      <c r="U638" s="667">
        <f>IF(INDEX(Historical!$H$7:$H$1218,MATCH(B638,Historical!$B$7:$B$1249,0))=0,"n/a",((INDEX(Historical!$C$7:$C$1227,MATCH(B638,Historical!$B$7:$B$1249,0))/INDEX(Historical!$H$7:$H$1218,MATCH(B638,Historical!$B$7:$B$1249,0)))^(1/5)-1)*100)</f>
        <v>104.17670846269766</v>
      </c>
      <c r="V638" s="667">
        <f>IF(INDEX(Historical!$N$7:$N$1218,MATCH(B638,Historical!$B$7:$B$1249,0))=0,"n/a",((INDEX(Historical!$C$7:$C$1227,MATCH(B638,Historical!$B$7:$B$1249,0))/INDEX(Historical!$N$7:$N$1218,MATCH(B638,Historical!$B$7:$B$1249,0)))^(1/10)-1)*100)</f>
        <v>48.565284529167371</v>
      </c>
      <c r="W638" s="668">
        <f t="shared" si="173"/>
        <v>2.1450859286149377</v>
      </c>
      <c r="X638" s="669">
        <f t="shared" si="174"/>
        <v>2.2746006214562806</v>
      </c>
      <c r="Y638" s="834"/>
      <c r="Z638" s="618">
        <f t="shared" si="175"/>
        <v>21.806287479556605</v>
      </c>
      <c r="AA638" s="844">
        <f t="shared" si="176"/>
        <v>47.111393785208065</v>
      </c>
      <c r="AB638" s="845">
        <v>12</v>
      </c>
      <c r="AC638" s="824">
        <v>55.03</v>
      </c>
      <c r="AD638" s="824">
        <v>2.27</v>
      </c>
      <c r="AE638" s="824">
        <v>29.84</v>
      </c>
      <c r="AF638" s="824">
        <v>26.81</v>
      </c>
      <c r="AG638" s="825">
        <v>62</v>
      </c>
      <c r="AH638" s="824">
        <v>53.400000000000006</v>
      </c>
      <c r="AI638" s="824">
        <v>5.4399999999999995</v>
      </c>
      <c r="AJ638" s="824">
        <v>45.800000000000004</v>
      </c>
      <c r="AK638" s="824">
        <v>20.03</v>
      </c>
      <c r="AL638" s="836">
        <v>19750</v>
      </c>
      <c r="AM638" s="830">
        <v>0.8</v>
      </c>
      <c r="AN638" s="824">
        <v>0</v>
      </c>
      <c r="AO638" s="705">
        <f t="shared" si="177"/>
        <v>57.528181209924966</v>
      </c>
      <c r="AP638" s="706">
        <f t="shared" si="178"/>
        <v>104.63957499513303</v>
      </c>
      <c r="AQ638" s="846">
        <f t="shared" si="179"/>
        <v>649.23856677783306</v>
      </c>
      <c r="AR638" s="618">
        <f>INDEX(Historical!$C$7:$C$1227,MATCH(B638,Historical!$B$7:$B$1249,0))*IF(AH638="n/a",1.03,IF(AH638&lt;0,1.01,IF(AH638&gt;10,1.1,(1+AH638/100))))</f>
        <v>12.100000000000001</v>
      </c>
      <c r="AS638" s="844">
        <f t="shared" si="180"/>
        <v>12.758240000000001</v>
      </c>
      <c r="AT638" s="844">
        <f t="shared" ref="AT638:AV657" si="186">IF($AK638="n/a",1.03*AS638,IF($AK638&lt;0,1.01*AS638,IF($AK638&gt;10,1.1*AS638,(1+$AK638/100)*AS638)))</f>
        <v>14.034064000000003</v>
      </c>
      <c r="AU638" s="844">
        <f t="shared" si="186"/>
        <v>15.437470400000004</v>
      </c>
      <c r="AV638" s="844">
        <f t="shared" si="186"/>
        <v>16.981217440000005</v>
      </c>
      <c r="AW638" s="618">
        <f t="shared" si="181"/>
        <v>71.310991840000014</v>
      </c>
      <c r="AX638" s="713">
        <f t="shared" si="182"/>
        <v>2.7506226264589944</v>
      </c>
      <c r="AY638" s="891">
        <v>2</v>
      </c>
      <c r="AZ638" s="830">
        <v>177.26999999999998</v>
      </c>
      <c r="BA638" s="830">
        <v>-5.35</v>
      </c>
      <c r="BB638" s="830">
        <v>16.760000000000002</v>
      </c>
      <c r="BC638" s="830">
        <v>53.66</v>
      </c>
      <c r="BD638" s="865"/>
      <c r="BE638" s="594">
        <v>2004</v>
      </c>
      <c r="BF638" s="856">
        <f t="shared" si="183"/>
        <v>2</v>
      </c>
      <c r="BG638" s="840">
        <v>53</v>
      </c>
      <c r="BH638" s="823" t="s">
        <v>4455</v>
      </c>
      <c r="BI638" s="823" t="s">
        <v>4456</v>
      </c>
    </row>
    <row r="639" spans="1:61" s="822" customFormat="1" ht="12.75" hidden="1" customHeight="1" x14ac:dyDescent="0.2">
      <c r="A639" s="822" t="s">
        <v>5137</v>
      </c>
      <c r="B639" s="575" t="s">
        <v>358</v>
      </c>
      <c r="C639" s="889" t="s">
        <v>127</v>
      </c>
      <c r="D639" s="889" t="s">
        <v>4194</v>
      </c>
      <c r="E639" s="699">
        <v>52</v>
      </c>
      <c r="F639" s="1153">
        <v>28</v>
      </c>
      <c r="G639" s="1127" t="s">
        <v>105</v>
      </c>
      <c r="H639" s="1127" t="s">
        <v>105</v>
      </c>
      <c r="I639" t="n">
        <v>45.26</v>
      </c>
      <c r="J639" s="618">
        <f t="shared" si="170"/>
        <v>0.7954043305346884</v>
      </c>
      <c r="K639" s="835">
        <v>0.09</v>
      </c>
      <c r="L639" s="845">
        <v>4</v>
      </c>
      <c r="M639" s="609">
        <f t="shared" si="171"/>
        <v>0.36</v>
      </c>
      <c r="N639" s="828" t="s">
        <v>193</v>
      </c>
      <c r="O639" s="703">
        <v>8.7378640776699018E-2</v>
      </c>
      <c r="P639" s="895">
        <v>44259</v>
      </c>
      <c r="Q639" s="895">
        <v>44281</v>
      </c>
      <c r="R639" s="609">
        <f t="shared" si="172"/>
        <v>3.0000000000000093</v>
      </c>
      <c r="S639" s="667">
        <f>IF(INDEX(Historical!$D$7:$D$1225,MATCH(B639,Historical!$B$7:$B$1249,0))=0,"n/a",(INDEX(Historical!$C$7:$C$1227,MATCH(B639,Historical!$B$7:$B$1249,0))/INDEX(Historical!$D$7:$D$1225,MATCH(B639,Historical!$B$7:$B$1249,0))-1)*100)</f>
        <v>3.0000000000000027</v>
      </c>
      <c r="T639" s="667">
        <f>IF(INDEX(Historical!$F$7:$F$1218,MATCH(B639,Historical!$B$7:$B$1249,0))=0,"n/a",((INDEX(Historical!$C$7:$C$1227,MATCH(B639,Historical!$B$7:$B$1249,0))/INDEX(Historical!$F$7:$F$1218,MATCH(B639,Historical!$B$7:$B$1249,0)))^(1/3)-1)*100)</f>
        <v>3.0000000000000027</v>
      </c>
      <c r="U639" s="667">
        <f>IF(INDEX(Historical!$H$7:$H$1218,MATCH(B639,Historical!$B$7:$B$1249,0))=0,"n/a",((INDEX(Historical!$C$7:$C$1227,MATCH(B639,Historical!$B$7:$B$1249,0))/INDEX(Historical!$H$7:$H$1218,MATCH(B639,Historical!$B$7:$B$1249,0)))^(1/5)-1)*100)</f>
        <v>3.0000000000000027</v>
      </c>
      <c r="V639" s="667">
        <f>IF(INDEX(Historical!$N$7:$N$1218,MATCH(B639,Historical!$B$7:$B$1249,0))=0,"n/a",((INDEX(Historical!$C$7:$C$1227,MATCH(B639,Historical!$B$7:$B$1249,0))/INDEX(Historical!$N$7:$N$1218,MATCH(B639,Historical!$B$7:$B$1249,0)))^(1/10)-1)*100)</f>
        <v>4.3756231074200347</v>
      </c>
      <c r="W639" s="668">
        <f t="shared" si="173"/>
        <v>0.68561663707111875</v>
      </c>
      <c r="X639" s="669">
        <f t="shared" si="174"/>
        <v>4.2857142857142891</v>
      </c>
      <c r="Y639" s="641" t="s">
        <v>359</v>
      </c>
      <c r="Z639" s="618">
        <f t="shared" si="175"/>
        <v>34.95145631067961</v>
      </c>
      <c r="AA639" s="844">
        <f t="shared" si="176"/>
        <v>43.94174757281553</v>
      </c>
      <c r="AB639" s="845">
        <v>12</v>
      </c>
      <c r="AC639" s="824">
        <v>1.03</v>
      </c>
      <c r="AD639" s="824">
        <v>4.7</v>
      </c>
      <c r="AE639" s="824">
        <v>4.58</v>
      </c>
      <c r="AF639" s="824">
        <v>3.84</v>
      </c>
      <c r="AG639" s="824">
        <v>9.1</v>
      </c>
      <c r="AH639" s="824">
        <v>12.5</v>
      </c>
      <c r="AI639" s="824" t="s">
        <v>135</v>
      </c>
      <c r="AJ639" s="824">
        <v>0.70000000000000007</v>
      </c>
      <c r="AK639" s="824">
        <v>9</v>
      </c>
      <c r="AL639" s="836">
        <v>3050</v>
      </c>
      <c r="AM639" s="830">
        <v>35.29</v>
      </c>
      <c r="AN639" s="824">
        <v>0.01</v>
      </c>
      <c r="AO639" s="705">
        <f t="shared" si="177"/>
        <v>-40.146343242280835</v>
      </c>
      <c r="AP639" s="706">
        <f t="shared" si="178"/>
        <v>3.7954043305346912</v>
      </c>
      <c r="AQ639" s="846">
        <f t="shared" si="179"/>
        <v>173.85017045385447</v>
      </c>
      <c r="AR639" s="618">
        <f>INDEX(Historical!$C$7:$C$1227,MATCH(B639,Historical!$B$7:$B$1249,0))*IF(AH639="n/a",1.03,IF(AH639&lt;0,1.01,IF(AH639&gt;10,1.1,(1+AH639/100))))</f>
        <v>0.39023300970873787</v>
      </c>
      <c r="AS639" s="844">
        <f t="shared" si="180"/>
        <v>0.40194000000000002</v>
      </c>
      <c r="AT639" s="844">
        <f t="shared" si="186"/>
        <v>0.43811460000000008</v>
      </c>
      <c r="AU639" s="844">
        <f t="shared" si="186"/>
        <v>0.4775449140000001</v>
      </c>
      <c r="AV639" s="844">
        <f t="shared" si="186"/>
        <v>0.52052395626000014</v>
      </c>
      <c r="AW639" s="618">
        <f t="shared" si="181"/>
        <v>2.2283564799687383</v>
      </c>
      <c r="AX639" s="713">
        <f t="shared" si="182"/>
        <v>4.9234566503949146</v>
      </c>
      <c r="AY639" s="891">
        <v>0.11</v>
      </c>
      <c r="AZ639" s="830">
        <v>47.349999999999994</v>
      </c>
      <c r="BA639" s="830">
        <v>0.71000000000000008</v>
      </c>
      <c r="BB639" s="830">
        <v>16.72</v>
      </c>
      <c r="BC639" s="830">
        <v>26.86</v>
      </c>
      <c r="BD639" s="865"/>
      <c r="BE639" s="594">
        <v>1967</v>
      </c>
      <c r="BF639" s="856">
        <f t="shared" si="183"/>
        <v>7</v>
      </c>
      <c r="BG639" s="840">
        <v>7.0000000000000009</v>
      </c>
      <c r="BH639" s="823" t="s">
        <v>4455</v>
      </c>
      <c r="BI639" s="823" t="s">
        <v>4456</v>
      </c>
    </row>
    <row r="640" spans="1:61" s="822" customFormat="1" ht="12.75" hidden="1" customHeight="1" x14ac:dyDescent="0.2">
      <c r="A640" s="822" t="s">
        <v>5138</v>
      </c>
      <c r="B640" s="575" t="s">
        <v>802</v>
      </c>
      <c r="C640" s="889" t="s">
        <v>107</v>
      </c>
      <c r="D640" s="889" t="s">
        <v>4201</v>
      </c>
      <c r="E640" s="699">
        <v>29</v>
      </c>
      <c r="F640" s="1153">
        <v>107</v>
      </c>
      <c r="G640" s="1153" t="s">
        <v>105</v>
      </c>
      <c r="H640" s="1153" t="s">
        <v>105</v>
      </c>
      <c r="I640">
        <v>114.94</v>
      </c>
      <c r="J640" s="618">
        <f t="shared" si="170"/>
        <v>1.5486340699495389</v>
      </c>
      <c r="K640" s="835">
        <v>0.44500000000000001</v>
      </c>
      <c r="L640" s="845">
        <v>4</v>
      </c>
      <c r="M640" s="609">
        <f t="shared" si="171"/>
        <v>1.78</v>
      </c>
      <c r="N640" s="828" t="s">
        <v>147</v>
      </c>
      <c r="O640" s="700">
        <v>0.40500000000000003</v>
      </c>
      <c r="P640" s="603">
        <v>44615</v>
      </c>
      <c r="Q640" s="603">
        <v>44635</v>
      </c>
      <c r="R640" s="609">
        <f t="shared" si="172"/>
        <v>9.8765432098765373</v>
      </c>
      <c r="S640" s="667">
        <f>IF(INDEX(Historical!$D$7:$D$1225,MATCH(B640,Historical!$B$7:$B$1249,0))=0,"n/a",(INDEX(Historical!$C$7:$C$1227,MATCH(B640,Historical!$B$7:$B$1249,0))/INDEX(Historical!$D$7:$D$1225,MATCH(B640,Historical!$B$7:$B$1249,0))-1)*100)</f>
        <v>6.578947368421062</v>
      </c>
      <c r="T640" s="667">
        <f>IF(INDEX(Historical!$F$7:$F$1218,MATCH(B640,Historical!$B$7:$B$1249,0))=0,"n/a",((INDEX(Historical!$C$7:$C$1227,MATCH(B640,Historical!$B$7:$B$1249,0))/INDEX(Historical!$F$7:$F$1218,MATCH(B640,Historical!$B$7:$B$1249,0)))^(1/3)-1)*100)</f>
        <v>5.3630693663860862</v>
      </c>
      <c r="U640" s="667">
        <f>IF(INDEX(Historical!$H$7:$H$1218,MATCH(B640,Historical!$B$7:$B$1249,0))=0,"n/a",((INDEX(Historical!$C$7:$C$1227,MATCH(B640,Historical!$B$7:$B$1249,0))/INDEX(Historical!$H$7:$H$1218,MATCH(B640,Historical!$B$7:$B$1249,0)))^(1/5)-1)*100)</f>
        <v>3.5607581659516718</v>
      </c>
      <c r="V640" s="667">
        <f>IF(INDEX(Historical!$N$7:$N$1218,MATCH(B640,Historical!$B$7:$B$1249,0))=0,"n/a",((INDEX(Historical!$C$7:$C$1227,MATCH(B640,Historical!$B$7:$B$1249,0))/INDEX(Historical!$N$7:$N$1218,MATCH(B640,Historical!$B$7:$B$1249,0)))^(1/10)-1)*100)</f>
        <v>2.7091967876371026</v>
      </c>
      <c r="W640" s="668">
        <f t="shared" si="173"/>
        <v>1.3143224523964097</v>
      </c>
      <c r="X640" s="669">
        <f t="shared" si="174"/>
        <v>6.9818787567679841E-2</v>
      </c>
      <c r="Y640" s="834" t="s">
        <v>803</v>
      </c>
      <c r="Z640" s="618">
        <f t="shared" si="175"/>
        <v>83.962264150943383</v>
      </c>
      <c r="AA640" s="844">
        <f t="shared" si="176"/>
        <v>54.216981132075468</v>
      </c>
      <c r="AB640" s="845">
        <v>12</v>
      </c>
      <c r="AC640" s="824">
        <v>2.12</v>
      </c>
      <c r="AD640" s="824">
        <v>2.5</v>
      </c>
      <c r="AE640" s="824">
        <v>8.2100000000000009</v>
      </c>
      <c r="AF640" s="824">
        <v>4.51</v>
      </c>
      <c r="AG640" s="824">
        <v>7.0000000000000009</v>
      </c>
      <c r="AH640" s="824">
        <v>399.2</v>
      </c>
      <c r="AI640" s="824">
        <v>28.46</v>
      </c>
      <c r="AJ640" s="824">
        <v>51</v>
      </c>
      <c r="AK640" s="824">
        <v>21.4</v>
      </c>
      <c r="AL640" s="836">
        <v>53960</v>
      </c>
      <c r="AM640" s="830">
        <v>55.000000000000007</v>
      </c>
      <c r="AN640" s="824">
        <v>0.35</v>
      </c>
      <c r="AO640" s="705">
        <f t="shared" si="177"/>
        <v>-49.107588896174256</v>
      </c>
      <c r="AP640" s="706">
        <f t="shared" si="178"/>
        <v>5.1093922359012112</v>
      </c>
      <c r="AQ640" s="846">
        <f t="shared" si="179"/>
        <v>229.65880334785228</v>
      </c>
      <c r="AR640" s="618">
        <f>INDEX(Historical!$C$7:$C$1227,MATCH(B640,Historical!$B$7:$B$1249,0))*IF(AH640="n/a",1.03,IF(AH640&lt;0,1.01,IF(AH640&gt;10,1.1,(1+AH640/100))))</f>
        <v>1.7820000000000003</v>
      </c>
      <c r="AS640" s="844">
        <f t="shared" si="180"/>
        <v>1.9602000000000004</v>
      </c>
      <c r="AT640" s="844">
        <f t="shared" si="186"/>
        <v>2.1562200000000007</v>
      </c>
      <c r="AU640" s="844">
        <f t="shared" si="186"/>
        <v>2.3718420000000009</v>
      </c>
      <c r="AV640" s="844">
        <f t="shared" si="186"/>
        <v>2.6090262000000011</v>
      </c>
      <c r="AW640" s="618">
        <f t="shared" si="181"/>
        <v>10.879288200000003</v>
      </c>
      <c r="AX640" s="713">
        <f t="shared" si="182"/>
        <v>9.4651889681573032</v>
      </c>
      <c r="AY640" s="891">
        <v>0.57999999999999996</v>
      </c>
      <c r="AZ640" s="830">
        <v>28.59</v>
      </c>
      <c r="BA640" s="830">
        <v>-3.71</v>
      </c>
      <c r="BB640" s="830">
        <v>10.74</v>
      </c>
      <c r="BC640" s="830">
        <v>11.690000000000001</v>
      </c>
      <c r="BD640" s="865"/>
      <c r="BE640" s="594">
        <v>1995</v>
      </c>
      <c r="BF640" s="856">
        <f t="shared" si="183"/>
        <v>3</v>
      </c>
      <c r="BG640" s="840">
        <v>4.3</v>
      </c>
      <c r="BH640" s="823" t="s">
        <v>4455</v>
      </c>
      <c r="BI640" s="823" t="s">
        <v>4456</v>
      </c>
    </row>
    <row r="641" spans="1:61" s="822" customFormat="1" ht="12.75" hidden="1" customHeight="1" x14ac:dyDescent="0.2">
      <c r="A641" s="838" t="s">
        <v>5139</v>
      </c>
      <c r="B641" s="575" t="s">
        <v>1678</v>
      </c>
      <c r="C641" s="889" t="s">
        <v>111</v>
      </c>
      <c r="D641" s="889" t="s">
        <v>210</v>
      </c>
      <c r="E641" s="699">
        <v>12</v>
      </c>
      <c r="F641" s="1153">
        <v>325</v>
      </c>
      <c r="G641" s="1128" t="s">
        <v>105</v>
      </c>
      <c r="H641" s="1128" t="s">
        <v>105</v>
      </c>
      <c r="I641">
        <v>29.69</v>
      </c>
      <c r="J641" s="618">
        <f t="shared" si="170"/>
        <v>3.0986864264061973</v>
      </c>
      <c r="K641" s="835">
        <v>0.23</v>
      </c>
      <c r="L641" s="845">
        <v>4</v>
      </c>
      <c r="M641" s="609">
        <f t="shared" si="171"/>
        <v>0.92</v>
      </c>
      <c r="N641" s="828" t="s">
        <v>159</v>
      </c>
      <c r="O641" s="700">
        <v>0.21</v>
      </c>
      <c r="P641" s="603">
        <v>44574</v>
      </c>
      <c r="Q641" s="603">
        <v>44592</v>
      </c>
      <c r="R641" s="609">
        <f t="shared" si="172"/>
        <v>9.5238095238095326</v>
      </c>
      <c r="S641" s="667">
        <f>IF(INDEX(Historical!$D$7:$D$1225,MATCH(B641,Historical!$B$7:$B$1249,0))=0,"n/a",(INDEX(Historical!$C$7:$C$1227,MATCH(B641,Historical!$B$7:$B$1249,0))/INDEX(Historical!$D$7:$D$1225,MATCH(B641,Historical!$B$7:$B$1249,0))-1)*100)</f>
        <v>10.526315789473673</v>
      </c>
      <c r="T641" s="667">
        <f>IF(INDEX(Historical!$F$7:$F$1218,MATCH(B641,Historical!$B$7:$B$1249,0))=0,"n/a",((INDEX(Historical!$C$7:$C$1227,MATCH(B641,Historical!$B$7:$B$1249,0))/INDEX(Historical!$F$7:$F$1218,MATCH(B641,Historical!$B$7:$B$1249,0)))^(1/3)-1)*100)</f>
        <v>17.33438845558204</v>
      </c>
      <c r="U641" s="667">
        <f>IF(INDEX(Historical!$H$7:$H$1218,MATCH(B641,Historical!$B$7:$B$1249,0))=0,"n/a",((INDEX(Historical!$C$7:$C$1227,MATCH(B641,Historical!$B$7:$B$1249,0))/INDEX(Historical!$H$7:$H$1218,MATCH(B641,Historical!$B$7:$B$1249,0)))^(1/5)-1)*100)</f>
        <v>13.80604263098537</v>
      </c>
      <c r="V641" s="667">
        <f>IF(INDEX(Historical!$N$7:$N$1218,MATCH(B641,Historical!$B$7:$B$1249,0))=0,"n/a",((INDEX(Historical!$C$7:$C$1227,MATCH(B641,Historical!$B$7:$B$1249,0))/INDEX(Historical!$N$7:$N$1218,MATCH(B641,Historical!$B$7:$B$1249,0)))^(1/10)-1)*100)</f>
        <v>17.322966750298342</v>
      </c>
      <c r="W641" s="668">
        <f t="shared" si="173"/>
        <v>0.79697911044871095</v>
      </c>
      <c r="X641" s="669" t="str">
        <f t="shared" si="174"/>
        <v>n/a</v>
      </c>
      <c r="Y641" s="640"/>
      <c r="Z641" s="618">
        <f t="shared" si="175"/>
        <v>180.39215686274511</v>
      </c>
      <c r="AA641" s="844">
        <f t="shared" si="176"/>
        <v>58.215686274509807</v>
      </c>
      <c r="AB641" s="845">
        <v>12</v>
      </c>
      <c r="AC641" s="824">
        <v>0.51</v>
      </c>
      <c r="AD641" s="824">
        <v>5.93</v>
      </c>
      <c r="AE641" s="824">
        <v>1.5</v>
      </c>
      <c r="AF641" s="824">
        <v>2.44</v>
      </c>
      <c r="AG641" s="824">
        <v>16</v>
      </c>
      <c r="AH641" s="824">
        <v>113.3</v>
      </c>
      <c r="AI641" s="824">
        <v>97.48</v>
      </c>
      <c r="AJ641" s="824">
        <v>-19.400000000000002</v>
      </c>
      <c r="AK641" s="824">
        <v>10</v>
      </c>
      <c r="AL641" s="836">
        <v>2450</v>
      </c>
      <c r="AM641" s="830">
        <v>0.2</v>
      </c>
      <c r="AN641" s="824">
        <v>5.46</v>
      </c>
      <c r="AO641" s="705">
        <f t="shared" si="177"/>
        <v>-41.310957217118244</v>
      </c>
      <c r="AP641" s="706">
        <f t="shared" si="178"/>
        <v>16.904729057391567</v>
      </c>
      <c r="AQ641" s="846">
        <f t="shared" si="179"/>
        <v>151.26017901751334</v>
      </c>
      <c r="AR641" s="618">
        <f>INDEX(Historical!$C$7:$C$1227,MATCH(B641,Historical!$B$7:$B$1249,0))*IF(AH641="n/a",1.03,IF(AH641&lt;0,1.01,IF(AH641&gt;10,1.1,(1+AH641/100))))</f>
        <v>0.92400000000000004</v>
      </c>
      <c r="AS641" s="844">
        <f t="shared" si="180"/>
        <v>1.0164000000000002</v>
      </c>
      <c r="AT641" s="844">
        <f t="shared" si="186"/>
        <v>1.1180400000000004</v>
      </c>
      <c r="AU641" s="844">
        <f t="shared" si="186"/>
        <v>1.2298440000000006</v>
      </c>
      <c r="AV641" s="844">
        <f t="shared" si="186"/>
        <v>1.3528284000000008</v>
      </c>
      <c r="AW641" s="618">
        <f t="shared" si="181"/>
        <v>5.6411124000000026</v>
      </c>
      <c r="AX641" s="713">
        <f t="shared" si="182"/>
        <v>19.000041764904015</v>
      </c>
      <c r="AY641" s="891">
        <v>1.39</v>
      </c>
      <c r="AZ641" s="830">
        <v>46.28</v>
      </c>
      <c r="BA641" s="830">
        <v>-13.350000000000001</v>
      </c>
      <c r="BB641" s="830">
        <v>17.919999999999998</v>
      </c>
      <c r="BC641" s="830">
        <v>13.79</v>
      </c>
      <c r="BD641" s="865"/>
      <c r="BE641" s="594">
        <v>2012</v>
      </c>
      <c r="BF641" s="856">
        <f t="shared" si="183"/>
        <v>1</v>
      </c>
      <c r="BG641" s="840">
        <v>1.9</v>
      </c>
      <c r="BH641" s="823" t="s">
        <v>4455</v>
      </c>
      <c r="BI641" s="823" t="s">
        <v>4456</v>
      </c>
    </row>
    <row r="642" spans="1:61" s="822" customFormat="1" ht="12.75" hidden="1" customHeight="1" x14ac:dyDescent="0.2">
      <c r="A642" s="829" t="s">
        <v>5140</v>
      </c>
      <c r="B642" s="575" t="s">
        <v>1659</v>
      </c>
      <c r="C642" s="889" t="s">
        <v>4186</v>
      </c>
      <c r="D642" s="889" t="s">
        <v>4187</v>
      </c>
      <c r="E642" s="699">
        <v>12</v>
      </c>
      <c r="F642" s="1153">
        <v>378</v>
      </c>
      <c r="G642" s="1153" t="s">
        <v>105</v>
      </c>
      <c r="H642" s="1153" t="s">
        <v>105</v>
      </c>
      <c r="I642">
        <v>57.07</v>
      </c>
      <c r="J642" s="618">
        <f t="shared" si="170"/>
        <v>2.8035745575608901</v>
      </c>
      <c r="K642" s="835">
        <v>0.4</v>
      </c>
      <c r="L642" s="845">
        <v>4</v>
      </c>
      <c r="M642" s="609">
        <f t="shared" si="171"/>
        <v>1.6</v>
      </c>
      <c r="N642" s="828" t="s">
        <v>451</v>
      </c>
      <c r="O642" s="700">
        <v>0.34</v>
      </c>
      <c r="P642" s="603">
        <v>44833</v>
      </c>
      <c r="Q642" s="603">
        <v>44848</v>
      </c>
      <c r="R642" s="609">
        <f t="shared" si="172"/>
        <v>17.647058823529409</v>
      </c>
      <c r="S642" s="667">
        <f>IF(INDEX(Historical!$D$7:$D$1225,MATCH(B642,Historical!$B$7:$B$1249,0))=0,"n/a",(INDEX(Historical!$C$7:$C$1227,MATCH(B642,Historical!$B$7:$B$1249,0))/INDEX(Historical!$D$7:$D$1225,MATCH(B642,Historical!$B$7:$B$1249,0))-1)*100)</f>
        <v>9.9999999999999858</v>
      </c>
      <c r="T642" s="667">
        <f>IF(INDEX(Historical!$F$7:$F$1218,MATCH(B642,Historical!$B$7:$B$1249,0))=0,"n/a",((INDEX(Historical!$C$7:$C$1227,MATCH(B642,Historical!$B$7:$B$1249,0))/INDEX(Historical!$F$7:$F$1218,MATCH(B642,Historical!$B$7:$B$1249,0)))^(1/3)-1)*100)</f>
        <v>10.369130283278437</v>
      </c>
      <c r="U642" s="667">
        <f>IF(INDEX(Historical!$H$7:$H$1218,MATCH(B642,Historical!$B$7:$B$1249,0))=0,"n/a",((INDEX(Historical!$C$7:$C$1227,MATCH(B642,Historical!$B$7:$B$1249,0))/INDEX(Historical!$H$7:$H$1218,MATCH(B642,Historical!$B$7:$B$1249,0)))^(1/5)-1)*100)</f>
        <v>9.7474291467755769</v>
      </c>
      <c r="V642" s="667">
        <f>IF(INDEX(Historical!$N$7:$N$1218,MATCH(B642,Historical!$B$7:$B$1249,0))=0,"n/a",((INDEX(Historical!$C$7:$C$1227,MATCH(B642,Historical!$B$7:$B$1249,0))/INDEX(Historical!$N$7:$N$1218,MATCH(B642,Historical!$B$7:$B$1249,0)))^(1/10)-1)*100)</f>
        <v>14.965203277566186</v>
      </c>
      <c r="W642" s="668">
        <f t="shared" si="173"/>
        <v>0.65133957527911479</v>
      </c>
      <c r="X642" s="669">
        <f t="shared" si="174"/>
        <v>0.26487579203194506</v>
      </c>
      <c r="Y642" s="834"/>
      <c r="Z642" s="618">
        <f t="shared" si="175"/>
        <v>70.484581497797365</v>
      </c>
      <c r="AA642" s="844">
        <f t="shared" si="176"/>
        <v>25.140969162995596</v>
      </c>
      <c r="AB642" s="845">
        <v>12</v>
      </c>
      <c r="AC642" s="824">
        <v>2.27</v>
      </c>
      <c r="AD642" s="824">
        <v>2.5299999999999998</v>
      </c>
      <c r="AE642" s="824">
        <v>16.95</v>
      </c>
      <c r="AF642" s="824">
        <v>2.02</v>
      </c>
      <c r="AG642" s="824">
        <v>7.5</v>
      </c>
      <c r="AH642" s="824">
        <v>5.4</v>
      </c>
      <c r="AI642" s="824">
        <v>-40.520000000000003</v>
      </c>
      <c r="AJ642" s="824">
        <v>36.799999999999997</v>
      </c>
      <c r="AK642" s="824">
        <v>10</v>
      </c>
      <c r="AL642" s="836">
        <v>4420</v>
      </c>
      <c r="AM642" s="830">
        <v>1.6</v>
      </c>
      <c r="AN642" s="824">
        <v>0.36</v>
      </c>
      <c r="AO642" s="705">
        <f t="shared" si="177"/>
        <v>-12.58996545865913</v>
      </c>
      <c r="AP642" s="706">
        <f t="shared" si="178"/>
        <v>12.551003704336466</v>
      </c>
      <c r="AQ642" s="846">
        <f t="shared" si="179"/>
        <v>50.236491660095098</v>
      </c>
      <c r="AR642" s="618">
        <f>INDEX(Historical!$C$7:$C$1227,MATCH(B642,Historical!$B$7:$B$1249,0))*IF(AH642="n/a",1.03,IF(AH642&lt;0,1.01,IF(AH642&gt;10,1.1,(1+AH642/100))))</f>
        <v>1.2753399999999999</v>
      </c>
      <c r="AS642" s="844">
        <f t="shared" si="180"/>
        <v>1.2880933999999999</v>
      </c>
      <c r="AT642" s="844">
        <f t="shared" si="186"/>
        <v>1.41690274</v>
      </c>
      <c r="AU642" s="844">
        <f t="shared" si="186"/>
        <v>1.5585930140000002</v>
      </c>
      <c r="AV642" s="844">
        <f t="shared" si="186"/>
        <v>1.7144523154000004</v>
      </c>
      <c r="AW642" s="618">
        <f t="shared" si="181"/>
        <v>7.2533814694000007</v>
      </c>
      <c r="AX642" s="713">
        <f t="shared" si="182"/>
        <v>12.709622339933416</v>
      </c>
      <c r="AY642" s="891">
        <v>0.81</v>
      </c>
      <c r="AZ642" s="830">
        <v>16.439999999999998</v>
      </c>
      <c r="BA642" s="830">
        <v>-31.81</v>
      </c>
      <c r="BB642" s="830">
        <v>5.67</v>
      </c>
      <c r="BC642" s="830">
        <v>-6.35</v>
      </c>
      <c r="BD642" s="865"/>
      <c r="BE642" s="594">
        <v>2011</v>
      </c>
      <c r="BF642" s="856">
        <f t="shared" si="183"/>
        <v>1</v>
      </c>
      <c r="BG642" s="840">
        <v>5.3</v>
      </c>
      <c r="BH642" s="823" t="s">
        <v>4455</v>
      </c>
      <c r="BI642" s="823" t="s">
        <v>4457</v>
      </c>
    </row>
    <row r="643" spans="1:61" s="822" customFormat="1" ht="12.75" customHeight="1" x14ac:dyDescent="0.2">
      <c r="A643" s="829" t="s">
        <v>5061</v>
      </c>
      <c r="B643" s="575" t="s">
        <v>752</v>
      </c>
      <c r="C643" s="889" t="s">
        <v>111</v>
      </c>
      <c r="D643" s="889" t="s">
        <v>4189</v>
      </c>
      <c r="E643" s="699">
        <v>22</v>
      </c>
      <c r="F643" s="1153">
        <v>159</v>
      </c>
      <c r="G643" s="1150" t="s">
        <v>105</v>
      </c>
      <c r="H643" s="1150" t="s">
        <v>105</v>
      </c>
      <c r="I643" t="n">
        <v>53.32</v>
      </c>
      <c r="J643" s="618">
        <f t="shared" si="170"/>
        <v>2.0255063765941488</v>
      </c>
      <c r="K643" s="835">
        <v>0.27</v>
      </c>
      <c r="L643" s="845">
        <v>4</v>
      </c>
      <c r="M643" s="609">
        <f t="shared" si="171"/>
        <v>1.08</v>
      </c>
      <c r="N643" s="828" t="s">
        <v>588</v>
      </c>
      <c r="O643" s="700">
        <v>0.25</v>
      </c>
      <c r="P643" s="603">
        <v>44796</v>
      </c>
      <c r="Q643" s="603">
        <v>44818</v>
      </c>
      <c r="R643" s="609">
        <f t="shared" si="172"/>
        <v>8.0000000000000071</v>
      </c>
      <c r="S643" s="667">
        <f>IF(INDEX(Historical!$D$7:$D$1225,MATCH(B643,Historical!$B$7:$B$1249,0))=0,"n/a",(INDEX(Historical!$C$7:$C$1227,MATCH(B643,Historical!$B$7:$B$1249,0))/INDEX(Historical!$D$7:$D$1225,MATCH(B643,Historical!$B$7:$B$1249,0))-1)*100)</f>
        <v>11.904761904761907</v>
      </c>
      <c r="T643" s="667">
        <f>IF(INDEX(Historical!$F$7:$F$1218,MATCH(B643,Historical!$B$7:$B$1249,0))=0,"n/a",((INDEX(Historical!$C$7:$C$1227,MATCH(B643,Historical!$B$7:$B$1249,0))/INDEX(Historical!$F$7:$F$1218,MATCH(B643,Historical!$B$7:$B$1249,0)))^(1/3)-1)*100)</f>
        <v>10.325677865290107</v>
      </c>
      <c r="U643" s="667">
        <f>IF(INDEX(Historical!$H$7:$H$1218,MATCH(B643,Historical!$B$7:$B$1249,0))=0,"n/a",((INDEX(Historical!$C$7:$C$1227,MATCH(B643,Historical!$B$7:$B$1249,0))/INDEX(Historical!$H$7:$H$1218,MATCH(B643,Historical!$B$7:$B$1249,0)))^(1/5)-1)*100)</f>
        <v>7.3289260123837519</v>
      </c>
      <c r="V643" s="667">
        <f>IF(INDEX(Historical!$N$7:$N$1218,MATCH(B643,Historical!$B$7:$B$1249,0))=0,"n/a",((INDEX(Historical!$C$7:$C$1227,MATCH(B643,Historical!$B$7:$B$1249,0))/INDEX(Historical!$N$7:$N$1218,MATCH(B643,Historical!$B$7:$B$1249,0)))^(1/10)-1)*100)</f>
        <v>8.0099735348794674</v>
      </c>
      <c r="W643" s="668">
        <f t="shared" si="173"/>
        <v>0.91497505958913705</v>
      </c>
      <c r="X643" s="669">
        <f t="shared" si="174"/>
        <v>0.74784959310038279</v>
      </c>
      <c r="Y643" s="622" t="s">
        <v>4075</v>
      </c>
      <c r="Z643" s="618">
        <f t="shared" si="175"/>
        <v>39.560439560439562</v>
      </c>
      <c r="AA643" s="844">
        <f t="shared" si="176"/>
        <v>19.531135531135533</v>
      </c>
      <c r="AB643" s="845">
        <v>12</v>
      </c>
      <c r="AC643" s="824">
        <v>2.73</v>
      </c>
      <c r="AD643" s="824">
        <v>2.79</v>
      </c>
      <c r="AE643" s="824">
        <v>3.64</v>
      </c>
      <c r="AF643" s="824">
        <v>4.7699999999999996</v>
      </c>
      <c r="AG643" s="824">
        <v>25.5</v>
      </c>
      <c r="AH643" s="824">
        <v>-15.4</v>
      </c>
      <c r="AI643" s="824">
        <v>6.7299999999999995</v>
      </c>
      <c r="AJ643" s="824">
        <v>9.8000000000000007</v>
      </c>
      <c r="AK643" s="824">
        <v>7.0000000000000009</v>
      </c>
      <c r="AL643" s="836">
        <v>6010</v>
      </c>
      <c r="AM643" s="830">
        <v>14.299999999999999</v>
      </c>
      <c r="AN643" s="824">
        <v>0.53</v>
      </c>
      <c r="AO643" s="705">
        <f t="shared" si="177"/>
        <v>-10.176703142157631</v>
      </c>
      <c r="AP643" s="706">
        <f t="shared" si="178"/>
        <v>9.3544323889779015</v>
      </c>
      <c r="AQ643" s="846">
        <f t="shared" si="179"/>
        <v>103.48466115657789</v>
      </c>
      <c r="AR643" s="618">
        <f>INDEX(Historical!$C$7:$C$1227,MATCH(B643,Historical!$B$7:$B$1249,0))*IF(AH643="n/a",1.03,IF(AH643&lt;0,1.01,IF(AH643&gt;10,1.1,(1+AH643/100))))</f>
        <v>0.94939999999999991</v>
      </c>
      <c r="AS643" s="844">
        <f t="shared" si="180"/>
        <v>1.0132946199999999</v>
      </c>
      <c r="AT643" s="844">
        <f t="shared" si="186"/>
        <v>1.0842252433999999</v>
      </c>
      <c r="AU643" s="844">
        <f t="shared" si="186"/>
        <v>1.160121010438</v>
      </c>
      <c r="AV643" s="844">
        <f t="shared" si="186"/>
        <v>1.2413294811686602</v>
      </c>
      <c r="AW643" s="618">
        <f t="shared" si="181"/>
        <v>5.4483703550066593</v>
      </c>
      <c r="AX643" s="713">
        <f t="shared" si="182"/>
        <v>10.218248977881956</v>
      </c>
      <c r="AY643" s="891">
        <v>0.99</v>
      </c>
      <c r="AZ643" s="830">
        <v>12.740000000000002</v>
      </c>
      <c r="BA643" s="830">
        <v>-24.58</v>
      </c>
      <c r="BB643" s="830">
        <v>-8.8800000000000008</v>
      </c>
      <c r="BC643" s="830">
        <v>-10.86</v>
      </c>
      <c r="BD643" s="865"/>
      <c r="BE643" s="594">
        <v>2001</v>
      </c>
      <c r="BF643" s="856">
        <f t="shared" si="183"/>
        <v>3</v>
      </c>
      <c r="BG643" s="840">
        <v>9.3000000000000007</v>
      </c>
      <c r="BH643" s="823" t="s">
        <v>4455</v>
      </c>
      <c r="BI643" s="823" t="s">
        <v>4456</v>
      </c>
    </row>
    <row r="644" spans="1:61" s="822" customFormat="1" ht="12.75" hidden="1" customHeight="1" x14ac:dyDescent="0.2">
      <c r="A644" s="839" t="s">
        <v>4594</v>
      </c>
      <c r="B644" s="575" t="s">
        <v>4587</v>
      </c>
      <c r="C644" s="889" t="s">
        <v>111</v>
      </c>
      <c r="D644" s="889" t="s">
        <v>4199</v>
      </c>
      <c r="E644" s="699">
        <v>7</v>
      </c>
      <c r="F644" s="1153">
        <v>636</v>
      </c>
      <c r="G644" s="1153" t="s">
        <v>105</v>
      </c>
      <c r="H644" s="1153" t="s">
        <v>105</v>
      </c>
      <c r="I644" t="n">
        <v>68.7</v>
      </c>
      <c r="J644" s="618">
        <f t="shared" si="170"/>
        <v>4.0756914119359529</v>
      </c>
      <c r="K644" s="835">
        <v>0.7</v>
      </c>
      <c r="L644" s="845">
        <v>4</v>
      </c>
      <c r="M644" s="609">
        <f t="shared" si="171"/>
        <v>2.8</v>
      </c>
      <c r="N644" s="828" t="s">
        <v>200</v>
      </c>
      <c r="O644" s="700">
        <v>0.65</v>
      </c>
      <c r="P644" s="603">
        <v>44902</v>
      </c>
      <c r="Q644" s="603">
        <v>44917</v>
      </c>
      <c r="R644" s="609">
        <f t="shared" si="172"/>
        <v>7.6923076923076819</v>
      </c>
      <c r="S644" s="667">
        <f>IF(INDEX(Historical!$D$7:$D$1225,MATCH(B644,Historical!$B$7:$B$1249,0))=0,"n/a",(INDEX(Historical!$C$7:$C$1227,MATCH(B644,Historical!$B$7:$B$1249,0))/INDEX(Historical!$D$7:$D$1225,MATCH(B644,Historical!$B$7:$B$1249,0))-1)*100)</f>
        <v>10.7981220657277</v>
      </c>
      <c r="T644" s="667">
        <f>IF(INDEX(Historical!$F$7:$F$1218,MATCH(B644,Historical!$B$7:$B$1249,0))=0,"n/a",((INDEX(Historical!$C$7:$C$1227,MATCH(B644,Historical!$B$7:$B$1249,0))/INDEX(Historical!$F$7:$F$1218,MATCH(B644,Historical!$B$7:$B$1249,0)))^(1/3)-1)*100)</f>
        <v>5.4966450190959248</v>
      </c>
      <c r="U644" s="667">
        <f>IF(INDEX(Historical!$H$7:$H$1218,MATCH(B644,Historical!$B$7:$B$1249,0))=0,"n/a",((INDEX(Historical!$C$7:$C$1227,MATCH(B644,Historical!$B$7:$B$1249,0))/INDEX(Historical!$H$7:$H$1218,MATCH(B644,Historical!$B$7:$B$1249,0)))^(1/5)-1)*100)</f>
        <v>21.264560951279755</v>
      </c>
      <c r="V644" s="667" t="str">
        <f>IF(INDEX(Historical!$N$7:$N$1218,MATCH(B644,Historical!$B$7:$B$1249,0))=0,"n/a",((INDEX(Historical!$C$7:$C$1227,MATCH(B644,Historical!$B$7:$B$1249,0))/INDEX(Historical!$N$7:$N$1218,MATCH(B644,Historical!$B$7:$B$1249,0)))^(1/10)-1)*100)</f>
        <v>n/a</v>
      </c>
      <c r="W644" s="668" t="str">
        <f t="shared" si="173"/>
        <v>n/a</v>
      </c>
      <c r="X644" s="669">
        <f t="shared" si="174"/>
        <v>0.21285846798077832</v>
      </c>
      <c r="Y644" s="640"/>
      <c r="Z644" s="618">
        <f t="shared" si="175"/>
        <v>24.9554367201426</v>
      </c>
      <c r="AA644" s="844">
        <f t="shared" si="176"/>
        <v>6.1229946524064172</v>
      </c>
      <c r="AB644" s="845">
        <v>12</v>
      </c>
      <c r="AC644" s="824">
        <v>11.22</v>
      </c>
      <c r="AD644" s="824">
        <v>0.59</v>
      </c>
      <c r="AE644" s="824">
        <v>2.08</v>
      </c>
      <c r="AF644" s="824">
        <v>1.58</v>
      </c>
      <c r="AG644" s="824">
        <v>29.099999999999998</v>
      </c>
      <c r="AH644" s="824">
        <v>73.7</v>
      </c>
      <c r="AI644" s="824">
        <v>-8.0399999999999991</v>
      </c>
      <c r="AJ644" s="824">
        <v>99.9</v>
      </c>
      <c r="AK644" s="824">
        <v>10</v>
      </c>
      <c r="AL644" s="836">
        <v>3840</v>
      </c>
      <c r="AM644" s="830">
        <v>2.17</v>
      </c>
      <c r="AN644" s="824">
        <v>3.26</v>
      </c>
      <c r="AO644" s="705">
        <f t="shared" si="177"/>
        <v>19.217257710809292</v>
      </c>
      <c r="AP644" s="706">
        <f t="shared" si="178"/>
        <v>25.340252363215708</v>
      </c>
      <c r="AQ644" s="846">
        <f t="shared" si="179"/>
        <v>-34.427880074931103</v>
      </c>
      <c r="AR644" s="618">
        <f>INDEX(Historical!$C$7:$C$1227,MATCH(B644,Historical!$B$7:$B$1249,0))*IF(AH644="n/a",1.03,IF(AH644&lt;0,1.01,IF(AH644&gt;10,1.1,(1+AH644/100))))</f>
        <v>2.5960000000000001</v>
      </c>
      <c r="AS644" s="844">
        <f t="shared" si="180"/>
        <v>2.6219600000000001</v>
      </c>
      <c r="AT644" s="844">
        <f t="shared" si="186"/>
        <v>2.8841560000000004</v>
      </c>
      <c r="AU644" s="844">
        <f t="shared" si="186"/>
        <v>3.1725716000000008</v>
      </c>
      <c r="AV644" s="844">
        <f t="shared" si="186"/>
        <v>3.4898287600000013</v>
      </c>
      <c r="AW644" s="618">
        <f t="shared" si="181"/>
        <v>14.764516360000004</v>
      </c>
      <c r="AX644" s="713">
        <f t="shared" si="182"/>
        <v>21.491290189228536</v>
      </c>
      <c r="AY644" s="891">
        <v>1.46</v>
      </c>
      <c r="AZ644" s="830">
        <v>38.71</v>
      </c>
      <c r="BA644" s="830">
        <v>-6.7299999999999995</v>
      </c>
      <c r="BB644" s="830">
        <v>12.44</v>
      </c>
      <c r="BC644" s="830">
        <v>9.93</v>
      </c>
      <c r="BD644" s="865"/>
      <c r="BE644" s="594">
        <v>2016</v>
      </c>
      <c r="BF644" s="856">
        <f t="shared" si="183"/>
        <v>1</v>
      </c>
      <c r="BG644" s="840">
        <v>5.7</v>
      </c>
      <c r="BH644" s="823" t="s">
        <v>4455</v>
      </c>
      <c r="BI644" s="823" t="s">
        <v>4456</v>
      </c>
    </row>
    <row r="645" spans="1:61" s="822" customFormat="1" ht="12.75" hidden="1" customHeight="1" x14ac:dyDescent="0.2">
      <c r="A645" s="829" t="s">
        <v>5142</v>
      </c>
      <c r="B645" s="575" t="s">
        <v>1680</v>
      </c>
      <c r="C645" s="889" t="s">
        <v>107</v>
      </c>
      <c r="D645" s="889" t="s">
        <v>4205</v>
      </c>
      <c r="E645" s="699">
        <v>10</v>
      </c>
      <c r="F645" s="1153">
        <v>473</v>
      </c>
      <c r="G645" s="1127" t="s">
        <v>105</v>
      </c>
      <c r="H645" s="1127" t="s">
        <v>105</v>
      </c>
      <c r="I645">
        <v>65</v>
      </c>
      <c r="J645" s="618">
        <f t="shared" si="170"/>
        <v>2.0923076923076924</v>
      </c>
      <c r="K645" s="835">
        <v>0.34</v>
      </c>
      <c r="L645" s="845">
        <v>4</v>
      </c>
      <c r="M645" s="609">
        <f t="shared" si="171"/>
        <v>1.36</v>
      </c>
      <c r="N645" s="828" t="s">
        <v>150</v>
      </c>
      <c r="O645" s="700">
        <v>0.3</v>
      </c>
      <c r="P645" s="603">
        <v>44628</v>
      </c>
      <c r="Q645" s="603">
        <v>44645</v>
      </c>
      <c r="R645" s="609">
        <f t="shared" si="172"/>
        <v>13.333333333333346</v>
      </c>
      <c r="S645" s="667">
        <f>IF(INDEX(Historical!$D$7:$D$1225,MATCH(B645,Historical!$B$7:$B$1249,0))=0,"n/a",(INDEX(Historical!$C$7:$C$1227,MATCH(B645,Historical!$B$7:$B$1249,0))/INDEX(Historical!$D$7:$D$1225,MATCH(B645,Historical!$B$7:$B$1249,0))-1)*100)</f>
        <v>7.1428571428571397</v>
      </c>
      <c r="T645" s="667">
        <f>IF(INDEX(Historical!$F$7:$F$1218,MATCH(B645,Historical!$B$7:$B$1249,0))=0,"n/a",((INDEX(Historical!$C$7:$C$1227,MATCH(B645,Historical!$B$7:$B$1249,0))/INDEX(Historical!$F$7:$F$1218,MATCH(B645,Historical!$B$7:$B$1249,0)))^(1/3)-1)*100)</f>
        <v>10.891823393038823</v>
      </c>
      <c r="U645" s="667">
        <f>IF(INDEX(Historical!$H$7:$H$1218,MATCH(B645,Historical!$B$7:$B$1249,0))=0,"n/a",((INDEX(Historical!$C$7:$C$1227,MATCH(B645,Historical!$B$7:$B$1249,0))/INDEX(Historical!$H$7:$H$1218,MATCH(B645,Historical!$B$7:$B$1249,0)))^(1/5)-1)*100)</f>
        <v>10.756634324829006</v>
      </c>
      <c r="V645" s="667" t="str">
        <f>IF(INDEX(Historical!$N$7:$N$1218,MATCH(B645,Historical!$B$7:$B$1249,0))=0,"n/a",((INDEX(Historical!$C$7:$C$1227,MATCH(B645,Historical!$B$7:$B$1249,0))/INDEX(Historical!$N$7:$N$1218,MATCH(B645,Historical!$B$7:$B$1249,0)))^(1/10)-1)*100)</f>
        <v>n/a</v>
      </c>
      <c r="W645" s="668" t="str">
        <f t="shared" si="173"/>
        <v>n/a</v>
      </c>
      <c r="X645" s="669" t="str">
        <f t="shared" si="174"/>
        <v>n/a</v>
      </c>
      <c r="Y645" s="630"/>
      <c r="Z645" s="618" t="str">
        <f t="shared" si="175"/>
        <v>n/a</v>
      </c>
      <c r="AA645" s="844" t="str">
        <f t="shared" si="176"/>
        <v>n/a</v>
      </c>
      <c r="AB645" s="845">
        <v>12</v>
      </c>
      <c r="AC645" s="824" t="s">
        <v>135</v>
      </c>
      <c r="AD645" s="824" t="s">
        <v>135</v>
      </c>
      <c r="AE645" s="824" t="s">
        <v>135</v>
      </c>
      <c r="AF645" s="824" t="s">
        <v>135</v>
      </c>
      <c r="AG645" s="824" t="s">
        <v>135</v>
      </c>
      <c r="AH645" s="824" t="s">
        <v>135</v>
      </c>
      <c r="AI645" s="824" t="s">
        <v>135</v>
      </c>
      <c r="AJ645" s="824" t="s">
        <v>135</v>
      </c>
      <c r="AK645" s="824" t="s">
        <v>135</v>
      </c>
      <c r="AL645" s="836" t="s">
        <v>135</v>
      </c>
      <c r="AM645" s="830" t="s">
        <v>135</v>
      </c>
      <c r="AN645" s="824" t="s">
        <v>135</v>
      </c>
      <c r="AO645" s="705" t="str">
        <f t="shared" si="177"/>
        <v>n/a</v>
      </c>
      <c r="AP645" s="706">
        <f t="shared" si="178"/>
        <v>12.848942017136698</v>
      </c>
      <c r="AQ645" s="846" t="str">
        <f t="shared" si="179"/>
        <v>n/a</v>
      </c>
      <c r="AR645" s="618">
        <f>INDEX(Historical!$C$7:$C$1227,MATCH(B645,Historical!$B$7:$B$1249,0))*IF(AH645="n/a",1.03,IF(AH645&lt;0,1.01,IF(AH645&gt;10,1.1,(1+AH645/100))))</f>
        <v>1.236</v>
      </c>
      <c r="AS645" s="844">
        <f t="shared" si="180"/>
        <v>1.27308</v>
      </c>
      <c r="AT645" s="844">
        <f t="shared" si="186"/>
        <v>1.3112724</v>
      </c>
      <c r="AU645" s="844">
        <f t="shared" si="186"/>
        <v>1.3506105720000001</v>
      </c>
      <c r="AV645" s="844">
        <f t="shared" si="186"/>
        <v>1.3911288891600002</v>
      </c>
      <c r="AW645" s="618">
        <f t="shared" si="181"/>
        <v>6.5620918611599999</v>
      </c>
      <c r="AX645" s="713">
        <f t="shared" si="182"/>
        <v>10.095525940246155</v>
      </c>
      <c r="AY645" s="891" t="s">
        <v>135</v>
      </c>
      <c r="AZ645" s="830" t="s">
        <v>135</v>
      </c>
      <c r="BA645" s="830" t="s">
        <v>135</v>
      </c>
      <c r="BB645" s="830" t="s">
        <v>135</v>
      </c>
      <c r="BC645" s="830" t="s">
        <v>135</v>
      </c>
      <c r="BD645" s="865" t="s">
        <v>4133</v>
      </c>
      <c r="BE645" s="594">
        <v>2013</v>
      </c>
      <c r="BF645" s="856">
        <f t="shared" si="183"/>
        <v>1</v>
      </c>
      <c r="BG645" s="840" t="s">
        <v>135</v>
      </c>
      <c r="BH645" s="823" t="s">
        <v>4455</v>
      </c>
      <c r="BI645" s="823" t="s">
        <v>4456</v>
      </c>
    </row>
    <row r="646" spans="1:61" s="822" customFormat="1" ht="12.75" hidden="1" customHeight="1" x14ac:dyDescent="0.2">
      <c r="A646" s="829" t="s">
        <v>5143</v>
      </c>
      <c r="B646" s="575" t="s">
        <v>813</v>
      </c>
      <c r="C646" s="889" t="s">
        <v>107</v>
      </c>
      <c r="D646" s="889" t="s">
        <v>117</v>
      </c>
      <c r="E646" s="699">
        <v>18</v>
      </c>
      <c r="F646" s="1153">
        <v>215</v>
      </c>
      <c r="G646" s="1127" t="s">
        <v>114</v>
      </c>
      <c r="H646" s="1127" t="s">
        <v>114</v>
      </c>
      <c r="I646" t="n">
        <v>185.65</v>
      </c>
      <c r="J646" s="618">
        <f t="shared" si="170"/>
        <v>2.0037705359547537</v>
      </c>
      <c r="K646" s="835">
        <v>0.93</v>
      </c>
      <c r="L646" s="845">
        <v>4</v>
      </c>
      <c r="M646" s="609">
        <f t="shared" si="171"/>
        <v>3.72</v>
      </c>
      <c r="N646" s="828" t="s">
        <v>150</v>
      </c>
      <c r="O646" s="700">
        <v>0.88</v>
      </c>
      <c r="P646" s="603">
        <v>44721</v>
      </c>
      <c r="Q646" s="603">
        <v>44742</v>
      </c>
      <c r="R646" s="609">
        <f t="shared" si="172"/>
        <v>5.681818181818187</v>
      </c>
      <c r="S646" s="667">
        <f>IF(INDEX(Historical!$D$7:$D$1225,MATCH(B646,Historical!$B$7:$B$1249,0))=0,"n/a",(INDEX(Historical!$C$7:$C$1227,MATCH(B646,Historical!$B$7:$B$1249,0))/INDEX(Historical!$D$7:$D$1225,MATCH(B646,Historical!$B$7:$B$1249,0))-1)*100)</f>
        <v>3.5608308605341366</v>
      </c>
      <c r="T646" s="667">
        <f>IF(INDEX(Historical!$F$7:$F$1218,MATCH(B646,Historical!$B$7:$B$1249,0))=0,"n/a",((INDEX(Historical!$C$7:$C$1227,MATCH(B646,Historical!$B$7:$B$1249,0))/INDEX(Historical!$F$7:$F$1218,MATCH(B646,Historical!$B$7:$B$1249,0)))^(1/3)-1)*100)</f>
        <v>4.8240494332797423</v>
      </c>
      <c r="U646" s="667">
        <f>IF(INDEX(Historical!$H$7:$H$1218,MATCH(B646,Historical!$B$7:$B$1249,0))=0,"n/a",((INDEX(Historical!$C$7:$C$1227,MATCH(B646,Historical!$B$7:$B$1249,0))/INDEX(Historical!$H$7:$H$1218,MATCH(B646,Historical!$B$7:$B$1249,0)))^(1/5)-1)*100)</f>
        <v>5.9021621896794496</v>
      </c>
      <c r="V646" s="667">
        <f>IF(INDEX(Historical!$N$7:$N$1218,MATCH(B646,Historical!$B$7:$B$1249,0))=0,"n/a",((INDEX(Historical!$C$7:$C$1227,MATCH(B646,Historical!$B$7:$B$1249,0))/INDEX(Historical!$N$7:$N$1218,MATCH(B646,Historical!$B$7:$B$1249,0)))^(1/10)-1)*100)</f>
        <v>8.1789670528565228</v>
      </c>
      <c r="W646" s="668">
        <f t="shared" si="173"/>
        <v>0.72162684499604457</v>
      </c>
      <c r="X646" s="669">
        <f t="shared" si="174"/>
        <v>0.83129044925062678</v>
      </c>
      <c r="Y646" s="833"/>
      <c r="Z646" s="618">
        <f t="shared" si="175"/>
        <v>27.173119065010958</v>
      </c>
      <c r="AA646" s="844">
        <f t="shared" si="176"/>
        <v>13.560993425858292</v>
      </c>
      <c r="AB646" s="845">
        <v>12</v>
      </c>
      <c r="AC646" s="824">
        <v>13.69</v>
      </c>
      <c r="AD646" s="824">
        <v>2.34</v>
      </c>
      <c r="AE646" s="824">
        <v>1.2</v>
      </c>
      <c r="AF646" s="824">
        <v>2.21</v>
      </c>
      <c r="AG646" s="824">
        <v>13.700000000000001</v>
      </c>
      <c r="AH646" s="824">
        <v>37.799999999999997</v>
      </c>
      <c r="AI646" s="824">
        <v>12.509999999999998</v>
      </c>
      <c r="AJ646" s="824">
        <v>7.1</v>
      </c>
      <c r="AK646" s="824">
        <v>5.8500000000000005</v>
      </c>
      <c r="AL646" s="836">
        <v>43670</v>
      </c>
      <c r="AM646" s="830">
        <v>0.2</v>
      </c>
      <c r="AN646" s="824">
        <v>0.37</v>
      </c>
      <c r="AO646" s="705">
        <f t="shared" si="177"/>
        <v>-5.6550607002240891</v>
      </c>
      <c r="AP646" s="706">
        <f t="shared" si="178"/>
        <v>7.9059327256342034</v>
      </c>
      <c r="AQ646" s="846">
        <f t="shared" si="179"/>
        <v>15.411910556439</v>
      </c>
      <c r="AR646" s="618">
        <f>INDEX(Historical!$C$7:$C$1227,MATCH(B646,Historical!$B$7:$B$1249,0))*IF(AH646="n/a",1.03,IF(AH646&lt;0,1.01,IF(AH646&gt;10,1.1,(1+AH646/100))))</f>
        <v>3.8390000000000004</v>
      </c>
      <c r="AS646" s="844">
        <f t="shared" si="180"/>
        <v>4.222900000000001</v>
      </c>
      <c r="AT646" s="844">
        <f t="shared" si="186"/>
        <v>4.4699396500000006</v>
      </c>
      <c r="AU646" s="844">
        <f t="shared" si="186"/>
        <v>4.7314311195250003</v>
      </c>
      <c r="AV646" s="844">
        <f t="shared" si="186"/>
        <v>5.0082198400172127</v>
      </c>
      <c r="AW646" s="618">
        <f t="shared" si="181"/>
        <v>22.271490609542212</v>
      </c>
      <c r="AX646" s="713">
        <f t="shared" si="182"/>
        <v>11.996493729890769</v>
      </c>
      <c r="AY646" s="891">
        <v>0.67</v>
      </c>
      <c r="AZ646" s="830">
        <v>30.54</v>
      </c>
      <c r="BA646" s="830">
        <v>0.15</v>
      </c>
      <c r="BB646" s="830">
        <v>10.32</v>
      </c>
      <c r="BC646" s="830">
        <v>11</v>
      </c>
      <c r="BD646" s="865"/>
      <c r="BE646" s="594">
        <v>2005</v>
      </c>
      <c r="BF646" s="856">
        <f t="shared" si="183"/>
        <v>2</v>
      </c>
      <c r="BG646" s="840">
        <v>2.8000000000000003</v>
      </c>
      <c r="BH646" s="823" t="s">
        <v>4455</v>
      </c>
      <c r="BI646" s="823" t="s">
        <v>4456</v>
      </c>
    </row>
    <row r="647" spans="1:61" s="822" customFormat="1" ht="12.75" hidden="1" customHeight="1" x14ac:dyDescent="0.2">
      <c r="A647" s="829" t="s">
        <v>5144</v>
      </c>
      <c r="B647" s="575" t="s">
        <v>1666</v>
      </c>
      <c r="C647" s="889" t="s">
        <v>107</v>
      </c>
      <c r="D647" s="889" t="s">
        <v>4198</v>
      </c>
      <c r="E647" s="699">
        <v>10</v>
      </c>
      <c r="F647" s="1153">
        <v>465</v>
      </c>
      <c r="G647" s="1153" t="s">
        <v>105</v>
      </c>
      <c r="H647" s="1153" t="s">
        <v>105</v>
      </c>
      <c r="I647">
        <v>33.99</v>
      </c>
      <c r="J647" s="618">
        <f t="shared" si="170"/>
        <v>2.5889967637540452</v>
      </c>
      <c r="K647" s="835">
        <v>0.22</v>
      </c>
      <c r="L647" s="845">
        <v>4</v>
      </c>
      <c r="M647" s="609">
        <f t="shared" si="171"/>
        <v>0.88</v>
      </c>
      <c r="N647" s="828" t="s">
        <v>508</v>
      </c>
      <c r="O647" s="700">
        <v>0.21</v>
      </c>
      <c r="P647" s="603">
        <v>44602</v>
      </c>
      <c r="Q647" s="603">
        <v>44617</v>
      </c>
      <c r="R647" s="609">
        <f t="shared" si="172"/>
        <v>4.7619047619047663</v>
      </c>
      <c r="S647" s="667">
        <f>IF(INDEX(Historical!$D$7:$D$1225,MATCH(B647,Historical!$B$7:$B$1249,0))=0,"n/a",(INDEX(Historical!$C$7:$C$1227,MATCH(B647,Historical!$B$7:$B$1249,0))/INDEX(Historical!$D$7:$D$1225,MATCH(B647,Historical!$B$7:$B$1249,0))-1)*100)</f>
        <v>4.9999999999999822</v>
      </c>
      <c r="T647" s="667">
        <f>IF(INDEX(Historical!$F$7:$F$1218,MATCH(B647,Historical!$B$7:$B$1249,0))=0,"n/a",((INDEX(Historical!$C$7:$C$1227,MATCH(B647,Historical!$B$7:$B$1249,0))/INDEX(Historical!$F$7:$F$1218,MATCH(B647,Historical!$B$7:$B$1249,0)))^(1/3)-1)*100)</f>
        <v>17.33438845558204</v>
      </c>
      <c r="U647" s="667">
        <f>IF(INDEX(Historical!$H$7:$H$1218,MATCH(B647,Historical!$B$7:$B$1249,0))=0,"n/a",((INDEX(Historical!$C$7:$C$1227,MATCH(B647,Historical!$B$7:$B$1249,0))/INDEX(Historical!$H$7:$H$1218,MATCH(B647,Historical!$B$7:$B$1249,0)))^(1/5)-1)*100)</f>
        <v>19.828486453496662</v>
      </c>
      <c r="V647" s="667" t="str">
        <f>IF(INDEX(Historical!$N$7:$N$1218,MATCH(B647,Historical!$B$7:$B$1249,0))=0,"n/a",((INDEX(Historical!$C$7:$C$1227,MATCH(B647,Historical!$B$7:$B$1249,0))/INDEX(Historical!$N$7:$N$1218,MATCH(B647,Historical!$B$7:$B$1249,0)))^(1/10)-1)*100)</f>
        <v>n/a</v>
      </c>
      <c r="W647" s="668" t="str">
        <f t="shared" si="173"/>
        <v>n/a</v>
      </c>
      <c r="X647" s="669">
        <f t="shared" si="174"/>
        <v>1.1015825807498145</v>
      </c>
      <c r="Y647" s="628" t="s">
        <v>4021</v>
      </c>
      <c r="Z647" s="618">
        <f t="shared" si="175"/>
        <v>31.205673758865249</v>
      </c>
      <c r="AA647" s="844">
        <f t="shared" si="176"/>
        <v>12.053191489361703</v>
      </c>
      <c r="AB647" s="845">
        <v>12</v>
      </c>
      <c r="AC647" s="824">
        <v>2.82</v>
      </c>
      <c r="AD647" s="824">
        <v>0.94</v>
      </c>
      <c r="AE647" s="824">
        <v>4.82</v>
      </c>
      <c r="AF647" s="824">
        <v>1.32</v>
      </c>
      <c r="AG647" s="824">
        <v>11.3</v>
      </c>
      <c r="AH647" s="824">
        <v>13.4</v>
      </c>
      <c r="AI647" s="824" t="s">
        <v>135</v>
      </c>
      <c r="AJ647" s="824">
        <v>18</v>
      </c>
      <c r="AK647" s="824">
        <v>13</v>
      </c>
      <c r="AL647" s="836">
        <v>281.7</v>
      </c>
      <c r="AM647" s="830">
        <v>1.2</v>
      </c>
      <c r="AN647" s="824">
        <v>0</v>
      </c>
      <c r="AO647" s="705">
        <f t="shared" si="177"/>
        <v>10.364291727889006</v>
      </c>
      <c r="AP647" s="706">
        <f t="shared" si="178"/>
        <v>22.417483217250709</v>
      </c>
      <c r="AQ647" s="846">
        <f t="shared" si="179"/>
        <v>-15.909538746901452</v>
      </c>
      <c r="AR647" s="618">
        <f>INDEX(Historical!$C$7:$C$1227,MATCH(B647,Historical!$B$7:$B$1249,0))*IF(AH647="n/a",1.03,IF(AH647&lt;0,1.01,IF(AH647&gt;10,1.1,(1+AH647/100))))</f>
        <v>0.92400000000000004</v>
      </c>
      <c r="AS647" s="844">
        <f t="shared" si="180"/>
        <v>0.95172000000000012</v>
      </c>
      <c r="AT647" s="844">
        <f t="shared" si="186"/>
        <v>1.0468920000000002</v>
      </c>
      <c r="AU647" s="844">
        <f t="shared" si="186"/>
        <v>1.1515812000000003</v>
      </c>
      <c r="AV647" s="844">
        <f t="shared" si="186"/>
        <v>1.2667393200000003</v>
      </c>
      <c r="AW647" s="618">
        <f t="shared" si="181"/>
        <v>5.3409325200000008</v>
      </c>
      <c r="AX647" s="713">
        <f t="shared" si="182"/>
        <v>15.71324660194175</v>
      </c>
      <c r="AY647" s="891">
        <v>0.96</v>
      </c>
      <c r="AZ647" s="830">
        <v>44.71</v>
      </c>
      <c r="BA647" s="830">
        <v>-2.58</v>
      </c>
      <c r="BB647" s="830">
        <v>13.930000000000001</v>
      </c>
      <c r="BC647" s="830">
        <v>27.310000000000002</v>
      </c>
      <c r="BD647" s="865"/>
      <c r="BE647" s="594">
        <v>2013</v>
      </c>
      <c r="BF647" s="856">
        <f t="shared" si="183"/>
        <v>1</v>
      </c>
      <c r="BG647" s="840">
        <v>1.3</v>
      </c>
      <c r="BH647" s="823" t="s">
        <v>4455</v>
      </c>
      <c r="BI647" s="823" t="s">
        <v>4456</v>
      </c>
    </row>
    <row r="648" spans="1:61" s="822" customFormat="1" ht="12.75" hidden="1" customHeight="1" x14ac:dyDescent="0.2">
      <c r="A648" s="822" t="s">
        <v>1671</v>
      </c>
      <c r="B648" s="575" t="s">
        <v>1672</v>
      </c>
      <c r="C648" s="889" t="s">
        <v>244</v>
      </c>
      <c r="D648" s="889" t="s">
        <v>4184</v>
      </c>
      <c r="E648" s="699">
        <v>13</v>
      </c>
      <c r="F648" s="1153">
        <v>275</v>
      </c>
      <c r="G648" s="1153" t="s">
        <v>105</v>
      </c>
      <c r="H648" s="1153" t="s">
        <v>105</v>
      </c>
      <c r="I648" t="n">
        <v>218.32</v>
      </c>
      <c r="J648" s="618">
        <f t="shared" si="170"/>
        <v>1.6855991205569809</v>
      </c>
      <c r="K648" s="835">
        <v>0.92</v>
      </c>
      <c r="L648" s="845">
        <v>4</v>
      </c>
      <c r="M648" s="609">
        <f t="shared" si="171"/>
        <v>3.68</v>
      </c>
      <c r="N648" s="828" t="s">
        <v>777</v>
      </c>
      <c r="O648" s="700">
        <v>0.52</v>
      </c>
      <c r="P648" s="603">
        <v>44609</v>
      </c>
      <c r="Q648" s="603">
        <v>44628</v>
      </c>
      <c r="R648" s="609">
        <f t="shared" si="172"/>
        <v>76.923076923076934</v>
      </c>
      <c r="S648" s="667">
        <f>IF(INDEX(Historical!$D$7:$D$1225,MATCH(B648,Historical!$B$7:$B$1249,0))=0,"n/a",(INDEX(Historical!$C$7:$C$1227,MATCH(B648,Historical!$B$7:$B$1249,0))/INDEX(Historical!$D$7:$D$1225,MATCH(B648,Historical!$B$7:$B$1249,0))-1)*100)</f>
        <v>38.666666666666671</v>
      </c>
      <c r="T648" s="667">
        <f>IF(INDEX(Historical!$F$7:$F$1218,MATCH(B648,Historical!$B$7:$B$1249,0))=0,"n/a",((INDEX(Historical!$C$7:$C$1227,MATCH(B648,Historical!$B$7:$B$1249,0))/INDEX(Historical!$F$7:$F$1218,MATCH(B648,Historical!$B$7:$B$1249,0)))^(1/3)-1)*100)</f>
        <v>20.123329994304417</v>
      </c>
      <c r="U648" s="667">
        <f>IF(INDEX(Historical!$H$7:$H$1218,MATCH(B648,Historical!$B$7:$B$1249,0))=0,"n/a",((INDEX(Historical!$C$7:$C$1227,MATCH(B648,Historical!$B$7:$B$1249,0))/INDEX(Historical!$H$7:$H$1218,MATCH(B648,Historical!$B$7:$B$1249,0)))^(1/5)-1)*100)</f>
        <v>17.721314133738453</v>
      </c>
      <c r="V648" s="667">
        <f>IF(INDEX(Historical!$N$7:$N$1218,MATCH(B648,Historical!$B$7:$B$1249,0))=0,"n/a",((INDEX(Historical!$C$7:$C$1227,MATCH(B648,Historical!$B$7:$B$1249,0))/INDEX(Historical!$N$7:$N$1218,MATCH(B648,Historical!$B$7:$B$1249,0)))^(1/10)-1)*100)</f>
        <v>25.47652640059659</v>
      </c>
      <c r="W648" s="668">
        <f t="shared" si="173"/>
        <v>0.69559381271551479</v>
      </c>
      <c r="X648" s="669">
        <f t="shared" si="174"/>
        <v>0.82809879129618946</v>
      </c>
      <c r="Y648" s="833"/>
      <c r="Z648" s="618">
        <f t="shared" si="175"/>
        <v>39.956568946796956</v>
      </c>
      <c r="AA648" s="844">
        <f t="shared" si="176"/>
        <v>23.704668838219323</v>
      </c>
      <c r="AB648" s="845">
        <v>12</v>
      </c>
      <c r="AC648" s="824">
        <v>9.2100000000000009</v>
      </c>
      <c r="AD648" s="824">
        <v>2.27</v>
      </c>
      <c r="AE648" s="824">
        <v>1.77</v>
      </c>
      <c r="AF648" s="824">
        <v>12.51</v>
      </c>
      <c r="AG648" s="824">
        <v>54.400000000000006</v>
      </c>
      <c r="AH648" s="824">
        <v>35</v>
      </c>
      <c r="AI648" s="824">
        <v>8.92</v>
      </c>
      <c r="AJ648" s="824">
        <v>21.4</v>
      </c>
      <c r="AK648" s="824">
        <v>10.5</v>
      </c>
      <c r="AL648" s="836">
        <v>23960</v>
      </c>
      <c r="AM648" s="830">
        <v>0.1</v>
      </c>
      <c r="AN648" s="824">
        <v>0.57999999999999996</v>
      </c>
      <c r="AO648" s="705">
        <f t="shared" si="177"/>
        <v>-4.297755583923891</v>
      </c>
      <c r="AP648" s="706">
        <f t="shared" si="178"/>
        <v>19.406913254295432</v>
      </c>
      <c r="AQ648" s="846">
        <f t="shared" si="179"/>
        <v>263.03988588101367</v>
      </c>
      <c r="AR648" s="618">
        <f>INDEX(Historical!$C$7:$C$1227,MATCH(B648,Historical!$B$7:$B$1249,0))*IF(AH648="n/a",1.03,IF(AH648&lt;0,1.01,IF(AH648&gt;10,1.1,(1+AH648/100))))</f>
        <v>2.2880000000000003</v>
      </c>
      <c r="AS648" s="844">
        <f t="shared" si="180"/>
        <v>2.4920896000000003</v>
      </c>
      <c r="AT648" s="844">
        <f t="shared" si="186"/>
        <v>2.7412985600000006</v>
      </c>
      <c r="AU648" s="844">
        <f t="shared" si="186"/>
        <v>3.0154284160000011</v>
      </c>
      <c r="AV648" s="844">
        <f t="shared" si="186"/>
        <v>3.3169712576000014</v>
      </c>
      <c r="AW648" s="618">
        <f t="shared" si="181"/>
        <v>13.853787833600002</v>
      </c>
      <c r="AX648" s="713">
        <f t="shared" si="182"/>
        <v>6.3456338556247713</v>
      </c>
      <c r="AY648" s="891">
        <v>0.89</v>
      </c>
      <c r="AZ648" s="830">
        <v>35.93</v>
      </c>
      <c r="BA648" s="830">
        <v>-6.3100000000000005</v>
      </c>
      <c r="BB648" s="830">
        <v>10.119999999999999</v>
      </c>
      <c r="BC648" s="830">
        <v>10.59</v>
      </c>
      <c r="BD648" s="865"/>
      <c r="BE648" s="594">
        <v>2010</v>
      </c>
      <c r="BF648" s="856">
        <f t="shared" si="183"/>
        <v>1</v>
      </c>
      <c r="BG648" s="840">
        <v>13.3</v>
      </c>
      <c r="BH648" s="823" t="s">
        <v>4455</v>
      </c>
      <c r="BI648" s="823" t="s">
        <v>4456</v>
      </c>
    </row>
    <row r="649" spans="1:61" s="822" customFormat="1" ht="12.75" hidden="1" customHeight="1" x14ac:dyDescent="0.2">
      <c r="A649" s="829" t="s">
        <v>5145</v>
      </c>
      <c r="B649" s="575" t="s">
        <v>1686</v>
      </c>
      <c r="C649" s="889" t="s">
        <v>127</v>
      </c>
      <c r="D649" s="889" t="s">
        <v>4194</v>
      </c>
      <c r="E649" s="699">
        <v>11</v>
      </c>
      <c r="F649" s="1153">
        <v>450</v>
      </c>
      <c r="G649" s="1153" t="s">
        <v>36</v>
      </c>
      <c r="H649" s="1153" t="s">
        <v>114</v>
      </c>
      <c r="I649" t="n">
        <v>63.75</v>
      </c>
      <c r="J649" s="618">
        <f t="shared" si="170"/>
        <v>3.0117647058823529</v>
      </c>
      <c r="K649" s="835">
        <v>0.48</v>
      </c>
      <c r="L649" s="845">
        <v>4</v>
      </c>
      <c r="M649" s="609">
        <f t="shared" si="171"/>
        <v>1.92</v>
      </c>
      <c r="N649" s="828" t="s">
        <v>147</v>
      </c>
      <c r="O649" s="700">
        <v>0.46</v>
      </c>
      <c r="P649" s="1006">
        <v>44985</v>
      </c>
      <c r="Q649" s="1006">
        <v>45000</v>
      </c>
      <c r="R649" s="609">
        <f t="shared" si="172"/>
        <v>4.3478260869565135</v>
      </c>
      <c r="S649" s="667">
        <f>IF(INDEX(Historical!$D$7:$D$1225,MATCH(B649,Historical!$B$7:$B$1249,0))=0,"n/a",(INDEX(Historical!$C$7:$C$1227,MATCH(B649,Historical!$B$7:$B$1249,0))/INDEX(Historical!$D$7:$D$1225,MATCH(B649,Historical!$B$7:$B$1249,0))-1)*100)</f>
        <v>5.2785923753665642</v>
      </c>
      <c r="T649" s="667">
        <f>IF(INDEX(Historical!$F$7:$F$1218,MATCH(B649,Historical!$B$7:$B$1249,0))=0,"n/a",((INDEX(Historical!$C$7:$C$1227,MATCH(B649,Historical!$B$7:$B$1249,0))/INDEX(Historical!$F$7:$F$1218,MATCH(B649,Historical!$B$7:$B$1249,0)))^(1/3)-1)*100)</f>
        <v>12.077410802873523</v>
      </c>
      <c r="U649" s="667">
        <f>IF(INDEX(Historical!$H$7:$H$1218,MATCH(B649,Historical!$B$7:$B$1249,0))=0,"n/a",((INDEX(Historical!$C$7:$C$1227,MATCH(B649,Historical!$B$7:$B$1249,0))/INDEX(Historical!$H$7:$H$1218,MATCH(B649,Historical!$B$7:$B$1249,0)))^(1/5)-1)*100)</f>
        <v>24.503809661745724</v>
      </c>
      <c r="V649" s="667">
        <f>IF(INDEX(Historical!$N$7:$N$1218,MATCH(B649,Historical!$B$7:$B$1249,0))=0,"n/a",((INDEX(Historical!$C$7:$C$1227,MATCH(B649,Historical!$B$7:$B$1249,0))/INDEX(Historical!$N$7:$N$1218,MATCH(B649,Historical!$B$7:$B$1249,0)))^(1/10)-1)*100)</f>
        <v>27.348679786137311</v>
      </c>
      <c r="W649" s="668">
        <f t="shared" si="173"/>
        <v>0.89597778954457563</v>
      </c>
      <c r="X649" s="669">
        <f t="shared" si="174"/>
        <v>1.8563492167989184</v>
      </c>
      <c r="Y649" s="834"/>
      <c r="Z649" s="618">
        <f t="shared" si="175"/>
        <v>21.548821548821547</v>
      </c>
      <c r="AA649" s="844">
        <f t="shared" si="176"/>
        <v>7.1548821548821548</v>
      </c>
      <c r="AB649" s="845">
        <v>9</v>
      </c>
      <c r="AC649" s="824">
        <v>8.91</v>
      </c>
      <c r="AD649" s="824">
        <v>0.99</v>
      </c>
      <c r="AE649" s="824">
        <v>0.45</v>
      </c>
      <c r="AF649" s="824">
        <v>1.2</v>
      </c>
      <c r="AG649" s="824">
        <v>16.900000000000002</v>
      </c>
      <c r="AH649" s="824">
        <v>6.9</v>
      </c>
      <c r="AI649" s="824">
        <v>4</v>
      </c>
      <c r="AJ649" s="824">
        <v>13.200000000000001</v>
      </c>
      <c r="AK649" s="824">
        <v>7.5</v>
      </c>
      <c r="AL649" s="836">
        <v>23960</v>
      </c>
      <c r="AM649" s="830">
        <v>2.17</v>
      </c>
      <c r="AN649" s="824">
        <v>0.42</v>
      </c>
      <c r="AO649" s="705">
        <f t="shared" si="177"/>
        <v>20.360692212745921</v>
      </c>
      <c r="AP649" s="706">
        <f t="shared" si="178"/>
        <v>27.515574367628076</v>
      </c>
      <c r="AQ649" s="846">
        <f t="shared" si="179"/>
        <v>-38.226727873047849</v>
      </c>
      <c r="AR649" s="618">
        <f>INDEX(Historical!$C$7:$C$1227,MATCH(B649,Historical!$B$7:$B$1249,0))*IF(AH649="n/a",1.03,IF(AH649&lt;0,1.01,IF(AH649&gt;10,1.1,(1+AH649/100))))</f>
        <v>1.9188549999999998</v>
      </c>
      <c r="AS649" s="844">
        <f t="shared" si="180"/>
        <v>1.9956091999999999</v>
      </c>
      <c r="AT649" s="844">
        <f t="shared" si="186"/>
        <v>2.1452798899999999</v>
      </c>
      <c r="AU649" s="844">
        <f t="shared" si="186"/>
        <v>2.3061758817499998</v>
      </c>
      <c r="AV649" s="844">
        <f t="shared" si="186"/>
        <v>2.4791390728812495</v>
      </c>
      <c r="AW649" s="618">
        <f t="shared" si="181"/>
        <v>10.845059044631249</v>
      </c>
      <c r="AX649" s="713">
        <f t="shared" si="182"/>
        <v>17.011857324911762</v>
      </c>
      <c r="AY649" s="891">
        <v>0.7</v>
      </c>
      <c r="AZ649" s="830">
        <v>5.3100000000000005</v>
      </c>
      <c r="BA649" s="830">
        <v>-34.19</v>
      </c>
      <c r="BB649" s="830">
        <v>-0.57999999999999996</v>
      </c>
      <c r="BC649" s="830">
        <v>-18.709999999999997</v>
      </c>
      <c r="BD649" s="865"/>
      <c r="BE649" s="594">
        <v>2013</v>
      </c>
      <c r="BF649" s="856">
        <f t="shared" si="183"/>
        <v>1</v>
      </c>
      <c r="BG649" s="840">
        <v>8.9</v>
      </c>
      <c r="BH649" s="823" t="s">
        <v>4455</v>
      </c>
      <c r="BI649" s="823" t="s">
        <v>4456</v>
      </c>
    </row>
    <row r="650" spans="1:61" s="822" customFormat="1" ht="12.75" hidden="1" customHeight="1" x14ac:dyDescent="0.2">
      <c r="A650" s="822" t="s">
        <v>5146</v>
      </c>
      <c r="B650" s="575" t="s">
        <v>1668</v>
      </c>
      <c r="C650" s="889" t="s">
        <v>111</v>
      </c>
      <c r="D650" s="889" t="s">
        <v>210</v>
      </c>
      <c r="E650" s="699">
        <v>13</v>
      </c>
      <c r="F650" s="1153">
        <v>271</v>
      </c>
      <c r="G650" s="1155" t="s">
        <v>36</v>
      </c>
      <c r="H650" s="1155" t="s">
        <v>114</v>
      </c>
      <c r="I650" t="n">
        <v>109.93</v>
      </c>
      <c r="J650" s="618">
        <f t="shared" si="170"/>
        <v>1.091603747839534</v>
      </c>
      <c r="K650" s="835">
        <v>0.3</v>
      </c>
      <c r="L650" s="845">
        <v>4</v>
      </c>
      <c r="M650" s="609">
        <f t="shared" si="171"/>
        <v>1.2</v>
      </c>
      <c r="N650" s="828" t="s">
        <v>126</v>
      </c>
      <c r="O650" s="700">
        <v>0.26250000000000001</v>
      </c>
      <c r="P650" s="603">
        <v>44557</v>
      </c>
      <c r="Q650" s="603">
        <v>44572</v>
      </c>
      <c r="R650" s="609">
        <f t="shared" si="172"/>
        <v>14.285714285714276</v>
      </c>
      <c r="S650" s="667">
        <f>IF(INDEX(Historical!$D$7:$D$1225,MATCH(B650,Historical!$B$7:$B$1249,0))=0,"n/a",(INDEX(Historical!$C$7:$C$1227,MATCH(B650,Historical!$B$7:$B$1249,0))/INDEX(Historical!$D$7:$D$1225,MATCH(B650,Historical!$B$7:$B$1249,0))-1)*100)</f>
        <v>5.0000000000000044</v>
      </c>
      <c r="T650" s="667">
        <f>IF(INDEX(Historical!$F$7:$F$1218,MATCH(B650,Historical!$B$7:$B$1249,0))=0,"n/a",((INDEX(Historical!$C$7:$C$1227,MATCH(B650,Historical!$B$7:$B$1249,0))/INDEX(Historical!$F$7:$F$1218,MATCH(B650,Historical!$B$7:$B$1249,0)))^(1/3)-1)*100)</f>
        <v>9.4879784971972256</v>
      </c>
      <c r="U650" s="667">
        <f>IF(INDEX(Historical!$H$7:$H$1218,MATCH(B650,Historical!$B$7:$B$1249,0))=0,"n/a",((INDEX(Historical!$C$7:$C$1227,MATCH(B650,Historical!$B$7:$B$1249,0))/INDEX(Historical!$H$7:$H$1218,MATCH(B650,Historical!$B$7:$B$1249,0)))^(1/5)-1)*100)</f>
        <v>11.842691472014465</v>
      </c>
      <c r="V650" s="667">
        <f>IF(INDEX(Historical!$N$7:$N$1218,MATCH(B650,Historical!$B$7:$B$1249,0))=0,"n/a",((INDEX(Historical!$C$7:$C$1227,MATCH(B650,Historical!$B$7:$B$1249,0))/INDEX(Historical!$N$7:$N$1218,MATCH(B650,Historical!$B$7:$B$1249,0)))^(1/10)-1)*100)</f>
        <v>18.036393174546372</v>
      </c>
      <c r="W650" s="668">
        <f t="shared" si="173"/>
        <v>0.65659976234756912</v>
      </c>
      <c r="X650" s="669">
        <f t="shared" si="174"/>
        <v>0.91803809860577246</v>
      </c>
      <c r="Y650" s="628"/>
      <c r="Z650" s="618">
        <f t="shared" si="175"/>
        <v>32.967032967032964</v>
      </c>
      <c r="AA650" s="844">
        <f t="shared" si="176"/>
        <v>30.200549450549453</v>
      </c>
      <c r="AB650" s="845">
        <v>10</v>
      </c>
      <c r="AC650" s="824">
        <v>3.64</v>
      </c>
      <c r="AD650" s="824">
        <v>2.95</v>
      </c>
      <c r="AE650" s="824">
        <v>2.66</v>
      </c>
      <c r="AF650" s="824">
        <v>8.94</v>
      </c>
      <c r="AG650" s="824">
        <v>32.300000000000004</v>
      </c>
      <c r="AH650" s="824">
        <v>24.5</v>
      </c>
      <c r="AI650" s="824">
        <v>18.829999999999998</v>
      </c>
      <c r="AJ650" s="824">
        <v>12.9</v>
      </c>
      <c r="AK650" s="824">
        <v>10.199999999999999</v>
      </c>
      <c r="AL650" s="836">
        <v>11430</v>
      </c>
      <c r="AM650" s="830">
        <v>0.4</v>
      </c>
      <c r="AN650" s="824">
        <v>0.82</v>
      </c>
      <c r="AO650" s="705">
        <f t="shared" si="177"/>
        <v>-17.266254230695452</v>
      </c>
      <c r="AP650" s="706">
        <f t="shared" si="178"/>
        <v>12.934295219853999</v>
      </c>
      <c r="AQ650" s="846">
        <f t="shared" si="179"/>
        <v>246.40561458620991</v>
      </c>
      <c r="AR650" s="618">
        <f>INDEX(Historical!$C$7:$C$1227,MATCH(B650,Historical!$B$7:$B$1249,0))*IF(AH650="n/a",1.03,IF(AH650&lt;0,1.01,IF(AH650&gt;10,1.1,(1+AH650/100))))</f>
        <v>1.1550000000000002</v>
      </c>
      <c r="AS650" s="844">
        <f t="shared" si="180"/>
        <v>1.2705000000000004</v>
      </c>
      <c r="AT650" s="844">
        <f t="shared" si="186"/>
        <v>1.3975500000000005</v>
      </c>
      <c r="AU650" s="844">
        <f t="shared" si="186"/>
        <v>1.5373050000000006</v>
      </c>
      <c r="AV650" s="844">
        <f t="shared" si="186"/>
        <v>1.6910355000000008</v>
      </c>
      <c r="AW650" s="618">
        <f t="shared" si="181"/>
        <v>7.0513905000000028</v>
      </c>
      <c r="AX650" s="713">
        <f t="shared" si="182"/>
        <v>6.414436914400075</v>
      </c>
      <c r="AY650" s="891">
        <v>0.77</v>
      </c>
      <c r="AZ650" s="830">
        <v>54.449999999999996</v>
      </c>
      <c r="BA650" s="830">
        <v>-2.1</v>
      </c>
      <c r="BB650" s="830">
        <v>10.979999999999999</v>
      </c>
      <c r="BC650" s="830">
        <v>25.590000000000003</v>
      </c>
      <c r="BD650" s="865"/>
      <c r="BE650" s="594">
        <v>2010</v>
      </c>
      <c r="BF650" s="856">
        <f t="shared" si="183"/>
        <v>1</v>
      </c>
      <c r="BG650" s="840">
        <v>11.799999999999999</v>
      </c>
      <c r="BH650" s="823" t="s">
        <v>4455</v>
      </c>
      <c r="BI650" s="823" t="s">
        <v>4456</v>
      </c>
    </row>
    <row r="651" spans="1:61" s="822" customFormat="1" ht="12.75" hidden="1" customHeight="1" x14ac:dyDescent="0.2">
      <c r="A651" s="839" t="s">
        <v>5147</v>
      </c>
      <c r="B651" s="575" t="s">
        <v>3973</v>
      </c>
      <c r="C651" s="889" t="s">
        <v>4061</v>
      </c>
      <c r="D651" s="889" t="s">
        <v>4192</v>
      </c>
      <c r="E651" s="699">
        <v>8</v>
      </c>
      <c r="F651" s="1153">
        <v>593</v>
      </c>
      <c r="G651" s="1132" t="s">
        <v>105</v>
      </c>
      <c r="H651" s="1132" t="s">
        <v>105</v>
      </c>
      <c r="I651">
        <v>45.94</v>
      </c>
      <c r="J651" s="618">
        <f t="shared" si="170"/>
        <v>2.2638223770134962</v>
      </c>
      <c r="K651" s="835">
        <v>0.52</v>
      </c>
      <c r="L651" s="845">
        <v>2</v>
      </c>
      <c r="M651" s="609">
        <f t="shared" si="171"/>
        <v>1.04</v>
      </c>
      <c r="N651" s="828" t="s">
        <v>4286</v>
      </c>
      <c r="O651" s="700">
        <v>0.5</v>
      </c>
      <c r="P651" s="603">
        <v>44844</v>
      </c>
      <c r="Q651" s="603">
        <v>44860</v>
      </c>
      <c r="R651" s="609">
        <f t="shared" si="172"/>
        <v>4.0000000000000036</v>
      </c>
      <c r="S651" s="667">
        <f>IF(INDEX(Historical!$D$7:$D$1225,MATCH(B651,Historical!$B$7:$B$1249,0))=0,"n/a",(INDEX(Historical!$C$7:$C$1227,MATCH(B651,Historical!$B$7:$B$1249,0))/INDEX(Historical!$D$7:$D$1225,MATCH(B651,Historical!$B$7:$B$1249,0))-1)*100)</f>
        <v>21.621621621621621</v>
      </c>
      <c r="T651" s="667">
        <f>IF(INDEX(Historical!$F$7:$F$1218,MATCH(B651,Historical!$B$7:$B$1249,0))=0,"n/a",((INDEX(Historical!$C$7:$C$1227,MATCH(B651,Historical!$B$7:$B$1249,0))/INDEX(Historical!$F$7:$F$1218,MATCH(B651,Historical!$B$7:$B$1249,0)))^(1/3)-1)*100)</f>
        <v>17.840146380897416</v>
      </c>
      <c r="U651" s="667">
        <f>IF(INDEX(Historical!$H$7:$H$1218,MATCH(B651,Historical!$B$7:$B$1249,0))=0,"n/a",((INDEX(Historical!$C$7:$C$1227,MATCH(B651,Historical!$B$7:$B$1249,0))/INDEX(Historical!$H$7:$H$1218,MATCH(B651,Historical!$B$7:$B$1249,0)))^(1/5)-1)*100)</f>
        <v>18.510370533357378</v>
      </c>
      <c r="V651" s="667" t="str">
        <f>IF(INDEX(Historical!$N$7:$N$1218,MATCH(B651,Historical!$B$7:$B$1249,0))=0,"n/a",((INDEX(Historical!$C$7:$C$1227,MATCH(B651,Historical!$B$7:$B$1249,0))/INDEX(Historical!$N$7:$N$1218,MATCH(B651,Historical!$B$7:$B$1249,0)))^(1/10)-1)*100)</f>
        <v>n/a</v>
      </c>
      <c r="W651" s="668" t="str">
        <f t="shared" si="173"/>
        <v>n/a</v>
      </c>
      <c r="X651" s="669">
        <f t="shared" si="174"/>
        <v>0.55420271057956227</v>
      </c>
      <c r="Y651" s="834"/>
      <c r="Z651" s="618">
        <f t="shared" si="175"/>
        <v>45.021645021645021</v>
      </c>
      <c r="AA651" s="844">
        <f t="shared" si="176"/>
        <v>19.887445887445885</v>
      </c>
      <c r="AB651" s="845">
        <v>12</v>
      </c>
      <c r="AC651" s="824">
        <v>2.31</v>
      </c>
      <c r="AD651" s="824">
        <v>2.76</v>
      </c>
      <c r="AE651" s="824">
        <v>0.91</v>
      </c>
      <c r="AF651" s="824">
        <v>4.2699999999999996</v>
      </c>
      <c r="AG651" s="824">
        <v>20.9</v>
      </c>
      <c r="AH651" s="824">
        <v>17.8</v>
      </c>
      <c r="AI651" s="824">
        <v>7.68</v>
      </c>
      <c r="AJ651" s="824">
        <v>33.4</v>
      </c>
      <c r="AK651" s="824">
        <v>7.1999999999999993</v>
      </c>
      <c r="AL651" s="836">
        <v>2170</v>
      </c>
      <c r="AM651" s="830">
        <v>0.8</v>
      </c>
      <c r="AN651" s="824">
        <v>0</v>
      </c>
      <c r="AO651" s="705">
        <f t="shared" si="177"/>
        <v>0.88674702292498964</v>
      </c>
      <c r="AP651" s="706">
        <f t="shared" si="178"/>
        <v>20.774192910370875</v>
      </c>
      <c r="AQ651" s="846">
        <f t="shared" si="179"/>
        <v>94.272882466783983</v>
      </c>
      <c r="AR651" s="618">
        <f>INDEX(Historical!$C$7:$C$1227,MATCH(B651,Historical!$B$7:$B$1249,0))*IF(AH651="n/a",1.03,IF(AH651&lt;0,1.01,IF(AH651&gt;10,1.1,(1+AH651/100))))</f>
        <v>0.9900000000000001</v>
      </c>
      <c r="AS651" s="844">
        <f t="shared" si="180"/>
        <v>1.0660320000000001</v>
      </c>
      <c r="AT651" s="844">
        <f t="shared" si="186"/>
        <v>1.1427863040000001</v>
      </c>
      <c r="AU651" s="844">
        <f t="shared" si="186"/>
        <v>1.2250669178880003</v>
      </c>
      <c r="AV651" s="844">
        <f t="shared" si="186"/>
        <v>1.3132717359759363</v>
      </c>
      <c r="AW651" s="618">
        <f t="shared" si="181"/>
        <v>5.7371569578639372</v>
      </c>
      <c r="AX651" s="713">
        <f t="shared" si="182"/>
        <v>12.488369520818322</v>
      </c>
      <c r="AY651" s="891">
        <v>0.98</v>
      </c>
      <c r="AZ651" s="830">
        <v>21.39</v>
      </c>
      <c r="BA651" s="830">
        <v>-49.63</v>
      </c>
      <c r="BB651" s="830">
        <v>7.2700000000000005</v>
      </c>
      <c r="BC651" s="830">
        <v>-23.97</v>
      </c>
      <c r="BD651" s="865"/>
      <c r="BE651" s="594">
        <v>2015</v>
      </c>
      <c r="BF651" s="856">
        <f t="shared" si="183"/>
        <v>1</v>
      </c>
      <c r="BG651" s="840">
        <v>5.2</v>
      </c>
      <c r="BH651" s="823" t="s">
        <v>4455</v>
      </c>
      <c r="BI651" s="823" t="s">
        <v>4456</v>
      </c>
    </row>
    <row r="652" spans="1:61" s="822" customFormat="1" ht="12.75" hidden="1" customHeight="1" x14ac:dyDescent="0.2">
      <c r="A652" s="670" t="s">
        <v>5148</v>
      </c>
      <c r="B652" s="956" t="s">
        <v>3834</v>
      </c>
      <c r="C652" s="889" t="s">
        <v>111</v>
      </c>
      <c r="D652" s="889" t="s">
        <v>4189</v>
      </c>
      <c r="E652" s="699">
        <v>9</v>
      </c>
      <c r="F652" s="1153">
        <v>537</v>
      </c>
      <c r="G652" s="1153" t="s">
        <v>105</v>
      </c>
      <c r="H652" s="1153" t="s">
        <v>105</v>
      </c>
      <c r="I652" t="n">
        <v>162.53</v>
      </c>
      <c r="J652" s="618">
        <f t="shared" si="170"/>
        <v>0.56604934473635637</v>
      </c>
      <c r="K652" s="822">
        <v>0.23</v>
      </c>
      <c r="L652" s="1155">
        <v>4</v>
      </c>
      <c r="M652" s="609">
        <f t="shared" si="171"/>
        <v>0.92</v>
      </c>
      <c r="N652" s="1155" t="s">
        <v>106</v>
      </c>
      <c r="O652" s="575">
        <v>0.2</v>
      </c>
      <c r="P652" s="603">
        <v>44693</v>
      </c>
      <c r="Q652" s="603">
        <v>44708</v>
      </c>
      <c r="R652" s="609">
        <f t="shared" si="172"/>
        <v>15</v>
      </c>
      <c r="S652" s="667">
        <f>IF(INDEX(Historical!$D$7:$D$1225,MATCH(B652,Historical!$B$7:$B$1249,0))=0,"n/a",(INDEX(Historical!$C$7:$C$1227,MATCH(B652,Historical!$B$7:$B$1249,0))/INDEX(Historical!$D$7:$D$1225,MATCH(B652,Historical!$B$7:$B$1249,0))-1)*100)</f>
        <v>16.666666666666675</v>
      </c>
      <c r="T652" s="667">
        <f>IF(INDEX(Historical!$F$7:$F$1218,MATCH(B652,Historical!$B$7:$B$1249,0))=0,"n/a",((INDEX(Historical!$C$7:$C$1227,MATCH(B652,Historical!$B$7:$B$1249,0))/INDEX(Historical!$F$7:$F$1218,MATCH(B652,Historical!$B$7:$B$1249,0)))^(1/3)-1)*100)</f>
        <v>18.734692314024958</v>
      </c>
      <c r="U652" s="667">
        <f>IF(INDEX(Historical!$H$7:$H$1218,MATCH(B652,Historical!$B$7:$B$1249,0))=0,"n/a",((INDEX(Historical!$C$7:$C$1227,MATCH(B652,Historical!$B$7:$B$1249,0))/INDEX(Historical!$H$7:$H$1218,MATCH(B652,Historical!$B$7:$B$1249,0)))^(1/5)-1)*100)</f>
        <v>17.080491296489232</v>
      </c>
      <c r="V652" s="667" t="str">
        <f>IF(INDEX(Historical!$N$7:$N$1218,MATCH(B652,Historical!$B$7:$B$1249,0))=0,"n/a",((INDEX(Historical!$C$7:$C$1227,MATCH(B652,Historical!$B$7:$B$1249,0))/INDEX(Historical!$N$7:$N$1218,MATCH(B652,Historical!$B$7:$B$1249,0)))^(1/10)-1)*100)</f>
        <v>n/a</v>
      </c>
      <c r="W652" s="668" t="str">
        <f t="shared" si="173"/>
        <v>n/a</v>
      </c>
      <c r="X652" s="669">
        <f t="shared" si="174"/>
        <v>0.69716291006078501</v>
      </c>
      <c r="Y652" s="619"/>
      <c r="Z652" s="618">
        <f t="shared" si="175"/>
        <v>18.930041152263374</v>
      </c>
      <c r="AA652" s="844">
        <f t="shared" si="176"/>
        <v>33.442386831275719</v>
      </c>
      <c r="AB652" s="845">
        <v>9</v>
      </c>
      <c r="AC652" s="840">
        <v>4.8600000000000003</v>
      </c>
      <c r="AD652" s="840">
        <v>6.3</v>
      </c>
      <c r="AE652" s="824">
        <v>2.82</v>
      </c>
      <c r="AF652" s="824">
        <v>6.67</v>
      </c>
      <c r="AG652" s="824">
        <v>20.8</v>
      </c>
      <c r="AH652" s="824">
        <v>34.799999999999997</v>
      </c>
      <c r="AI652" s="824">
        <v>8.9499999999999993</v>
      </c>
      <c r="AJ652" s="647">
        <v>24.5</v>
      </c>
      <c r="AK652" s="647">
        <v>4.9000000000000004</v>
      </c>
      <c r="AL652" s="840">
        <v>7990</v>
      </c>
      <c r="AM652" s="840">
        <v>0.89999999999999991</v>
      </c>
      <c r="AN652" s="840">
        <v>0.22</v>
      </c>
      <c r="AO652" s="705">
        <f t="shared" si="177"/>
        <v>-15.795846190050131</v>
      </c>
      <c r="AP652" s="706">
        <f t="shared" si="178"/>
        <v>17.646540641225588</v>
      </c>
      <c r="AQ652" s="846">
        <f t="shared" si="179"/>
        <v>214.86202986536398</v>
      </c>
      <c r="AR652" s="618">
        <f>INDEX(Historical!$C$7:$C$1227,MATCH(B652,Historical!$B$7:$B$1249,0))*IF(AH652="n/a",1.03,IF(AH652&lt;0,1.01,IF(AH652&gt;10,1.1,(1+AH652/100))))</f>
        <v>0.84700000000000009</v>
      </c>
      <c r="AS652" s="844">
        <f t="shared" si="180"/>
        <v>0.92280649999999997</v>
      </c>
      <c r="AT652" s="844">
        <f t="shared" si="186"/>
        <v>0.96802401849999986</v>
      </c>
      <c r="AU652" s="844">
        <f t="shared" si="186"/>
        <v>1.0154571954064997</v>
      </c>
      <c r="AV652" s="844">
        <f t="shared" si="186"/>
        <v>1.065214597981418</v>
      </c>
      <c r="AW652" s="618">
        <f t="shared" si="181"/>
        <v>4.8185023118879178</v>
      </c>
      <c r="AX652" s="713">
        <f t="shared" si="182"/>
        <v>2.9646848654943199</v>
      </c>
      <c r="AY652" s="695">
        <v>0.92</v>
      </c>
      <c r="AZ652" s="824">
        <v>30.4</v>
      </c>
      <c r="BA652" s="824">
        <v>-19.13</v>
      </c>
      <c r="BB652" s="824">
        <v>11.37</v>
      </c>
      <c r="BC652" s="824">
        <v>8.4599999999999991</v>
      </c>
      <c r="BD652" s="865"/>
      <c r="BE652" s="594">
        <v>2014</v>
      </c>
      <c r="BF652" s="856">
        <f t="shared" si="183"/>
        <v>1</v>
      </c>
      <c r="BG652" s="840">
        <v>9.7000000000000011</v>
      </c>
      <c r="BH652" s="823" t="s">
        <v>4455</v>
      </c>
      <c r="BI652" s="823" t="s">
        <v>4456</v>
      </c>
    </row>
    <row r="653" spans="1:61" s="822" customFormat="1" ht="12.75" customHeight="1" x14ac:dyDescent="0.2">
      <c r="A653" s="829" t="s">
        <v>4715</v>
      </c>
      <c r="B653" s="575" t="s">
        <v>465</v>
      </c>
      <c r="C653" s="889" t="s">
        <v>4061</v>
      </c>
      <c r="D653" s="889" t="s">
        <v>4192</v>
      </c>
      <c r="E653" s="699">
        <v>16</v>
      </c>
      <c r="F653" s="1153">
        <v>244</v>
      </c>
      <c r="G653" s="1159" t="s">
        <v>105</v>
      </c>
      <c r="H653" s="1159" t="s">
        <v>105</v>
      </c>
      <c r="I653" t="n">
        <v>144.68</v>
      </c>
      <c r="J653" s="618">
        <f t="shared" si="170"/>
        <v>2.004423555432679</v>
      </c>
      <c r="K653" s="835">
        <v>0.72499999999999998</v>
      </c>
      <c r="L653" s="845">
        <v>4</v>
      </c>
      <c r="M653" s="609">
        <f t="shared" si="171"/>
        <v>2.9</v>
      </c>
      <c r="N653" s="828" t="s">
        <v>187</v>
      </c>
      <c r="O653" s="700">
        <v>0.64</v>
      </c>
      <c r="P653" s="603">
        <v>44818</v>
      </c>
      <c r="Q653" s="603">
        <v>44839</v>
      </c>
      <c r="R653" s="609">
        <f t="shared" si="172"/>
        <v>13.281249999999995</v>
      </c>
      <c r="S653" s="667">
        <f>IF(INDEX(Historical!$D$7:$D$1225,MATCH(B653,Historical!$B$7:$B$1249,0))=0,"n/a",(INDEX(Historical!$C$7:$C$1227,MATCH(B653,Historical!$B$7:$B$1249,0))/INDEX(Historical!$D$7:$D$1225,MATCH(B653,Historical!$B$7:$B$1249,0))-1)*100)</f>
        <v>7.7448747152619735</v>
      </c>
      <c r="T653" s="667">
        <f>IF(INDEX(Historical!$F$7:$F$1218,MATCH(B653,Historical!$B$7:$B$1249,0))=0,"n/a",((INDEX(Historical!$C$7:$C$1227,MATCH(B653,Historical!$B$7:$B$1249,0))/INDEX(Historical!$F$7:$F$1218,MATCH(B653,Historical!$B$7:$B$1249,0)))^(1/3)-1)*100)</f>
        <v>14.390867279919938</v>
      </c>
      <c r="U653" s="667">
        <f>IF(INDEX(Historical!$H$7:$H$1218,MATCH(B653,Historical!$B$7:$B$1249,0))=0,"n/a",((INDEX(Historical!$C$7:$C$1227,MATCH(B653,Historical!$B$7:$B$1249,0))/INDEX(Historical!$H$7:$H$1218,MATCH(B653,Historical!$B$7:$B$1249,0)))^(1/5)-1)*100)</f>
        <v>13.96859824969059</v>
      </c>
      <c r="V653" s="667">
        <f>IF(INDEX(Historical!$N$7:$N$1218,MATCH(B653,Historical!$B$7:$B$1249,0))=0,"n/a",((INDEX(Historical!$C$7:$C$1227,MATCH(B653,Historical!$B$7:$B$1249,0))/INDEX(Historical!$N$7:$N$1218,MATCH(B653,Historical!$B$7:$B$1249,0)))^(1/10)-1)*100)</f>
        <v>14.511770903825226</v>
      </c>
      <c r="W653" s="668">
        <f t="shared" si="173"/>
        <v>0.96257020195988219</v>
      </c>
      <c r="X653" s="669">
        <f t="shared" si="174"/>
        <v>1.26987256815369</v>
      </c>
      <c r="Y653" s="833"/>
      <c r="Z653" s="618">
        <f t="shared" si="175"/>
        <v>65.909090909090907</v>
      </c>
      <c r="AA653" s="844">
        <f t="shared" si="176"/>
        <v>32.881818181818183</v>
      </c>
      <c r="AB653" s="845">
        <v>12</v>
      </c>
      <c r="AC653" s="824">
        <v>4.4000000000000004</v>
      </c>
      <c r="AD653" s="824">
        <v>2.75</v>
      </c>
      <c r="AE653" s="824">
        <v>2.9</v>
      </c>
      <c r="AF653" s="824">
        <v>8.82</v>
      </c>
      <c r="AG653" s="824">
        <v>28.299999999999997</v>
      </c>
      <c r="AH653" s="824">
        <v>-2.1</v>
      </c>
      <c r="AI653" s="824">
        <v>7.89</v>
      </c>
      <c r="AJ653" s="824">
        <v>11</v>
      </c>
      <c r="AK653" s="824">
        <v>11.799999999999999</v>
      </c>
      <c r="AL653" s="836">
        <v>16800</v>
      </c>
      <c r="AM653" s="830">
        <v>0.6</v>
      </c>
      <c r="AN653" s="824">
        <v>2.13</v>
      </c>
      <c r="AO653" s="705">
        <f t="shared" si="177"/>
        <v>-16.908796376694916</v>
      </c>
      <c r="AP653" s="706">
        <f t="shared" si="178"/>
        <v>15.973021805123269</v>
      </c>
      <c r="AQ653" s="846">
        <f t="shared" si="179"/>
        <v>259.02190361136365</v>
      </c>
      <c r="AR653" s="618">
        <f>INDEX(Historical!$C$7:$C$1227,MATCH(B653,Historical!$B$7:$B$1249,0))*IF(AH653="n/a",1.03,IF(AH653&lt;0,1.01,IF(AH653&gt;10,1.1,(1+AH653/100))))</f>
        <v>2.3886500000000002</v>
      </c>
      <c r="AS653" s="844">
        <f t="shared" si="180"/>
        <v>2.5771144850000001</v>
      </c>
      <c r="AT653" s="844">
        <f t="shared" si="186"/>
        <v>2.8348259335000003</v>
      </c>
      <c r="AU653" s="844">
        <f t="shared" si="186"/>
        <v>3.1183085268500008</v>
      </c>
      <c r="AV653" s="844">
        <f t="shared" si="186"/>
        <v>3.4301393795350013</v>
      </c>
      <c r="AW653" s="618">
        <f t="shared" si="181"/>
        <v>14.349038324885003</v>
      </c>
      <c r="AX653" s="713">
        <f t="shared" si="182"/>
        <v>9.9177760055881947</v>
      </c>
      <c r="AY653" s="891">
        <v>0.93</v>
      </c>
      <c r="AZ653" s="830">
        <v>13.52</v>
      </c>
      <c r="BA653" s="830">
        <v>-19.57</v>
      </c>
      <c r="BB653" s="830">
        <v>2.8400000000000003</v>
      </c>
      <c r="BC653" s="830">
        <v>-1.0900000000000001</v>
      </c>
      <c r="BD653" s="865"/>
      <c r="BE653" s="594">
        <v>2007</v>
      </c>
      <c r="BF653" s="856">
        <f t="shared" si="183"/>
        <v>2</v>
      </c>
      <c r="BG653" s="840">
        <v>6.4</v>
      </c>
      <c r="BH653" s="823" t="s">
        <v>4455</v>
      </c>
      <c r="BI653" s="823" t="s">
        <v>4456</v>
      </c>
    </row>
    <row r="654" spans="1:61" s="822" customFormat="1" ht="12.75" hidden="1" customHeight="1" x14ac:dyDescent="0.2">
      <c r="A654" s="829" t="s">
        <v>5150</v>
      </c>
      <c r="B654" s="575" t="s">
        <v>1676</v>
      </c>
      <c r="C654" s="889" t="s">
        <v>107</v>
      </c>
      <c r="D654" s="889" t="s">
        <v>4205</v>
      </c>
      <c r="E654" s="699">
        <v>11</v>
      </c>
      <c r="F654" s="1153">
        <v>436</v>
      </c>
      <c r="G654" s="1129" t="s">
        <v>105</v>
      </c>
      <c r="H654" s="1129" t="s">
        <v>105</v>
      </c>
      <c r="I654">
        <v>87.5</v>
      </c>
      <c r="J654" s="618">
        <f t="shared" si="170"/>
        <v>1.7828571428571429</v>
      </c>
      <c r="K654" s="835">
        <v>0.78</v>
      </c>
      <c r="L654" s="845">
        <v>2</v>
      </c>
      <c r="M654" s="609">
        <f t="shared" si="171"/>
        <v>1.56</v>
      </c>
      <c r="N654" s="828" t="s">
        <v>603</v>
      </c>
      <c r="O654" s="700">
        <v>0.75</v>
      </c>
      <c r="P654" s="603">
        <v>44847</v>
      </c>
      <c r="Q654" s="603">
        <v>44865</v>
      </c>
      <c r="R654" s="609">
        <f t="shared" si="172"/>
        <v>4.0000000000000036</v>
      </c>
      <c r="S654" s="667">
        <f>IF(INDEX(Historical!$D$7:$D$1225,MATCH(B654,Historical!$B$7:$B$1249,0))=0,"n/a",(INDEX(Historical!$C$7:$C$1227,MATCH(B654,Historical!$B$7:$B$1249,0))/INDEX(Historical!$D$7:$D$1225,MATCH(B654,Historical!$B$7:$B$1249,0))-1)*100)</f>
        <v>8.3969465648854769</v>
      </c>
      <c r="T654" s="667">
        <f>IF(INDEX(Historical!$F$7:$F$1218,MATCH(B654,Historical!$B$7:$B$1249,0))=0,"n/a",((INDEX(Historical!$C$7:$C$1227,MATCH(B654,Historical!$B$7:$B$1249,0))/INDEX(Historical!$F$7:$F$1218,MATCH(B654,Historical!$B$7:$B$1249,0)))^(1/3)-1)*100)</f>
        <v>8.5563223271687185</v>
      </c>
      <c r="U654" s="667">
        <f>IF(INDEX(Historical!$H$7:$H$1218,MATCH(B654,Historical!$B$7:$B$1249,0))=0,"n/a",((INDEX(Historical!$C$7:$C$1227,MATCH(B654,Historical!$B$7:$B$1249,0))/INDEX(Historical!$H$7:$H$1218,MATCH(B654,Historical!$B$7:$B$1249,0)))^(1/5)-1)*100)</f>
        <v>9.5491890482608532</v>
      </c>
      <c r="V654" s="667" t="str">
        <f>IF(INDEX(Historical!$N$7:$N$1218,MATCH(B654,Historical!$B$7:$B$1249,0))=0,"n/a",((INDEX(Historical!$C$7:$C$1227,MATCH(B654,Historical!$B$7:$B$1249,0))/INDEX(Historical!$N$7:$N$1218,MATCH(B654,Historical!$B$7:$B$1249,0)))^(1/10)-1)*100)</f>
        <v>n/a</v>
      </c>
      <c r="W654" s="668" t="str">
        <f t="shared" si="173"/>
        <v>n/a</v>
      </c>
      <c r="X654" s="669" t="str">
        <f t="shared" si="174"/>
        <v>n/a</v>
      </c>
      <c r="Y654" s="834"/>
      <c r="Z654" s="618" t="str">
        <f t="shared" si="175"/>
        <v>n/a</v>
      </c>
      <c r="AA654" s="844" t="str">
        <f t="shared" si="176"/>
        <v>n/a</v>
      </c>
      <c r="AB654" s="845">
        <v>12</v>
      </c>
      <c r="AC654" s="824" t="s">
        <v>135</v>
      </c>
      <c r="AD654" s="824" t="s">
        <v>135</v>
      </c>
      <c r="AE654" s="824" t="s">
        <v>135</v>
      </c>
      <c r="AF654" s="824" t="s">
        <v>135</v>
      </c>
      <c r="AG654" s="824" t="s">
        <v>135</v>
      </c>
      <c r="AH654" s="824" t="s">
        <v>135</v>
      </c>
      <c r="AI654" s="824" t="s">
        <v>135</v>
      </c>
      <c r="AJ654" s="824" t="s">
        <v>135</v>
      </c>
      <c r="AK654" s="824" t="s">
        <v>135</v>
      </c>
      <c r="AL654" s="836" t="s">
        <v>135</v>
      </c>
      <c r="AM654" s="830" t="s">
        <v>135</v>
      </c>
      <c r="AN654" s="824" t="s">
        <v>135</v>
      </c>
      <c r="AO654" s="705" t="str">
        <f t="shared" si="177"/>
        <v>n/a</v>
      </c>
      <c r="AP654" s="706">
        <f t="shared" si="178"/>
        <v>11.332046191117996</v>
      </c>
      <c r="AQ654" s="846" t="str">
        <f t="shared" si="179"/>
        <v>n/a</v>
      </c>
      <c r="AR654" s="618">
        <f>INDEX(Historical!$C$7:$C$1227,MATCH(B654,Historical!$B$7:$B$1249,0))*IF(AH654="n/a",1.03,IF(AH654&lt;0,1.01,IF(AH654&gt;10,1.1,(1+AH654/100))))</f>
        <v>1.4625999999999999</v>
      </c>
      <c r="AS654" s="844">
        <f t="shared" si="180"/>
        <v>1.506478</v>
      </c>
      <c r="AT654" s="844">
        <f t="shared" si="186"/>
        <v>1.5516723400000001</v>
      </c>
      <c r="AU654" s="844">
        <f t="shared" si="186"/>
        <v>1.5982225102000001</v>
      </c>
      <c r="AV654" s="844">
        <f t="shared" si="186"/>
        <v>1.6461691855060001</v>
      </c>
      <c r="AW654" s="618">
        <f t="shared" si="181"/>
        <v>7.7651420357059999</v>
      </c>
      <c r="AX654" s="713">
        <f t="shared" si="182"/>
        <v>8.8744480408068558</v>
      </c>
      <c r="AY654" s="891" t="s">
        <v>135</v>
      </c>
      <c r="AZ654" s="830" t="s">
        <v>135</v>
      </c>
      <c r="BA654" s="830" t="s">
        <v>135</v>
      </c>
      <c r="BB654" s="830" t="s">
        <v>135</v>
      </c>
      <c r="BC654" s="830" t="s">
        <v>135</v>
      </c>
      <c r="BD654" s="865" t="s">
        <v>4133</v>
      </c>
      <c r="BE654" s="594">
        <v>2012</v>
      </c>
      <c r="BF654" s="856">
        <f t="shared" si="183"/>
        <v>1</v>
      </c>
      <c r="BG654" s="840" t="s">
        <v>135</v>
      </c>
      <c r="BH654" s="823" t="s">
        <v>4455</v>
      </c>
      <c r="BI654" s="823" t="s">
        <v>4456</v>
      </c>
    </row>
    <row r="655" spans="1:61" s="822" customFormat="1" ht="12.75" hidden="1" customHeight="1" x14ac:dyDescent="0.2">
      <c r="A655" s="829" t="s">
        <v>5151</v>
      </c>
      <c r="B655" s="575" t="s">
        <v>169</v>
      </c>
      <c r="C655" s="889" t="s">
        <v>107</v>
      </c>
      <c r="D655" s="889" t="s">
        <v>4205</v>
      </c>
      <c r="E655" s="699">
        <v>33</v>
      </c>
      <c r="F655" s="1153">
        <v>86</v>
      </c>
      <c r="G655" s="1153" t="s">
        <v>105</v>
      </c>
      <c r="H655" s="1153" t="s">
        <v>105</v>
      </c>
      <c r="I655">
        <v>41</v>
      </c>
      <c r="J655" s="618">
        <f t="shared" si="170"/>
        <v>3.2195121951219514</v>
      </c>
      <c r="K655" s="835">
        <v>0.33</v>
      </c>
      <c r="L655" s="845">
        <v>4</v>
      </c>
      <c r="M655" s="609">
        <f t="shared" si="171"/>
        <v>1.32</v>
      </c>
      <c r="N655" s="828" t="s">
        <v>484</v>
      </c>
      <c r="O655" s="700">
        <v>0.3</v>
      </c>
      <c r="P655" s="603">
        <v>44833</v>
      </c>
      <c r="Q655" s="603">
        <v>44848</v>
      </c>
      <c r="R655" s="609">
        <f t="shared" si="172"/>
        <v>10.000000000000009</v>
      </c>
      <c r="S655" s="667">
        <f>IF(INDEX(Historical!$D$7:$D$1225,MATCH(B655,Historical!$B$7:$B$1249,0))=0,"n/a",(INDEX(Historical!$C$7:$C$1227,MATCH(B655,Historical!$B$7:$B$1249,0))/INDEX(Historical!$D$7:$D$1225,MATCH(B655,Historical!$B$7:$B$1249,0))-1)*100)</f>
        <v>3.5714285714285587</v>
      </c>
      <c r="T655" s="667">
        <f>IF(INDEX(Historical!$F$7:$F$1218,MATCH(B655,Historical!$B$7:$B$1249,0))=0,"n/a",((INDEX(Historical!$C$7:$C$1227,MATCH(B655,Historical!$B$7:$B$1249,0))/INDEX(Historical!$F$7:$F$1218,MATCH(B655,Historical!$B$7:$B$1249,0)))^(1/3)-1)*100)</f>
        <v>5.4243498825128356</v>
      </c>
      <c r="U655" s="667">
        <f>IF(INDEX(Historical!$H$7:$H$1218,MATCH(B655,Historical!$B$7:$B$1249,0))=0,"n/a",((INDEX(Historical!$C$7:$C$1227,MATCH(B655,Historical!$B$7:$B$1249,0))/INDEX(Historical!$H$7:$H$1218,MATCH(B655,Historical!$B$7:$B$1249,0)))^(1/5)-1)*100)</f>
        <v>3.6423498371622509</v>
      </c>
      <c r="V655" s="667">
        <f>IF(INDEX(Historical!$N$7:$N$1218,MATCH(B655,Historical!$B$7:$B$1249,0))=0,"n/a",((INDEX(Historical!$C$7:$C$1227,MATCH(B655,Historical!$B$7:$B$1249,0))/INDEX(Historical!$N$7:$N$1218,MATCH(B655,Historical!$B$7:$B$1249,0)))^(1/10)-1)*100)</f>
        <v>2.3450909293078803</v>
      </c>
      <c r="W655" s="668">
        <f t="shared" si="173"/>
        <v>1.5531806428662609</v>
      </c>
      <c r="X655" s="669" t="str">
        <f t="shared" si="174"/>
        <v>n/a</v>
      </c>
      <c r="Y655" s="640" t="s">
        <v>5242</v>
      </c>
      <c r="Z655" s="618" t="str">
        <f t="shared" si="175"/>
        <v>n/a</v>
      </c>
      <c r="AA655" s="844" t="str">
        <f t="shared" si="176"/>
        <v>n/a</v>
      </c>
      <c r="AB655" s="845">
        <v>12</v>
      </c>
      <c r="AC655" s="824" t="s">
        <v>135</v>
      </c>
      <c r="AD655" s="824" t="s">
        <v>135</v>
      </c>
      <c r="AE655" s="824" t="s">
        <v>135</v>
      </c>
      <c r="AF655" s="824" t="s">
        <v>135</v>
      </c>
      <c r="AG655" s="824" t="s">
        <v>135</v>
      </c>
      <c r="AH655" s="824" t="s">
        <v>135</v>
      </c>
      <c r="AI655" s="824" t="s">
        <v>135</v>
      </c>
      <c r="AJ655" s="824" t="s">
        <v>135</v>
      </c>
      <c r="AK655" s="824" t="s">
        <v>135</v>
      </c>
      <c r="AL655" s="836" t="s">
        <v>135</v>
      </c>
      <c r="AM655" s="830" t="s">
        <v>135</v>
      </c>
      <c r="AN655" s="824" t="s">
        <v>135</v>
      </c>
      <c r="AO655" s="705" t="str">
        <f t="shared" si="177"/>
        <v>n/a</v>
      </c>
      <c r="AP655" s="706">
        <f t="shared" si="178"/>
        <v>6.8618620322842023</v>
      </c>
      <c r="AQ655" s="846" t="str">
        <f t="shared" si="179"/>
        <v>n/a</v>
      </c>
      <c r="AR655" s="618">
        <f>INDEX(Historical!$C$7:$C$1227,MATCH(B655,Historical!$B$7:$B$1249,0))*IF(AH655="n/a",1.03,IF(AH655&lt;0,1.01,IF(AH655&gt;10,1.1,(1+AH655/100))))</f>
        <v>1.1947999999999999</v>
      </c>
      <c r="AS655" s="844">
        <f t="shared" si="180"/>
        <v>1.2306439999999998</v>
      </c>
      <c r="AT655" s="844">
        <f t="shared" si="186"/>
        <v>1.2675633199999998</v>
      </c>
      <c r="AU655" s="844">
        <f t="shared" si="186"/>
        <v>1.3055902195999998</v>
      </c>
      <c r="AV655" s="844">
        <f t="shared" si="186"/>
        <v>1.3447579261879998</v>
      </c>
      <c r="AW655" s="618">
        <f t="shared" si="181"/>
        <v>6.3433554657879991</v>
      </c>
      <c r="AX655" s="713">
        <f t="shared" si="182"/>
        <v>15.4715986970439</v>
      </c>
      <c r="AY655" s="891" t="s">
        <v>135</v>
      </c>
      <c r="AZ655" s="830" t="s">
        <v>135</v>
      </c>
      <c r="BA655" s="830" t="s">
        <v>135</v>
      </c>
      <c r="BB655" s="830" t="s">
        <v>135</v>
      </c>
      <c r="BC655" s="830" t="s">
        <v>135</v>
      </c>
      <c r="BD655" s="865" t="s">
        <v>4133</v>
      </c>
      <c r="BE655" s="594">
        <v>1992</v>
      </c>
      <c r="BF655" s="856">
        <f t="shared" si="183"/>
        <v>3</v>
      </c>
      <c r="BG655" s="840" t="s">
        <v>135</v>
      </c>
      <c r="BH655" s="823" t="s">
        <v>4455</v>
      </c>
      <c r="BI655" s="823" t="s">
        <v>4456</v>
      </c>
    </row>
    <row r="656" spans="1:61" s="822" customFormat="1" ht="12.75" hidden="1" customHeight="1" x14ac:dyDescent="0.2">
      <c r="A656" s="829" t="s">
        <v>5152</v>
      </c>
      <c r="B656" s="575" t="s">
        <v>2858</v>
      </c>
      <c r="C656" s="889" t="s">
        <v>107</v>
      </c>
      <c r="D656" s="889" t="s">
        <v>4205</v>
      </c>
      <c r="E656" s="699">
        <v>9</v>
      </c>
      <c r="F656" s="1153">
        <v>563</v>
      </c>
      <c r="G656" s="1129" t="s">
        <v>105</v>
      </c>
      <c r="H656" s="1129" t="s">
        <v>105</v>
      </c>
      <c r="I656">
        <v>15.01</v>
      </c>
      <c r="J656" s="618">
        <f t="shared" si="170"/>
        <v>4.2638241172551634</v>
      </c>
      <c r="K656" s="835">
        <v>0.16</v>
      </c>
      <c r="L656" s="845">
        <v>4</v>
      </c>
      <c r="M656" s="609">
        <f t="shared" si="171"/>
        <v>0.64</v>
      </c>
      <c r="N656" s="828" t="s">
        <v>323</v>
      </c>
      <c r="O656" s="700">
        <v>0.1575</v>
      </c>
      <c r="P656" s="603">
        <v>44903</v>
      </c>
      <c r="Q656" s="603">
        <v>44915</v>
      </c>
      <c r="R656" s="609">
        <f t="shared" si="172"/>
        <v>1.5873015873015885</v>
      </c>
      <c r="S656" s="667">
        <f>IF(INDEX(Historical!$D$7:$D$1225,MATCH(B656,Historical!$B$7:$B$1249,0))=0,"n/a",(INDEX(Historical!$C$7:$C$1227,MATCH(B656,Historical!$B$7:$B$1249,0))/INDEX(Historical!$D$7:$D$1225,MATCH(B656,Historical!$B$7:$B$1249,0))-1)*100)</f>
        <v>2.6315789473684292</v>
      </c>
      <c r="T656" s="667">
        <f>IF(INDEX(Historical!$F$7:$F$1218,MATCH(B656,Historical!$B$7:$B$1249,0))=0,"n/a",((INDEX(Historical!$C$7:$C$1227,MATCH(B656,Historical!$B$7:$B$1249,0))/INDEX(Historical!$F$7:$F$1218,MATCH(B656,Historical!$B$7:$B$1249,0)))^(1/3)-1)*100)</f>
        <v>4.0041911525952045</v>
      </c>
      <c r="U656" s="667">
        <f>IF(INDEX(Historical!$H$7:$H$1218,MATCH(B656,Historical!$B$7:$B$1249,0))=0,"n/a",((INDEX(Historical!$C$7:$C$1227,MATCH(B656,Historical!$B$7:$B$1249,0))/INDEX(Historical!$H$7:$H$1218,MATCH(B656,Historical!$B$7:$B$1249,0)))^(1/5)-1)*100)</f>
        <v>6.8516702296210097</v>
      </c>
      <c r="V656" s="667">
        <f>IF(INDEX(Historical!$N$7:$N$1218,MATCH(B656,Historical!$B$7:$B$1249,0))=0,"n/a",((INDEX(Historical!$C$7:$C$1227,MATCH(B656,Historical!$B$7:$B$1249,0))/INDEX(Historical!$N$7:$N$1218,MATCH(B656,Historical!$B$7:$B$1249,0)))^(1/10)-1)*100)</f>
        <v>0.43770578064119547</v>
      </c>
      <c r="W656" s="668">
        <f t="shared" si="173"/>
        <v>15.653597765110604</v>
      </c>
      <c r="X656" s="669">
        <f t="shared" si="174"/>
        <v>0.3806483460900561</v>
      </c>
      <c r="Y656" s="631"/>
      <c r="Z656" s="618">
        <f t="shared" si="175"/>
        <v>42.105263157894733</v>
      </c>
      <c r="AA656" s="844">
        <f t="shared" si="176"/>
        <v>9.875</v>
      </c>
      <c r="AB656" s="845">
        <v>12</v>
      </c>
      <c r="AC656" s="824">
        <v>1.52</v>
      </c>
      <c r="AD656" s="824">
        <v>1.0900000000000001</v>
      </c>
      <c r="AE656" s="824">
        <v>3.21</v>
      </c>
      <c r="AF656" s="824">
        <v>1.56</v>
      </c>
      <c r="AG656" s="824">
        <v>12.4</v>
      </c>
      <c r="AH656" s="824">
        <v>17.100000000000001</v>
      </c>
      <c r="AI656" s="824">
        <v>10.5</v>
      </c>
      <c r="AJ656" s="824">
        <v>18</v>
      </c>
      <c r="AK656" s="824">
        <v>9.1</v>
      </c>
      <c r="AL656" s="836">
        <v>83.09</v>
      </c>
      <c r="AM656" s="830">
        <v>5.0999999999999996</v>
      </c>
      <c r="AN656" s="824">
        <v>0.45</v>
      </c>
      <c r="AO656" s="705">
        <f t="shared" si="177"/>
        <v>1.2404943468761722</v>
      </c>
      <c r="AP656" s="706">
        <f t="shared" si="178"/>
        <v>11.115494346876172</v>
      </c>
      <c r="AQ656" s="846">
        <f t="shared" si="179"/>
        <v>-17.255413067278734</v>
      </c>
      <c r="AR656" s="618">
        <f>INDEX(Historical!$C$7:$C$1227,MATCH(B656,Historical!$B$7:$B$1249,0))*IF(AH656="n/a",1.03,IF(AH656&lt;0,1.01,IF(AH656&gt;10,1.1,(1+AH656/100))))</f>
        <v>0.64349999999999996</v>
      </c>
      <c r="AS656" s="844">
        <f t="shared" si="180"/>
        <v>0.70784999999999998</v>
      </c>
      <c r="AT656" s="844">
        <f t="shared" si="186"/>
        <v>0.77226434999999993</v>
      </c>
      <c r="AU656" s="844">
        <f t="shared" si="186"/>
        <v>0.8425404058499999</v>
      </c>
      <c r="AV656" s="844">
        <f t="shared" si="186"/>
        <v>0.91921158278234982</v>
      </c>
      <c r="AW656" s="618">
        <f t="shared" si="181"/>
        <v>3.8853663386323496</v>
      </c>
      <c r="AX656" s="713">
        <f t="shared" si="182"/>
        <v>25.885185467237505</v>
      </c>
      <c r="AY656" s="891">
        <v>0.27</v>
      </c>
      <c r="AZ656" s="830">
        <v>5.0200000000000005</v>
      </c>
      <c r="BA656" s="830">
        <v>-27.22</v>
      </c>
      <c r="BB656" s="830">
        <v>-2.71</v>
      </c>
      <c r="BC656" s="830">
        <v>-7.35</v>
      </c>
      <c r="BD656" s="865"/>
      <c r="BE656" s="594">
        <v>2014</v>
      </c>
      <c r="BF656" s="856">
        <f t="shared" si="183"/>
        <v>1</v>
      </c>
      <c r="BG656" s="840">
        <v>1</v>
      </c>
      <c r="BH656" s="823" t="s">
        <v>4455</v>
      </c>
      <c r="BI656" s="823" t="s">
        <v>4456</v>
      </c>
    </row>
    <row r="657" spans="1:61" s="822" customFormat="1" ht="12.75" hidden="1" customHeight="1" x14ac:dyDescent="0.2">
      <c r="A657" s="839" t="s">
        <v>364</v>
      </c>
      <c r="B657" s="575" t="s">
        <v>365</v>
      </c>
      <c r="C657" s="889" t="s">
        <v>107</v>
      </c>
      <c r="D657" s="889" t="s">
        <v>4205</v>
      </c>
      <c r="E657" s="699">
        <v>47</v>
      </c>
      <c r="F657" s="1153">
        <v>51</v>
      </c>
      <c r="G657" s="1153" t="s">
        <v>105</v>
      </c>
      <c r="H657" s="1153" t="s">
        <v>105</v>
      </c>
      <c r="I657">
        <v>41.01</v>
      </c>
      <c r="J657" s="618">
        <f t="shared" si="170"/>
        <v>3.5113386978785659</v>
      </c>
      <c r="K657" s="835">
        <v>0.36</v>
      </c>
      <c r="L657" s="845">
        <v>4</v>
      </c>
      <c r="M657" s="609">
        <f t="shared" si="171"/>
        <v>1.44</v>
      </c>
      <c r="N657" s="828" t="s">
        <v>162</v>
      </c>
      <c r="O657" s="700">
        <v>0.35</v>
      </c>
      <c r="P657" s="603">
        <v>44531</v>
      </c>
      <c r="Q657" s="603">
        <v>44564</v>
      </c>
      <c r="R657" s="609">
        <f t="shared" si="172"/>
        <v>2.8571428571428599</v>
      </c>
      <c r="S657" s="667">
        <f>IF(INDEX(Historical!$D$7:$D$1225,MATCH(B657,Historical!$B$7:$B$1249,0))=0,"n/a",(INDEX(Historical!$C$7:$C$1227,MATCH(B657,Historical!$B$7:$B$1249,0))/INDEX(Historical!$D$7:$D$1225,MATCH(B657,Historical!$B$7:$B$1249,0))-1)*100)</f>
        <v>0</v>
      </c>
      <c r="T657" s="667">
        <f>IF(INDEX(Historical!$F$7:$F$1218,MATCH(B657,Historical!$B$7:$B$1249,0))=0,"n/a",((INDEX(Historical!$C$7:$C$1227,MATCH(B657,Historical!$B$7:$B$1249,0))/INDEX(Historical!$F$7:$F$1218,MATCH(B657,Historical!$B$7:$B$1249,0)))^(1/3)-1)*100)</f>
        <v>0.97093450822418603</v>
      </c>
      <c r="U657" s="667">
        <f>IF(INDEX(Historical!$H$7:$H$1218,MATCH(B657,Historical!$B$7:$B$1249,0))=0,"n/a",((INDEX(Historical!$C$7:$C$1227,MATCH(B657,Historical!$B$7:$B$1249,0))/INDEX(Historical!$H$7:$H$1218,MATCH(B657,Historical!$B$7:$B$1249,0)))^(1/5)-1)*100)</f>
        <v>1.1837616518241667</v>
      </c>
      <c r="V657" s="667">
        <f>IF(INDEX(Historical!$N$7:$N$1218,MATCH(B657,Historical!$B$7:$B$1249,0))=0,"n/a",((INDEX(Historical!$C$7:$C$1227,MATCH(B657,Historical!$B$7:$B$1249,0))/INDEX(Historical!$N$7:$N$1218,MATCH(B657,Historical!$B$7:$B$1249,0)))^(1/10)-1)*100)</f>
        <v>1.5534493002352434</v>
      </c>
      <c r="W657" s="668">
        <f t="shared" si="173"/>
        <v>0.76202142654086369</v>
      </c>
      <c r="X657" s="669">
        <f t="shared" si="174"/>
        <v>0.15996779078704956</v>
      </c>
      <c r="Y657" s="640" t="s">
        <v>366</v>
      </c>
      <c r="Z657" s="618">
        <f t="shared" si="175"/>
        <v>54.752851711026615</v>
      </c>
      <c r="AA657" s="844">
        <f t="shared" si="176"/>
        <v>15.593155893536121</v>
      </c>
      <c r="AB657" s="845">
        <v>12</v>
      </c>
      <c r="AC657" s="824">
        <v>2.63</v>
      </c>
      <c r="AD657" s="824">
        <v>2</v>
      </c>
      <c r="AE657" s="824">
        <v>6.4</v>
      </c>
      <c r="AF657" s="824">
        <v>1.28</v>
      </c>
      <c r="AG657" s="824">
        <v>7.8</v>
      </c>
      <c r="AH657" s="824">
        <v>18</v>
      </c>
      <c r="AI657" s="824">
        <v>3.5900000000000003</v>
      </c>
      <c r="AJ657" s="824">
        <v>7.3999999999999995</v>
      </c>
      <c r="AK657" s="824">
        <v>8</v>
      </c>
      <c r="AL657" s="836">
        <v>5690</v>
      </c>
      <c r="AM657" s="830">
        <v>0.5</v>
      </c>
      <c r="AN657" s="824">
        <v>0.06</v>
      </c>
      <c r="AO657" s="705">
        <f t="shared" si="177"/>
        <v>-10.898055543833388</v>
      </c>
      <c r="AP657" s="706">
        <f t="shared" si="178"/>
        <v>4.6951003497027326</v>
      </c>
      <c r="AQ657" s="846">
        <f t="shared" si="179"/>
        <v>-5.8152181584254397</v>
      </c>
      <c r="AR657" s="618">
        <f>INDEX(Historical!$C$7:$C$1227,MATCH(B657,Historical!$B$7:$B$1249,0))*IF(AH657="n/a",1.03,IF(AH657&lt;0,1.01,IF(AH657&gt;10,1.1,(1+AH657/100))))</f>
        <v>1.54</v>
      </c>
      <c r="AS657" s="844">
        <f t="shared" si="180"/>
        <v>1.5952860000000002</v>
      </c>
      <c r="AT657" s="844">
        <f t="shared" si="186"/>
        <v>1.7229088800000003</v>
      </c>
      <c r="AU657" s="844">
        <f t="shared" si="186"/>
        <v>1.8607415904000004</v>
      </c>
      <c r="AV657" s="844">
        <f t="shared" si="186"/>
        <v>2.0096009176320004</v>
      </c>
      <c r="AW657" s="618">
        <f t="shared" si="181"/>
        <v>8.7285373880320023</v>
      </c>
      <c r="AX657" s="713">
        <f t="shared" si="182"/>
        <v>21.283924379497691</v>
      </c>
      <c r="AY657" s="891">
        <v>1.1100000000000001</v>
      </c>
      <c r="AZ657" s="830">
        <v>29.54</v>
      </c>
      <c r="BA657" s="830">
        <v>-2.85</v>
      </c>
      <c r="BB657" s="830">
        <v>7.7700000000000005</v>
      </c>
      <c r="BC657" s="830">
        <v>15.98</v>
      </c>
      <c r="BD657" s="865"/>
      <c r="BE657" s="594">
        <v>1975</v>
      </c>
      <c r="BF657" s="856">
        <f t="shared" si="183"/>
        <v>5</v>
      </c>
      <c r="BG657" s="840">
        <v>1.2</v>
      </c>
      <c r="BH657" s="823" t="s">
        <v>4455</v>
      </c>
      <c r="BI657" s="823" t="s">
        <v>4456</v>
      </c>
    </row>
    <row r="658" spans="1:61" s="822" customFormat="1" ht="12.75" hidden="1" customHeight="1" x14ac:dyDescent="0.2">
      <c r="A658" s="829" t="s">
        <v>5153</v>
      </c>
      <c r="B658" s="575" t="s">
        <v>3838</v>
      </c>
      <c r="C658" s="889" t="s">
        <v>107</v>
      </c>
      <c r="D658" s="889" t="s">
        <v>4205</v>
      </c>
      <c r="E658" s="699">
        <v>9</v>
      </c>
      <c r="F658" s="1153">
        <v>554</v>
      </c>
      <c r="G658" s="1153" t="s">
        <v>105</v>
      </c>
      <c r="H658" s="1153" t="s">
        <v>105</v>
      </c>
      <c r="I658">
        <v>35.46</v>
      </c>
      <c r="J658" s="618">
        <f t="shared" ref="J658:J712" si="187">(M658/I658)*100</f>
        <v>2.4816694867456288</v>
      </c>
      <c r="K658" s="835">
        <v>0.22</v>
      </c>
      <c r="L658" s="845">
        <v>4</v>
      </c>
      <c r="M658" s="609">
        <f t="shared" ref="M658:M712" si="188">K658*L658</f>
        <v>0.88</v>
      </c>
      <c r="N658" s="828" t="s">
        <v>497</v>
      </c>
      <c r="O658" s="700">
        <v>0.21</v>
      </c>
      <c r="P658" s="603">
        <v>44818</v>
      </c>
      <c r="Q658" s="603">
        <v>44839</v>
      </c>
      <c r="R658" s="609">
        <f t="shared" ref="R658:R712" si="189">(K658-O658)/O658*100</f>
        <v>4.7619047619047663</v>
      </c>
      <c r="S658" s="667">
        <f>IF(INDEX(Historical!$D$7:$D$1225,MATCH(B658,Historical!$B$7:$B$1249,0))=0,"n/a",(INDEX(Historical!$C$7:$C$1227,MATCH(B658,Historical!$B$7:$B$1249,0))/INDEX(Historical!$D$7:$D$1225,MATCH(B658,Historical!$B$7:$B$1249,0))-1)*100)</f>
        <v>5.555555555555558</v>
      </c>
      <c r="T658" s="667">
        <f>IF(INDEX(Historical!$F$7:$F$1218,MATCH(B658,Historical!$B$7:$B$1249,0))=0,"n/a",((INDEX(Historical!$C$7:$C$1227,MATCH(B658,Historical!$B$7:$B$1249,0))/INDEX(Historical!$F$7:$F$1218,MATCH(B658,Historical!$B$7:$B$1249,0)))^(1/3)-1)*100)</f>
        <v>13.484552524869731</v>
      </c>
      <c r="U658" s="667">
        <f>IF(INDEX(Historical!$H$7:$H$1218,MATCH(B658,Historical!$B$7:$B$1249,0))=0,"n/a",((INDEX(Historical!$C$7:$C$1227,MATCH(B658,Historical!$B$7:$B$1249,0))/INDEX(Historical!$H$7:$H$1218,MATCH(B658,Historical!$B$7:$B$1249,0)))^(1/5)-1)*100)</f>
        <v>22.104343283362393</v>
      </c>
      <c r="V658" s="667" t="str">
        <f>IF(INDEX(Historical!$N$7:$N$1218,MATCH(B658,Historical!$B$7:$B$1249,0))=0,"n/a",((INDEX(Historical!$C$7:$C$1227,MATCH(B658,Historical!$B$7:$B$1249,0))/INDEX(Historical!$N$7:$N$1218,MATCH(B658,Historical!$B$7:$B$1249,0)))^(1/10)-1)*100)</f>
        <v>n/a</v>
      </c>
      <c r="W658" s="668" t="str">
        <f t="shared" ref="W658:W712" si="190">IF(OR(U658&lt;=0,U658="n/a",V658&lt;=0,V658="n/a"),"n/a",U658/V658)</f>
        <v>n/a</v>
      </c>
      <c r="X658" s="669">
        <f t="shared" ref="X658:X712" si="191">IF(OR(AJ658&lt;=0,AJ658="n/a",U658&lt;=0,U658="n/a"),"n/a",U658/AJ658)</f>
        <v>1.3644656347754565</v>
      </c>
      <c r="Y658" s="834"/>
      <c r="Z658" s="618">
        <f t="shared" ref="Z658:Z712" si="192">IF(OR(AC658&lt;0.01,AC658="n/a"),"n/a",M658/AC658*100)</f>
        <v>37.768240343347635</v>
      </c>
      <c r="AA658" s="844">
        <f t="shared" ref="AA658:AA712" si="193">IF(OR(AC658&lt;0.01,AC658="n/a"),"n/a",I658/AC658)</f>
        <v>15.218884120171674</v>
      </c>
      <c r="AB658" s="845">
        <v>12</v>
      </c>
      <c r="AC658" s="824">
        <v>2.33</v>
      </c>
      <c r="AD658" s="824">
        <v>16.46</v>
      </c>
      <c r="AE658" s="824">
        <v>5.7</v>
      </c>
      <c r="AF658" s="824">
        <v>1.61</v>
      </c>
      <c r="AG658" s="824">
        <v>9.6</v>
      </c>
      <c r="AH658" s="824">
        <v>55.000000000000007</v>
      </c>
      <c r="AI658" s="824">
        <v>22.770000000000003</v>
      </c>
      <c r="AJ658" s="824">
        <v>16.2</v>
      </c>
      <c r="AK658" s="824">
        <v>1</v>
      </c>
      <c r="AL658" s="836">
        <v>4080</v>
      </c>
      <c r="AM658" s="830">
        <v>0.6</v>
      </c>
      <c r="AN658" s="824">
        <v>0.13</v>
      </c>
      <c r="AO658" s="705">
        <f t="shared" ref="AO658:AO712" si="194">IF(U658="n/a","n/a",IF(AA658&lt;0,"n/a",IF(AA658="n/a","n/a",J658+U658-AA658)))</f>
        <v>9.3671286499363458</v>
      </c>
      <c r="AP658" s="706">
        <f t="shared" ref="AP658:AP712" si="195">IF(U658="n/a","n/a",J658+U658)</f>
        <v>24.58601277010802</v>
      </c>
      <c r="AQ658" s="846">
        <f t="shared" ref="AQ658:AQ712" si="196">IF(OR(AC658&lt;0.01,AC658="n/a",AF658="n/a"),"n/a",(I658/SQRT(22.5*AC658*(I658/AF658))-1)*100)</f>
        <v>4.3549571488823213</v>
      </c>
      <c r="AR658" s="618">
        <f>INDEX(Historical!$C$7:$C$1227,MATCH(B658,Historical!$B$7:$B$1249,0))*IF(AH658="n/a",1.03,IF(AH658&lt;0,1.01,IF(AH658&gt;10,1.1,(1+AH658/100))))</f>
        <v>0.83600000000000008</v>
      </c>
      <c r="AS658" s="844">
        <f t="shared" ref="AS658:AS712" si="197">IF($AI658="n/a",1.03*AR658,IF($AI658&lt;0,1.01*AR658,IF($AI658&gt;10,1.1*AR658,(1+$AI658/100)*AR658)))</f>
        <v>0.9196000000000002</v>
      </c>
      <c r="AT658" s="844">
        <f t="shared" ref="AT658:AV677" si="198">IF($AK658="n/a",1.03*AS658,IF($AK658&lt;0,1.01*AS658,IF($AK658&gt;10,1.1*AS658,(1+$AK658/100)*AS658)))</f>
        <v>0.92879600000000018</v>
      </c>
      <c r="AU658" s="844">
        <f t="shared" si="198"/>
        <v>0.93808396000000016</v>
      </c>
      <c r="AV658" s="844">
        <f t="shared" si="198"/>
        <v>0.94746479960000018</v>
      </c>
      <c r="AW658" s="618">
        <f t="shared" ref="AW658:AW712" si="199">SUM(AR658:AV658)</f>
        <v>4.5699447596000011</v>
      </c>
      <c r="AX658" s="713">
        <f t="shared" ref="AX658:AX712" si="200">AW658/I658*100</f>
        <v>12.887605075014102</v>
      </c>
      <c r="AY658" s="891">
        <v>1.03</v>
      </c>
      <c r="AZ658" s="830">
        <v>39.93</v>
      </c>
      <c r="BA658" s="830">
        <v>-1.34</v>
      </c>
      <c r="BB658" s="830">
        <v>6.97</v>
      </c>
      <c r="BC658" s="830">
        <v>15.079999999999998</v>
      </c>
      <c r="BD658" s="865"/>
      <c r="BE658" s="594">
        <v>2014</v>
      </c>
      <c r="BF658" s="856">
        <f t="shared" ref="BF658:BF712" si="201">IF(BE658&gt;2020,0,IF(BE658&gt;2008,1,IF(BE658&gt;2001,2,IF(BE658&gt;1990,3,IF(BE658&gt;1980,4,IF(BE658&gt;1973,5,IF(BE658&gt;1970,6,IF(BE658&gt;1960,7,IF(BE658&gt;1958,8,IF(BE658&gt;1953,9,10))))))))))</f>
        <v>1</v>
      </c>
      <c r="BG658" s="840">
        <v>1</v>
      </c>
      <c r="BH658" s="823" t="s">
        <v>4455</v>
      </c>
      <c r="BI658" s="823" t="s">
        <v>4456</v>
      </c>
    </row>
    <row r="659" spans="1:61" s="822" customFormat="1" ht="12.75" hidden="1" customHeight="1" x14ac:dyDescent="0.2">
      <c r="A659" s="822" t="s">
        <v>5154</v>
      </c>
      <c r="B659" s="575" t="s">
        <v>1690</v>
      </c>
      <c r="C659" s="889" t="s">
        <v>4186</v>
      </c>
      <c r="D659" s="889" t="s">
        <v>4187</v>
      </c>
      <c r="E659" s="699">
        <v>12</v>
      </c>
      <c r="F659" s="1153">
        <v>355</v>
      </c>
      <c r="G659" s="1153" t="s">
        <v>36</v>
      </c>
      <c r="H659" s="1153" t="s">
        <v>36</v>
      </c>
      <c r="I659" t="n">
        <v>40.25</v>
      </c>
      <c r="J659" s="618">
        <f t="shared" si="187"/>
        <v>3.7763975155279503</v>
      </c>
      <c r="K659" s="835">
        <v>0.38</v>
      </c>
      <c r="L659" s="845">
        <v>4</v>
      </c>
      <c r="M659" s="609">
        <f t="shared" si="188"/>
        <v>1.52</v>
      </c>
      <c r="N659" s="828" t="s">
        <v>708</v>
      </c>
      <c r="O659" s="700">
        <v>0.36249999999999999</v>
      </c>
      <c r="P659" s="603">
        <v>44659</v>
      </c>
      <c r="Q659" s="603">
        <v>44683</v>
      </c>
      <c r="R659" s="609">
        <f t="shared" si="189"/>
        <v>4.827586206896556</v>
      </c>
      <c r="S659" s="667">
        <f>IF(INDEX(Historical!$D$7:$D$1225,MATCH(B659,Historical!$B$7:$B$1249,0))=0,"n/a",(INDEX(Historical!$C$7:$C$1227,MATCH(B659,Historical!$B$7:$B$1249,0))/INDEX(Historical!$D$7:$D$1225,MATCH(B659,Historical!$B$7:$B$1249,0))-1)*100)</f>
        <v>1.7574692442882123</v>
      </c>
      <c r="T659" s="667">
        <f>IF(INDEX(Historical!$F$7:$F$1218,MATCH(B659,Historical!$B$7:$B$1249,0))=0,"n/a",((INDEX(Historical!$C$7:$C$1227,MATCH(B659,Historical!$B$7:$B$1249,0))/INDEX(Historical!$F$7:$F$1218,MATCH(B659,Historical!$B$7:$B$1249,0)))^(1/3)-1)*100)</f>
        <v>4.2523582762382217</v>
      </c>
      <c r="U659" s="667">
        <f>IF(INDEX(Historical!$H$7:$H$1218,MATCH(B659,Historical!$B$7:$B$1249,0))=0,"n/a",((INDEX(Historical!$C$7:$C$1227,MATCH(B659,Historical!$B$7:$B$1249,0))/INDEX(Historical!$H$7:$H$1218,MATCH(B659,Historical!$B$7:$B$1249,0)))^(1/5)-1)*100)</f>
        <v>4.482876881476705</v>
      </c>
      <c r="V659" s="667">
        <f>IF(INDEX(Historical!$N$7:$N$1218,MATCH(B659,Historical!$B$7:$B$1249,0))=0,"n/a",((INDEX(Historical!$C$7:$C$1227,MATCH(B659,Historical!$B$7:$B$1249,0))/INDEX(Historical!$N$7:$N$1218,MATCH(B659,Historical!$B$7:$B$1249,0)))^(1/10)-1)*100)</f>
        <v>6.5154937137062108</v>
      </c>
      <c r="W659" s="668">
        <f t="shared" si="190"/>
        <v>0.68803333691296109</v>
      </c>
      <c r="X659" s="669">
        <f t="shared" si="191"/>
        <v>0.42291291334685899</v>
      </c>
      <c r="Y659" s="632"/>
      <c r="Z659" s="618">
        <f t="shared" si="192"/>
        <v>310.20408163265307</v>
      </c>
      <c r="AA659" s="844">
        <f t="shared" si="193"/>
        <v>82.142857142857139</v>
      </c>
      <c r="AB659" s="845">
        <v>12</v>
      </c>
      <c r="AC659" s="824">
        <v>0.49</v>
      </c>
      <c r="AD659" s="824" t="s">
        <v>135</v>
      </c>
      <c r="AE659" s="824">
        <v>9.1199999999999992</v>
      </c>
      <c r="AF659" s="824">
        <v>3.39</v>
      </c>
      <c r="AG659" s="824">
        <v>4.3</v>
      </c>
      <c r="AH659" s="824">
        <v>137.4</v>
      </c>
      <c r="AI659" s="824">
        <v>126.27</v>
      </c>
      <c r="AJ659" s="824">
        <v>10.6</v>
      </c>
      <c r="AK659" s="824" t="s">
        <v>135</v>
      </c>
      <c r="AL659" s="836">
        <v>13370</v>
      </c>
      <c r="AM659" s="830">
        <v>0.59</v>
      </c>
      <c r="AN659" s="824">
        <v>1.44</v>
      </c>
      <c r="AO659" s="705">
        <f t="shared" si="194"/>
        <v>-73.883582745852479</v>
      </c>
      <c r="AP659" s="706">
        <f t="shared" si="195"/>
        <v>8.2592743970046563</v>
      </c>
      <c r="AQ659" s="846">
        <f t="shared" si="196"/>
        <v>251.798102271608</v>
      </c>
      <c r="AR659" s="618">
        <f>INDEX(Historical!$C$7:$C$1227,MATCH(B659,Historical!$B$7:$B$1249,0))*IF(AH659="n/a",1.03,IF(AH659&lt;0,1.01,IF(AH659&gt;10,1.1,(1+AH659/100))))</f>
        <v>1.5922500000000002</v>
      </c>
      <c r="AS659" s="844">
        <f t="shared" si="197"/>
        <v>1.7514750000000003</v>
      </c>
      <c r="AT659" s="844">
        <f t="shared" si="198"/>
        <v>1.8040192500000003</v>
      </c>
      <c r="AU659" s="844">
        <f t="shared" si="198"/>
        <v>1.8581398275000003</v>
      </c>
      <c r="AV659" s="844">
        <f t="shared" si="198"/>
        <v>1.9138840223250004</v>
      </c>
      <c r="AW659" s="618">
        <f t="shared" si="199"/>
        <v>8.9197680998250011</v>
      </c>
      <c r="AX659" s="713">
        <f t="shared" si="200"/>
        <v>22.160914533726711</v>
      </c>
      <c r="AY659" s="891">
        <v>0.7</v>
      </c>
      <c r="AZ659" s="830">
        <v>11.540000000000001</v>
      </c>
      <c r="BA659" s="830">
        <v>-32.08</v>
      </c>
      <c r="BB659" s="830">
        <v>4.01</v>
      </c>
      <c r="BC659" s="830">
        <v>-13.05</v>
      </c>
      <c r="BD659" s="865"/>
      <c r="BE659" s="594">
        <v>2011</v>
      </c>
      <c r="BF659" s="856">
        <f t="shared" si="201"/>
        <v>1</v>
      </c>
      <c r="BG659" s="840">
        <v>1.4000000000000001</v>
      </c>
      <c r="BH659" s="823" t="s">
        <v>4455</v>
      </c>
      <c r="BI659" s="823" t="s">
        <v>4457</v>
      </c>
    </row>
    <row r="660" spans="1:61" s="822" customFormat="1" ht="12.75" hidden="1" customHeight="1" x14ac:dyDescent="0.2">
      <c r="A660" s="822" t="s">
        <v>5155</v>
      </c>
      <c r="B660" s="575" t="s">
        <v>1704</v>
      </c>
      <c r="C660" s="889" t="s">
        <v>111</v>
      </c>
      <c r="D660" s="889" t="s">
        <v>1186</v>
      </c>
      <c r="E660" s="699">
        <v>10</v>
      </c>
      <c r="F660" s="1153">
        <v>487</v>
      </c>
      <c r="G660" s="1153" t="s">
        <v>105</v>
      </c>
      <c r="H660" s="1153" t="s">
        <v>105</v>
      </c>
      <c r="I660">
        <v>80.33</v>
      </c>
      <c r="J660" s="618">
        <f t="shared" si="187"/>
        <v>1.244864932154861</v>
      </c>
      <c r="K660" s="835">
        <v>0.25</v>
      </c>
      <c r="L660" s="845">
        <v>4</v>
      </c>
      <c r="M660" s="609">
        <f t="shared" si="188"/>
        <v>1</v>
      </c>
      <c r="N660" s="828" t="s">
        <v>147</v>
      </c>
      <c r="O660" s="700">
        <v>0.2</v>
      </c>
      <c r="P660" s="603">
        <v>44712</v>
      </c>
      <c r="Q660" s="603">
        <v>44727</v>
      </c>
      <c r="R660" s="609">
        <f t="shared" si="189"/>
        <v>24.999999999999993</v>
      </c>
      <c r="S660" s="667">
        <f>IF(INDEX(Historical!$D$7:$D$1225,MATCH(B660,Historical!$B$7:$B$1249,0))=0,"n/a",(INDEX(Historical!$C$7:$C$1227,MATCH(B660,Historical!$B$7:$B$1249,0))/INDEX(Historical!$D$7:$D$1225,MATCH(B660,Historical!$B$7:$B$1249,0))-1)*100)</f>
        <v>30.000000000000004</v>
      </c>
      <c r="T660" s="667">
        <f>IF(INDEX(Historical!$F$7:$F$1218,MATCH(B660,Historical!$B$7:$B$1249,0))=0,"n/a",((INDEX(Historical!$C$7:$C$1227,MATCH(B660,Historical!$B$7:$B$1249,0))/INDEX(Historical!$F$7:$F$1218,MATCH(B660,Historical!$B$7:$B$1249,0)))^(1/3)-1)*100)</f>
        <v>21.769059567713377</v>
      </c>
      <c r="U660" s="667">
        <f>IF(INDEX(Historical!$H$7:$H$1218,MATCH(B660,Historical!$B$7:$B$1249,0))=0,"n/a",((INDEX(Historical!$C$7:$C$1227,MATCH(B660,Historical!$B$7:$B$1249,0))/INDEX(Historical!$H$7:$H$1218,MATCH(B660,Historical!$B$7:$B$1249,0)))^(1/5)-1)*100)</f>
        <v>17.517642819737709</v>
      </c>
      <c r="V660" s="667">
        <f>IF(INDEX(Historical!$N$7:$N$1218,MATCH(B660,Historical!$B$7:$B$1249,0))=0,"n/a",((INDEX(Historical!$C$7:$C$1227,MATCH(B660,Historical!$B$7:$B$1249,0))/INDEX(Historical!$N$7:$N$1218,MATCH(B660,Historical!$B$7:$B$1249,0)))^(1/10)-1)*100)</f>
        <v>17.164882683060824</v>
      </c>
      <c r="W660" s="668">
        <f t="shared" si="190"/>
        <v>1.0205512698915797</v>
      </c>
      <c r="X660" s="669">
        <f t="shared" si="191"/>
        <v>0.44917032871122331</v>
      </c>
      <c r="Y660" s="834"/>
      <c r="Z660" s="618">
        <f t="shared" si="192"/>
        <v>8.9928057553956844</v>
      </c>
      <c r="AA660" s="844">
        <f t="shared" si="193"/>
        <v>7.2239208633093526</v>
      </c>
      <c r="AB660" s="845">
        <v>12</v>
      </c>
      <c r="AC660" s="824">
        <v>11.12</v>
      </c>
      <c r="AD660" s="824">
        <v>0.43</v>
      </c>
      <c r="AE660" s="824">
        <v>0.52</v>
      </c>
      <c r="AF660" s="824">
        <v>1.99</v>
      </c>
      <c r="AG660" s="824">
        <v>32.5</v>
      </c>
      <c r="AH660" s="824">
        <v>114.5</v>
      </c>
      <c r="AI660" s="824">
        <v>-24.66</v>
      </c>
      <c r="AJ660" s="824">
        <v>39</v>
      </c>
      <c r="AK660" s="824">
        <v>17</v>
      </c>
      <c r="AL660" s="836">
        <v>5010</v>
      </c>
      <c r="AM660" s="830">
        <v>2</v>
      </c>
      <c r="AN660" s="824">
        <v>0.13</v>
      </c>
      <c r="AO660" s="705">
        <f t="shared" si="194"/>
        <v>11.538586888583218</v>
      </c>
      <c r="AP660" s="706">
        <f t="shared" si="195"/>
        <v>18.762507751892571</v>
      </c>
      <c r="AQ660" s="846">
        <f t="shared" si="196"/>
        <v>-20.067799513210748</v>
      </c>
      <c r="AR660" s="618">
        <f>INDEX(Historical!$C$7:$C$1227,MATCH(B660,Historical!$B$7:$B$1249,0))*IF(AH660="n/a",1.03,IF(AH660&lt;0,1.01,IF(AH660&gt;10,1.1,(1+AH660/100))))</f>
        <v>0.71500000000000008</v>
      </c>
      <c r="AS660" s="844">
        <f t="shared" si="197"/>
        <v>0.72215000000000007</v>
      </c>
      <c r="AT660" s="844">
        <f t="shared" si="198"/>
        <v>0.7943650000000001</v>
      </c>
      <c r="AU660" s="844">
        <f t="shared" si="198"/>
        <v>0.87380150000000023</v>
      </c>
      <c r="AV660" s="844">
        <f t="shared" si="198"/>
        <v>0.96118165000000033</v>
      </c>
      <c r="AW660" s="618">
        <f t="shared" si="199"/>
        <v>4.066498150000001</v>
      </c>
      <c r="AX660" s="713">
        <f t="shared" si="200"/>
        <v>5.0622409436076206</v>
      </c>
      <c r="AY660" s="891">
        <v>1.46</v>
      </c>
      <c r="AZ660" s="830">
        <v>27.66</v>
      </c>
      <c r="BA660" s="830">
        <v>-13.65</v>
      </c>
      <c r="BB660" s="830">
        <v>11.110000000000001</v>
      </c>
      <c r="BC660" s="830">
        <v>5.24</v>
      </c>
      <c r="BD660" s="865"/>
      <c r="BE660" s="594">
        <v>2013</v>
      </c>
      <c r="BF660" s="856">
        <f t="shared" si="201"/>
        <v>1</v>
      </c>
      <c r="BG660" s="840">
        <v>20.200000000000003</v>
      </c>
      <c r="BH660" s="823" t="s">
        <v>4455</v>
      </c>
      <c r="BI660" s="823" t="s">
        <v>4456</v>
      </c>
    </row>
    <row r="661" spans="1:61" s="822" customFormat="1" ht="12.75" customHeight="1" x14ac:dyDescent="0.2">
      <c r="A661" s="822" t="s">
        <v>5096</v>
      </c>
      <c r="B661" s="575" t="s">
        <v>334</v>
      </c>
      <c r="C661" s="889" t="s">
        <v>130</v>
      </c>
      <c r="D661" s="889" t="s">
        <v>4207</v>
      </c>
      <c r="E661" s="699">
        <v>55</v>
      </c>
      <c r="F661" s="1153">
        <v>20</v>
      </c>
      <c r="G661" s="1159" t="s">
        <v>36</v>
      </c>
      <c r="H661" s="1159" t="s">
        <v>36</v>
      </c>
      <c r="I661" t="n">
        <v>77.98</v>
      </c>
      <c r="J661" s="618">
        <f t="shared" si="187"/>
        <v>1.8466273403436775</v>
      </c>
      <c r="K661" s="835">
        <v>0.36</v>
      </c>
      <c r="L661" s="845">
        <v>4</v>
      </c>
      <c r="M661" s="609">
        <f t="shared" si="188"/>
        <v>1.44</v>
      </c>
      <c r="N661" s="828" t="s">
        <v>118</v>
      </c>
      <c r="O661" s="700">
        <v>0.34</v>
      </c>
      <c r="P661" s="603">
        <v>44596</v>
      </c>
      <c r="Q661" s="603">
        <v>44621</v>
      </c>
      <c r="R661" s="609">
        <f t="shared" si="189"/>
        <v>5.8823529411764595</v>
      </c>
      <c r="S661" s="667">
        <f>IF(INDEX(Historical!$D$7:$D$1225,MATCH(B661,Historical!$B$7:$B$1249,0))=0,"n/a",(INDEX(Historical!$C$7:$C$1227,MATCH(B661,Historical!$B$7:$B$1249,0))/INDEX(Historical!$D$7:$D$1225,MATCH(B661,Historical!$B$7:$B$1249,0))-1)*100)</f>
        <v>6.25</v>
      </c>
      <c r="T661" s="667">
        <f>IF(INDEX(Historical!$F$7:$F$1218,MATCH(B661,Historical!$B$7:$B$1249,0))=0,"n/a",((INDEX(Historical!$C$7:$C$1227,MATCH(B661,Historical!$B$7:$B$1249,0))/INDEX(Historical!$F$7:$F$1218,MATCH(B661,Historical!$B$7:$B$1249,0)))^(1/3)-1)*100)</f>
        <v>6.6858844342181811</v>
      </c>
      <c r="U661" s="667">
        <f>IF(INDEX(Historical!$H$7:$H$1218,MATCH(B661,Historical!$B$7:$B$1249,0))=0,"n/a",((INDEX(Historical!$C$7:$C$1227,MATCH(B661,Historical!$B$7:$B$1249,0))/INDEX(Historical!$H$7:$H$1218,MATCH(B661,Historical!$B$7:$B$1249,0)))^(1/5)-1)*100)</f>
        <v>10.920234202640277</v>
      </c>
      <c r="V661" s="667">
        <f>IF(INDEX(Historical!$N$7:$N$1218,MATCH(B661,Historical!$B$7:$B$1249,0))=0,"n/a",((INDEX(Historical!$C$7:$C$1227,MATCH(B661,Historical!$B$7:$B$1249,0))/INDEX(Historical!$N$7:$N$1218,MATCH(B661,Historical!$B$7:$B$1249,0)))^(1/10)-1)*100)</f>
        <v>7.0209943508566353</v>
      </c>
      <c r="W661" s="668">
        <f t="shared" si="190"/>
        <v>1.5553686069136194</v>
      </c>
      <c r="X661" s="669" t="str">
        <f t="shared" si="191"/>
        <v>n/a</v>
      </c>
      <c r="Y661" s="639"/>
      <c r="Z661" s="618">
        <f t="shared" si="192"/>
        <v>74.611398963730565</v>
      </c>
      <c r="AA661" s="844">
        <f t="shared" si="193"/>
        <v>40.404145077720209</v>
      </c>
      <c r="AB661" s="845">
        <v>12</v>
      </c>
      <c r="AC661" s="824">
        <v>1.93</v>
      </c>
      <c r="AD661" s="824">
        <v>3.9</v>
      </c>
      <c r="AE661" s="824">
        <v>3.73</v>
      </c>
      <c r="AF661" s="824">
        <v>2.13</v>
      </c>
      <c r="AG661" s="824">
        <v>5.6000000000000005</v>
      </c>
      <c r="AH661" s="824">
        <v>-5.0999999999999996</v>
      </c>
      <c r="AI661" s="824">
        <v>5.53</v>
      </c>
      <c r="AJ661" s="824">
        <v>-4.5</v>
      </c>
      <c r="AK661" s="824">
        <v>9.8000000000000007</v>
      </c>
      <c r="AL661" s="836">
        <v>2200</v>
      </c>
      <c r="AM661" s="830">
        <v>0.5</v>
      </c>
      <c r="AN661" s="824">
        <v>1.58</v>
      </c>
      <c r="AO661" s="705">
        <f t="shared" si="194"/>
        <v>-27.637283534736255</v>
      </c>
      <c r="AP661" s="706">
        <f t="shared" si="195"/>
        <v>12.766861542983953</v>
      </c>
      <c r="AQ661" s="846">
        <f t="shared" si="196"/>
        <v>95.574173500086118</v>
      </c>
      <c r="AR661" s="618">
        <f>INDEX(Historical!$C$7:$C$1227,MATCH(B661,Historical!$B$7:$B$1249,0))*IF(AH661="n/a",1.03,IF(AH661&lt;0,1.01,IF(AH661&gt;10,1.1,(1+AH661/100))))</f>
        <v>1.3736000000000002</v>
      </c>
      <c r="AS661" s="844">
        <f t="shared" si="197"/>
        <v>1.4495600800000001</v>
      </c>
      <c r="AT661" s="844">
        <f t="shared" si="198"/>
        <v>1.5916169678400003</v>
      </c>
      <c r="AU661" s="844">
        <f t="shared" si="198"/>
        <v>1.7475954306883204</v>
      </c>
      <c r="AV661" s="844">
        <f t="shared" si="198"/>
        <v>1.9188597828957759</v>
      </c>
      <c r="AW661" s="618">
        <f t="shared" si="199"/>
        <v>8.0812322614240966</v>
      </c>
      <c r="AX661" s="713">
        <f t="shared" si="200"/>
        <v>10.363211415009101</v>
      </c>
      <c r="AY661" s="891">
        <v>0.64</v>
      </c>
      <c r="AZ661" s="830">
        <v>34.01</v>
      </c>
      <c r="BA661" s="830">
        <v>-1.9800000000000002</v>
      </c>
      <c r="BB661" s="830">
        <v>12.879999999999999</v>
      </c>
      <c r="BC661" s="830">
        <v>15.64</v>
      </c>
      <c r="BD661" s="865"/>
      <c r="BE661" s="594">
        <v>1968</v>
      </c>
      <c r="BF661" s="856">
        <f t="shared" si="201"/>
        <v>7</v>
      </c>
      <c r="BG661" s="840">
        <v>1.6</v>
      </c>
      <c r="BH661" s="823" t="s">
        <v>4455</v>
      </c>
      <c r="BI661" s="823" t="s">
        <v>4456</v>
      </c>
    </row>
    <row r="662" spans="1:61" s="822" customFormat="1" ht="12.75" hidden="1" customHeight="1" x14ac:dyDescent="0.2">
      <c r="A662" s="829" t="s">
        <v>5157</v>
      </c>
      <c r="B662" s="575" t="s">
        <v>370</v>
      </c>
      <c r="C662" s="889" t="s">
        <v>4186</v>
      </c>
      <c r="D662" s="889" t="s">
        <v>4187</v>
      </c>
      <c r="E662" s="699">
        <v>37</v>
      </c>
      <c r="F662" s="1153">
        <v>74</v>
      </c>
      <c r="G662" s="1131" t="s">
        <v>36</v>
      </c>
      <c r="H662" s="1131" t="s">
        <v>36</v>
      </c>
      <c r="I662" t="n">
        <v>53.52</v>
      </c>
      <c r="J662" s="618">
        <f t="shared" si="187"/>
        <v>5.30642750373692</v>
      </c>
      <c r="K662" s="842">
        <v>0.71</v>
      </c>
      <c r="L662" s="845">
        <v>4</v>
      </c>
      <c r="M662" s="609">
        <f t="shared" si="188"/>
        <v>2.84</v>
      </c>
      <c r="N662" s="828" t="s">
        <v>150</v>
      </c>
      <c r="O662" s="701">
        <v>0.70499999999999996</v>
      </c>
      <c r="P662" s="603">
        <v>44728</v>
      </c>
      <c r="Q662" s="603">
        <v>44742</v>
      </c>
      <c r="R662" s="609">
        <f t="shared" si="189"/>
        <v>0.70921985815602906</v>
      </c>
      <c r="S662" s="667">
        <f>IF(INDEX(Historical!$D$7:$D$1225,MATCH(B662,Historical!$B$7:$B$1249,0))=0,"n/a",(INDEX(Historical!$C$7:$C$1227,MATCH(B662,Historical!$B$7:$B$1249,0))/INDEX(Historical!$D$7:$D$1225,MATCH(B662,Historical!$B$7:$B$1249,0))-1)*100)</f>
        <v>1.449275362318847</v>
      </c>
      <c r="T662" s="667">
        <f>IF(INDEX(Historical!$F$7:$F$1218,MATCH(B662,Historical!$B$7:$B$1249,0))=0,"n/a",((INDEX(Historical!$C$7:$C$1227,MATCH(B662,Historical!$B$7:$B$1249,0))/INDEX(Historical!$F$7:$F$1218,MATCH(B662,Historical!$B$7:$B$1249,0)))^(1/3)-1)*100)</f>
        <v>1.470798766517678</v>
      </c>
      <c r="U662" s="667">
        <f>IF(INDEX(Historical!$H$7:$H$1218,MATCH(B662,Historical!$B$7:$B$1249,0))=0,"n/a",((INDEX(Historical!$C$7:$C$1227,MATCH(B662,Historical!$B$7:$B$1249,0))/INDEX(Historical!$H$7:$H$1218,MATCH(B662,Historical!$B$7:$B$1249,0)))^(1/5)-1)*100)</f>
        <v>1.3958888009833581</v>
      </c>
      <c r="V662" s="667">
        <f>IF(INDEX(Historical!$N$7:$N$1218,MATCH(B662,Historical!$B$7:$B$1249,0))=0,"n/a",((INDEX(Historical!$C$7:$C$1227,MATCH(B662,Historical!$B$7:$B$1249,0))/INDEX(Historical!$N$7:$N$1218,MATCH(B662,Historical!$B$7:$B$1249,0)))^(1/10)-1)*100)</f>
        <v>1.4482661324040746</v>
      </c>
      <c r="W662" s="668">
        <f t="shared" si="190"/>
        <v>0.9638344567695083</v>
      </c>
      <c r="X662" s="669">
        <f t="shared" si="191"/>
        <v>3.1724745476894502E-2</v>
      </c>
      <c r="Y662" s="834"/>
      <c r="Z662" s="618">
        <f t="shared" si="192"/>
        <v>36.55083655083655</v>
      </c>
      <c r="AA662" s="844">
        <f t="shared" si="193"/>
        <v>6.8880308880308885</v>
      </c>
      <c r="AB662" s="845">
        <v>12</v>
      </c>
      <c r="AC662" s="824">
        <v>7.77</v>
      </c>
      <c r="AD662" s="824" t="s">
        <v>135</v>
      </c>
      <c r="AE662" s="824">
        <v>8.1999999999999993</v>
      </c>
      <c r="AF662" s="824">
        <v>3.05</v>
      </c>
      <c r="AG662" s="824">
        <v>45.5</v>
      </c>
      <c r="AH662" s="824">
        <v>460.79999999999995</v>
      </c>
      <c r="AI662" s="824" t="s">
        <v>135</v>
      </c>
      <c r="AJ662" s="824">
        <v>44</v>
      </c>
      <c r="AK662" s="824" t="s">
        <v>135</v>
      </c>
      <c r="AL662" s="836">
        <v>720.54</v>
      </c>
      <c r="AM662" s="830">
        <v>1.7999999999999998</v>
      </c>
      <c r="AN662" s="824">
        <v>1.46</v>
      </c>
      <c r="AO662" s="705">
        <f t="shared" si="194"/>
        <v>-0.18571458331061041</v>
      </c>
      <c r="AP662" s="706">
        <f t="shared" si="195"/>
        <v>6.7023163047202781</v>
      </c>
      <c r="AQ662" s="846">
        <f t="shared" si="196"/>
        <v>-3.3712851316517911</v>
      </c>
      <c r="AR662" s="618">
        <f>INDEX(Historical!$C$7:$C$1227,MATCH(B662,Historical!$B$7:$B$1249,0))*IF(AH662="n/a",1.03,IF(AH662&lt;0,1.01,IF(AH662&gt;10,1.1,(1+AH662/100))))</f>
        <v>3.08</v>
      </c>
      <c r="AS662" s="844">
        <f t="shared" si="197"/>
        <v>3.1724000000000001</v>
      </c>
      <c r="AT662" s="844">
        <f t="shared" si="198"/>
        <v>3.2675720000000004</v>
      </c>
      <c r="AU662" s="844">
        <f t="shared" si="198"/>
        <v>3.3655991600000004</v>
      </c>
      <c r="AV662" s="844">
        <f t="shared" si="198"/>
        <v>3.4665671348000004</v>
      </c>
      <c r="AW662" s="618">
        <f t="shared" si="199"/>
        <v>16.3521382948</v>
      </c>
      <c r="AX662" s="713">
        <f t="shared" si="200"/>
        <v>30.553322673393126</v>
      </c>
      <c r="AY662" s="891">
        <v>0.83</v>
      </c>
      <c r="AZ662" s="830">
        <v>28.27</v>
      </c>
      <c r="BA662" s="830">
        <v>-14.399999999999999</v>
      </c>
      <c r="BB662" s="830">
        <v>12.950000000000001</v>
      </c>
      <c r="BC662" s="830">
        <v>0.98</v>
      </c>
      <c r="BD662" s="865"/>
      <c r="BE662" s="594">
        <v>1986</v>
      </c>
      <c r="BF662" s="856">
        <f t="shared" si="201"/>
        <v>4</v>
      </c>
      <c r="BG662" s="840">
        <v>17.7</v>
      </c>
      <c r="BH662" s="823" t="s">
        <v>4455</v>
      </c>
      <c r="BI662" s="823" t="s">
        <v>4457</v>
      </c>
    </row>
    <row r="663" spans="1:61" s="822" customFormat="1" ht="12.75" hidden="1" customHeight="1" x14ac:dyDescent="0.2">
      <c r="A663" s="829" t="s">
        <v>5158</v>
      </c>
      <c r="B663" s="575" t="s">
        <v>363</v>
      </c>
      <c r="C663" s="889" t="s">
        <v>107</v>
      </c>
      <c r="D663" s="889" t="s">
        <v>4205</v>
      </c>
      <c r="E663" s="699">
        <v>30</v>
      </c>
      <c r="F663" s="1153">
        <v>104</v>
      </c>
      <c r="G663" s="1153" t="s">
        <v>36</v>
      </c>
      <c r="H663" s="1153" t="s">
        <v>36</v>
      </c>
      <c r="I663">
        <v>81.02</v>
      </c>
      <c r="J663" s="618">
        <f t="shared" si="187"/>
        <v>1.8760799802517898</v>
      </c>
      <c r="K663" s="842">
        <v>0.38</v>
      </c>
      <c r="L663" s="845">
        <v>4</v>
      </c>
      <c r="M663" s="609">
        <f t="shared" si="188"/>
        <v>1.52</v>
      </c>
      <c r="N663" s="828" t="s">
        <v>162</v>
      </c>
      <c r="O663" s="701">
        <v>0.37</v>
      </c>
      <c r="P663" s="603">
        <v>44904</v>
      </c>
      <c r="Q663" s="603">
        <v>44929</v>
      </c>
      <c r="R663" s="609">
        <f t="shared" si="189"/>
        <v>2.7027027027027053</v>
      </c>
      <c r="S663" s="667">
        <f>IF(INDEX(Historical!$D$7:$D$1225,MATCH(B663,Historical!$B$7:$B$1249,0))=0,"n/a",(INDEX(Historical!$C$7:$C$1227,MATCH(B663,Historical!$B$7:$B$1249,0))/INDEX(Historical!$D$7:$D$1225,MATCH(B663,Historical!$B$7:$B$1249,0))-1)*100)</f>
        <v>7.258064516129048</v>
      </c>
      <c r="T663" s="667">
        <f>IF(INDEX(Historical!$F$7:$F$1218,MATCH(B663,Historical!$B$7:$B$1249,0))=0,"n/a",((INDEX(Historical!$C$7:$C$1227,MATCH(B663,Historical!$B$7:$B$1249,0))/INDEX(Historical!$F$7:$F$1218,MATCH(B663,Historical!$B$7:$B$1249,0)))^(1/3)-1)*100)</f>
        <v>5.1192010553945844</v>
      </c>
      <c r="U663" s="667">
        <f>IF(INDEX(Historical!$H$7:$H$1218,MATCH(B663,Historical!$B$7:$B$1249,0))=0,"n/a",((INDEX(Historical!$C$7:$C$1227,MATCH(B663,Historical!$B$7:$B$1249,0))/INDEX(Historical!$H$7:$H$1218,MATCH(B663,Historical!$B$7:$B$1249,0)))^(1/5)-1)*100)</f>
        <v>6.2980048262344379</v>
      </c>
      <c r="V663" s="667">
        <f>IF(INDEX(Historical!$N$7:$N$1218,MATCH(B663,Historical!$B$7:$B$1249,0))=0,"n/a",((INDEX(Historical!$C$7:$C$1227,MATCH(B663,Historical!$B$7:$B$1249,0))/INDEX(Historical!$N$7:$N$1218,MATCH(B663,Historical!$B$7:$B$1249,0)))^(1/10)-1)*100)</f>
        <v>5.4813559178531701</v>
      </c>
      <c r="W663" s="668">
        <f t="shared" si="190"/>
        <v>1.1489866596185414</v>
      </c>
      <c r="X663" s="669">
        <f t="shared" si="191"/>
        <v>0.34228287099100208</v>
      </c>
      <c r="Y663" s="834"/>
      <c r="Z663" s="618">
        <f t="shared" si="192"/>
        <v>18.07372175980975</v>
      </c>
      <c r="AA663" s="844">
        <f t="shared" si="193"/>
        <v>9.6337693222354339</v>
      </c>
      <c r="AB663" s="845">
        <v>12</v>
      </c>
      <c r="AC663" s="824">
        <v>8.41</v>
      </c>
      <c r="AD663" s="824" t="s">
        <v>135</v>
      </c>
      <c r="AE663" s="824">
        <v>4.0999999999999996</v>
      </c>
      <c r="AF663" s="824">
        <v>1.6</v>
      </c>
      <c r="AG663" s="824">
        <v>14.799999999999999</v>
      </c>
      <c r="AH663" s="824">
        <v>22.2</v>
      </c>
      <c r="AI663" s="824">
        <v>-8.6199999999999992</v>
      </c>
      <c r="AJ663" s="824">
        <v>18.399999999999999</v>
      </c>
      <c r="AK663" s="824" t="s">
        <v>135</v>
      </c>
      <c r="AL663" s="836">
        <v>4059.9999999999995</v>
      </c>
      <c r="AM663" s="830">
        <v>0.8</v>
      </c>
      <c r="AN663" s="824">
        <v>0.15</v>
      </c>
      <c r="AO663" s="705">
        <f t="shared" si="194"/>
        <v>-1.4596845157492062</v>
      </c>
      <c r="AP663" s="706">
        <f t="shared" si="195"/>
        <v>8.1740848064862277</v>
      </c>
      <c r="AQ663" s="846">
        <f t="shared" si="196"/>
        <v>-17.231162827287605</v>
      </c>
      <c r="AR663" s="618">
        <f>INDEX(Historical!$C$7:$C$1227,MATCH(B663,Historical!$B$7:$B$1249,0))*IF(AH663="n/a",1.03,IF(AH663&lt;0,1.01,IF(AH663&gt;10,1.1,(1+AH663/100))))</f>
        <v>1.4630000000000003</v>
      </c>
      <c r="AS663" s="844">
        <f t="shared" si="197"/>
        <v>1.4776300000000002</v>
      </c>
      <c r="AT663" s="844">
        <f t="shared" si="198"/>
        <v>1.5219589000000002</v>
      </c>
      <c r="AU663" s="844">
        <f t="shared" si="198"/>
        <v>1.5676176670000004</v>
      </c>
      <c r="AV663" s="844">
        <f t="shared" si="198"/>
        <v>1.6146461970100003</v>
      </c>
      <c r="AW663" s="618">
        <f t="shared" si="199"/>
        <v>7.6448527640100021</v>
      </c>
      <c r="AX663" s="713">
        <f t="shared" si="200"/>
        <v>9.4357600148235043</v>
      </c>
      <c r="AY663" s="891">
        <v>0.85</v>
      </c>
      <c r="AZ663" s="830">
        <v>10.38</v>
      </c>
      <c r="BA663" s="830">
        <v>-23.810000000000002</v>
      </c>
      <c r="BB663" s="830">
        <v>-0.16999999999999998</v>
      </c>
      <c r="BC663" s="830">
        <v>-6.1</v>
      </c>
      <c r="BD663" s="865"/>
      <c r="BE663" s="594">
        <v>1993</v>
      </c>
      <c r="BF663" s="856">
        <f t="shared" si="201"/>
        <v>3</v>
      </c>
      <c r="BG663" s="840">
        <v>1</v>
      </c>
      <c r="BH663" s="823" t="s">
        <v>4455</v>
      </c>
      <c r="BI663" s="823" t="s">
        <v>4456</v>
      </c>
    </row>
    <row r="664" spans="1:61" s="822" customFormat="1" ht="12.75" hidden="1" customHeight="1" x14ac:dyDescent="0.2">
      <c r="A664" s="838" t="s">
        <v>5159</v>
      </c>
      <c r="B664" s="575" t="s">
        <v>1694</v>
      </c>
      <c r="C664" s="889" t="s">
        <v>107</v>
      </c>
      <c r="D664" s="889" t="s">
        <v>4205</v>
      </c>
      <c r="E664" s="699">
        <v>10</v>
      </c>
      <c r="F664" s="1153">
        <v>458</v>
      </c>
      <c r="G664" s="1153" t="s">
        <v>105</v>
      </c>
      <c r="H664" s="1153" t="s">
        <v>105</v>
      </c>
      <c r="I664">
        <v>24.1</v>
      </c>
      <c r="J664" s="618">
        <f t="shared" si="187"/>
        <v>5.809128630705394</v>
      </c>
      <c r="K664" s="835">
        <v>0.35</v>
      </c>
      <c r="L664" s="845">
        <v>4</v>
      </c>
      <c r="M664" s="609">
        <f t="shared" si="188"/>
        <v>1.4</v>
      </c>
      <c r="N664" s="828" t="s">
        <v>121</v>
      </c>
      <c r="O664" s="700">
        <v>0.33</v>
      </c>
      <c r="P664" s="603">
        <v>44588</v>
      </c>
      <c r="Q664" s="603">
        <v>44595</v>
      </c>
      <c r="R664" s="609">
        <f t="shared" si="189"/>
        <v>6.060606060606049</v>
      </c>
      <c r="S664" s="667">
        <f>IF(INDEX(Historical!$D$7:$D$1225,MATCH(B664,Historical!$B$7:$B$1249,0))=0,"n/a",(INDEX(Historical!$C$7:$C$1227,MATCH(B664,Historical!$B$7:$B$1249,0))/INDEX(Historical!$D$7:$D$1225,MATCH(B664,Historical!$B$7:$B$1249,0))-1)*100)</f>
        <v>3.125</v>
      </c>
      <c r="T664" s="667">
        <f>IF(INDEX(Historical!$F$7:$F$1218,MATCH(B664,Historical!$B$7:$B$1249,0))=0,"n/a",((INDEX(Historical!$C$7:$C$1227,MATCH(B664,Historical!$B$7:$B$1249,0))/INDEX(Historical!$F$7:$F$1218,MATCH(B664,Historical!$B$7:$B$1249,0)))^(1/3)-1)*100)</f>
        <v>3.228011545636722</v>
      </c>
      <c r="U664" s="667">
        <f>IF(INDEX(Historical!$H$7:$H$1218,MATCH(B664,Historical!$B$7:$B$1249,0))=0,"n/a",((INDEX(Historical!$C$7:$C$1227,MATCH(B664,Historical!$B$7:$B$1249,0))/INDEX(Historical!$H$7:$H$1218,MATCH(B664,Historical!$B$7:$B$1249,0)))^(1/5)-1)*100)</f>
        <v>3.5261802757145189</v>
      </c>
      <c r="V664" s="667">
        <f>IF(INDEX(Historical!$N$7:$N$1218,MATCH(B664,Historical!$B$7:$B$1249,0))=0,"n/a",((INDEX(Historical!$C$7:$C$1227,MATCH(B664,Historical!$B$7:$B$1249,0))/INDEX(Historical!$N$7:$N$1218,MATCH(B664,Historical!$B$7:$B$1249,0)))^(1/10)-1)*100)</f>
        <v>2.8152162072626385</v>
      </c>
      <c r="W664" s="668">
        <f t="shared" si="190"/>
        <v>1.2525433274424</v>
      </c>
      <c r="X664" s="669">
        <f t="shared" si="191"/>
        <v>0.3962000309791594</v>
      </c>
      <c r="Y664" s="631"/>
      <c r="Z664" s="618">
        <f t="shared" si="192"/>
        <v>50.359712230215827</v>
      </c>
      <c r="AA664" s="844">
        <f t="shared" si="193"/>
        <v>8.6690647482014391</v>
      </c>
      <c r="AB664" s="845">
        <v>12</v>
      </c>
      <c r="AC664" s="824">
        <v>2.78</v>
      </c>
      <c r="AD664" s="824" t="s">
        <v>135</v>
      </c>
      <c r="AE664" s="824">
        <v>2.73</v>
      </c>
      <c r="AF664" s="824">
        <v>2.2599999999999998</v>
      </c>
      <c r="AG664" s="824">
        <v>19.100000000000001</v>
      </c>
      <c r="AH664" s="824">
        <v>2.5</v>
      </c>
      <c r="AI664" s="824" t="s">
        <v>135</v>
      </c>
      <c r="AJ664" s="824">
        <v>8.9</v>
      </c>
      <c r="AK664" s="824" t="s">
        <v>135</v>
      </c>
      <c r="AL664" s="836">
        <v>113.43</v>
      </c>
      <c r="AM664" s="830">
        <v>0.1</v>
      </c>
      <c r="AN664" s="824">
        <v>0.33</v>
      </c>
      <c r="AO664" s="705">
        <f t="shared" si="194"/>
        <v>0.66624415821847371</v>
      </c>
      <c r="AP664" s="706">
        <f t="shared" si="195"/>
        <v>9.3353089064199128</v>
      </c>
      <c r="AQ664" s="846">
        <f t="shared" si="196"/>
        <v>-6.6855106381644935</v>
      </c>
      <c r="AR664" s="618">
        <f>INDEX(Historical!$C$7:$C$1227,MATCH(B664,Historical!$B$7:$B$1249,0))*IF(AH664="n/a",1.03,IF(AH664&lt;0,1.01,IF(AH664&gt;10,1.1,(1+AH664/100))))</f>
        <v>1.353</v>
      </c>
      <c r="AS664" s="844">
        <f t="shared" si="197"/>
        <v>1.3935900000000001</v>
      </c>
      <c r="AT664" s="844">
        <f t="shared" si="198"/>
        <v>1.4353977000000002</v>
      </c>
      <c r="AU664" s="844">
        <f t="shared" si="198"/>
        <v>1.4784596310000002</v>
      </c>
      <c r="AV664" s="844">
        <f t="shared" si="198"/>
        <v>1.5228134199300003</v>
      </c>
      <c r="AW664" s="618">
        <f t="shared" si="199"/>
        <v>7.1832607509300006</v>
      </c>
      <c r="AX664" s="713">
        <f t="shared" si="200"/>
        <v>29.806061207178423</v>
      </c>
      <c r="AY664" s="891">
        <v>0.78</v>
      </c>
      <c r="AZ664" s="830">
        <v>16.72</v>
      </c>
      <c r="BA664" s="830">
        <v>-24.77</v>
      </c>
      <c r="BB664" s="830">
        <v>3.8</v>
      </c>
      <c r="BC664" s="830">
        <v>-8.99</v>
      </c>
      <c r="BD664" s="865"/>
      <c r="BE664" s="594">
        <v>2013</v>
      </c>
      <c r="BF664" s="856">
        <f t="shared" si="201"/>
        <v>1</v>
      </c>
      <c r="BG664" s="840">
        <v>1</v>
      </c>
      <c r="BH664" s="823" t="s">
        <v>4455</v>
      </c>
      <c r="BI664" s="823" t="s">
        <v>4456</v>
      </c>
    </row>
    <row r="665" spans="1:61" s="822" customFormat="1" ht="12.75" hidden="1" customHeight="1" x14ac:dyDescent="0.2">
      <c r="A665" s="822" t="s">
        <v>5160</v>
      </c>
      <c r="B665" s="575" t="s">
        <v>1702</v>
      </c>
      <c r="C665" s="889" t="s">
        <v>152</v>
      </c>
      <c r="D665" s="889" t="s">
        <v>4188</v>
      </c>
      <c r="E665" s="699">
        <v>13</v>
      </c>
      <c r="F665" s="1153">
        <v>291</v>
      </c>
      <c r="G665" s="1153" t="s">
        <v>105</v>
      </c>
      <c r="H665" s="1153" t="s">
        <v>105</v>
      </c>
      <c r="I665" t="n">
        <v>539.2</v>
      </c>
      <c r="J665" s="618">
        <f t="shared" si="187"/>
        <v>1.224035608308605</v>
      </c>
      <c r="K665" s="835">
        <v>1.65</v>
      </c>
      <c r="L665" s="845">
        <v>4</v>
      </c>
      <c r="M665" s="609">
        <f t="shared" si="188"/>
        <v>6.6</v>
      </c>
      <c r="N665" s="828" t="s">
        <v>193</v>
      </c>
      <c r="O665" s="700">
        <v>1.45</v>
      </c>
      <c r="P665" s="603">
        <v>44728</v>
      </c>
      <c r="Q665" s="603">
        <v>44740</v>
      </c>
      <c r="R665" s="609">
        <f t="shared" si="189"/>
        <v>13.793103448275859</v>
      </c>
      <c r="S665" s="667">
        <f>IF(INDEX(Historical!$D$7:$D$1225,MATCH(B665,Historical!$B$7:$B$1249,0))=0,"n/a",(INDEX(Historical!$C$7:$C$1227,MATCH(B665,Historical!$B$7:$B$1249,0))/INDEX(Historical!$D$7:$D$1225,MATCH(B665,Historical!$B$7:$B$1249,0))-1)*100)</f>
        <v>15.942028985507228</v>
      </c>
      <c r="T665" s="667">
        <f>IF(INDEX(Historical!$F$7:$F$1218,MATCH(B665,Historical!$B$7:$B$1249,0))=0,"n/a",((INDEX(Historical!$C$7:$C$1227,MATCH(B665,Historical!$B$7:$B$1249,0))/INDEX(Historical!$F$7:$F$1218,MATCH(B665,Historical!$B$7:$B$1249,0)))^(1/3)-1)*100)</f>
        <v>17.523029276290835</v>
      </c>
      <c r="U665" s="667">
        <f>IF(INDEX(Historical!$H$7:$H$1218,MATCH(B665,Historical!$B$7:$B$1249,0))=0,"n/a",((INDEX(Historical!$C$7:$C$1227,MATCH(B665,Historical!$B$7:$B$1249,0))/INDEX(Historical!$H$7:$H$1218,MATCH(B665,Historical!$B$7:$B$1249,0)))^(1/5)-1)*100)</f>
        <v>18.714804762633207</v>
      </c>
      <c r="V665" s="667">
        <f>IF(INDEX(Historical!$N$7:$N$1218,MATCH(B665,Historical!$B$7:$B$1249,0))=0,"n/a",((INDEX(Historical!$C$7:$C$1227,MATCH(B665,Historical!$B$7:$B$1249,0))/INDEX(Historical!$N$7:$N$1218,MATCH(B665,Historical!$B$7:$B$1249,0)))^(1/10)-1)*100)</f>
        <v>24.76943067523958</v>
      </c>
      <c r="W665" s="668">
        <f t="shared" si="190"/>
        <v>0.75556055397515476</v>
      </c>
      <c r="X665" s="669">
        <f t="shared" si="191"/>
        <v>0.93108481406135357</v>
      </c>
      <c r="Y665" s="833"/>
      <c r="Z665" s="618">
        <f t="shared" si="192"/>
        <v>32.33708966193042</v>
      </c>
      <c r="AA665" s="844">
        <f t="shared" si="193"/>
        <v>26.418422341989224</v>
      </c>
      <c r="AB665" s="845">
        <v>12</v>
      </c>
      <c r="AC665" s="824">
        <v>20.41</v>
      </c>
      <c r="AD665" s="824">
        <v>1.82</v>
      </c>
      <c r="AE665" s="824">
        <v>1.55</v>
      </c>
      <c r="AF665" s="824">
        <v>6.61</v>
      </c>
      <c r="AG665" s="824">
        <v>26.6</v>
      </c>
      <c r="AH665" s="824">
        <v>12.8</v>
      </c>
      <c r="AI665" s="824">
        <v>13.209999999999999</v>
      </c>
      <c r="AJ665" s="824">
        <v>20.100000000000001</v>
      </c>
      <c r="AK665" s="824">
        <v>14.219999999999999</v>
      </c>
      <c r="AL665" s="836">
        <v>487170</v>
      </c>
      <c r="AM665" s="830">
        <v>0.1</v>
      </c>
      <c r="AN665" s="824">
        <v>0.65</v>
      </c>
      <c r="AO665" s="705">
        <f t="shared" si="194"/>
        <v>-6.4795819710474127</v>
      </c>
      <c r="AP665" s="706">
        <f t="shared" si="195"/>
        <v>19.938840370941811</v>
      </c>
      <c r="AQ665" s="846">
        <f t="shared" si="196"/>
        <v>178.58832366099605</v>
      </c>
      <c r="AR665" s="618">
        <f>INDEX(Historical!$C$7:$C$1227,MATCH(B665,Historical!$B$7:$B$1249,0))*IF(AH665="n/a",1.03,IF(AH665&lt;0,1.01,IF(AH665&gt;10,1.1,(1+AH665/100))))</f>
        <v>6.16</v>
      </c>
      <c r="AS665" s="844">
        <f t="shared" si="197"/>
        <v>6.7760000000000007</v>
      </c>
      <c r="AT665" s="844">
        <f t="shared" si="198"/>
        <v>7.4536000000000016</v>
      </c>
      <c r="AU665" s="844">
        <f t="shared" si="198"/>
        <v>8.1989600000000031</v>
      </c>
      <c r="AV665" s="844">
        <f t="shared" si="198"/>
        <v>9.0188560000000049</v>
      </c>
      <c r="AW665" s="618">
        <f t="shared" si="199"/>
        <v>37.607416000000008</v>
      </c>
      <c r="AX665" s="713">
        <f t="shared" si="200"/>
        <v>6.9746691394658766</v>
      </c>
      <c r="AY665" s="891">
        <v>0.74</v>
      </c>
      <c r="AZ665" s="830">
        <v>24.709999999999997</v>
      </c>
      <c r="BA665" s="830">
        <v>-1.8499999999999999</v>
      </c>
      <c r="BB665" s="830">
        <v>4.3999999999999995</v>
      </c>
      <c r="BC665" s="830">
        <v>6.8000000000000007</v>
      </c>
      <c r="BD665" s="865"/>
      <c r="BE665" s="594">
        <v>2010</v>
      </c>
      <c r="BF665" s="856">
        <f t="shared" si="201"/>
        <v>1</v>
      </c>
      <c r="BG665" s="840">
        <v>8.6</v>
      </c>
      <c r="BH665" s="823" t="s">
        <v>4455</v>
      </c>
      <c r="BI665" s="823" t="s">
        <v>4456</v>
      </c>
    </row>
    <row r="666" spans="1:61" s="822" customFormat="1" ht="12.75" hidden="1" customHeight="1" x14ac:dyDescent="0.2">
      <c r="A666" s="822" t="s">
        <v>1705</v>
      </c>
      <c r="B666" s="575" t="s">
        <v>1706</v>
      </c>
      <c r="C666" s="889" t="s">
        <v>107</v>
      </c>
      <c r="D666" s="889" t="s">
        <v>117</v>
      </c>
      <c r="E666" s="699">
        <v>14</v>
      </c>
      <c r="F666" s="1153">
        <v>263</v>
      </c>
      <c r="G666" s="1153" t="s">
        <v>114</v>
      </c>
      <c r="H666" s="1153" t="s">
        <v>114</v>
      </c>
      <c r="I666" t="n">
        <v>39.99</v>
      </c>
      <c r="J666" s="618">
        <f t="shared" si="187"/>
        <v>3.3008252063015755</v>
      </c>
      <c r="K666" s="835">
        <v>0.33</v>
      </c>
      <c r="L666" s="845">
        <v>4</v>
      </c>
      <c r="M666" s="609">
        <f t="shared" si="188"/>
        <v>1.32</v>
      </c>
      <c r="N666" s="828" t="s">
        <v>235</v>
      </c>
      <c r="O666" s="700">
        <v>0.3</v>
      </c>
      <c r="P666" s="603">
        <v>44770</v>
      </c>
      <c r="Q666" s="603">
        <v>44792</v>
      </c>
      <c r="R666" s="609">
        <f t="shared" si="189"/>
        <v>10.000000000000009</v>
      </c>
      <c r="S666" s="667">
        <f>IF(INDEX(Historical!$D$7:$D$1225,MATCH(B666,Historical!$B$7:$B$1249,0))=0,"n/a",(INDEX(Historical!$C$7:$C$1227,MATCH(B666,Historical!$B$7:$B$1249,0))/INDEX(Historical!$D$7:$D$1225,MATCH(B666,Historical!$B$7:$B$1249,0))-1)*100)</f>
        <v>2.6315789473684292</v>
      </c>
      <c r="T666" s="667">
        <f>IF(INDEX(Historical!$F$7:$F$1218,MATCH(B666,Historical!$B$7:$B$1249,0))=0,"n/a",((INDEX(Historical!$C$7:$C$1227,MATCH(B666,Historical!$B$7:$B$1249,0))/INDEX(Historical!$F$7:$F$1218,MATCH(B666,Historical!$B$7:$B$1249,0)))^(1/3)-1)*100)</f>
        <v>6.0848244434812182</v>
      </c>
      <c r="U666" s="667">
        <f>IF(INDEX(Historical!$H$7:$H$1218,MATCH(B666,Historical!$B$7:$B$1249,0))=0,"n/a",((INDEX(Historical!$C$7:$C$1227,MATCH(B666,Historical!$B$7:$B$1249,0))/INDEX(Historical!$H$7:$H$1218,MATCH(B666,Historical!$B$7:$B$1249,0)))^(1/5)-1)*100)</f>
        <v>8.7274061210073093</v>
      </c>
      <c r="V666" s="667">
        <f>IF(INDEX(Historical!$N$7:$N$1218,MATCH(B666,Historical!$B$7:$B$1249,0))=0,"n/a",((INDEX(Historical!$C$7:$C$1227,MATCH(B666,Historical!$B$7:$B$1249,0))/INDEX(Historical!$N$7:$N$1218,MATCH(B666,Historical!$B$7:$B$1249,0)))^(1/10)-1)*100)</f>
        <v>11.470224709882659</v>
      </c>
      <c r="W666" s="668">
        <f t="shared" si="190"/>
        <v>0.76087490365274557</v>
      </c>
      <c r="X666" s="669">
        <f t="shared" si="191"/>
        <v>21.818515302518271</v>
      </c>
      <c r="Y666" s="640"/>
      <c r="Z666" s="618">
        <f t="shared" si="192"/>
        <v>22.372881355932204</v>
      </c>
      <c r="AA666" s="844">
        <f t="shared" si="193"/>
        <v>6.7779661016949149</v>
      </c>
      <c r="AB666" s="845">
        <v>12</v>
      </c>
      <c r="AC666" s="824">
        <v>5.9</v>
      </c>
      <c r="AD666" s="824">
        <v>0.45</v>
      </c>
      <c r="AE666" s="824">
        <v>0.7</v>
      </c>
      <c r="AF666" s="824">
        <v>0.96</v>
      </c>
      <c r="AG666" s="824">
        <v>11.799999999999999</v>
      </c>
      <c r="AH666" s="824">
        <v>3.4000000000000004</v>
      </c>
      <c r="AI666" s="824">
        <v>0.62</v>
      </c>
      <c r="AJ666" s="824">
        <v>0.4</v>
      </c>
      <c r="AK666" s="824">
        <v>15.75</v>
      </c>
      <c r="AL666" s="836">
        <v>8420</v>
      </c>
      <c r="AM666" s="830">
        <v>0.89999999999999991</v>
      </c>
      <c r="AN666" s="824">
        <v>0.4</v>
      </c>
      <c r="AO666" s="705">
        <f t="shared" si="194"/>
        <v>5.250265225613969</v>
      </c>
      <c r="AP666" s="706">
        <f t="shared" si="195"/>
        <v>12.028231327308884</v>
      </c>
      <c r="AQ666" s="846">
        <f t="shared" si="196"/>
        <v>-46.22331171046482</v>
      </c>
      <c r="AR666" s="618">
        <f>INDEX(Historical!$C$7:$C$1227,MATCH(B666,Historical!$B$7:$B$1249,0))*IF(AH666="n/a",1.03,IF(AH666&lt;0,1.01,IF(AH666&gt;10,1.1,(1+AH666/100))))</f>
        <v>1.2097799999999999</v>
      </c>
      <c r="AS666" s="844">
        <f t="shared" si="197"/>
        <v>1.2172806359999999</v>
      </c>
      <c r="AT666" s="844">
        <f t="shared" si="198"/>
        <v>1.3390086995999999</v>
      </c>
      <c r="AU666" s="844">
        <f t="shared" si="198"/>
        <v>1.4729095695600001</v>
      </c>
      <c r="AV666" s="844">
        <f t="shared" si="198"/>
        <v>1.6202005265160002</v>
      </c>
      <c r="AW666" s="618">
        <f t="shared" si="199"/>
        <v>6.859179431676</v>
      </c>
      <c r="AX666" s="713">
        <f t="shared" si="200"/>
        <v>17.152236638349585</v>
      </c>
      <c r="AY666" s="891">
        <v>1.1100000000000001</v>
      </c>
      <c r="AZ666" s="830">
        <v>89.570000000000007</v>
      </c>
      <c r="BA666" s="830">
        <v>-9.56</v>
      </c>
      <c r="BB666" s="830">
        <v>0.57000000000000006</v>
      </c>
      <c r="BC666" s="830">
        <v>18.18</v>
      </c>
      <c r="BD666" s="865"/>
      <c r="BE666" s="594">
        <v>2009</v>
      </c>
      <c r="BF666" s="856">
        <f t="shared" si="201"/>
        <v>1</v>
      </c>
      <c r="BG666" s="840">
        <v>1.7999999999999998</v>
      </c>
      <c r="BH666" s="823" t="s">
        <v>4455</v>
      </c>
      <c r="BI666" s="823" t="s">
        <v>4456</v>
      </c>
    </row>
    <row r="667" spans="1:61" s="822" customFormat="1" ht="12.75" customHeight="1" x14ac:dyDescent="0.2">
      <c r="A667" s="822" t="s">
        <v>4648</v>
      </c>
      <c r="B667" s="575" t="s">
        <v>143</v>
      </c>
      <c r="C667" s="889" t="s">
        <v>4061</v>
      </c>
      <c r="D667" s="889" t="s">
        <v>4192</v>
      </c>
      <c r="E667" s="699">
        <v>47</v>
      </c>
      <c r="F667" s="1153">
        <v>57</v>
      </c>
      <c r="G667" s="1153" t="s">
        <v>36</v>
      </c>
      <c r="H667" s="1153" t="s">
        <v>114</v>
      </c>
      <c r="I667" t="n">
        <v>257.2</v>
      </c>
      <c r="J667" s="618">
        <f t="shared" si="187"/>
        <v>1.9440124416796267</v>
      </c>
      <c r="K667" s="835">
        <v>1.25</v>
      </c>
      <c r="L667" s="845">
        <v>4</v>
      </c>
      <c r="M667" s="609">
        <f t="shared" si="188"/>
        <v>5</v>
      </c>
      <c r="N667" s="828" t="s">
        <v>144</v>
      </c>
      <c r="O667" s="700">
        <v>1.04</v>
      </c>
      <c r="P667" s="603">
        <v>44903</v>
      </c>
      <c r="Q667" s="603">
        <v>44927</v>
      </c>
      <c r="R667" s="609">
        <f t="shared" si="189"/>
        <v>20.192307692307686</v>
      </c>
      <c r="S667" s="667">
        <f>IF(INDEX(Historical!$D$7:$D$1225,MATCH(B667,Historical!$B$7:$B$1249,0))=0,"n/a",(INDEX(Historical!$C$7:$C$1227,MATCH(B667,Historical!$B$7:$B$1249,0))/INDEX(Historical!$D$7:$D$1225,MATCH(B667,Historical!$B$7:$B$1249,0))-1)*100)</f>
        <v>2.19780219780219</v>
      </c>
      <c r="T667" s="667">
        <f>IF(INDEX(Historical!$F$7:$F$1218,MATCH(B667,Historical!$B$7:$B$1249,0))=0,"n/a",((INDEX(Historical!$C$7:$C$1227,MATCH(B667,Historical!$B$7:$B$1249,0))/INDEX(Historical!$F$7:$F$1218,MATCH(B667,Historical!$B$7:$B$1249,0)))^(1/3)-1)*100)</f>
        <v>12.110512440831279</v>
      </c>
      <c r="U667" s="667">
        <f>IF(INDEX(Historical!$H$7:$H$1218,MATCH(B667,Historical!$B$7:$B$1249,0))=0,"n/a",((INDEX(Historical!$C$7:$C$1227,MATCH(B667,Historical!$B$7:$B$1249,0))/INDEX(Historical!$H$7:$H$1218,MATCH(B667,Historical!$B$7:$B$1249,0)))^(1/5)-1)*100)</f>
        <v>11.902919127544953</v>
      </c>
      <c r="V667" s="667">
        <f>IF(INDEX(Historical!$N$7:$N$1218,MATCH(B667,Historical!$B$7:$B$1249,0))=0,"n/a",((INDEX(Historical!$C$7:$C$1227,MATCH(B667,Historical!$B$7:$B$1249,0))/INDEX(Historical!$N$7:$N$1218,MATCH(B667,Historical!$B$7:$B$1249,0)))^(1/10)-1)*100)</f>
        <v>11.451721807144999</v>
      </c>
      <c r="W667" s="668">
        <f t="shared" si="190"/>
        <v>1.0393999546966328</v>
      </c>
      <c r="X667" s="669">
        <f t="shared" si="191"/>
        <v>0.99190992729541272</v>
      </c>
      <c r="Y667" s="833"/>
      <c r="Z667" s="618">
        <f t="shared" si="192"/>
        <v>69.252077562326875</v>
      </c>
      <c r="AA667" s="844">
        <f t="shared" si="193"/>
        <v>35.62326869806094</v>
      </c>
      <c r="AB667" s="845">
        <v>6</v>
      </c>
      <c r="AC667" s="824">
        <v>7.22</v>
      </c>
      <c r="AD667" s="824">
        <v>2.38</v>
      </c>
      <c r="AE667" s="824">
        <v>6.3</v>
      </c>
      <c r="AF667" s="824">
        <v>41.39</v>
      </c>
      <c r="AG667" s="824">
        <v>80.5</v>
      </c>
      <c r="AH667" s="824">
        <v>15.4</v>
      </c>
      <c r="AI667" s="824">
        <v>11.08</v>
      </c>
      <c r="AJ667" s="824">
        <v>12</v>
      </c>
      <c r="AK667" s="824">
        <v>14.96</v>
      </c>
      <c r="AL667" s="836">
        <v>106390</v>
      </c>
      <c r="AM667" s="830">
        <v>0.1</v>
      </c>
      <c r="AN667" s="824">
        <v>1.1599999999999999</v>
      </c>
      <c r="AO667" s="705">
        <f t="shared" si="194"/>
        <v>-21.77633712883636</v>
      </c>
      <c r="AP667" s="706">
        <f t="shared" si="195"/>
        <v>13.84693156922458</v>
      </c>
      <c r="AQ667" s="846">
        <f t="shared" si="196"/>
        <v>709.51208663346301</v>
      </c>
      <c r="AR667" s="618">
        <f>INDEX(Historical!$C$7:$C$1227,MATCH(B667,Historical!$B$7:$B$1249,0))*IF(AH667="n/a",1.03,IF(AH667&lt;0,1.01,IF(AH667&gt;10,1.1,(1+AH667/100))))</f>
        <v>4.0920000000000005</v>
      </c>
      <c r="AS667" s="844">
        <f t="shared" si="197"/>
        <v>4.5012000000000008</v>
      </c>
      <c r="AT667" s="844">
        <f t="shared" si="198"/>
        <v>4.9513200000000008</v>
      </c>
      <c r="AU667" s="844">
        <f t="shared" si="198"/>
        <v>5.4464520000000016</v>
      </c>
      <c r="AV667" s="844">
        <f t="shared" si="198"/>
        <v>5.9910972000000022</v>
      </c>
      <c r="AW667" s="618">
        <f t="shared" si="199"/>
        <v>24.982069200000005</v>
      </c>
      <c r="AX667" s="713">
        <f t="shared" si="200"/>
        <v>9.713090668740282</v>
      </c>
      <c r="AY667" s="891">
        <v>0.84</v>
      </c>
      <c r="AZ667" s="830">
        <v>37.39</v>
      </c>
      <c r="BA667" s="830">
        <v>-0.3</v>
      </c>
      <c r="BB667" s="830">
        <v>10.280000000000001</v>
      </c>
      <c r="BC667" s="830">
        <v>16.079999999999998</v>
      </c>
      <c r="BD667" s="865"/>
      <c r="BE667" s="594">
        <v>1976</v>
      </c>
      <c r="BF667" s="856">
        <f t="shared" si="201"/>
        <v>5</v>
      </c>
      <c r="BG667" s="840">
        <v>5</v>
      </c>
      <c r="BH667" s="823" t="s">
        <v>4455</v>
      </c>
      <c r="BI667" s="823" t="s">
        <v>4456</v>
      </c>
    </row>
    <row r="668" spans="1:61" s="822" customFormat="1" ht="12.75" hidden="1" customHeight="1" x14ac:dyDescent="0.2">
      <c r="A668" s="829" t="s">
        <v>5162</v>
      </c>
      <c r="B668" s="575" t="s">
        <v>3840</v>
      </c>
      <c r="C668" s="889" t="s">
        <v>107</v>
      </c>
      <c r="D668" s="889" t="s">
        <v>4205</v>
      </c>
      <c r="E668" s="699">
        <v>10</v>
      </c>
      <c r="F668" s="1153">
        <v>489</v>
      </c>
      <c r="G668" s="1155" t="s">
        <v>105</v>
      </c>
      <c r="H668" s="1155" t="s">
        <v>105</v>
      </c>
      <c r="I668">
        <v>27.37</v>
      </c>
      <c r="J668" s="618">
        <f t="shared" si="187"/>
        <v>1.6075995615637557</v>
      </c>
      <c r="K668" s="835">
        <v>0.11</v>
      </c>
      <c r="L668" s="845">
        <v>4</v>
      </c>
      <c r="M668" s="609">
        <f t="shared" si="188"/>
        <v>0.44</v>
      </c>
      <c r="N668" s="828" t="s">
        <v>150</v>
      </c>
      <c r="O668" s="700">
        <v>0.1</v>
      </c>
      <c r="P668" s="603">
        <v>44721</v>
      </c>
      <c r="Q668" s="603">
        <v>44736</v>
      </c>
      <c r="R668" s="609">
        <f t="shared" si="189"/>
        <v>9.9999999999999947</v>
      </c>
      <c r="S668" s="667">
        <f>IF(INDEX(Historical!$D$7:$D$1225,MATCH(B668,Historical!$B$7:$B$1249,0))=0,"n/a",(INDEX(Historical!$C$7:$C$1227,MATCH(B668,Historical!$B$7:$B$1249,0))/INDEX(Historical!$D$7:$D$1225,MATCH(B668,Historical!$B$7:$B$1249,0))-1)*100)</f>
        <v>12.5</v>
      </c>
      <c r="T668" s="667">
        <f>IF(INDEX(Historical!$F$7:$F$1218,MATCH(B668,Historical!$B$7:$B$1249,0))=0,"n/a",((INDEX(Historical!$C$7:$C$1227,MATCH(B668,Historical!$B$7:$B$1249,0))/INDEX(Historical!$F$7:$F$1218,MATCH(B668,Historical!$B$7:$B$1249,0)))^(1/3)-1)*100)</f>
        <v>10.064241629820891</v>
      </c>
      <c r="U668" s="667">
        <f>IF(INDEX(Historical!$H$7:$H$1218,MATCH(B668,Historical!$B$7:$B$1249,0))=0,"n/a",((INDEX(Historical!$C$7:$C$1227,MATCH(B668,Historical!$B$7:$B$1249,0))/INDEX(Historical!$H$7:$H$1218,MATCH(B668,Historical!$B$7:$B$1249,0)))^(1/5)-1)*100)</f>
        <v>14.869835499703509</v>
      </c>
      <c r="V668" s="667" t="str">
        <f>IF(INDEX(Historical!$N$7:$N$1218,MATCH(B668,Historical!$B$7:$B$1249,0))=0,"n/a",((INDEX(Historical!$C$7:$C$1227,MATCH(B668,Historical!$B$7:$B$1249,0))/INDEX(Historical!$N$7:$N$1218,MATCH(B668,Historical!$B$7:$B$1249,0)))^(1/10)-1)*100)</f>
        <v>n/a</v>
      </c>
      <c r="W668" s="668" t="str">
        <f t="shared" si="190"/>
        <v>n/a</v>
      </c>
      <c r="X668" s="669">
        <f t="shared" si="191"/>
        <v>0.74722791455796522</v>
      </c>
      <c r="Y668" s="640"/>
      <c r="Z668" s="618">
        <f t="shared" si="192"/>
        <v>12.256267409470754</v>
      </c>
      <c r="AA668" s="844">
        <f t="shared" si="193"/>
        <v>7.623955431754875</v>
      </c>
      <c r="AB668" s="845">
        <v>12</v>
      </c>
      <c r="AC668" s="824">
        <v>3.59</v>
      </c>
      <c r="AD668" s="824" t="s">
        <v>135</v>
      </c>
      <c r="AE668" s="824">
        <v>3.22</v>
      </c>
      <c r="AF668" s="824">
        <v>1.29</v>
      </c>
      <c r="AG668" s="824">
        <v>17.599999999999998</v>
      </c>
      <c r="AH668" s="824">
        <v>56.599999999999994</v>
      </c>
      <c r="AI668" s="824">
        <v>8.0399999999999991</v>
      </c>
      <c r="AJ668" s="824">
        <v>19.900000000000002</v>
      </c>
      <c r="AK668" s="824" t="s">
        <v>135</v>
      </c>
      <c r="AL668" s="836">
        <v>298.35000000000002</v>
      </c>
      <c r="AM668" s="830">
        <v>2.5</v>
      </c>
      <c r="AN668" s="824">
        <v>0.04</v>
      </c>
      <c r="AO668" s="705">
        <f t="shared" si="194"/>
        <v>8.853479629512389</v>
      </c>
      <c r="AP668" s="706">
        <f t="shared" si="195"/>
        <v>16.477435061267265</v>
      </c>
      <c r="AQ668" s="846">
        <f t="shared" si="196"/>
        <v>-33.885948688098111</v>
      </c>
      <c r="AR668" s="618">
        <f>INDEX(Historical!$C$7:$C$1227,MATCH(B668,Historical!$B$7:$B$1249,0))*IF(AH668="n/a",1.03,IF(AH668&lt;0,1.01,IF(AH668&gt;10,1.1,(1+AH668/100))))</f>
        <v>0.39600000000000002</v>
      </c>
      <c r="AS668" s="844">
        <f t="shared" si="197"/>
        <v>0.42783840000000001</v>
      </c>
      <c r="AT668" s="844">
        <f t="shared" si="198"/>
        <v>0.44067355200000002</v>
      </c>
      <c r="AU668" s="844">
        <f t="shared" si="198"/>
        <v>0.45389375856000003</v>
      </c>
      <c r="AV668" s="844">
        <f t="shared" si="198"/>
        <v>0.46751057131680002</v>
      </c>
      <c r="AW668" s="618">
        <f t="shared" si="199"/>
        <v>2.1859162818768003</v>
      </c>
      <c r="AX668" s="713">
        <f t="shared" si="200"/>
        <v>7.9865410371823167</v>
      </c>
      <c r="AY668" s="891">
        <v>1.06</v>
      </c>
      <c r="AZ668" s="830">
        <v>16.23</v>
      </c>
      <c r="BA668" s="830">
        <v>-9.120000000000001</v>
      </c>
      <c r="BB668" s="830">
        <v>4.9000000000000004</v>
      </c>
      <c r="BC668" s="830">
        <v>2.58</v>
      </c>
      <c r="BD668" s="865"/>
      <c r="BE668" s="594">
        <v>2013</v>
      </c>
      <c r="BF668" s="856">
        <f t="shared" si="201"/>
        <v>1</v>
      </c>
      <c r="BG668" s="840">
        <v>1.7999999999999998</v>
      </c>
      <c r="BH668" s="823" t="s">
        <v>4455</v>
      </c>
      <c r="BI668" s="823" t="s">
        <v>4456</v>
      </c>
    </row>
    <row r="669" spans="1:61" s="822" customFormat="1" ht="12.75" hidden="1" customHeight="1" x14ac:dyDescent="0.2">
      <c r="A669" s="822" t="s">
        <v>5163</v>
      </c>
      <c r="B669" s="575" t="s">
        <v>1700</v>
      </c>
      <c r="C669" s="889" t="s">
        <v>111</v>
      </c>
      <c r="D669" s="889" t="s">
        <v>4221</v>
      </c>
      <c r="E669" s="699">
        <v>13</v>
      </c>
      <c r="F669" s="1153">
        <v>277</v>
      </c>
      <c r="G669" s="1128" t="s">
        <v>114</v>
      </c>
      <c r="H669" s="1128" t="s">
        <v>114</v>
      </c>
      <c r="I669" t="n">
        <v>177.64</v>
      </c>
      <c r="J669" s="618">
        <f t="shared" si="187"/>
        <v>3.4226525557306915</v>
      </c>
      <c r="K669" s="835">
        <v>1.52</v>
      </c>
      <c r="L669" s="845">
        <v>4</v>
      </c>
      <c r="M669" s="609">
        <f t="shared" si="188"/>
        <v>6.08</v>
      </c>
      <c r="N669" s="828" t="s">
        <v>422</v>
      </c>
      <c r="O669" s="700">
        <v>1.02</v>
      </c>
      <c r="P669" s="603">
        <v>44610</v>
      </c>
      <c r="Q669" s="603">
        <v>44630</v>
      </c>
      <c r="R669" s="609">
        <f t="shared" si="189"/>
        <v>49.019607843137251</v>
      </c>
      <c r="S669" s="667">
        <f>IF(INDEX(Historical!$D$7:$D$1225,MATCH(B669,Historical!$B$7:$B$1249,0))=0,"n/a",(INDEX(Historical!$C$7:$C$1227,MATCH(B669,Historical!$B$7:$B$1249,0))/INDEX(Historical!$D$7:$D$1225,MATCH(B669,Historical!$B$7:$B$1249,0))-1)*100)</f>
        <v>0.99009900990099098</v>
      </c>
      <c r="T669" s="667">
        <f>IF(INDEX(Historical!$F$7:$F$1218,MATCH(B669,Historical!$B$7:$B$1249,0))=0,"n/a",((INDEX(Historical!$C$7:$C$1227,MATCH(B669,Historical!$B$7:$B$1249,0))/INDEX(Historical!$F$7:$F$1218,MATCH(B669,Historical!$B$7:$B$1249,0)))^(1/3)-1)*100)</f>
        <v>3.8770465378783259</v>
      </c>
      <c r="U669" s="667">
        <f>IF(INDEX(Historical!$H$7:$H$1218,MATCH(B669,Historical!$B$7:$B$1249,0))=0,"n/a",((INDEX(Historical!$C$7:$C$1227,MATCH(B669,Historical!$B$7:$B$1249,0))/INDEX(Historical!$H$7:$H$1218,MATCH(B669,Historical!$B$7:$B$1249,0)))^(1/5)-1)*100)</f>
        <v>5.5118198683204556</v>
      </c>
      <c r="V669" s="667">
        <f>IF(INDEX(Historical!$N$7:$N$1218,MATCH(B669,Historical!$B$7:$B$1249,0))=0,"n/a",((INDEX(Historical!$C$7:$C$1227,MATCH(B669,Historical!$B$7:$B$1249,0))/INDEX(Historical!$N$7:$N$1218,MATCH(B669,Historical!$B$7:$B$1249,0)))^(1/10)-1)*100)</f>
        <v>6.9694302943088537</v>
      </c>
      <c r="W669" s="668">
        <f t="shared" si="190"/>
        <v>0.79085658878335241</v>
      </c>
      <c r="X669" s="669">
        <f t="shared" si="191"/>
        <v>0.18012483229805412</v>
      </c>
      <c r="Y669" s="631"/>
      <c r="Z669" s="618">
        <f t="shared" si="192"/>
        <v>47.6115896632733</v>
      </c>
      <c r="AA669" s="844">
        <f t="shared" si="193"/>
        <v>13.910728269381362</v>
      </c>
      <c r="AB669" s="845">
        <v>12</v>
      </c>
      <c r="AC669" s="824">
        <v>12.77</v>
      </c>
      <c r="AD669" s="824">
        <v>2.92</v>
      </c>
      <c r="AE669" s="824">
        <v>1.58</v>
      </c>
      <c r="AF669" s="824">
        <v>9.4499999999999993</v>
      </c>
      <c r="AG669" s="825">
        <v>71.099999999999994</v>
      </c>
      <c r="AH669" s="824">
        <v>852.10000000000014</v>
      </c>
      <c r="AI669" s="824">
        <v>-5.04</v>
      </c>
      <c r="AJ669" s="824">
        <v>30.599999999999998</v>
      </c>
      <c r="AK669" s="824">
        <v>4.96</v>
      </c>
      <c r="AL669" s="836">
        <v>159830</v>
      </c>
      <c r="AM669" s="831">
        <v>0.01</v>
      </c>
      <c r="AN669" s="825">
        <v>1.2</v>
      </c>
      <c r="AO669" s="705">
        <f t="shared" si="194"/>
        <v>-4.9762558453302148</v>
      </c>
      <c r="AP669" s="706">
        <f t="shared" si="195"/>
        <v>8.9344724240511475</v>
      </c>
      <c r="AQ669" s="846">
        <f t="shared" si="196"/>
        <v>141.71276079553951</v>
      </c>
      <c r="AR669" s="618">
        <f>INDEX(Historical!$C$7:$C$1227,MATCH(B669,Historical!$B$7:$B$1249,0))*IF(AH669="n/a",1.03,IF(AH669&lt;0,1.01,IF(AH669&gt;10,1.1,(1+AH669/100))))</f>
        <v>4.4880000000000004</v>
      </c>
      <c r="AS669" s="844">
        <f t="shared" si="197"/>
        <v>4.5328800000000005</v>
      </c>
      <c r="AT669" s="844">
        <f t="shared" si="198"/>
        <v>4.7577108480000012</v>
      </c>
      <c r="AU669" s="844">
        <f t="shared" si="198"/>
        <v>4.993693306060802</v>
      </c>
      <c r="AV669" s="844">
        <f t="shared" si="198"/>
        <v>5.2413804940414179</v>
      </c>
      <c r="AW669" s="618">
        <f t="shared" si="199"/>
        <v>24.013664648102225</v>
      </c>
      <c r="AX669" s="713">
        <f t="shared" si="200"/>
        <v>13.51816294083665</v>
      </c>
      <c r="AY669" s="891">
        <v>1.1000000000000001</v>
      </c>
      <c r="AZ669" s="830">
        <v>22.509999999999998</v>
      </c>
      <c r="BA669" s="830">
        <v>-18.82</v>
      </c>
      <c r="BB669" s="830">
        <v>12.15</v>
      </c>
      <c r="BC669" s="830">
        <v>1.5</v>
      </c>
      <c r="BD669" s="865"/>
      <c r="BE669" s="594">
        <v>2010</v>
      </c>
      <c r="BF669" s="856">
        <f t="shared" si="201"/>
        <v>1</v>
      </c>
      <c r="BG669" s="840">
        <v>16</v>
      </c>
      <c r="BH669" s="823" t="s">
        <v>4455</v>
      </c>
      <c r="BI669" s="823" t="s">
        <v>4456</v>
      </c>
    </row>
    <row r="670" spans="1:61" s="822" customFormat="1" ht="12.75" hidden="1" customHeight="1" x14ac:dyDescent="0.2">
      <c r="A670" s="829" t="s">
        <v>1687</v>
      </c>
      <c r="B670" s="575" t="s">
        <v>1688</v>
      </c>
      <c r="C670" s="889" t="s">
        <v>107</v>
      </c>
      <c r="D670" s="889" t="s">
        <v>4205</v>
      </c>
      <c r="E670" s="699">
        <v>12</v>
      </c>
      <c r="F670" s="1153">
        <v>379</v>
      </c>
      <c r="G670" s="1153" t="s">
        <v>36</v>
      </c>
      <c r="H670" s="1153" t="s">
        <v>36</v>
      </c>
      <c r="I670" t="n">
        <v>43.11</v>
      </c>
      <c r="J670" s="618">
        <f t="shared" si="187"/>
        <v>4.4537230340988163</v>
      </c>
      <c r="K670" s="835">
        <v>0.48</v>
      </c>
      <c r="L670" s="845">
        <v>4</v>
      </c>
      <c r="M670" s="609">
        <f t="shared" si="188"/>
        <v>1.92</v>
      </c>
      <c r="N670" s="828" t="s">
        <v>217</v>
      </c>
      <c r="O670" s="700">
        <v>0.46</v>
      </c>
      <c r="P670" s="603">
        <v>44833</v>
      </c>
      <c r="Q670" s="603">
        <v>44851</v>
      </c>
      <c r="R670" s="609">
        <f t="shared" si="189"/>
        <v>4.3478260869565135</v>
      </c>
      <c r="S670" s="667">
        <f>IF(INDEX(Historical!$D$7:$D$1225,MATCH(B670,Historical!$B$7:$B$1249,0))=0,"n/a",(INDEX(Historical!$C$7:$C$1227,MATCH(B670,Historical!$B$7:$B$1249,0))/INDEX(Historical!$D$7:$D$1225,MATCH(B670,Historical!$B$7:$B$1249,0))-1)*100)</f>
        <v>2.3809523809523725</v>
      </c>
      <c r="T670" s="667">
        <f>IF(INDEX(Historical!$F$7:$F$1218,MATCH(B670,Historical!$B$7:$B$1249,0))=0,"n/a",((INDEX(Historical!$C$7:$C$1227,MATCH(B670,Historical!$B$7:$B$1249,0))/INDEX(Historical!$F$7:$F$1218,MATCH(B670,Historical!$B$7:$B$1249,0)))^(1/3)-1)*100)</f>
        <v>10.639000049405013</v>
      </c>
      <c r="U670" s="667">
        <f>IF(INDEX(Historical!$H$7:$H$1218,MATCH(B670,Historical!$B$7:$B$1249,0))=0,"n/a",((INDEX(Historical!$C$7:$C$1227,MATCH(B670,Historical!$B$7:$B$1249,0))/INDEX(Historical!$H$7:$H$1218,MATCH(B670,Historical!$B$7:$B$1249,0)))^(1/5)-1)*100)</f>
        <v>10.479686012836131</v>
      </c>
      <c r="V670" s="667">
        <f>IF(INDEX(Historical!$N$7:$N$1218,MATCH(B670,Historical!$B$7:$B$1249,0))=0,"n/a",((INDEX(Historical!$C$7:$C$1227,MATCH(B670,Historical!$B$7:$B$1249,0))/INDEX(Historical!$N$7:$N$1218,MATCH(B670,Historical!$B$7:$B$1249,0)))^(1/10)-1)*100)</f>
        <v>15.004266316146996</v>
      </c>
      <c r="W670" s="668">
        <f t="shared" si="190"/>
        <v>0.69844708111840892</v>
      </c>
      <c r="X670" s="669">
        <f t="shared" si="191"/>
        <v>1.1031248434564349</v>
      </c>
      <c r="Y670" s="640" t="s">
        <v>4499</v>
      </c>
      <c r="Z670" s="618">
        <f t="shared" si="192"/>
        <v>45.823389021479713</v>
      </c>
      <c r="AA670" s="844">
        <f t="shared" si="193"/>
        <v>10.288782816229116</v>
      </c>
      <c r="AB670" s="845">
        <v>12</v>
      </c>
      <c r="AC670" s="824">
        <v>4.1900000000000004</v>
      </c>
      <c r="AD670" s="824">
        <v>2.1800000000000002</v>
      </c>
      <c r="AE670" s="824">
        <v>4.3</v>
      </c>
      <c r="AF670" s="824">
        <v>1.63</v>
      </c>
      <c r="AG670" s="824">
        <v>14.2</v>
      </c>
      <c r="AH670" s="824">
        <v>66.8</v>
      </c>
      <c r="AI670" s="824">
        <v>13.8</v>
      </c>
      <c r="AJ670" s="824">
        <v>9.5</v>
      </c>
      <c r="AK670" s="824">
        <v>4.87</v>
      </c>
      <c r="AL670" s="836">
        <v>65950</v>
      </c>
      <c r="AM670" s="830">
        <v>0.13</v>
      </c>
      <c r="AN670" s="824">
        <v>0.79</v>
      </c>
      <c r="AO670" s="705">
        <f t="shared" si="194"/>
        <v>4.6446262307058319</v>
      </c>
      <c r="AP670" s="706">
        <f t="shared" si="195"/>
        <v>14.933409046934948</v>
      </c>
      <c r="AQ670" s="846">
        <f t="shared" si="196"/>
        <v>-13.665467214372162</v>
      </c>
      <c r="AR670" s="618">
        <f>INDEX(Historical!$C$7:$C$1227,MATCH(B670,Historical!$B$7:$B$1249,0))*IF(AH670="n/a",1.03,IF(AH670&lt;0,1.01,IF(AH670&gt;10,1.1,(1+AH670/100))))</f>
        <v>1.8920000000000001</v>
      </c>
      <c r="AS670" s="844">
        <f t="shared" si="197"/>
        <v>2.0812000000000004</v>
      </c>
      <c r="AT670" s="844">
        <f t="shared" si="198"/>
        <v>2.1825544400000005</v>
      </c>
      <c r="AU670" s="844">
        <f t="shared" si="198"/>
        <v>2.2888448412280007</v>
      </c>
      <c r="AV670" s="844">
        <f t="shared" si="198"/>
        <v>2.4003115849958041</v>
      </c>
      <c r="AW670" s="618">
        <f t="shared" si="199"/>
        <v>10.844910866223806</v>
      </c>
      <c r="AX670" s="713">
        <f t="shared" si="200"/>
        <v>25.156369441484124</v>
      </c>
      <c r="AY670" s="891">
        <v>0.98</v>
      </c>
      <c r="AZ670" s="830">
        <v>18.23</v>
      </c>
      <c r="BA670" s="830">
        <v>-28.599999999999998</v>
      </c>
      <c r="BB670" s="830">
        <v>7.12</v>
      </c>
      <c r="BC670" s="830">
        <v>-5.83</v>
      </c>
      <c r="BD670" s="865"/>
      <c r="BE670" s="594">
        <v>2011</v>
      </c>
      <c r="BF670" s="856">
        <f t="shared" si="201"/>
        <v>1</v>
      </c>
      <c r="BG670" s="840">
        <v>1.0999999999999999</v>
      </c>
      <c r="BH670" s="823" t="s">
        <v>4455</v>
      </c>
      <c r="BI670" s="823" t="s">
        <v>4456</v>
      </c>
    </row>
    <row r="671" spans="1:61" s="822" customFormat="1" ht="12.75" hidden="1" customHeight="1" x14ac:dyDescent="0.2">
      <c r="A671" s="148" t="s">
        <v>5164</v>
      </c>
      <c r="B671" s="795" t="s">
        <v>3917</v>
      </c>
      <c r="C671" s="889" t="s">
        <v>130</v>
      </c>
      <c r="D671" s="889" t="s">
        <v>4195</v>
      </c>
      <c r="E671" s="699">
        <v>8</v>
      </c>
      <c r="F671" s="1153">
        <v>572</v>
      </c>
      <c r="G671" s="1153" t="s">
        <v>105</v>
      </c>
      <c r="H671" s="1153" t="s">
        <v>105</v>
      </c>
      <c r="I671">
        <v>51.67</v>
      </c>
      <c r="J671" s="618">
        <f t="shared" si="187"/>
        <v>3.0191600541900523</v>
      </c>
      <c r="K671" s="835">
        <v>0.39</v>
      </c>
      <c r="L671" s="845">
        <v>4</v>
      </c>
      <c r="M671" s="609">
        <f t="shared" si="188"/>
        <v>1.56</v>
      </c>
      <c r="N671" s="828" t="s">
        <v>508</v>
      </c>
      <c r="O671" s="700">
        <v>0.38</v>
      </c>
      <c r="P671" s="603">
        <v>44602</v>
      </c>
      <c r="Q671" s="603">
        <v>44617</v>
      </c>
      <c r="R671" s="609">
        <f t="shared" si="189"/>
        <v>2.6315789473684235</v>
      </c>
      <c r="S671" s="667">
        <f>IF(INDEX(Historical!$D$7:$D$1225,MATCH(B671,Historical!$B$7:$B$1249,0))=0,"n/a",(INDEX(Historical!$C$7:$C$1227,MATCH(B671,Historical!$B$7:$B$1249,0))/INDEX(Historical!$D$7:$D$1225,MATCH(B671,Historical!$B$7:$B$1249,0))-1)*100)</f>
        <v>1.3333333333333419</v>
      </c>
      <c r="T671" s="667">
        <f>IF(INDEX(Historical!$F$7:$F$1218,MATCH(B671,Historical!$B$7:$B$1249,0))=0,"n/a",((INDEX(Historical!$C$7:$C$1227,MATCH(B671,Historical!$B$7:$B$1249,0))/INDEX(Historical!$F$7:$F$1218,MATCH(B671,Historical!$B$7:$B$1249,0)))^(1/3)-1)*100)</f>
        <v>1.3515148022100965</v>
      </c>
      <c r="U671" s="667">
        <f>IF(INDEX(Historical!$H$7:$H$1218,MATCH(B671,Historical!$B$7:$B$1249,0))=0,"n/a",((INDEX(Historical!$C$7:$C$1227,MATCH(B671,Historical!$B$7:$B$1249,0))/INDEX(Historical!$H$7:$H$1218,MATCH(B671,Historical!$B$7:$B$1249,0)))^(1/5)-1)*100)</f>
        <v>1.3703739792310987</v>
      </c>
      <c r="V671" s="667">
        <f>IF(INDEX(Historical!$N$7:$N$1218,MATCH(B671,Historical!$B$7:$B$1249,0))=0,"n/a",((INDEX(Historical!$C$7:$C$1227,MATCH(B671,Historical!$B$7:$B$1249,0))/INDEX(Historical!$N$7:$N$1218,MATCH(B671,Historical!$B$7:$B$1249,0)))^(1/10)-1)*100)</f>
        <v>0.9709518023075292</v>
      </c>
      <c r="W671" s="668">
        <f t="shared" si="190"/>
        <v>1.4113717858850636</v>
      </c>
      <c r="X671" s="669">
        <f t="shared" si="191"/>
        <v>0.35137794339258943</v>
      </c>
      <c r="Y671" s="834"/>
      <c r="Z671" s="618">
        <f t="shared" si="192"/>
        <v>60.231660231660236</v>
      </c>
      <c r="AA671" s="844">
        <f t="shared" si="193"/>
        <v>19.949806949806952</v>
      </c>
      <c r="AB671" s="845">
        <v>12</v>
      </c>
      <c r="AC671" s="824">
        <v>2.59</v>
      </c>
      <c r="AD671" s="824">
        <v>2.83</v>
      </c>
      <c r="AE671" s="824">
        <v>1.55</v>
      </c>
      <c r="AF671" s="824">
        <v>1.81</v>
      </c>
      <c r="AG671" s="824">
        <v>9</v>
      </c>
      <c r="AH671" s="824">
        <v>9.1999999999999993</v>
      </c>
      <c r="AI671" s="824">
        <v>5.67</v>
      </c>
      <c r="AJ671" s="824">
        <v>3.9</v>
      </c>
      <c r="AK671" s="824">
        <v>7.1</v>
      </c>
      <c r="AL671" s="836">
        <v>840.48</v>
      </c>
      <c r="AM671" s="830">
        <v>0.70000000000000007</v>
      </c>
      <c r="AN671" s="824">
        <v>1.25</v>
      </c>
      <c r="AO671" s="705">
        <f t="shared" si="194"/>
        <v>-15.5602729163858</v>
      </c>
      <c r="AP671" s="706">
        <f t="shared" si="195"/>
        <v>4.3895340334211514</v>
      </c>
      <c r="AQ671" s="846">
        <f t="shared" si="196"/>
        <v>26.682719297113966</v>
      </c>
      <c r="AR671" s="618">
        <f>INDEX(Historical!$C$7:$C$1227,MATCH(B671,Historical!$B$7:$B$1249,0))*IF(AH671="n/a",1.03,IF(AH671&lt;0,1.01,IF(AH671&gt;10,1.1,(1+AH671/100))))</f>
        <v>1.6598400000000002</v>
      </c>
      <c r="AS671" s="844">
        <f t="shared" si="197"/>
        <v>1.7539529280000001</v>
      </c>
      <c r="AT671" s="844">
        <f t="shared" si="198"/>
        <v>1.878483585888</v>
      </c>
      <c r="AU671" s="844">
        <f t="shared" si="198"/>
        <v>2.011855920486048</v>
      </c>
      <c r="AV671" s="844">
        <f t="shared" si="198"/>
        <v>2.1546976908405573</v>
      </c>
      <c r="AW671" s="618">
        <f t="shared" si="199"/>
        <v>9.4588301252146056</v>
      </c>
      <c r="AX671" s="713">
        <f t="shared" si="200"/>
        <v>18.306232098344505</v>
      </c>
      <c r="AY671" s="891">
        <v>0.48</v>
      </c>
      <c r="AZ671" s="830">
        <v>34.36</v>
      </c>
      <c r="BA671" s="830">
        <v>-10.280000000000001</v>
      </c>
      <c r="BB671" s="830">
        <v>9.49</v>
      </c>
      <c r="BC671" s="830">
        <v>4.03</v>
      </c>
      <c r="BD671" s="865"/>
      <c r="BE671" s="594">
        <v>2015</v>
      </c>
      <c r="BF671" s="856">
        <f t="shared" si="201"/>
        <v>1</v>
      </c>
      <c r="BG671" s="840">
        <v>2.7</v>
      </c>
      <c r="BH671" s="823" t="s">
        <v>4455</v>
      </c>
      <c r="BI671" s="823" t="s">
        <v>4456</v>
      </c>
    </row>
    <row r="672" spans="1:61" s="822" customFormat="1" ht="12.75" hidden="1" customHeight="1" x14ac:dyDescent="0.2">
      <c r="A672" s="829" t="s">
        <v>5165</v>
      </c>
      <c r="B672" s="575" t="s">
        <v>821</v>
      </c>
      <c r="C672" s="889" t="s">
        <v>152</v>
      </c>
      <c r="D672" s="889" t="s">
        <v>4191</v>
      </c>
      <c r="E672" s="699">
        <v>20</v>
      </c>
      <c r="F672" s="1153">
        <v>186</v>
      </c>
      <c r="G672" s="1150" t="s">
        <v>105</v>
      </c>
      <c r="H672" s="1150" t="s">
        <v>105</v>
      </c>
      <c r="I672">
        <v>100.12</v>
      </c>
      <c r="J672" s="618">
        <f t="shared" si="187"/>
        <v>1.1785856971634039</v>
      </c>
      <c r="K672" s="835">
        <v>0.29499999999999998</v>
      </c>
      <c r="L672" s="845">
        <v>4</v>
      </c>
      <c r="M672" s="609">
        <f t="shared" si="188"/>
        <v>1.18</v>
      </c>
      <c r="N672" s="828" t="s">
        <v>187</v>
      </c>
      <c r="O672" s="700">
        <v>0.28999999999999998</v>
      </c>
      <c r="P672" s="603">
        <v>44910</v>
      </c>
      <c r="Q672" s="603">
        <v>44930</v>
      </c>
      <c r="R672" s="609">
        <f t="shared" si="189"/>
        <v>1.7241379310344844</v>
      </c>
      <c r="S672" s="667">
        <f>IF(INDEX(Historical!$D$7:$D$1225,MATCH(B672,Historical!$B$7:$B$1249,0))=0,"n/a",(INDEX(Historical!$C$7:$C$1227,MATCH(B672,Historical!$B$7:$B$1249,0))/INDEX(Historical!$D$7:$D$1225,MATCH(B672,Historical!$B$7:$B$1249,0))-1)*100)</f>
        <v>1.7857142857142572</v>
      </c>
      <c r="T672" s="667">
        <f>IF(INDEX(Historical!$F$7:$F$1218,MATCH(B672,Historical!$B$7:$B$1249,0))=0,"n/a",((INDEX(Historical!$C$7:$C$1227,MATCH(B672,Historical!$B$7:$B$1249,0))/INDEX(Historical!$F$7:$F$1218,MATCH(B672,Historical!$B$7:$B$1249,0)))^(1/3)-1)*100)</f>
        <v>1.8185790714934313</v>
      </c>
      <c r="U672" s="667">
        <f>IF(INDEX(Historical!$H$7:$H$1218,MATCH(B672,Historical!$B$7:$B$1249,0))=0,"n/a",((INDEX(Historical!$C$7:$C$1227,MATCH(B672,Historical!$B$7:$B$1249,0))/INDEX(Historical!$H$7:$H$1218,MATCH(B672,Historical!$B$7:$B$1249,0)))^(1/5)-1)*100)</f>
        <v>1.7554577175587616</v>
      </c>
      <c r="V672" s="667">
        <f>IF(INDEX(Historical!$N$7:$N$1218,MATCH(B672,Historical!$B$7:$B$1249,0))=0,"n/a",((INDEX(Historical!$C$7:$C$1227,MATCH(B672,Historical!$B$7:$B$1249,0))/INDEX(Historical!$N$7:$N$1218,MATCH(B672,Historical!$B$7:$B$1249,0)))^(1/10)-1)*100)</f>
        <v>1.8936933136435075</v>
      </c>
      <c r="W672" s="668">
        <f t="shared" si="190"/>
        <v>0.927002120623863</v>
      </c>
      <c r="X672" s="669">
        <f t="shared" si="191"/>
        <v>0.38162124294755689</v>
      </c>
      <c r="Y672" s="626"/>
      <c r="Z672" s="618">
        <f t="shared" si="192"/>
        <v>26.879271070615037</v>
      </c>
      <c r="AA672" s="844">
        <f t="shared" si="193"/>
        <v>22.806378132118454</v>
      </c>
      <c r="AB672" s="845">
        <v>12</v>
      </c>
      <c r="AC672" s="824">
        <v>4.3899999999999997</v>
      </c>
      <c r="AD672" s="824" t="s">
        <v>135</v>
      </c>
      <c r="AE672" s="824">
        <v>6.3</v>
      </c>
      <c r="AF672" s="824">
        <v>2.97</v>
      </c>
      <c r="AG672" s="824">
        <v>14.899999999999999</v>
      </c>
      <c r="AH672" s="824">
        <v>34.1</v>
      </c>
      <c r="AI672" s="824" t="s">
        <v>135</v>
      </c>
      <c r="AJ672" s="824">
        <v>4.5999999999999996</v>
      </c>
      <c r="AK672" s="824" t="s">
        <v>135</v>
      </c>
      <c r="AL672" s="836">
        <v>324.87</v>
      </c>
      <c r="AM672" s="830">
        <v>6.5100000000000007</v>
      </c>
      <c r="AN672" s="824">
        <v>0</v>
      </c>
      <c r="AO672" s="705">
        <f t="shared" si="194"/>
        <v>-19.872334717396289</v>
      </c>
      <c r="AP672" s="706">
        <f t="shared" si="195"/>
        <v>2.9340434147221655</v>
      </c>
      <c r="AQ672" s="846">
        <f t="shared" si="196"/>
        <v>73.506250995162588</v>
      </c>
      <c r="AR672" s="618">
        <f>INDEX(Historical!$C$7:$C$1227,MATCH(B672,Historical!$B$7:$B$1249,0))*IF(AH672="n/a",1.03,IF(AH672&lt;0,1.01,IF(AH672&gt;10,1.1,(1+AH672/100))))</f>
        <v>1.254</v>
      </c>
      <c r="AS672" s="844">
        <f t="shared" si="197"/>
        <v>1.29162</v>
      </c>
      <c r="AT672" s="844">
        <f t="shared" si="198"/>
        <v>1.3303686000000001</v>
      </c>
      <c r="AU672" s="844">
        <f t="shared" si="198"/>
        <v>1.3702796580000001</v>
      </c>
      <c r="AV672" s="844">
        <f t="shared" si="198"/>
        <v>1.41138804774</v>
      </c>
      <c r="AW672" s="618">
        <f t="shared" si="199"/>
        <v>6.6576563057400007</v>
      </c>
      <c r="AX672" s="713">
        <f t="shared" si="200"/>
        <v>6.6496766937075513</v>
      </c>
      <c r="AY672" s="891">
        <v>0.28999999999999998</v>
      </c>
      <c r="AZ672" s="830">
        <v>11.19</v>
      </c>
      <c r="BA672" s="830">
        <v>-24.97</v>
      </c>
      <c r="BB672" s="830">
        <v>0.95</v>
      </c>
      <c r="BC672" s="830">
        <v>1.5699999999999998</v>
      </c>
      <c r="BD672" s="865"/>
      <c r="BE672" s="594">
        <v>2004</v>
      </c>
      <c r="BF672" s="856">
        <f t="shared" si="201"/>
        <v>2</v>
      </c>
      <c r="BG672" s="840">
        <v>13.700000000000001</v>
      </c>
      <c r="BH672" s="823" t="s">
        <v>4455</v>
      </c>
      <c r="BI672" s="823" t="s">
        <v>4456</v>
      </c>
    </row>
    <row r="673" spans="1:61" s="822" customFormat="1" ht="12.75" hidden="1" customHeight="1" x14ac:dyDescent="0.2">
      <c r="A673" s="822" t="s">
        <v>5166</v>
      </c>
      <c r="B673" s="575" t="s">
        <v>368</v>
      </c>
      <c r="C673" s="889" t="s">
        <v>127</v>
      </c>
      <c r="D673" s="889" t="s">
        <v>125</v>
      </c>
      <c r="E673" s="699">
        <v>52</v>
      </c>
      <c r="F673" s="1153">
        <v>31</v>
      </c>
      <c r="G673" s="1153" t="s">
        <v>36</v>
      </c>
      <c r="H673" s="1153" t="s">
        <v>36</v>
      </c>
      <c r="I673" t="n">
        <v>56.22</v>
      </c>
      <c r="J673" s="618">
        <f t="shared" si="187"/>
        <v>5.6207755247242979</v>
      </c>
      <c r="K673" s="835">
        <v>0.79</v>
      </c>
      <c r="L673" s="845">
        <v>4</v>
      </c>
      <c r="M673" s="609">
        <f t="shared" si="188"/>
        <v>3.16</v>
      </c>
      <c r="N673" s="828" t="s">
        <v>241</v>
      </c>
      <c r="O673" s="700">
        <v>0.78</v>
      </c>
      <c r="P673" s="603">
        <v>44750</v>
      </c>
      <c r="Q673" s="603">
        <v>44774</v>
      </c>
      <c r="R673" s="609">
        <f t="shared" si="189"/>
        <v>1.2820512820512833</v>
      </c>
      <c r="S673" s="667">
        <f>IF(INDEX(Historical!$D$7:$D$1225,MATCH(B673,Historical!$B$7:$B$1249,0))=0,"n/a",(INDEX(Historical!$C$7:$C$1227,MATCH(B673,Historical!$B$7:$B$1249,0))/INDEX(Historical!$D$7:$D$1225,MATCH(B673,Historical!$B$7:$B$1249,0))-1)*100)</f>
        <v>1.3071895424836555</v>
      </c>
      <c r="T673" s="667">
        <f>IF(INDEX(Historical!$F$7:$F$1218,MATCH(B673,Historical!$B$7:$B$1249,0))=0,"n/a",((INDEX(Historical!$C$7:$C$1227,MATCH(B673,Historical!$B$7:$B$1249,0))/INDEX(Historical!$F$7:$F$1218,MATCH(B673,Historical!$B$7:$B$1249,0)))^(1/3)-1)*100)</f>
        <v>6.0383062071096782</v>
      </c>
      <c r="U673" s="667">
        <f>IF(INDEX(Historical!$H$7:$H$1218,MATCH(B673,Historical!$B$7:$B$1249,0))=0,"n/a",((INDEX(Historical!$C$7:$C$1227,MATCH(B673,Historical!$B$7:$B$1249,0))/INDEX(Historical!$H$7:$H$1218,MATCH(B673,Historical!$B$7:$B$1249,0)))^(1/5)-1)*100)</f>
        <v>7.8959557987910545</v>
      </c>
      <c r="V673" s="667">
        <f>IF(INDEX(Historical!$N$7:$N$1218,MATCH(B673,Historical!$B$7:$B$1249,0))=0,"n/a",((INDEX(Historical!$C$7:$C$1227,MATCH(B673,Historical!$B$7:$B$1249,0))/INDEX(Historical!$N$7:$N$1218,MATCH(B673,Historical!$B$7:$B$1249,0)))^(1/10)-1)*100)</f>
        <v>4.9073813521243848</v>
      </c>
      <c r="W673" s="668">
        <f t="shared" si="190"/>
        <v>1.6089957621436795</v>
      </c>
      <c r="X673" s="669">
        <f t="shared" si="191"/>
        <v>0.24987201894908398</v>
      </c>
      <c r="Y673" s="834"/>
      <c r="Z673" s="618">
        <f t="shared" si="192"/>
        <v>88.268156424581008</v>
      </c>
      <c r="AA673" s="844">
        <f t="shared" si="193"/>
        <v>15.703910614525139</v>
      </c>
      <c r="AB673" s="845">
        <v>3</v>
      </c>
      <c r="AC673" s="824">
        <v>3.58</v>
      </c>
      <c r="AD673" s="824" t="s">
        <v>135</v>
      </c>
      <c r="AE673" s="824">
        <v>0.57999999999999996</v>
      </c>
      <c r="AF673" s="824">
        <v>1.05</v>
      </c>
      <c r="AG673" s="824">
        <v>6.7</v>
      </c>
      <c r="AH673" s="824">
        <v>-1.5</v>
      </c>
      <c r="AI673" s="824" t="s">
        <v>135</v>
      </c>
      <c r="AJ673" s="824">
        <v>31.6</v>
      </c>
      <c r="AK673" s="824" t="s">
        <v>135</v>
      </c>
      <c r="AL673" s="836">
        <v>1370</v>
      </c>
      <c r="AM673" s="830">
        <v>2.8000000000000003</v>
      </c>
      <c r="AN673" s="824">
        <v>0.83</v>
      </c>
      <c r="AO673" s="705">
        <f t="shared" si="194"/>
        <v>-2.1871792910097874</v>
      </c>
      <c r="AP673" s="706">
        <f t="shared" si="195"/>
        <v>13.516731323515351</v>
      </c>
      <c r="AQ673" s="846">
        <f t="shared" si="196"/>
        <v>-14.393390324626608</v>
      </c>
      <c r="AR673" s="618">
        <f>INDEX(Historical!$C$7:$C$1227,MATCH(B673,Historical!$B$7:$B$1249,0))*IF(AH673="n/a",1.03,IF(AH673&lt;0,1.01,IF(AH673&gt;10,1.1,(1+AH673/100))))</f>
        <v>3.1310000000000002</v>
      </c>
      <c r="AS673" s="844">
        <f t="shared" si="197"/>
        <v>3.2249300000000005</v>
      </c>
      <c r="AT673" s="844">
        <f t="shared" si="198"/>
        <v>3.3216779000000005</v>
      </c>
      <c r="AU673" s="844">
        <f t="shared" si="198"/>
        <v>3.4213282370000004</v>
      </c>
      <c r="AV673" s="844">
        <f t="shared" si="198"/>
        <v>3.5239680841100007</v>
      </c>
      <c r="AW673" s="618">
        <f t="shared" si="199"/>
        <v>16.622904221110005</v>
      </c>
      <c r="AX673" s="713">
        <f t="shared" si="200"/>
        <v>29.56759911261118</v>
      </c>
      <c r="AY673" s="891">
        <v>0.64</v>
      </c>
      <c r="AZ673" s="830">
        <v>30.409999999999997</v>
      </c>
      <c r="BA673" s="830">
        <v>-11.26</v>
      </c>
      <c r="BB673" s="830">
        <v>13.33</v>
      </c>
      <c r="BC673" s="830">
        <v>3.85</v>
      </c>
      <c r="BD673" s="865"/>
      <c r="BE673" s="594">
        <v>1972</v>
      </c>
      <c r="BF673" s="856">
        <f t="shared" si="201"/>
        <v>6</v>
      </c>
      <c r="BG673" s="840">
        <v>3.3000000000000003</v>
      </c>
      <c r="BH673" s="823" t="s">
        <v>4455</v>
      </c>
      <c r="BI673" s="823" t="s">
        <v>4456</v>
      </c>
    </row>
    <row r="674" spans="1:61" s="822" customFormat="1" ht="12.75" hidden="1" customHeight="1" x14ac:dyDescent="0.2">
      <c r="A674" s="822" t="s">
        <v>826</v>
      </c>
      <c r="B674" s="575" t="s">
        <v>827</v>
      </c>
      <c r="C674" s="889" t="s">
        <v>4061</v>
      </c>
      <c r="D674" s="889" t="s">
        <v>4192</v>
      </c>
      <c r="E674" s="699">
        <v>15</v>
      </c>
      <c r="F674" s="1153">
        <v>257</v>
      </c>
      <c r="G674" s="1132" t="s">
        <v>105</v>
      </c>
      <c r="H674" s="1132" t="s">
        <v>105</v>
      </c>
      <c r="I674" t="n">
        <v>208.7</v>
      </c>
      <c r="J674" s="618">
        <f t="shared" si="187"/>
        <v>0.86248203162434112</v>
      </c>
      <c r="K674" s="835">
        <v>0.45</v>
      </c>
      <c r="L674" s="845">
        <v>4</v>
      </c>
      <c r="M674" s="609">
        <f t="shared" si="188"/>
        <v>1.8</v>
      </c>
      <c r="N674" s="828" t="s">
        <v>777</v>
      </c>
      <c r="O674" s="700">
        <v>0.375</v>
      </c>
      <c r="P674" s="603">
        <v>44875</v>
      </c>
      <c r="Q674" s="603">
        <v>44896</v>
      </c>
      <c r="R674" s="609">
        <f t="shared" si="189"/>
        <v>20.000000000000004</v>
      </c>
      <c r="S674" s="667">
        <f>IF(INDEX(Historical!$D$7:$D$1225,MATCH(B674,Historical!$B$7:$B$1249,0))=0,"n/a",(INDEX(Historical!$C$7:$C$1227,MATCH(B674,Historical!$B$7:$B$1249,0))/INDEX(Historical!$D$7:$D$1225,MATCH(B674,Historical!$B$7:$B$1249,0))-1)*100)</f>
        <v>9.426229508196716</v>
      </c>
      <c r="T674" s="667">
        <f>IF(INDEX(Historical!$F$7:$F$1218,MATCH(B674,Historical!$B$7:$B$1249,0))=0,"n/a",((INDEX(Historical!$C$7:$C$1227,MATCH(B674,Historical!$B$7:$B$1249,0))/INDEX(Historical!$F$7:$F$1218,MATCH(B674,Historical!$B$7:$B$1249,0)))^(1/3)-1)*100)</f>
        <v>14.903395987178826</v>
      </c>
      <c r="U674" s="667">
        <f>IF(INDEX(Historical!$H$7:$H$1218,MATCH(B674,Historical!$B$7:$B$1249,0))=0,"n/a",((INDEX(Historical!$C$7:$C$1227,MATCH(B674,Historical!$B$7:$B$1249,0))/INDEX(Historical!$H$7:$H$1218,MATCH(B674,Historical!$B$7:$B$1249,0)))^(1/5)-1)*100)</f>
        <v>17.941074454361395</v>
      </c>
      <c r="V674" s="667">
        <f>IF(INDEX(Historical!$N$7:$N$1218,MATCH(B674,Historical!$B$7:$B$1249,0))=0,"n/a",((INDEX(Historical!$C$7:$C$1227,MATCH(B674,Historical!$B$7:$B$1249,0))/INDEX(Historical!$N$7:$N$1218,MATCH(B674,Historical!$B$7:$B$1249,0)))^(1/10)-1)*100)</f>
        <v>23.068425792255898</v>
      </c>
      <c r="W674" s="668">
        <f t="shared" si="190"/>
        <v>0.77773293314120462</v>
      </c>
      <c r="X674" s="669">
        <f t="shared" si="191"/>
        <v>0.89259076887370115</v>
      </c>
      <c r="Y674" s="834"/>
      <c r="Z674" s="618">
        <f t="shared" si="192"/>
        <v>25.714285714285719</v>
      </c>
      <c r="AA674" s="844">
        <f t="shared" si="193"/>
        <v>29.814285714285713</v>
      </c>
      <c r="AB674" s="845">
        <v>9</v>
      </c>
      <c r="AC674" s="824">
        <v>7</v>
      </c>
      <c r="AD674" s="824">
        <v>1.78</v>
      </c>
      <c r="AE674" s="824">
        <v>13.35</v>
      </c>
      <c r="AF674" s="824">
        <v>13.05</v>
      </c>
      <c r="AG674" s="824">
        <v>44.3</v>
      </c>
      <c r="AH674" s="824">
        <v>24.5</v>
      </c>
      <c r="AI674" s="824">
        <v>16.41</v>
      </c>
      <c r="AJ674" s="824">
        <v>20.100000000000001</v>
      </c>
      <c r="AK674" s="824">
        <v>16.75</v>
      </c>
      <c r="AL674" s="836">
        <v>391160</v>
      </c>
      <c r="AM674" s="830">
        <v>0.13</v>
      </c>
      <c r="AN674" s="824">
        <v>0.68</v>
      </c>
      <c r="AO674" s="705">
        <f t="shared" si="194"/>
        <v>-11.010729228299976</v>
      </c>
      <c r="AP674" s="706">
        <f t="shared" si="195"/>
        <v>18.803556485985737</v>
      </c>
      <c r="AQ674" s="846">
        <f t="shared" si="196"/>
        <v>315.8399417358284</v>
      </c>
      <c r="AR674" s="618">
        <f>INDEX(Historical!$C$7:$C$1227,MATCH(B674,Historical!$B$7:$B$1249,0))*IF(AH674="n/a",1.03,IF(AH674&lt;0,1.01,IF(AH674&gt;10,1.1,(1+AH674/100))))</f>
        <v>1.4685000000000001</v>
      </c>
      <c r="AS674" s="844">
        <f t="shared" si="197"/>
        <v>1.6153500000000003</v>
      </c>
      <c r="AT674" s="844">
        <f t="shared" si="198"/>
        <v>1.7768850000000005</v>
      </c>
      <c r="AU674" s="844">
        <f t="shared" si="198"/>
        <v>1.9545735000000006</v>
      </c>
      <c r="AV674" s="844">
        <f t="shared" si="198"/>
        <v>2.1500308500000007</v>
      </c>
      <c r="AW674" s="618">
        <f t="shared" si="199"/>
        <v>8.9653393500000025</v>
      </c>
      <c r="AX674" s="713">
        <f t="shared" si="200"/>
        <v>4.2958022759942516</v>
      </c>
      <c r="AY674" s="891">
        <v>0.95</v>
      </c>
      <c r="AZ674" s="830">
        <v>24.279999999999998</v>
      </c>
      <c r="BA674" s="830">
        <v>-7.99</v>
      </c>
      <c r="BB674" s="830">
        <v>11.42</v>
      </c>
      <c r="BC674" s="830">
        <v>5.8999999999999995</v>
      </c>
      <c r="BD674" s="865"/>
      <c r="BE674" s="594">
        <v>2008</v>
      </c>
      <c r="BF674" s="856">
        <f t="shared" si="201"/>
        <v>2</v>
      </c>
      <c r="BG674" s="840">
        <v>17.5</v>
      </c>
      <c r="BH674" s="823" t="s">
        <v>4455</v>
      </c>
      <c r="BI674" s="823" t="s">
        <v>4456</v>
      </c>
    </row>
    <row r="675" spans="1:61" s="822" customFormat="1" ht="12.75" hidden="1" customHeight="1" x14ac:dyDescent="0.2">
      <c r="A675" s="839" t="s">
        <v>5167</v>
      </c>
      <c r="B675" s="575" t="s">
        <v>4010</v>
      </c>
      <c r="C675" s="889" t="s">
        <v>107</v>
      </c>
      <c r="D675" s="889" t="s">
        <v>4201</v>
      </c>
      <c r="E675" s="699">
        <v>8</v>
      </c>
      <c r="F675" s="1153">
        <v>584</v>
      </c>
      <c r="G675" s="1093" t="s">
        <v>105</v>
      </c>
      <c r="H675" s="1093" t="s">
        <v>105</v>
      </c>
      <c r="I675">
        <v>55</v>
      </c>
      <c r="J675" s="618">
        <f t="shared" si="187"/>
        <v>1.8181818181818181</v>
      </c>
      <c r="K675" s="835">
        <v>0.25</v>
      </c>
      <c r="L675" s="845">
        <v>4</v>
      </c>
      <c r="M675" s="609">
        <f t="shared" si="188"/>
        <v>1</v>
      </c>
      <c r="N675" s="604" t="s">
        <v>681</v>
      </c>
      <c r="O675" s="700">
        <v>0.22</v>
      </c>
      <c r="P675" s="603">
        <v>44680</v>
      </c>
      <c r="Q675" s="603">
        <v>44692</v>
      </c>
      <c r="R675" s="609">
        <f t="shared" si="189"/>
        <v>13.636363636363635</v>
      </c>
      <c r="S675" s="667">
        <f>IF(INDEX(Historical!$D$7:$D$1225,MATCH(B675,Historical!$B$7:$B$1249,0))=0,"n/a",(INDEX(Historical!$C$7:$C$1227,MATCH(B675,Historical!$B$7:$B$1249,0))/INDEX(Historical!$D$7:$D$1225,MATCH(B675,Historical!$B$7:$B$1249,0))-1)*100)</f>
        <v>4.8192771084337505</v>
      </c>
      <c r="T675" s="667">
        <f>IF(INDEX(Historical!$F$7:$F$1218,MATCH(B675,Historical!$B$7:$B$1249,0))=0,"n/a",((INDEX(Historical!$C$7:$C$1227,MATCH(B675,Historical!$B$7:$B$1249,0))/INDEX(Historical!$F$7:$F$1218,MATCH(B675,Historical!$B$7:$B$1249,0)))^(1/3)-1)*100)</f>
        <v>5.0717574498580165</v>
      </c>
      <c r="U675" s="667">
        <f>IF(INDEX(Historical!$H$7:$H$1218,MATCH(B675,Historical!$B$7:$B$1249,0))=0,"n/a",((INDEX(Historical!$C$7:$C$1227,MATCH(B675,Historical!$B$7:$B$1249,0))/INDEX(Historical!$H$7:$H$1218,MATCH(B675,Historical!$B$7:$B$1249,0)))^(1/5)-1)*100)</f>
        <v>5.3631849129711417</v>
      </c>
      <c r="V675" s="667">
        <f>IF(INDEX(Historical!$N$7:$N$1218,MATCH(B675,Historical!$B$7:$B$1249,0))=0,"n/a",((INDEX(Historical!$C$7:$C$1227,MATCH(B675,Historical!$B$7:$B$1249,0))/INDEX(Historical!$N$7:$N$1218,MATCH(B675,Historical!$B$7:$B$1249,0)))^(1/10)-1)*100)</f>
        <v>0.84234274879340099</v>
      </c>
      <c r="W675" s="668">
        <f t="shared" si="190"/>
        <v>6.3669865035979019</v>
      </c>
      <c r="X675" s="669">
        <f t="shared" si="191"/>
        <v>0.28990188718762927</v>
      </c>
      <c r="Y675" s="834"/>
      <c r="Z675" s="618">
        <f t="shared" si="192"/>
        <v>42.553191489361701</v>
      </c>
      <c r="AA675" s="844">
        <f t="shared" si="193"/>
        <v>23.404255319148934</v>
      </c>
      <c r="AB675" s="845">
        <v>13</v>
      </c>
      <c r="AC675" s="824">
        <v>2.35</v>
      </c>
      <c r="AD675" s="824" t="s">
        <v>135</v>
      </c>
      <c r="AE675" s="824">
        <v>13.23</v>
      </c>
      <c r="AF675" s="824">
        <v>6.44</v>
      </c>
      <c r="AG675" s="824">
        <v>28.4</v>
      </c>
      <c r="AH675" s="824">
        <v>2.9000000000000004</v>
      </c>
      <c r="AI675" s="824" t="s">
        <v>135</v>
      </c>
      <c r="AJ675" s="824">
        <v>18.5</v>
      </c>
      <c r="AK675" s="824" t="s">
        <v>135</v>
      </c>
      <c r="AL675" s="836">
        <v>532.97</v>
      </c>
      <c r="AM675" s="830">
        <v>91.19</v>
      </c>
      <c r="AN675" s="824">
        <v>0</v>
      </c>
      <c r="AO675" s="705">
        <f t="shared" si="194"/>
        <v>-16.222888587995975</v>
      </c>
      <c r="AP675" s="706">
        <f t="shared" si="195"/>
        <v>7.1813667311529601</v>
      </c>
      <c r="AQ675" s="846">
        <f t="shared" si="196"/>
        <v>158.82074814247548</v>
      </c>
      <c r="AR675" s="618">
        <f>INDEX(Historical!$C$7:$C$1227,MATCH(B675,Historical!$B$7:$B$1249,0))*IF(AH675="n/a",1.03,IF(AH675&lt;0,1.01,IF(AH675&gt;10,1.1,(1+AH675/100))))</f>
        <v>0.89522999999999997</v>
      </c>
      <c r="AS675" s="844">
        <f t="shared" si="197"/>
        <v>0.92208690000000004</v>
      </c>
      <c r="AT675" s="844">
        <f t="shared" si="198"/>
        <v>0.94974950700000005</v>
      </c>
      <c r="AU675" s="844">
        <f t="shared" si="198"/>
        <v>0.97824199221000008</v>
      </c>
      <c r="AV675" s="844">
        <f t="shared" si="198"/>
        <v>1.0075892519763001</v>
      </c>
      <c r="AW675" s="618">
        <f t="shared" si="199"/>
        <v>4.7528976511863004</v>
      </c>
      <c r="AX675" s="713">
        <f t="shared" si="200"/>
        <v>8.6416320930660007</v>
      </c>
      <c r="AY675" s="891">
        <v>0.55000000000000004</v>
      </c>
      <c r="AZ675" s="830">
        <v>38.440000000000005</v>
      </c>
      <c r="BA675" s="830">
        <v>-52.7</v>
      </c>
      <c r="BB675" s="830">
        <v>-2.8400000000000003</v>
      </c>
      <c r="BC675" s="830">
        <v>-16.41</v>
      </c>
      <c r="BD675" s="865"/>
      <c r="BE675" s="594">
        <v>2015</v>
      </c>
      <c r="BF675" s="856">
        <f t="shared" si="201"/>
        <v>1</v>
      </c>
      <c r="BG675" s="840">
        <v>17.5</v>
      </c>
      <c r="BH675" s="823" t="s">
        <v>4455</v>
      </c>
      <c r="BI675" s="823" t="s">
        <v>4456</v>
      </c>
    </row>
    <row r="676" spans="1:61" s="822" customFormat="1" ht="12.75" hidden="1" customHeight="1" x14ac:dyDescent="0.2">
      <c r="A676" s="822" t="s">
        <v>5168</v>
      </c>
      <c r="B676" s="575" t="s">
        <v>374</v>
      </c>
      <c r="C676" s="889" t="s">
        <v>244</v>
      </c>
      <c r="D676" s="889" t="s">
        <v>4224</v>
      </c>
      <c r="E676" s="699">
        <v>50</v>
      </c>
      <c r="F676" s="1153">
        <v>43</v>
      </c>
      <c r="G676" s="1085" t="s">
        <v>114</v>
      </c>
      <c r="H676" s="1085" t="s">
        <v>114</v>
      </c>
      <c r="I676" t="n">
        <v>28.2</v>
      </c>
      <c r="J676" s="618">
        <f t="shared" si="187"/>
        <v>7.2340425531914905</v>
      </c>
      <c r="K676" s="835">
        <v>0.51</v>
      </c>
      <c r="L676" s="845">
        <v>4</v>
      </c>
      <c r="M676" s="609">
        <f t="shared" si="188"/>
        <v>2.04</v>
      </c>
      <c r="N676" s="828" t="s">
        <v>375</v>
      </c>
      <c r="O676" s="703">
        <v>0.5</v>
      </c>
      <c r="P676" s="603">
        <v>44904</v>
      </c>
      <c r="Q676" s="603">
        <v>44915</v>
      </c>
      <c r="R676" s="609">
        <f t="shared" si="189"/>
        <v>2.0000000000000018</v>
      </c>
      <c r="S676" s="667">
        <f>IF(INDEX(Historical!$D$7:$D$1225,MATCH(B676,Historical!$B$7:$B$1249,0))=0,"n/a",(INDEX(Historical!$C$7:$C$1227,MATCH(B676,Historical!$B$7:$B$1249,0))/INDEX(Historical!$D$7:$D$1225,MATCH(B676,Historical!$B$7:$B$1249,0))-1)*100)</f>
        <v>2.0725388601036343</v>
      </c>
      <c r="T676" s="667">
        <f>IF(INDEX(Historical!$F$7:$F$1218,MATCH(B676,Historical!$B$7:$B$1249,0))=0,"n/a",((INDEX(Historical!$C$7:$C$1227,MATCH(B676,Historical!$B$7:$B$1249,0))/INDEX(Historical!$F$7:$F$1218,MATCH(B676,Historical!$B$7:$B$1249,0)))^(1/3)-1)*100)</f>
        <v>3.4612656591984647</v>
      </c>
      <c r="U676" s="667">
        <f>IF(INDEX(Historical!$H$7:$H$1218,MATCH(B676,Historical!$B$7:$B$1249,0))=0,"n/a",((INDEX(Historical!$C$7:$C$1227,MATCH(B676,Historical!$B$7:$B$1249,0))/INDEX(Historical!$H$7:$H$1218,MATCH(B676,Historical!$B$7:$B$1249,0)))^(1/5)-1)*100)</f>
        <v>6.4684047180649129</v>
      </c>
      <c r="V676" s="667">
        <f>IF(INDEX(Historical!$N$7:$N$1218,MATCH(B676,Historical!$B$7:$B$1249,0))=0,"n/a",((INDEX(Historical!$C$7:$C$1227,MATCH(B676,Historical!$B$7:$B$1249,0))/INDEX(Historical!$N$7:$N$1218,MATCH(B676,Historical!$B$7:$B$1249,0)))^(1/10)-1)*100)</f>
        <v>12.362518486299789</v>
      </c>
      <c r="W676" s="668">
        <f t="shared" si="190"/>
        <v>0.52322710176192933</v>
      </c>
      <c r="X676" s="669">
        <f t="shared" si="191"/>
        <v>0.57242519628893029</v>
      </c>
      <c r="Y676" s="641" t="s">
        <v>4310</v>
      </c>
      <c r="Z676" s="618">
        <f t="shared" si="192"/>
        <v>188.88888888888889</v>
      </c>
      <c r="AA676" s="844">
        <f t="shared" si="193"/>
        <v>26.111111111111107</v>
      </c>
      <c r="AB676" s="845">
        <v>12</v>
      </c>
      <c r="AC676" s="824">
        <v>1.08</v>
      </c>
      <c r="AD676" s="824">
        <v>40.22</v>
      </c>
      <c r="AE676" s="824">
        <v>1.07</v>
      </c>
      <c r="AF676" s="824">
        <v>4.08</v>
      </c>
      <c r="AG676" s="824">
        <v>12.5</v>
      </c>
      <c r="AH676" s="824">
        <v>242.4</v>
      </c>
      <c r="AI676" s="824">
        <v>14.829999999999998</v>
      </c>
      <c r="AJ676" s="824">
        <v>11.3</v>
      </c>
      <c r="AK676" s="824">
        <v>0.75</v>
      </c>
      <c r="AL676" s="836">
        <v>12580</v>
      </c>
      <c r="AM676" s="830">
        <v>0.1</v>
      </c>
      <c r="AN676" s="824">
        <v>1.96</v>
      </c>
      <c r="AO676" s="705">
        <f t="shared" si="194"/>
        <v>-12.408663839854704</v>
      </c>
      <c r="AP676" s="706">
        <f t="shared" si="195"/>
        <v>13.702447271256403</v>
      </c>
      <c r="AQ676" s="846">
        <f t="shared" si="196"/>
        <v>117.59629626477594</v>
      </c>
      <c r="AR676" s="618">
        <f>INDEX(Historical!$C$7:$C$1227,MATCH(B676,Historical!$B$7:$B$1249,0))*IF(AH676="n/a",1.03,IF(AH676&lt;0,1.01,IF(AH676&gt;10,1.1,(1+AH676/100))))</f>
        <v>2.1670000000000003</v>
      </c>
      <c r="AS676" s="844">
        <f t="shared" si="197"/>
        <v>2.3837000000000006</v>
      </c>
      <c r="AT676" s="844">
        <f t="shared" si="198"/>
        <v>2.4015777500000008</v>
      </c>
      <c r="AU676" s="844">
        <f t="shared" si="198"/>
        <v>2.4195895831250009</v>
      </c>
      <c r="AV676" s="844">
        <f t="shared" si="198"/>
        <v>2.4377365049984387</v>
      </c>
      <c r="AW676" s="618">
        <f t="shared" si="199"/>
        <v>11.809603838123442</v>
      </c>
      <c r="AX676" s="713">
        <f t="shared" si="200"/>
        <v>41.87802779476398</v>
      </c>
      <c r="AY676" s="891">
        <v>1.4</v>
      </c>
      <c r="AZ676" s="830">
        <v>24.04</v>
      </c>
      <c r="BA676" s="830">
        <v>-58.01</v>
      </c>
      <c r="BB676" s="830">
        <v>6.34</v>
      </c>
      <c r="BC676" s="830">
        <v>-26.87</v>
      </c>
      <c r="BD676" s="865"/>
      <c r="BE676" s="594">
        <v>1974</v>
      </c>
      <c r="BF676" s="856">
        <f t="shared" si="201"/>
        <v>5</v>
      </c>
      <c r="BG676" s="840">
        <v>3.1</v>
      </c>
      <c r="BH676" s="823" t="s">
        <v>4455</v>
      </c>
      <c r="BI676" s="823" t="s">
        <v>4456</v>
      </c>
    </row>
    <row r="677" spans="1:61" s="822" customFormat="1" ht="12.75" hidden="1" customHeight="1" x14ac:dyDescent="0.2">
      <c r="A677" s="839" t="s">
        <v>5360</v>
      </c>
      <c r="B677" s="575" t="s">
        <v>5361</v>
      </c>
      <c r="C677" s="889" t="s">
        <v>4186</v>
      </c>
      <c r="D677" s="889" t="s">
        <v>4187</v>
      </c>
      <c r="E677" s="699">
        <v>5</v>
      </c>
      <c r="F677" s="1153">
        <v>707</v>
      </c>
      <c r="G677" s="1100" t="s">
        <v>105</v>
      </c>
      <c r="H677" s="1100" t="s">
        <v>105</v>
      </c>
      <c r="I677" t="n">
        <v>33.93</v>
      </c>
      <c r="J677" s="618">
        <f t="shared" si="187"/>
        <v>4.5977011494252871</v>
      </c>
      <c r="K677" s="835">
        <v>0.39</v>
      </c>
      <c r="L677" s="845">
        <v>4</v>
      </c>
      <c r="M677" s="609">
        <f t="shared" si="188"/>
        <v>1.56</v>
      </c>
      <c r="N677" s="828" t="s">
        <v>126</v>
      </c>
      <c r="O677" s="700">
        <v>0.36</v>
      </c>
      <c r="P677" s="603">
        <v>44825</v>
      </c>
      <c r="Q677" s="603">
        <v>44840</v>
      </c>
      <c r="R677" s="609">
        <f t="shared" si="189"/>
        <v>8.333333333333341</v>
      </c>
      <c r="S677" s="667">
        <f>IF(INDEX(Historical!$D$7:$D$1225,MATCH(B677,Historical!$B$7:$B$1249,0))=0,"n/a",(INDEX(Historical!$C$7:$C$1227,MATCH(B677,Historical!$B$7:$B$1249,0))/INDEX(Historical!$D$7:$D$1225,MATCH(B677,Historical!$B$7:$B$1249,0))-1)*100)</f>
        <v>10.429447852760742</v>
      </c>
      <c r="T677" s="667">
        <f>IF(INDEX(Historical!$F$7:$F$1218,MATCH(B677,Historical!$B$7:$B$1249,0))=0,"n/a",((INDEX(Historical!$C$7:$C$1227,MATCH(B677,Historical!$B$7:$B$1249,0))/INDEX(Historical!$F$7:$F$1218,MATCH(B677,Historical!$B$7:$B$1249,0)))^(1/3)-1)*100)</f>
        <v>23.886829859756563</v>
      </c>
      <c r="U677" s="667" t="str">
        <f>IF(INDEX(Historical!$H$7:$H$1218,MATCH(B677,Historical!$B$7:$B$1249,0))=0,"n/a",((INDEX(Historical!$C$7:$C$1227,MATCH(B677,Historical!$B$7:$B$1249,0))/INDEX(Historical!$H$7:$H$1218,MATCH(B677,Historical!$B$7:$B$1249,0)))^(1/5)-1)*100)</f>
        <v>n/a</v>
      </c>
      <c r="V677" s="667" t="str">
        <f>IF(INDEX(Historical!$N$7:$N$1218,MATCH(B677,Historical!$B$7:$B$1249,0))=0,"n/a",((INDEX(Historical!$C$7:$C$1227,MATCH(B677,Historical!$B$7:$B$1249,0))/INDEX(Historical!$N$7:$N$1218,MATCH(B677,Historical!$B$7:$B$1249,0)))^(1/10)-1)*100)</f>
        <v>n/a</v>
      </c>
      <c r="W677" s="668" t="str">
        <f t="shared" si="190"/>
        <v>n/a</v>
      </c>
      <c r="X677" s="669" t="str">
        <f t="shared" si="191"/>
        <v>n/a</v>
      </c>
      <c r="Y677" s="640"/>
      <c r="Z677" s="618">
        <f t="shared" si="192"/>
        <v>145.79439252336448</v>
      </c>
      <c r="AA677" s="844">
        <f t="shared" si="193"/>
        <v>31.710280373831775</v>
      </c>
      <c r="AB677" s="845">
        <v>12</v>
      </c>
      <c r="AC677" s="824">
        <v>1.07</v>
      </c>
      <c r="AD677" s="824">
        <v>4.43</v>
      </c>
      <c r="AE677" s="824">
        <v>15.17</v>
      </c>
      <c r="AF677" s="824">
        <v>1.49</v>
      </c>
      <c r="AG677" s="824">
        <v>4.5</v>
      </c>
      <c r="AH677" s="824">
        <v>0.70000000000000007</v>
      </c>
      <c r="AI677" s="824">
        <v>93.44</v>
      </c>
      <c r="AJ677" s="824">
        <v>8.67</v>
      </c>
      <c r="AK677" s="824">
        <v>7.1</v>
      </c>
      <c r="AL677" s="836">
        <v>33590</v>
      </c>
      <c r="AM677" s="830">
        <v>0.38</v>
      </c>
      <c r="AN677" s="824">
        <v>0.67</v>
      </c>
      <c r="AO677" s="705" t="str">
        <f t="shared" si="194"/>
        <v>n/a</v>
      </c>
      <c r="AP677" s="706" t="str">
        <f t="shared" si="195"/>
        <v>n/a</v>
      </c>
      <c r="AQ677" s="846">
        <f t="shared" si="196"/>
        <v>44.911187754598835</v>
      </c>
      <c r="AR677" s="618">
        <f>INDEX(Historical!$C$7:$C$1227,MATCH(B677,Historical!$B$7:$B$1249,0))*IF(AH677="n/a",1.03,IF(AH677&lt;0,1.01,IF(AH677&gt;10,1.1,(1+AH677/100))))</f>
        <v>1.35945</v>
      </c>
      <c r="AS677" s="844">
        <f t="shared" si="197"/>
        <v>1.4953950000000003</v>
      </c>
      <c r="AT677" s="844">
        <f t="shared" si="198"/>
        <v>1.6015680450000003</v>
      </c>
      <c r="AU677" s="844">
        <f t="shared" si="198"/>
        <v>1.7152793761950003</v>
      </c>
      <c r="AV677" s="844">
        <f t="shared" si="198"/>
        <v>1.8370642119048453</v>
      </c>
      <c r="AW677" s="618">
        <f t="shared" si="199"/>
        <v>8.0087566330998463</v>
      </c>
      <c r="AX677" s="713">
        <f t="shared" si="200"/>
        <v>23.603762549660615</v>
      </c>
      <c r="AY677" s="891">
        <v>1.01</v>
      </c>
      <c r="AZ677" s="830">
        <v>30.39</v>
      </c>
      <c r="BA677" s="830">
        <v>-4.17</v>
      </c>
      <c r="BB677" s="830">
        <v>9</v>
      </c>
      <c r="BC677" s="830">
        <v>11.29</v>
      </c>
      <c r="BD677" s="865"/>
      <c r="BE677" s="594">
        <v>2018</v>
      </c>
      <c r="BF677" s="856">
        <f t="shared" si="201"/>
        <v>1</v>
      </c>
      <c r="BG677" s="840">
        <v>2.8000000000000003</v>
      </c>
      <c r="BH677" s="823" t="s">
        <v>4455</v>
      </c>
      <c r="BI677" s="823" t="s">
        <v>4457</v>
      </c>
    </row>
    <row r="678" spans="1:61" s="822" customFormat="1" ht="12.75" hidden="1" customHeight="1" x14ac:dyDescent="0.2">
      <c r="A678" s="822" t="s">
        <v>5170</v>
      </c>
      <c r="B678" s="575" t="s">
        <v>2891</v>
      </c>
      <c r="C678" s="889" t="s">
        <v>122</v>
      </c>
      <c r="D678" s="889" t="s">
        <v>4238</v>
      </c>
      <c r="E678" s="699">
        <v>9</v>
      </c>
      <c r="F678" s="1153">
        <v>523</v>
      </c>
      <c r="G678" s="1153" t="s">
        <v>105</v>
      </c>
      <c r="H678" s="1153" t="s">
        <v>105</v>
      </c>
      <c r="I678" t="n">
        <v>182.45</v>
      </c>
      <c r="J678" s="618">
        <f t="shared" si="187"/>
        <v>0.87695258975061674</v>
      </c>
      <c r="K678" s="835">
        <v>0.4</v>
      </c>
      <c r="L678" s="845">
        <v>4</v>
      </c>
      <c r="M678" s="609">
        <f t="shared" si="188"/>
        <v>1.6</v>
      </c>
      <c r="N678" s="828" t="s">
        <v>225</v>
      </c>
      <c r="O678" s="700">
        <v>0.37</v>
      </c>
      <c r="P678" s="603">
        <v>44620</v>
      </c>
      <c r="Q678" s="603">
        <v>44634</v>
      </c>
      <c r="R678" s="609">
        <f t="shared" si="189"/>
        <v>8.1081081081081159</v>
      </c>
      <c r="S678" s="667">
        <f>IF(INDEX(Historical!$D$7:$D$1225,MATCH(B678,Historical!$B$7:$B$1249,0))=0,"n/a",(INDEX(Historical!$C$7:$C$1227,MATCH(B678,Historical!$B$7:$B$1249,0))/INDEX(Historical!$D$7:$D$1225,MATCH(B678,Historical!$B$7:$B$1249,0))-1)*100)</f>
        <v>8.8235294117646959</v>
      </c>
      <c r="T678" s="667">
        <f>IF(INDEX(Historical!$F$7:$F$1218,MATCH(B678,Historical!$B$7:$B$1249,0))=0,"n/a",((INDEX(Historical!$C$7:$C$1227,MATCH(B678,Historical!$B$7:$B$1249,0))/INDEX(Historical!$F$7:$F$1218,MATCH(B678,Historical!$B$7:$B$1249,0)))^(1/3)-1)*100)</f>
        <v>9.735689700133566</v>
      </c>
      <c r="U678" s="667">
        <f>IF(INDEX(Historical!$H$7:$H$1218,MATCH(B678,Historical!$B$7:$B$1249,0))=0,"n/a",((INDEX(Historical!$C$7:$C$1227,MATCH(B678,Historical!$B$7:$B$1249,0))/INDEX(Historical!$H$7:$H$1218,MATCH(B678,Historical!$B$7:$B$1249,0)))^(1/5)-1)*100)</f>
        <v>13.09264089979596</v>
      </c>
      <c r="V678" s="667">
        <f>IF(INDEX(Historical!$N$7:$N$1218,MATCH(B678,Historical!$B$7:$B$1249,0))=0,"n/a",((INDEX(Historical!$C$7:$C$1227,MATCH(B678,Historical!$B$7:$B$1249,0))/INDEX(Historical!$N$7:$N$1218,MATCH(B678,Historical!$B$7:$B$1249,0)))^(1/10)-1)*100)</f>
        <v>6.8919038400907962</v>
      </c>
      <c r="W678" s="668">
        <f t="shared" si="190"/>
        <v>1.8997132292582122</v>
      </c>
      <c r="X678" s="669">
        <f t="shared" si="191"/>
        <v>1.2835922450780353</v>
      </c>
      <c r="Y678" s="628"/>
      <c r="Z678" s="618">
        <f t="shared" si="192"/>
        <v>35.010940919037196</v>
      </c>
      <c r="AA678" s="844">
        <f t="shared" si="193"/>
        <v>39.923413566739605</v>
      </c>
      <c r="AB678" s="845">
        <v>12</v>
      </c>
      <c r="AC678" s="824">
        <v>4.57</v>
      </c>
      <c r="AD678" s="824">
        <v>2.39</v>
      </c>
      <c r="AE678" s="824">
        <v>3.3</v>
      </c>
      <c r="AF678" s="824">
        <v>3.46</v>
      </c>
      <c r="AG678" s="824">
        <v>8.9</v>
      </c>
      <c r="AH678" s="824">
        <v>14.399999999999999</v>
      </c>
      <c r="AI678" s="824">
        <v>25.72</v>
      </c>
      <c r="AJ678" s="824">
        <v>10.199999999999999</v>
      </c>
      <c r="AK678" s="824">
        <v>16.3</v>
      </c>
      <c r="AL678" s="836">
        <v>23720</v>
      </c>
      <c r="AM678" s="830">
        <v>0.21</v>
      </c>
      <c r="AN678" s="824">
        <v>0.62</v>
      </c>
      <c r="AO678" s="705">
        <f t="shared" si="194"/>
        <v>-25.953820077193029</v>
      </c>
      <c r="AP678" s="706">
        <f t="shared" si="195"/>
        <v>13.969593489546577</v>
      </c>
      <c r="AQ678" s="846">
        <f t="shared" si="196"/>
        <v>147.7767910760893</v>
      </c>
      <c r="AR678" s="618">
        <f>INDEX(Historical!$C$7:$C$1227,MATCH(B678,Historical!$B$7:$B$1249,0))*IF(AH678="n/a",1.03,IF(AH678&lt;0,1.01,IF(AH678&gt;10,1.1,(1+AH678/100))))</f>
        <v>1.6280000000000001</v>
      </c>
      <c r="AS678" s="844">
        <f t="shared" si="197"/>
        <v>1.7908000000000002</v>
      </c>
      <c r="AT678" s="844">
        <f t="shared" ref="AT678:AV697" si="202">IF($AK678="n/a",1.03*AS678,IF($AK678&lt;0,1.01*AS678,IF($AK678&gt;10,1.1*AS678,(1+$AK678/100)*AS678)))</f>
        <v>1.9698800000000003</v>
      </c>
      <c r="AU678" s="844">
        <f t="shared" si="202"/>
        <v>2.1668680000000005</v>
      </c>
      <c r="AV678" s="844">
        <f t="shared" si="202"/>
        <v>2.3835548000000006</v>
      </c>
      <c r="AW678" s="618">
        <f t="shared" si="199"/>
        <v>9.9391028000000023</v>
      </c>
      <c r="AX678" s="713">
        <f t="shared" si="200"/>
        <v>5.447576212661005</v>
      </c>
      <c r="AY678" s="891">
        <v>0.78</v>
      </c>
      <c r="AZ678" s="830">
        <v>33.29</v>
      </c>
      <c r="BA678" s="830">
        <v>-14.19</v>
      </c>
      <c r="BB678" s="830">
        <v>11.17</v>
      </c>
      <c r="BC678" s="830">
        <v>9.64</v>
      </c>
      <c r="BD678" s="865"/>
      <c r="BE678" s="594">
        <v>2014</v>
      </c>
      <c r="BF678" s="856">
        <f t="shared" si="201"/>
        <v>1</v>
      </c>
      <c r="BG678" s="840">
        <v>4.2</v>
      </c>
      <c r="BH678" s="823" t="s">
        <v>4455</v>
      </c>
      <c r="BI678" s="823" t="s">
        <v>4456</v>
      </c>
    </row>
    <row r="679" spans="1:61" s="822" customFormat="1" ht="12.75" hidden="1" customHeight="1" x14ac:dyDescent="0.2">
      <c r="A679" s="839" t="s">
        <v>5227</v>
      </c>
      <c r="B679" s="575" t="s">
        <v>5226</v>
      </c>
      <c r="C679" s="889" t="s">
        <v>4061</v>
      </c>
      <c r="D679" s="889" t="s">
        <v>4204</v>
      </c>
      <c r="E679" s="699">
        <v>6</v>
      </c>
      <c r="F679" s="1153">
        <v>643</v>
      </c>
      <c r="G679" s="1131" t="s">
        <v>105</v>
      </c>
      <c r="H679" s="1131" t="s">
        <v>105</v>
      </c>
      <c r="I679" t="n">
        <v>22.55</v>
      </c>
      <c r="J679" s="618">
        <f t="shared" si="187"/>
        <v>1.7738359201773837</v>
      </c>
      <c r="K679" s="835">
        <v>0.1</v>
      </c>
      <c r="L679" s="845">
        <v>4</v>
      </c>
      <c r="M679" s="609">
        <f t="shared" si="188"/>
        <v>0.4</v>
      </c>
      <c r="N679" s="828" t="s">
        <v>316</v>
      </c>
      <c r="O679" s="700">
        <v>9.5000000000000001E-2</v>
      </c>
      <c r="P679" s="603">
        <v>44536</v>
      </c>
      <c r="Q679" s="603">
        <v>44547</v>
      </c>
      <c r="R679" s="609">
        <f t="shared" si="189"/>
        <v>5.2631578947368469</v>
      </c>
      <c r="S679" s="667">
        <f>IF(INDEX(Historical!$D$7:$D$1225,MATCH(B679,Historical!$B$7:$B$1249,0))=0,"n/a",(INDEX(Historical!$C$7:$C$1227,MATCH(B679,Historical!$B$7:$B$1249,0))/INDEX(Historical!$D$7:$D$1225,MATCH(B679,Historical!$B$7:$B$1249,0))-1)*100)</f>
        <v>1.3157894736842035</v>
      </c>
      <c r="T679" s="667">
        <f>IF(INDEX(Historical!$F$7:$F$1218,MATCH(B679,Historical!$B$7:$B$1249,0))=0,"n/a",((INDEX(Historical!$C$7:$C$1227,MATCH(B679,Historical!$B$7:$B$1249,0))/INDEX(Historical!$F$7:$F$1218,MATCH(B679,Historical!$B$7:$B$1249,0)))^(1/3)-1)*100)</f>
        <v>6.082481477261914</v>
      </c>
      <c r="U679" s="667">
        <f>IF(INDEX(Historical!$H$7:$H$1218,MATCH(B679,Historical!$B$7:$B$1249,0))=0,"n/a",((INDEX(Historical!$C$7:$C$1227,MATCH(B679,Historical!$B$7:$B$1249,0))/INDEX(Historical!$H$7:$H$1218,MATCH(B679,Historical!$B$7:$B$1249,0)))^(1/5)-1)*100)</f>
        <v>9.0194895299878333</v>
      </c>
      <c r="V679" s="667" t="str">
        <f>IF(INDEX(Historical!$N$7:$N$1218,MATCH(B679,Historical!$B$7:$B$1249,0))=0,"n/a",((INDEX(Historical!$C$7:$C$1227,MATCH(B679,Historical!$B$7:$B$1249,0))/INDEX(Historical!$N$7:$N$1218,MATCH(B679,Historical!$B$7:$B$1249,0)))^(1/10)-1)*100)</f>
        <v>n/a</v>
      </c>
      <c r="W679" s="668" t="str">
        <f t="shared" si="190"/>
        <v>n/a</v>
      </c>
      <c r="X679" s="669">
        <f t="shared" si="191"/>
        <v>0.20223070695039985</v>
      </c>
      <c r="Y679" s="640"/>
      <c r="Z679" s="618">
        <f t="shared" si="192"/>
        <v>14.705882352941178</v>
      </c>
      <c r="AA679" s="844">
        <f t="shared" si="193"/>
        <v>8.2904411764705888</v>
      </c>
      <c r="AB679" s="845">
        <v>12</v>
      </c>
      <c r="AC679" s="824">
        <v>2.72</v>
      </c>
      <c r="AD679" s="824" t="s">
        <v>135</v>
      </c>
      <c r="AE679" s="824">
        <v>0.9</v>
      </c>
      <c r="AF679" s="824">
        <v>1.66</v>
      </c>
      <c r="AG679" s="824">
        <v>21.5</v>
      </c>
      <c r="AH679" s="824">
        <v>142.30000000000001</v>
      </c>
      <c r="AI679" s="824">
        <v>-13.200000000000001</v>
      </c>
      <c r="AJ679" s="824">
        <v>44.6</v>
      </c>
      <c r="AK679" s="824">
        <v>-6</v>
      </c>
      <c r="AL679" s="836">
        <v>3130</v>
      </c>
      <c r="AM679" s="830">
        <v>0.61</v>
      </c>
      <c r="AN679" s="824">
        <v>0.24</v>
      </c>
      <c r="AO679" s="705">
        <f t="shared" si="194"/>
        <v>2.5028842736946277</v>
      </c>
      <c r="AP679" s="706">
        <f t="shared" si="195"/>
        <v>10.793325450165216</v>
      </c>
      <c r="AQ679" s="846">
        <f t="shared" si="196"/>
        <v>-21.791923256137689</v>
      </c>
      <c r="AR679" s="618">
        <f>INDEX(Historical!$C$7:$C$1227,MATCH(B679,Historical!$B$7:$B$1249,0))*IF(AH679="n/a",1.03,IF(AH679&lt;0,1.01,IF(AH679&gt;10,1.1,(1+AH679/100))))</f>
        <v>0.42350000000000004</v>
      </c>
      <c r="AS679" s="844">
        <f t="shared" si="197"/>
        <v>0.42773500000000003</v>
      </c>
      <c r="AT679" s="844">
        <f t="shared" si="202"/>
        <v>0.43201235000000004</v>
      </c>
      <c r="AU679" s="844">
        <f t="shared" si="202"/>
        <v>0.43633247350000004</v>
      </c>
      <c r="AV679" s="844">
        <f t="shared" si="202"/>
        <v>0.44069579823500005</v>
      </c>
      <c r="AW679" s="618">
        <f t="shared" si="199"/>
        <v>2.1602756217350003</v>
      </c>
      <c r="AX679" s="713">
        <f t="shared" si="200"/>
        <v>9.5799362382926834</v>
      </c>
      <c r="AY679" s="891">
        <v>1.33</v>
      </c>
      <c r="AZ679" s="830">
        <v>37.76</v>
      </c>
      <c r="BA679" s="830">
        <v>0.26</v>
      </c>
      <c r="BB679" s="830">
        <v>13.900000000000002</v>
      </c>
      <c r="BC679" s="830">
        <v>17.690000000000001</v>
      </c>
      <c r="BD679" s="865"/>
      <c r="BE679" s="594">
        <v>2016</v>
      </c>
      <c r="BF679" s="856">
        <f t="shared" si="201"/>
        <v>1</v>
      </c>
      <c r="BG679" s="840">
        <v>11</v>
      </c>
      <c r="BH679" s="823" t="s">
        <v>4455</v>
      </c>
      <c r="BI679" s="823" t="s">
        <v>4456</v>
      </c>
    </row>
    <row r="680" spans="1:61" s="822" customFormat="1" ht="12.75" hidden="1" customHeight="1" x14ac:dyDescent="0.2">
      <c r="A680" s="829" t="s">
        <v>5172</v>
      </c>
      <c r="B680" s="575" t="s">
        <v>825</v>
      </c>
      <c r="C680" s="889" t="s">
        <v>4209</v>
      </c>
      <c r="D680" s="889" t="s">
        <v>4218</v>
      </c>
      <c r="E680" s="699">
        <v>18</v>
      </c>
      <c r="F680" s="1153">
        <v>224</v>
      </c>
      <c r="G680" s="1155" t="s">
        <v>114</v>
      </c>
      <c r="H680" s="1155" t="s">
        <v>36</v>
      </c>
      <c r="I680" t="n">
        <v>37.4</v>
      </c>
      <c r="J680" s="618">
        <f t="shared" si="187"/>
        <v>6.9786096256684482</v>
      </c>
      <c r="K680" s="835">
        <v>0.65249999999999997</v>
      </c>
      <c r="L680" s="845">
        <v>4</v>
      </c>
      <c r="M680" s="609">
        <f t="shared" si="188"/>
        <v>2.61</v>
      </c>
      <c r="N680" s="828" t="s">
        <v>138</v>
      </c>
      <c r="O680" s="700">
        <v>0.64</v>
      </c>
      <c r="P680" s="603">
        <v>44840</v>
      </c>
      <c r="Q680" s="603">
        <v>44866</v>
      </c>
      <c r="R680" s="609">
        <f t="shared" si="189"/>
        <v>1.9531249999999931</v>
      </c>
      <c r="S680" s="667">
        <f>IF(INDEX(Historical!$D$7:$D$1225,MATCH(B680,Historical!$B$7:$B$1249,0))=0,"n/a",(INDEX(Historical!$C$7:$C$1227,MATCH(B680,Historical!$B$7:$B$1249,0))/INDEX(Historical!$D$7:$D$1225,MATCH(B680,Historical!$B$7:$B$1249,0))-1)*100)</f>
        <v>2.0222446916076775</v>
      </c>
      <c r="T680" s="667">
        <f>IF(INDEX(Historical!$F$7:$F$1218,MATCH(B680,Historical!$B$7:$B$1249,0))=0,"n/a",((INDEX(Historical!$C$7:$C$1227,MATCH(B680,Historical!$B$7:$B$1249,0))/INDEX(Historical!$F$7:$F$1218,MATCH(B680,Historical!$B$7:$B$1249,0)))^(1/3)-1)*100)</f>
        <v>2.0645639803166471</v>
      </c>
      <c r="U680" s="667">
        <f>IF(INDEX(Historical!$H$7:$H$1218,MATCH(B680,Historical!$B$7:$B$1249,0))=0,"n/a",((INDEX(Historical!$C$7:$C$1227,MATCH(B680,Historical!$B$7:$B$1249,0))/INDEX(Historical!$H$7:$H$1218,MATCH(B680,Historical!$B$7:$B$1249,0)))^(1/5)-1)*100)</f>
        <v>2.109337068892958</v>
      </c>
      <c r="V680" s="667">
        <f>IF(INDEX(Historical!$N$7:$N$1218,MATCH(B680,Historical!$B$7:$B$1249,0))=0,"n/a",((INDEX(Historical!$C$7:$C$1227,MATCH(B680,Historical!$B$7:$B$1249,0))/INDEX(Historical!$N$7:$N$1218,MATCH(B680,Historical!$B$7:$B$1249,0)))^(1/10)-1)*100)</f>
        <v>2.5420866989174007</v>
      </c>
      <c r="W680" s="668">
        <f t="shared" si="190"/>
        <v>0.82976598311586391</v>
      </c>
      <c r="X680" s="669">
        <f t="shared" si="191"/>
        <v>0.19899406310310924</v>
      </c>
      <c r="Y680" s="631"/>
      <c r="Z680" s="618">
        <f t="shared" si="192"/>
        <v>56.739130434782616</v>
      </c>
      <c r="AA680" s="844">
        <f t="shared" si="193"/>
        <v>8.1304347826086953</v>
      </c>
      <c r="AB680" s="845">
        <v>12</v>
      </c>
      <c r="AC680" s="824">
        <v>4.5999999999999996</v>
      </c>
      <c r="AD680" s="824">
        <v>3.8</v>
      </c>
      <c r="AE680" s="824">
        <v>1.2</v>
      </c>
      <c r="AF680" s="824">
        <v>1.84</v>
      </c>
      <c r="AG680" s="825">
        <v>22.8</v>
      </c>
      <c r="AH680" s="824">
        <v>23.7</v>
      </c>
      <c r="AI680" s="824">
        <v>-2.12</v>
      </c>
      <c r="AJ680" s="824">
        <v>10.6</v>
      </c>
      <c r="AK680" s="824">
        <v>2.19</v>
      </c>
      <c r="AL680" s="836">
        <v>162180</v>
      </c>
      <c r="AM680" s="830">
        <v>0.02</v>
      </c>
      <c r="AN680" s="824">
        <v>1.69</v>
      </c>
      <c r="AO680" s="705">
        <f t="shared" si="194"/>
        <v>0.9575119119527109</v>
      </c>
      <c r="AP680" s="706">
        <f t="shared" si="195"/>
        <v>9.0879466945614062</v>
      </c>
      <c r="AQ680" s="846">
        <f t="shared" si="196"/>
        <v>-18.459280792423172</v>
      </c>
      <c r="AR680" s="618">
        <f>INDEX(Historical!$C$7:$C$1227,MATCH(B680,Historical!$B$7:$B$1249,0))*IF(AH680="n/a",1.03,IF(AH680&lt;0,1.01,IF(AH680&gt;10,1.1,(1+AH680/100))))</f>
        <v>2.77475</v>
      </c>
      <c r="AS680" s="844">
        <f t="shared" si="197"/>
        <v>2.8024974999999999</v>
      </c>
      <c r="AT680" s="844">
        <f t="shared" si="202"/>
        <v>2.8638721952499999</v>
      </c>
      <c r="AU680" s="844">
        <f t="shared" si="202"/>
        <v>2.9265909963259751</v>
      </c>
      <c r="AV680" s="844">
        <f t="shared" si="202"/>
        <v>2.9906833391455141</v>
      </c>
      <c r="AW680" s="618">
        <f t="shared" si="199"/>
        <v>14.35839403072149</v>
      </c>
      <c r="AX680" s="713">
        <f t="shared" si="200"/>
        <v>38.391427889629654</v>
      </c>
      <c r="AY680" s="891">
        <v>0.36</v>
      </c>
      <c r="AZ680" s="830">
        <v>12.82</v>
      </c>
      <c r="BA680" s="830">
        <v>-29.78</v>
      </c>
      <c r="BB680" s="830">
        <v>2.98</v>
      </c>
      <c r="BC680" s="830">
        <v>-15.870000000000001</v>
      </c>
      <c r="BD680" s="865"/>
      <c r="BE680" s="594">
        <v>2005</v>
      </c>
      <c r="BF680" s="856">
        <f t="shared" si="201"/>
        <v>2</v>
      </c>
      <c r="BG680" s="840">
        <v>5.2</v>
      </c>
      <c r="BH680" s="823" t="s">
        <v>4455</v>
      </c>
      <c r="BI680" s="823" t="s">
        <v>4456</v>
      </c>
    </row>
    <row r="681" spans="1:61" s="822" customFormat="1" ht="12.75" hidden="1" customHeight="1" x14ac:dyDescent="0.2">
      <c r="A681" s="822" t="s">
        <v>5173</v>
      </c>
      <c r="B681" s="575" t="s">
        <v>385</v>
      </c>
      <c r="C681" s="889" t="s">
        <v>107</v>
      </c>
      <c r="D681" s="889" t="s">
        <v>4205</v>
      </c>
      <c r="E681" s="699">
        <v>30</v>
      </c>
      <c r="F681" s="1153">
        <v>95</v>
      </c>
      <c r="G681" s="1150" t="s">
        <v>36</v>
      </c>
      <c r="H681" s="1150" t="s">
        <v>114</v>
      </c>
      <c r="I681">
        <v>58.28</v>
      </c>
      <c r="J681" s="618">
        <f t="shared" si="187"/>
        <v>2.882635552505147</v>
      </c>
      <c r="K681" s="842">
        <v>0.42</v>
      </c>
      <c r="L681" s="845">
        <v>4</v>
      </c>
      <c r="M681" s="609">
        <f t="shared" si="188"/>
        <v>1.68</v>
      </c>
      <c r="N681" s="828" t="s">
        <v>167</v>
      </c>
      <c r="O681" s="701">
        <v>0.41</v>
      </c>
      <c r="P681" s="1006">
        <v>44505</v>
      </c>
      <c r="Q681" s="1006">
        <v>44519</v>
      </c>
      <c r="R681" s="609">
        <f t="shared" si="189"/>
        <v>2.4390243902439046</v>
      </c>
      <c r="S681" s="667">
        <f>IF(INDEX(Historical!$D$7:$D$1225,MATCH(B681,Historical!$B$7:$B$1249,0))=0,"n/a",(INDEX(Historical!$C$7:$C$1227,MATCH(B681,Historical!$B$7:$B$1249,0))/INDEX(Historical!$D$7:$D$1225,MATCH(B681,Historical!$B$7:$B$1249,0))-1)*100)</f>
        <v>0.60975609756097615</v>
      </c>
      <c r="T681" s="667">
        <f>IF(INDEX(Historical!$F$7:$F$1218,MATCH(B681,Historical!$B$7:$B$1249,0))=0,"n/a",((INDEX(Historical!$C$7:$C$1227,MATCH(B681,Historical!$B$7:$B$1249,0))/INDEX(Historical!$F$7:$F$1218,MATCH(B681,Historical!$B$7:$B$1249,0)))^(1/3)-1)*100)</f>
        <v>1.0310005155547586</v>
      </c>
      <c r="U681" s="667">
        <f>IF(INDEX(Historical!$H$7:$H$1218,MATCH(B681,Historical!$B$7:$B$1249,0))=0,"n/a",((INDEX(Historical!$C$7:$C$1227,MATCH(B681,Historical!$B$7:$B$1249,0))/INDEX(Historical!$H$7:$H$1218,MATCH(B681,Historical!$B$7:$B$1249,0)))^(1/5)-1)*100)</f>
        <v>1.1281049835639045</v>
      </c>
      <c r="V681" s="667">
        <f>IF(INDEX(Historical!$N$7:$N$1218,MATCH(B681,Historical!$B$7:$B$1249,0))=0,"n/a",((INDEX(Historical!$C$7:$C$1227,MATCH(B681,Historical!$B$7:$B$1249,0))/INDEX(Historical!$N$7:$N$1218,MATCH(B681,Historical!$B$7:$B$1249,0)))^(1/10)-1)*100)</f>
        <v>1.3005012216313228</v>
      </c>
      <c r="W681" s="668">
        <f t="shared" si="190"/>
        <v>0.86743861889559182</v>
      </c>
      <c r="X681" s="669">
        <f t="shared" si="191"/>
        <v>0.16115785479484349</v>
      </c>
      <c r="Y681" s="640"/>
      <c r="Z681" s="618">
        <f t="shared" si="192"/>
        <v>43.298969072164951</v>
      </c>
      <c r="AA681" s="844">
        <f t="shared" si="193"/>
        <v>15.020618556701031</v>
      </c>
      <c r="AB681" s="845">
        <v>12</v>
      </c>
      <c r="AC681" s="824">
        <v>3.88</v>
      </c>
      <c r="AD681" s="824">
        <v>5.15</v>
      </c>
      <c r="AE681" s="824">
        <v>8.4600000000000009</v>
      </c>
      <c r="AF681" s="824">
        <v>2.99</v>
      </c>
      <c r="AG681" s="824">
        <v>15.6</v>
      </c>
      <c r="AH681" s="824">
        <v>7.9</v>
      </c>
      <c r="AI681" s="824">
        <v>31.490000000000002</v>
      </c>
      <c r="AJ681" s="824">
        <v>7.0000000000000009</v>
      </c>
      <c r="AK681" s="824">
        <v>3</v>
      </c>
      <c r="AL681" s="836">
        <v>1650</v>
      </c>
      <c r="AM681" s="830">
        <v>3.91</v>
      </c>
      <c r="AN681" s="824">
        <v>0</v>
      </c>
      <c r="AO681" s="705">
        <f t="shared" si="194"/>
        <v>-11.00987802063198</v>
      </c>
      <c r="AP681" s="706">
        <f t="shared" si="195"/>
        <v>4.0107405360690516</v>
      </c>
      <c r="AQ681" s="846">
        <f t="shared" si="196"/>
        <v>41.282458586472302</v>
      </c>
      <c r="AR681" s="618">
        <f>INDEX(Historical!$C$7:$C$1227,MATCH(B681,Historical!$B$7:$B$1249,0))*IF(AH681="n/a",1.03,IF(AH681&lt;0,1.01,IF(AH681&gt;10,1.1,(1+AH681/100))))</f>
        <v>1.7803499999999999</v>
      </c>
      <c r="AS681" s="844">
        <f t="shared" si="197"/>
        <v>1.958385</v>
      </c>
      <c r="AT681" s="844">
        <f t="shared" si="202"/>
        <v>2.01713655</v>
      </c>
      <c r="AU681" s="844">
        <f t="shared" si="202"/>
        <v>2.0776506465</v>
      </c>
      <c r="AV681" s="844">
        <f t="shared" si="202"/>
        <v>2.139980165895</v>
      </c>
      <c r="AW681" s="618">
        <f t="shared" si="199"/>
        <v>9.973502362395001</v>
      </c>
      <c r="AX681" s="713">
        <f t="shared" si="200"/>
        <v>17.113078864782089</v>
      </c>
      <c r="AY681" s="891">
        <v>0.67</v>
      </c>
      <c r="AZ681" s="830">
        <v>18.66</v>
      </c>
      <c r="BA681" s="830">
        <v>-3.3000000000000003</v>
      </c>
      <c r="BB681" s="830">
        <v>6.45</v>
      </c>
      <c r="BC681" s="830">
        <v>5.74</v>
      </c>
      <c r="BD681" s="865"/>
      <c r="BE681" s="594">
        <v>1993</v>
      </c>
      <c r="BF681" s="856">
        <f t="shared" si="201"/>
        <v>3</v>
      </c>
      <c r="BG681" s="840">
        <v>1.4000000000000001</v>
      </c>
      <c r="BH681" s="823" t="s">
        <v>4455</v>
      </c>
      <c r="BI681" s="823" t="s">
        <v>4456</v>
      </c>
    </row>
    <row r="682" spans="1:61" s="822" customFormat="1" ht="12.75" hidden="1" customHeight="1" x14ac:dyDescent="0.2">
      <c r="A682" s="822" t="s">
        <v>5174</v>
      </c>
      <c r="B682" s="575" t="s">
        <v>1718</v>
      </c>
      <c r="C682" s="889" t="s">
        <v>107</v>
      </c>
      <c r="D682" s="889" t="s">
        <v>4198</v>
      </c>
      <c r="E682" s="699">
        <v>12</v>
      </c>
      <c r="F682" s="1153">
        <v>328</v>
      </c>
      <c r="G682" s="1130" t="s">
        <v>105</v>
      </c>
      <c r="H682" s="1130" t="s">
        <v>105</v>
      </c>
      <c r="I682">
        <v>33.58</v>
      </c>
      <c r="J682" s="618">
        <f t="shared" si="187"/>
        <v>2.8588445503275759</v>
      </c>
      <c r="K682" s="835">
        <v>0.24</v>
      </c>
      <c r="L682" s="845">
        <v>4</v>
      </c>
      <c r="M682" s="609">
        <f t="shared" si="188"/>
        <v>0.96</v>
      </c>
      <c r="N682" s="828" t="s">
        <v>427</v>
      </c>
      <c r="O682" s="700">
        <v>0.23</v>
      </c>
      <c r="P682" s="603">
        <v>44595</v>
      </c>
      <c r="Q682" s="603">
        <v>44610</v>
      </c>
      <c r="R682" s="609">
        <f t="shared" si="189"/>
        <v>4.3478260869565135</v>
      </c>
      <c r="S682" s="667">
        <f>IF(INDEX(Historical!$D$7:$D$1225,MATCH(B682,Historical!$B$7:$B$1249,0))=0,"n/a",(INDEX(Historical!$C$7:$C$1227,MATCH(B682,Historical!$B$7:$B$1249,0))/INDEX(Historical!$D$7:$D$1225,MATCH(B682,Historical!$B$7:$B$1249,0))-1)*100)</f>
        <v>4.5454545454545414</v>
      </c>
      <c r="T682" s="667">
        <f>IF(INDEX(Historical!$F$7:$F$1218,MATCH(B682,Historical!$B$7:$B$1249,0))=0,"n/a",((INDEX(Historical!$C$7:$C$1227,MATCH(B682,Historical!$B$7:$B$1249,0))/INDEX(Historical!$F$7:$F$1218,MATCH(B682,Historical!$B$7:$B$1249,0)))^(1/3)-1)*100)</f>
        <v>9.5376104072121279</v>
      </c>
      <c r="U682" s="667">
        <f>IF(INDEX(Historical!$H$7:$H$1218,MATCH(B682,Historical!$B$7:$B$1249,0))=0,"n/a",((INDEX(Historical!$C$7:$C$1227,MATCH(B682,Historical!$B$7:$B$1249,0))/INDEX(Historical!$H$7:$H$1218,MATCH(B682,Historical!$B$7:$B$1249,0)))^(1/5)-1)*100)</f>
        <v>10.438362870438155</v>
      </c>
      <c r="V682" s="667">
        <f>IF(INDEX(Historical!$N$7:$N$1218,MATCH(B682,Historical!$B$7:$B$1249,0))=0,"n/a",((INDEX(Historical!$C$7:$C$1227,MATCH(B682,Historical!$B$7:$B$1249,0))/INDEX(Historical!$N$7:$N$1218,MATCH(B682,Historical!$B$7:$B$1249,0)))^(1/10)-1)*100)</f>
        <v>14.381992765281604</v>
      </c>
      <c r="W682" s="668">
        <f t="shared" si="190"/>
        <v>0.72579391749080535</v>
      </c>
      <c r="X682" s="669">
        <f t="shared" si="191"/>
        <v>0.88460702291848781</v>
      </c>
      <c r="Y682" s="632"/>
      <c r="Z682" s="618">
        <f t="shared" si="192"/>
        <v>28.318584070796462</v>
      </c>
      <c r="AA682" s="844">
        <f t="shared" si="193"/>
        <v>9.9056047197640105</v>
      </c>
      <c r="AB682" s="845">
        <v>9</v>
      </c>
      <c r="AC682" s="824">
        <v>3.39</v>
      </c>
      <c r="AD682" s="824">
        <v>1.46</v>
      </c>
      <c r="AE682" s="824">
        <v>3.45</v>
      </c>
      <c r="AF682" s="824">
        <v>1.1499999999999999</v>
      </c>
      <c r="AG682" s="824">
        <v>11.600000000000001</v>
      </c>
      <c r="AH682" s="824">
        <v>41.699999999999996</v>
      </c>
      <c r="AI682" s="824">
        <v>11.37</v>
      </c>
      <c r="AJ682" s="824">
        <v>11.799999999999999</v>
      </c>
      <c r="AK682" s="824">
        <v>7.0000000000000009</v>
      </c>
      <c r="AL682" s="836">
        <v>2300</v>
      </c>
      <c r="AM682" s="830">
        <v>1</v>
      </c>
      <c r="AN682" s="824">
        <v>0</v>
      </c>
      <c r="AO682" s="705">
        <f t="shared" si="194"/>
        <v>3.3916027010017196</v>
      </c>
      <c r="AP682" s="706">
        <f t="shared" si="195"/>
        <v>13.29720742076573</v>
      </c>
      <c r="AQ682" s="846">
        <f t="shared" si="196"/>
        <v>-28.846190301951857</v>
      </c>
      <c r="AR682" s="618">
        <f>INDEX(Historical!$C$7:$C$1227,MATCH(B682,Historical!$B$7:$B$1249,0))*IF(AH682="n/a",1.03,IF(AH682&lt;0,1.01,IF(AH682&gt;10,1.1,(1+AH682/100))))</f>
        <v>1.0120000000000002</v>
      </c>
      <c r="AS682" s="844">
        <f t="shared" si="197"/>
        <v>1.1132000000000004</v>
      </c>
      <c r="AT682" s="844">
        <f t="shared" si="202"/>
        <v>1.1911240000000005</v>
      </c>
      <c r="AU682" s="844">
        <f t="shared" si="202"/>
        <v>1.2745026800000006</v>
      </c>
      <c r="AV682" s="844">
        <f t="shared" si="202"/>
        <v>1.3637178676000006</v>
      </c>
      <c r="AW682" s="618">
        <f t="shared" si="199"/>
        <v>5.9545445476000012</v>
      </c>
      <c r="AX682" s="713">
        <f t="shared" si="200"/>
        <v>17.732413780821922</v>
      </c>
      <c r="AY682" s="891">
        <v>0.88</v>
      </c>
      <c r="AZ682" s="830">
        <v>19.72</v>
      </c>
      <c r="BA682" s="830">
        <v>-9.9699999999999989</v>
      </c>
      <c r="BB682" s="830">
        <v>1.6400000000000001</v>
      </c>
      <c r="BC682" s="830">
        <v>6.5100000000000007</v>
      </c>
      <c r="BD682" s="865"/>
      <c r="BE682" s="594">
        <v>2011</v>
      </c>
      <c r="BF682" s="856">
        <f t="shared" si="201"/>
        <v>1</v>
      </c>
      <c r="BG682" s="840">
        <v>1.0999999999999999</v>
      </c>
      <c r="BH682" s="823" t="s">
        <v>4455</v>
      </c>
      <c r="BI682" s="823" t="s">
        <v>4456</v>
      </c>
    </row>
    <row r="683" spans="1:61" s="822" customFormat="1" ht="12.75" hidden="1" customHeight="1" x14ac:dyDescent="0.2">
      <c r="A683" s="829" t="s">
        <v>5175</v>
      </c>
      <c r="B683" s="575" t="s">
        <v>1720</v>
      </c>
      <c r="C683" s="889" t="s">
        <v>107</v>
      </c>
      <c r="D683" s="889" t="s">
        <v>4205</v>
      </c>
      <c r="E683" s="699">
        <v>11</v>
      </c>
      <c r="F683" s="1153">
        <v>398</v>
      </c>
      <c r="G683" s="1153" t="s">
        <v>36</v>
      </c>
      <c r="H683" s="1153" t="s">
        <v>36</v>
      </c>
      <c r="I683">
        <v>47.88</v>
      </c>
      <c r="J683" s="618">
        <f t="shared" si="187"/>
        <v>4.5112781954887211</v>
      </c>
      <c r="K683" s="835">
        <v>0.54</v>
      </c>
      <c r="L683" s="845">
        <v>4</v>
      </c>
      <c r="M683" s="609">
        <f t="shared" si="188"/>
        <v>2.16</v>
      </c>
      <c r="N683" s="828" t="s">
        <v>238</v>
      </c>
      <c r="O683" s="700">
        <v>0.52</v>
      </c>
      <c r="P683" s="603">
        <v>44561</v>
      </c>
      <c r="Q683" s="603">
        <v>44568</v>
      </c>
      <c r="R683" s="609">
        <f t="shared" si="189"/>
        <v>3.8461538461538494</v>
      </c>
      <c r="S683" s="667">
        <f>IF(INDEX(Historical!$D$7:$D$1225,MATCH(B683,Historical!$B$7:$B$1249,0))=0,"n/a",(INDEX(Historical!$C$7:$C$1227,MATCH(B683,Historical!$B$7:$B$1249,0))/INDEX(Historical!$D$7:$D$1225,MATCH(B683,Historical!$B$7:$B$1249,0))-1)*100)</f>
        <v>1.9607843137254832</v>
      </c>
      <c r="T683" s="667">
        <f>IF(INDEX(Historical!$F$7:$F$1218,MATCH(B683,Historical!$B$7:$B$1249,0))=0,"n/a",((INDEX(Historical!$C$7:$C$1227,MATCH(B683,Historical!$B$7:$B$1249,0))/INDEX(Historical!$F$7:$F$1218,MATCH(B683,Historical!$B$7:$B$1249,0)))^(1/3)-1)*100)</f>
        <v>7.3786693294802586</v>
      </c>
      <c r="U683" s="667">
        <f>IF(INDEX(Historical!$H$7:$H$1218,MATCH(B683,Historical!$B$7:$B$1249,0))=0,"n/a",((INDEX(Historical!$C$7:$C$1227,MATCH(B683,Historical!$B$7:$B$1249,0))/INDEX(Historical!$H$7:$H$1218,MATCH(B683,Historical!$B$7:$B$1249,0)))^(1/5)-1)*100)</f>
        <v>7.3351817054968516</v>
      </c>
      <c r="V683" s="667">
        <f>IF(INDEX(Historical!$N$7:$N$1218,MATCH(B683,Historical!$B$7:$B$1249,0))=0,"n/a",((INDEX(Historical!$C$7:$C$1227,MATCH(B683,Historical!$B$7:$B$1249,0))/INDEX(Historical!$N$7:$N$1218,MATCH(B683,Historical!$B$7:$B$1249,0)))^(1/10)-1)*100)</f>
        <v>9.1074506119784626</v>
      </c>
      <c r="W683" s="668">
        <f t="shared" si="190"/>
        <v>0.80540449989916429</v>
      </c>
      <c r="X683" s="669">
        <f t="shared" si="191"/>
        <v>0.71215356364047111</v>
      </c>
      <c r="Y683" s="640"/>
      <c r="Z683" s="618">
        <f t="shared" si="192"/>
        <v>50.116009280742468</v>
      </c>
      <c r="AA683" s="844">
        <f t="shared" si="193"/>
        <v>11.109048723897914</v>
      </c>
      <c r="AB683" s="845">
        <v>12</v>
      </c>
      <c r="AC683" s="824">
        <v>4.3099999999999996</v>
      </c>
      <c r="AD683" s="824">
        <v>2.2599999999999998</v>
      </c>
      <c r="AE683" s="824">
        <v>4.82</v>
      </c>
      <c r="AF683" s="824">
        <v>1.94</v>
      </c>
      <c r="AG683" s="824">
        <v>15.1</v>
      </c>
      <c r="AH683" s="824">
        <v>9.7000000000000011</v>
      </c>
      <c r="AI683" s="824">
        <v>3.6900000000000004</v>
      </c>
      <c r="AJ683" s="824">
        <v>10.299999999999999</v>
      </c>
      <c r="AK683" s="824">
        <v>5</v>
      </c>
      <c r="AL683" s="836">
        <v>840.02</v>
      </c>
      <c r="AM683" s="830">
        <v>0.1</v>
      </c>
      <c r="AN683" s="824">
        <v>0.05</v>
      </c>
      <c r="AO683" s="705">
        <f t="shared" si="194"/>
        <v>0.73741117708765813</v>
      </c>
      <c r="AP683" s="706">
        <f t="shared" si="195"/>
        <v>11.846459900985572</v>
      </c>
      <c r="AQ683" s="846">
        <f t="shared" si="196"/>
        <v>-2.1303485369739361</v>
      </c>
      <c r="AR683" s="618">
        <f>INDEX(Historical!$C$7:$C$1227,MATCH(B683,Historical!$B$7:$B$1249,0))*IF(AH683="n/a",1.03,IF(AH683&lt;0,1.01,IF(AH683&gt;10,1.1,(1+AH683/100))))</f>
        <v>2.2817600000000002</v>
      </c>
      <c r="AS683" s="844">
        <f t="shared" si="197"/>
        <v>2.3659569440000001</v>
      </c>
      <c r="AT683" s="844">
        <f t="shared" si="202"/>
        <v>2.4842547912000001</v>
      </c>
      <c r="AU683" s="844">
        <f t="shared" si="202"/>
        <v>2.60846753076</v>
      </c>
      <c r="AV683" s="844">
        <f t="shared" si="202"/>
        <v>2.7388909072980003</v>
      </c>
      <c r="AW683" s="618">
        <f t="shared" si="199"/>
        <v>12.479330173258001</v>
      </c>
      <c r="AX683" s="713">
        <f t="shared" si="200"/>
        <v>26.063763937464497</v>
      </c>
      <c r="AY683" s="891">
        <v>0.79</v>
      </c>
      <c r="AZ683" s="830">
        <v>9.120000000000001</v>
      </c>
      <c r="BA683" s="830">
        <v>-18.37</v>
      </c>
      <c r="BB683" s="830">
        <v>3.2800000000000002</v>
      </c>
      <c r="BC683" s="830">
        <v>-0.9900000000000001</v>
      </c>
      <c r="BD683" s="865"/>
      <c r="BE683" s="594">
        <v>2011</v>
      </c>
      <c r="BF683" s="856">
        <f t="shared" si="201"/>
        <v>1</v>
      </c>
      <c r="BG683" s="840">
        <v>1.2</v>
      </c>
      <c r="BH683" s="823" t="s">
        <v>4455</v>
      </c>
      <c r="BI683" s="823" t="s">
        <v>4456</v>
      </c>
    </row>
    <row r="684" spans="1:61" s="822" customFormat="1" ht="12.75" hidden="1" customHeight="1" x14ac:dyDescent="0.2">
      <c r="A684" s="829" t="s">
        <v>5176</v>
      </c>
      <c r="B684" s="575" t="s">
        <v>381</v>
      </c>
      <c r="C684" s="889" t="s">
        <v>127</v>
      </c>
      <c r="D684" s="889" t="s">
        <v>4202</v>
      </c>
      <c r="E684" s="699">
        <v>47</v>
      </c>
      <c r="F684" s="1153">
        <v>54</v>
      </c>
      <c r="G684" s="1150" t="s">
        <v>36</v>
      </c>
      <c r="H684" s="1150" t="s">
        <v>114</v>
      </c>
      <c r="I684" t="n">
        <v>40.43</v>
      </c>
      <c r="J684" s="618">
        <f t="shared" si="187"/>
        <v>4.7489488003957456</v>
      </c>
      <c r="K684" s="835">
        <v>0.48</v>
      </c>
      <c r="L684" s="845">
        <v>4</v>
      </c>
      <c r="M684" s="609">
        <f t="shared" si="188"/>
        <v>1.92</v>
      </c>
      <c r="N684" s="828" t="s">
        <v>110</v>
      </c>
      <c r="O684" s="700">
        <v>0.47749999999999998</v>
      </c>
      <c r="P684" s="603">
        <v>44791</v>
      </c>
      <c r="Q684" s="603">
        <v>44813</v>
      </c>
      <c r="R684" s="609">
        <f t="shared" si="189"/>
        <v>0.52356020942408421</v>
      </c>
      <c r="S684" s="667">
        <f>IF(INDEX(Historical!$D$7:$D$1225,MATCH(B684,Historical!$B$7:$B$1249,0))=0,"n/a",(INDEX(Historical!$C$7:$C$1227,MATCH(B684,Historical!$B$7:$B$1249,0))/INDEX(Historical!$D$7:$D$1225,MATCH(B684,Historical!$B$7:$B$1249,0))-1)*100)</f>
        <v>2.1621621621621623</v>
      </c>
      <c r="T684" s="667">
        <f>IF(INDEX(Historical!$F$7:$F$1218,MATCH(B684,Historical!$B$7:$B$1249,0))=0,"n/a",((INDEX(Historical!$C$7:$C$1227,MATCH(B684,Historical!$B$7:$B$1249,0))/INDEX(Historical!$F$7:$F$1218,MATCH(B684,Historical!$B$7:$B$1249,0)))^(1/3)-1)*100)</f>
        <v>4.0041911525952045</v>
      </c>
      <c r="U684" s="667">
        <f>IF(INDEX(Historical!$H$7:$H$1218,MATCH(B684,Historical!$B$7:$B$1249,0))=0,"n/a",((INDEX(Historical!$C$7:$C$1227,MATCH(B684,Historical!$B$7:$B$1249,0))/INDEX(Historical!$H$7:$H$1218,MATCH(B684,Historical!$B$7:$B$1249,0)))^(1/5)-1)*100)</f>
        <v>5.1547496797280434</v>
      </c>
      <c r="V684" s="667">
        <f>IF(INDEX(Historical!$N$7:$N$1218,MATCH(B684,Historical!$B$7:$B$1249,0))=0,"n/a",((INDEX(Historical!$C$7:$C$1227,MATCH(B684,Historical!$B$7:$B$1249,0))/INDEX(Historical!$N$7:$N$1218,MATCH(B684,Historical!$B$7:$B$1249,0)))^(1/10)-1)*100)</f>
        <v>8.9775855608657196</v>
      </c>
      <c r="W684" s="668">
        <f t="shared" si="190"/>
        <v>0.57417995571082747</v>
      </c>
      <c r="X684" s="669">
        <f t="shared" si="191"/>
        <v>0.88874994478069702</v>
      </c>
      <c r="Y684" s="833"/>
      <c r="Z684" s="618">
        <f t="shared" si="192"/>
        <v>38.4</v>
      </c>
      <c r="AA684" s="844">
        <f t="shared" si="193"/>
        <v>8.0860000000000003</v>
      </c>
      <c r="AB684" s="845">
        <v>8</v>
      </c>
      <c r="AC684" s="824">
        <v>5</v>
      </c>
      <c r="AD684" s="824">
        <v>6.4</v>
      </c>
      <c r="AE684" s="824">
        <v>0.27</v>
      </c>
      <c r="AF684" s="824">
        <v>1.4</v>
      </c>
      <c r="AG684" s="824">
        <v>16.600000000000001</v>
      </c>
      <c r="AH684" s="824">
        <v>117.6</v>
      </c>
      <c r="AI684" s="824">
        <v>6.77</v>
      </c>
      <c r="AJ684" s="824">
        <v>5.8000000000000007</v>
      </c>
      <c r="AK684" s="824">
        <v>1.28</v>
      </c>
      <c r="AL684" s="836">
        <v>35550</v>
      </c>
      <c r="AM684" s="830">
        <v>0.3</v>
      </c>
      <c r="AN684" s="824">
        <v>0.5</v>
      </c>
      <c r="AO684" s="705">
        <f t="shared" si="194"/>
        <v>1.8176984801237897</v>
      </c>
      <c r="AP684" s="706">
        <f t="shared" si="195"/>
        <v>9.9036984801237899</v>
      </c>
      <c r="AQ684" s="846">
        <f t="shared" si="196"/>
        <v>-29.068421074327631</v>
      </c>
      <c r="AR684" s="618">
        <f>INDEX(Historical!$C$7:$C$1227,MATCH(B684,Historical!$B$7:$B$1249,0))*IF(AH684="n/a",1.03,IF(AH684&lt;0,1.01,IF(AH684&gt;10,1.1,(1+AH684/100))))</f>
        <v>2.0790000000000002</v>
      </c>
      <c r="AS684" s="844">
        <f t="shared" si="197"/>
        <v>2.2197483000000005</v>
      </c>
      <c r="AT684" s="844">
        <f t="shared" si="202"/>
        <v>2.2481610782400003</v>
      </c>
      <c r="AU684" s="844">
        <f t="shared" si="202"/>
        <v>2.2769375400414722</v>
      </c>
      <c r="AV684" s="844">
        <f t="shared" si="202"/>
        <v>2.3060823405540027</v>
      </c>
      <c r="AW684" s="618">
        <f t="shared" si="199"/>
        <v>11.129929258835475</v>
      </c>
      <c r="AX684" s="713">
        <f t="shared" si="200"/>
        <v>27.528887605331377</v>
      </c>
      <c r="AY684" s="891">
        <v>0.72</v>
      </c>
      <c r="AZ684" s="830">
        <v>36.559999999999995</v>
      </c>
      <c r="BA684" s="830">
        <v>-24.55</v>
      </c>
      <c r="BB684" s="830">
        <v>15.98</v>
      </c>
      <c r="BC684" s="830">
        <v>2.71</v>
      </c>
      <c r="BD684" s="865"/>
      <c r="BE684" s="594">
        <v>1976</v>
      </c>
      <c r="BF684" s="856">
        <f t="shared" si="201"/>
        <v>5</v>
      </c>
      <c r="BG684" s="840">
        <v>4.7</v>
      </c>
      <c r="BH684" s="823" t="s">
        <v>4455</v>
      </c>
      <c r="BI684" s="823" t="s">
        <v>4456</v>
      </c>
    </row>
    <row r="685" spans="1:61" s="822" customFormat="1" ht="12.75" hidden="1" customHeight="1" x14ac:dyDescent="0.2">
      <c r="A685" s="829" t="s">
        <v>5178</v>
      </c>
      <c r="B685" s="575" t="s">
        <v>1722</v>
      </c>
      <c r="C685" s="889" t="s">
        <v>111</v>
      </c>
      <c r="D685" s="889" t="s">
        <v>4189</v>
      </c>
      <c r="E685" s="699">
        <v>13</v>
      </c>
      <c r="F685" s="1153">
        <v>307</v>
      </c>
      <c r="G685" s="1150" t="s">
        <v>105</v>
      </c>
      <c r="H685" s="1150" t="s">
        <v>105</v>
      </c>
      <c r="I685" t="n">
        <v>143.05</v>
      </c>
      <c r="J685" s="618">
        <f t="shared" si="187"/>
        <v>0.71303739951066059</v>
      </c>
      <c r="K685" s="835">
        <v>0.255</v>
      </c>
      <c r="L685" s="845">
        <v>4</v>
      </c>
      <c r="M685" s="609">
        <f t="shared" si="188"/>
        <v>1.02</v>
      </c>
      <c r="N685" s="828" t="s">
        <v>435</v>
      </c>
      <c r="O685" s="700">
        <v>0.23</v>
      </c>
      <c r="P685" s="1006">
        <v>44880</v>
      </c>
      <c r="Q685" s="1006">
        <v>44896</v>
      </c>
      <c r="R685" s="609">
        <f t="shared" si="189"/>
        <v>10.869565217391301</v>
      </c>
      <c r="S685" s="667">
        <f>IF(INDEX(Historical!$D$7:$D$1225,MATCH(B685,Historical!$B$7:$B$1249,0))=0,"n/a",(INDEX(Historical!$C$7:$C$1227,MATCH(B685,Historical!$B$7:$B$1249,0))/INDEX(Historical!$D$7:$D$1225,MATCH(B685,Historical!$B$7:$B$1249,0))-1)*100)</f>
        <v>11.184210526315773</v>
      </c>
      <c r="T685" s="667">
        <f>IF(INDEX(Historical!$F$7:$F$1218,MATCH(B685,Historical!$B$7:$B$1249,0))=0,"n/a",((INDEX(Historical!$C$7:$C$1227,MATCH(B685,Historical!$B$7:$B$1249,0))/INDEX(Historical!$F$7:$F$1218,MATCH(B685,Historical!$B$7:$B$1249,0)))^(1/3)-1)*100)</f>
        <v>13.364281145184375</v>
      </c>
      <c r="U685" s="667">
        <f>IF(INDEX(Historical!$H$7:$H$1218,MATCH(B685,Historical!$B$7:$B$1249,0))=0,"n/a",((INDEX(Historical!$C$7:$C$1227,MATCH(B685,Historical!$B$7:$B$1249,0))/INDEX(Historical!$H$7:$H$1218,MATCH(B685,Historical!$B$7:$B$1249,0)))^(1/5)-1)*100)</f>
        <v>15.561872540376843</v>
      </c>
      <c r="V685" s="667">
        <f>IF(INDEX(Historical!$N$7:$N$1218,MATCH(B685,Historical!$B$7:$B$1249,0))=0,"n/a",((INDEX(Historical!$C$7:$C$1227,MATCH(B685,Historical!$B$7:$B$1249,0))/INDEX(Historical!$N$7:$N$1218,MATCH(B685,Historical!$B$7:$B$1249,0)))^(1/10)-1)*100)</f>
        <v>14.938027942197053</v>
      </c>
      <c r="W685" s="668">
        <f t="shared" si="190"/>
        <v>1.0417621790904239</v>
      </c>
      <c r="X685" s="669">
        <f t="shared" si="191"/>
        <v>0.90476003141725836</v>
      </c>
      <c r="Y685" s="833"/>
      <c r="Z685" s="618">
        <f t="shared" si="192"/>
        <v>32.692307692307693</v>
      </c>
      <c r="AA685" s="844">
        <f t="shared" si="193"/>
        <v>45.849358974358978</v>
      </c>
      <c r="AB685" s="845">
        <v>12</v>
      </c>
      <c r="AC685" s="824">
        <v>3.12</v>
      </c>
      <c r="AD685" s="824">
        <v>3.33</v>
      </c>
      <c r="AE685" s="824">
        <v>5.17</v>
      </c>
      <c r="AF685" s="824">
        <v>5.22</v>
      </c>
      <c r="AG685" s="824">
        <v>11.700000000000001</v>
      </c>
      <c r="AH685" s="825">
        <v>204.2</v>
      </c>
      <c r="AI685" s="825">
        <v>11.940000000000001</v>
      </c>
      <c r="AJ685" s="824">
        <v>17.2</v>
      </c>
      <c r="AK685" s="824">
        <v>13.56</v>
      </c>
      <c r="AL685" s="836">
        <v>35990</v>
      </c>
      <c r="AM685" s="830">
        <v>1</v>
      </c>
      <c r="AN685" s="824">
        <v>0.9</v>
      </c>
      <c r="AO685" s="705">
        <f t="shared" si="194"/>
        <v>-29.574449034471474</v>
      </c>
      <c r="AP685" s="706">
        <f t="shared" si="195"/>
        <v>16.274909939887504</v>
      </c>
      <c r="AQ685" s="846">
        <f t="shared" si="196"/>
        <v>226.14492609959891</v>
      </c>
      <c r="AR685" s="618">
        <f>INDEX(Historical!$C$7:$C$1227,MATCH(B685,Historical!$B$7:$B$1249,0))*IF(AH685="n/a",1.03,IF(AH685&lt;0,1.01,IF(AH685&gt;10,1.1,(1+AH685/100))))</f>
        <v>0.92949999999999999</v>
      </c>
      <c r="AS685" s="844">
        <f t="shared" si="197"/>
        <v>1.0224500000000001</v>
      </c>
      <c r="AT685" s="844">
        <f t="shared" si="202"/>
        <v>1.1246950000000002</v>
      </c>
      <c r="AU685" s="844">
        <f t="shared" si="202"/>
        <v>1.2371645000000004</v>
      </c>
      <c r="AV685" s="844">
        <f t="shared" si="202"/>
        <v>1.3608809500000005</v>
      </c>
      <c r="AW685" s="618">
        <f t="shared" si="199"/>
        <v>5.6746904500000008</v>
      </c>
      <c r="AX685" s="713">
        <f t="shared" si="200"/>
        <v>3.9669279622509617</v>
      </c>
      <c r="AY685" s="891">
        <v>0.65</v>
      </c>
      <c r="AZ685" s="830">
        <v>27.310000000000002</v>
      </c>
      <c r="BA685" s="830">
        <v>-2.5</v>
      </c>
      <c r="BB685" s="830">
        <v>6.3299999999999992</v>
      </c>
      <c r="BC685" s="830">
        <v>8.61</v>
      </c>
      <c r="BD685" s="865"/>
      <c r="BE685" s="594">
        <v>2011</v>
      </c>
      <c r="BF685" s="856">
        <f t="shared" si="201"/>
        <v>1</v>
      </c>
      <c r="BG685" s="840">
        <v>5.2</v>
      </c>
      <c r="BH685" s="823" t="s">
        <v>4455</v>
      </c>
      <c r="BI685" s="823" t="s">
        <v>4456</v>
      </c>
    </row>
    <row r="686" spans="1:61" s="822" customFormat="1" ht="12.75" hidden="1" customHeight="1" x14ac:dyDescent="0.2">
      <c r="A686" s="839" t="s">
        <v>5276</v>
      </c>
      <c r="B686" s="575" t="s">
        <v>5266</v>
      </c>
      <c r="C686" s="889" t="s">
        <v>107</v>
      </c>
      <c r="D686" s="889" t="s">
        <v>4198</v>
      </c>
      <c r="E686" s="699">
        <v>5</v>
      </c>
      <c r="F686" s="1153">
        <v>689</v>
      </c>
      <c r="G686" s="1127" t="s">
        <v>105</v>
      </c>
      <c r="H686" s="1127" t="s">
        <v>105</v>
      </c>
      <c r="I686" t="n">
        <v>81.74</v>
      </c>
      <c r="J686" s="618">
        <f t="shared" si="187"/>
        <v>2.9361389772449229</v>
      </c>
      <c r="K686" s="835">
        <v>0.6</v>
      </c>
      <c r="L686" s="845">
        <v>4</v>
      </c>
      <c r="M686" s="609">
        <f t="shared" si="188"/>
        <v>2.4</v>
      </c>
      <c r="N686" s="828" t="s">
        <v>292</v>
      </c>
      <c r="O686" s="700">
        <v>0.5</v>
      </c>
      <c r="P686" s="603">
        <v>44610</v>
      </c>
      <c r="Q686" s="603">
        <v>44630</v>
      </c>
      <c r="R686" s="609">
        <f t="shared" si="189"/>
        <v>19.999999999999996</v>
      </c>
      <c r="S686" s="667">
        <f>IF(INDEX(Historical!$D$7:$D$1225,MATCH(B686,Historical!$B$7:$B$1249,0))=0,"n/a",(INDEX(Historical!$C$7:$C$1227,MATCH(B686,Historical!$B$7:$B$1249,0))/INDEX(Historical!$D$7:$D$1225,MATCH(B686,Historical!$B$7:$B$1249,0))-1)*100)</f>
        <v>38.888888888888886</v>
      </c>
      <c r="T686" s="667">
        <f>IF(INDEX(Historical!$F$7:$F$1218,MATCH(B686,Historical!$B$7:$B$1249,0))=0,"n/a",((INDEX(Historical!$C$7:$C$1227,MATCH(B686,Historical!$B$7:$B$1249,0))/INDEX(Historical!$F$7:$F$1218,MATCH(B686,Historical!$B$7:$B$1249,0)))^(1/3)-1)*100)</f>
        <v>25.99210498948732</v>
      </c>
      <c r="U686" s="667" t="str">
        <f>IF(INDEX(Historical!$H$7:$H$1218,MATCH(B686,Historical!$B$7:$B$1249,0))=0,"n/a",((INDEX(Historical!$C$7:$C$1227,MATCH(B686,Historical!$B$7:$B$1249,0))/INDEX(Historical!$H$7:$H$1218,MATCH(B686,Historical!$B$7:$B$1249,0)))^(1/5)-1)*100)</f>
        <v>n/a</v>
      </c>
      <c r="V686" s="667" t="str">
        <f>IF(INDEX(Historical!$N$7:$N$1218,MATCH(B686,Historical!$B$7:$B$1249,0))=0,"n/a",((INDEX(Historical!$C$7:$C$1227,MATCH(B686,Historical!$B$7:$B$1249,0))/INDEX(Historical!$N$7:$N$1218,MATCH(B686,Historical!$B$7:$B$1249,0)))^(1/10)-1)*100)</f>
        <v>n/a</v>
      </c>
      <c r="W686" s="668" t="str">
        <f t="shared" si="190"/>
        <v>n/a</v>
      </c>
      <c r="X686" s="669" t="str">
        <f t="shared" si="191"/>
        <v>n/a</v>
      </c>
      <c r="Y686" s="640"/>
      <c r="Z686" s="618">
        <f t="shared" si="192"/>
        <v>31.830238726790448</v>
      </c>
      <c r="AA686" s="844">
        <f t="shared" si="193"/>
        <v>10.840848806366047</v>
      </c>
      <c r="AB686" s="845">
        <v>12</v>
      </c>
      <c r="AC686" s="824">
        <v>7.54</v>
      </c>
      <c r="AD686" s="824">
        <v>1.1399999999999999</v>
      </c>
      <c r="AE686" s="824">
        <v>2.02</v>
      </c>
      <c r="AF686" s="824">
        <v>1.67</v>
      </c>
      <c r="AG686" s="824">
        <v>14.7</v>
      </c>
      <c r="AH686" s="824">
        <v>6</v>
      </c>
      <c r="AI686" s="824">
        <v>12.02</v>
      </c>
      <c r="AJ686" s="824">
        <v>17.899999999999999</v>
      </c>
      <c r="AK686" s="824">
        <v>10</v>
      </c>
      <c r="AL686" s="836">
        <v>2800</v>
      </c>
      <c r="AM686" s="830">
        <v>0.89999999999999991</v>
      </c>
      <c r="AN686" s="824">
        <v>0</v>
      </c>
      <c r="AO686" s="705" t="str">
        <f t="shared" si="194"/>
        <v>n/a</v>
      </c>
      <c r="AP686" s="706" t="str">
        <f t="shared" si="195"/>
        <v>n/a</v>
      </c>
      <c r="AQ686" s="846">
        <f t="shared" si="196"/>
        <v>-10.298724134847825</v>
      </c>
      <c r="AR686" s="618">
        <f>INDEX(Historical!$C$7:$C$1227,MATCH(B686,Historical!$B$7:$B$1249,0))*IF(AH686="n/a",1.03,IF(AH686&lt;0,1.01,IF(AH686&gt;10,1.1,(1+AH686/100))))</f>
        <v>2.12</v>
      </c>
      <c r="AS686" s="844">
        <f t="shared" si="197"/>
        <v>2.3320000000000003</v>
      </c>
      <c r="AT686" s="844">
        <f t="shared" si="202"/>
        <v>2.5652000000000004</v>
      </c>
      <c r="AU686" s="844">
        <f t="shared" si="202"/>
        <v>2.8217200000000005</v>
      </c>
      <c r="AV686" s="844">
        <f t="shared" si="202"/>
        <v>3.1038920000000005</v>
      </c>
      <c r="AW686" s="618">
        <f t="shared" si="199"/>
        <v>12.942812000000002</v>
      </c>
      <c r="AX686" s="713">
        <f t="shared" si="200"/>
        <v>15.834122828480551</v>
      </c>
      <c r="AY686" s="891">
        <v>1.24</v>
      </c>
      <c r="AZ686" s="830">
        <v>18.559999999999999</v>
      </c>
      <c r="BA686" s="830">
        <v>-42.21</v>
      </c>
      <c r="BB686" s="830">
        <v>4.1000000000000005</v>
      </c>
      <c r="BC686" s="830">
        <v>-16.239999999999998</v>
      </c>
      <c r="BD686" s="865"/>
      <c r="BE686" s="594">
        <v>2018</v>
      </c>
      <c r="BF686" s="856">
        <f t="shared" si="201"/>
        <v>1</v>
      </c>
      <c r="BG686" s="840">
        <v>4.7</v>
      </c>
      <c r="BH686" s="823" t="s">
        <v>4455</v>
      </c>
      <c r="BI686" s="823" t="s">
        <v>4456</v>
      </c>
    </row>
    <row r="687" spans="1:61" s="822" customFormat="1" ht="12.75" hidden="1" customHeight="1" x14ac:dyDescent="0.2">
      <c r="A687" s="822" t="s">
        <v>1725</v>
      </c>
      <c r="B687" s="575" t="s">
        <v>1726</v>
      </c>
      <c r="C687" s="889" t="s">
        <v>127</v>
      </c>
      <c r="D687" s="889" t="s">
        <v>4220</v>
      </c>
      <c r="E687" s="699">
        <v>13</v>
      </c>
      <c r="F687" s="1153">
        <v>273</v>
      </c>
      <c r="G687" s="1153" t="s">
        <v>105</v>
      </c>
      <c r="H687" s="1153" t="s">
        <v>105</v>
      </c>
      <c r="I687">
        <v>166.28</v>
      </c>
      <c r="J687" s="618">
        <f t="shared" si="187"/>
        <v>1.8763531392831367</v>
      </c>
      <c r="K687" s="835">
        <v>0.78</v>
      </c>
      <c r="L687" s="845">
        <v>4</v>
      </c>
      <c r="M687" s="609">
        <f t="shared" si="188"/>
        <v>3.12</v>
      </c>
      <c r="N687" s="828" t="s">
        <v>159</v>
      </c>
      <c r="O687" s="700">
        <v>0.72</v>
      </c>
      <c r="P687" s="603">
        <v>44574</v>
      </c>
      <c r="Q687" s="603">
        <v>44592</v>
      </c>
      <c r="R687" s="609">
        <f t="shared" si="189"/>
        <v>8.333333333333341</v>
      </c>
      <c r="S687" s="667">
        <f>IF(INDEX(Historical!$D$7:$D$1225,MATCH(B687,Historical!$B$7:$B$1249,0))=0,"n/a",(INDEX(Historical!$C$7:$C$1227,MATCH(B687,Historical!$B$7:$B$1249,0))/INDEX(Historical!$D$7:$D$1225,MATCH(B687,Historical!$B$7:$B$1249,0))-1)*100)</f>
        <v>5.5970149253731227</v>
      </c>
      <c r="T687" s="667">
        <f>IF(INDEX(Historical!$F$7:$F$1218,MATCH(B687,Historical!$B$7:$B$1249,0))=0,"n/a",((INDEX(Historical!$C$7:$C$1227,MATCH(B687,Historical!$B$7:$B$1249,0))/INDEX(Historical!$F$7:$F$1218,MATCH(B687,Historical!$B$7:$B$1249,0)))^(1/3)-1)*100)</f>
        <v>9.4235737891023028</v>
      </c>
      <c r="U687" s="667">
        <f>IF(INDEX(Historical!$H$7:$H$1218,MATCH(B687,Historical!$B$7:$B$1249,0))=0,"n/a",((INDEX(Historical!$C$7:$C$1227,MATCH(B687,Historical!$B$7:$B$1249,0))/INDEX(Historical!$H$7:$H$1218,MATCH(B687,Historical!$B$7:$B$1249,0)))^(1/5)-1)*100)</f>
        <v>10.992959307240424</v>
      </c>
      <c r="V687" s="667">
        <f>IF(INDEX(Historical!$N$7:$N$1218,MATCH(B687,Historical!$B$7:$B$1249,0))=0,"n/a",((INDEX(Historical!$C$7:$C$1227,MATCH(B687,Historical!$B$7:$B$1249,0))/INDEX(Historical!$N$7:$N$1218,MATCH(B687,Historical!$B$7:$B$1249,0)))^(1/10)-1)*100)</f>
        <v>10.112409994528448</v>
      </c>
      <c r="W687" s="668">
        <f t="shared" si="190"/>
        <v>1.0870761087800451</v>
      </c>
      <c r="X687" s="669">
        <f t="shared" si="191"/>
        <v>1.9630284477215041</v>
      </c>
      <c r="Y687" s="628"/>
      <c r="Z687" s="618">
        <f t="shared" si="192"/>
        <v>63.673469387755098</v>
      </c>
      <c r="AA687" s="844">
        <f t="shared" si="193"/>
        <v>33.93469387755102</v>
      </c>
      <c r="AB687" s="845">
        <v>8</v>
      </c>
      <c r="AC687" s="824">
        <v>4.9000000000000004</v>
      </c>
      <c r="AD687" s="824">
        <v>3.44</v>
      </c>
      <c r="AE687" s="824">
        <v>4.43</v>
      </c>
      <c r="AF687" s="824">
        <v>12.17</v>
      </c>
      <c r="AG687" s="824">
        <v>34.4</v>
      </c>
      <c r="AH687" s="824">
        <v>-3.8</v>
      </c>
      <c r="AI687" s="824">
        <v>15.64</v>
      </c>
      <c r="AJ687" s="824">
        <v>5.6000000000000005</v>
      </c>
      <c r="AK687" s="824">
        <v>10</v>
      </c>
      <c r="AL687" s="836">
        <v>2300</v>
      </c>
      <c r="AM687" s="830">
        <v>1.0999999999999999</v>
      </c>
      <c r="AN687" s="824">
        <v>0.78</v>
      </c>
      <c r="AO687" s="705">
        <f t="shared" si="194"/>
        <v>-21.065381431027461</v>
      </c>
      <c r="AP687" s="706">
        <f t="shared" si="195"/>
        <v>12.86931244652356</v>
      </c>
      <c r="AQ687" s="846">
        <f t="shared" si="196"/>
        <v>328.42617644365691</v>
      </c>
      <c r="AR687" s="618">
        <f>INDEX(Historical!$C$7:$C$1227,MATCH(B687,Historical!$B$7:$B$1249,0))*IF(AH687="n/a",1.03,IF(AH687&lt;0,1.01,IF(AH687&gt;10,1.1,(1+AH687/100))))</f>
        <v>2.8583000000000003</v>
      </c>
      <c r="AS687" s="844">
        <f t="shared" si="197"/>
        <v>3.1441300000000005</v>
      </c>
      <c r="AT687" s="844">
        <f t="shared" si="202"/>
        <v>3.458543000000001</v>
      </c>
      <c r="AU687" s="844">
        <f t="shared" si="202"/>
        <v>3.8043973000000015</v>
      </c>
      <c r="AV687" s="844">
        <f t="shared" si="202"/>
        <v>4.1848370300000024</v>
      </c>
      <c r="AW687" s="618">
        <f t="shared" si="199"/>
        <v>17.450207330000005</v>
      </c>
      <c r="AX687" s="713">
        <f t="shared" si="200"/>
        <v>10.494471572047152</v>
      </c>
      <c r="AY687" s="891">
        <v>-0.22</v>
      </c>
      <c r="AZ687" s="830">
        <v>15.39</v>
      </c>
      <c r="BA687" s="830">
        <v>-34.39</v>
      </c>
      <c r="BB687" s="830">
        <v>-1.7999999999999998</v>
      </c>
      <c r="BC687" s="830">
        <v>-9.41</v>
      </c>
      <c r="BD687" s="865"/>
      <c r="BE687" s="594">
        <v>2010</v>
      </c>
      <c r="BF687" s="856">
        <f t="shared" si="201"/>
        <v>1</v>
      </c>
      <c r="BG687" s="840">
        <v>15.7</v>
      </c>
      <c r="BH687" s="823" t="s">
        <v>4455</v>
      </c>
      <c r="BI687" s="823" t="s">
        <v>4456</v>
      </c>
    </row>
    <row r="688" spans="1:61" s="822" customFormat="1" ht="12.75" hidden="1" customHeight="1" x14ac:dyDescent="0.2">
      <c r="A688" s="838" t="s">
        <v>5179</v>
      </c>
      <c r="B688" s="575" t="s">
        <v>3912</v>
      </c>
      <c r="C688" s="889" t="s">
        <v>107</v>
      </c>
      <c r="D688" s="889" t="s">
        <v>4205</v>
      </c>
      <c r="E688" s="699">
        <v>9</v>
      </c>
      <c r="F688" s="1153">
        <v>548</v>
      </c>
      <c r="G688" s="1128" t="s">
        <v>105</v>
      </c>
      <c r="H688" s="1128" t="s">
        <v>105</v>
      </c>
      <c r="I688">
        <v>27</v>
      </c>
      <c r="J688" s="618">
        <f t="shared" si="187"/>
        <v>4.1481481481481488</v>
      </c>
      <c r="K688" s="835">
        <v>0.28000000000000003</v>
      </c>
      <c r="L688" s="845">
        <v>4</v>
      </c>
      <c r="M688" s="609">
        <f t="shared" si="188"/>
        <v>1.1200000000000001</v>
      </c>
      <c r="N688" s="828" t="s">
        <v>427</v>
      </c>
      <c r="O688" s="700">
        <v>0.27</v>
      </c>
      <c r="P688" s="603">
        <v>44784</v>
      </c>
      <c r="Q688" s="603">
        <v>44799</v>
      </c>
      <c r="R688" s="609">
        <f t="shared" si="189"/>
        <v>3.7037037037037068</v>
      </c>
      <c r="S688" s="667">
        <f>IF(INDEX(Historical!$D$7:$D$1225,MATCH(B688,Historical!$B$7:$B$1249,0))=0,"n/a",(INDEX(Historical!$C$7:$C$1227,MATCH(B688,Historical!$B$7:$B$1249,0))/INDEX(Historical!$D$7:$D$1225,MATCH(B688,Historical!$B$7:$B$1249,0))-1)*100)</f>
        <v>1.9230769230769162</v>
      </c>
      <c r="T688" s="667">
        <f>IF(INDEX(Historical!$F$7:$F$1218,MATCH(B688,Historical!$B$7:$B$1249,0))=0,"n/a",((INDEX(Historical!$C$7:$C$1227,MATCH(B688,Historical!$B$7:$B$1249,0))/INDEX(Historical!$F$7:$F$1218,MATCH(B688,Historical!$B$7:$B$1249,0)))^(1/3)-1)*100)</f>
        <v>4.0860842503307904</v>
      </c>
      <c r="U688" s="667">
        <f>IF(INDEX(Historical!$H$7:$H$1218,MATCH(B688,Historical!$B$7:$B$1249,0))=0,"n/a",((INDEX(Historical!$C$7:$C$1227,MATCH(B688,Historical!$B$7:$B$1249,0))/INDEX(Historical!$H$7:$H$1218,MATCH(B688,Historical!$B$7:$B$1249,0)))^(1/5)-1)*100)</f>
        <v>5.7896488705653448</v>
      </c>
      <c r="V688" s="667">
        <f>IF(INDEX(Historical!$N$7:$N$1218,MATCH(B688,Historical!$B$7:$B$1249,0))=0,"n/a",((INDEX(Historical!$C$7:$C$1227,MATCH(B688,Historical!$B$7:$B$1249,0))/INDEX(Historical!$N$7:$N$1218,MATCH(B688,Historical!$B$7:$B$1249,0)))^(1/10)-1)*100)</f>
        <v>6.400360878375011</v>
      </c>
      <c r="W688" s="668">
        <f t="shared" si="190"/>
        <v>0.90458162915889828</v>
      </c>
      <c r="X688" s="669" t="str">
        <f t="shared" si="191"/>
        <v>n/a</v>
      </c>
      <c r="Y688" s="640"/>
      <c r="Z688" s="618" t="str">
        <f t="shared" si="192"/>
        <v>n/a</v>
      </c>
      <c r="AA688" s="844" t="str">
        <f t="shared" si="193"/>
        <v>n/a</v>
      </c>
      <c r="AB688" s="845">
        <v>12</v>
      </c>
      <c r="AC688" s="824" t="s">
        <v>135</v>
      </c>
      <c r="AD688" s="824" t="s">
        <v>135</v>
      </c>
      <c r="AE688" s="824" t="s">
        <v>135</v>
      </c>
      <c r="AF688" s="824" t="s">
        <v>135</v>
      </c>
      <c r="AG688" s="824" t="s">
        <v>135</v>
      </c>
      <c r="AH688" s="824" t="s">
        <v>135</v>
      </c>
      <c r="AI688" s="824" t="s">
        <v>135</v>
      </c>
      <c r="AJ688" s="824" t="s">
        <v>135</v>
      </c>
      <c r="AK688" s="824" t="s">
        <v>135</v>
      </c>
      <c r="AL688" s="836" t="s">
        <v>135</v>
      </c>
      <c r="AM688" s="830" t="s">
        <v>135</v>
      </c>
      <c r="AN688" s="824" t="s">
        <v>135</v>
      </c>
      <c r="AO688" s="705" t="str">
        <f t="shared" si="194"/>
        <v>n/a</v>
      </c>
      <c r="AP688" s="706">
        <f t="shared" si="195"/>
        <v>9.9377970187134927</v>
      </c>
      <c r="AQ688" s="846" t="str">
        <f t="shared" si="196"/>
        <v>n/a</v>
      </c>
      <c r="AR688" s="618">
        <f>INDEX(Historical!$C$7:$C$1227,MATCH(B688,Historical!$B$7:$B$1249,0))*IF(AH688="n/a",1.03,IF(AH688&lt;0,1.01,IF(AH688&gt;10,1.1,(1+AH688/100))))</f>
        <v>1.0918000000000001</v>
      </c>
      <c r="AS688" s="844">
        <f t="shared" si="197"/>
        <v>1.1245540000000001</v>
      </c>
      <c r="AT688" s="844">
        <f t="shared" si="202"/>
        <v>1.15829062</v>
      </c>
      <c r="AU688" s="844">
        <f t="shared" si="202"/>
        <v>1.1930393386</v>
      </c>
      <c r="AV688" s="844">
        <f t="shared" si="202"/>
        <v>1.228830518758</v>
      </c>
      <c r="AW688" s="618">
        <f t="shared" si="199"/>
        <v>5.7965144773580004</v>
      </c>
      <c r="AX688" s="713">
        <f t="shared" si="200"/>
        <v>21.468572138362966</v>
      </c>
      <c r="AY688" s="891" t="s">
        <v>135</v>
      </c>
      <c r="AZ688" s="830" t="s">
        <v>135</v>
      </c>
      <c r="BA688" s="830" t="s">
        <v>135</v>
      </c>
      <c r="BB688" s="830" t="s">
        <v>135</v>
      </c>
      <c r="BC688" s="830" t="s">
        <v>135</v>
      </c>
      <c r="BD688" s="865" t="s">
        <v>4133</v>
      </c>
      <c r="BE688" s="594">
        <v>2014</v>
      </c>
      <c r="BF688" s="856">
        <f t="shared" si="201"/>
        <v>1</v>
      </c>
      <c r="BG688" s="840" t="s">
        <v>135</v>
      </c>
      <c r="BH688" s="823" t="s">
        <v>4455</v>
      </c>
      <c r="BI688" s="823" t="s">
        <v>4456</v>
      </c>
    </row>
    <row r="689" spans="1:61" s="822" customFormat="1" ht="12.75" customHeight="1" x14ac:dyDescent="0.2">
      <c r="A689" s="829" t="s">
        <v>4966</v>
      </c>
      <c r="B689" s="575" t="s">
        <v>276</v>
      </c>
      <c r="C689" s="889" t="s">
        <v>111</v>
      </c>
      <c r="D689" s="889" t="s">
        <v>4189</v>
      </c>
      <c r="E689" s="699">
        <v>30</v>
      </c>
      <c r="F689" s="1153">
        <v>99</v>
      </c>
      <c r="G689" s="1127" t="s">
        <v>105</v>
      </c>
      <c r="H689" s="1127" t="s">
        <v>105</v>
      </c>
      <c r="I689">
        <v>95.7</v>
      </c>
      <c r="J689" s="618">
        <f t="shared" si="187"/>
        <v>1.9017763845350053</v>
      </c>
      <c r="K689" s="842">
        <v>0.45500000000000002</v>
      </c>
      <c r="L689" s="845">
        <v>4</v>
      </c>
      <c r="M689" s="609">
        <f t="shared" si="188"/>
        <v>1.82</v>
      </c>
      <c r="N689" s="828" t="s">
        <v>708</v>
      </c>
      <c r="O689" s="701">
        <v>0.435</v>
      </c>
      <c r="P689" s="603">
        <v>44664</v>
      </c>
      <c r="Q689" s="603">
        <v>44680</v>
      </c>
      <c r="R689" s="609">
        <f t="shared" si="189"/>
        <v>4.5977011494252915</v>
      </c>
      <c r="S689" s="667">
        <f>IF(INDEX(Historical!$D$7:$D$1225,MATCH(B689,Historical!$B$7:$B$1249,0))=0,"n/a",(INDEX(Historical!$C$7:$C$1227,MATCH(B689,Historical!$B$7:$B$1249,0))/INDEX(Historical!$D$7:$D$1225,MATCH(B689,Historical!$B$7:$B$1249,0))-1)*100)</f>
        <v>5.5045871559633142</v>
      </c>
      <c r="T689" s="667">
        <f>IF(INDEX(Historical!$F$7:$F$1218,MATCH(B689,Historical!$B$7:$B$1249,0))=0,"n/a",((INDEX(Historical!$C$7:$C$1227,MATCH(B689,Historical!$B$7:$B$1249,0))/INDEX(Historical!$F$7:$F$1218,MATCH(B689,Historical!$B$7:$B$1249,0)))^(1/3)-1)*100)</f>
        <v>10.456949030045148</v>
      </c>
      <c r="U689" s="667">
        <f>IF(INDEX(Historical!$H$7:$H$1218,MATCH(B689,Historical!$B$7:$B$1249,0))=0,"n/a",((INDEX(Historical!$C$7:$C$1227,MATCH(B689,Historical!$B$7:$B$1249,0))/INDEX(Historical!$H$7:$H$1218,MATCH(B689,Historical!$B$7:$B$1249,0)))^(1/5)-1)*100)</f>
        <v>11.189713560568549</v>
      </c>
      <c r="V689" s="667">
        <f>IF(INDEX(Historical!$N$7:$N$1218,MATCH(B689,Historical!$B$7:$B$1249,0))=0,"n/a",((INDEX(Historical!$C$7:$C$1227,MATCH(B689,Historical!$B$7:$B$1249,0))/INDEX(Historical!$N$7:$N$1218,MATCH(B689,Historical!$B$7:$B$1249,0)))^(1/10)-1)*100)</f>
        <v>6.5459142973809836</v>
      </c>
      <c r="W689" s="668">
        <f t="shared" si="190"/>
        <v>1.7094195023368313</v>
      </c>
      <c r="X689" s="669">
        <f t="shared" si="191"/>
        <v>0.61821621881594202</v>
      </c>
      <c r="Y689" s="833"/>
      <c r="Z689" s="618">
        <f t="shared" si="192"/>
        <v>42.924528301886795</v>
      </c>
      <c r="AA689" s="844">
        <f t="shared" si="193"/>
        <v>22.570754716981131</v>
      </c>
      <c r="AB689" s="845">
        <v>12</v>
      </c>
      <c r="AC689" s="824">
        <v>4.24</v>
      </c>
      <c r="AD689" s="824">
        <v>2.2799999999999998</v>
      </c>
      <c r="AE689" s="824">
        <v>3.43</v>
      </c>
      <c r="AF689" s="824">
        <v>3.05</v>
      </c>
      <c r="AG689" s="824">
        <v>13.900000000000002</v>
      </c>
      <c r="AH689" s="824">
        <v>-12</v>
      </c>
      <c r="AI689" s="824">
        <v>3.6999999999999997</v>
      </c>
      <c r="AJ689" s="824">
        <v>18.099999999999998</v>
      </c>
      <c r="AK689" s="824">
        <v>10</v>
      </c>
      <c r="AL689" s="836">
        <v>2400</v>
      </c>
      <c r="AM689" s="830">
        <v>0.6</v>
      </c>
      <c r="AN689" s="824">
        <v>0.54</v>
      </c>
      <c r="AO689" s="705">
        <f t="shared" si="194"/>
        <v>-9.4792647718775775</v>
      </c>
      <c r="AP689" s="706">
        <f t="shared" si="195"/>
        <v>13.091489945103554</v>
      </c>
      <c r="AQ689" s="846">
        <f t="shared" si="196"/>
        <v>74.916871540985227</v>
      </c>
      <c r="AR689" s="618">
        <f>INDEX(Historical!$C$7:$C$1227,MATCH(B689,Historical!$B$7:$B$1249,0))*IF(AH689="n/a",1.03,IF(AH689&lt;0,1.01,IF(AH689&gt;10,1.1,(1+AH689/100))))</f>
        <v>1.7422500000000001</v>
      </c>
      <c r="AS689" s="844">
        <f t="shared" si="197"/>
        <v>1.80671325</v>
      </c>
      <c r="AT689" s="844">
        <f t="shared" si="202"/>
        <v>1.9873845750000003</v>
      </c>
      <c r="AU689" s="844">
        <f t="shared" si="202"/>
        <v>2.1861230325000007</v>
      </c>
      <c r="AV689" s="844">
        <f t="shared" si="202"/>
        <v>2.4047353357500012</v>
      </c>
      <c r="AW689" s="618">
        <f t="shared" si="199"/>
        <v>10.127206193250002</v>
      </c>
      <c r="AX689" s="713">
        <f t="shared" si="200"/>
        <v>10.58224262617555</v>
      </c>
      <c r="AY689" s="891">
        <v>0.78</v>
      </c>
      <c r="AZ689" s="830">
        <v>37.869999999999997</v>
      </c>
      <c r="BA689" s="830">
        <v>-2.17</v>
      </c>
      <c r="BB689" s="830">
        <v>8.83</v>
      </c>
      <c r="BC689" s="830">
        <v>16.84</v>
      </c>
      <c r="BD689" s="865"/>
      <c r="BE689" s="594">
        <v>1993</v>
      </c>
      <c r="BF689" s="856">
        <f t="shared" si="201"/>
        <v>3</v>
      </c>
      <c r="BG689" s="840">
        <v>6.4</v>
      </c>
      <c r="BH689" s="823" t="s">
        <v>4455</v>
      </c>
      <c r="BI689" s="823" t="s">
        <v>4456</v>
      </c>
    </row>
    <row r="690" spans="1:61" s="822" customFormat="1" ht="12.75" hidden="1" customHeight="1" x14ac:dyDescent="0.2">
      <c r="A690" s="822" t="s">
        <v>5182</v>
      </c>
      <c r="B690" s="575" t="s">
        <v>1746</v>
      </c>
      <c r="C690" s="889" t="s">
        <v>244</v>
      </c>
      <c r="D690" s="889" t="s">
        <v>4217</v>
      </c>
      <c r="E690" s="699">
        <v>12</v>
      </c>
      <c r="F690" s="1153">
        <v>338</v>
      </c>
      <c r="G690" s="1155" t="s">
        <v>114</v>
      </c>
      <c r="H690" s="1155" t="s">
        <v>114</v>
      </c>
      <c r="I690" t="n">
        <v>143.81</v>
      </c>
      <c r="J690" s="618">
        <f t="shared" si="187"/>
        <v>4.8675335512134064</v>
      </c>
      <c r="K690" s="835">
        <v>1.75</v>
      </c>
      <c r="L690" s="845">
        <v>4</v>
      </c>
      <c r="M690" s="609">
        <f t="shared" si="188"/>
        <v>7</v>
      </c>
      <c r="N690" s="828" t="s">
        <v>147</v>
      </c>
      <c r="O690" s="700">
        <v>1.4</v>
      </c>
      <c r="P690" s="603">
        <v>44616</v>
      </c>
      <c r="Q690" s="603">
        <v>44635</v>
      </c>
      <c r="R690" s="609">
        <f t="shared" si="189"/>
        <v>25.000000000000007</v>
      </c>
      <c r="S690" s="667">
        <f>IF(INDEX(Historical!$D$7:$D$1225,MATCH(B690,Historical!$B$7:$B$1249,0))=0,"n/a",(INDEX(Historical!$C$7:$C$1227,MATCH(B690,Historical!$B$7:$B$1249,0))/INDEX(Historical!$D$7:$D$1225,MATCH(B690,Historical!$B$7:$B$1249,0))-1)*100)</f>
        <v>12.37113402061858</v>
      </c>
      <c r="T690" s="667">
        <f>IF(INDEX(Historical!$F$7:$F$1218,MATCH(B690,Historical!$B$7:$B$1249,0))=0,"n/a",((INDEX(Historical!$C$7:$C$1227,MATCH(B690,Historical!$B$7:$B$1249,0))/INDEX(Historical!$F$7:$F$1218,MATCH(B690,Historical!$B$7:$B$1249,0)))^(1/3)-1)*100)</f>
        <v>6.200941900934942</v>
      </c>
      <c r="U690" s="667">
        <f>IF(INDEX(Historical!$H$7:$H$1218,MATCH(B690,Historical!$B$7:$B$1249,0))=0,"n/a",((INDEX(Historical!$C$7:$C$1227,MATCH(B690,Historical!$B$7:$B$1249,0))/INDEX(Historical!$H$7:$H$1218,MATCH(B690,Historical!$B$7:$B$1249,0)))^(1/5)-1)*100)</f>
        <v>6.9218289704823022</v>
      </c>
      <c r="V690" s="667">
        <f>IF(INDEX(Historical!$N$7:$N$1218,MATCH(B690,Historical!$B$7:$B$1249,0))=0,"n/a",((INDEX(Historical!$C$7:$C$1227,MATCH(B690,Historical!$B$7:$B$1249,0))/INDEX(Historical!$N$7:$N$1218,MATCH(B690,Historical!$B$7:$B$1249,0)))^(1/10)-1)*100)</f>
        <v>10.938916336365544</v>
      </c>
      <c r="W690" s="668">
        <f t="shared" si="190"/>
        <v>0.63277099464333963</v>
      </c>
      <c r="X690" s="669">
        <f t="shared" si="191"/>
        <v>0.35315453931032154</v>
      </c>
      <c r="Y690" s="631"/>
      <c r="Z690" s="618">
        <f t="shared" si="192"/>
        <v>118.84550084889645</v>
      </c>
      <c r="AA690" s="844">
        <f t="shared" si="193"/>
        <v>24.415959252971138</v>
      </c>
      <c r="AB690" s="845">
        <v>12</v>
      </c>
      <c r="AC690" s="824">
        <v>5.89</v>
      </c>
      <c r="AD690" s="824" t="s">
        <v>135</v>
      </c>
      <c r="AE690" s="824">
        <v>0.38</v>
      </c>
      <c r="AF690" s="824">
        <v>1.91</v>
      </c>
      <c r="AG690" s="824">
        <v>8.6999999999999993</v>
      </c>
      <c r="AH690" s="824">
        <v>66.5</v>
      </c>
      <c r="AI690" s="824">
        <v>-9.67</v>
      </c>
      <c r="AJ690" s="824">
        <v>19.600000000000001</v>
      </c>
      <c r="AK690" s="824">
        <v>-11.67</v>
      </c>
      <c r="AL690" s="836">
        <v>7880</v>
      </c>
      <c r="AM690" s="830">
        <v>0.86</v>
      </c>
      <c r="AN690" s="824">
        <v>1.19</v>
      </c>
      <c r="AO690" s="705">
        <f t="shared" si="194"/>
        <v>-12.626596731275431</v>
      </c>
      <c r="AP690" s="706">
        <f t="shared" si="195"/>
        <v>11.789362521695708</v>
      </c>
      <c r="AQ690" s="846">
        <f t="shared" si="196"/>
        <v>43.966789647512286</v>
      </c>
      <c r="AR690" s="618">
        <f>INDEX(Historical!$C$7:$C$1227,MATCH(B690,Historical!$B$7:$B$1249,0))*IF(AH690="n/a",1.03,IF(AH690&lt;0,1.01,IF(AH690&gt;10,1.1,(1+AH690/100))))</f>
        <v>5.995000000000001</v>
      </c>
      <c r="AS690" s="844">
        <f t="shared" si="197"/>
        <v>6.0549500000000007</v>
      </c>
      <c r="AT690" s="844">
        <f t="shared" si="202"/>
        <v>6.1154995000000012</v>
      </c>
      <c r="AU690" s="844">
        <f t="shared" si="202"/>
        <v>6.1766544950000011</v>
      </c>
      <c r="AV690" s="844">
        <f t="shared" si="202"/>
        <v>6.2384210399500013</v>
      </c>
      <c r="AW690" s="618">
        <f t="shared" si="199"/>
        <v>30.580525034950007</v>
      </c>
      <c r="AX690" s="713">
        <f t="shared" si="200"/>
        <v>21.264533088762956</v>
      </c>
      <c r="AY690" s="891">
        <v>1.53</v>
      </c>
      <c r="AZ690" s="830">
        <v>17.760000000000002</v>
      </c>
      <c r="BA690" s="830">
        <v>-40.300000000000004</v>
      </c>
      <c r="BB690" s="830">
        <v>3.6799999999999997</v>
      </c>
      <c r="BC690" s="830">
        <v>-11.65</v>
      </c>
      <c r="BD690" s="865"/>
      <c r="BE690" s="594">
        <v>2011</v>
      </c>
      <c r="BF690" s="856">
        <f t="shared" si="201"/>
        <v>1</v>
      </c>
      <c r="BG690" s="840">
        <v>2</v>
      </c>
      <c r="BH690" s="823" t="s">
        <v>4455</v>
      </c>
      <c r="BI690" s="823" t="s">
        <v>4456</v>
      </c>
    </row>
    <row r="691" spans="1:61" s="822" customFormat="1" ht="12.75" hidden="1" customHeight="1" x14ac:dyDescent="0.2">
      <c r="A691" s="839" t="s">
        <v>4634</v>
      </c>
      <c r="B691" s="575" t="s">
        <v>4632</v>
      </c>
      <c r="C691" s="889" t="s">
        <v>244</v>
      </c>
      <c r="D691" s="889" t="s">
        <v>4219</v>
      </c>
      <c r="E691" s="699">
        <v>6</v>
      </c>
      <c r="F691" s="1153">
        <v>674</v>
      </c>
      <c r="G691" s="1100" t="s">
        <v>105</v>
      </c>
      <c r="H691" s="1100" t="s">
        <v>105</v>
      </c>
      <c r="I691" t="n">
        <v>153.03</v>
      </c>
      <c r="J691" s="618">
        <f t="shared" si="187"/>
        <v>0.49663464680128083</v>
      </c>
      <c r="K691" s="835">
        <v>0.19</v>
      </c>
      <c r="L691" s="845">
        <v>4</v>
      </c>
      <c r="M691" s="609">
        <f t="shared" si="188"/>
        <v>0.76</v>
      </c>
      <c r="N691" s="828" t="s">
        <v>4371</v>
      </c>
      <c r="O691" s="700">
        <v>0.17</v>
      </c>
      <c r="P691" s="603">
        <v>44784</v>
      </c>
      <c r="Q691" s="603">
        <v>44806</v>
      </c>
      <c r="R691" s="609">
        <f t="shared" si="189"/>
        <v>11.764705882352935</v>
      </c>
      <c r="S691" s="667">
        <f>IF(INDEX(Historical!$D$7:$D$1225,MATCH(B691,Historical!$B$7:$B$1249,0))=0,"n/a",(INDEX(Historical!$C$7:$C$1227,MATCH(B691,Historical!$B$7:$B$1249,0))/INDEX(Historical!$D$7:$D$1225,MATCH(B691,Historical!$B$7:$B$1249,0))-1)*100)</f>
        <v>24</v>
      </c>
      <c r="T691" s="667">
        <f>IF(INDEX(Historical!$F$7:$F$1218,MATCH(B691,Historical!$B$7:$B$1249,0))=0,"n/a",((INDEX(Historical!$C$7:$C$1227,MATCH(B691,Historical!$B$7:$B$1249,0))/INDEX(Historical!$F$7:$F$1218,MATCH(B691,Historical!$B$7:$B$1249,0)))^(1/3)-1)*100)</f>
        <v>24.66577380596615</v>
      </c>
      <c r="U691" s="667" t="str">
        <f>IF(INDEX(Historical!$H$7:$H$1218,MATCH(B691,Historical!$B$7:$B$1249,0))=0,"n/a",((INDEX(Historical!$C$7:$C$1227,MATCH(B691,Historical!$B$7:$B$1249,0))/INDEX(Historical!$H$7:$H$1218,MATCH(B691,Historical!$B$7:$B$1249,0)))^(1/5)-1)*100)</f>
        <v>n/a</v>
      </c>
      <c r="V691" s="667" t="str">
        <f>IF(INDEX(Historical!$N$7:$N$1218,MATCH(B691,Historical!$B$7:$B$1249,0))=0,"n/a",((INDEX(Historical!$C$7:$C$1227,MATCH(B691,Historical!$B$7:$B$1249,0))/INDEX(Historical!$N$7:$N$1218,MATCH(B691,Historical!$B$7:$B$1249,0)))^(1/10)-1)*100)</f>
        <v>n/a</v>
      </c>
      <c r="W691" s="668" t="str">
        <f t="shared" si="190"/>
        <v>n/a</v>
      </c>
      <c r="X691" s="669" t="str">
        <f t="shared" si="191"/>
        <v>n/a</v>
      </c>
      <c r="Y691" s="640"/>
      <c r="Z691" s="618">
        <f t="shared" si="192"/>
        <v>53.900709219858157</v>
      </c>
      <c r="AA691" s="844">
        <f t="shared" si="193"/>
        <v>108.53191489361703</v>
      </c>
      <c r="AB691" s="845">
        <v>12</v>
      </c>
      <c r="AC691" s="824">
        <v>1.41</v>
      </c>
      <c r="AD691" s="824">
        <v>5.58</v>
      </c>
      <c r="AE691" s="824">
        <v>14.24</v>
      </c>
      <c r="AF691" s="824" t="s">
        <v>135</v>
      </c>
      <c r="AG691" s="824">
        <v>-10.9</v>
      </c>
      <c r="AH691" s="824">
        <v>82.199999999999989</v>
      </c>
      <c r="AI691" s="824">
        <v>17.39</v>
      </c>
      <c r="AJ691" s="824">
        <v>24.6</v>
      </c>
      <c r="AK691" s="824">
        <v>19.7</v>
      </c>
      <c r="AL691" s="836">
        <v>4620</v>
      </c>
      <c r="AM691" s="830">
        <v>0.2</v>
      </c>
      <c r="AN691" s="824" t="s">
        <v>135</v>
      </c>
      <c r="AO691" s="705" t="str">
        <f t="shared" si="194"/>
        <v>n/a</v>
      </c>
      <c r="AP691" s="706" t="str">
        <f t="shared" si="195"/>
        <v>n/a</v>
      </c>
      <c r="AQ691" s="846" t="str">
        <f t="shared" si="196"/>
        <v>n/a</v>
      </c>
      <c r="AR691" s="618">
        <f>INDEX(Historical!$C$7:$C$1227,MATCH(B691,Historical!$B$7:$B$1249,0))*IF(AH691="n/a",1.03,IF(AH691&lt;0,1.01,IF(AH691&gt;10,1.1,(1+AH691/100))))</f>
        <v>0.68200000000000005</v>
      </c>
      <c r="AS691" s="844">
        <f t="shared" si="197"/>
        <v>0.75020000000000009</v>
      </c>
      <c r="AT691" s="844">
        <f t="shared" si="202"/>
        <v>0.82522000000000018</v>
      </c>
      <c r="AU691" s="844">
        <f t="shared" si="202"/>
        <v>0.90774200000000027</v>
      </c>
      <c r="AV691" s="844">
        <f t="shared" si="202"/>
        <v>0.99851620000000041</v>
      </c>
      <c r="AW691" s="618">
        <f t="shared" si="199"/>
        <v>4.1636782000000006</v>
      </c>
      <c r="AX691" s="713">
        <f t="shared" si="200"/>
        <v>2.7208248055936748</v>
      </c>
      <c r="AY691" s="891">
        <v>1.6</v>
      </c>
      <c r="AZ691" s="830">
        <v>144.57999999999998</v>
      </c>
      <c r="BA691" s="830">
        <v>-4.12</v>
      </c>
      <c r="BB691" s="830">
        <v>16.61</v>
      </c>
      <c r="BC691" s="830">
        <v>42.67</v>
      </c>
      <c r="BD691" s="865"/>
      <c r="BE691" s="594">
        <v>2017</v>
      </c>
      <c r="BF691" s="856">
        <f t="shared" si="201"/>
        <v>1</v>
      </c>
      <c r="BG691" s="840">
        <v>10.8</v>
      </c>
      <c r="BH691" s="823" t="s">
        <v>4455</v>
      </c>
      <c r="BI691" s="823" t="s">
        <v>4456</v>
      </c>
    </row>
    <row r="692" spans="1:61" s="822" customFormat="1" ht="12.75" hidden="1" customHeight="1" x14ac:dyDescent="0.2">
      <c r="A692" s="829" t="s">
        <v>5183</v>
      </c>
      <c r="B692" s="575" t="s">
        <v>841</v>
      </c>
      <c r="C692" s="889" t="s">
        <v>122</v>
      </c>
      <c r="D692" s="889" t="s">
        <v>4043</v>
      </c>
      <c r="E692" s="699">
        <v>19</v>
      </c>
      <c r="F692" s="1153">
        <v>202</v>
      </c>
      <c r="G692" s="1134" t="s">
        <v>105</v>
      </c>
      <c r="H692" s="1134" t="s">
        <v>105</v>
      </c>
      <c r="I692">
        <v>106.66</v>
      </c>
      <c r="J692" s="618">
        <f t="shared" si="187"/>
        <v>1.338833677104819</v>
      </c>
      <c r="K692" s="835">
        <v>0.35699999999999998</v>
      </c>
      <c r="L692" s="845">
        <v>4</v>
      </c>
      <c r="M692" s="609">
        <f t="shared" si="188"/>
        <v>1.4279999999999999</v>
      </c>
      <c r="N692" s="828" t="s">
        <v>375</v>
      </c>
      <c r="O692" s="700">
        <v>0.29749999999999999</v>
      </c>
      <c r="P692" s="603">
        <v>44792</v>
      </c>
      <c r="Q692" s="603">
        <v>44810</v>
      </c>
      <c r="R692" s="609">
        <f t="shared" si="189"/>
        <v>20</v>
      </c>
      <c r="S692" s="667">
        <f>IF(INDEX(Historical!$D$7:$D$1225,MATCH(B692,Historical!$B$7:$B$1249,0))=0,"n/a",(INDEX(Historical!$C$7:$C$1227,MATCH(B692,Historical!$B$7:$B$1249,0))/INDEX(Historical!$D$7:$D$1225,MATCH(B692,Historical!$B$7:$B$1249,0))-1)*100)</f>
        <v>6.5727699530516492</v>
      </c>
      <c r="T692" s="667">
        <f>IF(INDEX(Historical!$F$7:$F$1218,MATCH(B692,Historical!$B$7:$B$1249,0))=0,"n/a",((INDEX(Historical!$C$7:$C$1227,MATCH(B692,Historical!$B$7:$B$1249,0))/INDEX(Historical!$F$7:$F$1218,MATCH(B692,Historical!$B$7:$B$1249,0)))^(1/3)-1)*100)</f>
        <v>7.2513279209609482</v>
      </c>
      <c r="U692" s="667">
        <f>IF(INDEX(Historical!$H$7:$H$1218,MATCH(B692,Historical!$B$7:$B$1249,0))=0,"n/a",((INDEX(Historical!$C$7:$C$1227,MATCH(B692,Historical!$B$7:$B$1249,0))/INDEX(Historical!$H$7:$H$1218,MATCH(B692,Historical!$B$7:$B$1249,0)))^(1/5)-1)*100)</f>
        <v>8.8081031128461227</v>
      </c>
      <c r="V692" s="667">
        <f>IF(INDEX(Historical!$N$7:$N$1218,MATCH(B692,Historical!$B$7:$B$1249,0))=0,"n/a",((INDEX(Historical!$C$7:$C$1227,MATCH(B692,Historical!$B$7:$B$1249,0))/INDEX(Historical!$N$7:$N$1218,MATCH(B692,Historical!$B$7:$B$1249,0)))^(1/10)-1)*100)</f>
        <v>23.523147905834918</v>
      </c>
      <c r="W692" s="668">
        <f t="shared" si="190"/>
        <v>0.37444406454891493</v>
      </c>
      <c r="X692" s="669">
        <f t="shared" si="191"/>
        <v>0.22878189903496424</v>
      </c>
      <c r="Y692" s="834"/>
      <c r="Z692" s="618">
        <f t="shared" si="192"/>
        <v>6.9624573378839578</v>
      </c>
      <c r="AA692" s="844">
        <f t="shared" si="193"/>
        <v>5.2003900536323737</v>
      </c>
      <c r="AB692" s="845">
        <v>12</v>
      </c>
      <c r="AC692" s="824">
        <v>20.51</v>
      </c>
      <c r="AD692" s="824" t="s">
        <v>135</v>
      </c>
      <c r="AE692" s="824">
        <v>0.86</v>
      </c>
      <c r="AF692" s="824">
        <v>1.43</v>
      </c>
      <c r="AG692" s="824">
        <v>29.7</v>
      </c>
      <c r="AH692" s="824">
        <v>506.50000000000006</v>
      </c>
      <c r="AI692" s="824">
        <v>-38.35</v>
      </c>
      <c r="AJ692" s="824">
        <v>38.5</v>
      </c>
      <c r="AK692" s="824">
        <v>-11.88</v>
      </c>
      <c r="AL692" s="836">
        <v>13720</v>
      </c>
      <c r="AM692" s="830">
        <v>0.6</v>
      </c>
      <c r="AN692" s="824">
        <v>0.5</v>
      </c>
      <c r="AO692" s="705">
        <f t="shared" si="194"/>
        <v>4.9465467363185684</v>
      </c>
      <c r="AP692" s="706">
        <f t="shared" si="195"/>
        <v>10.146936789950942</v>
      </c>
      <c r="AQ692" s="846">
        <f t="shared" si="196"/>
        <v>-42.509680905026201</v>
      </c>
      <c r="AR692" s="618">
        <f>INDEX(Historical!$C$7:$C$1227,MATCH(B692,Historical!$B$7:$B$1249,0))*IF(AH692="n/a",1.03,IF(AH692&lt;0,1.01,IF(AH692&gt;10,1.1,(1+AH692/100))))</f>
        <v>1.2485000000000002</v>
      </c>
      <c r="AS692" s="844">
        <f t="shared" si="197"/>
        <v>1.2609850000000002</v>
      </c>
      <c r="AT692" s="844">
        <f t="shared" si="202"/>
        <v>1.2735948500000003</v>
      </c>
      <c r="AU692" s="844">
        <f t="shared" si="202"/>
        <v>1.2863307985000003</v>
      </c>
      <c r="AV692" s="844">
        <f t="shared" si="202"/>
        <v>1.2991941064850003</v>
      </c>
      <c r="AW692" s="618">
        <f t="shared" si="199"/>
        <v>6.368604754985002</v>
      </c>
      <c r="AX692" s="713">
        <f t="shared" si="200"/>
        <v>5.9709401415572874</v>
      </c>
      <c r="AY692" s="891">
        <v>1.21</v>
      </c>
      <c r="AZ692" s="830">
        <v>32.440000000000005</v>
      </c>
      <c r="BA692" s="830">
        <v>-23.76</v>
      </c>
      <c r="BB692" s="830">
        <v>12.53</v>
      </c>
      <c r="BC692" s="830">
        <v>-0.16</v>
      </c>
      <c r="BD692" s="865"/>
      <c r="BE692" s="594">
        <v>2004</v>
      </c>
      <c r="BF692" s="856">
        <f t="shared" si="201"/>
        <v>2</v>
      </c>
      <c r="BG692" s="840">
        <v>13.4</v>
      </c>
      <c r="BH692" s="823" t="s">
        <v>4455</v>
      </c>
      <c r="BI692" s="823" t="s">
        <v>4456</v>
      </c>
    </row>
    <row r="693" spans="1:61" s="822" customFormat="1" ht="12.75" hidden="1" customHeight="1" x14ac:dyDescent="0.2">
      <c r="A693" s="822" t="s">
        <v>4915</v>
      </c>
      <c r="B693" s="575" t="s">
        <v>5303</v>
      </c>
      <c r="C693" s="889" t="s">
        <v>4209</v>
      </c>
      <c r="D693" s="889" t="s">
        <v>514</v>
      </c>
      <c r="E693" s="699">
        <v>29</v>
      </c>
      <c r="F693" s="1153">
        <v>111</v>
      </c>
      <c r="G693" s="1153" t="s">
        <v>105</v>
      </c>
      <c r="H693" s="1153" t="s">
        <v>105</v>
      </c>
      <c r="I693">
        <v>41.08</v>
      </c>
      <c r="J693" s="618">
        <f t="shared" si="187"/>
        <v>3.383641674780915</v>
      </c>
      <c r="K693" s="842">
        <v>0.34749999999999998</v>
      </c>
      <c r="L693" s="845">
        <v>4</v>
      </c>
      <c r="M693" s="609">
        <f t="shared" si="188"/>
        <v>1.39</v>
      </c>
      <c r="N693" s="828" t="s">
        <v>419</v>
      </c>
      <c r="O693" s="701">
        <v>0.34499999999999997</v>
      </c>
      <c r="P693" s="603">
        <v>44747</v>
      </c>
      <c r="Q693" s="603">
        <v>44762</v>
      </c>
      <c r="R693" s="609">
        <f t="shared" si="189"/>
        <v>0.72463768115942095</v>
      </c>
      <c r="S693" s="667">
        <f>IF(INDEX(Historical!$D$7:$D$1225,MATCH(B693,Historical!$B$7:$B$1249,0))=0,"n/a",(INDEX(Historical!$C$7:$C$1227,MATCH(B693,Historical!$B$7:$B$1249,0))/INDEX(Historical!$D$7:$D$1225,MATCH(B693,Historical!$B$7:$B$1249,0))-1)*100)</f>
        <v>0.73260073260073</v>
      </c>
      <c r="T693" s="667">
        <f>IF(INDEX(Historical!$F$7:$F$1218,MATCH(B693,Historical!$B$7:$B$1249,0))=0,"n/a",((INDEX(Historical!$C$7:$C$1227,MATCH(B693,Historical!$B$7:$B$1249,0))/INDEX(Historical!$F$7:$F$1218,MATCH(B693,Historical!$B$7:$B$1249,0)))^(1/3)-1)*100)</f>
        <v>1.8872362595751646</v>
      </c>
      <c r="U693" s="667">
        <f>IF(INDEX(Historical!$H$7:$H$1218,MATCH(B693,Historical!$B$7:$B$1249,0))=0,"n/a",((INDEX(Historical!$C$7:$C$1227,MATCH(B693,Historical!$B$7:$B$1249,0))/INDEX(Historical!$H$7:$H$1218,MATCH(B693,Historical!$B$7:$B$1249,0)))^(1/5)-1)*100)</f>
        <v>2.4208966324774872</v>
      </c>
      <c r="V693" s="667">
        <f>IF(INDEX(Historical!$N$7:$N$1218,MATCH(B693,Historical!$B$7:$B$1249,0))=0,"n/a",((INDEX(Historical!$C$7:$C$1227,MATCH(B693,Historical!$B$7:$B$1249,0))/INDEX(Historical!$N$7:$N$1218,MATCH(B693,Historical!$B$7:$B$1249,0)))^(1/10)-1)*100)</f>
        <v>6.683442243976434</v>
      </c>
      <c r="W693" s="668">
        <f t="shared" si="190"/>
        <v>0.3622230198307409</v>
      </c>
      <c r="X693" s="669">
        <f t="shared" si="191"/>
        <v>0.39686830040614546</v>
      </c>
      <c r="Y693" s="834" t="s">
        <v>637</v>
      </c>
      <c r="Z693" s="618">
        <f t="shared" si="192"/>
        <v>67.475728155339795</v>
      </c>
      <c r="AA693" s="844">
        <f t="shared" si="193"/>
        <v>19.941747572815533</v>
      </c>
      <c r="AB693" s="845">
        <v>4</v>
      </c>
      <c r="AC693" s="824">
        <v>2.06</v>
      </c>
      <c r="AD693" s="824">
        <v>8.61</v>
      </c>
      <c r="AE693" s="824">
        <v>1.23</v>
      </c>
      <c r="AF693" s="824">
        <v>2.37</v>
      </c>
      <c r="AG693" s="824">
        <v>10.5</v>
      </c>
      <c r="AH693" s="824">
        <v>-0.2</v>
      </c>
      <c r="AI693" s="824">
        <v>7.6899999999999995</v>
      </c>
      <c r="AJ693" s="824">
        <v>6.1</v>
      </c>
      <c r="AK693" s="824">
        <v>2.6</v>
      </c>
      <c r="AL693" s="836">
        <v>2560</v>
      </c>
      <c r="AM693" s="830">
        <v>0.6</v>
      </c>
      <c r="AN693" s="824">
        <v>0.87</v>
      </c>
      <c r="AO693" s="705">
        <f t="shared" si="194"/>
        <v>-14.13720926555713</v>
      </c>
      <c r="AP693" s="706">
        <f t="shared" si="195"/>
        <v>5.8045383072584027</v>
      </c>
      <c r="AQ693" s="846">
        <f t="shared" si="196"/>
        <v>44.932078724365553</v>
      </c>
      <c r="AR693" s="618">
        <f>INDEX(Historical!$C$7:$C$1227,MATCH(B693,Historical!$B$7:$B$1249,0))*IF(AH693="n/a",1.03,IF(AH693&lt;0,1.01,IF(AH693&gt;10,1.1,(1+AH693/100))))</f>
        <v>1.3887499999999999</v>
      </c>
      <c r="AS693" s="844">
        <f t="shared" si="197"/>
        <v>1.4955448749999998</v>
      </c>
      <c r="AT693" s="844">
        <f t="shared" si="202"/>
        <v>1.5344290417499997</v>
      </c>
      <c r="AU693" s="844">
        <f t="shared" si="202"/>
        <v>1.5743241968354997</v>
      </c>
      <c r="AV693" s="844">
        <f t="shared" si="202"/>
        <v>1.6152566259532228</v>
      </c>
      <c r="AW693" s="618">
        <f t="shared" si="199"/>
        <v>7.6083047395387222</v>
      </c>
      <c r="AX693" s="713">
        <f t="shared" si="200"/>
        <v>18.520702871321134</v>
      </c>
      <c r="AY693" s="891">
        <v>0.94</v>
      </c>
      <c r="AZ693" s="830">
        <v>29.64</v>
      </c>
      <c r="BA693" s="830">
        <v>-18.54</v>
      </c>
      <c r="BB693" s="830">
        <v>14.16</v>
      </c>
      <c r="BC693" s="830">
        <v>-1.6</v>
      </c>
      <c r="BD693" s="865"/>
      <c r="BE693" s="594">
        <v>1994</v>
      </c>
      <c r="BF693" s="856">
        <f t="shared" si="201"/>
        <v>3</v>
      </c>
      <c r="BG693" s="840">
        <v>3.5000000000000004</v>
      </c>
      <c r="BH693" s="823" t="s">
        <v>4455</v>
      </c>
      <c r="BI693" s="823" t="s">
        <v>4456</v>
      </c>
    </row>
    <row r="694" spans="1:61" s="822" customFormat="1" ht="12.75" hidden="1" customHeight="1" x14ac:dyDescent="0.2">
      <c r="A694" s="829" t="s">
        <v>5185</v>
      </c>
      <c r="B694" s="575" t="s">
        <v>833</v>
      </c>
      <c r="C694" s="889" t="s">
        <v>111</v>
      </c>
      <c r="D694" s="889" t="s">
        <v>4189</v>
      </c>
      <c r="E694" s="699">
        <v>19</v>
      </c>
      <c r="F694" s="1153">
        <v>196</v>
      </c>
      <c r="G694" s="1153" t="s">
        <v>36</v>
      </c>
      <c r="H694" s="1153" t="s">
        <v>114</v>
      </c>
      <c r="I694" t="n">
        <v>166.83</v>
      </c>
      <c r="J694" s="618">
        <f t="shared" si="187"/>
        <v>1.558472696757178</v>
      </c>
      <c r="K694" s="835">
        <v>0.65</v>
      </c>
      <c r="L694" s="845">
        <v>4</v>
      </c>
      <c r="M694" s="609">
        <f t="shared" si="188"/>
        <v>2.6</v>
      </c>
      <c r="N694" s="828" t="s">
        <v>3856</v>
      </c>
      <c r="O694" s="700">
        <v>0.57499999999999996</v>
      </c>
      <c r="P694" s="603">
        <v>44636</v>
      </c>
      <c r="Q694" s="603">
        <v>44651</v>
      </c>
      <c r="R694" s="609">
        <f t="shared" si="189"/>
        <v>13.043478260869579</v>
      </c>
      <c r="S694" s="667">
        <f>IF(INDEX(Historical!$D$7:$D$1225,MATCH(B694,Historical!$B$7:$B$1249,0))=0,"n/a",(INDEX(Historical!$C$7:$C$1227,MATCH(B694,Historical!$B$7:$B$1249,0))/INDEX(Historical!$D$7:$D$1225,MATCH(B694,Historical!$B$7:$B$1249,0))-1)*100)</f>
        <v>5.504587155963292</v>
      </c>
      <c r="T694" s="667">
        <f>IF(INDEX(Historical!$F$7:$F$1218,MATCH(B694,Historical!$B$7:$B$1249,0))=0,"n/a",((INDEX(Historical!$C$7:$C$1227,MATCH(B694,Historical!$B$7:$B$1249,0))/INDEX(Historical!$F$7:$F$1218,MATCH(B694,Historical!$B$7:$B$1249,0)))^(1/3)-1)*100)</f>
        <v>7.3342428993661057</v>
      </c>
      <c r="U694" s="667">
        <f>IF(INDEX(Historical!$H$7:$H$1218,MATCH(B694,Historical!$B$7:$B$1249,0))=0,"n/a",((INDEX(Historical!$C$7:$C$1227,MATCH(B694,Historical!$B$7:$B$1249,0))/INDEX(Historical!$H$7:$H$1218,MATCH(B694,Historical!$B$7:$B$1249,0)))^(1/5)-1)*100)</f>
        <v>6.9982802826402457</v>
      </c>
      <c r="V694" s="667">
        <f>IF(INDEX(Historical!$N$7:$N$1218,MATCH(B694,Historical!$B$7:$B$1249,0))=0,"n/a",((INDEX(Historical!$C$7:$C$1227,MATCH(B694,Historical!$B$7:$B$1249,0))/INDEX(Historical!$N$7:$N$1218,MATCH(B694,Historical!$B$7:$B$1249,0)))^(1/10)-1)*100)</f>
        <v>5.394729309620816</v>
      </c>
      <c r="W694" s="668">
        <f t="shared" si="190"/>
        <v>1.2972440100302529</v>
      </c>
      <c r="X694" s="669">
        <f t="shared" si="191"/>
        <v>0.68610591006276922</v>
      </c>
      <c r="Y694" s="638" t="s">
        <v>3878</v>
      </c>
      <c r="Z694" s="618">
        <f t="shared" si="192"/>
        <v>48.3271375464684</v>
      </c>
      <c r="AA694" s="844">
        <f t="shared" si="193"/>
        <v>31.0092936802974</v>
      </c>
      <c r="AB694" s="845">
        <v>12</v>
      </c>
      <c r="AC694" s="824">
        <v>5.38</v>
      </c>
      <c r="AD694" s="824">
        <v>2.63</v>
      </c>
      <c r="AE694" s="824">
        <v>3.47</v>
      </c>
      <c r="AF694" s="824">
        <v>9.6999999999999993</v>
      </c>
      <c r="AG694" s="824">
        <v>31.5</v>
      </c>
      <c r="AH694" s="824">
        <v>22</v>
      </c>
      <c r="AI694" s="824">
        <v>6.9500000000000011</v>
      </c>
      <c r="AJ694" s="824">
        <v>10.199999999999999</v>
      </c>
      <c r="AK694" s="824">
        <v>11.66</v>
      </c>
      <c r="AL694" s="836">
        <v>67440</v>
      </c>
      <c r="AM694" s="830">
        <v>0.1</v>
      </c>
      <c r="AN694" s="824">
        <v>2.0099999999999998</v>
      </c>
      <c r="AO694" s="705">
        <f t="shared" si="194"/>
        <v>-22.452540700899977</v>
      </c>
      <c r="AP694" s="706">
        <f t="shared" si="195"/>
        <v>8.5567529793974231</v>
      </c>
      <c r="AQ694" s="846">
        <f t="shared" si="196"/>
        <v>265.62892463922719</v>
      </c>
      <c r="AR694" s="618">
        <f>INDEX(Historical!$C$7:$C$1227,MATCH(B694,Historical!$B$7:$B$1249,0))*IF(AH694="n/a",1.03,IF(AH694&lt;0,1.01,IF(AH694&gt;10,1.1,(1+AH694/100))))</f>
        <v>2.5299999999999998</v>
      </c>
      <c r="AS694" s="844">
        <f t="shared" si="197"/>
        <v>2.705835</v>
      </c>
      <c r="AT694" s="844">
        <f t="shared" si="202"/>
        <v>2.9764185000000003</v>
      </c>
      <c r="AU694" s="844">
        <f t="shared" si="202"/>
        <v>3.2740603500000005</v>
      </c>
      <c r="AV694" s="844">
        <f t="shared" si="202"/>
        <v>3.601466385000001</v>
      </c>
      <c r="AW694" s="618">
        <f t="shared" si="199"/>
        <v>15.087780235</v>
      </c>
      <c r="AX694" s="713">
        <f t="shared" si="200"/>
        <v>9.0438052118923444</v>
      </c>
      <c r="AY694" s="891">
        <v>0.72</v>
      </c>
      <c r="AZ694" s="830">
        <v>21.029999999999998</v>
      </c>
      <c r="BA694" s="830">
        <v>-4.6899999999999995</v>
      </c>
      <c r="BB694" s="830">
        <v>4.34</v>
      </c>
      <c r="BC694" s="830">
        <v>5.48</v>
      </c>
      <c r="BD694" s="865"/>
      <c r="BE694" s="594">
        <v>2004</v>
      </c>
      <c r="BF694" s="856">
        <f t="shared" si="201"/>
        <v>2</v>
      </c>
      <c r="BG694" s="840">
        <v>7.6</v>
      </c>
      <c r="BH694" s="823" t="s">
        <v>4455</v>
      </c>
      <c r="BI694" s="823" t="s">
        <v>4456</v>
      </c>
    </row>
    <row r="695" spans="1:61" s="822" customFormat="1" ht="12.75" hidden="1" customHeight="1" x14ac:dyDescent="0.2">
      <c r="A695" s="839" t="s">
        <v>5278</v>
      </c>
      <c r="B695" s="575" t="s">
        <v>2927</v>
      </c>
      <c r="C695" s="889" t="s">
        <v>177</v>
      </c>
      <c r="D695" s="889" t="s">
        <v>4203</v>
      </c>
      <c r="E695" s="699">
        <v>5</v>
      </c>
      <c r="F695" s="1153">
        <v>692</v>
      </c>
      <c r="G695" s="1150" t="s">
        <v>105</v>
      </c>
      <c r="H695" s="1150" t="s">
        <v>105</v>
      </c>
      <c r="I695" t="n">
        <v>32.59</v>
      </c>
      <c r="J695" s="618">
        <f t="shared" si="187"/>
        <v>5.2163240257747763</v>
      </c>
      <c r="K695" s="835">
        <v>0.42499999999999999</v>
      </c>
      <c r="L695" s="845">
        <v>4</v>
      </c>
      <c r="M695" s="609">
        <f t="shared" si="188"/>
        <v>1.7</v>
      </c>
      <c r="N695" s="828" t="s">
        <v>316</v>
      </c>
      <c r="O695" s="700">
        <v>0.41</v>
      </c>
      <c r="P695" s="603">
        <v>44630</v>
      </c>
      <c r="Q695" s="603">
        <v>44648</v>
      </c>
      <c r="R695" s="609">
        <f t="shared" si="189"/>
        <v>3.6585365853658569</v>
      </c>
      <c r="S695" s="667">
        <f>IF(INDEX(Historical!$D$7:$D$1225,MATCH(B695,Historical!$B$7:$B$1249,0))=0,"n/a",(INDEX(Historical!$C$7:$C$1227,MATCH(B695,Historical!$B$7:$B$1249,0))/INDEX(Historical!$D$7:$D$1225,MATCH(B695,Historical!$B$7:$B$1249,0))-1)*100)</f>
        <v>2.4999999999999911</v>
      </c>
      <c r="T695" s="667">
        <f>IF(INDEX(Historical!$F$7:$F$1218,MATCH(B695,Historical!$B$7:$B$1249,0))=0,"n/a",((INDEX(Historical!$C$7:$C$1227,MATCH(B695,Historical!$B$7:$B$1249,0))/INDEX(Historical!$F$7:$F$1218,MATCH(B695,Historical!$B$7:$B$1249,0)))^(1/3)-1)*100)</f>
        <v>6.4392109888903093</v>
      </c>
      <c r="U695" s="667">
        <f>IF(INDEX(Historical!$H$7:$H$1218,MATCH(B695,Historical!$B$7:$B$1249,0))=0,"n/a",((INDEX(Historical!$C$7:$C$1227,MATCH(B695,Historical!$B$7:$B$1249,0))/INDEX(Historical!$H$7:$H$1218,MATCH(B695,Historical!$B$7:$B$1249,0)))^(1/5)-1)*100)</f>
        <v>-0.48079151111850571</v>
      </c>
      <c r="V695" s="667">
        <f>IF(INDEX(Historical!$N$7:$N$1218,MATCH(B695,Historical!$B$7:$B$1249,0))=0,"n/a",((INDEX(Historical!$C$7:$C$1227,MATCH(B695,Historical!$B$7:$B$1249,0))/INDEX(Historical!$N$7:$N$1218,MATCH(B695,Historical!$B$7:$B$1249,0)))^(1/10)-1)*100)</f>
        <v>9.9781144538994226</v>
      </c>
      <c r="W695" s="668" t="str">
        <f t="shared" si="190"/>
        <v>n/a</v>
      </c>
      <c r="X695" s="669" t="str">
        <f t="shared" si="191"/>
        <v>n/a</v>
      </c>
      <c r="Y695" s="640"/>
      <c r="Z695" s="618">
        <f t="shared" si="192"/>
        <v>103.65853658536585</v>
      </c>
      <c r="AA695" s="844">
        <f t="shared" si="193"/>
        <v>19.871951219512198</v>
      </c>
      <c r="AB695" s="845">
        <v>12</v>
      </c>
      <c r="AC695" s="824">
        <v>1.64</v>
      </c>
      <c r="AD695" s="824">
        <v>2.56</v>
      </c>
      <c r="AE695" s="824">
        <v>3.74</v>
      </c>
      <c r="AF695" s="824">
        <v>3.71</v>
      </c>
      <c r="AG695" s="824">
        <v>17.7</v>
      </c>
      <c r="AH695" s="824">
        <v>626.1</v>
      </c>
      <c r="AI695" s="824">
        <v>9</v>
      </c>
      <c r="AJ695" s="824">
        <v>33.200000000000003</v>
      </c>
      <c r="AK695" s="824">
        <v>8.19</v>
      </c>
      <c r="AL695" s="836">
        <v>42270</v>
      </c>
      <c r="AM695" s="830">
        <v>0.3</v>
      </c>
      <c r="AN695" s="824">
        <v>2.0699999999999998</v>
      </c>
      <c r="AO695" s="705">
        <f t="shared" si="194"/>
        <v>-15.136418704855927</v>
      </c>
      <c r="AP695" s="706">
        <f t="shared" si="195"/>
        <v>4.7355325146562706</v>
      </c>
      <c r="AQ695" s="846">
        <f t="shared" si="196"/>
        <v>81.015578242303945</v>
      </c>
      <c r="AR695" s="618">
        <f>INDEX(Historical!$C$7:$C$1227,MATCH(B695,Historical!$B$7:$B$1249,0))*IF(AH695="n/a",1.03,IF(AH695&lt;0,1.01,IF(AH695&gt;10,1.1,(1+AH695/100))))</f>
        <v>1.804</v>
      </c>
      <c r="AS695" s="844">
        <f t="shared" si="197"/>
        <v>1.9663600000000001</v>
      </c>
      <c r="AT695" s="844">
        <f t="shared" si="202"/>
        <v>2.1274048840000002</v>
      </c>
      <c r="AU695" s="844">
        <f t="shared" si="202"/>
        <v>2.3016393439996006</v>
      </c>
      <c r="AV695" s="844">
        <f t="shared" si="202"/>
        <v>2.4901436062731679</v>
      </c>
      <c r="AW695" s="618">
        <f t="shared" si="199"/>
        <v>10.689547834272769</v>
      </c>
      <c r="AX695" s="713">
        <f t="shared" si="200"/>
        <v>32.800085407403401</v>
      </c>
      <c r="AY695" s="891">
        <v>1.25</v>
      </c>
      <c r="AZ695" s="830">
        <v>39.58</v>
      </c>
      <c r="BA695" s="830">
        <v>-8.61</v>
      </c>
      <c r="BB695" s="830">
        <v>9.4499999999999993</v>
      </c>
      <c r="BC695" s="830">
        <v>5.28</v>
      </c>
      <c r="BD695" s="865"/>
      <c r="BE695" s="594">
        <v>2018</v>
      </c>
      <c r="BF695" s="856">
        <f t="shared" si="201"/>
        <v>1</v>
      </c>
      <c r="BG695" s="840">
        <v>4.2</v>
      </c>
      <c r="BH695" s="823" t="s">
        <v>4455</v>
      </c>
      <c r="BI695" s="823" t="s">
        <v>4456</v>
      </c>
    </row>
    <row r="696" spans="1:61" s="822" customFormat="1" ht="12.75" hidden="1" customHeight="1" x14ac:dyDescent="0.2">
      <c r="A696" s="670" t="s">
        <v>5187</v>
      </c>
      <c r="B696" s="956" t="s">
        <v>3727</v>
      </c>
      <c r="C696" s="889" t="s">
        <v>111</v>
      </c>
      <c r="D696" s="889" t="s">
        <v>1186</v>
      </c>
      <c r="E696" s="699">
        <v>9</v>
      </c>
      <c r="F696" s="1153">
        <v>540</v>
      </c>
      <c r="G696" s="1129" t="s">
        <v>105</v>
      </c>
      <c r="H696" s="1129" t="s">
        <v>105</v>
      </c>
      <c r="I696" t="n">
        <v>94.21</v>
      </c>
      <c r="J696" s="618">
        <f t="shared" si="187"/>
        <v>0.50950005307292223</v>
      </c>
      <c r="K696" s="822">
        <v>0.12</v>
      </c>
      <c r="L696" s="1155">
        <v>4</v>
      </c>
      <c r="M696" s="609">
        <f t="shared" si="188"/>
        <v>0.48</v>
      </c>
      <c r="N696" s="1155" t="s">
        <v>511</v>
      </c>
      <c r="O696" s="575">
        <v>0.11</v>
      </c>
      <c r="P696" s="603">
        <v>44712</v>
      </c>
      <c r="Q696" s="603">
        <v>44727</v>
      </c>
      <c r="R696" s="609">
        <f t="shared" si="189"/>
        <v>9.0909090909090864</v>
      </c>
      <c r="S696" s="667">
        <f>IF(INDEX(Historical!$D$7:$D$1225,MATCH(B696,Historical!$B$7:$B$1249,0))=0,"n/a",(INDEX(Historical!$C$7:$C$1227,MATCH(B696,Historical!$B$7:$B$1249,0))/INDEX(Historical!$D$7:$D$1225,MATCH(B696,Historical!$B$7:$B$1249,0))-1)*100)</f>
        <v>16.666666666666675</v>
      </c>
      <c r="T696" s="667">
        <f>IF(INDEX(Historical!$F$7:$F$1218,MATCH(B696,Historical!$B$7:$B$1249,0))=0,"n/a",((INDEX(Historical!$C$7:$C$1227,MATCH(B696,Historical!$B$7:$B$1249,0))/INDEX(Historical!$F$7:$F$1218,MATCH(B696,Historical!$B$7:$B$1249,0)))^(1/3)-1)*100)</f>
        <v>10.652831653505768</v>
      </c>
      <c r="U696" s="667">
        <f>IF(INDEX(Historical!$H$7:$H$1218,MATCH(B696,Historical!$B$7:$B$1249,0))=0,"n/a",((INDEX(Historical!$C$7:$C$1227,MATCH(B696,Historical!$B$7:$B$1249,0))/INDEX(Historical!$H$7:$H$1218,MATCH(B696,Historical!$B$7:$B$1249,0)))^(1/5)-1)*100)</f>
        <v>13.80604263098537</v>
      </c>
      <c r="V696" s="667" t="str">
        <f>IF(INDEX(Historical!$N$7:$N$1218,MATCH(B696,Historical!$B$7:$B$1249,0))=0,"n/a",((INDEX(Historical!$C$7:$C$1227,MATCH(B696,Historical!$B$7:$B$1249,0))/INDEX(Historical!$N$7:$N$1218,MATCH(B696,Historical!$B$7:$B$1249,0)))^(1/10)-1)*100)</f>
        <v>n/a</v>
      </c>
      <c r="W696" s="668" t="str">
        <f t="shared" si="190"/>
        <v>n/a</v>
      </c>
      <c r="X696" s="669">
        <f t="shared" si="191"/>
        <v>0.31164881785520027</v>
      </c>
      <c r="Y696" s="638"/>
      <c r="Z696" s="618">
        <f t="shared" si="192"/>
        <v>8.8560885608856079</v>
      </c>
      <c r="AA696" s="844">
        <f t="shared" si="193"/>
        <v>17.38191881918819</v>
      </c>
      <c r="AB696" s="845">
        <v>3</v>
      </c>
      <c r="AC696" s="840">
        <v>5.42</v>
      </c>
      <c r="AD696" s="840">
        <v>0.93</v>
      </c>
      <c r="AE696" s="824">
        <v>2.38</v>
      </c>
      <c r="AF696" s="824">
        <v>6.51</v>
      </c>
      <c r="AG696" s="824">
        <v>43.5</v>
      </c>
      <c r="AH696" s="824">
        <v>21.5</v>
      </c>
      <c r="AI696" s="824">
        <v>-2.69</v>
      </c>
      <c r="AJ696" s="647">
        <v>44.3</v>
      </c>
      <c r="AK696" s="647">
        <v>18.48</v>
      </c>
      <c r="AL696" s="840">
        <v>7580</v>
      </c>
      <c r="AM696" s="840">
        <v>0.6</v>
      </c>
      <c r="AN696" s="840">
        <v>1.0900000000000001</v>
      </c>
      <c r="AO696" s="705">
        <f t="shared" si="194"/>
        <v>-3.0663761351298966</v>
      </c>
      <c r="AP696" s="706">
        <f t="shared" si="195"/>
        <v>14.315542684058293</v>
      </c>
      <c r="AQ696" s="846">
        <f t="shared" si="196"/>
        <v>124.25807703815525</v>
      </c>
      <c r="AR696" s="618">
        <f>INDEX(Historical!$C$7:$C$1227,MATCH(B696,Historical!$B$7:$B$1249,0))*IF(AH696="n/a",1.03,IF(AH696&lt;0,1.01,IF(AH696&gt;10,1.1,(1+AH696/100))))</f>
        <v>0.46200000000000002</v>
      </c>
      <c r="AS696" s="844">
        <f t="shared" si="197"/>
        <v>0.46662000000000003</v>
      </c>
      <c r="AT696" s="844">
        <f t="shared" si="202"/>
        <v>0.51328200000000013</v>
      </c>
      <c r="AU696" s="844">
        <f t="shared" si="202"/>
        <v>0.56461020000000017</v>
      </c>
      <c r="AV696" s="844">
        <f t="shared" si="202"/>
        <v>0.62107122000000026</v>
      </c>
      <c r="AW696" s="618">
        <f t="shared" si="199"/>
        <v>2.6275834200000006</v>
      </c>
      <c r="AX696" s="713">
        <f t="shared" si="200"/>
        <v>2.7890706082156891</v>
      </c>
      <c r="AY696" s="695">
        <v>1.29</v>
      </c>
      <c r="AZ696" s="824">
        <v>20.43</v>
      </c>
      <c r="BA696" s="824">
        <v>-36.58</v>
      </c>
      <c r="BB696" s="824">
        <v>-12.989999999999998</v>
      </c>
      <c r="BC696" s="824">
        <v>-14.360000000000001</v>
      </c>
      <c r="BD696" s="865"/>
      <c r="BE696" s="594">
        <v>2014</v>
      </c>
      <c r="BF696" s="856">
        <f t="shared" si="201"/>
        <v>1</v>
      </c>
      <c r="BG696" s="840">
        <v>15.2</v>
      </c>
      <c r="BH696" s="823" t="s">
        <v>4455</v>
      </c>
      <c r="BI696" s="823" t="s">
        <v>4456</v>
      </c>
    </row>
    <row r="697" spans="1:61" s="822" customFormat="1" ht="12.75" hidden="1" customHeight="1" x14ac:dyDescent="0.2">
      <c r="A697" s="822" t="s">
        <v>5188</v>
      </c>
      <c r="B697" s="575" t="s">
        <v>379</v>
      </c>
      <c r="C697" s="889" t="s">
        <v>127</v>
      </c>
      <c r="D697" s="889" t="s">
        <v>4202</v>
      </c>
      <c r="E697" s="699">
        <v>49</v>
      </c>
      <c r="F697" s="1153">
        <v>45</v>
      </c>
      <c r="G697" s="1111" t="s">
        <v>36</v>
      </c>
      <c r="H697" s="1111" t="s">
        <v>114</v>
      </c>
      <c r="I697" t="n">
        <v>145.31</v>
      </c>
      <c r="J697" s="618">
        <f t="shared" si="187"/>
        <v>1.5415318973229648</v>
      </c>
      <c r="K697" s="835">
        <v>0.56000000000000005</v>
      </c>
      <c r="L697" s="845">
        <v>4</v>
      </c>
      <c r="M697" s="609">
        <f t="shared" si="188"/>
        <v>2.2400000000000002</v>
      </c>
      <c r="N697" s="828" t="s">
        <v>162</v>
      </c>
      <c r="O697" s="700">
        <v>0.55000000000000004</v>
      </c>
      <c r="P697" s="603">
        <v>44637</v>
      </c>
      <c r="Q697" s="603">
        <v>44655</v>
      </c>
      <c r="R697" s="609">
        <f t="shared" si="189"/>
        <v>1.8181818181818195</v>
      </c>
      <c r="S697" s="667">
        <f>IF(INDEX(Historical!$D$7:$D$1225,MATCH(B697,Historical!$B$7:$B$1249,0))=0,"n/a",(INDEX(Historical!$C$7:$C$1227,MATCH(B697,Historical!$B$7:$B$1249,0))/INDEX(Historical!$D$7:$D$1225,MATCH(B697,Historical!$B$7:$B$1249,0))-1)*100)</f>
        <v>1.8604651162790642</v>
      </c>
      <c r="T697" s="667">
        <f>IF(INDEX(Historical!$F$7:$F$1218,MATCH(B697,Historical!$B$7:$B$1249,0))=0,"n/a",((INDEX(Historical!$C$7:$C$1227,MATCH(B697,Historical!$B$7:$B$1249,0))/INDEX(Historical!$F$7:$F$1218,MATCH(B697,Historical!$B$7:$B$1249,0)))^(1/3)-1)*100)</f>
        <v>1.8961847258305076</v>
      </c>
      <c r="U697" s="667">
        <f>IF(INDEX(Historical!$H$7:$H$1218,MATCH(B697,Historical!$B$7:$B$1249,0))=0,"n/a",((INDEX(Historical!$C$7:$C$1227,MATCH(B697,Historical!$B$7:$B$1249,0))/INDEX(Historical!$H$7:$H$1218,MATCH(B697,Historical!$B$7:$B$1249,0)))^(1/5)-1)*100)</f>
        <v>1.933798372572193</v>
      </c>
      <c r="V697" s="667">
        <f>IF(INDEX(Historical!$N$7:$N$1218,MATCH(B697,Historical!$B$7:$B$1249,0))=0,"n/a",((INDEX(Historical!$C$7:$C$1227,MATCH(B697,Historical!$B$7:$B$1249,0))/INDEX(Historical!$N$7:$N$1218,MATCH(B697,Historical!$B$7:$B$1249,0)))^(1/10)-1)*100)</f>
        <v>4.5945919155732762</v>
      </c>
      <c r="W697" s="668">
        <f t="shared" si="190"/>
        <v>0.42088577355860979</v>
      </c>
      <c r="X697" s="669">
        <f t="shared" si="191"/>
        <v>0.92085636789152048</v>
      </c>
      <c r="Y697" s="833"/>
      <c r="Z697" s="618">
        <f t="shared" si="192"/>
        <v>69.135802469135811</v>
      </c>
      <c r="AA697" s="844">
        <f t="shared" si="193"/>
        <v>44.848765432098766</v>
      </c>
      <c r="AB697" s="845">
        <v>1</v>
      </c>
      <c r="AC697" s="824">
        <v>3.24</v>
      </c>
      <c r="AD697" s="824">
        <v>10.88</v>
      </c>
      <c r="AE697" s="824">
        <v>0.69</v>
      </c>
      <c r="AF697" s="824">
        <v>5.4</v>
      </c>
      <c r="AG697" s="824">
        <v>16.2</v>
      </c>
      <c r="AH697" s="824">
        <v>2.7</v>
      </c>
      <c r="AI697" s="824">
        <v>8.44</v>
      </c>
      <c r="AJ697" s="824">
        <v>2.1</v>
      </c>
      <c r="AK697" s="824">
        <v>4.34</v>
      </c>
      <c r="AL697" s="836">
        <v>413210</v>
      </c>
      <c r="AM697" s="830">
        <v>0.89999999999999991</v>
      </c>
      <c r="AN697" s="824">
        <v>0.65</v>
      </c>
      <c r="AO697" s="705">
        <f t="shared" si="194"/>
        <v>-41.373435162203606</v>
      </c>
      <c r="AP697" s="706">
        <f t="shared" si="195"/>
        <v>3.4753302698951578</v>
      </c>
      <c r="AQ697" s="846">
        <f t="shared" si="196"/>
        <v>228.08083917997567</v>
      </c>
      <c r="AR697" s="618">
        <f>INDEX(Historical!$C$7:$C$1227,MATCH(B697,Historical!$B$7:$B$1249,0))*IF(AH697="n/a",1.03,IF(AH697&lt;0,1.01,IF(AH697&gt;10,1.1,(1+AH697/100))))</f>
        <v>2.2491299999999996</v>
      </c>
      <c r="AS697" s="844">
        <f t="shared" si="197"/>
        <v>2.4389565719999995</v>
      </c>
      <c r="AT697" s="844">
        <f t="shared" si="202"/>
        <v>2.5448072872247995</v>
      </c>
      <c r="AU697" s="844">
        <f t="shared" si="202"/>
        <v>2.655251923490356</v>
      </c>
      <c r="AV697" s="844">
        <f t="shared" si="202"/>
        <v>2.7704898569698377</v>
      </c>
      <c r="AW697" s="618">
        <f t="shared" si="199"/>
        <v>12.658635639684992</v>
      </c>
      <c r="AX697" s="713">
        <f t="shared" si="200"/>
        <v>8.7114690246266537</v>
      </c>
      <c r="AY697" s="891">
        <v>0.52</v>
      </c>
      <c r="AZ697" s="830">
        <v>29.970000000000002</v>
      </c>
      <c r="BA697" s="830">
        <v>-5.19</v>
      </c>
      <c r="BB697" s="830">
        <v>9.77</v>
      </c>
      <c r="BC697" s="830">
        <v>11.29</v>
      </c>
      <c r="BD697" s="865"/>
      <c r="BE697" s="594">
        <v>1974</v>
      </c>
      <c r="BF697" s="856">
        <f t="shared" si="201"/>
        <v>5</v>
      </c>
      <c r="BG697" s="840">
        <v>5.3</v>
      </c>
      <c r="BH697" s="823" t="s">
        <v>4455</v>
      </c>
      <c r="BI697" s="823" t="s">
        <v>4456</v>
      </c>
    </row>
    <row r="698" spans="1:61" s="822" customFormat="1" ht="12.75" hidden="1" customHeight="1" x14ac:dyDescent="0.2">
      <c r="A698" s="838" t="s">
        <v>5189</v>
      </c>
      <c r="B698" s="575" t="s">
        <v>1754</v>
      </c>
      <c r="C698" s="889" t="s">
        <v>122</v>
      </c>
      <c r="D698" s="889" t="s">
        <v>4222</v>
      </c>
      <c r="E698" s="699">
        <v>12</v>
      </c>
      <c r="F698" s="1153">
        <v>376</v>
      </c>
      <c r="G698" s="1153" t="s">
        <v>36</v>
      </c>
      <c r="H698" s="1153" t="s">
        <v>36</v>
      </c>
      <c r="I698">
        <v>52.08</v>
      </c>
      <c r="J698" s="618">
        <f t="shared" si="187"/>
        <v>2.3809523809523814</v>
      </c>
      <c r="K698" s="835">
        <v>0.31</v>
      </c>
      <c r="L698" s="845">
        <v>4</v>
      </c>
      <c r="M698" s="609">
        <f t="shared" si="188"/>
        <v>1.24</v>
      </c>
      <c r="N698" s="828" t="s">
        <v>150</v>
      </c>
      <c r="O698" s="700">
        <v>0.28000000000000003</v>
      </c>
      <c r="P698" s="603">
        <v>44818</v>
      </c>
      <c r="Q698" s="603">
        <v>44833</v>
      </c>
      <c r="R698" s="609">
        <f t="shared" si="189"/>
        <v>10.714285714285703</v>
      </c>
      <c r="S698" s="667">
        <f>IF(INDEX(Historical!$D$7:$D$1225,MATCH(B698,Historical!$B$7:$B$1249,0))=0,"n/a",(INDEX(Historical!$C$7:$C$1227,MATCH(B698,Historical!$B$7:$B$1249,0))/INDEX(Historical!$D$7:$D$1225,MATCH(B698,Historical!$B$7:$B$1249,0))-1)*100)</f>
        <v>11.22448979591837</v>
      </c>
      <c r="T698" s="667">
        <f>IF(INDEX(Historical!$F$7:$F$1218,MATCH(B698,Historical!$B$7:$B$1249,0))=0,"n/a",((INDEX(Historical!$C$7:$C$1227,MATCH(B698,Historical!$B$7:$B$1249,0))/INDEX(Historical!$F$7:$F$1218,MATCH(B698,Historical!$B$7:$B$1249,0)))^(1/3)-1)*100)</f>
        <v>7.3943107964647314</v>
      </c>
      <c r="U698" s="667">
        <f>IF(INDEX(Historical!$H$7:$H$1218,MATCH(B698,Historical!$B$7:$B$1249,0))=0,"n/a",((INDEX(Historical!$C$7:$C$1227,MATCH(B698,Historical!$B$7:$B$1249,0))/INDEX(Historical!$H$7:$H$1218,MATCH(B698,Historical!$B$7:$B$1249,0)))^(1/5)-1)*100)</f>
        <v>6.9218289704823022</v>
      </c>
      <c r="V698" s="667">
        <f>IF(INDEX(Historical!$N$7:$N$1218,MATCH(B698,Historical!$B$7:$B$1249,0))=0,"n/a",((INDEX(Historical!$C$7:$C$1227,MATCH(B698,Historical!$B$7:$B$1249,0))/INDEX(Historical!$N$7:$N$1218,MATCH(B698,Historical!$B$7:$B$1249,0)))^(1/10)-1)*100)</f>
        <v>9.4957801224216034</v>
      </c>
      <c r="W698" s="668">
        <f t="shared" si="190"/>
        <v>0.72893736809873655</v>
      </c>
      <c r="X698" s="669">
        <f t="shared" si="191"/>
        <v>0.37015128184397339</v>
      </c>
      <c r="Y698" s="631"/>
      <c r="Z698" s="618">
        <f t="shared" si="192"/>
        <v>20.097244732576986</v>
      </c>
      <c r="AA698" s="844">
        <f t="shared" si="193"/>
        <v>8.4408427876823335</v>
      </c>
      <c r="AB698" s="845">
        <v>5</v>
      </c>
      <c r="AC698" s="824">
        <v>6.17</v>
      </c>
      <c r="AD698" s="824">
        <v>0.22</v>
      </c>
      <c r="AE698" s="824">
        <v>0.51</v>
      </c>
      <c r="AF698" s="824">
        <v>1.8</v>
      </c>
      <c r="AG698" s="824">
        <v>21</v>
      </c>
      <c r="AH698" s="824">
        <v>-44.6</v>
      </c>
      <c r="AI698" s="824">
        <v>3.75</v>
      </c>
      <c r="AJ698" s="824">
        <v>18.7</v>
      </c>
      <c r="AK698" s="824">
        <v>41.5</v>
      </c>
      <c r="AL698" s="836">
        <v>2830</v>
      </c>
      <c r="AM698" s="830">
        <v>6.7</v>
      </c>
      <c r="AN698" s="824">
        <v>0.47</v>
      </c>
      <c r="AO698" s="705">
        <f t="shared" si="194"/>
        <v>0.86193856375235001</v>
      </c>
      <c r="AP698" s="706">
        <f t="shared" si="195"/>
        <v>9.3027813514346835</v>
      </c>
      <c r="AQ698" s="846">
        <f t="shared" si="196"/>
        <v>-17.825343139469897</v>
      </c>
      <c r="AR698" s="618">
        <f>INDEX(Historical!$C$7:$C$1227,MATCH(B698,Historical!$B$7:$B$1249,0))*IF(AH698="n/a",1.03,IF(AH698&lt;0,1.01,IF(AH698&gt;10,1.1,(1+AH698/100))))</f>
        <v>1.1009</v>
      </c>
      <c r="AS698" s="844">
        <f t="shared" si="197"/>
        <v>1.1421837500000001</v>
      </c>
      <c r="AT698" s="844">
        <f t="shared" ref="AT698:AV712" si="203">IF($AK698="n/a",1.03*AS698,IF($AK698&lt;0,1.01*AS698,IF($AK698&gt;10,1.1*AS698,(1+$AK698/100)*AS698)))</f>
        <v>1.2564021250000001</v>
      </c>
      <c r="AU698" s="844">
        <f t="shared" si="203"/>
        <v>1.3820423375000004</v>
      </c>
      <c r="AV698" s="844">
        <f t="shared" si="203"/>
        <v>1.5202465712500006</v>
      </c>
      <c r="AW698" s="618">
        <f t="shared" si="199"/>
        <v>6.4017747837500014</v>
      </c>
      <c r="AX698" s="713">
        <f t="shared" si="200"/>
        <v>12.292194285234258</v>
      </c>
      <c r="AY698" s="891">
        <v>1.23</v>
      </c>
      <c r="AZ698" s="830">
        <v>49.28</v>
      </c>
      <c r="BA698" s="830">
        <v>-9.69</v>
      </c>
      <c r="BB698" s="830">
        <v>16.39</v>
      </c>
      <c r="BC698" s="830">
        <v>13.77</v>
      </c>
      <c r="BD698" s="612"/>
      <c r="BE698" s="594">
        <v>2011</v>
      </c>
      <c r="BF698" s="856">
        <f t="shared" si="201"/>
        <v>1</v>
      </c>
      <c r="BG698" s="840">
        <v>8.6</v>
      </c>
      <c r="BH698" s="823" t="s">
        <v>4455</v>
      </c>
      <c r="BI698" s="823" t="s">
        <v>4456</v>
      </c>
    </row>
    <row r="699" spans="1:61" s="822" customFormat="1" ht="12.75" hidden="1" customHeight="1" x14ac:dyDescent="0.2">
      <c r="A699" s="829" t="s">
        <v>5190</v>
      </c>
      <c r="B699" s="575" t="s">
        <v>830</v>
      </c>
      <c r="C699" s="889" t="s">
        <v>4186</v>
      </c>
      <c r="D699" s="889" t="s">
        <v>4187</v>
      </c>
      <c r="E699" s="699">
        <v>25</v>
      </c>
      <c r="F699" s="1153">
        <v>141</v>
      </c>
      <c r="G699" s="1153" t="s">
        <v>36</v>
      </c>
      <c r="H699" s="1153" t="s">
        <v>36</v>
      </c>
      <c r="I699" t="n">
        <v>78.85</v>
      </c>
      <c r="J699" s="618">
        <f t="shared" si="187"/>
        <v>5.3823715916296768</v>
      </c>
      <c r="K699" s="842">
        <v>1.0609999999999999</v>
      </c>
      <c r="L699" s="845">
        <v>4</v>
      </c>
      <c r="M699" s="609">
        <f t="shared" si="188"/>
        <v>4.2439999999999998</v>
      </c>
      <c r="N699" s="828" t="s">
        <v>217</v>
      </c>
      <c r="O699" s="701">
        <v>1.0589999999999999</v>
      </c>
      <c r="P699" s="603">
        <v>44833</v>
      </c>
      <c r="Q699" s="603">
        <v>44848</v>
      </c>
      <c r="R699" s="609">
        <f t="shared" si="189"/>
        <v>0.18885741265344683</v>
      </c>
      <c r="S699" s="667">
        <f>IF(INDEX(Historical!$D$7:$D$1225,MATCH(B699,Historical!$B$7:$B$1249,0))=0,"n/a",(INDEX(Historical!$C$7:$C$1227,MATCH(B699,Historical!$B$7:$B$1249,0))/INDEX(Historical!$D$7:$D$1225,MATCH(B699,Historical!$B$7:$B$1249,0))-1)*100)</f>
        <v>0.7684918347742542</v>
      </c>
      <c r="T699" s="667">
        <f>IF(INDEX(Historical!$F$7:$F$1218,MATCH(B699,Historical!$B$7:$B$1249,0))=0,"n/a",((INDEX(Historical!$C$7:$C$1227,MATCH(B699,Historical!$B$7:$B$1249,0))/INDEX(Historical!$F$7:$F$1218,MATCH(B699,Historical!$B$7:$B$1249,0)))^(1/3)-1)*100)</f>
        <v>1.0214714654808832</v>
      </c>
      <c r="U699" s="667">
        <f>IF(INDEX(Historical!$H$7:$H$1218,MATCH(B699,Historical!$B$7:$B$1249,0))=0,"n/a",((INDEX(Historical!$C$7:$C$1227,MATCH(B699,Historical!$B$7:$B$1249,0))/INDEX(Historical!$H$7:$H$1218,MATCH(B699,Historical!$B$7:$B$1249,0)))^(1/5)-1)*100)</f>
        <v>1.2669783598065809</v>
      </c>
      <c r="V699" s="667">
        <f>IF(INDEX(Historical!$N$7:$N$1218,MATCH(B699,Historical!$B$7:$B$1249,0))=0,"n/a",((INDEX(Historical!$C$7:$C$1227,MATCH(B699,Historical!$B$7:$B$1249,0))/INDEX(Historical!$N$7:$N$1218,MATCH(B699,Historical!$B$7:$B$1249,0)))^(1/10)-1)*100)</f>
        <v>7.0051864102591566</v>
      </c>
      <c r="W699" s="668">
        <f t="shared" si="190"/>
        <v>0.18086290436912286</v>
      </c>
      <c r="X699" s="669" t="str">
        <f t="shared" si="191"/>
        <v>n/a</v>
      </c>
      <c r="Y699" s="834"/>
      <c r="Z699" s="618">
        <f t="shared" si="192"/>
        <v>169.08366533864543</v>
      </c>
      <c r="AA699" s="844">
        <f t="shared" si="193"/>
        <v>31.414342629482071</v>
      </c>
      <c r="AB699" s="845">
        <v>12</v>
      </c>
      <c r="AC699" s="824">
        <v>2.5099999999999998</v>
      </c>
      <c r="AD699" s="824" t="s">
        <v>135</v>
      </c>
      <c r="AE699" s="824">
        <v>11.35</v>
      </c>
      <c r="AF699" s="824">
        <v>1.81</v>
      </c>
      <c r="AG699" s="824">
        <v>6.2</v>
      </c>
      <c r="AH699" s="824">
        <v>-13.100000000000001</v>
      </c>
      <c r="AI699" s="824">
        <v>0</v>
      </c>
      <c r="AJ699" s="824">
        <v>-2.1</v>
      </c>
      <c r="AK699" s="824" t="s">
        <v>135</v>
      </c>
      <c r="AL699" s="836">
        <v>16470</v>
      </c>
      <c r="AM699" s="830">
        <v>0.6</v>
      </c>
      <c r="AN699" s="824">
        <v>0.88</v>
      </c>
      <c r="AO699" s="705">
        <f t="shared" si="194"/>
        <v>-24.764992678045815</v>
      </c>
      <c r="AP699" s="706">
        <f t="shared" si="195"/>
        <v>6.6493499514362577</v>
      </c>
      <c r="AQ699" s="846">
        <f t="shared" si="196"/>
        <v>58.968844130417985</v>
      </c>
      <c r="AR699" s="618">
        <f>INDEX(Historical!$C$7:$C$1227,MATCH(B699,Historical!$B$7:$B$1249,0))*IF(AH699="n/a",1.03,IF(AH699&lt;0,1.01,IF(AH699&gt;10,1.1,(1+AH699/100))))</f>
        <v>4.2379600000000002</v>
      </c>
      <c r="AS699" s="844">
        <f t="shared" si="197"/>
        <v>4.2379600000000002</v>
      </c>
      <c r="AT699" s="844">
        <f t="shared" si="203"/>
        <v>4.3650988000000002</v>
      </c>
      <c r="AU699" s="844">
        <f t="shared" si="203"/>
        <v>4.4960517640000006</v>
      </c>
      <c r="AV699" s="844">
        <f t="shared" si="203"/>
        <v>4.6309333169200011</v>
      </c>
      <c r="AW699" s="618">
        <f t="shared" si="199"/>
        <v>21.968003880920001</v>
      </c>
      <c r="AX699" s="713">
        <f t="shared" si="200"/>
        <v>27.860499531921374</v>
      </c>
      <c r="AY699" s="891">
        <v>0.79</v>
      </c>
      <c r="AZ699" s="830">
        <v>16.28</v>
      </c>
      <c r="BA699" s="830">
        <v>-12.08</v>
      </c>
      <c r="BB699" s="830">
        <v>4.78</v>
      </c>
      <c r="BC699" s="830">
        <v>-2.37</v>
      </c>
      <c r="BD699" s="865"/>
      <c r="BE699" s="594">
        <v>1998</v>
      </c>
      <c r="BF699" s="856">
        <f t="shared" si="201"/>
        <v>3</v>
      </c>
      <c r="BG699" s="840">
        <v>3</v>
      </c>
      <c r="BH699" s="823" t="s">
        <v>4455</v>
      </c>
      <c r="BI699" s="823" t="s">
        <v>4457</v>
      </c>
    </row>
    <row r="700" spans="1:61" s="822" customFormat="1" ht="12.75" hidden="1" customHeight="1" x14ac:dyDescent="0.2">
      <c r="A700" s="822" t="s">
        <v>5191</v>
      </c>
      <c r="B700" s="575" t="s">
        <v>832</v>
      </c>
      <c r="C700" s="889" t="s">
        <v>107</v>
      </c>
      <c r="D700" s="889" t="s">
        <v>117</v>
      </c>
      <c r="E700" s="699">
        <v>21</v>
      </c>
      <c r="F700" s="1153">
        <v>165</v>
      </c>
      <c r="G700" s="1153" t="s">
        <v>105</v>
      </c>
      <c r="H700" s="1153" t="s">
        <v>105</v>
      </c>
      <c r="I700" t="n">
        <v>73.56</v>
      </c>
      <c r="J700" s="618">
        <f t="shared" si="187"/>
        <v>0.54377379010331706</v>
      </c>
      <c r="K700" s="835">
        <v>0.1</v>
      </c>
      <c r="L700" s="845">
        <v>4</v>
      </c>
      <c r="M700" s="609">
        <f t="shared" si="188"/>
        <v>0.4</v>
      </c>
      <c r="N700" s="828" t="s">
        <v>497</v>
      </c>
      <c r="O700" s="703">
        <v>8.666666666666667E-2</v>
      </c>
      <c r="P700" s="603">
        <v>44736</v>
      </c>
      <c r="Q700" s="603">
        <v>44749</v>
      </c>
      <c r="R700" s="609">
        <f t="shared" si="189"/>
        <v>15.384615384615389</v>
      </c>
      <c r="S700" s="667">
        <f>IF(INDEX(Historical!$D$7:$D$1225,MATCH(B700,Historical!$B$7:$B$1249,0))=0,"n/a",(INDEX(Historical!$C$7:$C$1227,MATCH(B700,Historical!$B$7:$B$1249,0))/INDEX(Historical!$D$7:$D$1225,MATCH(B700,Historical!$B$7:$B$1249,0))-1)*100)</f>
        <v>8.5106382978723527</v>
      </c>
      <c r="T700" s="667">
        <f>IF(INDEX(Historical!$F$7:$F$1218,MATCH(B700,Historical!$B$7:$B$1249,0))=0,"n/a",((INDEX(Historical!$C$7:$C$1227,MATCH(B700,Historical!$B$7:$B$1249,0))/INDEX(Historical!$F$7:$F$1218,MATCH(B700,Historical!$B$7:$B$1249,0)))^(1/3)-1)*100)</f>
        <v>9.0443432487859798</v>
      </c>
      <c r="U700" s="667">
        <f>IF(INDEX(Historical!$H$7:$H$1218,MATCH(B700,Historical!$B$7:$B$1249,0))=0,"n/a",((INDEX(Historical!$C$7:$C$1227,MATCH(B700,Historical!$B$7:$B$1249,0))/INDEX(Historical!$H$7:$H$1218,MATCH(B700,Historical!$B$7:$B$1249,0)))^(1/5)-1)*100)</f>
        <v>8.4471771197698544</v>
      </c>
      <c r="V700" s="667">
        <f>IF(INDEX(Historical!$N$7:$N$1218,MATCH(B700,Historical!$B$7:$B$1249,0))=0,"n/a",((INDEX(Historical!$C$7:$C$1227,MATCH(B700,Historical!$B$7:$B$1249,0))/INDEX(Historical!$N$7:$N$1218,MATCH(B700,Historical!$B$7:$B$1249,0)))^(1/10)-1)*100)</f>
        <v>9.8130661900765137</v>
      </c>
      <c r="W700" s="668">
        <f t="shared" si="190"/>
        <v>0.86080914529161967</v>
      </c>
      <c r="X700" s="669">
        <f t="shared" si="191"/>
        <v>0.70984681678738282</v>
      </c>
      <c r="Y700" s="894" t="s">
        <v>4048</v>
      </c>
      <c r="Z700" s="618">
        <f t="shared" si="192"/>
        <v>9.3457943925233646</v>
      </c>
      <c r="AA700" s="844">
        <f t="shared" si="193"/>
        <v>17.186915887850468</v>
      </c>
      <c r="AB700" s="845">
        <v>12</v>
      </c>
      <c r="AC700" s="824">
        <v>4.28</v>
      </c>
      <c r="AD700" s="824">
        <v>1.95</v>
      </c>
      <c r="AE700" s="824">
        <v>1.85</v>
      </c>
      <c r="AF700" s="824">
        <v>3.28</v>
      </c>
      <c r="AG700" s="824">
        <v>19.600000000000001</v>
      </c>
      <c r="AH700" s="824">
        <v>95</v>
      </c>
      <c r="AI700" s="824">
        <v>12.659999999999998</v>
      </c>
      <c r="AJ700" s="824">
        <v>11.899999999999999</v>
      </c>
      <c r="AK700" s="824">
        <v>9</v>
      </c>
      <c r="AL700" s="836">
        <v>19860</v>
      </c>
      <c r="AM700" s="830">
        <v>5.8000000000000007</v>
      </c>
      <c r="AN700" s="824">
        <v>0.45</v>
      </c>
      <c r="AO700" s="705">
        <f t="shared" si="194"/>
        <v>-8.1959649779772956</v>
      </c>
      <c r="AP700" s="706">
        <f t="shared" si="195"/>
        <v>8.9909509098731721</v>
      </c>
      <c r="AQ700" s="846">
        <f t="shared" si="196"/>
        <v>58.286777874351323</v>
      </c>
      <c r="AR700" s="618">
        <f>INDEX(Historical!$C$7:$C$1227,MATCH(B700,Historical!$B$7:$B$1249,0))*IF(AH700="n/a",1.03,IF(AH700&lt;0,1.01,IF(AH700&gt;10,1.1,(1+AH700/100))))</f>
        <v>0.37400000000000005</v>
      </c>
      <c r="AS700" s="844">
        <f t="shared" si="197"/>
        <v>0.4114000000000001</v>
      </c>
      <c r="AT700" s="844">
        <f t="shared" si="203"/>
        <v>0.44842600000000016</v>
      </c>
      <c r="AU700" s="844">
        <f t="shared" si="203"/>
        <v>0.48878434000000021</v>
      </c>
      <c r="AV700" s="844">
        <f t="shared" si="203"/>
        <v>0.53277493060000025</v>
      </c>
      <c r="AW700" s="618">
        <f t="shared" si="199"/>
        <v>2.2553852706000006</v>
      </c>
      <c r="AX700" s="713">
        <f t="shared" si="200"/>
        <v>3.0660484918433939</v>
      </c>
      <c r="AY700" s="891">
        <v>0.63</v>
      </c>
      <c r="AZ700" s="830">
        <v>54.37</v>
      </c>
      <c r="BA700" s="830">
        <v>0.28999999999999998</v>
      </c>
      <c r="BB700" s="830">
        <v>8.5500000000000007</v>
      </c>
      <c r="BC700" s="830">
        <v>14.34</v>
      </c>
      <c r="BD700" s="865"/>
      <c r="BE700" s="594">
        <v>2002</v>
      </c>
      <c r="BF700" s="856">
        <f t="shared" si="201"/>
        <v>2</v>
      </c>
      <c r="BG700" s="840">
        <v>4</v>
      </c>
      <c r="BH700" s="823" t="s">
        <v>4455</v>
      </c>
      <c r="BI700" s="823" t="s">
        <v>4456</v>
      </c>
    </row>
    <row r="701" spans="1:61" s="822" customFormat="1" ht="12.75" hidden="1" customHeight="1" x14ac:dyDescent="0.2">
      <c r="A701" s="822" t="s">
        <v>5192</v>
      </c>
      <c r="B701" s="575" t="s">
        <v>1735</v>
      </c>
      <c r="C701" s="889" t="s">
        <v>107</v>
      </c>
      <c r="D701" s="889" t="s">
        <v>4205</v>
      </c>
      <c r="E701" s="699">
        <v>13</v>
      </c>
      <c r="F701" s="1153">
        <v>310</v>
      </c>
      <c r="G701" s="1153" t="s">
        <v>36</v>
      </c>
      <c r="H701" s="1153" t="s">
        <v>36</v>
      </c>
      <c r="I701">
        <v>38.44</v>
      </c>
      <c r="J701" s="618">
        <f t="shared" si="187"/>
        <v>3.6420395421436007</v>
      </c>
      <c r="K701" s="835">
        <v>0.35</v>
      </c>
      <c r="L701" s="845">
        <v>4</v>
      </c>
      <c r="M701" s="609">
        <f t="shared" si="188"/>
        <v>1.4</v>
      </c>
      <c r="N701" s="828" t="s">
        <v>162</v>
      </c>
      <c r="O701" s="700">
        <v>0.34</v>
      </c>
      <c r="P701" s="603">
        <v>44903</v>
      </c>
      <c r="Q701" s="603">
        <v>44929</v>
      </c>
      <c r="R701" s="609">
        <f t="shared" si="189"/>
        <v>2.9411764705882213</v>
      </c>
      <c r="S701" s="667">
        <f>IF(INDEX(Historical!$D$7:$D$1225,MATCH(B701,Historical!$B$7:$B$1249,0))=0,"n/a",(INDEX(Historical!$C$7:$C$1227,MATCH(B701,Historical!$B$7:$B$1249,0))/INDEX(Historical!$D$7:$D$1225,MATCH(B701,Historical!$B$7:$B$1249,0))-1)*100)</f>
        <v>3.1496062992125928</v>
      </c>
      <c r="T701" s="667">
        <f>IF(INDEX(Historical!$F$7:$F$1218,MATCH(B701,Historical!$B$7:$B$1249,0))=0,"n/a",((INDEX(Historical!$C$7:$C$1227,MATCH(B701,Historical!$B$7:$B$1249,0))/INDEX(Historical!$F$7:$F$1218,MATCH(B701,Historical!$B$7:$B$1249,0)))^(1/3)-1)*100)</f>
        <v>5.0503775006565998</v>
      </c>
      <c r="U701" s="667">
        <f>IF(INDEX(Historical!$H$7:$H$1218,MATCH(B701,Historical!$B$7:$B$1249,0))=0,"n/a",((INDEX(Historical!$C$7:$C$1227,MATCH(B701,Historical!$B$7:$B$1249,0))/INDEX(Historical!$H$7:$H$1218,MATCH(B701,Historical!$B$7:$B$1249,0)))^(1/5)-1)*100)</f>
        <v>6.6373976358763631</v>
      </c>
      <c r="V701" s="667">
        <f>IF(INDEX(Historical!$N$7:$N$1218,MATCH(B701,Historical!$B$7:$B$1249,0))=0,"n/a",((INDEX(Historical!$C$7:$C$1227,MATCH(B701,Historical!$B$7:$B$1249,0))/INDEX(Historical!$N$7:$N$1218,MATCH(B701,Historical!$B$7:$B$1249,0)))^(1/10)-1)*100)</f>
        <v>8.1214856522852088</v>
      </c>
      <c r="W701" s="668">
        <f t="shared" si="190"/>
        <v>0.81726397361900704</v>
      </c>
      <c r="X701" s="669">
        <f t="shared" si="191"/>
        <v>0.63821131114195795</v>
      </c>
      <c r="Y701" s="632"/>
      <c r="Z701" s="618">
        <f t="shared" si="192"/>
        <v>46.511627906976742</v>
      </c>
      <c r="AA701" s="844">
        <f t="shared" si="193"/>
        <v>12.77076411960133</v>
      </c>
      <c r="AB701" s="845">
        <v>12</v>
      </c>
      <c r="AC701" s="824">
        <v>3.01</v>
      </c>
      <c r="AD701" s="824">
        <v>1.34</v>
      </c>
      <c r="AE701" s="824">
        <v>5.05</v>
      </c>
      <c r="AF701" s="824">
        <v>1.07</v>
      </c>
      <c r="AG701" s="824">
        <v>7.7</v>
      </c>
      <c r="AH701" s="824">
        <v>99.3</v>
      </c>
      <c r="AI701" s="824">
        <v>10.73</v>
      </c>
      <c r="AJ701" s="824">
        <v>10.4</v>
      </c>
      <c r="AK701" s="824">
        <v>10</v>
      </c>
      <c r="AL701" s="836">
        <v>2420</v>
      </c>
      <c r="AM701" s="830">
        <v>0.70000000000000007</v>
      </c>
      <c r="AN701" s="824">
        <v>0.12</v>
      </c>
      <c r="AO701" s="705">
        <f t="shared" si="194"/>
        <v>-2.4913269415813648</v>
      </c>
      <c r="AP701" s="706">
        <f t="shared" si="195"/>
        <v>10.279437178019965</v>
      </c>
      <c r="AQ701" s="846">
        <f t="shared" si="196"/>
        <v>-22.06921131050985</v>
      </c>
      <c r="AR701" s="618">
        <f>INDEX(Historical!$C$7:$C$1227,MATCH(B701,Historical!$B$7:$B$1249,0))*IF(AH701="n/a",1.03,IF(AH701&lt;0,1.01,IF(AH701&gt;10,1.1,(1+AH701/100))))</f>
        <v>1.4410000000000003</v>
      </c>
      <c r="AS701" s="844">
        <f t="shared" si="197"/>
        <v>1.5851000000000004</v>
      </c>
      <c r="AT701" s="844">
        <f t="shared" si="203"/>
        <v>1.7436100000000005</v>
      </c>
      <c r="AU701" s="844">
        <f t="shared" si="203"/>
        <v>1.9179710000000008</v>
      </c>
      <c r="AV701" s="844">
        <f t="shared" si="203"/>
        <v>2.109768100000001</v>
      </c>
      <c r="AW701" s="618">
        <f t="shared" si="199"/>
        <v>8.7974491000000015</v>
      </c>
      <c r="AX701" s="713">
        <f t="shared" si="200"/>
        <v>22.886183922996885</v>
      </c>
      <c r="AY701" s="891">
        <v>0.93</v>
      </c>
      <c r="AZ701" s="830">
        <v>37.119999999999997</v>
      </c>
      <c r="BA701" s="830">
        <v>-2.2200000000000002</v>
      </c>
      <c r="BB701" s="830">
        <v>6.43</v>
      </c>
      <c r="BC701" s="830">
        <v>16.09</v>
      </c>
      <c r="BD701" s="865"/>
      <c r="BE701" s="594">
        <v>2011</v>
      </c>
      <c r="BF701" s="856">
        <f t="shared" si="201"/>
        <v>1</v>
      </c>
      <c r="BG701" s="840">
        <v>1.0999999999999999</v>
      </c>
      <c r="BH701" s="823" t="s">
        <v>4455</v>
      </c>
      <c r="BI701" s="823" t="s">
        <v>4456</v>
      </c>
    </row>
    <row r="702" spans="1:61" s="822" customFormat="1" ht="12.75" hidden="1" customHeight="1" x14ac:dyDescent="0.2">
      <c r="A702" s="822" t="s">
        <v>5193</v>
      </c>
      <c r="B702" s="575" t="s">
        <v>2945</v>
      </c>
      <c r="C702" s="889" t="s">
        <v>107</v>
      </c>
      <c r="D702" s="889" t="s">
        <v>4198</v>
      </c>
      <c r="E702" s="699">
        <v>9</v>
      </c>
      <c r="F702" s="1153">
        <v>546</v>
      </c>
      <c r="G702" s="1130" t="s">
        <v>105</v>
      </c>
      <c r="H702" s="1130" t="s">
        <v>105</v>
      </c>
      <c r="I702">
        <v>46.38</v>
      </c>
      <c r="J702" s="618">
        <f t="shared" si="187"/>
        <v>1.2936610608020698</v>
      </c>
      <c r="K702" s="835">
        <v>0.15</v>
      </c>
      <c r="L702" s="845">
        <v>4</v>
      </c>
      <c r="M702" s="609">
        <f t="shared" si="188"/>
        <v>0.6</v>
      </c>
      <c r="N702" s="828" t="s">
        <v>965</v>
      </c>
      <c r="O702" s="700">
        <v>0.13</v>
      </c>
      <c r="P702" s="603">
        <v>44777</v>
      </c>
      <c r="Q702" s="603">
        <v>44701</v>
      </c>
      <c r="R702" s="609">
        <f t="shared" si="189"/>
        <v>15.384615384615378</v>
      </c>
      <c r="S702" s="667">
        <f>IF(INDEX(Historical!$D$7:$D$1225,MATCH(B702,Historical!$B$7:$B$1249,0))=0,"n/a",(INDEX(Historical!$C$7:$C$1227,MATCH(B702,Historical!$B$7:$B$1249,0))/INDEX(Historical!$D$7:$D$1225,MATCH(B702,Historical!$B$7:$B$1249,0))-1)*100)</f>
        <v>6.25</v>
      </c>
      <c r="T702" s="667">
        <f>IF(INDEX(Historical!$F$7:$F$1218,MATCH(B702,Historical!$B$7:$B$1249,0))=0,"n/a",((INDEX(Historical!$C$7:$C$1227,MATCH(B702,Historical!$B$7:$B$1249,0))/INDEX(Historical!$F$7:$F$1218,MATCH(B702,Historical!$B$7:$B$1249,0)))^(1/3)-1)*100)</f>
        <v>6.6858844342181811</v>
      </c>
      <c r="U702" s="667">
        <f>IF(INDEX(Historical!$H$7:$H$1218,MATCH(B702,Historical!$B$7:$B$1249,0))=0,"n/a",((INDEX(Historical!$C$7:$C$1227,MATCH(B702,Historical!$B$7:$B$1249,0))/INDEX(Historical!$H$7:$H$1218,MATCH(B702,Historical!$B$7:$B$1249,0)))^(1/5)-1)*100)</f>
        <v>15.325682508681805</v>
      </c>
      <c r="V702" s="667">
        <f>IF(INDEX(Historical!$N$7:$N$1218,MATCH(B702,Historical!$B$7:$B$1249,0))=0,"n/a",((INDEX(Historical!$C$7:$C$1227,MATCH(B702,Historical!$B$7:$B$1249,0))/INDEX(Historical!$N$7:$N$1218,MATCH(B702,Historical!$B$7:$B$1249,0)))^(1/10)-1)*100)</f>
        <v>12.29101807652131</v>
      </c>
      <c r="W702" s="668">
        <f t="shared" si="190"/>
        <v>1.2469009819420416</v>
      </c>
      <c r="X702" s="669">
        <f t="shared" si="191"/>
        <v>0.68114144483030248</v>
      </c>
      <c r="Y702" s="640"/>
      <c r="Z702" s="618">
        <f t="shared" si="192"/>
        <v>17.964071856287426</v>
      </c>
      <c r="AA702" s="844">
        <f t="shared" si="193"/>
        <v>13.886227544910181</v>
      </c>
      <c r="AB702" s="845">
        <v>12</v>
      </c>
      <c r="AC702" s="824">
        <v>3.34</v>
      </c>
      <c r="AD702" s="824">
        <v>1.18</v>
      </c>
      <c r="AE702" s="824">
        <v>4.8899999999999997</v>
      </c>
      <c r="AF702" s="824">
        <v>1.42</v>
      </c>
      <c r="AG702" s="824">
        <v>8.6999999999999993</v>
      </c>
      <c r="AH702" s="824">
        <v>154.4</v>
      </c>
      <c r="AI702" s="824">
        <v>23.11</v>
      </c>
      <c r="AJ702" s="824">
        <v>22.5</v>
      </c>
      <c r="AK702" s="824">
        <v>12</v>
      </c>
      <c r="AL702" s="836">
        <v>2950</v>
      </c>
      <c r="AM702" s="830">
        <v>1</v>
      </c>
      <c r="AN702" s="824">
        <v>0.18</v>
      </c>
      <c r="AO702" s="705">
        <f t="shared" si="194"/>
        <v>2.7331160245736932</v>
      </c>
      <c r="AP702" s="706">
        <f t="shared" si="195"/>
        <v>16.619343569483874</v>
      </c>
      <c r="AQ702" s="846">
        <f t="shared" si="196"/>
        <v>-6.3850840142983367</v>
      </c>
      <c r="AR702" s="618">
        <f>INDEX(Historical!$C$7:$C$1227,MATCH(B702,Historical!$B$7:$B$1249,0))*IF(AH702="n/a",1.03,IF(AH702&lt;0,1.01,IF(AH702&gt;10,1.1,(1+AH702/100))))</f>
        <v>0.56100000000000005</v>
      </c>
      <c r="AS702" s="844">
        <f t="shared" si="197"/>
        <v>0.61710000000000009</v>
      </c>
      <c r="AT702" s="844">
        <f t="shared" si="203"/>
        <v>0.67881000000000014</v>
      </c>
      <c r="AU702" s="844">
        <f t="shared" si="203"/>
        <v>0.74669100000000022</v>
      </c>
      <c r="AV702" s="844">
        <f t="shared" si="203"/>
        <v>0.82136010000000026</v>
      </c>
      <c r="AW702" s="618">
        <f t="shared" si="199"/>
        <v>3.4249611000000004</v>
      </c>
      <c r="AX702" s="713">
        <f t="shared" si="200"/>
        <v>7.3845646830530409</v>
      </c>
      <c r="AY702" s="891">
        <v>1.02</v>
      </c>
      <c r="AZ702" s="830">
        <v>31</v>
      </c>
      <c r="BA702" s="830">
        <v>-13.84</v>
      </c>
      <c r="BB702" s="830">
        <v>1.8599999999999999</v>
      </c>
      <c r="BC702" s="830">
        <v>6</v>
      </c>
      <c r="BD702" s="865"/>
      <c r="BE702" s="594">
        <v>2014</v>
      </c>
      <c r="BF702" s="856">
        <f t="shared" si="201"/>
        <v>1</v>
      </c>
      <c r="BG702" s="840">
        <v>1</v>
      </c>
      <c r="BH702" s="823" t="s">
        <v>4455</v>
      </c>
      <c r="BI702" s="823" t="s">
        <v>4456</v>
      </c>
    </row>
    <row r="703" spans="1:61" s="822" customFormat="1" ht="12.75" customHeight="1" x14ac:dyDescent="0.2">
      <c r="A703" s="822" t="s">
        <v>5052</v>
      </c>
      <c r="B703" s="575" t="s">
        <v>318</v>
      </c>
      <c r="C703" s="889" t="s">
        <v>122</v>
      </c>
      <c r="D703" s="889" t="s">
        <v>4043</v>
      </c>
      <c r="E703" s="699">
        <v>51</v>
      </c>
      <c r="F703" s="1153">
        <v>36</v>
      </c>
      <c r="G703" s="1153" t="s">
        <v>36</v>
      </c>
      <c r="H703" s="1153" t="s">
        <v>114</v>
      </c>
      <c r="I703" t="n">
        <v>130.41</v>
      </c>
      <c r="J703" s="618">
        <f t="shared" si="187"/>
        <v>1.9016946553178438</v>
      </c>
      <c r="K703" s="835">
        <v>0.62</v>
      </c>
      <c r="L703" s="845">
        <v>4</v>
      </c>
      <c r="M703" s="609">
        <f t="shared" si="188"/>
        <v>2.48</v>
      </c>
      <c r="N703" s="828" t="s">
        <v>110</v>
      </c>
      <c r="O703" s="700">
        <v>0.59</v>
      </c>
      <c r="P703" s="603">
        <v>44782</v>
      </c>
      <c r="Q703" s="603">
        <v>44814</v>
      </c>
      <c r="R703" s="609">
        <f t="shared" si="189"/>
        <v>5.0847457627118686</v>
      </c>
      <c r="S703" s="667">
        <f>IF(INDEX(Historical!$D$7:$D$1225,MATCH(B703,Historical!$B$7:$B$1249,0))=0,"n/a",(INDEX(Historical!$C$7:$C$1227,MATCH(B703,Historical!$B$7:$B$1249,0))/INDEX(Historical!$D$7:$D$1225,MATCH(B703,Historical!$B$7:$B$1249,0))-1)*100)</f>
        <v>7.6190476190476142</v>
      </c>
      <c r="T703" s="667">
        <f>IF(INDEX(Historical!$F$7:$F$1218,MATCH(B703,Historical!$B$7:$B$1249,0))=0,"n/a",((INDEX(Historical!$C$7:$C$1227,MATCH(B703,Historical!$B$7:$B$1249,0))/INDEX(Historical!$F$7:$F$1218,MATCH(B703,Historical!$B$7:$B$1249,0)))^(1/3)-1)*100)</f>
        <v>6.7083730277245346</v>
      </c>
      <c r="U703" s="667">
        <f>IF(INDEX(Historical!$H$7:$H$1218,MATCH(B703,Historical!$B$7:$B$1249,0))=0,"n/a",((INDEX(Historical!$C$7:$C$1227,MATCH(B703,Historical!$B$7:$B$1249,0))/INDEX(Historical!$H$7:$H$1218,MATCH(B703,Historical!$B$7:$B$1249,0)))^(1/5)-1)*100)</f>
        <v>7.6953044071672361</v>
      </c>
      <c r="V703" s="667">
        <f>IF(INDEX(Historical!$N$7:$N$1218,MATCH(B703,Historical!$B$7:$B$1249,0))=0,"n/a",((INDEX(Historical!$C$7:$C$1227,MATCH(B703,Historical!$B$7:$B$1249,0))/INDEX(Historical!$N$7:$N$1218,MATCH(B703,Historical!$B$7:$B$1249,0)))^(1/10)-1)*100)</f>
        <v>7.1773462536293131</v>
      </c>
      <c r="W703" s="668">
        <f t="shared" si="190"/>
        <v>1.0721656912227149</v>
      </c>
      <c r="X703" s="669">
        <f t="shared" si="191"/>
        <v>0.32607222064267954</v>
      </c>
      <c r="Y703" s="631"/>
      <c r="Z703" s="618">
        <f t="shared" si="192"/>
        <v>55.730337078651679</v>
      </c>
      <c r="AA703" s="844">
        <f t="shared" si="193"/>
        <v>29.305617977528087</v>
      </c>
      <c r="AB703" s="845">
        <v>12</v>
      </c>
      <c r="AC703" s="824">
        <v>4.45</v>
      </c>
      <c r="AD703" s="824">
        <v>5.2</v>
      </c>
      <c r="AE703" s="824">
        <v>1.74</v>
      </c>
      <c r="AF703" s="824">
        <v>5.15</v>
      </c>
      <c r="AG703" s="824">
        <v>17.399999999999999</v>
      </c>
      <c r="AH703" s="824">
        <v>33.6</v>
      </c>
      <c r="AI703" s="824">
        <v>17.239999999999998</v>
      </c>
      <c r="AJ703" s="824">
        <v>23.599999999999998</v>
      </c>
      <c r="AK703" s="824">
        <v>5.7</v>
      </c>
      <c r="AL703" s="836">
        <v>30730</v>
      </c>
      <c r="AM703" s="830">
        <v>0.27</v>
      </c>
      <c r="AN703" s="824">
        <v>1.1299999999999999</v>
      </c>
      <c r="AO703" s="705">
        <f t="shared" si="194"/>
        <v>-19.708618915043004</v>
      </c>
      <c r="AP703" s="706">
        <f t="shared" si="195"/>
        <v>9.5969990624850805</v>
      </c>
      <c r="AQ703" s="846">
        <f t="shared" si="196"/>
        <v>158.99286355184873</v>
      </c>
      <c r="AR703" s="618">
        <f>INDEX(Historical!$C$7:$C$1227,MATCH(B703,Historical!$B$7:$B$1249,0))*IF(AH703="n/a",1.03,IF(AH703&lt;0,1.01,IF(AH703&gt;10,1.1,(1+AH703/100))))</f>
        <v>2.4859999999999998</v>
      </c>
      <c r="AS703" s="844">
        <f t="shared" si="197"/>
        <v>2.7345999999999999</v>
      </c>
      <c r="AT703" s="844">
        <f t="shared" si="203"/>
        <v>2.8904721999999996</v>
      </c>
      <c r="AU703" s="844">
        <f t="shared" si="203"/>
        <v>3.0552291153999995</v>
      </c>
      <c r="AV703" s="844">
        <f t="shared" si="203"/>
        <v>3.2293771749777993</v>
      </c>
      <c r="AW703" s="618">
        <f t="shared" si="199"/>
        <v>14.395678490377797</v>
      </c>
      <c r="AX703" s="713">
        <f t="shared" si="200"/>
        <v>11.038784211623188</v>
      </c>
      <c r="AY703" s="891">
        <v>1.1599999999999999</v>
      </c>
      <c r="AZ703" s="830">
        <v>26.3</v>
      </c>
      <c r="BA703" s="830">
        <v>-23.74</v>
      </c>
      <c r="BB703" s="830">
        <v>15.02</v>
      </c>
      <c r="BC703" s="830">
        <v>8.67</v>
      </c>
      <c r="BD703" s="865"/>
      <c r="BE703" s="594">
        <v>1972</v>
      </c>
      <c r="BF703" s="856">
        <f t="shared" si="201"/>
        <v>6</v>
      </c>
      <c r="BG703" s="840">
        <v>5</v>
      </c>
      <c r="BH703" s="823" t="s">
        <v>4455</v>
      </c>
      <c r="BI703" s="823" t="s">
        <v>4456</v>
      </c>
    </row>
    <row r="704" spans="1:61" s="822" customFormat="1" ht="12.75" hidden="1" customHeight="1" x14ac:dyDescent="0.2">
      <c r="A704" s="829" t="s">
        <v>5195</v>
      </c>
      <c r="B704" s="575" t="s">
        <v>2907</v>
      </c>
      <c r="C704" s="889" t="s">
        <v>111</v>
      </c>
      <c r="D704" s="889" t="s">
        <v>4199</v>
      </c>
      <c r="E704" s="699">
        <v>9</v>
      </c>
      <c r="F704" s="1153">
        <v>536</v>
      </c>
      <c r="G704" s="1153" t="s">
        <v>105</v>
      </c>
      <c r="H704" s="1153" t="s">
        <v>105</v>
      </c>
      <c r="I704" t="n">
        <v>275.44</v>
      </c>
      <c r="J704" s="618">
        <f t="shared" si="187"/>
        <v>3.1948881789137387</v>
      </c>
      <c r="K704" s="835">
        <v>2.2000000000000002</v>
      </c>
      <c r="L704" s="845">
        <v>4</v>
      </c>
      <c r="M704" s="609">
        <f t="shared" si="188"/>
        <v>8.8000000000000007</v>
      </c>
      <c r="N704" s="828" t="s">
        <v>708</v>
      </c>
      <c r="O704" s="700">
        <v>1.95</v>
      </c>
      <c r="P704" s="603">
        <v>44664</v>
      </c>
      <c r="Q704" s="603">
        <v>44680</v>
      </c>
      <c r="R704" s="609">
        <f t="shared" si="189"/>
        <v>12.820512820512834</v>
      </c>
      <c r="S704" s="667">
        <f>IF(INDEX(Historical!$D$7:$D$1225,MATCH(B704,Historical!$B$7:$B$1249,0))=0,"n/a",(INDEX(Historical!$C$7:$C$1227,MATCH(B704,Historical!$B$7:$B$1249,0))/INDEX(Historical!$D$7:$D$1225,MATCH(B704,Historical!$B$7:$B$1249,0))-1)*100)</f>
        <v>10.108303249097483</v>
      </c>
      <c r="T704" s="667">
        <f>IF(INDEX(Historical!$F$7:$F$1218,MATCH(B704,Historical!$B$7:$B$1249,0))=0,"n/a",((INDEX(Historical!$C$7:$C$1227,MATCH(B704,Historical!$B$7:$B$1249,0))/INDEX(Historical!$F$7:$F$1218,MATCH(B704,Historical!$B$7:$B$1249,0)))^(1/3)-1)*100)</f>
        <v>10.836790221026217</v>
      </c>
      <c r="U704" s="667">
        <f>IF(INDEX(Historical!$H$7:$H$1218,MATCH(B704,Historical!$B$7:$B$1249,0))=0,"n/a",((INDEX(Historical!$C$7:$C$1227,MATCH(B704,Historical!$B$7:$B$1249,0))/INDEX(Historical!$H$7:$H$1218,MATCH(B704,Historical!$B$7:$B$1249,0)))^(1/5)-1)*100)</f>
        <v>14.945308518523026</v>
      </c>
      <c r="V704" s="667">
        <f>IF(INDEX(Historical!$N$7:$N$1218,MATCH(B704,Historical!$B$7:$B$1249,0))=0,"n/a",((INDEX(Historical!$C$7:$C$1227,MATCH(B704,Historical!$B$7:$B$1249,0))/INDEX(Historical!$N$7:$N$1218,MATCH(B704,Historical!$B$7:$B$1249,0)))^(1/10)-1)*100)</f>
        <v>13.082004571644191</v>
      </c>
      <c r="W704" s="668">
        <f t="shared" si="190"/>
        <v>1.1424326017220348</v>
      </c>
      <c r="X704" s="669">
        <f t="shared" si="191"/>
        <v>0.93995651059893248</v>
      </c>
      <c r="Y704" s="834" t="s">
        <v>3995</v>
      </c>
      <c r="Z704" s="618">
        <f t="shared" si="192"/>
        <v>63.400576368876081</v>
      </c>
      <c r="AA704" s="844">
        <f t="shared" si="193"/>
        <v>19.844380403458214</v>
      </c>
      <c r="AB704" s="845">
        <v>12</v>
      </c>
      <c r="AC704" s="824">
        <v>13.88</v>
      </c>
      <c r="AD704" s="824">
        <v>1.29</v>
      </c>
      <c r="AE704" s="824">
        <v>1.47</v>
      </c>
      <c r="AF704" s="824">
        <v>5</v>
      </c>
      <c r="AG704" s="824">
        <v>27.6</v>
      </c>
      <c r="AH704" s="824">
        <v>53.7</v>
      </c>
      <c r="AI704" s="824">
        <v>-4.79</v>
      </c>
      <c r="AJ704" s="824">
        <v>15.9</v>
      </c>
      <c r="AK704" s="824">
        <v>15</v>
      </c>
      <c r="AL704" s="836">
        <v>10560</v>
      </c>
      <c r="AM704" s="830">
        <v>0.74</v>
      </c>
      <c r="AN704" s="824">
        <v>0.06</v>
      </c>
      <c r="AO704" s="705">
        <f t="shared" si="194"/>
        <v>-1.7041837060214498</v>
      </c>
      <c r="AP704" s="706">
        <f t="shared" si="195"/>
        <v>18.140196697436764</v>
      </c>
      <c r="AQ704" s="846">
        <f t="shared" si="196"/>
        <v>109.9967216858302</v>
      </c>
      <c r="AR704" s="618">
        <f>INDEX(Historical!$C$7:$C$1227,MATCH(B704,Historical!$B$7:$B$1249,0))*IF(AH704="n/a",1.03,IF(AH704&lt;0,1.01,IF(AH704&gt;10,1.1,(1+AH704/100))))</f>
        <v>8.3875000000000011</v>
      </c>
      <c r="AS704" s="844">
        <f t="shared" si="197"/>
        <v>8.4713750000000019</v>
      </c>
      <c r="AT704" s="844">
        <f t="shared" si="203"/>
        <v>9.3185125000000024</v>
      </c>
      <c r="AU704" s="844">
        <f t="shared" si="203"/>
        <v>10.250363750000004</v>
      </c>
      <c r="AV704" s="844">
        <f t="shared" si="203"/>
        <v>11.275400125000004</v>
      </c>
      <c r="AW704" s="618">
        <f t="shared" si="199"/>
        <v>47.703151375000019</v>
      </c>
      <c r="AX704" s="713">
        <f t="shared" si="200"/>
        <v>17.318890275559113</v>
      </c>
      <c r="AY704" s="891">
        <v>0.87</v>
      </c>
      <c r="AZ704" s="830">
        <v>21.89</v>
      </c>
      <c r="BA704" s="830">
        <v>-15.67</v>
      </c>
      <c r="BB704" s="830">
        <v>1.67</v>
      </c>
      <c r="BC704" s="830">
        <v>-0.24</v>
      </c>
      <c r="BD704" s="865"/>
      <c r="BE704" s="594">
        <v>2014</v>
      </c>
      <c r="BF704" s="856">
        <f t="shared" si="201"/>
        <v>1</v>
      </c>
      <c r="BG704" s="840">
        <v>14.2</v>
      </c>
      <c r="BH704" s="823" t="s">
        <v>4455</v>
      </c>
      <c r="BI704" s="823" t="s">
        <v>4456</v>
      </c>
    </row>
    <row r="705" spans="1:61" s="822" customFormat="1" ht="12.75" hidden="1" customHeight="1" x14ac:dyDescent="0.2">
      <c r="A705" s="829" t="s">
        <v>5196</v>
      </c>
      <c r="B705" s="575" t="s">
        <v>383</v>
      </c>
      <c r="C705" s="889" t="s">
        <v>152</v>
      </c>
      <c r="D705" s="889" t="s">
        <v>4191</v>
      </c>
      <c r="E705" s="699">
        <v>30</v>
      </c>
      <c r="F705" s="1153">
        <v>102</v>
      </c>
      <c r="G705" s="1155" t="s">
        <v>36</v>
      </c>
      <c r="H705" s="1155" t="s">
        <v>36</v>
      </c>
      <c r="I705" t="n">
        <v>239.44</v>
      </c>
      <c r="J705" s="618">
        <f t="shared" si="187"/>
        <v>0.3174072836618777</v>
      </c>
      <c r="K705" s="842">
        <v>0.19</v>
      </c>
      <c r="L705" s="845">
        <v>4</v>
      </c>
      <c r="M705" s="609">
        <f t="shared" si="188"/>
        <v>0.76</v>
      </c>
      <c r="N705" s="828" t="s">
        <v>138</v>
      </c>
      <c r="O705" s="701">
        <v>0.18</v>
      </c>
      <c r="P705" s="603">
        <v>44873</v>
      </c>
      <c r="Q705" s="603">
        <v>44881</v>
      </c>
      <c r="R705" s="609">
        <f t="shared" si="189"/>
        <v>5.5555555555555607</v>
      </c>
      <c r="S705" s="667">
        <f>IF(INDEX(Historical!$D$7:$D$1225,MATCH(B705,Historical!$B$7:$B$1249,0))=0,"n/a",(INDEX(Historical!$C$7:$C$1227,MATCH(B705,Historical!$B$7:$B$1249,0))/INDEX(Historical!$D$7:$D$1225,MATCH(B705,Historical!$B$7:$B$1249,0))-1)*100)</f>
        <v>6.153846153846132</v>
      </c>
      <c r="T705" s="667">
        <f>IF(INDEX(Historical!$F$7:$F$1218,MATCH(B705,Historical!$B$7:$B$1249,0))=0,"n/a",((INDEX(Historical!$C$7:$C$1227,MATCH(B705,Historical!$B$7:$B$1249,0))/INDEX(Historical!$F$7:$F$1218,MATCH(B705,Historical!$B$7:$B$1249,0)))^(1/3)-1)*100)</f>
        <v>6.5756716652330516</v>
      </c>
      <c r="U705" s="667">
        <f>IF(INDEX(Historical!$H$7:$H$1218,MATCH(B705,Historical!$B$7:$B$1249,0))=0,"n/a",((INDEX(Historical!$C$7:$C$1227,MATCH(B705,Historical!$B$7:$B$1249,0))/INDEX(Historical!$H$7:$H$1218,MATCH(B705,Historical!$B$7:$B$1249,0)))^(1/5)-1)*100)</f>
        <v>7.0854835608517686</v>
      </c>
      <c r="V705" s="667">
        <f>IF(INDEX(Historical!$N$7:$N$1218,MATCH(B705,Historical!$B$7:$B$1249,0))=0,"n/a",((INDEX(Historical!$C$7:$C$1227,MATCH(B705,Historical!$B$7:$B$1249,0))/INDEX(Historical!$N$7:$N$1218,MATCH(B705,Historical!$B$7:$B$1249,0)))^(1/10)-1)*100)</f>
        <v>7.1773462536293131</v>
      </c>
      <c r="W705" s="668">
        <f t="shared" si="190"/>
        <v>0.98720102256024045</v>
      </c>
      <c r="X705" s="669">
        <f t="shared" si="191"/>
        <v>0.20129214661510708</v>
      </c>
      <c r="Y705" s="631"/>
      <c r="Z705" s="618">
        <f t="shared" si="192"/>
        <v>9.14560770156438</v>
      </c>
      <c r="AA705" s="844">
        <f t="shared" si="193"/>
        <v>28.813477737665462</v>
      </c>
      <c r="AB705" s="845">
        <v>12</v>
      </c>
      <c r="AC705" s="824">
        <v>8.31</v>
      </c>
      <c r="AD705" s="824">
        <v>0.99</v>
      </c>
      <c r="AE705" s="824">
        <v>5.7</v>
      </c>
      <c r="AF705" s="824">
        <v>6.73</v>
      </c>
      <c r="AG705" s="824">
        <v>26.400000000000002</v>
      </c>
      <c r="AH705" s="824">
        <v>89.5</v>
      </c>
      <c r="AI705" s="824">
        <v>-10.029999999999999</v>
      </c>
      <c r="AJ705" s="824">
        <v>35.199999999999996</v>
      </c>
      <c r="AK705" s="824">
        <v>27.200000000000003</v>
      </c>
      <c r="AL705" s="836">
        <v>16580</v>
      </c>
      <c r="AM705" s="830">
        <v>0.3</v>
      </c>
      <c r="AN705" s="824">
        <v>0.08</v>
      </c>
      <c r="AO705" s="705">
        <f t="shared" si="194"/>
        <v>-21.410586893151816</v>
      </c>
      <c r="AP705" s="706">
        <f t="shared" si="195"/>
        <v>7.4028908445136459</v>
      </c>
      <c r="AQ705" s="846">
        <f t="shared" si="196"/>
        <v>193.57164953531156</v>
      </c>
      <c r="AR705" s="618">
        <f>INDEX(Historical!$C$7:$C$1227,MATCH(B705,Historical!$B$7:$B$1249,0))*IF(AH705="n/a",1.03,IF(AH705&lt;0,1.01,IF(AH705&gt;10,1.1,(1+AH705/100))))</f>
        <v>0.75900000000000001</v>
      </c>
      <c r="AS705" s="844">
        <f t="shared" si="197"/>
        <v>0.76658999999999999</v>
      </c>
      <c r="AT705" s="844">
        <f t="shared" si="203"/>
        <v>0.84324900000000003</v>
      </c>
      <c r="AU705" s="844">
        <f t="shared" si="203"/>
        <v>0.92757390000000006</v>
      </c>
      <c r="AV705" s="844">
        <f t="shared" si="203"/>
        <v>1.0203312900000001</v>
      </c>
      <c r="AW705" s="618">
        <f t="shared" si="199"/>
        <v>4.3167441899999996</v>
      </c>
      <c r="AX705" s="713">
        <f t="shared" si="200"/>
        <v>1.8028500626461743</v>
      </c>
      <c r="AY705" s="891">
        <v>1.1499999999999999</v>
      </c>
      <c r="AZ705" s="830">
        <v>13.81</v>
      </c>
      <c r="BA705" s="830">
        <v>-50.6</v>
      </c>
      <c r="BB705" s="830">
        <v>-2.1999999999999997</v>
      </c>
      <c r="BC705" s="830">
        <v>-24.57</v>
      </c>
      <c r="BD705" s="865"/>
      <c r="BE705" s="594">
        <v>1994</v>
      </c>
      <c r="BF705" s="856">
        <f t="shared" si="201"/>
        <v>3</v>
      </c>
      <c r="BG705" s="840">
        <v>19</v>
      </c>
      <c r="BH705" s="823" t="s">
        <v>4455</v>
      </c>
      <c r="BI705" s="823" t="s">
        <v>4456</v>
      </c>
    </row>
    <row r="706" spans="1:61" s="822" customFormat="1" ht="12.75" hidden="1" customHeight="1" x14ac:dyDescent="0.2">
      <c r="A706" s="822" t="s">
        <v>5197</v>
      </c>
      <c r="B706" s="575" t="s">
        <v>1737</v>
      </c>
      <c r="C706" s="889" t="s">
        <v>107</v>
      </c>
      <c r="D706" s="889" t="s">
        <v>4205</v>
      </c>
      <c r="E706" s="699">
        <v>12</v>
      </c>
      <c r="F706" s="1153">
        <v>329</v>
      </c>
      <c r="G706" s="1153" t="s">
        <v>105</v>
      </c>
      <c r="H706" s="1153" t="s">
        <v>105</v>
      </c>
      <c r="I706" s="832">
        <v>24.04</v>
      </c>
      <c r="J706" s="618">
        <f t="shared" si="187"/>
        <v>4.1597337770382703</v>
      </c>
      <c r="K706" s="835">
        <v>0.25</v>
      </c>
      <c r="L706" s="845">
        <v>4</v>
      </c>
      <c r="M706" s="609">
        <f t="shared" si="188"/>
        <v>1</v>
      </c>
      <c r="N706" s="828" t="s">
        <v>427</v>
      </c>
      <c r="O706" s="700">
        <v>0.24</v>
      </c>
      <c r="P706" s="603">
        <v>44600</v>
      </c>
      <c r="Q706" s="603">
        <v>44615</v>
      </c>
      <c r="R706" s="609">
        <f t="shared" si="189"/>
        <v>4.1666666666666705</v>
      </c>
      <c r="S706" s="667">
        <f>IF(INDEX(Historical!$D$7:$D$1225,MATCH(B706,Historical!$B$7:$B$1249,0))=0,"n/a",(INDEX(Historical!$C$7:$C$1227,MATCH(B706,Historical!$B$7:$B$1249,0))/INDEX(Historical!$D$7:$D$1225,MATCH(B706,Historical!$B$7:$B$1249,0))-1)*100)</f>
        <v>11.904761904761907</v>
      </c>
      <c r="T706" s="667">
        <f>IF(INDEX(Historical!$F$7:$F$1218,MATCH(B706,Historical!$B$7:$B$1249,0))=0,"n/a",((INDEX(Historical!$C$7:$C$1227,MATCH(B706,Historical!$B$7:$B$1249,0))/INDEX(Historical!$F$7:$F$1218,MATCH(B706,Historical!$B$7:$B$1249,0)))^(1/3)-1)*100)</f>
        <v>6.4170176581825888</v>
      </c>
      <c r="U706" s="667">
        <f>IF(INDEX(Historical!$H$7:$H$1218,MATCH(B706,Historical!$B$7:$B$1249,0))=0,"n/a",((INDEX(Historical!$C$7:$C$1227,MATCH(B706,Historical!$B$7:$B$1249,0))/INDEX(Historical!$H$7:$H$1218,MATCH(B706,Historical!$B$7:$B$1249,0)))^(1/5)-1)*100)</f>
        <v>7.0066111031416467</v>
      </c>
      <c r="V706" s="667">
        <f>IF(INDEX(Historical!$N$7:$N$1218,MATCH(B706,Historical!$B$7:$B$1249,0))=0,"n/a",((INDEX(Historical!$C$7:$C$1227,MATCH(B706,Historical!$B$7:$B$1249,0))/INDEX(Historical!$N$7:$N$1218,MATCH(B706,Historical!$B$7:$B$1249,0)))^(1/10)-1)*100)</f>
        <v>15.629997772780024</v>
      </c>
      <c r="W706" s="668">
        <f t="shared" si="190"/>
        <v>0.448279724987793</v>
      </c>
      <c r="X706" s="669">
        <f t="shared" si="191"/>
        <v>0.44628096198354439</v>
      </c>
      <c r="Y706" s="640"/>
      <c r="Z706" s="618">
        <f t="shared" si="192"/>
        <v>34.013605442176868</v>
      </c>
      <c r="AA706" s="844">
        <f t="shared" si="193"/>
        <v>8.1768707482993204</v>
      </c>
      <c r="AB706" s="845">
        <v>12</v>
      </c>
      <c r="AC706" s="824">
        <v>2.94</v>
      </c>
      <c r="AD706" s="824" t="s">
        <v>135</v>
      </c>
      <c r="AE706" s="824">
        <v>3.33</v>
      </c>
      <c r="AF706" s="824">
        <v>1.97</v>
      </c>
      <c r="AG706" s="824">
        <v>21.7</v>
      </c>
      <c r="AH706" s="824">
        <v>49.2</v>
      </c>
      <c r="AI706" s="824">
        <v>-21.349999999999998</v>
      </c>
      <c r="AJ706" s="824">
        <v>15.7</v>
      </c>
      <c r="AK706" s="824" t="s">
        <v>135</v>
      </c>
      <c r="AL706" s="836">
        <v>385.87</v>
      </c>
      <c r="AM706" s="830">
        <v>0.6</v>
      </c>
      <c r="AN706" s="824">
        <v>0.66</v>
      </c>
      <c r="AO706" s="705">
        <f t="shared" si="194"/>
        <v>2.9894741318805966</v>
      </c>
      <c r="AP706" s="706">
        <f t="shared" si="195"/>
        <v>11.166344880179917</v>
      </c>
      <c r="AQ706" s="846">
        <f t="shared" si="196"/>
        <v>-15.38732594502652</v>
      </c>
      <c r="AR706" s="618">
        <f>INDEX(Historical!$C$7:$C$1227,MATCH(B706,Historical!$B$7:$B$1249,0))*IF(AH706="n/a",1.03,IF(AH706&lt;0,1.01,IF(AH706&gt;10,1.1,(1+AH706/100))))</f>
        <v>1.034</v>
      </c>
      <c r="AS706" s="844">
        <f t="shared" si="197"/>
        <v>1.04434</v>
      </c>
      <c r="AT706" s="844">
        <f t="shared" si="203"/>
        <v>1.0756702</v>
      </c>
      <c r="AU706" s="844">
        <f t="shared" si="203"/>
        <v>1.1079403060000002</v>
      </c>
      <c r="AV706" s="844">
        <f t="shared" si="203"/>
        <v>1.1411785151800002</v>
      </c>
      <c r="AW706" s="618">
        <f t="shared" si="199"/>
        <v>5.4031290211799998</v>
      </c>
      <c r="AX706" s="713">
        <f t="shared" si="200"/>
        <v>22.47557829109817</v>
      </c>
      <c r="AY706" s="891">
        <v>0.95</v>
      </c>
      <c r="AZ706" s="830">
        <v>17.899999999999999</v>
      </c>
      <c r="BA706" s="830">
        <v>-26.26</v>
      </c>
      <c r="BB706" s="830">
        <v>8.73</v>
      </c>
      <c r="BC706" s="830">
        <v>-2.77</v>
      </c>
      <c r="BD706" s="865"/>
      <c r="BE706" s="594">
        <v>2011</v>
      </c>
      <c r="BF706" s="856">
        <f t="shared" si="201"/>
        <v>1</v>
      </c>
      <c r="BG706" s="840">
        <v>1.4000000000000001</v>
      </c>
      <c r="BH706" s="823" t="s">
        <v>4455</v>
      </c>
      <c r="BI706" s="823" t="s">
        <v>4456</v>
      </c>
    </row>
    <row r="707" spans="1:61" s="822" customFormat="1" ht="12.75" hidden="1" customHeight="1" x14ac:dyDescent="0.2">
      <c r="A707" s="829" t="s">
        <v>5199</v>
      </c>
      <c r="B707" s="575" t="s">
        <v>3848</v>
      </c>
      <c r="C707" s="889" t="s">
        <v>107</v>
      </c>
      <c r="D707" s="889" t="s">
        <v>4205</v>
      </c>
      <c r="E707" s="699">
        <v>9</v>
      </c>
      <c r="F707" s="1153">
        <v>517</v>
      </c>
      <c r="G707" s="1133" t="s">
        <v>105</v>
      </c>
      <c r="H707" s="1133" t="s">
        <v>105</v>
      </c>
      <c r="I707">
        <v>85.41</v>
      </c>
      <c r="J707" s="618">
        <f t="shared" si="187"/>
        <v>1.5923194005385788</v>
      </c>
      <c r="K707" s="835">
        <v>0.34</v>
      </c>
      <c r="L707" s="845">
        <v>4</v>
      </c>
      <c r="M707" s="609">
        <f t="shared" si="188"/>
        <v>1.36</v>
      </c>
      <c r="N707" s="828" t="s">
        <v>435</v>
      </c>
      <c r="O707" s="700">
        <v>0.31</v>
      </c>
      <c r="P707" s="603">
        <v>44601</v>
      </c>
      <c r="Q707" s="603">
        <v>44616</v>
      </c>
      <c r="R707" s="609">
        <f t="shared" si="189"/>
        <v>9.6774193548387171</v>
      </c>
      <c r="S707" s="667">
        <f>IF(INDEX(Historical!$D$7:$D$1225,MATCH(B707,Historical!$B$7:$B$1249,0))=0,"n/a",(INDEX(Historical!$C$7:$C$1227,MATCH(B707,Historical!$B$7:$B$1249,0))/INDEX(Historical!$D$7:$D$1225,MATCH(B707,Historical!$B$7:$B$1249,0))-1)*100)</f>
        <v>10.714285714285698</v>
      </c>
      <c r="T707" s="667">
        <f>IF(INDEX(Historical!$F$7:$F$1218,MATCH(B707,Historical!$B$7:$B$1249,0))=0,"n/a",((INDEX(Historical!$C$7:$C$1227,MATCH(B707,Historical!$B$7:$B$1249,0))/INDEX(Historical!$F$7:$F$1218,MATCH(B707,Historical!$B$7:$B$1249,0)))^(1/3)-1)*100)</f>
        <v>17.725180311441701</v>
      </c>
      <c r="U707" s="667">
        <f>IF(INDEX(Historical!$H$7:$H$1218,MATCH(B707,Historical!$B$7:$B$1249,0))=0,"n/a",((INDEX(Historical!$C$7:$C$1227,MATCH(B707,Historical!$B$7:$B$1249,0))/INDEX(Historical!$H$7:$H$1218,MATCH(B707,Historical!$B$7:$B$1249,0)))^(1/5)-1)*100)</f>
        <v>20.902725032898985</v>
      </c>
      <c r="V707" s="667">
        <f>IF(INDEX(Historical!$N$7:$N$1218,MATCH(B707,Historical!$B$7:$B$1249,0))=0,"n/a",((INDEX(Historical!$C$7:$C$1227,MATCH(B707,Historical!$B$7:$B$1249,0))/INDEX(Historical!$N$7:$N$1218,MATCH(B707,Historical!$B$7:$B$1249,0)))^(1/10)-1)*100)</f>
        <v>21.287185430064959</v>
      </c>
      <c r="W707" s="668">
        <f t="shared" si="190"/>
        <v>0.98193935039326607</v>
      </c>
      <c r="X707" s="669">
        <f t="shared" si="191"/>
        <v>1.3313837600572602</v>
      </c>
      <c r="Y707" s="631"/>
      <c r="Z707" s="618">
        <f t="shared" si="192"/>
        <v>18.50340136054422</v>
      </c>
      <c r="AA707" s="844">
        <f t="shared" si="193"/>
        <v>11.620408163265306</v>
      </c>
      <c r="AB707" s="845">
        <v>12</v>
      </c>
      <c r="AC707" s="824">
        <v>7.35</v>
      </c>
      <c r="AD707" s="824">
        <v>1.21</v>
      </c>
      <c r="AE707" s="824">
        <v>3.67</v>
      </c>
      <c r="AF707" s="824">
        <v>1.28</v>
      </c>
      <c r="AG707" s="824">
        <v>10.4</v>
      </c>
      <c r="AH707" s="824">
        <v>62</v>
      </c>
      <c r="AI707" s="824">
        <v>24.58</v>
      </c>
      <c r="AJ707" s="824">
        <v>15.7</v>
      </c>
      <c r="AK707" s="824">
        <v>10</v>
      </c>
      <c r="AL707" s="836">
        <v>5480</v>
      </c>
      <c r="AM707" s="830">
        <v>1.0999999999999999</v>
      </c>
      <c r="AN707" s="824">
        <v>0.27</v>
      </c>
      <c r="AO707" s="705">
        <f t="shared" si="194"/>
        <v>10.874636270172257</v>
      </c>
      <c r="AP707" s="706">
        <f t="shared" si="195"/>
        <v>22.495044433437563</v>
      </c>
      <c r="AQ707" s="846">
        <f t="shared" si="196"/>
        <v>-18.693658989994066</v>
      </c>
      <c r="AR707" s="618">
        <f>INDEX(Historical!$C$7:$C$1227,MATCH(B707,Historical!$B$7:$B$1249,0))*IF(AH707="n/a",1.03,IF(AH707&lt;0,1.01,IF(AH707&gt;10,1.1,(1+AH707/100))))</f>
        <v>1.3640000000000001</v>
      </c>
      <c r="AS707" s="844">
        <f t="shared" si="197"/>
        <v>1.5004000000000002</v>
      </c>
      <c r="AT707" s="844">
        <f t="shared" si="203"/>
        <v>1.6504400000000004</v>
      </c>
      <c r="AU707" s="844">
        <f t="shared" si="203"/>
        <v>1.8154840000000005</v>
      </c>
      <c r="AV707" s="844">
        <f t="shared" si="203"/>
        <v>1.9970324000000008</v>
      </c>
      <c r="AW707" s="618">
        <f t="shared" si="199"/>
        <v>8.3273564000000011</v>
      </c>
      <c r="AX707" s="713">
        <f t="shared" si="200"/>
        <v>9.7498611403816895</v>
      </c>
      <c r="AY707" s="891">
        <v>1.2</v>
      </c>
      <c r="AZ707" s="830">
        <v>20.100000000000001</v>
      </c>
      <c r="BA707" s="830">
        <v>-13.389999999999999</v>
      </c>
      <c r="BB707" s="830">
        <v>2.87</v>
      </c>
      <c r="BC707" s="830">
        <v>3.7699999999999996</v>
      </c>
      <c r="BD707" s="865"/>
      <c r="BE707" s="594">
        <v>2014</v>
      </c>
      <c r="BF707" s="856">
        <f t="shared" si="201"/>
        <v>1</v>
      </c>
      <c r="BG707" s="840">
        <v>0.89999999999999991</v>
      </c>
      <c r="BH707" s="823" t="s">
        <v>4455</v>
      </c>
      <c r="BI707" s="823" t="s">
        <v>4456</v>
      </c>
    </row>
    <row r="708" spans="1:61" s="822" customFormat="1" ht="12.75" customHeight="1" x14ac:dyDescent="0.2">
      <c r="A708" s="822" t="s">
        <v>4967</v>
      </c>
      <c r="B708" s="575" t="s">
        <v>272</v>
      </c>
      <c r="C708" s="889" t="s">
        <v>127</v>
      </c>
      <c r="D708" s="889" t="s">
        <v>4194</v>
      </c>
      <c r="E708" s="699">
        <v>36</v>
      </c>
      <c r="F708" s="1153">
        <v>80</v>
      </c>
      <c r="G708" s="1150" t="s">
        <v>36</v>
      </c>
      <c r="H708" s="1150" t="s">
        <v>36</v>
      </c>
      <c r="I708" t="n">
        <v>85.28</v>
      </c>
      <c r="J708" s="618">
        <f t="shared" si="187"/>
        <v>1.8292682926829267</v>
      </c>
      <c r="K708" s="842">
        <v>0.39</v>
      </c>
      <c r="L708" s="845">
        <v>4</v>
      </c>
      <c r="M708" s="609">
        <f t="shared" si="188"/>
        <v>1.56</v>
      </c>
      <c r="N708" s="828" t="s">
        <v>217</v>
      </c>
      <c r="O708" s="701">
        <v>0.37</v>
      </c>
      <c r="P708" s="603">
        <v>44924</v>
      </c>
      <c r="Q708" s="603">
        <v>44935</v>
      </c>
      <c r="R708" s="609">
        <f t="shared" si="189"/>
        <v>5.4054054054054106</v>
      </c>
      <c r="S708" s="667">
        <f>IF(INDEX(Historical!$D$7:$D$1225,MATCH(B708,Historical!$B$7:$B$1249,0))=0,"n/a",(INDEX(Historical!$C$7:$C$1227,MATCH(B708,Historical!$B$7:$B$1249,0))/INDEX(Historical!$D$7:$D$1225,MATCH(B708,Historical!$B$7:$B$1249,0))-1)*100)</f>
        <v>9.6774193548387224</v>
      </c>
      <c r="T708" s="667">
        <f>IF(INDEX(Historical!$F$7:$F$1218,MATCH(B708,Historical!$B$7:$B$1249,0))=0,"n/a",((INDEX(Historical!$C$7:$C$1227,MATCH(B708,Historical!$B$7:$B$1249,0))/INDEX(Historical!$F$7:$F$1218,MATCH(B708,Historical!$B$7:$B$1249,0)))^(1/3)-1)*100)</f>
        <v>9.3541299792876842</v>
      </c>
      <c r="U708" s="667">
        <f>IF(INDEX(Historical!$H$7:$H$1218,MATCH(B708,Historical!$B$7:$B$1249,0))=0,"n/a",((INDEX(Historical!$C$7:$C$1227,MATCH(B708,Historical!$B$7:$B$1249,0))/INDEX(Historical!$H$7:$H$1218,MATCH(B708,Historical!$B$7:$B$1249,0)))^(1/5)-1)*100)</f>
        <v>9.5993785007892249</v>
      </c>
      <c r="V708" s="667">
        <f>IF(INDEX(Historical!$N$7:$N$1218,MATCH(B708,Historical!$B$7:$B$1249,0))=0,"n/a",((INDEX(Historical!$C$7:$C$1227,MATCH(B708,Historical!$B$7:$B$1249,0))/INDEX(Historical!$N$7:$N$1218,MATCH(B708,Historical!$B$7:$B$1249,0)))^(1/10)-1)*100)</f>
        <v>9.2785913533468758</v>
      </c>
      <c r="W708" s="668">
        <f t="shared" si="190"/>
        <v>1.0345728284850737</v>
      </c>
      <c r="X708" s="669">
        <f t="shared" si="191"/>
        <v>1.1033768391711753</v>
      </c>
      <c r="Y708" s="833" t="s">
        <v>3875</v>
      </c>
      <c r="Z708" s="618">
        <f t="shared" si="192"/>
        <v>60.70038910505837</v>
      </c>
      <c r="AA708" s="844">
        <f t="shared" si="193"/>
        <v>33.18287937743191</v>
      </c>
      <c r="AB708" s="845">
        <v>11</v>
      </c>
      <c r="AC708" s="827">
        <v>2.57</v>
      </c>
      <c r="AD708" s="827">
        <v>6.39</v>
      </c>
      <c r="AE708" s="827">
        <v>3.52</v>
      </c>
      <c r="AF708" s="827">
        <v>4.8899999999999997</v>
      </c>
      <c r="AG708" s="824">
        <v>15.2</v>
      </c>
      <c r="AH708" s="827">
        <v>0.8</v>
      </c>
      <c r="AI708" s="827">
        <v>9.2200000000000006</v>
      </c>
      <c r="AJ708" s="824">
        <v>8.6999999999999993</v>
      </c>
      <c r="AK708" s="824">
        <v>5.0999999999999996</v>
      </c>
      <c r="AL708" s="671">
        <v>22460</v>
      </c>
      <c r="AM708" s="830">
        <v>0.47000000000000003</v>
      </c>
      <c r="AN708" s="824">
        <v>1.17</v>
      </c>
      <c r="AO708" s="705">
        <f t="shared" si="194"/>
        <v>-21.754232583959759</v>
      </c>
      <c r="AP708" s="706">
        <f t="shared" si="195"/>
        <v>11.428646793472151</v>
      </c>
      <c r="AQ708" s="846">
        <f t="shared" si="196"/>
        <v>168.54693788414718</v>
      </c>
      <c r="AR708" s="618">
        <f>INDEX(Historical!$C$7:$C$1227,MATCH(B708,Historical!$B$7:$B$1249,0))*IF(AH708="n/a",1.03,IF(AH708&lt;0,1.01,IF(AH708&gt;10,1.1,(1+AH708/100))))</f>
        <v>1.3708800000000001</v>
      </c>
      <c r="AS708" s="844">
        <f t="shared" si="197"/>
        <v>1.4972751360000003</v>
      </c>
      <c r="AT708" s="844">
        <f t="shared" si="203"/>
        <v>1.5736361679360003</v>
      </c>
      <c r="AU708" s="844">
        <f t="shared" si="203"/>
        <v>1.6538916125007361</v>
      </c>
      <c r="AV708" s="844">
        <f t="shared" si="203"/>
        <v>1.7382400847382735</v>
      </c>
      <c r="AW708" s="618">
        <f t="shared" si="199"/>
        <v>7.8339230011750098</v>
      </c>
      <c r="AX708" s="713">
        <f t="shared" si="200"/>
        <v>9.1861198419031531</v>
      </c>
      <c r="AY708" s="891">
        <v>0.6</v>
      </c>
      <c r="AZ708" s="830">
        <v>19.650000000000002</v>
      </c>
      <c r="BA708" s="830">
        <v>-20.65</v>
      </c>
      <c r="BB708" s="830">
        <v>9.39</v>
      </c>
      <c r="BC708" s="830">
        <v>-3.66</v>
      </c>
      <c r="BD708" s="865"/>
      <c r="BE708" s="594">
        <v>1987</v>
      </c>
      <c r="BF708" s="856">
        <f t="shared" si="201"/>
        <v>4</v>
      </c>
      <c r="BG708" s="840">
        <v>5.4</v>
      </c>
      <c r="BH708" s="823" t="s">
        <v>4455</v>
      </c>
      <c r="BI708" s="823" t="s">
        <v>4456</v>
      </c>
    </row>
    <row r="709" spans="1:61" s="822" customFormat="1" ht="12.75" hidden="1" customHeight="1" x14ac:dyDescent="0.2">
      <c r="A709" s="829" t="s">
        <v>5201</v>
      </c>
      <c r="B709" s="575" t="s">
        <v>1724</v>
      </c>
      <c r="C709" s="889" t="s">
        <v>111</v>
      </c>
      <c r="D709" s="889" t="s">
        <v>210</v>
      </c>
      <c r="E709" s="699">
        <v>10</v>
      </c>
      <c r="F709" s="1153">
        <v>488</v>
      </c>
      <c r="G709" s="1121" t="s">
        <v>105</v>
      </c>
      <c r="H709" s="1121" t="s">
        <v>105</v>
      </c>
      <c r="I709">
        <v>151.56</v>
      </c>
      <c r="J709" s="618">
        <f t="shared" si="187"/>
        <v>0.79176563737133798</v>
      </c>
      <c r="K709" s="835">
        <v>0.3</v>
      </c>
      <c r="L709" s="845">
        <v>4</v>
      </c>
      <c r="M709" s="609">
        <f t="shared" si="188"/>
        <v>1.2</v>
      </c>
      <c r="N709" s="828" t="s">
        <v>585</v>
      </c>
      <c r="O709" s="700">
        <v>0.26</v>
      </c>
      <c r="P709" s="603">
        <v>44712</v>
      </c>
      <c r="Q709" s="603">
        <v>44727</v>
      </c>
      <c r="R709" s="609">
        <f t="shared" si="189"/>
        <v>15.384615384615378</v>
      </c>
      <c r="S709" s="667">
        <f>IF(INDEX(Historical!$D$7:$D$1225,MATCH(B709,Historical!$B$7:$B$1249,0))=0,"n/a",(INDEX(Historical!$C$7:$C$1227,MATCH(B709,Historical!$B$7:$B$1249,0))/INDEX(Historical!$D$7:$D$1225,MATCH(B709,Historical!$B$7:$B$1249,0))-1)*100)</f>
        <v>9.7826086956521721</v>
      </c>
      <c r="T709" s="667">
        <f>IF(INDEX(Historical!$F$7:$F$1218,MATCH(B709,Historical!$B$7:$B$1249,0))=0,"n/a",((INDEX(Historical!$C$7:$C$1227,MATCH(B709,Historical!$B$7:$B$1249,0))/INDEX(Historical!$F$7:$F$1218,MATCH(B709,Historical!$B$7:$B$1249,0)))^(1/3)-1)*100)</f>
        <v>7.193678303359885</v>
      </c>
      <c r="U709" s="667">
        <f>IF(INDEX(Historical!$H$7:$H$1218,MATCH(B709,Historical!$B$7:$B$1249,0))=0,"n/a",((INDEX(Historical!$C$7:$C$1227,MATCH(B709,Historical!$B$7:$B$1249,0))/INDEX(Historical!$H$7:$H$1218,MATCH(B709,Historical!$B$7:$B$1249,0)))^(1/5)-1)*100)</f>
        <v>7.3031830278270871</v>
      </c>
      <c r="V709" s="667">
        <f>IF(INDEX(Historical!$N$7:$N$1218,MATCH(B709,Historical!$B$7:$B$1249,0))=0,"n/a",((INDEX(Historical!$C$7:$C$1227,MATCH(B709,Historical!$B$7:$B$1249,0))/INDEX(Historical!$N$7:$N$1218,MATCH(B709,Historical!$B$7:$B$1249,0)))^(1/10)-1)*100)</f>
        <v>8.6642957577530275</v>
      </c>
      <c r="W709" s="668">
        <f t="shared" si="190"/>
        <v>0.84290555539866208</v>
      </c>
      <c r="X709" s="669">
        <f t="shared" si="191"/>
        <v>0.49014651193470388</v>
      </c>
      <c r="Y709" s="638"/>
      <c r="Z709" s="618">
        <f t="shared" si="192"/>
        <v>18.126888217522659</v>
      </c>
      <c r="AA709" s="844">
        <f t="shared" si="193"/>
        <v>22.894259818731118</v>
      </c>
      <c r="AB709" s="845">
        <v>12</v>
      </c>
      <c r="AC709" s="824">
        <v>6.62</v>
      </c>
      <c r="AD709" s="824">
        <v>2.5299999999999998</v>
      </c>
      <c r="AE709" s="824">
        <v>2.67</v>
      </c>
      <c r="AF709" s="824">
        <v>4.25</v>
      </c>
      <c r="AG709" s="824">
        <v>18.899999999999999</v>
      </c>
      <c r="AH709" s="824">
        <v>45.4</v>
      </c>
      <c r="AI709" s="824">
        <v>-2.97</v>
      </c>
      <c r="AJ709" s="824">
        <v>14.899999999999999</v>
      </c>
      <c r="AK709" s="824">
        <v>9.16</v>
      </c>
      <c r="AL709" s="836">
        <v>5210</v>
      </c>
      <c r="AM709" s="830">
        <v>0.4</v>
      </c>
      <c r="AN709" s="824">
        <v>0.15</v>
      </c>
      <c r="AO709" s="705">
        <f t="shared" si="194"/>
        <v>-14.799311153532694</v>
      </c>
      <c r="AP709" s="706">
        <f t="shared" si="195"/>
        <v>8.0949486651984248</v>
      </c>
      <c r="AQ709" s="846">
        <f t="shared" si="196"/>
        <v>107.95363182915696</v>
      </c>
      <c r="AR709" s="618">
        <f>INDEX(Historical!$C$7:$C$1227,MATCH(B709,Historical!$B$7:$B$1249,0))*IF(AH709="n/a",1.03,IF(AH709&lt;0,1.01,IF(AH709&gt;10,1.1,(1+AH709/100))))</f>
        <v>1.1110000000000002</v>
      </c>
      <c r="AS709" s="844">
        <f t="shared" si="197"/>
        <v>1.1221100000000002</v>
      </c>
      <c r="AT709" s="844">
        <f t="shared" si="203"/>
        <v>1.224895276</v>
      </c>
      <c r="AU709" s="844">
        <f t="shared" si="203"/>
        <v>1.3370956832815999</v>
      </c>
      <c r="AV709" s="844">
        <f t="shared" si="203"/>
        <v>1.4595736478701944</v>
      </c>
      <c r="AW709" s="618">
        <f t="shared" si="199"/>
        <v>6.2546746071517951</v>
      </c>
      <c r="AX709" s="713">
        <f t="shared" si="200"/>
        <v>4.1268636890682204</v>
      </c>
      <c r="AY709" s="891">
        <v>1</v>
      </c>
      <c r="AZ709" s="830">
        <v>36.230000000000004</v>
      </c>
      <c r="BA709" s="830">
        <v>-21.17</v>
      </c>
      <c r="BB709" s="830">
        <v>14.680000000000001</v>
      </c>
      <c r="BC709" s="830">
        <v>16.189999999999998</v>
      </c>
      <c r="BD709" s="865"/>
      <c r="BE709" s="594">
        <v>2013</v>
      </c>
      <c r="BF709" s="856">
        <f t="shared" si="201"/>
        <v>1</v>
      </c>
      <c r="BG709" s="840">
        <v>11.799999999999999</v>
      </c>
      <c r="BH709" s="823" t="s">
        <v>4455</v>
      </c>
      <c r="BI709" s="823" t="s">
        <v>4456</v>
      </c>
    </row>
    <row r="710" spans="1:61" s="822" customFormat="1" ht="12.75" hidden="1" customHeight="1" x14ac:dyDescent="0.2">
      <c r="A710" s="839" t="s">
        <v>5184</v>
      </c>
      <c r="B710" s="575" t="s">
        <v>5258</v>
      </c>
      <c r="C710" s="889" t="s">
        <v>107</v>
      </c>
      <c r="D710" s="889" t="s">
        <v>117</v>
      </c>
      <c r="E710" s="699">
        <v>6</v>
      </c>
      <c r="F710" s="1153">
        <v>664</v>
      </c>
      <c r="G710" s="1121" t="s">
        <v>105</v>
      </c>
      <c r="H710" s="1121" t="s">
        <v>105</v>
      </c>
      <c r="I710" t="n">
        <v>246.66</v>
      </c>
      <c r="J710" s="618">
        <f t="shared" si="187"/>
        <v>1.3297656693424147</v>
      </c>
      <c r="K710" s="835">
        <v>0.82</v>
      </c>
      <c r="L710" s="845">
        <v>4</v>
      </c>
      <c r="M710" s="609">
        <f t="shared" si="188"/>
        <v>3.28</v>
      </c>
      <c r="N710" s="828" t="s">
        <v>217</v>
      </c>
      <c r="O710" s="700">
        <v>0.8</v>
      </c>
      <c r="P710" s="603">
        <v>44650</v>
      </c>
      <c r="Q710" s="603">
        <v>44666</v>
      </c>
      <c r="R710" s="609">
        <f t="shared" si="189"/>
        <v>2.4999999999999885</v>
      </c>
      <c r="S710" s="667">
        <f>IF(INDEX(Historical!$D$7:$D$1225,MATCH(B710,Historical!$B$7:$B$1249,0))=0,"n/a",(INDEX(Historical!$C$7:$C$1227,MATCH(B710,Historical!$B$7:$B$1249,0))/INDEX(Historical!$D$7:$D$1225,MATCH(B710,Historical!$B$7:$B$1249,0))-1)*100)</f>
        <v>12.267657992565063</v>
      </c>
      <c r="T710" s="667">
        <f>IF(INDEX(Historical!$F$7:$F$1218,MATCH(B710,Historical!$B$7:$B$1249,0))=0,"n/a",((INDEX(Historical!$C$7:$C$1227,MATCH(B710,Historical!$B$7:$B$1249,0))/INDEX(Historical!$F$7:$F$1218,MATCH(B710,Historical!$B$7:$B$1249,0)))^(1/3)-1)*100)</f>
        <v>9.0310866935630951</v>
      </c>
      <c r="U710" s="667">
        <f>IF(INDEX(Historical!$H$7:$H$1218,MATCH(B710,Historical!$B$7:$B$1249,0))=0,"n/a",((INDEX(Historical!$C$7:$C$1227,MATCH(B710,Historical!$B$7:$B$1249,0))/INDEX(Historical!$H$7:$H$1218,MATCH(B710,Historical!$B$7:$B$1249,0)))^(1/5)-1)*100)</f>
        <v>5.9580356895434061</v>
      </c>
      <c r="V710" s="667">
        <f>IF(INDEX(Historical!$N$7:$N$1218,MATCH(B710,Historical!$B$7:$B$1249,0))=0,"n/a",((INDEX(Historical!$C$7:$C$1227,MATCH(B710,Historical!$B$7:$B$1249,0))/INDEX(Historical!$N$7:$N$1218,MATCH(B710,Historical!$B$7:$B$1249,0)))^(1/10)-1)*100)</f>
        <v>0.92274536503729188</v>
      </c>
      <c r="W710" s="668">
        <f t="shared" si="190"/>
        <v>6.4568578887444401</v>
      </c>
      <c r="X710" s="669">
        <f t="shared" si="191"/>
        <v>0.14747613092929221</v>
      </c>
      <c r="Y710" s="834" t="s">
        <v>789</v>
      </c>
      <c r="Z710" s="618">
        <f t="shared" si="192"/>
        <v>38.679245283018865</v>
      </c>
      <c r="AA710" s="844">
        <f t="shared" si="193"/>
        <v>29.087264150943394</v>
      </c>
      <c r="AB710" s="845">
        <v>12</v>
      </c>
      <c r="AC710" s="824">
        <v>8.48</v>
      </c>
      <c r="AD710" s="824">
        <v>1.68</v>
      </c>
      <c r="AE710" s="824">
        <v>2.89</v>
      </c>
      <c r="AF710" s="824">
        <v>2.67</v>
      </c>
      <c r="AG710" s="824">
        <v>25.4</v>
      </c>
      <c r="AH710" s="824">
        <v>170.2</v>
      </c>
      <c r="AI710" s="824">
        <v>13.36</v>
      </c>
      <c r="AJ710" s="824">
        <v>40.400000000000006</v>
      </c>
      <c r="AK710" s="824">
        <v>16.77</v>
      </c>
      <c r="AL710" s="836">
        <v>25580</v>
      </c>
      <c r="AM710" s="830">
        <v>0.3</v>
      </c>
      <c r="AN710" s="824">
        <v>0.48</v>
      </c>
      <c r="AO710" s="705">
        <f t="shared" si="194"/>
        <v>-21.799462792057575</v>
      </c>
      <c r="AP710" s="706">
        <f t="shared" si="195"/>
        <v>7.2878013588858206</v>
      </c>
      <c r="AQ710" s="846">
        <f t="shared" si="196"/>
        <v>85.787208366057399</v>
      </c>
      <c r="AR710" s="618">
        <f>INDEX(Historical!$C$7:$C$1227,MATCH(B710,Historical!$B$7:$B$1249,0))*IF(AH710="n/a",1.03,IF(AH710&lt;0,1.01,IF(AH710&gt;10,1.1,(1+AH710/100))))</f>
        <v>3.3220000000000005</v>
      </c>
      <c r="AS710" s="844">
        <f t="shared" si="197"/>
        <v>3.6542000000000008</v>
      </c>
      <c r="AT710" s="844">
        <f t="shared" si="203"/>
        <v>4.0196200000000015</v>
      </c>
      <c r="AU710" s="844">
        <f t="shared" si="203"/>
        <v>4.4215820000000017</v>
      </c>
      <c r="AV710" s="844">
        <f t="shared" si="203"/>
        <v>4.8637402000000023</v>
      </c>
      <c r="AW710" s="618">
        <f t="shared" si="199"/>
        <v>20.281142200000005</v>
      </c>
      <c r="AX710" s="713">
        <f t="shared" si="200"/>
        <v>8.2223069001864939</v>
      </c>
      <c r="AY710" s="891">
        <v>0.76</v>
      </c>
      <c r="AZ710" s="830">
        <v>31.009999999999998</v>
      </c>
      <c r="BA710" s="830">
        <v>0.57999999999999996</v>
      </c>
      <c r="BB710" s="830">
        <v>13.41</v>
      </c>
      <c r="BC710" s="830">
        <v>14.46</v>
      </c>
      <c r="BD710" s="865"/>
      <c r="BE710" s="594">
        <v>2017</v>
      </c>
      <c r="BF710" s="856">
        <f t="shared" si="201"/>
        <v>1</v>
      </c>
      <c r="BG710" s="840">
        <v>8.6</v>
      </c>
      <c r="BH710" s="823" t="s">
        <v>4455</v>
      </c>
      <c r="BI710" s="823" t="s">
        <v>4456</v>
      </c>
    </row>
    <row r="711" spans="1:61" s="822" customFormat="1" ht="12.75" hidden="1" customHeight="1" x14ac:dyDescent="0.2">
      <c r="A711" s="839" t="s">
        <v>5202</v>
      </c>
      <c r="B711" s="575" t="s">
        <v>2920</v>
      </c>
      <c r="C711" s="889" t="s">
        <v>4061</v>
      </c>
      <c r="D711" s="889" t="s">
        <v>4192</v>
      </c>
      <c r="E711" s="699">
        <v>7</v>
      </c>
      <c r="F711" s="1153">
        <v>607</v>
      </c>
      <c r="G711" s="1153" t="s">
        <v>105</v>
      </c>
      <c r="H711" s="1153" t="s">
        <v>105</v>
      </c>
      <c r="I711" t="n">
        <v>13.98</v>
      </c>
      <c r="J711" s="618">
        <f t="shared" si="187"/>
        <v>6.7238912732474958</v>
      </c>
      <c r="K711" s="835">
        <v>0.23499999999999999</v>
      </c>
      <c r="L711" s="845">
        <v>4</v>
      </c>
      <c r="M711" s="609">
        <f t="shared" si="188"/>
        <v>0.94</v>
      </c>
      <c r="N711" s="604" t="s">
        <v>316</v>
      </c>
      <c r="O711" s="700">
        <v>0.22500000000000001</v>
      </c>
      <c r="P711" s="895">
        <v>44271</v>
      </c>
      <c r="Q711" s="895">
        <v>44286</v>
      </c>
      <c r="R711" s="609">
        <f t="shared" si="189"/>
        <v>4.4444444444444366</v>
      </c>
      <c r="S711" s="667">
        <f>IF(INDEX(Historical!$D$7:$D$1225,MATCH(B711,Historical!$B$7:$B$1249,0))=0,"n/a",(INDEX(Historical!$C$7:$C$1227,MATCH(B711,Historical!$B$7:$B$1249,0))/INDEX(Historical!$D$7:$D$1225,MATCH(B711,Historical!$B$7:$B$1249,0))-1)*100)</f>
        <v>4.4444444444444287</v>
      </c>
      <c r="T711" s="667">
        <f>IF(INDEX(Historical!$F$7:$F$1218,MATCH(B711,Historical!$B$7:$B$1249,0))=0,"n/a",((INDEX(Historical!$C$7:$C$1227,MATCH(B711,Historical!$B$7:$B$1249,0))/INDEX(Historical!$F$7:$F$1218,MATCH(B711,Historical!$B$7:$B$1249,0)))^(1/3)-1)*100)</f>
        <v>7.3424294788273059</v>
      </c>
      <c r="U711" s="667">
        <f>IF(INDEX(Historical!$H$7:$H$1218,MATCH(B711,Historical!$B$7:$B$1249,0))=0,"n/a",((INDEX(Historical!$C$7:$C$1227,MATCH(B711,Historical!$B$7:$B$1249,0))/INDEX(Historical!$H$7:$H$1218,MATCH(B711,Historical!$B$7:$B$1249,0)))^(1/5)-1)*100)</f>
        <v>7.9915005882233103</v>
      </c>
      <c r="V711" s="667">
        <f>IF(INDEX(Historical!$N$7:$N$1218,MATCH(B711,Historical!$B$7:$B$1249,0))=0,"n/a",((INDEX(Historical!$C$7:$C$1227,MATCH(B711,Historical!$B$7:$B$1249,0))/INDEX(Historical!$N$7:$N$1218,MATCH(B711,Historical!$B$7:$B$1249,0)))^(1/10)-1)*100)</f>
        <v>11.731753862740391</v>
      </c>
      <c r="W711" s="668">
        <f t="shared" si="190"/>
        <v>0.68118549721742938</v>
      </c>
      <c r="X711" s="669">
        <f t="shared" si="191"/>
        <v>0.25862461450560875</v>
      </c>
      <c r="Y711" s="834"/>
      <c r="Z711" s="618">
        <f t="shared" si="192"/>
        <v>44.549763033175353</v>
      </c>
      <c r="AA711" s="844">
        <f t="shared" si="193"/>
        <v>6.6255924170616121</v>
      </c>
      <c r="AB711" s="845">
        <v>14</v>
      </c>
      <c r="AC711" s="824">
        <v>2.11</v>
      </c>
      <c r="AD711" s="824" t="s">
        <v>135</v>
      </c>
      <c r="AE711" s="824">
        <v>1.19</v>
      </c>
      <c r="AF711" s="824">
        <v>10.56</v>
      </c>
      <c r="AG711" s="824">
        <v>197</v>
      </c>
      <c r="AH711" s="824">
        <v>9.9</v>
      </c>
      <c r="AI711" s="824">
        <v>-11.700000000000001</v>
      </c>
      <c r="AJ711" s="824">
        <v>30.9</v>
      </c>
      <c r="AK711" s="824">
        <v>-8.2199999999999989</v>
      </c>
      <c r="AL711" s="836">
        <v>5560</v>
      </c>
      <c r="AM711" s="830">
        <v>0.2</v>
      </c>
      <c r="AN711" s="824">
        <v>4.9400000000000004</v>
      </c>
      <c r="AO711" s="705">
        <f t="shared" si="194"/>
        <v>8.089799444409195</v>
      </c>
      <c r="AP711" s="706">
        <f t="shared" si="195"/>
        <v>14.715391861470806</v>
      </c>
      <c r="AQ711" s="846">
        <f t="shared" si="196"/>
        <v>76.340902073443644</v>
      </c>
      <c r="AR711" s="618">
        <f>INDEX(Historical!$C$7:$C$1227,MATCH(B711,Historical!$B$7:$B$1249,0))*IF(AH711="n/a",1.03,IF(AH711&lt;0,1.01,IF(AH711&gt;10,1.1,(1+AH711/100))))</f>
        <v>1.0330599999999999</v>
      </c>
      <c r="AS711" s="844">
        <f t="shared" si="197"/>
        <v>1.0433905999999999</v>
      </c>
      <c r="AT711" s="844">
        <f t="shared" si="203"/>
        <v>1.053824506</v>
      </c>
      <c r="AU711" s="844">
        <f t="shared" si="203"/>
        <v>1.06436275106</v>
      </c>
      <c r="AV711" s="844">
        <f t="shared" si="203"/>
        <v>1.0750063785706001</v>
      </c>
      <c r="AW711" s="618">
        <f t="shared" si="199"/>
        <v>5.2696442356305999</v>
      </c>
      <c r="AX711" s="713">
        <f t="shared" si="200"/>
        <v>37.6941647756123</v>
      </c>
      <c r="AY711" s="891">
        <v>0.9</v>
      </c>
      <c r="AZ711" s="830">
        <v>19.53</v>
      </c>
      <c r="BA711" s="830">
        <v>-28.139999999999997</v>
      </c>
      <c r="BB711" s="830">
        <v>6.4799999999999995</v>
      </c>
      <c r="BC711" s="830">
        <v>-10.34</v>
      </c>
      <c r="BD711" s="865"/>
      <c r="BE711" s="594">
        <v>2015</v>
      </c>
      <c r="BF711" s="856">
        <f t="shared" si="201"/>
        <v>1</v>
      </c>
      <c r="BG711" s="840">
        <v>9.5</v>
      </c>
      <c r="BH711" s="823" t="s">
        <v>4455</v>
      </c>
      <c r="BI711" s="823" t="s">
        <v>4456</v>
      </c>
    </row>
    <row r="712" spans="1:61" s="822" customFormat="1" ht="12.75" customHeight="1" x14ac:dyDescent="0.2">
      <c r="A712" s="822" t="s">
        <v>4751</v>
      </c>
      <c r="B712" s="575" t="s">
        <v>480</v>
      </c>
      <c r="C712" s="889" t="s">
        <v>111</v>
      </c>
      <c r="D712" s="889" t="s">
        <v>4223</v>
      </c>
      <c r="E712" s="699">
        <v>27</v>
      </c>
      <c r="F712" s="1153">
        <v>129</v>
      </c>
      <c r="G712" s="1153" t="s">
        <v>105</v>
      </c>
      <c r="H712" s="1153" t="s">
        <v>105</v>
      </c>
      <c r="I712" t="n">
        <v>124.56</v>
      </c>
      <c r="J712" s="618">
        <f t="shared" si="187"/>
        <v>1.8615928066795118</v>
      </c>
      <c r="K712" s="842">
        <v>0.57969999999999999</v>
      </c>
      <c r="L712" s="845">
        <v>4</v>
      </c>
      <c r="M712" s="609">
        <f t="shared" si="188"/>
        <v>2.3188</v>
      </c>
      <c r="N712" s="828" t="s">
        <v>150</v>
      </c>
      <c r="O712" s="701">
        <v>0.48</v>
      </c>
      <c r="P712" s="603">
        <v>44629</v>
      </c>
      <c r="Q712" s="603">
        <v>44651</v>
      </c>
      <c r="R712" s="609">
        <f t="shared" si="189"/>
        <v>20.770833333333336</v>
      </c>
      <c r="S712" s="667">
        <f>IF(INDEX(Historical!$D$7:$D$1225,MATCH(B712,Historical!$B$7:$B$1249,0))=0,"n/a",(INDEX(Historical!$C$7:$C$1227,MATCH(B712,Historical!$B$7:$B$1249,0))/INDEX(Historical!$D$7:$D$1225,MATCH(B712,Historical!$B$7:$B$1249,0))-1)*100)</f>
        <v>14.412997903563941</v>
      </c>
      <c r="T712" s="667">
        <f>IF(INDEX(Historical!$F$7:$F$1218,MATCH(B712,Historical!$B$7:$B$1249,0))=0,"n/a",((INDEX(Historical!$C$7:$C$1227,MATCH(B712,Historical!$B$7:$B$1249,0))/INDEX(Historical!$F$7:$F$1218,MATCH(B712,Historical!$B$7:$B$1249,0)))^(1/3)-1)*100)</f>
        <v>12.199185717706618</v>
      </c>
      <c r="U712" s="667">
        <f>IF(INDEX(Historical!$H$7:$H$1218,MATCH(B712,Historical!$B$7:$B$1249,0))=0,"n/a",((INDEX(Historical!$C$7:$C$1227,MATCH(B712,Historical!$B$7:$B$1249,0))/INDEX(Historical!$H$7:$H$1218,MATCH(B712,Historical!$B$7:$B$1249,0)))^(1/5)-1)*100)</f>
        <v>11.564756158064293</v>
      </c>
      <c r="V712" s="667">
        <f>IF(INDEX(Historical!$N$7:$N$1218,MATCH(B712,Historical!$B$7:$B$1249,0))=0,"n/a",((INDEX(Historical!$C$7:$C$1227,MATCH(B712,Historical!$B$7:$B$1249,0))/INDEX(Historical!$N$7:$N$1218,MATCH(B712,Historical!$B$7:$B$1249,0)))^(1/10)-1)*100)</f>
        <v>11.585085741010026</v>
      </c>
      <c r="W712" s="668">
        <f t="shared" si="190"/>
        <v>0.99824519357040509</v>
      </c>
      <c r="X712" s="669">
        <f t="shared" si="191"/>
        <v>1.427747673835098</v>
      </c>
      <c r="Y712" s="834" t="s">
        <v>481</v>
      </c>
      <c r="Z712" s="618">
        <f t="shared" si="192"/>
        <v>44.000000000000007</v>
      </c>
      <c r="AA712" s="844">
        <f t="shared" si="193"/>
        <v>23.635673624288426</v>
      </c>
      <c r="AB712" s="845">
        <v>12</v>
      </c>
      <c r="AC712" s="824">
        <v>5.27</v>
      </c>
      <c r="AD712" s="824">
        <v>2.35</v>
      </c>
      <c r="AE712" s="824">
        <v>6.88</v>
      </c>
      <c r="AF712" s="824">
        <v>5.19</v>
      </c>
      <c r="AG712" s="824">
        <v>22.2</v>
      </c>
      <c r="AH712" s="824">
        <v>43.5</v>
      </c>
      <c r="AI712" s="824">
        <v>8.6</v>
      </c>
      <c r="AJ712" s="824">
        <v>8.1</v>
      </c>
      <c r="AK712" s="824">
        <v>10.11</v>
      </c>
      <c r="AL712" s="836">
        <v>83970</v>
      </c>
      <c r="AM712" s="830">
        <v>0.2</v>
      </c>
      <c r="AN712" s="824">
        <v>0.7</v>
      </c>
      <c r="AO712" s="705">
        <f t="shared" si="194"/>
        <v>-10.20932465954462</v>
      </c>
      <c r="AP712" s="706">
        <f t="shared" si="195"/>
        <v>13.426348964743806</v>
      </c>
      <c r="AQ712" s="846">
        <f t="shared" si="196"/>
        <v>133.49436929690327</v>
      </c>
      <c r="AR712" s="618">
        <f>INDEX(Historical!$C$7:$C$1227,MATCH(B712,Historical!$B$7:$B$1249,0))*IF(AH712="n/a",1.03,IF(AH712&lt;0,1.01,IF(AH712&gt;10,1.1,(1+AH712/100))))</f>
        <v>2.1611700000000003</v>
      </c>
      <c r="AS712" s="844">
        <f t="shared" si="197"/>
        <v>2.3470306200000004</v>
      </c>
      <c r="AT712" s="844">
        <f t="shared" si="203"/>
        <v>2.5817336820000008</v>
      </c>
      <c r="AU712" s="844">
        <f t="shared" si="203"/>
        <v>2.8399070502000012</v>
      </c>
      <c r="AV712" s="844">
        <f t="shared" si="203"/>
        <v>3.1238977552200016</v>
      </c>
      <c r="AW712" s="618">
        <f t="shared" si="199"/>
        <v>13.053739107420004</v>
      </c>
      <c r="AX712" s="713">
        <f t="shared" si="200"/>
        <v>10.479880465173414</v>
      </c>
      <c r="AY712" s="891">
        <v>0.9</v>
      </c>
      <c r="AZ712" s="830">
        <v>23.74</v>
      </c>
      <c r="BA712" s="830">
        <v>-6.39</v>
      </c>
      <c r="BB712" s="830">
        <v>10.4</v>
      </c>
      <c r="BC712" s="830">
        <v>7.5200000000000005</v>
      </c>
      <c r="BD712" s="865"/>
      <c r="BE712" s="594">
        <v>1998</v>
      </c>
      <c r="BF712" s="856">
        <f t="shared" si="201"/>
        <v>3</v>
      </c>
      <c r="BG712" s="840">
        <v>9.9</v>
      </c>
      <c r="BH712" s="823" t="s">
        <v>4459</v>
      </c>
      <c r="BI712" s="823" t="s">
        <v>4456</v>
      </c>
    </row>
    <row r="713" spans="1:61" s="822" customFormat="1" ht="12.75" hidden="1" customHeight="1" x14ac:dyDescent="0.2">
      <c r="A713" s="822" t="s">
        <v>5204</v>
      </c>
      <c r="B713" s="575" t="s">
        <v>224</v>
      </c>
      <c r="C713" s="889" t="s">
        <v>177</v>
      </c>
      <c r="D713" s="889" t="s">
        <v>4203</v>
      </c>
      <c r="E713" s="699">
        <v>40</v>
      </c>
      <c r="F713" s="1153">
        <v>70</v>
      </c>
      <c r="G713" s="1150" t="s">
        <v>36</v>
      </c>
      <c r="H713" s="1150" t="s">
        <v>36</v>
      </c>
      <c r="I713" t="n">
        <v>103.54</v>
      </c>
      <c r="J713" s="618">
        <f t="shared" ref="J713:J719" si="204">(M713/I713)*100</f>
        <v>3.5155495460691522</v>
      </c>
      <c r="K713" s="835">
        <v>0.91</v>
      </c>
      <c r="L713" s="845">
        <v>4</v>
      </c>
      <c r="M713" s="609">
        <f t="shared" ref="M713:M719" si="205">K713*L713</f>
        <v>3.64</v>
      </c>
      <c r="N713" s="828" t="s">
        <v>141</v>
      </c>
      <c r="O713" s="700">
        <v>0.88</v>
      </c>
      <c r="P713" s="603">
        <v>44879</v>
      </c>
      <c r="Q713" s="603">
        <v>44904</v>
      </c>
      <c r="R713" s="609">
        <f t="shared" ref="R713:R719" si="206">(K713-O713)/O713*100</f>
        <v>3.4090909090909123</v>
      </c>
      <c r="S713" s="667">
        <f>IF(INDEX(Historical!$D$7:$D$1225,MATCH(B713,Historical!$B$7:$B$1249,0))=0,"n/a",(INDEX(Historical!$C$7:$C$1227,MATCH(B713,Historical!$B$7:$B$1249,0))/INDEX(Historical!$D$7:$D$1225,MATCH(B713,Historical!$B$7:$B$1249,0))-1)*100)</f>
        <v>0.28735632183909399</v>
      </c>
      <c r="T713" s="667">
        <f>IF(INDEX(Historical!$F$7:$F$1218,MATCH(B713,Historical!$B$7:$B$1249,0))=0,"n/a",((INDEX(Historical!$C$7:$C$1227,MATCH(B713,Historical!$B$7:$B$1249,0))/INDEX(Historical!$F$7:$F$1218,MATCH(B713,Historical!$B$7:$B$1249,0)))^(1/3)-1)*100)</f>
        <v>2.6142404568709754</v>
      </c>
      <c r="U713" s="667">
        <f>IF(INDEX(Historical!$H$7:$H$1218,MATCH(B713,Historical!$B$7:$B$1249,0))=0,"n/a",((INDEX(Historical!$C$7:$C$1227,MATCH(B713,Historical!$B$7:$B$1249,0))/INDEX(Historical!$H$7:$H$1218,MATCH(B713,Historical!$B$7:$B$1249,0)))^(1/5)-1)*100)</f>
        <v>3.2100129579806014</v>
      </c>
      <c r="V713" s="667">
        <f>IF(INDEX(Historical!$N$7:$N$1218,MATCH(B713,Historical!$B$7:$B$1249,0))=0,"n/a",((INDEX(Historical!$C$7:$C$1227,MATCH(B713,Historical!$B$7:$B$1249,0))/INDEX(Historical!$N$7:$N$1218,MATCH(B713,Historical!$B$7:$B$1249,0)))^(1/10)-1)*100)</f>
        <v>6.5529234690641758</v>
      </c>
      <c r="W713" s="668">
        <f t="shared" ref="W713:W719" si="207">IF(OR(U713&lt;=0,U713="n/a",V713&lt;=0,V713="n/a"),"n/a",U713/V713)</f>
        <v>0.48985967456125717</v>
      </c>
      <c r="X713" s="669">
        <f t="shared" ref="X713:X719" si="208">IF(OR(AJ713&lt;=0,AJ713="n/a",U713&lt;=0,U713="n/a"),"n/a",U713/AJ713)</f>
        <v>0.13718004093934191</v>
      </c>
      <c r="Y713" s="638"/>
      <c r="Z713" s="618">
        <f t="shared" ref="Z713:Z719" si="209">IF(OR(AC713&lt;0.01,AC713="n/a"),"n/a",M713/AC713*100)</f>
        <v>29.690048939641112</v>
      </c>
      <c r="AA713" s="844">
        <f t="shared" ref="AA713:AA719" si="210">IF(OR(AC713&lt;0.01,AC713="n/a"),"n/a",I713/AC713)</f>
        <v>8.4453507340946175</v>
      </c>
      <c r="AB713" s="845">
        <v>12</v>
      </c>
      <c r="AC713" s="824">
        <v>12.26</v>
      </c>
      <c r="AD713" s="824">
        <v>0.35</v>
      </c>
      <c r="AE713" s="824">
        <v>1.18</v>
      </c>
      <c r="AF713" s="824">
        <v>2.4900000000000002</v>
      </c>
      <c r="AG713" s="824">
        <v>29.599999999999998</v>
      </c>
      <c r="AH713" s="824">
        <v>202.2</v>
      </c>
      <c r="AI713" s="824">
        <v>-17.86</v>
      </c>
      <c r="AJ713" s="824">
        <v>23.400000000000002</v>
      </c>
      <c r="AK713" s="824">
        <v>25.8</v>
      </c>
      <c r="AL713" s="836">
        <v>457490</v>
      </c>
      <c r="AM713" s="830">
        <v>6.9999999999999993E-2</v>
      </c>
      <c r="AN713" s="824">
        <v>0.24</v>
      </c>
      <c r="AO713" s="705">
        <f t="shared" ref="AO713:AO719" si="211">IF(U713="n/a","n/a",IF(AA713&lt;0,"n/a",IF(AA713="n/a","n/a",J713+U713-AA713)))</f>
        <v>-1.7197882300448644</v>
      </c>
      <c r="AP713" s="706">
        <f t="shared" ref="AP713:AP719" si="212">IF(U713="n/a","n/a",J713+U713)</f>
        <v>6.7255625040497531</v>
      </c>
      <c r="AQ713" s="846">
        <f t="shared" ref="AQ713:AQ719" si="213">IF(OR(AC713&lt;0.01,AC713="n/a",AF713="n/a"),"n/a",(I713/SQRT(22.5*AC713*(I713/AF713))-1)*100)</f>
        <v>-3.324314609456358</v>
      </c>
      <c r="AR713" s="618">
        <f>INDEX(Historical!$C$7:$C$1227,MATCH(B713,Historical!$B$7:$B$1249,0))*IF(AH713="n/a",1.03,IF(AH713&lt;0,1.01,IF(AH713&gt;10,1.1,(1+AH713/100))))</f>
        <v>3.8390000000000004</v>
      </c>
      <c r="AS713" s="844">
        <f t="shared" ref="AS713:AS719" si="214">IF($AI713="n/a",1.03*AR713,IF($AI713&lt;0,1.01*AR713,IF($AI713&gt;10,1.1*AR713,(1+$AI713/100)*AR713)))</f>
        <v>3.8773900000000006</v>
      </c>
      <c r="AT713" s="844">
        <f t="shared" ref="AT713:AV719" si="215">IF($AK713="n/a",1.03*AS713,IF($AK713&lt;0,1.01*AS713,IF($AK713&gt;10,1.1*AS713,(1+$AK713/100)*AS713)))</f>
        <v>4.2651290000000008</v>
      </c>
      <c r="AU713" s="844">
        <f t="shared" si="215"/>
        <v>4.6916419000000014</v>
      </c>
      <c r="AV713" s="844">
        <f t="shared" si="215"/>
        <v>5.1608060900000021</v>
      </c>
      <c r="AW713" s="618">
        <f t="shared" ref="AW713:AW719" si="216">SUM(AR713:AV713)</f>
        <v>21.833966990000004</v>
      </c>
      <c r="AX713" s="713">
        <f t="shared" ref="AX713:AX719" si="217">AW713/I713*100</f>
        <v>21.087470533127298</v>
      </c>
      <c r="AY713" s="891">
        <v>1.1299999999999999</v>
      </c>
      <c r="AZ713" s="830">
        <v>92.100000000000009</v>
      </c>
      <c r="BA713" s="830">
        <v>-2.9000000000000004</v>
      </c>
      <c r="BB713" s="830">
        <v>7.32</v>
      </c>
      <c r="BC713" s="830">
        <v>20.380000000000003</v>
      </c>
      <c r="BD713" s="865"/>
      <c r="BE713" s="594">
        <v>1983</v>
      </c>
      <c r="BF713" s="856">
        <f t="shared" ref="BF713:BF719" si="218">IF(BE713&gt;2020,0,IF(BE713&gt;2008,1,IF(BE713&gt;2001,2,IF(BE713&gt;1990,3,IF(BE713&gt;1980,4,IF(BE713&gt;1973,5,IF(BE713&gt;1970,6,IF(BE713&gt;1960,7,IF(BE713&gt;1958,8,IF(BE713&gt;1953,9,10))))))))))</f>
        <v>4</v>
      </c>
      <c r="BG713" s="840">
        <v>14.499999999999998</v>
      </c>
      <c r="BH713" s="823" t="s">
        <v>4455</v>
      </c>
      <c r="BI713" s="823" t="s">
        <v>4456</v>
      </c>
    </row>
    <row r="714" spans="1:61" s="822" customFormat="1" ht="12.75" hidden="1" customHeight="1" x14ac:dyDescent="0.2">
      <c r="A714" s="829" t="s">
        <v>5205</v>
      </c>
      <c r="B714" s="575" t="s">
        <v>1084</v>
      </c>
      <c r="C714" s="889" t="s">
        <v>152</v>
      </c>
      <c r="D714" s="889" t="s">
        <v>4191</v>
      </c>
      <c r="E714" s="699">
        <v>11</v>
      </c>
      <c r="F714" s="1153">
        <v>412</v>
      </c>
      <c r="G714" s="1153" t="s">
        <v>105</v>
      </c>
      <c r="H714" s="1153" t="s">
        <v>105</v>
      </c>
      <c r="I714" t="n">
        <v>30.62</v>
      </c>
      <c r="J714" s="618">
        <f t="shared" si="204"/>
        <v>1.6329196603527107</v>
      </c>
      <c r="K714" s="835">
        <v>0.125</v>
      </c>
      <c r="L714" s="845">
        <v>4</v>
      </c>
      <c r="M714" s="609">
        <f t="shared" si="205"/>
        <v>0.5</v>
      </c>
      <c r="N714" s="828" t="s">
        <v>238</v>
      </c>
      <c r="O714" s="700">
        <v>0.11</v>
      </c>
      <c r="P714" s="603">
        <v>44644</v>
      </c>
      <c r="Q714" s="603">
        <v>44659</v>
      </c>
      <c r="R714" s="609">
        <f t="shared" si="206"/>
        <v>13.636363636363635</v>
      </c>
      <c r="S714" s="667">
        <f>IF(INDEX(Historical!$D$7:$D$1225,MATCH(B714,Historical!$B$7:$B$1249,0))=0,"n/a",(INDEX(Historical!$C$7:$C$1227,MATCH(B714,Historical!$B$7:$B$1249,0))/INDEX(Historical!$D$7:$D$1225,MATCH(B714,Historical!$B$7:$B$1249,0))-1)*100)</f>
        <v>4.9999999999999822</v>
      </c>
      <c r="T714" s="667">
        <f>IF(INDEX(Historical!$F$7:$F$1218,MATCH(B714,Historical!$B$7:$B$1249,0))=0,"n/a",((INDEX(Historical!$C$7:$C$1227,MATCH(B714,Historical!$B$7:$B$1249,0))/INDEX(Historical!$F$7:$F$1218,MATCH(B714,Historical!$B$7:$B$1249,0)))^(1/3)-1)*100)</f>
        <v>6.2658569182611146</v>
      </c>
      <c r="U714" s="667">
        <f>IF(INDEX(Historical!$H$7:$H$1218,MATCH(B714,Historical!$B$7:$B$1249,0))=0,"n/a",((INDEX(Historical!$C$7:$C$1227,MATCH(B714,Historical!$B$7:$B$1249,0))/INDEX(Historical!$H$7:$H$1218,MATCH(B714,Historical!$B$7:$B$1249,0)))^(1/5)-1)*100)</f>
        <v>6.6080231448029991</v>
      </c>
      <c r="V714" s="667">
        <f>IF(INDEX(Historical!$N$7:$N$1218,MATCH(B714,Historical!$B$7:$B$1249,0))=0,"n/a",((INDEX(Historical!$C$7:$C$1227,MATCH(B714,Historical!$B$7:$B$1249,0))/INDEX(Historical!$N$7:$N$1218,MATCH(B714,Historical!$B$7:$B$1249,0)))^(1/10)-1)*100)</f>
        <v>7.7015440304363247</v>
      </c>
      <c r="W714" s="668">
        <f t="shared" si="207"/>
        <v>0.85801277233347539</v>
      </c>
      <c r="X714" s="669" t="str">
        <f t="shared" si="208"/>
        <v>n/a</v>
      </c>
      <c r="Y714" s="640"/>
      <c r="Z714" s="618" t="str">
        <f t="shared" si="209"/>
        <v>n/a</v>
      </c>
      <c r="AA714" s="844" t="str">
        <f t="shared" si="210"/>
        <v>n/a</v>
      </c>
      <c r="AB714" s="845">
        <v>12</v>
      </c>
      <c r="AC714" s="824">
        <v>-3.89</v>
      </c>
      <c r="AD714" s="824" t="s">
        <v>135</v>
      </c>
      <c r="AE714" s="824">
        <v>1.58</v>
      </c>
      <c r="AF714" s="824">
        <v>1.8</v>
      </c>
      <c r="AG714" s="824">
        <v>-18.399999999999999</v>
      </c>
      <c r="AH714" s="825">
        <v>660.5</v>
      </c>
      <c r="AI714" s="825">
        <v>-5.0500000000000007</v>
      </c>
      <c r="AJ714" s="824">
        <v>-0.8</v>
      </c>
      <c r="AK714" s="824">
        <v>3.9</v>
      </c>
      <c r="AL714" s="836">
        <v>6360</v>
      </c>
      <c r="AM714" s="830">
        <v>0.6</v>
      </c>
      <c r="AN714" s="824">
        <v>0.55000000000000004</v>
      </c>
      <c r="AO714" s="705" t="str">
        <f t="shared" si="211"/>
        <v>n/a</v>
      </c>
      <c r="AP714" s="706">
        <f t="shared" si="212"/>
        <v>8.2409428051557096</v>
      </c>
      <c r="AQ714" s="846" t="str">
        <f t="shared" si="213"/>
        <v>n/a</v>
      </c>
      <c r="AR714" s="618">
        <f>INDEX(Historical!$C$7:$C$1227,MATCH(B714,Historical!$B$7:$B$1249,0))*IF(AH714="n/a",1.03,IF(AH714&lt;0,1.01,IF(AH714&gt;10,1.1,(1+AH714/100))))</f>
        <v>0.46200000000000002</v>
      </c>
      <c r="AS714" s="844">
        <f t="shared" si="214"/>
        <v>0.46662000000000003</v>
      </c>
      <c r="AT714" s="844">
        <f t="shared" si="215"/>
        <v>0.48481817999999999</v>
      </c>
      <c r="AU714" s="844">
        <f t="shared" si="215"/>
        <v>0.50372608901999993</v>
      </c>
      <c r="AV714" s="844">
        <f t="shared" si="215"/>
        <v>0.52337140649177993</v>
      </c>
      <c r="AW714" s="618">
        <f t="shared" si="216"/>
        <v>2.44053567551178</v>
      </c>
      <c r="AX714" s="713">
        <f t="shared" si="217"/>
        <v>7.9703973726707371</v>
      </c>
      <c r="AY714" s="891">
        <v>0.94</v>
      </c>
      <c r="AZ714" s="830">
        <v>14.27</v>
      </c>
      <c r="BA714" s="830">
        <v>-48.449999999999996</v>
      </c>
      <c r="BB714" s="830">
        <v>2.02</v>
      </c>
      <c r="BC714" s="830">
        <v>-20.580000000000002</v>
      </c>
      <c r="BD714" s="865"/>
      <c r="BE714" s="594">
        <v>2013</v>
      </c>
      <c r="BF714" s="856">
        <f t="shared" si="218"/>
        <v>1</v>
      </c>
      <c r="BG714" s="840">
        <v>-9.7000000000000011</v>
      </c>
      <c r="BH714" s="823" t="s">
        <v>4455</v>
      </c>
      <c r="BI714" s="823" t="s">
        <v>4456</v>
      </c>
    </row>
    <row r="715" spans="1:61" s="822" customFormat="1" ht="12.75" hidden="1" customHeight="1" x14ac:dyDescent="0.2">
      <c r="A715" s="838" t="s">
        <v>1760</v>
      </c>
      <c r="B715" s="575" t="s">
        <v>1761</v>
      </c>
      <c r="C715" s="1000" t="s">
        <v>111</v>
      </c>
      <c r="D715" s="1000" t="s">
        <v>210</v>
      </c>
      <c r="E715" s="699">
        <v>12</v>
      </c>
      <c r="F715" s="1153">
        <v>335</v>
      </c>
      <c r="G715" s="1150" t="s">
        <v>36</v>
      </c>
      <c r="H715" s="1150" t="s">
        <v>36</v>
      </c>
      <c r="I715" t="n">
        <v>112.04</v>
      </c>
      <c r="J715" s="618">
        <f t="shared" si="204"/>
        <v>1.071046054980364</v>
      </c>
      <c r="K715" s="835">
        <v>0.3</v>
      </c>
      <c r="L715" s="845">
        <v>4</v>
      </c>
      <c r="M715" s="609">
        <f t="shared" si="205"/>
        <v>1.2</v>
      </c>
      <c r="N715" s="828" t="s">
        <v>147</v>
      </c>
      <c r="O715" s="700">
        <v>0.28000000000000003</v>
      </c>
      <c r="P715" s="603">
        <v>44608</v>
      </c>
      <c r="Q715" s="603">
        <v>44637</v>
      </c>
      <c r="R715" s="609">
        <f t="shared" si="206"/>
        <v>7.1428571428571281</v>
      </c>
      <c r="S715" s="667">
        <f>IF(INDEX(Historical!$D$7:$D$1225,MATCH(B715,Historical!$B$7:$B$1249,0))=0,"n/a",(INDEX(Historical!$C$7:$C$1227,MATCH(B715,Historical!$B$7:$B$1249,0))/INDEX(Historical!$D$7:$D$1225,MATCH(B715,Historical!$B$7:$B$1249,0))-1)*100)</f>
        <v>7.6923076923077094</v>
      </c>
      <c r="T715" s="667">
        <f>IF(INDEX(Historical!$F$7:$F$1218,MATCH(B715,Historical!$B$7:$B$1249,0))=0,"n/a",((INDEX(Historical!$C$7:$C$1227,MATCH(B715,Historical!$B$7:$B$1249,0))/INDEX(Historical!$F$7:$F$1218,MATCH(B715,Historical!$B$7:$B$1249,0)))^(1/3)-1)*100)</f>
        <v>10.064241629820891</v>
      </c>
      <c r="U715" s="667">
        <f>IF(INDEX(Historical!$H$7:$H$1218,MATCH(B715,Historical!$B$7:$B$1249,0))=0,"n/a",((INDEX(Historical!$C$7:$C$1227,MATCH(B715,Historical!$B$7:$B$1249,0))/INDEX(Historical!$H$7:$H$1218,MATCH(B715,Historical!$B$7:$B$1249,0)))^(1/5)-1)*100)</f>
        <v>12.56965179571219</v>
      </c>
      <c r="V715" s="667">
        <f>IF(INDEX(Historical!$N$7:$N$1218,MATCH(B715,Historical!$B$7:$B$1249,0))=0,"n/a",((INDEX(Historical!$C$7:$C$1227,MATCH(B715,Historical!$B$7:$B$1249,0))/INDEX(Historical!$N$7:$N$1218,MATCH(B715,Historical!$B$7:$B$1249,0)))^(1/10)-1)*100)</f>
        <v>27.200747916175104</v>
      </c>
      <c r="W715" s="668">
        <f t="shared" si="207"/>
        <v>0.46210684479883596</v>
      </c>
      <c r="X715" s="669">
        <f t="shared" si="208"/>
        <v>1.2323188035011952</v>
      </c>
      <c r="Y715" s="639"/>
      <c r="Z715" s="618">
        <f t="shared" si="209"/>
        <v>68.181818181818173</v>
      </c>
      <c r="AA715" s="844">
        <f t="shared" si="210"/>
        <v>63.659090909090914</v>
      </c>
      <c r="AB715" s="845">
        <v>12</v>
      </c>
      <c r="AC715" s="824">
        <v>1.76</v>
      </c>
      <c r="AD715" s="824">
        <v>3.32</v>
      </c>
      <c r="AE715" s="824">
        <v>3.69</v>
      </c>
      <c r="AF715" s="824">
        <v>6.16</v>
      </c>
      <c r="AG715" s="824">
        <v>9.9</v>
      </c>
      <c r="AH715" s="824">
        <v>67.7</v>
      </c>
      <c r="AI715" s="824">
        <v>16.150000000000002</v>
      </c>
      <c r="AJ715" s="824">
        <v>10.199999999999999</v>
      </c>
      <c r="AK715" s="824">
        <v>18.759999999999998</v>
      </c>
      <c r="AL715" s="836">
        <v>19690</v>
      </c>
      <c r="AM715" s="830">
        <v>0.1</v>
      </c>
      <c r="AN715" s="824">
        <v>0.73</v>
      </c>
      <c r="AO715" s="705">
        <f t="shared" si="211"/>
        <v>-50.01839305839836</v>
      </c>
      <c r="AP715" s="706">
        <f t="shared" si="212"/>
        <v>13.640697850692554</v>
      </c>
      <c r="AQ715" s="846">
        <f t="shared" si="213"/>
        <v>317.47388474543465</v>
      </c>
      <c r="AR715" s="618">
        <f>INDEX(Historical!$C$7:$C$1227,MATCH(B715,Historical!$B$7:$B$1249,0))*IF(AH715="n/a",1.03,IF(AH715&lt;0,1.01,IF(AH715&gt;10,1.1,(1+AH715/100))))</f>
        <v>1.2320000000000002</v>
      </c>
      <c r="AS715" s="844">
        <f t="shared" si="214"/>
        <v>1.3552000000000004</v>
      </c>
      <c r="AT715" s="844">
        <f t="shared" si="215"/>
        <v>1.4907200000000005</v>
      </c>
      <c r="AU715" s="844">
        <f t="shared" si="215"/>
        <v>1.6397920000000006</v>
      </c>
      <c r="AV715" s="844">
        <f t="shared" si="215"/>
        <v>1.8037712000000008</v>
      </c>
      <c r="AW715" s="618">
        <f t="shared" si="216"/>
        <v>7.5214832000000023</v>
      </c>
      <c r="AX715" s="713">
        <f t="shared" si="217"/>
        <v>6.7132124241342392</v>
      </c>
      <c r="AY715" s="891">
        <v>1.1100000000000001</v>
      </c>
      <c r="AZ715" s="830">
        <v>55.87</v>
      </c>
      <c r="BA715" s="830">
        <v>-10.39</v>
      </c>
      <c r="BB715" s="830">
        <v>13.11</v>
      </c>
      <c r="BC715" s="830">
        <v>25.019999999999996</v>
      </c>
      <c r="BD715" s="865"/>
      <c r="BE715" s="594">
        <v>2011</v>
      </c>
      <c r="BF715" s="856">
        <f t="shared" si="218"/>
        <v>1</v>
      </c>
      <c r="BG715" s="840">
        <v>3.9</v>
      </c>
      <c r="BH715" s="823" t="s">
        <v>4455</v>
      </c>
      <c r="BI715" s="823" t="s">
        <v>4456</v>
      </c>
    </row>
    <row r="716" spans="1:61" s="822" customFormat="1" ht="12.75" hidden="1" customHeight="1" x14ac:dyDescent="0.2">
      <c r="A716" s="829" t="s">
        <v>5206</v>
      </c>
      <c r="B716" s="575" t="s">
        <v>851</v>
      </c>
      <c r="C716" s="889" t="s">
        <v>130</v>
      </c>
      <c r="D716" s="889" t="s">
        <v>4207</v>
      </c>
      <c r="E716" s="699">
        <v>25</v>
      </c>
      <c r="F716" s="1153">
        <v>144</v>
      </c>
      <c r="G716" s="1155" t="s">
        <v>36</v>
      </c>
      <c r="H716" s="1155" t="s">
        <v>36</v>
      </c>
      <c r="I716" s="832">
        <v>45.69</v>
      </c>
      <c r="J716" s="618">
        <f t="shared" si="204"/>
        <v>1.7745677391114028</v>
      </c>
      <c r="K716" s="842">
        <v>0.20269999999999999</v>
      </c>
      <c r="L716" s="845">
        <v>4</v>
      </c>
      <c r="M716" s="609">
        <f t="shared" si="205"/>
        <v>0.81079999999999997</v>
      </c>
      <c r="N716" s="828" t="s">
        <v>217</v>
      </c>
      <c r="O716" s="701">
        <v>0.19489999999999999</v>
      </c>
      <c r="P716" s="603">
        <v>44924</v>
      </c>
      <c r="Q716" s="603">
        <v>44943</v>
      </c>
      <c r="R716" s="609">
        <f t="shared" si="206"/>
        <v>4.0020523345305294</v>
      </c>
      <c r="S716" s="667">
        <f>IF(INDEX(Historical!$D$7:$D$1225,MATCH(B716,Historical!$B$7:$B$1249,0))=0,"n/a",(INDEX(Historical!$C$7:$C$1227,MATCH(B716,Historical!$B$7:$B$1249,0))/INDEX(Historical!$D$7:$D$1225,MATCH(B716,Historical!$B$7:$B$1249,0))-1)*100)</f>
        <v>3.9955604883462836</v>
      </c>
      <c r="T716" s="667">
        <f>IF(INDEX(Historical!$F$7:$F$1218,MATCH(B716,Historical!$B$7:$B$1249,0))=0,"n/a",((INDEX(Historical!$C$7:$C$1227,MATCH(B716,Historical!$B$7:$B$1249,0))/INDEX(Historical!$F$7:$F$1218,MATCH(B716,Historical!$B$7:$B$1249,0)))^(1/3)-1)*100)</f>
        <v>3.9995666887761905</v>
      </c>
      <c r="U716" s="667">
        <f>IF(INDEX(Historical!$H$7:$H$1218,MATCH(B716,Historical!$B$7:$B$1249,0))=0,"n/a",((INDEX(Historical!$C$7:$C$1227,MATCH(B716,Historical!$B$7:$B$1249,0))/INDEX(Historical!$H$7:$H$1218,MATCH(B716,Historical!$B$7:$B$1249,0)))^(1/5)-1)*100)</f>
        <v>3.8025060625772156</v>
      </c>
      <c r="V716" s="667">
        <f>IF(INDEX(Historical!$N$7:$N$1218,MATCH(B716,Historical!$B$7:$B$1249,0))=0,"n/a",((INDEX(Historical!$C$7:$C$1227,MATCH(B716,Historical!$B$7:$B$1249,0))/INDEX(Historical!$N$7:$N$1218,MATCH(B716,Historical!$B$7:$B$1249,0)))^(1/10)-1)*100)</f>
        <v>3.6453515848475337</v>
      </c>
      <c r="W716" s="668">
        <f t="shared" si="207"/>
        <v>1.0431109247137968</v>
      </c>
      <c r="X716" s="669">
        <f t="shared" si="208"/>
        <v>0.53556423416580501</v>
      </c>
      <c r="Y716" s="626"/>
      <c r="Z716" s="618">
        <f t="shared" si="209"/>
        <v>60.059259259259257</v>
      </c>
      <c r="AA716" s="844">
        <f t="shared" si="210"/>
        <v>33.844444444444441</v>
      </c>
      <c r="AB716" s="845">
        <v>12</v>
      </c>
      <c r="AC716" s="824">
        <v>1.35</v>
      </c>
      <c r="AD716" s="824">
        <v>6.75</v>
      </c>
      <c r="AE716" s="824">
        <v>10.88</v>
      </c>
      <c r="AF716" s="824">
        <v>3.12</v>
      </c>
      <c r="AG716" s="824">
        <v>10.4</v>
      </c>
      <c r="AH716" s="824">
        <v>2</v>
      </c>
      <c r="AI716" s="824">
        <v>3.62</v>
      </c>
      <c r="AJ716" s="824">
        <v>7.1</v>
      </c>
      <c r="AK716" s="824">
        <v>4.9000000000000004</v>
      </c>
      <c r="AL716" s="836">
        <v>638.87</v>
      </c>
      <c r="AM716" s="830">
        <v>0.4</v>
      </c>
      <c r="AN716" s="824">
        <v>0.61</v>
      </c>
      <c r="AO716" s="705">
        <f t="shared" si="211"/>
        <v>-28.267370642755822</v>
      </c>
      <c r="AP716" s="706">
        <f t="shared" si="212"/>
        <v>5.5770738016886181</v>
      </c>
      <c r="AQ716" s="846">
        <f t="shared" si="213"/>
        <v>116.63555332161653</v>
      </c>
      <c r="AR716" s="618">
        <f>INDEX(Historical!$C$7:$C$1227,MATCH(B716,Historical!$B$7:$B$1249,0))*IF(AH716="n/a",1.03,IF(AH716&lt;0,1.01,IF(AH716&gt;10,1.1,(1+AH716/100))))</f>
        <v>0.76459200000000005</v>
      </c>
      <c r="AS716" s="844">
        <f t="shared" si="214"/>
        <v>0.79227023040000011</v>
      </c>
      <c r="AT716" s="844">
        <f t="shared" si="215"/>
        <v>0.83109147168960007</v>
      </c>
      <c r="AU716" s="844">
        <f t="shared" si="215"/>
        <v>0.87181495380239038</v>
      </c>
      <c r="AV716" s="844">
        <f t="shared" si="215"/>
        <v>0.91453388653870749</v>
      </c>
      <c r="AW716" s="618">
        <f t="shared" si="216"/>
        <v>4.1743025424306985</v>
      </c>
      <c r="AX716" s="713">
        <f t="shared" si="217"/>
        <v>9.1361403861472947</v>
      </c>
      <c r="AY716" s="891">
        <v>0.54</v>
      </c>
      <c r="AZ716" s="830">
        <v>23.990000000000002</v>
      </c>
      <c r="BA716" s="830">
        <v>-8.42</v>
      </c>
      <c r="BB716" s="830">
        <v>8.7800000000000011</v>
      </c>
      <c r="BC716" s="830">
        <v>8.17</v>
      </c>
      <c r="BD716" s="865"/>
      <c r="BE716" s="594">
        <v>1998</v>
      </c>
      <c r="BF716" s="856">
        <f t="shared" si="218"/>
        <v>3</v>
      </c>
      <c r="BG716" s="840">
        <v>3.9</v>
      </c>
      <c r="BH716" s="823" t="s">
        <v>4455</v>
      </c>
      <c r="BI716" s="823" t="s">
        <v>4456</v>
      </c>
    </row>
    <row r="717" spans="1:61" s="822" customFormat="1" ht="12.75" hidden="1" customHeight="1" x14ac:dyDescent="0.2">
      <c r="A717" s="839" t="s">
        <v>5275</v>
      </c>
      <c r="B717" s="575" t="s">
        <v>2947</v>
      </c>
      <c r="C717" s="889" t="s">
        <v>244</v>
      </c>
      <c r="D717" s="889" t="s">
        <v>4219</v>
      </c>
      <c r="E717" s="699">
        <v>5</v>
      </c>
      <c r="F717" s="1153">
        <v>688</v>
      </c>
      <c r="G717" s="1153" t="s">
        <v>105</v>
      </c>
      <c r="H717" s="1153" t="s">
        <v>105</v>
      </c>
      <c r="I717" t="n">
        <v>127.71</v>
      </c>
      <c r="J717" s="618">
        <f t="shared" si="204"/>
        <v>1.7852948085506224</v>
      </c>
      <c r="K717" s="835">
        <v>0.56999999999999995</v>
      </c>
      <c r="L717" s="845">
        <v>4</v>
      </c>
      <c r="M717" s="609">
        <f t="shared" si="205"/>
        <v>2.2799999999999998</v>
      </c>
      <c r="N717" s="828" t="s">
        <v>292</v>
      </c>
      <c r="O717" s="700">
        <v>0.5</v>
      </c>
      <c r="P717" s="603">
        <v>44609</v>
      </c>
      <c r="Q717" s="603">
        <v>44631</v>
      </c>
      <c r="R717" s="609">
        <f t="shared" si="206"/>
        <v>13.999999999999989</v>
      </c>
      <c r="S717" s="667">
        <f>IF(INDEX(Historical!$D$7:$D$1225,MATCH(B717,Historical!$B$7:$B$1249,0))=0,"n/a",(INDEX(Historical!$C$7:$C$1227,MATCH(B717,Historical!$B$7:$B$1249,0))/INDEX(Historical!$D$7:$D$1225,MATCH(B717,Historical!$B$7:$B$1249,0))-1)*100)</f>
        <v>6.3829787234042534</v>
      </c>
      <c r="T717" s="667">
        <f>IF(INDEX(Historical!$F$7:$F$1218,MATCH(B717,Historical!$B$7:$B$1249,0))=0,"n/a",((INDEX(Historical!$C$7:$C$1227,MATCH(B717,Historical!$B$7:$B$1249,0))/INDEX(Historical!$F$7:$F$1218,MATCH(B717,Historical!$B$7:$B$1249,0)))^(1/3)-1)*100)</f>
        <v>11.57215834702825</v>
      </c>
      <c r="U717" s="667">
        <f>IF(INDEX(Historical!$H$7:$H$1218,MATCH(B717,Historical!$B$7:$B$1249,0))=0,"n/a",((INDEX(Historical!$C$7:$C$1227,MATCH(B717,Historical!$B$7:$B$1249,0))/INDEX(Historical!$H$7:$H$1218,MATCH(B717,Historical!$B$7:$B$1249,0)))^(1/5)-1)*100)</f>
        <v>8.0342169732476201</v>
      </c>
      <c r="V717" s="667">
        <f>IF(INDEX(Historical!$N$7:$N$1218,MATCH(B717,Historical!$B$7:$B$1249,0))=0,"n/a",((INDEX(Historical!$C$7:$C$1227,MATCH(B717,Historical!$B$7:$B$1249,0))/INDEX(Historical!$N$7:$N$1218,MATCH(B717,Historical!$B$7:$B$1249,0)))^(1/10)-1)*100)</f>
        <v>10.390781959769058</v>
      </c>
      <c r="W717" s="668">
        <f t="shared" si="207"/>
        <v>0.77320619413961666</v>
      </c>
      <c r="X717" s="669">
        <f t="shared" si="208"/>
        <v>0.521702400860235</v>
      </c>
      <c r="Y717" s="640"/>
      <c r="Z717" s="618">
        <f t="shared" si="209"/>
        <v>51.936218678815493</v>
      </c>
      <c r="AA717" s="844">
        <f t="shared" si="210"/>
        <v>29.091116173120728</v>
      </c>
      <c r="AB717" s="845">
        <v>12</v>
      </c>
      <c r="AC717" s="824">
        <v>4.3899999999999997</v>
      </c>
      <c r="AD717" s="824">
        <v>2.95</v>
      </c>
      <c r="AE717" s="824">
        <v>5.25</v>
      </c>
      <c r="AF717" s="824" t="s">
        <v>135</v>
      </c>
      <c r="AG717" s="824">
        <v>-15.1</v>
      </c>
      <c r="AH717" s="824">
        <v>77.100000000000009</v>
      </c>
      <c r="AI717" s="824">
        <v>14.57</v>
      </c>
      <c r="AJ717" s="824">
        <v>15.4</v>
      </c>
      <c r="AK717" s="824">
        <v>9.7199999999999989</v>
      </c>
      <c r="AL717" s="836">
        <v>35220</v>
      </c>
      <c r="AM717" s="830">
        <v>0.11</v>
      </c>
      <c r="AN717" s="824" t="s">
        <v>135</v>
      </c>
      <c r="AO717" s="705">
        <f t="shared" si="211"/>
        <v>-19.271604391322484</v>
      </c>
      <c r="AP717" s="706">
        <f t="shared" si="212"/>
        <v>9.8195117817982425</v>
      </c>
      <c r="AQ717" s="846" t="str">
        <f t="shared" si="213"/>
        <v>n/a</v>
      </c>
      <c r="AR717" s="618">
        <f>INDEX(Historical!$C$7:$C$1227,MATCH(B717,Historical!$B$7:$B$1249,0))*IF(AH717="n/a",1.03,IF(AH717&lt;0,1.01,IF(AH717&gt;10,1.1,(1+AH717/100))))</f>
        <v>2.2000000000000002</v>
      </c>
      <c r="AS717" s="844">
        <f t="shared" si="214"/>
        <v>2.4200000000000004</v>
      </c>
      <c r="AT717" s="844">
        <f t="shared" si="215"/>
        <v>2.6552240000000005</v>
      </c>
      <c r="AU717" s="844">
        <f t="shared" si="215"/>
        <v>2.9133117728000002</v>
      </c>
      <c r="AV717" s="844">
        <f t="shared" si="215"/>
        <v>3.1964856771161601</v>
      </c>
      <c r="AW717" s="618">
        <f t="shared" si="216"/>
        <v>13.385021449916161</v>
      </c>
      <c r="AX717" s="713">
        <f t="shared" si="217"/>
        <v>10.480793555646512</v>
      </c>
      <c r="AY717" s="891">
        <v>1.01</v>
      </c>
      <c r="AZ717" s="830">
        <v>23.75</v>
      </c>
      <c r="BA717" s="830">
        <v>-8</v>
      </c>
      <c r="BB717" s="830">
        <v>11.450000000000001</v>
      </c>
      <c r="BC717" s="830">
        <v>10.09</v>
      </c>
      <c r="BD717" s="865"/>
      <c r="BE717" s="594">
        <v>2018</v>
      </c>
      <c r="BF717" s="856">
        <f t="shared" si="218"/>
        <v>1</v>
      </c>
      <c r="BG717" s="840">
        <v>22</v>
      </c>
      <c r="BH717" s="823" t="s">
        <v>4455</v>
      </c>
      <c r="BI717" s="823" t="s">
        <v>4456</v>
      </c>
    </row>
    <row r="718" spans="1:61" s="822" customFormat="1" ht="12.75" hidden="1" customHeight="1" x14ac:dyDescent="0.2">
      <c r="A718" s="839" t="s">
        <v>5207</v>
      </c>
      <c r="B718" s="575" t="s">
        <v>1771</v>
      </c>
      <c r="C718" s="889" t="s">
        <v>107</v>
      </c>
      <c r="D718" s="889" t="s">
        <v>4205</v>
      </c>
      <c r="E718" s="699">
        <v>10</v>
      </c>
      <c r="F718" s="1153">
        <v>491</v>
      </c>
      <c r="G718" s="1153" t="s">
        <v>36</v>
      </c>
      <c r="H718" s="1153" t="s">
        <v>36</v>
      </c>
      <c r="I718" t="n">
        <v>47.49</v>
      </c>
      <c r="J718" s="618">
        <f t="shared" si="204"/>
        <v>3.4533586018109075</v>
      </c>
      <c r="K718" s="835">
        <v>0.41</v>
      </c>
      <c r="L718" s="845">
        <v>4</v>
      </c>
      <c r="M718" s="609">
        <f t="shared" si="205"/>
        <v>1.64</v>
      </c>
      <c r="N718" s="828" t="s">
        <v>634</v>
      </c>
      <c r="O718" s="700">
        <v>0.38</v>
      </c>
      <c r="P718" s="603">
        <v>44790</v>
      </c>
      <c r="Q718" s="603">
        <v>44798</v>
      </c>
      <c r="R718" s="609">
        <f t="shared" si="206"/>
        <v>7.8947368421052557</v>
      </c>
      <c r="S718" s="667">
        <f>IF(INDEX(Historical!$D$7:$D$1225,MATCH(B718,Historical!$B$7:$B$1249,0))=0,"n/a",(INDEX(Historical!$C$7:$C$1227,MATCH(B718,Historical!$B$7:$B$1249,0))/INDEX(Historical!$D$7:$D$1225,MATCH(B718,Historical!$B$7:$B$1249,0))-1)*100)</f>
        <v>5.8823529411764497</v>
      </c>
      <c r="T718" s="667">
        <f>IF(INDEX(Historical!$F$7:$F$1218,MATCH(B718,Historical!$B$7:$B$1249,0))=0,"n/a",((INDEX(Historical!$C$7:$C$1227,MATCH(B718,Historical!$B$7:$B$1249,0))/INDEX(Historical!$F$7:$F$1218,MATCH(B718,Historical!$B$7:$B$1249,0)))^(1/3)-1)*100)</f>
        <v>11.457607795906144</v>
      </c>
      <c r="U718" s="667">
        <f>IF(INDEX(Historical!$H$7:$H$1218,MATCH(B718,Historical!$B$7:$B$1249,0))=0,"n/a",((INDEX(Historical!$C$7:$C$1227,MATCH(B718,Historical!$B$7:$B$1249,0))/INDEX(Historical!$H$7:$H$1218,MATCH(B718,Historical!$B$7:$B$1249,0)))^(1/5)-1)*100)</f>
        <v>38.75252405774463</v>
      </c>
      <c r="V718" s="667">
        <f>IF(INDEX(Historical!$N$7:$N$1218,MATCH(B718,Historical!$B$7:$B$1249,0))=0,"n/a",((INDEX(Historical!$C$7:$C$1227,MATCH(B718,Historical!$B$7:$B$1249,0))/INDEX(Historical!$N$7:$N$1218,MATCH(B718,Historical!$B$7:$B$1249,0)))^(1/10)-1)*100)</f>
        <v>43.096908110525554</v>
      </c>
      <c r="W718" s="668">
        <f t="shared" si="207"/>
        <v>0.89919499464696184</v>
      </c>
      <c r="X718" s="669">
        <f t="shared" si="208"/>
        <v>1.3939756855303822</v>
      </c>
      <c r="Y718" s="640"/>
      <c r="Z718" s="618">
        <f t="shared" si="209"/>
        <v>31.00189035916824</v>
      </c>
      <c r="AA718" s="844">
        <f t="shared" si="210"/>
        <v>8.9773156899810971</v>
      </c>
      <c r="AB718" s="845">
        <v>12</v>
      </c>
      <c r="AC718" s="824">
        <v>5.29</v>
      </c>
      <c r="AD718" s="824" t="s">
        <v>135</v>
      </c>
      <c r="AE718" s="824">
        <v>3.12</v>
      </c>
      <c r="AF718" s="824">
        <v>1.79</v>
      </c>
      <c r="AG718" s="824">
        <v>14.399999999999999</v>
      </c>
      <c r="AH718" s="824">
        <v>124.50000000000001</v>
      </c>
      <c r="AI718" s="824">
        <v>18.68</v>
      </c>
      <c r="AJ718" s="824">
        <v>27.800000000000004</v>
      </c>
      <c r="AK718" s="824" t="s">
        <v>135</v>
      </c>
      <c r="AL718" s="836">
        <v>7600</v>
      </c>
      <c r="AM718" s="830">
        <v>0.2</v>
      </c>
      <c r="AN718" s="824">
        <v>0.15</v>
      </c>
      <c r="AO718" s="705">
        <f t="shared" si="211"/>
        <v>33.228566969574437</v>
      </c>
      <c r="AP718" s="706">
        <f t="shared" si="212"/>
        <v>42.205882659555535</v>
      </c>
      <c r="AQ718" s="846">
        <f t="shared" si="213"/>
        <v>-15.489921481869883</v>
      </c>
      <c r="AR718" s="618">
        <f>INDEX(Historical!$C$7:$C$1227,MATCH(B718,Historical!$B$7:$B$1249,0))*IF(AH718="n/a",1.03,IF(AH718&lt;0,1.01,IF(AH718&gt;10,1.1,(1+AH718/100))))</f>
        <v>1.5840000000000001</v>
      </c>
      <c r="AS718" s="844">
        <f t="shared" si="214"/>
        <v>1.7424000000000002</v>
      </c>
      <c r="AT718" s="844">
        <f t="shared" si="215"/>
        <v>1.7946720000000003</v>
      </c>
      <c r="AU718" s="844">
        <f t="shared" si="215"/>
        <v>1.8485121600000003</v>
      </c>
      <c r="AV718" s="844">
        <f t="shared" si="215"/>
        <v>1.9039675248000003</v>
      </c>
      <c r="AW718" s="618">
        <f t="shared" si="216"/>
        <v>8.8735516848000007</v>
      </c>
      <c r="AX718" s="713">
        <f t="shared" si="217"/>
        <v>18.685095145925459</v>
      </c>
      <c r="AY718" s="891">
        <v>1.1599999999999999</v>
      </c>
      <c r="AZ718" s="830">
        <v>11.25</v>
      </c>
      <c r="BA718" s="830">
        <v>-31.31</v>
      </c>
      <c r="BB718" s="830">
        <v>0.54</v>
      </c>
      <c r="BC718" s="830">
        <v>-8.7900000000000009</v>
      </c>
      <c r="BD718" s="865"/>
      <c r="BE718" s="594">
        <v>2013</v>
      </c>
      <c r="BF718" s="856">
        <f t="shared" si="218"/>
        <v>1</v>
      </c>
      <c r="BG718" s="840">
        <v>0.89999999999999991</v>
      </c>
      <c r="BH718" s="823" t="s">
        <v>4455</v>
      </c>
      <c r="BI718" s="823" t="s">
        <v>4456</v>
      </c>
    </row>
    <row r="719" spans="1:61" s="822" customFormat="1" ht="12.75" hidden="1" customHeight="1" x14ac:dyDescent="0.2">
      <c r="A719" s="838" t="s">
        <v>1772</v>
      </c>
      <c r="B719" s="833" t="s">
        <v>1773</v>
      </c>
      <c r="C719" s="889" t="s">
        <v>152</v>
      </c>
      <c r="D719" s="889" t="s">
        <v>4215</v>
      </c>
      <c r="E719" s="699">
        <v>10</v>
      </c>
      <c r="F719" s="1153">
        <v>457</v>
      </c>
      <c r="G719" s="1153" t="s">
        <v>105</v>
      </c>
      <c r="H719" s="1153" t="s">
        <v>105</v>
      </c>
      <c r="I719" t="n">
        <v>153.39</v>
      </c>
      <c r="J719" s="618">
        <f t="shared" si="204"/>
        <v>0.84751287567638067</v>
      </c>
      <c r="K719" s="835">
        <v>0.32500000000000001</v>
      </c>
      <c r="L719" s="845">
        <v>4</v>
      </c>
      <c r="M719" s="609">
        <f t="shared" si="205"/>
        <v>1.3</v>
      </c>
      <c r="N719" s="828" t="s">
        <v>118</v>
      </c>
      <c r="O719" s="700">
        <v>0.25</v>
      </c>
      <c r="P719" s="603">
        <v>44580</v>
      </c>
      <c r="Q719" s="603">
        <v>44621</v>
      </c>
      <c r="R719" s="609">
        <f t="shared" si="206"/>
        <v>30.000000000000004</v>
      </c>
      <c r="S719" s="667">
        <f>IF(INDEX(Historical!$D$7:$D$1225,MATCH(B719,Historical!$B$7:$B$1249,0))=0,"n/a",(INDEX(Historical!$C$7:$C$1227,MATCH(B719,Historical!$B$7:$B$1249,0))/INDEX(Historical!$D$7:$D$1225,MATCH(B719,Historical!$B$7:$B$1249,0))-1)*100)</f>
        <v>25</v>
      </c>
      <c r="T719" s="667">
        <f>IF(INDEX(Historical!$F$7:$F$1218,MATCH(B719,Historical!$B$7:$B$1249,0))=0,"n/a",((INDEX(Historical!$C$7:$C$1227,MATCH(B719,Historical!$B$7:$B$1249,0))/INDEX(Historical!$F$7:$F$1218,MATCH(B719,Historical!$B$7:$B$1249,0)))^(1/3)-1)*100)</f>
        <v>25.657906854858958</v>
      </c>
      <c r="U719" s="667">
        <f>IF(INDEX(Historical!$H$7:$H$1218,MATCH(B719,Historical!$B$7:$B$1249,0))=0,"n/a",((INDEX(Historical!$C$7:$C$1227,MATCH(B719,Historical!$B$7:$B$1249,0))/INDEX(Historical!$H$7:$H$1218,MATCH(B719,Historical!$B$7:$B$1249,0)))^(1/5)-1)*100)</f>
        <v>21.350977971820974</v>
      </c>
      <c r="V719" s="667" t="str">
        <f>IF(INDEX(Historical!$N$7:$N$1218,MATCH(B719,Historical!$B$7:$B$1249,0))=0,"n/a",((INDEX(Historical!$C$7:$C$1227,MATCH(B719,Historical!$B$7:$B$1249,0))/INDEX(Historical!$N$7:$N$1218,MATCH(B719,Historical!$B$7:$B$1249,0)))^(1/10)-1)*100)</f>
        <v>n/a</v>
      </c>
      <c r="W719" s="668" t="str">
        <f t="shared" si="207"/>
        <v>n/a</v>
      </c>
      <c r="X719" s="669">
        <f t="shared" si="208"/>
        <v>1.0167132367533798</v>
      </c>
      <c r="Y719" s="628"/>
      <c r="Z719" s="618">
        <f t="shared" si="209"/>
        <v>29.680365296803657</v>
      </c>
      <c r="AA719" s="844">
        <f t="shared" si="210"/>
        <v>35.020547945205479</v>
      </c>
      <c r="AB719" s="845">
        <v>12</v>
      </c>
      <c r="AC719" s="824">
        <v>4.38</v>
      </c>
      <c r="AD719" s="824">
        <v>3.35</v>
      </c>
      <c r="AE719" s="824">
        <v>8.5</v>
      </c>
      <c r="AF719" s="824">
        <v>14.83</v>
      </c>
      <c r="AG719" s="824">
        <v>44.800000000000004</v>
      </c>
      <c r="AH719" s="824">
        <v>24.8</v>
      </c>
      <c r="AI719" s="824">
        <v>10.7</v>
      </c>
      <c r="AJ719" s="824">
        <v>21</v>
      </c>
      <c r="AK719" s="824">
        <v>10.07</v>
      </c>
      <c r="AL719" s="836">
        <v>68070</v>
      </c>
      <c r="AM719" s="830">
        <v>0.26</v>
      </c>
      <c r="AN719" s="824">
        <v>1.41</v>
      </c>
      <c r="AO719" s="705">
        <f t="shared" si="211"/>
        <v>-12.822057097708125</v>
      </c>
      <c r="AP719" s="706">
        <f t="shared" si="212"/>
        <v>22.198490847497354</v>
      </c>
      <c r="AQ719" s="846">
        <f t="shared" si="213"/>
        <v>380.44179947090697</v>
      </c>
      <c r="AR719" s="618">
        <f>INDEX(Historical!$C$7:$C$1227,MATCH(B719,Historical!$B$7:$B$1249,0))*IF(AH719="n/a",1.03,IF(AH719&lt;0,1.01,IF(AH719&gt;10,1.1,(1+AH719/100))))</f>
        <v>1.1000000000000001</v>
      </c>
      <c r="AS719" s="844">
        <f t="shared" si="214"/>
        <v>1.2100000000000002</v>
      </c>
      <c r="AT719" s="844">
        <f t="shared" si="215"/>
        <v>1.3310000000000004</v>
      </c>
      <c r="AU719" s="844">
        <f t="shared" si="215"/>
        <v>1.4641000000000006</v>
      </c>
      <c r="AV719" s="844">
        <f t="shared" si="215"/>
        <v>1.6105100000000008</v>
      </c>
      <c r="AW719" s="618">
        <f t="shared" si="216"/>
        <v>6.7156100000000025</v>
      </c>
      <c r="AX719" s="713">
        <f t="shared" si="217"/>
        <v>4.3781276484777383</v>
      </c>
      <c r="AY719" s="891">
        <v>0.72</v>
      </c>
      <c r="AZ719" s="830">
        <v>24.16</v>
      </c>
      <c r="BA719" s="830">
        <v>-38.159999999999997</v>
      </c>
      <c r="BB719" s="830">
        <v>4.38</v>
      </c>
      <c r="BC719" s="830">
        <v>-8.7200000000000006</v>
      </c>
      <c r="BD719" s="865"/>
      <c r="BE719" s="594">
        <v>2013</v>
      </c>
      <c r="BF719" s="856">
        <f t="shared" si="218"/>
        <v>1</v>
      </c>
      <c r="BG719" s="840">
        <v>15</v>
      </c>
      <c r="BH719" s="823" t="s">
        <v>4455</v>
      </c>
      <c r="BI719" s="823" t="s">
        <v>4456</v>
      </c>
    </row>
    <row r="720" spans="1:61" s="681" customFormat="1" ht="13.5" thickBot="1" x14ac:dyDescent="0.25">
      <c r="B720" s="786"/>
      <c r="E720" s="787"/>
      <c r="F720" s="774"/>
      <c r="J720" s="696"/>
      <c r="L720" s="775"/>
      <c r="M720" s="774"/>
      <c r="N720" s="774"/>
      <c r="O720" s="696"/>
      <c r="R720" s="774"/>
      <c r="S720" s="776"/>
      <c r="T720" s="776"/>
      <c r="U720" s="776"/>
      <c r="V720" s="776"/>
      <c r="W720" s="776"/>
      <c r="X720" s="776"/>
      <c r="Y720" s="786"/>
      <c r="Z720" s="696"/>
      <c r="AC720" s="777"/>
      <c r="AD720" s="777"/>
      <c r="AE720" s="777"/>
      <c r="AF720" s="777"/>
      <c r="AG720" s="777"/>
      <c r="AH720" s="777"/>
      <c r="AI720" s="777"/>
      <c r="AJ720" s="777"/>
      <c r="AK720" s="777"/>
      <c r="AL720" s="777"/>
      <c r="AM720" s="777"/>
      <c r="AN720" s="777"/>
      <c r="AO720" s="696"/>
      <c r="AR720" s="778"/>
      <c r="AS720" s="779"/>
      <c r="AT720" s="779"/>
      <c r="AU720" s="779"/>
      <c r="AV720" s="779"/>
      <c r="AW720" s="778"/>
      <c r="AX720" s="779"/>
      <c r="AY720" s="696"/>
      <c r="BD720" s="787"/>
      <c r="BE720" s="774"/>
      <c r="BF720" s="774"/>
      <c r="BI720" s="823"/>
    </row>
    <row r="721" spans="1:61" x14ac:dyDescent="0.2">
      <c r="A721" s="822" t="s">
        <v>4159</v>
      </c>
      <c r="B721" s="624">
        <f>COUNTA(B7:B719)</f>
        <v>713</v>
      </c>
      <c r="C721" s="823"/>
      <c r="D721" s="823"/>
      <c r="E721" s="792">
        <f>AVERAGE(E7:E719)</f>
        <v>17.387096774193548</v>
      </c>
      <c r="G721" s="823"/>
      <c r="H721" s="823"/>
      <c r="I721" s="780">
        <f>AVERAGE(I7:I719)</f>
        <v>108.60275596072935</v>
      </c>
      <c r="J721" s="781">
        <f>AVERAGE(J7:J719)</f>
        <v>2.7535896345895297</v>
      </c>
      <c r="K721" s="788">
        <f>AVERAGE(K7:K719)</f>
        <v>0.56091275876577873</v>
      </c>
      <c r="M721" s="780">
        <f>AVERAGE(M7:M719)</f>
        <v>2.1613020532959339</v>
      </c>
      <c r="O721" s="788">
        <f>AVERAGE(O7:O719)</f>
        <v>0.51396323535405775</v>
      </c>
      <c r="P721" s="823"/>
      <c r="Q721" s="823"/>
      <c r="R721" s="780">
        <f t="shared" ref="R721:X721" si="219">AVERAGE(R7:R719)</f>
        <v>9.3842100369963415</v>
      </c>
      <c r="S721" s="789">
        <f t="shared" si="219"/>
        <v>9.1373491710368349</v>
      </c>
      <c r="T721" s="789">
        <f t="shared" si="219"/>
        <v>10.830495831504598</v>
      </c>
      <c r="U721" s="789">
        <f t="shared" si="219"/>
        <v>11.055073246707591</v>
      </c>
      <c r="V721" s="789">
        <f t="shared" si="219"/>
        <v>10.912962428696984</v>
      </c>
      <c r="W721" s="790">
        <f t="shared" si="219"/>
        <v>1.0801289354506924</v>
      </c>
      <c r="X721" s="791">
        <f t="shared" si="219"/>
        <v>1.5575159447144173</v>
      </c>
      <c r="Y721" s="823"/>
      <c r="Z721" s="781">
        <f>AVERAGE(Z7:Z719)</f>
        <v>65.613434750685158</v>
      </c>
      <c r="AA721" s="780">
        <f>AVERAGE(AA7:AA719)</f>
        <v>23.707166191046745</v>
      </c>
      <c r="AB721" s="672"/>
      <c r="AC721" s="780">
        <f t="shared" ref="AC721:BC721" si="220">AVERAGE(AC7:AC719)</f>
        <v>5.7241107871720125</v>
      </c>
      <c r="AD721" s="780">
        <f t="shared" si="220"/>
        <v>6.2953903345724909</v>
      </c>
      <c r="AE721" s="780">
        <f t="shared" si="220"/>
        <v>3.7648688046647223</v>
      </c>
      <c r="AF721" s="780">
        <f t="shared" si="220"/>
        <v>5.0002560240963918</v>
      </c>
      <c r="AG721" s="780">
        <f t="shared" si="220"/>
        <v>20.456498516320483</v>
      </c>
      <c r="AH721" s="780">
        <f t="shared" si="220"/>
        <v>69.327712609970646</v>
      </c>
      <c r="AI721" s="780">
        <f t="shared" si="220"/>
        <v>11.338869969040243</v>
      </c>
      <c r="AJ721" s="780">
        <f t="shared" si="220"/>
        <v>15.581835535976508</v>
      </c>
      <c r="AK721" s="780">
        <f t="shared" si="220"/>
        <v>9.0162289562289502</v>
      </c>
      <c r="AL721" s="918">
        <f t="shared" si="220"/>
        <v>36892.023411078706</v>
      </c>
      <c r="AM721" s="780">
        <f t="shared" si="220"/>
        <v>2.504377745241579</v>
      </c>
      <c r="AN721" s="780">
        <f t="shared" si="220"/>
        <v>1.1244748858447482</v>
      </c>
      <c r="AO721" s="873">
        <f t="shared" si="220"/>
        <v>-9.9947261220720183</v>
      </c>
      <c r="AP721" s="780">
        <f t="shared" si="220"/>
        <v>13.830315208959179</v>
      </c>
      <c r="AQ721" s="907">
        <f t="shared" si="220"/>
        <v>86.495756848212977</v>
      </c>
      <c r="AR721" s="906">
        <f t="shared" si="220"/>
        <v>2.0560466631433729</v>
      </c>
      <c r="AS721" s="780">
        <f t="shared" si="220"/>
        <v>2.1692116898689191</v>
      </c>
      <c r="AT721" s="780">
        <f t="shared" si="220"/>
        <v>2.3125142975906505</v>
      </c>
      <c r="AU721" s="780">
        <f t="shared" si="220"/>
        <v>2.4677109558798369</v>
      </c>
      <c r="AV721" s="780">
        <f t="shared" si="220"/>
        <v>2.6358761542213931</v>
      </c>
      <c r="AW721" s="780">
        <f t="shared" si="220"/>
        <v>11.641359760704169</v>
      </c>
      <c r="AX721" s="907">
        <f t="shared" si="220"/>
        <v>14.945206823045012</v>
      </c>
      <c r="AY721" s="906">
        <f t="shared" si="220"/>
        <v>0.90776798825256988</v>
      </c>
      <c r="AZ721" s="780">
        <f t="shared" si="220"/>
        <v>28.922607265235193</v>
      </c>
      <c r="BA721" s="780">
        <f t="shared" si="220"/>
        <v>-16.308481455517885</v>
      </c>
      <c r="BB721" s="780">
        <f t="shared" si="220"/>
        <v>7.4629603256637829</v>
      </c>
      <c r="BC721" s="907">
        <f t="shared" si="220"/>
        <v>3.8627969440615613</v>
      </c>
      <c r="BD721" s="780"/>
      <c r="BE721" s="672">
        <f>AVERAGE(BE7:BE719)</f>
        <v>2005.6816269284714</v>
      </c>
      <c r="BF721" s="780">
        <f>AVERAGE(BF7:BF719)</f>
        <v>1.9074333800841514</v>
      </c>
      <c r="BG721" s="780">
        <f>AVERAGE(BG7:BG719)</f>
        <v>6.5637925925925895</v>
      </c>
    </row>
    <row r="722" spans="1:61" x14ac:dyDescent="0.2">
      <c r="A722" s="823" t="s">
        <v>387</v>
      </c>
      <c r="B722" s="624">
        <f>COUNTIF($E$7:$E$719,"&gt;=25")</f>
        <v>144</v>
      </c>
      <c r="C722" s="823"/>
      <c r="D722" s="823"/>
      <c r="E722" s="792">
        <f>AVERAGEIF($E$7:$E$719,"&gt;=25")</f>
        <v>40.770833333333336</v>
      </c>
      <c r="G722" s="823"/>
      <c r="H722" s="823"/>
      <c r="I722" s="792">
        <f>AVERAGEIF($E$7:$E$719,"&gt;=25",I7:I719)</f>
        <v>120.78625000000001</v>
      </c>
      <c r="J722" s="781">
        <f>AVERAGEIF($E$7:$E$719,"&gt;=25",J7:J719)</f>
        <v>2.5342950769327386</v>
      </c>
      <c r="K722" s="788">
        <f>AVERAGEIF($E$7:$E$719,"&gt;=25",K7:K719)</f>
        <v>0.64768263888888877</v>
      </c>
      <c r="L722" s="780"/>
      <c r="M722" s="780">
        <f>AVERAGEIF($E$7:$E$719,"&gt;=25",M7:M719)</f>
        <v>2.4633972222222211</v>
      </c>
      <c r="N722" s="780"/>
      <c r="O722" s="788">
        <f>AVERAGEIF($E$7:$E$719,"&gt;=25",O7:O719)</f>
        <v>0.60499290722761623</v>
      </c>
      <c r="P722" s="823"/>
      <c r="Q722" s="823"/>
      <c r="R722" s="780">
        <f t="shared" ref="R722:X722" si="221">AVERAGEIF($E$7:$E$719,"&gt;=25",R7:R719)</f>
        <v>6.9041670459147131</v>
      </c>
      <c r="S722" s="780">
        <f t="shared" si="221"/>
        <v>5.4807651971289015</v>
      </c>
      <c r="T722" s="780">
        <f t="shared" si="221"/>
        <v>6.3067722408129319</v>
      </c>
      <c r="U722" s="780">
        <f t="shared" si="221"/>
        <v>6.7608975124995911</v>
      </c>
      <c r="V722" s="780">
        <f t="shared" si="221"/>
        <v>7.6365705084856863</v>
      </c>
      <c r="W722" s="791">
        <f t="shared" si="221"/>
        <v>0.92577537603494042</v>
      </c>
      <c r="X722" s="791">
        <f t="shared" si="221"/>
        <v>1.2922990153795382</v>
      </c>
      <c r="Y722" s="823"/>
      <c r="Z722" s="781">
        <f>AVERAGEIF($E$7:$E$719,"&gt;=25",Z7:Z719)</f>
        <v>58.150680589438984</v>
      </c>
      <c r="AA722" s="780">
        <f>AVERAGEIF($E$7:$E$719,"&gt;=25",AA7:AA719)</f>
        <v>24.695379397942219</v>
      </c>
      <c r="AB722" s="780"/>
      <c r="AC722" s="780">
        <f t="shared" ref="AC722:BC722" si="222">AVERAGEIF($E$7:$E$719,"&gt;=25",AC7:AC719)</f>
        <v>5.1167647058823533</v>
      </c>
      <c r="AD722" s="780">
        <f t="shared" si="222"/>
        <v>4.4019658119658116</v>
      </c>
      <c r="AE722" s="780">
        <f t="shared" si="222"/>
        <v>3.7848529411764691</v>
      </c>
      <c r="AF722" s="780">
        <f t="shared" si="222"/>
        <v>6.6661363636363609</v>
      </c>
      <c r="AG722" s="780">
        <f t="shared" si="222"/>
        <v>24.019548872180454</v>
      </c>
      <c r="AH722" s="780">
        <f t="shared" si="222"/>
        <v>49.742647058823543</v>
      </c>
      <c r="AI722" s="780">
        <f t="shared" si="222"/>
        <v>8.8521374045801497</v>
      </c>
      <c r="AJ722" s="780">
        <f t="shared" si="222"/>
        <v>11.702941176470587</v>
      </c>
      <c r="AK722" s="780">
        <f t="shared" si="222"/>
        <v>9.4295999999999971</v>
      </c>
      <c r="AL722" s="918">
        <f t="shared" si="222"/>
        <v>45186.485073529417</v>
      </c>
      <c r="AM722" s="780">
        <f t="shared" si="222"/>
        <v>1.9072058823529408</v>
      </c>
      <c r="AN722" s="903">
        <f t="shared" si="222"/>
        <v>1.1415909090909093</v>
      </c>
      <c r="AO722" s="780">
        <f t="shared" si="222"/>
        <v>-15.315088457898677</v>
      </c>
      <c r="AP722" s="780">
        <f t="shared" si="222"/>
        <v>9.2951925894323324</v>
      </c>
      <c r="AQ722" s="903">
        <f t="shared" si="222"/>
        <v>132.83366503531752</v>
      </c>
      <c r="AR722" s="780">
        <f t="shared" si="222"/>
        <v>2.3894566361785334</v>
      </c>
      <c r="AS722" s="780">
        <f t="shared" si="222"/>
        <v>2.533507004868611</v>
      </c>
      <c r="AT722" s="780">
        <f t="shared" si="222"/>
        <v>2.7055193494859342</v>
      </c>
      <c r="AU722" s="780">
        <f t="shared" si="222"/>
        <v>2.8917894420558392</v>
      </c>
      <c r="AV722" s="780">
        <f t="shared" si="222"/>
        <v>3.0936024346358355</v>
      </c>
      <c r="AW722" s="780">
        <f t="shared" si="222"/>
        <v>13.613874867224748</v>
      </c>
      <c r="AX722" s="903">
        <f t="shared" si="222"/>
        <v>14.043879992224021</v>
      </c>
      <c r="AY722" s="780">
        <f t="shared" si="222"/>
        <v>0.84536764705882383</v>
      </c>
      <c r="AZ722" s="780">
        <f t="shared" si="222"/>
        <v>29.074632352941176</v>
      </c>
      <c r="BA722" s="780">
        <f t="shared" si="222"/>
        <v>-12.939485294117654</v>
      </c>
      <c r="BB722" s="780">
        <f t="shared" si="222"/>
        <v>8.3799264705882379</v>
      </c>
      <c r="BC722" s="903">
        <f t="shared" si="222"/>
        <v>5.9388235294117653</v>
      </c>
      <c r="BD722" s="780"/>
      <c r="BE722" s="672">
        <f>AVERAGEIF($E$7:$E$719,"&gt;=25",BE7:BE719)</f>
        <v>1982.5486111111111</v>
      </c>
      <c r="BF722" s="780">
        <f>AVERAGEIF($E$7:$E$719,"&gt;=25",BF7:BF719)</f>
        <v>4.5902777777777777</v>
      </c>
      <c r="BG722" s="780">
        <f>AVERAGEIF($E$7:$E$719,"&gt;=25",BG7:BG719)</f>
        <v>7.0338345864661678</v>
      </c>
    </row>
    <row r="723" spans="1:61" x14ac:dyDescent="0.2">
      <c r="A723" s="823" t="s">
        <v>388</v>
      </c>
      <c r="B723" s="624">
        <f>COUNTIFS($E$7:$E$719,"&lt;25",$E$7:$E$719,"&gt;=10")</f>
        <v>362</v>
      </c>
      <c r="C723" s="823"/>
      <c r="D723" s="823"/>
      <c r="E723" s="792">
        <f>AVERAGEIFS($E$7:$E$719,$E$7:$E$719,"&lt;25",$E$7:$E$719,"&gt;=10")</f>
        <v>13.878453038674033</v>
      </c>
      <c r="G723" s="823"/>
      <c r="H723" s="823"/>
      <c r="I723" s="792">
        <f>AVERAGEIFS(I7:I719,$E$7:$E$719,"&lt;25",$E$7:$E$719,"&gt;=10")</f>
        <v>117.33555248618786</v>
      </c>
      <c r="J723" s="781">
        <f>AVERAGEIFS(J7:J719,$E$7:$E$719,"&lt;25",$E$7:$E$719,"&gt;=10")</f>
        <v>2.7701995992281736</v>
      </c>
      <c r="K723" s="788">
        <f>AVERAGEIFS(K7:K719,$E$7:$E$719,"&lt;25",$E$7:$E$719,"&gt;=10")</f>
        <v>0.58960874861878465</v>
      </c>
      <c r="L723" s="780"/>
      <c r="M723" s="780">
        <f>AVERAGEIFS(M7:M719,$E$7:$E$719,"&lt;25",$E$7:$E$719,"&gt;=10")</f>
        <v>2.2983182430939224</v>
      </c>
      <c r="N723" s="780"/>
      <c r="O723" s="788">
        <f>AVERAGEIFS(O7:O719,$E$7:$E$719,"&lt;25",$E$7:$E$719,"&gt;=10")</f>
        <v>0.53752891344383058</v>
      </c>
      <c r="P723" s="823"/>
      <c r="Q723" s="823"/>
      <c r="R723" s="780">
        <f t="shared" ref="R723:X723" si="223">AVERAGEIFS(R7:R719,$E$7:$E$719,"&lt;25",$E$7:$E$719,"&gt;=10")</f>
        <v>9.3805206544775697</v>
      </c>
      <c r="S723" s="780">
        <f t="shared" si="223"/>
        <v>8.6831178260278996</v>
      </c>
      <c r="T723" s="780">
        <f t="shared" si="223"/>
        <v>9.6469743493080991</v>
      </c>
      <c r="U723" s="780">
        <f t="shared" si="223"/>
        <v>10.557345996602603</v>
      </c>
      <c r="V723" s="780">
        <f t="shared" si="223"/>
        <v>13.044399939941609</v>
      </c>
      <c r="W723" s="791">
        <f t="shared" si="223"/>
        <v>0.84191130943478576</v>
      </c>
      <c r="X723" s="791">
        <f t="shared" si="223"/>
        <v>1.7137826183258564</v>
      </c>
      <c r="Y723" s="823"/>
      <c r="Z723" s="781">
        <f>AVERAGEIFS(Z7:Z719,$E$7:$E$719,"&lt;25",$E$7:$E$719,"&gt;=10")</f>
        <v>79.267286493791673</v>
      </c>
      <c r="AA723" s="780">
        <f>AVERAGEIFS(AA7:AA719,$E$7:$E$719,"&lt;25",$E$7:$E$719,"&gt;=10")</f>
        <v>26.320851356031078</v>
      </c>
      <c r="AB723" s="780"/>
      <c r="AC723" s="780">
        <f t="shared" ref="AC723:BC723" si="224">AVERAGEIFS(AC7:AC719,$E$7:$E$719,"&lt;25",$E$7:$E$719,"&gt;=10")</f>
        <v>6.3186705202312128</v>
      </c>
      <c r="AD723" s="780">
        <f t="shared" si="224"/>
        <v>7.0870260223048342</v>
      </c>
      <c r="AE723" s="780">
        <f t="shared" si="224"/>
        <v>3.6645086705202319</v>
      </c>
      <c r="AF723" s="780">
        <f t="shared" si="224"/>
        <v>5.3973134328358192</v>
      </c>
      <c r="AG723" s="780">
        <f t="shared" si="224"/>
        <v>20.616403508771953</v>
      </c>
      <c r="AH723" s="780">
        <f t="shared" si="224"/>
        <v>72.021159420289877</v>
      </c>
      <c r="AI723" s="780">
        <f t="shared" si="224"/>
        <v>11.241199999999997</v>
      </c>
      <c r="AJ723" s="780">
        <f t="shared" si="224"/>
        <v>14.890872093023257</v>
      </c>
      <c r="AK723" s="780">
        <f t="shared" si="224"/>
        <v>8.744304635761587</v>
      </c>
      <c r="AL723" s="918">
        <f t="shared" si="224"/>
        <v>42891.034161849697</v>
      </c>
      <c r="AM723" s="780">
        <f t="shared" si="224"/>
        <v>2.1736811594202932</v>
      </c>
      <c r="AN723" s="903">
        <f t="shared" si="224"/>
        <v>1.250692771084337</v>
      </c>
      <c r="AO723" s="780">
        <f t="shared" si="224"/>
        <v>-12.862751321006135</v>
      </c>
      <c r="AP723" s="780">
        <f t="shared" si="224"/>
        <v>13.327545595830768</v>
      </c>
      <c r="AQ723" s="903">
        <f t="shared" si="224"/>
        <v>92.049529598320959</v>
      </c>
      <c r="AR723" s="780">
        <f t="shared" si="224"/>
        <v>2.1786799846542766</v>
      </c>
      <c r="AS723" s="780">
        <f t="shared" si="224"/>
        <v>2.2961533674638877</v>
      </c>
      <c r="AT723" s="780">
        <f t="shared" si="224"/>
        <v>2.4412802025350366</v>
      </c>
      <c r="AU723" s="780">
        <f t="shared" si="224"/>
        <v>2.5982879057507517</v>
      </c>
      <c r="AV723" s="780">
        <f t="shared" si="224"/>
        <v>2.7682423100151734</v>
      </c>
      <c r="AW723" s="780">
        <f t="shared" si="224"/>
        <v>12.282643770419128</v>
      </c>
      <c r="AX723" s="903">
        <f t="shared" si="224"/>
        <v>15.022733065823681</v>
      </c>
      <c r="AY723" s="780">
        <f t="shared" si="224"/>
        <v>0.91128279883381891</v>
      </c>
      <c r="AZ723" s="780">
        <f t="shared" si="224"/>
        <v>28.724275048169574</v>
      </c>
      <c r="BA723" s="780">
        <f t="shared" si="224"/>
        <v>-16.023227038959305</v>
      </c>
      <c r="BB723" s="780">
        <f t="shared" si="224"/>
        <v>7.5379431577521485</v>
      </c>
      <c r="BC723" s="903">
        <f t="shared" si="224"/>
        <v>3.9454755765594469</v>
      </c>
      <c r="BD723" s="780"/>
      <c r="BE723" s="672">
        <f>AVERAGEIFS(BE7:BE719,$E$7:$E$719,"&lt;25",$E$7:$E$719,"&gt;=10")</f>
        <v>2009.1740331491712</v>
      </c>
      <c r="BF723" s="780">
        <f>AVERAGEIFS(BF7:BF719,$E$7:$E$719,"&lt;25",$E$7:$E$719,"&gt;=10")</f>
        <v>1.3591160220994476</v>
      </c>
      <c r="BG723" s="780">
        <f>AVERAGEIFS(BG7:BG719,$E$7:$E$719,"&lt;25",$E$7:$E$719,"&gt;=10")</f>
        <v>6.5004373177842583</v>
      </c>
    </row>
    <row r="724" spans="1:61" x14ac:dyDescent="0.2">
      <c r="A724" s="838" t="s">
        <v>852</v>
      </c>
      <c r="B724" s="624">
        <f>COUNTIF($E$7:$E$719,"&lt;10")</f>
        <v>207</v>
      </c>
      <c r="C724" s="852"/>
      <c r="D724" s="10"/>
      <c r="E724" s="792">
        <f>AVERAGEIF($E$7:$E$719,"&lt;10")</f>
        <v>7.2560386473429954</v>
      </c>
      <c r="G724" s="823"/>
      <c r="H724" s="823"/>
      <c r="I724" s="792">
        <f>AVERAGEIF($E$7:$E$719,"&lt;10",I7:I719)</f>
        <v>84.855434782608697</v>
      </c>
      <c r="J724" s="781">
        <f>AVERAGEIF($E$7:$E$719,"&lt;10",J7:J719)</f>
        <v>2.8770949925769136</v>
      </c>
      <c r="K724" s="788">
        <f>AVERAGEIF($E$7:$E$719,"&lt;10",K7:K719)</f>
        <v>0.45036777777777781</v>
      </c>
      <c r="L724" s="780"/>
      <c r="M724" s="780">
        <f>AVERAGEIF($E$7:$E$719,"&lt;10",M7:M719)</f>
        <v>1.7115360386473433</v>
      </c>
      <c r="N724" s="780"/>
      <c r="O724" s="788">
        <f>AVERAGEIF($E$7:$E$719,"&lt;10",O7:O719)</f>
        <v>0.40942677053140109</v>
      </c>
      <c r="P724" s="823"/>
      <c r="Q724" s="823"/>
      <c r="R724" s="780">
        <f t="shared" ref="R724:X724" si="225">AVERAGEIF($E$7:$E$719,"&lt;10",R7:R719)</f>
        <v>11.115909298771973</v>
      </c>
      <c r="S724" s="780">
        <f t="shared" si="225"/>
        <v>12.475416026766172</v>
      </c>
      <c r="T724" s="780">
        <f t="shared" si="225"/>
        <v>16.047167201624109</v>
      </c>
      <c r="U724" s="780">
        <f t="shared" si="225"/>
        <v>15.516182577791113</v>
      </c>
      <c r="V724" s="780">
        <f t="shared" si="225"/>
        <v>9.034697962262964</v>
      </c>
      <c r="W724" s="791">
        <f t="shared" si="225"/>
        <v>2.0538305345761008</v>
      </c>
      <c r="X724" s="791">
        <f t="shared" si="225"/>
        <v>1.4489016878847727</v>
      </c>
      <c r="Y724" s="823"/>
      <c r="Z724" s="781">
        <f>AVERAGEIF($E$7:$E$719,"&lt;10",Z7:Z719)</f>
        <v>47.725535094902156</v>
      </c>
      <c r="AA724" s="780">
        <f>AVERAGEIF($E$7:$E$719,"&lt;10",AA7:AA719)</f>
        <v>18.684005990475441</v>
      </c>
      <c r="AB724" s="780"/>
      <c r="AC724" s="780">
        <f t="shared" ref="AC724:BC724" si="226">AVERAGEIF($E$7:$E$719,"&lt;10",AC7:AC719)</f>
        <v>5.120588235294119</v>
      </c>
      <c r="AD724" s="780">
        <f t="shared" si="226"/>
        <v>6.3518421052631551</v>
      </c>
      <c r="AE724" s="780">
        <f t="shared" si="226"/>
        <v>3.9217647058823526</v>
      </c>
      <c r="AF724" s="780">
        <f t="shared" si="226"/>
        <v>3.2088324873096434</v>
      </c>
      <c r="AG724" s="780">
        <f t="shared" si="226"/>
        <v>17.800351758793969</v>
      </c>
      <c r="AH724" s="780">
        <f t="shared" si="226"/>
        <v>77.956218905472667</v>
      </c>
      <c r="AI724" s="780">
        <f t="shared" si="226"/>
        <v>13.220473684210521</v>
      </c>
      <c r="AJ724" s="780">
        <f t="shared" si="226"/>
        <v>19.388905472636822</v>
      </c>
      <c r="AK724" s="780">
        <f t="shared" si="226"/>
        <v>9.1985628742514987</v>
      </c>
      <c r="AL724" s="918">
        <f t="shared" si="226"/>
        <v>21187.589558823536</v>
      </c>
      <c r="AM724" s="780">
        <f t="shared" si="226"/>
        <v>3.4712376237623777</v>
      </c>
      <c r="AN724" s="903">
        <f t="shared" si="226"/>
        <v>0.89564766839378218</v>
      </c>
      <c r="AO724" s="780">
        <f t="shared" si="226"/>
        <v>-0.31070372889267761</v>
      </c>
      <c r="AP724" s="780">
        <f t="shared" si="226"/>
        <v>18.495456310435934</v>
      </c>
      <c r="AQ724" s="903">
        <f t="shared" si="226"/>
        <v>46.137330000129808</v>
      </c>
      <c r="AR724" s="780">
        <f t="shared" si="226"/>
        <v>1.6096490858293078</v>
      </c>
      <c r="AS724" s="780">
        <f t="shared" si="226"/>
        <v>1.6937942374566823</v>
      </c>
      <c r="AT724" s="780">
        <f t="shared" si="226"/>
        <v>1.8139346596061636</v>
      </c>
      <c r="AU724" s="780">
        <f t="shared" si="226"/>
        <v>1.9443478744179268</v>
      </c>
      <c r="AV724" s="780">
        <f t="shared" si="226"/>
        <v>2.0859769620618422</v>
      </c>
      <c r="AW724" s="780">
        <f t="shared" si="226"/>
        <v>9.147702819371931</v>
      </c>
      <c r="AX724" s="903">
        <f t="shared" si="226"/>
        <v>15.436639498177188</v>
      </c>
      <c r="AY724" s="780">
        <f t="shared" si="226"/>
        <v>0.94381188118811865</v>
      </c>
      <c r="AZ724" s="780">
        <f t="shared" si="226"/>
        <v>29.157644202375813</v>
      </c>
      <c r="BA724" s="780">
        <f t="shared" si="226"/>
        <v>-19.038292759830192</v>
      </c>
      <c r="BB724" s="780">
        <f t="shared" si="226"/>
        <v>6.724472798152525</v>
      </c>
      <c r="BC724" s="903">
        <f t="shared" si="226"/>
        <v>2.3385497751796862</v>
      </c>
      <c r="BD724" s="780"/>
      <c r="BE724" s="672">
        <f>AVERAGEIF($E$7:$E$719,"&lt;10",BE7:BE719)</f>
        <v>2015.6666666666667</v>
      </c>
      <c r="BF724" s="780">
        <f>AVERAGEIF($E$7:$E$719,"&lt;10",BF7:BF719)</f>
        <v>1</v>
      </c>
      <c r="BG724" s="780">
        <f>AVERAGEIF($E$7:$E$719,"&lt;10",BG7:BG719)</f>
        <v>6.3588442211055307</v>
      </c>
    </row>
    <row r="725" spans="1:61" x14ac:dyDescent="0.2">
      <c r="O725" s="902"/>
      <c r="W725" s="917"/>
      <c r="X725" s="917"/>
      <c r="AB725" s="823"/>
      <c r="AC725" s="823"/>
      <c r="AD725" s="823"/>
      <c r="AE725" s="823"/>
      <c r="AF725" s="823"/>
      <c r="AG725" s="823"/>
      <c r="AH725" s="823"/>
      <c r="AI725" s="823"/>
      <c r="AJ725" s="823"/>
      <c r="AK725" s="823"/>
      <c r="AL725" s="919"/>
      <c r="AM725" s="823"/>
      <c r="AN725" s="624"/>
      <c r="AO725" s="823"/>
      <c r="AP725" s="823"/>
      <c r="AQ725" s="624"/>
      <c r="AR725" s="823"/>
      <c r="AS725" s="823"/>
      <c r="AT725" s="823"/>
      <c r="AU725" s="823"/>
      <c r="AV725" s="823"/>
      <c r="AW725" s="823"/>
      <c r="AX725" s="624"/>
      <c r="AY725" s="823"/>
      <c r="AZ725" s="823"/>
      <c r="BA725" s="823"/>
      <c r="BB725" s="823"/>
      <c r="BC725" s="624"/>
      <c r="BD725" s="823"/>
      <c r="BE725" s="905"/>
      <c r="BF725" s="823"/>
      <c r="BG725" s="823"/>
      <c r="BH725" s="516"/>
      <c r="BI725" s="516"/>
    </row>
    <row r="726" spans="1:61" x14ac:dyDescent="0.2">
      <c r="A726" s="823" t="s">
        <v>4259</v>
      </c>
      <c r="I726" s="624"/>
      <c r="J726" s="823"/>
      <c r="O726" s="902"/>
      <c r="W726" s="917"/>
      <c r="X726" s="917"/>
      <c r="AB726" s="823"/>
      <c r="AC726" s="823"/>
      <c r="AD726" s="823"/>
      <c r="AE726" s="823"/>
      <c r="AF726" s="823"/>
      <c r="AG726" s="823"/>
      <c r="AH726" s="823"/>
      <c r="AI726" s="823"/>
      <c r="AJ726" s="823"/>
      <c r="AK726" s="823"/>
      <c r="AL726" s="919"/>
      <c r="AM726" s="823"/>
      <c r="AN726" s="624"/>
      <c r="AO726" s="823"/>
      <c r="AP726" s="823"/>
      <c r="AQ726" s="624"/>
      <c r="AR726" s="823"/>
      <c r="AS726" s="823"/>
      <c r="AT726" s="823"/>
      <c r="AU726" s="823"/>
      <c r="AV726" s="823"/>
      <c r="AW726" s="823"/>
      <c r="AX726" s="624"/>
      <c r="AY726" s="823"/>
      <c r="AZ726" s="823"/>
      <c r="BA726" s="823"/>
      <c r="BB726" s="823"/>
      <c r="BC726" s="624"/>
      <c r="BD726" s="823"/>
      <c r="BE726" s="905"/>
      <c r="BF726" s="823"/>
      <c r="BG726" s="823"/>
      <c r="BH726" s="516"/>
      <c r="BI726" s="516"/>
    </row>
    <row r="727" spans="1:61" x14ac:dyDescent="0.2">
      <c r="A727" s="823" t="s">
        <v>4209</v>
      </c>
      <c r="B727" s="624">
        <f t="shared" ref="B727:B737" si="227">COUNTIF($C$7:$C$719,"="&amp;$A727)</f>
        <v>10</v>
      </c>
      <c r="E727" s="792">
        <f t="shared" ref="E727:E737" si="228">AVERAGEIFS($E$7:$E$719,$C$7:$C$719,"="&amp;$A727)</f>
        <v>16.8</v>
      </c>
      <c r="I727" s="900">
        <f t="shared" ref="I727:K737" si="229">AVERAGEIFS(I$7:I$719,$C$7:$C$719,"="&amp;$A727)</f>
        <v>118.94800000000001</v>
      </c>
      <c r="J727" s="780">
        <f t="shared" si="229"/>
        <v>3.9257822192206917</v>
      </c>
      <c r="K727" s="788">
        <f t="shared" si="229"/>
        <v>0.71292000000000011</v>
      </c>
      <c r="L727" s="792"/>
      <c r="M727" s="780">
        <f t="shared" ref="M727:M737" si="230">AVERAGEIFS(M$7:M$719,$C$7:$C$719,"="&amp;$A727)</f>
        <v>2.8516800000000004</v>
      </c>
      <c r="N727" s="792"/>
      <c r="O727" s="788">
        <f t="shared" ref="O727:O737" si="231">AVERAGEIFS(O$7:O$719,$C$7:$C$719,"="&amp;$A727)</f>
        <v>0.67069615000000005</v>
      </c>
      <c r="P727" s="792"/>
      <c r="Q727" s="792"/>
      <c r="R727" s="780">
        <f t="shared" ref="R727:X737" si="232">AVERAGEIFS(R$7:R$719,$C$7:$C$719,"="&amp;$A727)</f>
        <v>7.2140222687064934</v>
      </c>
      <c r="S727" s="780">
        <f t="shared" si="232"/>
        <v>9.6616054614738633</v>
      </c>
      <c r="T727" s="780">
        <f t="shared" si="232"/>
        <v>9.3584777187621846</v>
      </c>
      <c r="U727" s="780">
        <f t="shared" si="232"/>
        <v>13.619550350416514</v>
      </c>
      <c r="V727" s="780">
        <f t="shared" si="232"/>
        <v>9.5078748754894722</v>
      </c>
      <c r="W727" s="791">
        <f t="shared" si="232"/>
        <v>0.67930219542877524</v>
      </c>
      <c r="X727" s="791">
        <f t="shared" si="232"/>
        <v>0.85612273570914754</v>
      </c>
      <c r="Y727" s="624"/>
      <c r="Z727" s="780">
        <f t="shared" ref="Z727:AA737" si="233">AVERAGEIFS(Z$7:Z$719,$C$7:$C$719,"="&amp;$A727)</f>
        <v>129.10498948149512</v>
      </c>
      <c r="AA727" s="780">
        <f t="shared" si="233"/>
        <v>26.667122635281533</v>
      </c>
      <c r="AB727" s="780"/>
      <c r="AC727" s="780">
        <f t="shared" ref="AC727:AL737" si="234">AVERAGEIFS(AC$7:AC$719,$C$7:$C$719,"="&amp;$A727)</f>
        <v>10.247000000000002</v>
      </c>
      <c r="AD727" s="780">
        <f t="shared" si="234"/>
        <v>3.48</v>
      </c>
      <c r="AE727" s="780">
        <f t="shared" si="234"/>
        <v>1.7449999999999999</v>
      </c>
      <c r="AF727" s="780">
        <f t="shared" si="234"/>
        <v>2.6124999999999998</v>
      </c>
      <c r="AG727" s="780">
        <f t="shared" si="234"/>
        <v>12.87</v>
      </c>
      <c r="AH727" s="780">
        <f t="shared" si="234"/>
        <v>180.72</v>
      </c>
      <c r="AI727" s="780">
        <f t="shared" si="234"/>
        <v>16.529000000000003</v>
      </c>
      <c r="AJ727" s="780">
        <f t="shared" si="234"/>
        <v>17.43</v>
      </c>
      <c r="AK727" s="780">
        <f t="shared" si="234"/>
        <v>6.91</v>
      </c>
      <c r="AL727" s="918">
        <f t="shared" si="234"/>
        <v>38541</v>
      </c>
      <c r="AM727" s="780">
        <f t="shared" ref="AM727:AV737" si="235">AVERAGEIFS(AM$7:AM$719,$C$7:$C$719,"="&amp;$A727)</f>
        <v>1.1039999999999999</v>
      </c>
      <c r="AN727" s="903">
        <f t="shared" si="235"/>
        <v>1.4824999999999999</v>
      </c>
      <c r="AO727" s="780">
        <f t="shared" si="235"/>
        <v>-9.1217900656443298</v>
      </c>
      <c r="AP727" s="780">
        <f t="shared" si="235"/>
        <v>17.545332569637203</v>
      </c>
      <c r="AQ727" s="903">
        <f t="shared" si="235"/>
        <v>20.968987508925334</v>
      </c>
      <c r="AR727" s="780">
        <f t="shared" si="235"/>
        <v>2.7386305299999996</v>
      </c>
      <c r="AS727" s="780">
        <f t="shared" si="235"/>
        <v>2.8108780605000003</v>
      </c>
      <c r="AT727" s="780">
        <f t="shared" si="235"/>
        <v>3.0112760313061999</v>
      </c>
      <c r="AU727" s="780">
        <f t="shared" si="235"/>
        <v>3.2300369989241737</v>
      </c>
      <c r="AV727" s="780">
        <f t="shared" si="235"/>
        <v>3.4689483619401904</v>
      </c>
      <c r="AW727" s="780">
        <f t="shared" ref="AW727:BC737" si="236">AVERAGEIFS(AW$7:AW$719,$C$7:$C$719,"="&amp;$A727)</f>
        <v>15.259769982670566</v>
      </c>
      <c r="AX727" s="903">
        <f t="shared" si="236"/>
        <v>21.068041271550122</v>
      </c>
      <c r="AY727" s="780">
        <f t="shared" si="236"/>
        <v>0.88100000000000001</v>
      </c>
      <c r="AZ727" s="780">
        <f t="shared" si="236"/>
        <v>23.814</v>
      </c>
      <c r="BA727" s="780">
        <f t="shared" si="236"/>
        <v>-25.812000000000001</v>
      </c>
      <c r="BB727" s="780">
        <f t="shared" si="236"/>
        <v>5.42</v>
      </c>
      <c r="BC727" s="903">
        <f t="shared" si="236"/>
        <v>-7.0199999999999987</v>
      </c>
      <c r="BD727" s="780"/>
      <c r="BE727" s="672">
        <f t="shared" ref="BE727:BG737" si="237">AVERAGEIFS(BE$7:BE$719,$C$7:$C$719,"="&amp;$A727)</f>
        <v>2006.1</v>
      </c>
      <c r="BF727" s="780">
        <f t="shared" si="237"/>
        <v>1.8</v>
      </c>
      <c r="BG727" s="780">
        <f t="shared" si="237"/>
        <v>4.87</v>
      </c>
      <c r="BH727" s="516"/>
      <c r="BI727" s="516"/>
    </row>
    <row r="728" spans="1:61" x14ac:dyDescent="0.2">
      <c r="A728" s="823" t="s">
        <v>244</v>
      </c>
      <c r="B728" s="624">
        <f t="shared" si="227"/>
        <v>42</v>
      </c>
      <c r="C728" s="823"/>
      <c r="E728" s="792">
        <f t="shared" si="228"/>
        <v>17.19047619047619</v>
      </c>
      <c r="I728" s="900">
        <f t="shared" si="229"/>
        <v>138.59619047619046</v>
      </c>
      <c r="J728" s="780">
        <f t="shared" si="229"/>
        <v>2.3736497561834202</v>
      </c>
      <c r="K728" s="788">
        <f t="shared" si="229"/>
        <v>0.62998571428571437</v>
      </c>
      <c r="L728" s="792"/>
      <c r="M728" s="780">
        <f t="shared" si="230"/>
        <v>2.4559476190476195</v>
      </c>
      <c r="N728" s="792"/>
      <c r="O728" s="788">
        <f t="shared" si="231"/>
        <v>0.54850238095238091</v>
      </c>
      <c r="P728" s="792"/>
      <c r="Q728" s="792"/>
      <c r="R728" s="780">
        <f t="shared" si="232"/>
        <v>14.360936579139269</v>
      </c>
      <c r="S728" s="780">
        <f t="shared" si="232"/>
        <v>14.044042578265884</v>
      </c>
      <c r="T728" s="780">
        <f t="shared" si="232"/>
        <v>11.819007863759126</v>
      </c>
      <c r="U728" s="780">
        <f t="shared" si="232"/>
        <v>13.016274903530293</v>
      </c>
      <c r="V728" s="780">
        <f t="shared" si="232"/>
        <v>13.129063484126371</v>
      </c>
      <c r="W728" s="791">
        <f t="shared" si="232"/>
        <v>0.96648358525906064</v>
      </c>
      <c r="X728" s="791">
        <f t="shared" si="232"/>
        <v>0.73226824164427351</v>
      </c>
      <c r="Y728" s="624"/>
      <c r="Z728" s="780">
        <f t="shared" si="233"/>
        <v>48.996505385130725</v>
      </c>
      <c r="AA728" s="780">
        <f t="shared" si="233"/>
        <v>20.810552160682477</v>
      </c>
      <c r="AB728" s="780"/>
      <c r="AC728" s="780">
        <f t="shared" si="234"/>
        <v>9.9154761904761894</v>
      </c>
      <c r="AD728" s="780">
        <f t="shared" si="234"/>
        <v>3.2754285714285714</v>
      </c>
      <c r="AE728" s="780">
        <f t="shared" si="234"/>
        <v>1.9590476190476194</v>
      </c>
      <c r="AF728" s="780">
        <f t="shared" si="234"/>
        <v>11.501428571428573</v>
      </c>
      <c r="AG728" s="780">
        <f t="shared" si="234"/>
        <v>20.724999999999994</v>
      </c>
      <c r="AH728" s="780">
        <f t="shared" si="234"/>
        <v>122.84285714285713</v>
      </c>
      <c r="AI728" s="780">
        <f t="shared" si="234"/>
        <v>7.4161904761904749</v>
      </c>
      <c r="AJ728" s="780">
        <f t="shared" si="234"/>
        <v>21.626190476190477</v>
      </c>
      <c r="AK728" s="780">
        <f t="shared" si="234"/>
        <v>9.4597499999999961</v>
      </c>
      <c r="AL728" s="918">
        <f t="shared" si="234"/>
        <v>35543.453333333331</v>
      </c>
      <c r="AM728" s="780">
        <f t="shared" si="235"/>
        <v>1.6831707317073175</v>
      </c>
      <c r="AN728" s="903">
        <f t="shared" si="235"/>
        <v>2.0182857142857138</v>
      </c>
      <c r="AO728" s="780">
        <f t="shared" si="235"/>
        <v>-3.4932647293175827</v>
      </c>
      <c r="AP728" s="780">
        <f t="shared" si="235"/>
        <v>15.446514174282132</v>
      </c>
      <c r="AQ728" s="903">
        <f t="shared" si="235"/>
        <v>105.31894648059595</v>
      </c>
      <c r="AR728" s="780">
        <f t="shared" si="235"/>
        <v>2.2309619761904762</v>
      </c>
      <c r="AS728" s="780">
        <f t="shared" si="235"/>
        <v>2.3358153196952385</v>
      </c>
      <c r="AT728" s="780">
        <f t="shared" si="235"/>
        <v>2.5012813734040482</v>
      </c>
      <c r="AU728" s="780">
        <f t="shared" si="235"/>
        <v>2.681249490474173</v>
      </c>
      <c r="AV728" s="780">
        <f t="shared" si="235"/>
        <v>2.8770673163678304</v>
      </c>
      <c r="AW728" s="780">
        <f t="shared" si="236"/>
        <v>12.626375476131765</v>
      </c>
      <c r="AX728" s="903">
        <f t="shared" si="236"/>
        <v>12.49479385998238</v>
      </c>
      <c r="AY728" s="780">
        <f t="shared" si="236"/>
        <v>1.1171428571428572</v>
      </c>
      <c r="AZ728" s="780">
        <f t="shared" si="236"/>
        <v>36.898095238095237</v>
      </c>
      <c r="BA728" s="780">
        <f t="shared" si="236"/>
        <v>-22.187142857142856</v>
      </c>
      <c r="BB728" s="780">
        <f t="shared" si="236"/>
        <v>9.1578571428571411</v>
      </c>
      <c r="BC728" s="903">
        <f t="shared" si="236"/>
        <v>4.7583333333333329</v>
      </c>
      <c r="BD728" s="780"/>
      <c r="BE728" s="672">
        <f t="shared" si="237"/>
        <v>2005.8809523809523</v>
      </c>
      <c r="BF728" s="780">
        <f t="shared" si="237"/>
        <v>1.9285714285714286</v>
      </c>
      <c r="BG728" s="780">
        <f t="shared" si="237"/>
        <v>11.590243902439024</v>
      </c>
      <c r="BH728" s="516"/>
      <c r="BI728" s="516"/>
    </row>
    <row r="729" spans="1:61" x14ac:dyDescent="0.2">
      <c r="A729" s="823" t="s">
        <v>127</v>
      </c>
      <c r="B729" s="624">
        <f t="shared" si="227"/>
        <v>38</v>
      </c>
      <c r="C729" s="823"/>
      <c r="E729" s="792">
        <f t="shared" si="228"/>
        <v>31.473684210526315</v>
      </c>
      <c r="I729" s="900">
        <f t="shared" si="229"/>
        <v>113.49315789473684</v>
      </c>
      <c r="J729" s="780">
        <f t="shared" si="229"/>
        <v>2.5999299731381931</v>
      </c>
      <c r="K729" s="788">
        <f t="shared" si="229"/>
        <v>0.63387631578947379</v>
      </c>
      <c r="L729" s="792"/>
      <c r="M729" s="780">
        <f t="shared" si="230"/>
        <v>2.4762947368421053</v>
      </c>
      <c r="N729" s="792"/>
      <c r="O729" s="788">
        <f t="shared" si="231"/>
        <v>0.59683364844149223</v>
      </c>
      <c r="P729" s="792"/>
      <c r="Q729" s="792"/>
      <c r="R729" s="780">
        <f t="shared" si="232"/>
        <v>6.1992885352601794</v>
      </c>
      <c r="S729" s="780">
        <f t="shared" si="232"/>
        <v>5.2991239500887595</v>
      </c>
      <c r="T729" s="780">
        <f t="shared" si="232"/>
        <v>7.0604387842952399</v>
      </c>
      <c r="U729" s="780">
        <f t="shared" si="232"/>
        <v>8.314153189124271</v>
      </c>
      <c r="V729" s="780">
        <f t="shared" si="232"/>
        <v>9.1211140414444305</v>
      </c>
      <c r="W729" s="791">
        <f t="shared" si="232"/>
        <v>0.79371204196172518</v>
      </c>
      <c r="X729" s="791">
        <f t="shared" si="232"/>
        <v>3.3823672295077212</v>
      </c>
      <c r="Y729" s="624"/>
      <c r="Z729" s="780">
        <f t="shared" si="233"/>
        <v>68.697219323352272</v>
      </c>
      <c r="AA729" s="780">
        <f t="shared" si="233"/>
        <v>28.86563135640791</v>
      </c>
      <c r="AB729" s="780"/>
      <c r="AC729" s="780">
        <f t="shared" si="234"/>
        <v>4.277368421052631</v>
      </c>
      <c r="AD729" s="780">
        <f t="shared" si="234"/>
        <v>5.1335294117647052</v>
      </c>
      <c r="AE729" s="780">
        <f t="shared" si="234"/>
        <v>2.4192105263157893</v>
      </c>
      <c r="AF729" s="780">
        <f t="shared" si="234"/>
        <v>13.758333333333333</v>
      </c>
      <c r="AG729" s="780">
        <f t="shared" si="234"/>
        <v>39.867567567567576</v>
      </c>
      <c r="AH729" s="780">
        <f t="shared" si="234"/>
        <v>6.9552631578947368</v>
      </c>
      <c r="AI729" s="780">
        <f t="shared" si="234"/>
        <v>9.105294117647059</v>
      </c>
      <c r="AJ729" s="780">
        <f t="shared" si="234"/>
        <v>5.128947368421052</v>
      </c>
      <c r="AK729" s="780">
        <f t="shared" si="234"/>
        <v>10.090571428571424</v>
      </c>
      <c r="AL729" s="918">
        <f t="shared" si="234"/>
        <v>64243.84631578948</v>
      </c>
      <c r="AM729" s="780">
        <f t="shared" si="235"/>
        <v>2.561578947368421</v>
      </c>
      <c r="AN729" s="903">
        <f t="shared" si="235"/>
        <v>2.2141666666666673</v>
      </c>
      <c r="AO729" s="780">
        <f t="shared" si="235"/>
        <v>-18.318945146123855</v>
      </c>
      <c r="AP729" s="780">
        <f t="shared" si="235"/>
        <v>11.001211705286176</v>
      </c>
      <c r="AQ729" s="903">
        <f t="shared" si="235"/>
        <v>245.8027880042915</v>
      </c>
      <c r="AR729" s="780">
        <f t="shared" si="235"/>
        <v>2.3807065423607559</v>
      </c>
      <c r="AS729" s="780">
        <f t="shared" si="235"/>
        <v>2.5488942099152632</v>
      </c>
      <c r="AT729" s="780">
        <f t="shared" si="235"/>
        <v>2.7193638234810908</v>
      </c>
      <c r="AU729" s="780">
        <f t="shared" si="235"/>
        <v>2.9035813624596583</v>
      </c>
      <c r="AV729" s="780">
        <f t="shared" si="235"/>
        <v>3.1027670165451</v>
      </c>
      <c r="AW729" s="780">
        <f t="shared" si="236"/>
        <v>13.655312954761868</v>
      </c>
      <c r="AX729" s="903">
        <f t="shared" si="236"/>
        <v>14.253897254708489</v>
      </c>
      <c r="AY729" s="780">
        <f t="shared" si="236"/>
        <v>0.56684210526315792</v>
      </c>
      <c r="AZ729" s="780">
        <f t="shared" si="236"/>
        <v>30.012105263157903</v>
      </c>
      <c r="BA729" s="780">
        <f t="shared" si="236"/>
        <v>-10.890526315789472</v>
      </c>
      <c r="BB729" s="780">
        <f t="shared" si="236"/>
        <v>8.6278947368421033</v>
      </c>
      <c r="BC729" s="903">
        <f t="shared" si="236"/>
        <v>5.6792105263157895</v>
      </c>
      <c r="BD729" s="780"/>
      <c r="BE729" s="672">
        <f t="shared" si="237"/>
        <v>1991.5</v>
      </c>
      <c r="BF729" s="780">
        <f t="shared" si="237"/>
        <v>3.6578947368421053</v>
      </c>
      <c r="BG729" s="780">
        <f t="shared" si="237"/>
        <v>8.9243243243243207</v>
      </c>
      <c r="BH729" s="516"/>
      <c r="BI729" s="516"/>
    </row>
    <row r="730" spans="1:61" x14ac:dyDescent="0.2">
      <c r="A730" s="823" t="s">
        <v>177</v>
      </c>
      <c r="B730" s="624">
        <f t="shared" si="227"/>
        <v>18</v>
      </c>
      <c r="C730" s="823"/>
      <c r="E730" s="792">
        <f t="shared" si="228"/>
        <v>14.444444444444445</v>
      </c>
      <c r="I730" s="900">
        <f t="shared" si="229"/>
        <v>207.22944444444445</v>
      </c>
      <c r="J730" s="780">
        <f t="shared" si="229"/>
        <v>4.951854973388059</v>
      </c>
      <c r="K730" s="788">
        <f t="shared" si="229"/>
        <v>0.83195555555555556</v>
      </c>
      <c r="L730" s="792"/>
      <c r="M730" s="780">
        <f t="shared" si="230"/>
        <v>3.3278222222222222</v>
      </c>
      <c r="N730" s="792"/>
      <c r="O730" s="788">
        <f t="shared" si="231"/>
        <v>0.78393888888888896</v>
      </c>
      <c r="P730" s="792"/>
      <c r="Q730" s="792"/>
      <c r="R730" s="780">
        <f t="shared" si="232"/>
        <v>6.3410072473651082</v>
      </c>
      <c r="S730" s="780">
        <f t="shared" si="232"/>
        <v>5.4514323351116252</v>
      </c>
      <c r="T730" s="780">
        <f t="shared" si="232"/>
        <v>18.500917741470523</v>
      </c>
      <c r="U730" s="780">
        <f t="shared" si="232"/>
        <v>16.728768577544585</v>
      </c>
      <c r="V730" s="780">
        <f t="shared" si="232"/>
        <v>12.655685779041585</v>
      </c>
      <c r="W730" s="791">
        <f t="shared" si="232"/>
        <v>1.4653225875067331</v>
      </c>
      <c r="X730" s="791">
        <f t="shared" si="232"/>
        <v>2.6545551815552506</v>
      </c>
      <c r="Y730" s="624"/>
      <c r="Z730" s="780">
        <f t="shared" si="233"/>
        <v>61.107043840444476</v>
      </c>
      <c r="AA730" s="780">
        <f t="shared" si="233"/>
        <v>13.35491608541831</v>
      </c>
      <c r="AB730" s="780"/>
      <c r="AC730" s="780">
        <f t="shared" si="234"/>
        <v>10.368888888888888</v>
      </c>
      <c r="AD730" s="780">
        <f t="shared" si="234"/>
        <v>1.5826666666666667</v>
      </c>
      <c r="AE730" s="780">
        <f t="shared" si="234"/>
        <v>4.0183333333333344</v>
      </c>
      <c r="AF730" s="780">
        <f t="shared" si="234"/>
        <v>4.6643749999999997</v>
      </c>
      <c r="AG730" s="780">
        <f t="shared" si="234"/>
        <v>17.358823529411765</v>
      </c>
      <c r="AH730" s="780">
        <f t="shared" si="234"/>
        <v>221.92222222222225</v>
      </c>
      <c r="AI730" s="780">
        <f t="shared" si="234"/>
        <v>17.88529411764706</v>
      </c>
      <c r="AJ730" s="780">
        <f t="shared" si="234"/>
        <v>40.43944444444444</v>
      </c>
      <c r="AK730" s="780">
        <f t="shared" si="234"/>
        <v>13.738823529411764</v>
      </c>
      <c r="AL730" s="918">
        <f t="shared" si="234"/>
        <v>77886.568333333329</v>
      </c>
      <c r="AM730" s="780">
        <f t="shared" si="235"/>
        <v>8.8894444444444431</v>
      </c>
      <c r="AN730" s="903">
        <f t="shared" si="235"/>
        <v>1.6456249999999999</v>
      </c>
      <c r="AO730" s="780">
        <f t="shared" si="235"/>
        <v>8.2186458164582792</v>
      </c>
      <c r="AP730" s="780">
        <f t="shared" si="235"/>
        <v>21.678871967069394</v>
      </c>
      <c r="AQ730" s="903">
        <f t="shared" si="235"/>
        <v>49.472900257972832</v>
      </c>
      <c r="AR730" s="780">
        <f t="shared" si="235"/>
        <v>3.195175277777778</v>
      </c>
      <c r="AS730" s="780">
        <f t="shared" si="235"/>
        <v>3.3237761944444446</v>
      </c>
      <c r="AT730" s="780">
        <f t="shared" si="235"/>
        <v>3.6140832942500003</v>
      </c>
      <c r="AU730" s="780">
        <f t="shared" si="235"/>
        <v>3.9313605193463039</v>
      </c>
      <c r="AV730" s="780">
        <f t="shared" si="235"/>
        <v>4.2781870472200882</v>
      </c>
      <c r="AW730" s="780">
        <f t="shared" si="236"/>
        <v>18.342582333038614</v>
      </c>
      <c r="AX730" s="903">
        <f t="shared" si="236"/>
        <v>27.429469084187549</v>
      </c>
      <c r="AY730" s="780">
        <f t="shared" si="236"/>
        <v>1.3152941176470587</v>
      </c>
      <c r="AZ730" s="780">
        <f t="shared" si="236"/>
        <v>57.690555555555548</v>
      </c>
      <c r="BA730" s="780">
        <f t="shared" si="236"/>
        <v>-11.034444444444443</v>
      </c>
      <c r="BB730" s="780">
        <f t="shared" si="236"/>
        <v>4.8761111111111113</v>
      </c>
      <c r="BC730" s="903">
        <f t="shared" si="236"/>
        <v>10.342222222222224</v>
      </c>
      <c r="BD730" s="780"/>
      <c r="BE730" s="672">
        <f t="shared" si="237"/>
        <v>2008.5555555555557</v>
      </c>
      <c r="BF730" s="780">
        <f t="shared" si="237"/>
        <v>1.7777777777777777</v>
      </c>
      <c r="BG730" s="780">
        <f t="shared" si="237"/>
        <v>13.505882352941175</v>
      </c>
      <c r="BH730" s="516"/>
      <c r="BI730" s="516"/>
    </row>
    <row r="731" spans="1:61" x14ac:dyDescent="0.2">
      <c r="A731" s="823" t="s">
        <v>107</v>
      </c>
      <c r="B731" s="624">
        <f t="shared" si="227"/>
        <v>265</v>
      </c>
      <c r="C731" s="823"/>
      <c r="E731" s="792">
        <f t="shared" si="228"/>
        <v>14.354716981132075</v>
      </c>
      <c r="I731" s="900">
        <f t="shared" si="229"/>
        <v>73.837056603773618</v>
      </c>
      <c r="J731" s="780">
        <f t="shared" si="229"/>
        <v>3.0111558727006087</v>
      </c>
      <c r="K731" s="788">
        <f t="shared" si="229"/>
        <v>0.46858716981132065</v>
      </c>
      <c r="L731" s="792"/>
      <c r="M731" s="780">
        <f t="shared" si="230"/>
        <v>1.7239335849056598</v>
      </c>
      <c r="N731" s="792"/>
      <c r="O731" s="788">
        <f t="shared" si="231"/>
        <v>0.43185798742138359</v>
      </c>
      <c r="P731" s="792"/>
      <c r="Q731" s="792"/>
      <c r="R731" s="780">
        <f t="shared" si="232"/>
        <v>8.9242422747754784</v>
      </c>
      <c r="S731" s="780">
        <f t="shared" si="232"/>
        <v>9.2157667448462703</v>
      </c>
      <c r="T731" s="780">
        <f t="shared" si="232"/>
        <v>11.480162495160972</v>
      </c>
      <c r="U731" s="780">
        <f t="shared" si="232"/>
        <v>12.129674666399723</v>
      </c>
      <c r="V731" s="780">
        <f t="shared" si="232"/>
        <v>11.131261580356153</v>
      </c>
      <c r="W731" s="791">
        <f t="shared" si="232"/>
        <v>1.3222494459489893</v>
      </c>
      <c r="X731" s="791">
        <f t="shared" si="232"/>
        <v>1.3403824544665626</v>
      </c>
      <c r="Y731" s="624"/>
      <c r="Z731" s="780">
        <f t="shared" si="233"/>
        <v>68.608179298779888</v>
      </c>
      <c r="AA731" s="780">
        <f t="shared" si="233"/>
        <v>20.924906638733507</v>
      </c>
      <c r="AB731" s="780"/>
      <c r="AC731" s="780">
        <f t="shared" si="234"/>
        <v>4.7078991596638664</v>
      </c>
      <c r="AD731" s="780">
        <f t="shared" si="234"/>
        <v>6.704329268292688</v>
      </c>
      <c r="AE731" s="780">
        <f t="shared" si="234"/>
        <v>4.1314285714285734</v>
      </c>
      <c r="AF731" s="780">
        <f t="shared" si="234"/>
        <v>2.5592827004219414</v>
      </c>
      <c r="AG731" s="780">
        <f t="shared" si="234"/>
        <v>13.845872340425531</v>
      </c>
      <c r="AH731" s="780">
        <f t="shared" si="234"/>
        <v>60.922649572649618</v>
      </c>
      <c r="AI731" s="780">
        <f t="shared" si="234"/>
        <v>16.219150943396226</v>
      </c>
      <c r="AJ731" s="780">
        <f t="shared" si="234"/>
        <v>17.108888888888892</v>
      </c>
      <c r="AK731" s="780">
        <f t="shared" si="234"/>
        <v>7.7935911602209949</v>
      </c>
      <c r="AL731" s="918">
        <f t="shared" si="234"/>
        <v>15419.951344537825</v>
      </c>
      <c r="AM731" s="780">
        <f t="shared" si="235"/>
        <v>3.2402521008403395</v>
      </c>
      <c r="AN731" s="903">
        <f t="shared" si="235"/>
        <v>0.8219827586206897</v>
      </c>
      <c r="AO731" s="780">
        <f t="shared" si="235"/>
        <v>-5.8059495787705213</v>
      </c>
      <c r="AP731" s="780">
        <f t="shared" si="235"/>
        <v>15.167059141302715</v>
      </c>
      <c r="AQ731" s="903">
        <f t="shared" si="235"/>
        <v>20.241807001259545</v>
      </c>
      <c r="AR731" s="780">
        <f t="shared" si="235"/>
        <v>1.6548120320182969</v>
      </c>
      <c r="AS731" s="780">
        <f t="shared" si="235"/>
        <v>1.7539276008668943</v>
      </c>
      <c r="AT731" s="780">
        <f t="shared" si="235"/>
        <v>1.8499277551668754</v>
      </c>
      <c r="AU731" s="780">
        <f t="shared" si="235"/>
        <v>1.9531565787524015</v>
      </c>
      <c r="AV731" s="780">
        <f t="shared" si="235"/>
        <v>2.0642366931188172</v>
      </c>
      <c r="AW731" s="780">
        <f t="shared" si="236"/>
        <v>9.2760606599232833</v>
      </c>
      <c r="AX731" s="903">
        <f t="shared" si="236"/>
        <v>16.343573045365439</v>
      </c>
      <c r="AY731" s="780">
        <f t="shared" si="236"/>
        <v>0.87084388185654027</v>
      </c>
      <c r="AZ731" s="780">
        <f t="shared" si="236"/>
        <v>25.981884806518202</v>
      </c>
      <c r="BA731" s="780">
        <f t="shared" si="236"/>
        <v>-14.506505371786886</v>
      </c>
      <c r="BB731" s="780">
        <f t="shared" si="236"/>
        <v>6.0651293420393291</v>
      </c>
      <c r="BC731" s="903">
        <f t="shared" si="236"/>
        <v>4.9209609396059903</v>
      </c>
      <c r="BD731" s="780"/>
      <c r="BE731" s="672">
        <f t="shared" si="237"/>
        <v>2008.7169811320755</v>
      </c>
      <c r="BF731" s="780">
        <f t="shared" si="237"/>
        <v>1.5283018867924529</v>
      </c>
      <c r="BG731" s="780">
        <f t="shared" si="237"/>
        <v>2.4087659574468079</v>
      </c>
      <c r="BH731" s="516"/>
      <c r="BI731" s="516"/>
    </row>
    <row r="732" spans="1:61" x14ac:dyDescent="0.2">
      <c r="A732" s="823" t="s">
        <v>152</v>
      </c>
      <c r="B732" s="624">
        <f t="shared" si="227"/>
        <v>35</v>
      </c>
      <c r="C732" s="823"/>
      <c r="E732" s="792">
        <f t="shared" si="228"/>
        <v>17.028571428571428</v>
      </c>
      <c r="I732" s="900">
        <f t="shared" si="229"/>
        <v>218.3305714285714</v>
      </c>
      <c r="J732" s="780">
        <f t="shared" si="229"/>
        <v>1.6917690062509021</v>
      </c>
      <c r="K732" s="788">
        <f t="shared" si="229"/>
        <v>0.66521428571428565</v>
      </c>
      <c r="L732" s="792"/>
      <c r="M732" s="780">
        <f t="shared" si="230"/>
        <v>2.5906314285714287</v>
      </c>
      <c r="N732" s="792"/>
      <c r="O732" s="788">
        <f t="shared" si="231"/>
        <v>0.60943428571428571</v>
      </c>
      <c r="P732" s="792"/>
      <c r="Q732" s="792"/>
      <c r="R732" s="780">
        <f t="shared" si="232"/>
        <v>9.1447977964806011</v>
      </c>
      <c r="S732" s="780">
        <f t="shared" si="232"/>
        <v>9.7039115149264301</v>
      </c>
      <c r="T732" s="780">
        <f t="shared" si="232"/>
        <v>9.6472231059346516</v>
      </c>
      <c r="U732" s="780">
        <f t="shared" si="232"/>
        <v>10.094855262522659</v>
      </c>
      <c r="V732" s="780">
        <f t="shared" si="232"/>
        <v>11.770458646048285</v>
      </c>
      <c r="W732" s="791">
        <f t="shared" si="232"/>
        <v>0.9015717214269644</v>
      </c>
      <c r="X732" s="791">
        <f t="shared" si="232"/>
        <v>4.9112034014487556</v>
      </c>
      <c r="Y732" s="624"/>
      <c r="Z732" s="780">
        <f t="shared" si="233"/>
        <v>39.18992013113612</v>
      </c>
      <c r="AA732" s="780">
        <f t="shared" si="233"/>
        <v>28.091235831005882</v>
      </c>
      <c r="AB732" s="780"/>
      <c r="AC732" s="780">
        <f t="shared" si="234"/>
        <v>7.2688571428571427</v>
      </c>
      <c r="AD732" s="780">
        <f t="shared" si="234"/>
        <v>5.5638461538461526</v>
      </c>
      <c r="AE732" s="780">
        <f t="shared" si="234"/>
        <v>3.8774285714285708</v>
      </c>
      <c r="AF732" s="780">
        <f t="shared" si="234"/>
        <v>7.3587500000000015</v>
      </c>
      <c r="AG732" s="780">
        <f t="shared" si="234"/>
        <v>51.435294117647054</v>
      </c>
      <c r="AH732" s="780">
        <f t="shared" si="234"/>
        <v>42.005714285714284</v>
      </c>
      <c r="AI732" s="780">
        <f t="shared" si="234"/>
        <v>5.6545454545454534</v>
      </c>
      <c r="AJ732" s="780">
        <f t="shared" si="234"/>
        <v>14.271142857142854</v>
      </c>
      <c r="AK732" s="780">
        <f t="shared" si="234"/>
        <v>8.7031249999999982</v>
      </c>
      <c r="AL732" s="918">
        <f t="shared" si="234"/>
        <v>112685.23285714285</v>
      </c>
      <c r="AM732" s="780">
        <f t="shared" si="235"/>
        <v>1.5223529411764707</v>
      </c>
      <c r="AN732" s="903">
        <f t="shared" si="235"/>
        <v>1.0961290322580644</v>
      </c>
      <c r="AO732" s="780">
        <f t="shared" si="235"/>
        <v>-16.23909225321221</v>
      </c>
      <c r="AP732" s="780">
        <f t="shared" si="235"/>
        <v>11.786624268773563</v>
      </c>
      <c r="AQ732" s="903">
        <f t="shared" si="235"/>
        <v>192.13312085602001</v>
      </c>
      <c r="AR732" s="780">
        <f t="shared" si="235"/>
        <v>2.4703373314285715</v>
      </c>
      <c r="AS732" s="780">
        <f t="shared" si="235"/>
        <v>2.609996111428571</v>
      </c>
      <c r="AT732" s="780">
        <f t="shared" si="235"/>
        <v>2.7738231156620006</v>
      </c>
      <c r="AU732" s="780">
        <f t="shared" si="235"/>
        <v>2.9510068859018026</v>
      </c>
      <c r="AV732" s="780">
        <f t="shared" si="235"/>
        <v>3.1427552078556396</v>
      </c>
      <c r="AW732" s="780">
        <f t="shared" si="236"/>
        <v>13.947918652276588</v>
      </c>
      <c r="AX732" s="903">
        <f t="shared" si="236"/>
        <v>9.2513331995917909</v>
      </c>
      <c r="AY732" s="780">
        <f t="shared" si="236"/>
        <v>0.70705882352941141</v>
      </c>
      <c r="AZ732" s="780">
        <f t="shared" si="236"/>
        <v>29.856571428571428</v>
      </c>
      <c r="BA732" s="780">
        <f t="shared" si="236"/>
        <v>-15.725714285714284</v>
      </c>
      <c r="BB732" s="780">
        <f t="shared" si="236"/>
        <v>6.5362857142857145</v>
      </c>
      <c r="BC732" s="903">
        <f t="shared" si="236"/>
        <v>3.4759999999999991</v>
      </c>
      <c r="BD732" s="780"/>
      <c r="BE732" s="672">
        <f t="shared" si="237"/>
        <v>2006.1714285714286</v>
      </c>
      <c r="BF732" s="780">
        <f t="shared" si="237"/>
        <v>1.8</v>
      </c>
      <c r="BG732" s="780">
        <f t="shared" si="237"/>
        <v>7.8029411764705889</v>
      </c>
      <c r="BH732" s="516"/>
      <c r="BI732" s="516"/>
    </row>
    <row r="733" spans="1:61" x14ac:dyDescent="0.2">
      <c r="A733" s="823" t="s">
        <v>111</v>
      </c>
      <c r="B733" s="624">
        <f t="shared" si="227"/>
        <v>107</v>
      </c>
      <c r="C733" s="823"/>
      <c r="E733" s="792">
        <f t="shared" si="228"/>
        <v>20.233644859813083</v>
      </c>
      <c r="I733" s="900">
        <f t="shared" si="229"/>
        <v>135.66850467289723</v>
      </c>
      <c r="J733" s="780">
        <f t="shared" si="229"/>
        <v>1.8203274873064965</v>
      </c>
      <c r="K733" s="788">
        <f t="shared" si="229"/>
        <v>0.56164672897196244</v>
      </c>
      <c r="L733" s="792"/>
      <c r="M733" s="780">
        <f t="shared" si="230"/>
        <v>2.2069607476635507</v>
      </c>
      <c r="N733" s="792"/>
      <c r="O733" s="788">
        <f t="shared" si="231"/>
        <v>0.50648177570093478</v>
      </c>
      <c r="P733" s="792"/>
      <c r="Q733" s="792"/>
      <c r="R733" s="780">
        <f t="shared" si="232"/>
        <v>11.441805232738318</v>
      </c>
      <c r="S733" s="780">
        <f t="shared" si="232"/>
        <v>9.8024116635094298</v>
      </c>
      <c r="T733" s="780">
        <f t="shared" si="232"/>
        <v>10.703189125323144</v>
      </c>
      <c r="U733" s="780">
        <f t="shared" si="232"/>
        <v>10.991235848988728</v>
      </c>
      <c r="V733" s="780">
        <f t="shared" si="232"/>
        <v>10.923009839155284</v>
      </c>
      <c r="W733" s="791">
        <f t="shared" si="232"/>
        <v>0.8992228686723539</v>
      </c>
      <c r="X733" s="791">
        <f t="shared" si="232"/>
        <v>1.4212773713564202</v>
      </c>
      <c r="Y733" s="624"/>
      <c r="Z733" s="780">
        <f t="shared" si="233"/>
        <v>38.945044924495313</v>
      </c>
      <c r="AA733" s="780">
        <f t="shared" si="233"/>
        <v>22.807568034191302</v>
      </c>
      <c r="AB733" s="780"/>
      <c r="AC733" s="780">
        <f t="shared" si="234"/>
        <v>6.9340186915887863</v>
      </c>
      <c r="AD733" s="780">
        <f t="shared" si="234"/>
        <v>2.9545454545454533</v>
      </c>
      <c r="AE733" s="780">
        <f t="shared" si="234"/>
        <v>2.3513084112149527</v>
      </c>
      <c r="AF733" s="780">
        <f t="shared" si="234"/>
        <v>5.6760952380952423</v>
      </c>
      <c r="AG733" s="780">
        <f t="shared" si="234"/>
        <v>25.480188679245277</v>
      </c>
      <c r="AH733" s="780">
        <f t="shared" si="234"/>
        <v>59.233644859813076</v>
      </c>
      <c r="AI733" s="780">
        <f t="shared" si="234"/>
        <v>10.93660377358491</v>
      </c>
      <c r="AJ733" s="780">
        <f t="shared" si="234"/>
        <v>15.657102803738319</v>
      </c>
      <c r="AK733" s="780">
        <f t="shared" si="234"/>
        <v>10.914757281553399</v>
      </c>
      <c r="AL733" s="918">
        <f t="shared" si="234"/>
        <v>21415.16570093458</v>
      </c>
      <c r="AM733" s="780">
        <f t="shared" si="235"/>
        <v>0.94981308411214971</v>
      </c>
      <c r="AN733" s="903">
        <f t="shared" si="235"/>
        <v>0.92000000000000037</v>
      </c>
      <c r="AO733" s="780">
        <f t="shared" si="235"/>
        <v>-10.327849211662775</v>
      </c>
      <c r="AP733" s="780">
        <f t="shared" si="235"/>
        <v>12.835680507090382</v>
      </c>
      <c r="AQ733" s="903">
        <f t="shared" si="235"/>
        <v>122.62904614018534</v>
      </c>
      <c r="AR733" s="780">
        <f t="shared" si="235"/>
        <v>2.0712959626168228</v>
      </c>
      <c r="AS733" s="780">
        <f t="shared" si="235"/>
        <v>2.1784297366168226</v>
      </c>
      <c r="AT733" s="780">
        <f t="shared" si="235"/>
        <v>2.3538087907769052</v>
      </c>
      <c r="AU733" s="780">
        <f t="shared" si="235"/>
        <v>2.5451810891587803</v>
      </c>
      <c r="AV733" s="780">
        <f t="shared" si="235"/>
        <v>2.7540659214945173</v>
      </c>
      <c r="AW733" s="780">
        <f t="shared" si="236"/>
        <v>11.902781500663847</v>
      </c>
      <c r="AX733" s="903">
        <f t="shared" si="236"/>
        <v>9.9904936053336915</v>
      </c>
      <c r="AY733" s="780">
        <f t="shared" si="236"/>
        <v>1.0993457943925238</v>
      </c>
      <c r="AZ733" s="780">
        <f t="shared" si="236"/>
        <v>31.361682242990657</v>
      </c>
      <c r="BA733" s="780">
        <f t="shared" si="236"/>
        <v>-14.880747663551404</v>
      </c>
      <c r="BB733" s="780">
        <f t="shared" si="236"/>
        <v>8.7033644859813055</v>
      </c>
      <c r="BC733" s="903">
        <f t="shared" si="236"/>
        <v>7.1129906542056069</v>
      </c>
      <c r="BD733" s="780"/>
      <c r="BE733" s="672">
        <f t="shared" si="237"/>
        <v>2002.9158878504672</v>
      </c>
      <c r="BF733" s="780">
        <f t="shared" si="237"/>
        <v>2.2523364485981308</v>
      </c>
      <c r="BG733" s="780">
        <f t="shared" si="237"/>
        <v>10.16415094339623</v>
      </c>
      <c r="BH733" s="516"/>
      <c r="BI733" s="516"/>
    </row>
    <row r="734" spans="1:61" x14ac:dyDescent="0.2">
      <c r="A734" s="823" t="s">
        <v>4061</v>
      </c>
      <c r="B734" s="624">
        <f t="shared" si="227"/>
        <v>56</v>
      </c>
      <c r="C734" s="823"/>
      <c r="E734" s="792">
        <f t="shared" si="228"/>
        <v>12.553571428571429</v>
      </c>
      <c r="I734" s="900">
        <f t="shared" si="229"/>
        <v>136.22437499999998</v>
      </c>
      <c r="J734" s="780">
        <f t="shared" si="229"/>
        <v>2.0770568079873901</v>
      </c>
      <c r="K734" s="788">
        <f t="shared" si="229"/>
        <v>0.62554107142857152</v>
      </c>
      <c r="L734" s="792"/>
      <c r="M734" s="780">
        <f t="shared" si="230"/>
        <v>2.2891660714285713</v>
      </c>
      <c r="N734" s="792"/>
      <c r="O734" s="788">
        <f t="shared" si="231"/>
        <v>0.54939285714285713</v>
      </c>
      <c r="P734" s="792"/>
      <c r="Q734" s="792"/>
      <c r="R734" s="780">
        <f t="shared" si="232"/>
        <v>13.390241118502074</v>
      </c>
      <c r="S734" s="780">
        <f t="shared" si="232"/>
        <v>11.719647085413099</v>
      </c>
      <c r="T734" s="780">
        <f t="shared" si="232"/>
        <v>15.128838741879022</v>
      </c>
      <c r="U734" s="780">
        <f t="shared" si="232"/>
        <v>13.790028733469656</v>
      </c>
      <c r="V734" s="780">
        <f t="shared" si="232"/>
        <v>16.662839977674476</v>
      </c>
      <c r="W734" s="791">
        <f t="shared" si="232"/>
        <v>0.82949774437558044</v>
      </c>
      <c r="X734" s="791">
        <f t="shared" si="232"/>
        <v>1.1818937403407352</v>
      </c>
      <c r="Y734" s="624"/>
      <c r="Z734" s="780">
        <f t="shared" si="233"/>
        <v>49.625262468685712</v>
      </c>
      <c r="AA734" s="780">
        <f t="shared" si="233"/>
        <v>26.116732419152235</v>
      </c>
      <c r="AB734" s="780"/>
      <c r="AC734" s="780">
        <f t="shared" si="234"/>
        <v>6.0146428571428592</v>
      </c>
      <c r="AD734" s="780">
        <f t="shared" si="234"/>
        <v>13.952857142857145</v>
      </c>
      <c r="AE734" s="780">
        <f t="shared" si="234"/>
        <v>4.4778571428571432</v>
      </c>
      <c r="AF734" s="780">
        <f t="shared" si="234"/>
        <v>9.044150943396227</v>
      </c>
      <c r="AG734" s="780">
        <f t="shared" si="234"/>
        <v>25.778181818181814</v>
      </c>
      <c r="AH734" s="780">
        <f t="shared" si="234"/>
        <v>49.539285714285725</v>
      </c>
      <c r="AI734" s="780">
        <f t="shared" si="234"/>
        <v>3.431111111111111</v>
      </c>
      <c r="AJ734" s="780">
        <f t="shared" si="234"/>
        <v>17.173571428571428</v>
      </c>
      <c r="AK734" s="780">
        <f t="shared" si="234"/>
        <v>9.6056603773584897</v>
      </c>
      <c r="AL734" s="918">
        <f t="shared" si="234"/>
        <v>129573.08</v>
      </c>
      <c r="AM734" s="780">
        <f t="shared" si="235"/>
        <v>3.4351785714285716</v>
      </c>
      <c r="AN734" s="903">
        <f t="shared" si="235"/>
        <v>0.93301886792452837</v>
      </c>
      <c r="AO734" s="780">
        <f t="shared" si="235"/>
        <v>-10.391712214353719</v>
      </c>
      <c r="AP734" s="780">
        <f t="shared" si="235"/>
        <v>15.935258297816043</v>
      </c>
      <c r="AQ734" s="903">
        <f t="shared" si="235"/>
        <v>186.46866652726453</v>
      </c>
      <c r="AR734" s="780">
        <f t="shared" si="235"/>
        <v>2.1058465839285714</v>
      </c>
      <c r="AS734" s="780">
        <f t="shared" si="235"/>
        <v>2.2456563239999996</v>
      </c>
      <c r="AT734" s="780">
        <f t="shared" si="235"/>
        <v>2.433996895706489</v>
      </c>
      <c r="AU734" s="780">
        <f t="shared" si="235"/>
        <v>2.6399739543186422</v>
      </c>
      <c r="AV734" s="780">
        <f t="shared" si="235"/>
        <v>2.8652804807967684</v>
      </c>
      <c r="AW734" s="780">
        <f t="shared" si="236"/>
        <v>12.290754238750464</v>
      </c>
      <c r="AX734" s="903">
        <f t="shared" si="236"/>
        <v>11.112332110918633</v>
      </c>
      <c r="AY734" s="780">
        <f t="shared" si="236"/>
        <v>1.0798214285714289</v>
      </c>
      <c r="AZ734" s="780">
        <f t="shared" si="236"/>
        <v>29.813035714285714</v>
      </c>
      <c r="BA734" s="780">
        <f t="shared" si="236"/>
        <v>-20.031785714285714</v>
      </c>
      <c r="BB734" s="780">
        <f t="shared" si="236"/>
        <v>9.7158928571428564</v>
      </c>
      <c r="BC734" s="903">
        <f t="shared" si="236"/>
        <v>2.3878571428571429</v>
      </c>
      <c r="BD734" s="780"/>
      <c r="BE734" s="672">
        <f t="shared" si="237"/>
        <v>2010.3928571428571</v>
      </c>
      <c r="BF734" s="780">
        <f t="shared" si="237"/>
        <v>1.3392857142857142</v>
      </c>
      <c r="BG734" s="780">
        <f t="shared" si="237"/>
        <v>12.996363636363634</v>
      </c>
      <c r="BH734" s="516"/>
      <c r="BI734" s="516"/>
    </row>
    <row r="735" spans="1:61" x14ac:dyDescent="0.2">
      <c r="A735" s="823" t="s">
        <v>122</v>
      </c>
      <c r="B735" s="624">
        <f t="shared" si="227"/>
        <v>40</v>
      </c>
      <c r="C735" s="823"/>
      <c r="E735" s="792">
        <f t="shared" si="228"/>
        <v>21.5</v>
      </c>
      <c r="I735" s="900">
        <f t="shared" si="229"/>
        <v>132.51199999999994</v>
      </c>
      <c r="J735" s="780">
        <f t="shared" si="229"/>
        <v>1.9018923557059755</v>
      </c>
      <c r="K735" s="788">
        <f t="shared" si="229"/>
        <v>0.56923749999999995</v>
      </c>
      <c r="L735" s="792"/>
      <c r="M735" s="780">
        <f t="shared" si="230"/>
        <v>2.1964499999999996</v>
      </c>
      <c r="N735" s="792"/>
      <c r="O735" s="788">
        <f t="shared" si="231"/>
        <v>0.52187500000000009</v>
      </c>
      <c r="P735" s="792"/>
      <c r="Q735" s="792"/>
      <c r="R735" s="780">
        <f t="shared" si="232"/>
        <v>9.6774986900429134</v>
      </c>
      <c r="S735" s="780">
        <f t="shared" si="232"/>
        <v>8.4738949723929942</v>
      </c>
      <c r="T735" s="780">
        <f t="shared" si="232"/>
        <v>8.3862595255804866</v>
      </c>
      <c r="U735" s="780">
        <f t="shared" si="232"/>
        <v>8.4664093295972833</v>
      </c>
      <c r="V735" s="780">
        <f t="shared" si="232"/>
        <v>10.844432776875779</v>
      </c>
      <c r="W735" s="791">
        <f t="shared" si="232"/>
        <v>0.91226069147946343</v>
      </c>
      <c r="X735" s="791">
        <f t="shared" si="232"/>
        <v>1.3455677492628098</v>
      </c>
      <c r="Y735" s="624"/>
      <c r="Z735" s="780">
        <f t="shared" si="233"/>
        <v>33.347274337144796</v>
      </c>
      <c r="AA735" s="780">
        <f t="shared" si="233"/>
        <v>21.756278151548109</v>
      </c>
      <c r="AB735" s="780"/>
      <c r="AC735" s="780">
        <f t="shared" si="234"/>
        <v>7.7334999999999976</v>
      </c>
      <c r="AD735" s="780">
        <f t="shared" si="234"/>
        <v>3.0706249999999997</v>
      </c>
      <c r="AE735" s="780">
        <f t="shared" si="234"/>
        <v>2.5927499999999997</v>
      </c>
      <c r="AF735" s="780">
        <f t="shared" si="234"/>
        <v>3.8265000000000007</v>
      </c>
      <c r="AG735" s="780">
        <f t="shared" si="234"/>
        <v>23.535897435897436</v>
      </c>
      <c r="AH735" s="780">
        <f t="shared" si="234"/>
        <v>95.52249999999998</v>
      </c>
      <c r="AI735" s="780">
        <f t="shared" si="234"/>
        <v>8.23</v>
      </c>
      <c r="AJ735" s="780">
        <f t="shared" si="234"/>
        <v>14.910000000000002</v>
      </c>
      <c r="AK735" s="780">
        <f t="shared" si="234"/>
        <v>11.302051282051281</v>
      </c>
      <c r="AL735" s="918">
        <f t="shared" si="234"/>
        <v>18995.320250000001</v>
      </c>
      <c r="AM735" s="780">
        <f t="shared" si="235"/>
        <v>1.5465000000000004</v>
      </c>
      <c r="AN735" s="903">
        <f t="shared" si="235"/>
        <v>1.0627500000000001</v>
      </c>
      <c r="AO735" s="780">
        <f t="shared" si="235"/>
        <v>-11.908614510211882</v>
      </c>
      <c r="AP735" s="780">
        <f t="shared" si="235"/>
        <v>10.382166218508242</v>
      </c>
      <c r="AQ735" s="903">
        <f t="shared" si="235"/>
        <v>81.285594922685334</v>
      </c>
      <c r="AR735" s="780">
        <f t="shared" si="235"/>
        <v>2.1202737500000004</v>
      </c>
      <c r="AS735" s="780">
        <f t="shared" si="235"/>
        <v>2.2384294590000002</v>
      </c>
      <c r="AT735" s="780">
        <f t="shared" si="235"/>
        <v>2.3921807893254998</v>
      </c>
      <c r="AU735" s="780">
        <f t="shared" si="235"/>
        <v>2.5590965178645551</v>
      </c>
      <c r="AV735" s="780">
        <f t="shared" si="235"/>
        <v>2.740381594056994</v>
      </c>
      <c r="AW735" s="780">
        <f t="shared" si="236"/>
        <v>12.050362110247054</v>
      </c>
      <c r="AX735" s="903">
        <f t="shared" si="236"/>
        <v>10.31592907203787</v>
      </c>
      <c r="AY735" s="780">
        <f t="shared" si="236"/>
        <v>1.0607499999999999</v>
      </c>
      <c r="AZ735" s="780">
        <f t="shared" si="236"/>
        <v>34.947749999999992</v>
      </c>
      <c r="BA735" s="780">
        <f t="shared" si="236"/>
        <v>-17.669499999999996</v>
      </c>
      <c r="BB735" s="780">
        <f t="shared" si="236"/>
        <v>11.008500000000002</v>
      </c>
      <c r="BC735" s="903">
        <f t="shared" si="236"/>
        <v>5.1347500000000021</v>
      </c>
      <c r="BD735" s="780"/>
      <c r="BE735" s="672">
        <f t="shared" si="237"/>
        <v>2001.5</v>
      </c>
      <c r="BF735" s="780">
        <f t="shared" si="237"/>
        <v>2.2999999999999998</v>
      </c>
      <c r="BG735" s="780">
        <f t="shared" si="237"/>
        <v>9.661538461538461</v>
      </c>
      <c r="BH735" s="516"/>
      <c r="BI735" s="516"/>
    </row>
    <row r="736" spans="1:61" x14ac:dyDescent="0.2">
      <c r="A736" s="823" t="s">
        <v>4186</v>
      </c>
      <c r="B736" s="624">
        <f t="shared" si="227"/>
        <v>44</v>
      </c>
      <c r="C736" s="823"/>
      <c r="E736" s="792">
        <f t="shared" si="228"/>
        <v>13.272727272727273</v>
      </c>
      <c r="I736" s="900">
        <f t="shared" si="229"/>
        <v>88.342954545454546</v>
      </c>
      <c r="J736" s="780">
        <f t="shared" si="229"/>
        <v>4.4528307629244503</v>
      </c>
      <c r="K736" s="788">
        <f t="shared" si="229"/>
        <v>0.73499470454545446</v>
      </c>
      <c r="L736" s="792"/>
      <c r="M736" s="780">
        <f t="shared" si="230"/>
        <v>3.1156637272727279</v>
      </c>
      <c r="N736" s="792"/>
      <c r="O736" s="788">
        <f t="shared" si="231"/>
        <v>0.68576363636363624</v>
      </c>
      <c r="P736" s="792"/>
      <c r="Q736" s="792"/>
      <c r="R736" s="780">
        <f t="shared" si="232"/>
        <v>7.2713142633407557</v>
      </c>
      <c r="S736" s="780">
        <f t="shared" si="232"/>
        <v>8.7962181461406264</v>
      </c>
      <c r="T736" s="780">
        <f t="shared" si="232"/>
        <v>10.970173518267943</v>
      </c>
      <c r="U736" s="780">
        <f t="shared" si="232"/>
        <v>8.4440574895993805</v>
      </c>
      <c r="V736" s="780">
        <f t="shared" si="232"/>
        <v>10.35930574676925</v>
      </c>
      <c r="W736" s="791">
        <f t="shared" si="232"/>
        <v>0.90221380273617835</v>
      </c>
      <c r="X736" s="791">
        <f t="shared" si="232"/>
        <v>0.84861759193689057</v>
      </c>
      <c r="Y736" s="624"/>
      <c r="Z736" s="780">
        <f t="shared" si="233"/>
        <v>150.16445488150057</v>
      </c>
      <c r="AA736" s="780">
        <f t="shared" si="233"/>
        <v>35.830096498493766</v>
      </c>
      <c r="AB736" s="780"/>
      <c r="AC736" s="780">
        <f t="shared" si="234"/>
        <v>2.8040909090909096</v>
      </c>
      <c r="AD736" s="780">
        <f t="shared" si="234"/>
        <v>18.89076923076923</v>
      </c>
      <c r="AE736" s="780">
        <f t="shared" si="234"/>
        <v>9.4636363636363647</v>
      </c>
      <c r="AF736" s="780">
        <f t="shared" si="234"/>
        <v>2.8220454545454547</v>
      </c>
      <c r="AG736" s="780">
        <f t="shared" si="234"/>
        <v>10.711363636363636</v>
      </c>
      <c r="AH736" s="780">
        <f t="shared" si="234"/>
        <v>99.388636363636337</v>
      </c>
      <c r="AI736" s="780">
        <f t="shared" si="234"/>
        <v>0.89697674418604334</v>
      </c>
      <c r="AJ736" s="780">
        <f t="shared" si="234"/>
        <v>13.980697674418604</v>
      </c>
      <c r="AK736" s="780">
        <f t="shared" si="234"/>
        <v>6.8540624999999995</v>
      </c>
      <c r="AL736" s="918">
        <f t="shared" si="234"/>
        <v>16447.386818181818</v>
      </c>
      <c r="AM736" s="780">
        <f t="shared" si="235"/>
        <v>1.5868181818181812</v>
      </c>
      <c r="AN736" s="903">
        <f t="shared" si="235"/>
        <v>1.0659090909090909</v>
      </c>
      <c r="AO736" s="780">
        <f t="shared" si="235"/>
        <v>-23.347844184269483</v>
      </c>
      <c r="AP736" s="780">
        <f t="shared" si="235"/>
        <v>12.846670349594271</v>
      </c>
      <c r="AQ736" s="903">
        <f t="shared" si="235"/>
        <v>94.982838711117509</v>
      </c>
      <c r="AR736" s="780">
        <f t="shared" si="235"/>
        <v>2.9722914801515148</v>
      </c>
      <c r="AS736" s="780">
        <f t="shared" si="235"/>
        <v>3.0894173172484853</v>
      </c>
      <c r="AT736" s="780">
        <f t="shared" si="235"/>
        <v>3.2658892126206225</v>
      </c>
      <c r="AU736" s="780">
        <f t="shared" si="235"/>
        <v>3.4559570928476262</v>
      </c>
      <c r="AV736" s="780">
        <f t="shared" si="235"/>
        <v>3.6607904495929842</v>
      </c>
      <c r="AW736" s="780">
        <f t="shared" si="236"/>
        <v>16.444345552461236</v>
      </c>
      <c r="AX736" s="903">
        <f t="shared" si="236"/>
        <v>23.634898965846606</v>
      </c>
      <c r="AY736" s="780">
        <f t="shared" si="236"/>
        <v>0.84395348837209283</v>
      </c>
      <c r="AZ736" s="780">
        <f t="shared" si="236"/>
        <v>20.021590909090907</v>
      </c>
      <c r="BA736" s="780">
        <f t="shared" si="236"/>
        <v>-27.864545454545453</v>
      </c>
      <c r="BB736" s="780">
        <f t="shared" si="236"/>
        <v>6.6449999999999987</v>
      </c>
      <c r="BC736" s="903">
        <f t="shared" si="236"/>
        <v>-7.0111363636363642</v>
      </c>
      <c r="BD736" s="780"/>
      <c r="BE736" s="672">
        <f t="shared" si="237"/>
        <v>2009.7272727272727</v>
      </c>
      <c r="BF736" s="780">
        <f t="shared" si="237"/>
        <v>1.4545454545454546</v>
      </c>
      <c r="BG736" s="780">
        <f t="shared" si="237"/>
        <v>4.1613636363636362</v>
      </c>
      <c r="BH736" s="516"/>
      <c r="BI736" s="516"/>
    </row>
    <row r="737" spans="1:61" x14ac:dyDescent="0.2">
      <c r="A737" s="823" t="s">
        <v>130</v>
      </c>
      <c r="B737" s="624">
        <f t="shared" si="227"/>
        <v>58</v>
      </c>
      <c r="C737" s="823"/>
      <c r="E737" s="792">
        <f t="shared" si="228"/>
        <v>23.086206896551722</v>
      </c>
      <c r="I737" s="900">
        <f t="shared" si="229"/>
        <v>66.195172413793102</v>
      </c>
      <c r="J737" s="780">
        <f t="shared" si="229"/>
        <v>3.3822220230989832</v>
      </c>
      <c r="K737" s="788">
        <f t="shared" si="229"/>
        <v>0.51010051724137928</v>
      </c>
      <c r="L737" s="792"/>
      <c r="M737" s="780">
        <f t="shared" si="230"/>
        <v>2.0438268965517241</v>
      </c>
      <c r="N737" s="792"/>
      <c r="O737" s="788">
        <f t="shared" si="231"/>
        <v>0.48517982758620687</v>
      </c>
      <c r="P737" s="792"/>
      <c r="Q737" s="792"/>
      <c r="R737" s="780">
        <f t="shared" si="232"/>
        <v>5.1685265371529789</v>
      </c>
      <c r="S737" s="780">
        <f t="shared" si="232"/>
        <v>5.4484284724264338</v>
      </c>
      <c r="T737" s="780">
        <f t="shared" si="232"/>
        <v>5.868226474834608</v>
      </c>
      <c r="U737" s="780">
        <f t="shared" si="232"/>
        <v>6.5779137599949138</v>
      </c>
      <c r="V737" s="780">
        <f t="shared" si="232"/>
        <v>5.859414241365811</v>
      </c>
      <c r="W737" s="791">
        <f t="shared" si="232"/>
        <v>1.0660458418925631</v>
      </c>
      <c r="X737" s="791">
        <f t="shared" si="232"/>
        <v>1.1801790454847405</v>
      </c>
      <c r="Y737" s="624"/>
      <c r="Z737" s="780">
        <f t="shared" si="233"/>
        <v>93.667722042948654</v>
      </c>
      <c r="AA737" s="780">
        <f t="shared" si="233"/>
        <v>26.15198747012461</v>
      </c>
      <c r="AB737" s="780"/>
      <c r="AC737" s="780">
        <f t="shared" si="234"/>
        <v>2.9701724137931031</v>
      </c>
      <c r="AD737" s="780">
        <f t="shared" si="234"/>
        <v>4.7276000000000007</v>
      </c>
      <c r="AE737" s="780">
        <f t="shared" si="234"/>
        <v>3.0562068965517235</v>
      </c>
      <c r="AF737" s="780">
        <f t="shared" si="234"/>
        <v>2.2793103448275853</v>
      </c>
      <c r="AG737" s="780">
        <f t="shared" si="234"/>
        <v>9.6368421052631579</v>
      </c>
      <c r="AH737" s="780">
        <f t="shared" si="234"/>
        <v>52.132758620689657</v>
      </c>
      <c r="AI737" s="780">
        <f t="shared" si="234"/>
        <v>16.166964285714283</v>
      </c>
      <c r="AJ737" s="780">
        <f t="shared" si="234"/>
        <v>4.625</v>
      </c>
      <c r="AK737" s="780">
        <f t="shared" si="234"/>
        <v>6.5237735849056611</v>
      </c>
      <c r="AL737" s="918">
        <f t="shared" si="234"/>
        <v>16233.172758620691</v>
      </c>
      <c r="AM737" s="780">
        <f t="shared" si="235"/>
        <v>2.1836842105263146</v>
      </c>
      <c r="AN737" s="903">
        <f t="shared" si="235"/>
        <v>1.5807017543859652</v>
      </c>
      <c r="AO737" s="780">
        <f t="shared" si="235"/>
        <v>-16.632465382756855</v>
      </c>
      <c r="AP737" s="780">
        <f t="shared" si="235"/>
        <v>9.9601357830938984</v>
      </c>
      <c r="AQ737" s="903">
        <f t="shared" si="235"/>
        <v>52.931654989342157</v>
      </c>
      <c r="AR737" s="780">
        <f t="shared" si="235"/>
        <v>2.0130984827586209</v>
      </c>
      <c r="AS737" s="780">
        <f t="shared" si="235"/>
        <v>2.125655257877586</v>
      </c>
      <c r="AT737" s="780">
        <f t="shared" si="235"/>
        <v>2.2483517884294502</v>
      </c>
      <c r="AU737" s="780">
        <f t="shared" si="235"/>
        <v>2.3792044254104399</v>
      </c>
      <c r="AV737" s="780">
        <f t="shared" si="235"/>
        <v>2.5188088543791598</v>
      </c>
      <c r="AW737" s="780">
        <f t="shared" si="236"/>
        <v>11.285118808855257</v>
      </c>
      <c r="AX737" s="903">
        <f t="shared" si="236"/>
        <v>18.731077938509959</v>
      </c>
      <c r="AY737" s="780">
        <f t="shared" si="236"/>
        <v>0.54929824561403506</v>
      </c>
      <c r="AZ737" s="780">
        <f t="shared" si="236"/>
        <v>23.127586206896545</v>
      </c>
      <c r="BA737" s="780">
        <f t="shared" si="236"/>
        <v>-12.679137931034481</v>
      </c>
      <c r="BB737" s="780">
        <f t="shared" si="236"/>
        <v>6.6343103448275853</v>
      </c>
      <c r="BC737" s="903">
        <f t="shared" si="236"/>
        <v>0.58103448275862069</v>
      </c>
      <c r="BD737" s="780"/>
      <c r="BE737" s="672">
        <f t="shared" si="237"/>
        <v>2000.0689655172414</v>
      </c>
      <c r="BF737" s="780">
        <f t="shared" si="237"/>
        <v>2.5862068965517242</v>
      </c>
      <c r="BG737" s="780">
        <f t="shared" si="237"/>
        <v>2.8666666666666658</v>
      </c>
      <c r="BH737" s="516"/>
      <c r="BI737" s="516"/>
    </row>
    <row r="738" spans="1:61" x14ac:dyDescent="0.2">
      <c r="I738" s="624"/>
      <c r="J738" s="823"/>
      <c r="K738" s="902"/>
      <c r="L738" s="823"/>
      <c r="M738" s="823"/>
      <c r="N738" s="823"/>
      <c r="O738" s="823"/>
      <c r="P738" s="823"/>
      <c r="Q738" s="823"/>
      <c r="R738" s="823"/>
      <c r="S738" s="823"/>
      <c r="T738" s="823"/>
      <c r="U738" s="823"/>
      <c r="V738" s="823"/>
      <c r="W738" s="823"/>
      <c r="X738" s="823"/>
      <c r="AN738" s="904"/>
      <c r="AO738" s="823"/>
      <c r="BC738" s="624"/>
      <c r="BD738" s="594"/>
      <c r="BH738" s="516"/>
      <c r="BI738" s="516"/>
    </row>
    <row r="739" spans="1:61" x14ac:dyDescent="0.2">
      <c r="I739" s="901"/>
      <c r="J739" s="899"/>
      <c r="K739" s="902"/>
      <c r="L739" s="899"/>
      <c r="M739" s="899"/>
      <c r="N739" s="899"/>
      <c r="O739" s="899"/>
      <c r="P739" s="899"/>
      <c r="Q739" s="899"/>
      <c r="R739" s="899"/>
      <c r="S739" s="899"/>
      <c r="T739" s="899"/>
      <c r="U739" s="899"/>
      <c r="V739" s="899"/>
      <c r="W739" s="899"/>
      <c r="X739" s="899"/>
      <c r="BH739" s="516"/>
      <c r="BI739" s="516"/>
    </row>
    <row r="740" spans="1:61" x14ac:dyDescent="0.2">
      <c r="I740" s="901"/>
      <c r="J740" s="899"/>
      <c r="K740" s="902"/>
      <c r="L740" s="899"/>
      <c r="M740" s="899"/>
      <c r="N740" s="899"/>
      <c r="O740" s="899"/>
      <c r="P740" s="899"/>
      <c r="Q740" s="899"/>
      <c r="R740" s="899"/>
      <c r="S740" s="899"/>
      <c r="T740" s="899"/>
      <c r="U740" s="899"/>
      <c r="V740" s="899"/>
      <c r="W740" s="899"/>
      <c r="X740" s="899"/>
      <c r="BH740" s="516"/>
      <c r="BI740" s="516"/>
    </row>
    <row r="741" spans="1:61" x14ac:dyDescent="0.2">
      <c r="B741" s="516"/>
      <c r="E741" s="516"/>
      <c r="F741" s="516"/>
      <c r="J741" s="516"/>
      <c r="K741" s="898"/>
      <c r="L741" s="516"/>
      <c r="M741" s="516"/>
      <c r="N741" s="516"/>
      <c r="R741" s="516"/>
      <c r="S741" s="516"/>
      <c r="T741" s="516"/>
      <c r="U741" s="516"/>
      <c r="V741" s="516"/>
      <c r="W741" s="516"/>
      <c r="X741" s="516"/>
      <c r="Z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16"/>
      <c r="AR741" s="516"/>
      <c r="AS741" s="516"/>
      <c r="AT741" s="516"/>
      <c r="AU741" s="516"/>
      <c r="AV741" s="516"/>
      <c r="AW741" s="516"/>
      <c r="AX741" s="516"/>
      <c r="AY741" s="516"/>
      <c r="BD741" s="516"/>
      <c r="BE741" s="516"/>
      <c r="BF741" s="516"/>
      <c r="BH741" s="516"/>
      <c r="BI741" s="516"/>
    </row>
    <row r="742" spans="1:61" x14ac:dyDescent="0.2">
      <c r="B742" s="516"/>
      <c r="E742" s="516"/>
      <c r="F742" s="516"/>
      <c r="J742" s="516"/>
      <c r="K742" s="569"/>
      <c r="L742" s="516"/>
      <c r="M742" s="516"/>
      <c r="N742" s="516"/>
      <c r="R742" s="516"/>
      <c r="S742" s="516"/>
      <c r="T742" s="516"/>
      <c r="U742" s="516"/>
      <c r="V742" s="516"/>
      <c r="W742" s="516"/>
      <c r="X742" s="516"/>
      <c r="Z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16"/>
      <c r="AR742" s="516"/>
      <c r="AS742" s="516"/>
      <c r="AT742" s="516"/>
      <c r="AU742" s="516"/>
      <c r="AV742" s="516"/>
      <c r="AW742" s="516"/>
      <c r="AX742" s="516"/>
      <c r="AY742" s="516"/>
      <c r="BD742" s="516"/>
      <c r="BE742" s="516"/>
      <c r="BF742" s="516"/>
      <c r="BH742" s="516"/>
      <c r="BI742" s="516"/>
    </row>
    <row r="743" spans="1:61" x14ac:dyDescent="0.2">
      <c r="B743" s="516"/>
      <c r="E743" s="516"/>
      <c r="F743" s="516"/>
      <c r="J743" s="516"/>
      <c r="K743" s="569"/>
      <c r="L743" s="516"/>
      <c r="M743" s="516"/>
      <c r="N743" s="516"/>
      <c r="R743" s="516"/>
      <c r="S743" s="516"/>
      <c r="T743" s="516"/>
      <c r="U743" s="516"/>
      <c r="V743" s="516"/>
      <c r="W743" s="516"/>
      <c r="X743" s="516"/>
      <c r="Z743" s="516"/>
      <c r="AC743" s="516"/>
      <c r="AD743" s="516"/>
      <c r="AE743" s="516"/>
      <c r="AF743" s="516"/>
      <c r="AG743" s="516"/>
      <c r="AH743" s="516"/>
      <c r="AI743" s="516"/>
      <c r="AJ743" s="516"/>
      <c r="AK743" s="516"/>
      <c r="AL743" s="516"/>
      <c r="AM743" s="516"/>
      <c r="AN743" s="516"/>
      <c r="AO743" s="516"/>
      <c r="AR743" s="516"/>
      <c r="AS743" s="516"/>
      <c r="AT743" s="516"/>
      <c r="AU743" s="516"/>
      <c r="AV743" s="516"/>
      <c r="AW743" s="516"/>
      <c r="AX743" s="516"/>
      <c r="AY743" s="516"/>
      <c r="BD743" s="516"/>
      <c r="BE743" s="516"/>
      <c r="BF743" s="516"/>
      <c r="BH743" s="516"/>
      <c r="BI743" s="516"/>
    </row>
    <row r="744" spans="1:61" x14ac:dyDescent="0.2">
      <c r="B744" s="516"/>
      <c r="E744" s="516"/>
      <c r="F744" s="516"/>
      <c r="J744" s="516"/>
      <c r="K744" s="569"/>
      <c r="L744" s="516"/>
      <c r="M744" s="516"/>
      <c r="N744" s="516"/>
      <c r="R744" s="516"/>
      <c r="S744" s="516"/>
      <c r="T744" s="516"/>
      <c r="U744" s="516"/>
      <c r="V744" s="516"/>
      <c r="W744" s="516"/>
      <c r="X744" s="516"/>
      <c r="Z744" s="516"/>
      <c r="AC744" s="516"/>
      <c r="AD744" s="516"/>
      <c r="AE744" s="516"/>
      <c r="AF744" s="516"/>
      <c r="AG744" s="516"/>
      <c r="AH744" s="516"/>
      <c r="AI744" s="516"/>
      <c r="AJ744" s="516"/>
      <c r="AK744" s="516"/>
      <c r="AL744" s="516"/>
      <c r="AM744" s="516"/>
      <c r="AN744" s="516"/>
      <c r="AO744" s="516"/>
      <c r="AR744" s="516"/>
      <c r="AS744" s="516"/>
      <c r="AT744" s="516"/>
      <c r="AU744" s="516"/>
      <c r="AV744" s="516"/>
      <c r="AW744" s="516"/>
      <c r="AX744" s="516"/>
      <c r="AY744" s="516"/>
      <c r="BD744" s="516"/>
      <c r="BE744" s="516"/>
      <c r="BF744" s="516"/>
      <c r="BH744" s="516"/>
      <c r="BI744" s="516"/>
    </row>
    <row r="745" spans="1:61" x14ac:dyDescent="0.2">
      <c r="B745" s="516"/>
      <c r="E745" s="516"/>
      <c r="F745" s="516"/>
      <c r="J745" s="516"/>
      <c r="K745" s="569"/>
      <c r="L745" s="516"/>
      <c r="M745" s="516"/>
      <c r="N745" s="516"/>
      <c r="R745" s="516"/>
      <c r="S745" s="516"/>
      <c r="T745" s="516"/>
      <c r="U745" s="516"/>
      <c r="V745" s="516"/>
      <c r="W745" s="516"/>
      <c r="X745" s="516"/>
      <c r="Z745" s="516"/>
      <c r="AC745" s="516"/>
      <c r="AD745" s="516"/>
      <c r="AE745" s="516"/>
      <c r="AF745" s="516"/>
      <c r="AG745" s="516"/>
      <c r="AH745" s="516"/>
      <c r="AI745" s="516"/>
      <c r="AJ745" s="516"/>
      <c r="AK745" s="516"/>
      <c r="AL745" s="516"/>
      <c r="AM745" s="516"/>
      <c r="AN745" s="516"/>
      <c r="AO745" s="516"/>
      <c r="AR745" s="516"/>
      <c r="AS745" s="516"/>
      <c r="AT745" s="516"/>
      <c r="AU745" s="516"/>
      <c r="AV745" s="516"/>
      <c r="AW745" s="516"/>
      <c r="AX745" s="516"/>
      <c r="AY745" s="516"/>
      <c r="BD745" s="516"/>
      <c r="BE745" s="516"/>
      <c r="BF745" s="516"/>
      <c r="BH745" s="516"/>
      <c r="BI745" s="516"/>
    </row>
    <row r="746" spans="1:61" x14ac:dyDescent="0.2">
      <c r="B746" s="516"/>
      <c r="E746" s="516"/>
      <c r="F746" s="516"/>
      <c r="J746" s="516"/>
      <c r="K746" s="823"/>
      <c r="L746" s="516"/>
      <c r="M746" s="516"/>
      <c r="N746" s="516"/>
      <c r="R746" s="516"/>
      <c r="S746" s="516"/>
      <c r="T746" s="516"/>
      <c r="U746" s="516"/>
      <c r="V746" s="516"/>
      <c r="W746" s="516"/>
      <c r="X746" s="516"/>
      <c r="Z746" s="516"/>
      <c r="AC746" s="516"/>
      <c r="AD746" s="516"/>
      <c r="AE746" s="516"/>
      <c r="AF746" s="516"/>
      <c r="AG746" s="516"/>
      <c r="AH746" s="516"/>
      <c r="AI746" s="516"/>
      <c r="AJ746" s="516"/>
      <c r="AK746" s="516"/>
      <c r="AL746" s="516"/>
      <c r="AM746" s="516"/>
      <c r="AN746" s="516"/>
      <c r="AO746" s="516"/>
      <c r="AR746" s="516"/>
      <c r="AS746" s="516"/>
      <c r="AT746" s="516"/>
      <c r="AU746" s="516"/>
      <c r="AV746" s="516"/>
      <c r="AW746" s="516"/>
      <c r="AX746" s="516"/>
      <c r="AY746" s="516"/>
      <c r="BD746" s="516"/>
      <c r="BE746" s="516"/>
      <c r="BF746" s="516"/>
      <c r="BH746" s="516"/>
      <c r="BI746" s="516"/>
    </row>
    <row r="747" spans="1:61" x14ac:dyDescent="0.2">
      <c r="B747" s="516"/>
      <c r="E747" s="516"/>
      <c r="F747" s="516"/>
      <c r="J747" s="516"/>
      <c r="K747" s="823"/>
      <c r="L747" s="516"/>
      <c r="M747" s="516"/>
      <c r="N747" s="516"/>
      <c r="R747" s="516"/>
      <c r="S747" s="516"/>
      <c r="T747" s="516"/>
      <c r="U747" s="516"/>
      <c r="V747" s="516"/>
      <c r="W747" s="516"/>
      <c r="X747" s="516"/>
      <c r="Z747" s="516"/>
      <c r="AC747" s="516"/>
      <c r="AD747" s="516"/>
      <c r="AE747" s="516"/>
      <c r="AF747" s="516"/>
      <c r="AG747" s="516"/>
      <c r="AH747" s="516"/>
      <c r="AI747" s="516"/>
      <c r="AJ747" s="516"/>
      <c r="AK747" s="516"/>
      <c r="AL747" s="516"/>
      <c r="AM747" s="516"/>
      <c r="AN747" s="516"/>
      <c r="AO747" s="516"/>
      <c r="AR747" s="516"/>
      <c r="AS747" s="516"/>
      <c r="AT747" s="516"/>
      <c r="AU747" s="516"/>
      <c r="AV747" s="516"/>
      <c r="AW747" s="516"/>
      <c r="AX747" s="516"/>
      <c r="AY747" s="516"/>
      <c r="BD747" s="516"/>
      <c r="BE747" s="516"/>
      <c r="BF747" s="516"/>
      <c r="BH747" s="516"/>
      <c r="BI747" s="516"/>
    </row>
  </sheetData>
  <sheetProtection selectLockedCells="1" selectUnlockedCells="1"/>
  <autoFilter ref="A6:BI719" xr:uid="{A0E69BE9-0919-4073-BE1F-45FAE7B0A341}">
    <filterColumn colId="4">
      <customFilters>
        <customFilter operator="greaterThanOrEqual" val="10"/>
      </customFilters>
    </filterColumn>
    <filterColumn colId="9">
      <customFilters>
        <customFilter operator="greaterThanOrEqual" val="1.8"/>
      </customFilters>
    </filterColumn>
    <filterColumn colId="19">
      <customFilters>
        <customFilter operator="greaterThanOrEqual" val="6"/>
      </customFilters>
    </filterColumn>
    <filterColumn colId="20">
      <customFilters>
        <customFilter operator="greaterThanOrEqual" val="6"/>
      </customFilters>
    </filterColumn>
    <filterColumn colId="21">
      <customFilters>
        <customFilter operator="greaterThanOrEqual" val="6"/>
      </customFilters>
    </filterColumn>
    <filterColumn colId="37">
      <customFilters>
        <customFilter operator="greaterThan" val="1000"/>
      </customFilters>
    </filterColumn>
    <filterColumn colId="57">
      <customFilters>
        <customFilter operator="greaterThanOrEqual" val="2"/>
      </customFilters>
    </filterColumn>
    <sortState ref="A18:BI712">
      <sortCondition descending="1" ref="J6:J719"/>
    </sortState>
  </autoFilter>
  <sortState ref="A7:BI718">
    <sortCondition descending="1" ref="E7:E718"/>
    <sortCondition ref="Q7:Q718"/>
  </sortState>
  <mergeCells count="2">
    <mergeCell ref="P5:Q5"/>
    <mergeCell ref="AZ4:BC4"/>
  </mergeCells>
  <conditionalFormatting sqref="A457:A458 R532:R710 R711:V719 R7:R527 S7:V710">
    <cfRule type="cellIs" dxfId="26" priority="503" stopIfTrue="1" operator="lessThan">
      <formula>2</formula>
    </cfRule>
  </conditionalFormatting>
  <conditionalFormatting sqref="A249 A251 A329 A414 A420 A422 A424 A460:A461 A510">
    <cfRule type="cellIs" dxfId="25" priority="450" stopIfTrue="1" operator="lessThan">
      <formula>2</formula>
    </cfRule>
  </conditionalFormatting>
  <conditionalFormatting sqref="AQ7:AQ719">
    <cfRule type="cellIs" dxfId="24" priority="51" stopIfTrue="1" operator="lessThan">
      <formula>0</formula>
    </cfRule>
  </conditionalFormatting>
  <conditionalFormatting sqref="AP532:AP719 AP7:AP527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532:J719 J7:J527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28:R529">
    <cfRule type="cellIs" dxfId="19" priority="39" stopIfTrue="1" operator="lessThan">
      <formula>2</formula>
    </cfRule>
  </conditionalFormatting>
  <conditionalFormatting sqref="AP528:AP529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28:J529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30">
    <cfRule type="cellIs" dxfId="14" priority="33" stopIfTrue="1" operator="lessThan">
      <formula>2</formula>
    </cfRule>
  </conditionalFormatting>
  <conditionalFormatting sqref="AP530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30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31">
    <cfRule type="cellIs" dxfId="9" priority="27" stopIfTrue="1" operator="lessThan">
      <formula>2</formula>
    </cfRule>
  </conditionalFormatting>
  <conditionalFormatting sqref="AP531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31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Z73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customWidth="true" style="457" width="18.0"/>
    <col min="2" max="2" customWidth="true" style="457" width="6.0"/>
    <col min="3" max="3" bestFit="true" customWidth="true" style="994" width="6.42578125"/>
    <col min="4" max="4" customWidth="true" style="1040" width="6.85546875"/>
    <col min="5" max="5" customWidth="true" style="994" width="6.5703125"/>
    <col min="6" max="6" customWidth="true" style="457" width="6.42578125"/>
    <col min="7" max="8" customWidth="true" style="457" width="5.5703125"/>
    <col min="9" max="9" bestFit="true" customWidth="true" style="457" width="6.42578125"/>
    <col min="10" max="10" bestFit="true" customWidth="true" style="457" width="7.140625"/>
    <col min="11" max="11" customWidth="true" style="457" width="6.28515625"/>
    <col min="12" max="12" customWidth="true" style="457" width="1.5703125"/>
    <col min="13" max="13" customWidth="true" style="457" width="6.0"/>
    <col min="14" max="14" customWidth="true" style="457" width="6.28515625"/>
    <col min="15" max="15" customWidth="true" style="457" width="1.5703125"/>
    <col min="16" max="16" customWidth="true" style="457" width="6.28515625"/>
    <col min="17" max="17" customWidth="true" style="457" width="6.0"/>
    <col min="18" max="23" bestFit="true" customWidth="true" style="457" width="6.5703125"/>
    <col min="24" max="27" customWidth="true" style="457" width="6.0"/>
    <col min="28" max="28" customWidth="true" style="457" width="7.85546875"/>
    <col min="29" max="29" bestFit="true" customWidth="true" style="457" width="6.0"/>
    <col min="30" max="30" customWidth="true" style="457" width="5.42578125"/>
    <col min="31" max="31" bestFit="true" customWidth="true" style="457" width="5.42578125"/>
    <col min="32" max="32" customWidth="true" style="457" width="5.140625"/>
    <col min="33" max="52" customWidth="true" style="600" width="5.140625"/>
    <col min="53" max="16384" style="457" width="8.85546875"/>
  </cols>
  <sheetData>
    <row r="1" spans="1:52" ht="12.75" customHeight="1" x14ac:dyDescent="0.2">
      <c r="A1" s="510" t="s">
        <v>4047</v>
      </c>
      <c r="B1" s="511"/>
      <c r="C1" s="990"/>
      <c r="D1" s="893" t="s">
        <v>2</v>
      </c>
      <c r="G1" s="893"/>
      <c r="H1" s="512"/>
      <c r="I1" s="512"/>
      <c r="J1" s="512"/>
      <c r="K1" s="512"/>
      <c r="L1" s="512"/>
      <c r="M1" s="512"/>
      <c r="N1" s="512"/>
      <c r="O1" s="512"/>
      <c r="P1" s="512"/>
      <c r="S1" s="512"/>
      <c r="T1" s="512"/>
      <c r="U1" s="512"/>
      <c r="V1" s="512"/>
      <c r="W1" s="512"/>
      <c r="X1" s="512"/>
      <c r="Y1" s="512"/>
      <c r="Z1" s="512"/>
      <c r="AA1" s="512"/>
      <c r="AB1" s="513"/>
      <c r="AC1" s="512"/>
      <c r="AD1" s="863" t="s">
        <v>3</v>
      </c>
      <c r="AH1" s="591"/>
      <c r="AI1" s="591"/>
      <c r="AJ1" s="592"/>
      <c r="AK1" s="591"/>
      <c r="AL1" s="591"/>
      <c r="AM1" s="591"/>
      <c r="AN1" s="591"/>
      <c r="AO1" s="592"/>
      <c r="AP1" s="592"/>
      <c r="AQ1" s="592"/>
      <c r="AR1" s="592"/>
      <c r="AS1" s="592"/>
      <c r="AT1" s="592"/>
      <c r="AU1" s="592"/>
      <c r="AV1" s="592"/>
      <c r="AW1" s="592"/>
      <c r="AX1" s="592"/>
      <c r="AY1" s="592"/>
      <c r="AZ1" s="593"/>
    </row>
    <row r="2" spans="1:52" ht="9.6" customHeight="1" x14ac:dyDescent="0.2">
      <c r="A2" s="514"/>
      <c r="B2" s="515"/>
      <c r="C2" s="990"/>
      <c r="D2" s="658" t="s">
        <v>8</v>
      </c>
      <c r="G2" s="658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7"/>
      <c r="AC2" s="823"/>
      <c r="AD2" s="823"/>
      <c r="AE2" s="823"/>
      <c r="AF2" s="823"/>
      <c r="AG2" s="594"/>
      <c r="AH2" s="594"/>
      <c r="AI2" s="594"/>
      <c r="AJ2" s="594"/>
      <c r="AK2" s="594"/>
      <c r="AL2" s="594"/>
      <c r="AM2" s="595"/>
      <c r="AN2" s="595"/>
      <c r="AO2" s="594"/>
      <c r="AP2" s="594"/>
      <c r="AQ2" s="594"/>
      <c r="AR2" s="594"/>
      <c r="AS2" s="594"/>
      <c r="AT2" s="594"/>
      <c r="AU2" s="594"/>
      <c r="AV2" s="594"/>
      <c r="AW2" s="594"/>
      <c r="AX2" s="594"/>
      <c r="AY2" s="594"/>
      <c r="AZ2" s="596"/>
    </row>
    <row r="3" spans="1:52" ht="9.6" customHeight="1" x14ac:dyDescent="0.2">
      <c r="A3" s="518"/>
      <c r="B3" s="12"/>
      <c r="C3" s="991"/>
      <c r="D3" s="1038"/>
      <c r="E3" s="991"/>
      <c r="F3" s="12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9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7"/>
      <c r="AC3" s="823"/>
      <c r="AD3" s="823"/>
      <c r="AE3" s="823"/>
      <c r="AF3" s="823"/>
      <c r="AG3" s="594"/>
      <c r="AH3" s="597"/>
      <c r="AI3" s="597"/>
      <c r="AJ3" s="594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8"/>
    </row>
    <row r="4" spans="1:52" ht="12.75" customHeight="1" x14ac:dyDescent="0.2">
      <c r="A4" s="522" t="s">
        <v>1775</v>
      </c>
      <c r="B4" s="523"/>
      <c r="C4" s="990"/>
      <c r="D4" s="1037"/>
      <c r="E4" s="990"/>
      <c r="F4" s="515"/>
      <c r="G4" s="516"/>
      <c r="H4" s="516"/>
      <c r="I4" s="516"/>
      <c r="J4" s="516"/>
      <c r="K4" s="516"/>
      <c r="L4" s="524" t="s">
        <v>15</v>
      </c>
      <c r="M4" s="516"/>
      <c r="N4" s="516"/>
      <c r="O4" s="524"/>
      <c r="P4" s="516"/>
      <c r="Q4" s="524"/>
      <c r="R4" s="516"/>
      <c r="S4" s="516"/>
      <c r="T4" s="516"/>
      <c r="U4" s="516"/>
      <c r="V4" s="516"/>
      <c r="W4" s="516"/>
      <c r="X4" s="516"/>
      <c r="Y4" s="516"/>
      <c r="Z4" s="516"/>
      <c r="AA4" s="517"/>
      <c r="AB4" s="525" t="s">
        <v>5246</v>
      </c>
      <c r="AC4" s="526">
        <v>2021</v>
      </c>
      <c r="AD4" s="526">
        <v>2020</v>
      </c>
      <c r="AE4" s="526">
        <v>2019</v>
      </c>
      <c r="AF4" s="526">
        <v>2018</v>
      </c>
      <c r="AG4" s="526">
        <v>2017</v>
      </c>
      <c r="AH4" s="526">
        <v>2016</v>
      </c>
      <c r="AI4" s="526">
        <v>2015</v>
      </c>
      <c r="AJ4" s="526">
        <v>2014</v>
      </c>
      <c r="AK4" s="527" t="s">
        <v>16</v>
      </c>
      <c r="AL4" s="526">
        <v>2012</v>
      </c>
      <c r="AM4" s="526">
        <v>2011</v>
      </c>
      <c r="AN4" s="528">
        <v>2010</v>
      </c>
      <c r="AO4" s="529">
        <v>2009</v>
      </c>
      <c r="AP4" s="529">
        <v>2008</v>
      </c>
      <c r="AQ4" s="529">
        <v>2007</v>
      </c>
      <c r="AR4" s="529">
        <v>2006</v>
      </c>
      <c r="AS4" s="529">
        <v>2005</v>
      </c>
      <c r="AT4" s="529">
        <v>2004</v>
      </c>
      <c r="AU4" s="529">
        <v>2003</v>
      </c>
      <c r="AV4" s="529">
        <v>2002</v>
      </c>
      <c r="AW4" s="529">
        <v>2001</v>
      </c>
      <c r="AX4" s="530">
        <v>2000</v>
      </c>
      <c r="AY4" s="526" t="s">
        <v>17</v>
      </c>
      <c r="AZ4" s="526"/>
    </row>
    <row r="5" spans="1:52" ht="12.75" customHeight="1" x14ac:dyDescent="0.2">
      <c r="A5" s="479" t="s">
        <v>20</v>
      </c>
      <c r="B5" s="525" t="s">
        <v>21</v>
      </c>
      <c r="C5" s="489"/>
      <c r="D5" s="570"/>
      <c r="E5" s="489"/>
      <c r="F5" s="531"/>
      <c r="G5" s="531"/>
      <c r="H5" s="531"/>
      <c r="I5" s="531"/>
      <c r="J5" s="531"/>
      <c r="K5" s="532"/>
      <c r="L5" s="532"/>
      <c r="M5" s="533" t="s">
        <v>42</v>
      </c>
      <c r="N5" s="532"/>
      <c r="O5" s="532"/>
      <c r="P5" s="533"/>
      <c r="Q5" s="533"/>
      <c r="R5" s="520"/>
      <c r="S5" s="520"/>
      <c r="T5" s="520"/>
      <c r="U5" s="520"/>
      <c r="V5" s="520"/>
      <c r="W5" s="520"/>
      <c r="X5" s="520"/>
      <c r="Y5" s="520"/>
      <c r="Z5" s="520"/>
      <c r="AA5" s="521"/>
      <c r="AB5" s="534" t="s">
        <v>4530</v>
      </c>
      <c r="AC5" s="535" t="s">
        <v>43</v>
      </c>
      <c r="AD5" s="535" t="s">
        <v>43</v>
      </c>
      <c r="AE5" s="535" t="s">
        <v>43</v>
      </c>
      <c r="AF5" s="535" t="s">
        <v>43</v>
      </c>
      <c r="AG5" s="535" t="s">
        <v>43</v>
      </c>
      <c r="AH5" s="535" t="s">
        <v>43</v>
      </c>
      <c r="AI5" s="535" t="s">
        <v>43</v>
      </c>
      <c r="AJ5" s="535" t="s">
        <v>43</v>
      </c>
      <c r="AK5" s="530" t="s">
        <v>43</v>
      </c>
      <c r="AL5" s="535" t="s">
        <v>43</v>
      </c>
      <c r="AM5" s="535" t="s">
        <v>43</v>
      </c>
      <c r="AN5" s="528" t="s">
        <v>43</v>
      </c>
      <c r="AO5" s="529" t="s">
        <v>43</v>
      </c>
      <c r="AP5" s="529" t="s">
        <v>43</v>
      </c>
      <c r="AQ5" s="529" t="s">
        <v>43</v>
      </c>
      <c r="AR5" s="529" t="s">
        <v>43</v>
      </c>
      <c r="AS5" s="529" t="s">
        <v>43</v>
      </c>
      <c r="AT5" s="529" t="s">
        <v>43</v>
      </c>
      <c r="AU5" s="529" t="s">
        <v>43</v>
      </c>
      <c r="AV5" s="529" t="s">
        <v>43</v>
      </c>
      <c r="AW5" s="529" t="s">
        <v>43</v>
      </c>
      <c r="AX5" s="530" t="s">
        <v>43</v>
      </c>
      <c r="AY5" s="535" t="s">
        <v>44</v>
      </c>
      <c r="AZ5" s="535" t="s">
        <v>45</v>
      </c>
    </row>
    <row r="6" spans="1:52" ht="12.75" customHeight="1" x14ac:dyDescent="0.2">
      <c r="A6" s="465" t="s">
        <v>54</v>
      </c>
      <c r="B6" s="536" t="s">
        <v>55</v>
      </c>
      <c r="C6" s="1039">
        <v>2021</v>
      </c>
      <c r="D6" s="1039">
        <v>2020</v>
      </c>
      <c r="E6" s="996">
        <v>2019</v>
      </c>
      <c r="F6" s="536">
        <v>2018</v>
      </c>
      <c r="G6" s="536">
        <v>2017</v>
      </c>
      <c r="H6" s="536">
        <v>2016</v>
      </c>
      <c r="I6" s="536">
        <v>2015</v>
      </c>
      <c r="J6" s="536">
        <v>2014</v>
      </c>
      <c r="K6" s="536">
        <v>2013</v>
      </c>
      <c r="L6" s="537" t="s">
        <v>89</v>
      </c>
      <c r="M6" s="536">
        <v>2012</v>
      </c>
      <c r="N6" s="538">
        <v>2011</v>
      </c>
      <c r="O6" s="537" t="s">
        <v>89</v>
      </c>
      <c r="P6" s="536">
        <v>2010</v>
      </c>
      <c r="Q6" s="531">
        <v>2009</v>
      </c>
      <c r="R6" s="531">
        <v>2008</v>
      </c>
      <c r="S6" s="531">
        <v>2007</v>
      </c>
      <c r="T6" s="531">
        <v>2006</v>
      </c>
      <c r="U6" s="531">
        <v>2005</v>
      </c>
      <c r="V6" s="531">
        <v>2004</v>
      </c>
      <c r="W6" s="531">
        <v>2003</v>
      </c>
      <c r="X6" s="531">
        <v>2002</v>
      </c>
      <c r="Y6" s="531">
        <v>2001</v>
      </c>
      <c r="Z6" s="531">
        <v>2000</v>
      </c>
      <c r="AA6" s="446">
        <v>1999</v>
      </c>
      <c r="AB6" s="536" t="s">
        <v>90</v>
      </c>
      <c r="AC6" s="535">
        <v>2020</v>
      </c>
      <c r="AD6" s="535">
        <v>2019</v>
      </c>
      <c r="AE6" s="535">
        <v>2018</v>
      </c>
      <c r="AF6" s="535">
        <v>2017</v>
      </c>
      <c r="AG6" s="535">
        <v>2016</v>
      </c>
      <c r="AH6" s="535">
        <v>2015</v>
      </c>
      <c r="AI6" s="535">
        <v>2014</v>
      </c>
      <c r="AJ6" s="535">
        <v>2013</v>
      </c>
      <c r="AK6" s="530" t="s">
        <v>91</v>
      </c>
      <c r="AL6" s="535">
        <v>2011</v>
      </c>
      <c r="AM6" s="535">
        <v>2010</v>
      </c>
      <c r="AN6" s="528">
        <v>2009</v>
      </c>
      <c r="AO6" s="529">
        <v>2008</v>
      </c>
      <c r="AP6" s="529">
        <v>2007</v>
      </c>
      <c r="AQ6" s="529">
        <v>2006</v>
      </c>
      <c r="AR6" s="529">
        <v>2005</v>
      </c>
      <c r="AS6" s="529">
        <v>2004</v>
      </c>
      <c r="AT6" s="529">
        <v>2003</v>
      </c>
      <c r="AU6" s="529">
        <v>2002</v>
      </c>
      <c r="AV6" s="529">
        <v>2001</v>
      </c>
      <c r="AW6" s="529">
        <v>2000</v>
      </c>
      <c r="AX6" s="530">
        <v>1999</v>
      </c>
      <c r="AY6" s="535" t="s">
        <v>92</v>
      </c>
      <c r="AZ6" s="535" t="s">
        <v>93</v>
      </c>
    </row>
    <row r="7" spans="1:52" ht="11.25" customHeight="1" x14ac:dyDescent="0.2">
      <c r="A7" s="479" t="s">
        <v>862</v>
      </c>
      <c r="B7" s="468" t="s">
        <v>80</v>
      </c>
      <c r="C7" s="581">
        <v>0.77600000000000002</v>
      </c>
      <c r="D7" s="581">
        <v>0.72</v>
      </c>
      <c r="E7" s="581">
        <v>0.65600000000000003</v>
      </c>
      <c r="F7" s="460">
        <v>0.59599999999999997</v>
      </c>
      <c r="G7" s="460">
        <v>0.52800000000000002</v>
      </c>
      <c r="H7" s="474">
        <v>0.46</v>
      </c>
      <c r="I7" s="474">
        <v>0.4</v>
      </c>
      <c r="J7" s="474">
        <v>0.37768000000000002</v>
      </c>
      <c r="K7" s="474">
        <v>0.32904999999999995</v>
      </c>
      <c r="L7" s="963"/>
      <c r="M7" s="474">
        <v>0.21459</v>
      </c>
      <c r="N7" s="475">
        <v>0</v>
      </c>
      <c r="O7" s="963"/>
      <c r="P7" s="488">
        <v>0</v>
      </c>
      <c r="Q7" s="477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477">
        <v>0</v>
      </c>
      <c r="AB7" s="584">
        <f t="shared" ref="AB7:AB70" si="0">SUM(C7:AA7)</f>
        <v>5.0573199999999998</v>
      </c>
      <c r="AC7" s="1043">
        <f t="shared" ref="AC7:AC70" si="1">IF(ISERROR((C7/D7-1)*100),"n/a",(C7/D7-1)*100)</f>
        <v>7.7777777777777946</v>
      </c>
      <c r="AD7" s="1043">
        <f t="shared" ref="AD7:AD70" si="2">IF(ISERROR((D7/E7-1)*100),"n/a",(D7/E7-1)*100)</f>
        <v>9.7560975609755971</v>
      </c>
      <c r="AE7" s="1043">
        <f t="shared" ref="AE7:AE70" si="3">IF(ISERROR((E7/F7-1)*100),"n/a",(E7/F7-1)*100)</f>
        <v>10.06711409395975</v>
      </c>
      <c r="AF7" s="1043">
        <f t="shared" ref="AF7:AF70" si="4">IF(ISERROR((F7/G7-1)*100),"n/a",(F7/G7-1)*100)</f>
        <v>12.878787878787868</v>
      </c>
      <c r="AG7" s="1043">
        <f t="shared" ref="AG7:AG70" si="5">IF(ISERROR((G7/H7-1)*100),"n/a",(G7/H7-1)*100)</f>
        <v>14.782608695652177</v>
      </c>
      <c r="AH7" s="1043">
        <f t="shared" ref="AH7:AH70" si="6">IF(ISERROR((H7/I7-1)*100),"n/a",(H7/I7-1)*100)</f>
        <v>14.999999999999991</v>
      </c>
      <c r="AI7" s="1043">
        <f t="shared" ref="AI7:AI70" si="7">IF(ISERROR((I7/J7-1)*100),"n/a",(I7/J7-1)*100)</f>
        <v>5.9097648803219771</v>
      </c>
      <c r="AJ7" s="1043">
        <f t="shared" ref="AJ7:AJ70" si="8">IF(ISERROR((J7/K7-1)*100),"n/a",(J7/K7-1)*100)</f>
        <v>14.778908980398132</v>
      </c>
      <c r="AK7" s="1043">
        <f t="shared" ref="AK7:AK70" si="9">IF(ISERROR((K7/M7-1)*100),"n/a",(K7/M7-1)*100)</f>
        <v>53.338925392609141</v>
      </c>
      <c r="AL7" s="1043" t="str">
        <f t="shared" ref="AL7:AL70" si="10">IF(ISERROR((M7/N7-1)*100),"n/a",(M7/N7-1)*100)</f>
        <v>n/a</v>
      </c>
      <c r="AM7" s="1043" t="str">
        <f t="shared" ref="AM7:AM70" si="11">IF(ISERROR((N7/P7-1)*100),"n/a",(N7/P7-1)*100)</f>
        <v>n/a</v>
      </c>
      <c r="AN7" s="1043" t="str">
        <f t="shared" ref="AN7:AN70" si="12">IF(ISERROR((P7/Q7-1)*100),"n/a",(P7/Q7-1)*100)</f>
        <v>n/a</v>
      </c>
      <c r="AO7" s="1043" t="str">
        <f t="shared" ref="AO7:AO70" si="13">IF(ISERROR((Q7/R7-1)*100),"n/a",(Q7/R7-1)*100)</f>
        <v>n/a</v>
      </c>
      <c r="AP7" s="1043" t="str">
        <f t="shared" ref="AP7:AP70" si="14">IF(ISERROR((R7/S7-1)*100),"n/a",(R7/S7-1)*100)</f>
        <v>n/a</v>
      </c>
      <c r="AQ7" s="1043" t="str">
        <f t="shared" ref="AQ7:AQ70" si="15">IF(ISERROR((S7/T7-1)*100),"n/a",(S7/T7-1)*100)</f>
        <v>n/a</v>
      </c>
      <c r="AR7" s="1043" t="str">
        <f t="shared" ref="AR7:AR70" si="16">IF(ISERROR((T7/U7-1)*100),"n/a",(T7/U7-1)*100)</f>
        <v>n/a</v>
      </c>
      <c r="AS7" s="1043" t="str">
        <f t="shared" ref="AS7:AS70" si="17">IF(ISERROR((U7/V7-1)*100),"n/a",(U7/V7-1)*100)</f>
        <v>n/a</v>
      </c>
      <c r="AT7" s="1043" t="str">
        <f t="shared" ref="AT7:AT70" si="18">IF(ISERROR((V7/W7-1)*100),"n/a",(V7/W7-1)*100)</f>
        <v>n/a</v>
      </c>
      <c r="AU7" s="1043" t="str">
        <f t="shared" ref="AU7:AU70" si="19">IF(ISERROR((W7/X7-1)*100),"n/a",(W7/X7-1)*100)</f>
        <v>n/a</v>
      </c>
      <c r="AV7" s="1043" t="str">
        <f t="shared" ref="AV7:AV70" si="20">IF(ISERROR((X7/Y7-1)*100),"n/a",(X7/Y7-1)*100)</f>
        <v>n/a</v>
      </c>
      <c r="AW7" s="1043" t="str">
        <f t="shared" ref="AW7:AW70" si="21">IF(ISERROR((Y7/Z7-1)*100),"n/a",(Y7/Z7-1)*100)</f>
        <v>n/a</v>
      </c>
      <c r="AX7" s="1043" t="str">
        <f t="shared" ref="AX7:AX70" si="22">IF(ISERROR((Z7/AA7-1)*100),"n/a",(Z7/AA7-1)*100)</f>
        <v>n/a</v>
      </c>
      <c r="AY7" s="1043">
        <f t="shared" ref="AY7:AY70" si="23">AVERAGE(AC7:AX7)</f>
        <v>16.032220584498045</v>
      </c>
      <c r="AZ7" s="1043">
        <f t="shared" ref="AZ7:AZ70" si="24">STDEV(AC7:AX7)</f>
        <v>14.367951801822842</v>
      </c>
    </row>
    <row r="8" spans="1:52" ht="11.25" customHeight="1" x14ac:dyDescent="0.2">
      <c r="A8" s="821" t="s">
        <v>914</v>
      </c>
      <c r="B8" s="820" t="s">
        <v>915</v>
      </c>
      <c r="C8" s="581">
        <v>0.86499999999999999</v>
      </c>
      <c r="D8" s="581">
        <v>0.8075</v>
      </c>
      <c r="E8" s="581">
        <v>0.76</v>
      </c>
      <c r="F8" s="460">
        <v>0.70499999999999996</v>
      </c>
      <c r="G8" s="460">
        <v>0.61499999999999999</v>
      </c>
      <c r="H8" s="581">
        <v>0.5575</v>
      </c>
      <c r="I8" s="581">
        <v>0.50749999999999995</v>
      </c>
      <c r="J8" s="581">
        <v>0.46142749999999999</v>
      </c>
      <c r="K8" s="581">
        <v>0.42142499999999999</v>
      </c>
      <c r="L8" s="888">
        <v>0</v>
      </c>
      <c r="M8" s="581">
        <v>0.18928500000000001</v>
      </c>
      <c r="N8" s="585">
        <v>0</v>
      </c>
      <c r="O8" s="888">
        <v>0</v>
      </c>
      <c r="P8" s="464">
        <v>0</v>
      </c>
      <c r="Q8" s="583">
        <v>0</v>
      </c>
      <c r="R8" s="583">
        <v>0</v>
      </c>
      <c r="S8" s="583">
        <v>0</v>
      </c>
      <c r="T8" s="583">
        <v>0</v>
      </c>
      <c r="U8" s="583">
        <v>0</v>
      </c>
      <c r="V8" s="583">
        <v>0</v>
      </c>
      <c r="W8" s="583">
        <v>0</v>
      </c>
      <c r="X8" s="583">
        <v>0</v>
      </c>
      <c r="Y8" s="583">
        <v>0</v>
      </c>
      <c r="Z8" s="583">
        <v>0</v>
      </c>
      <c r="AA8" s="583">
        <v>0</v>
      </c>
      <c r="AB8" s="584">
        <f t="shared" si="0"/>
        <v>5.889637500000001</v>
      </c>
      <c r="AC8" s="1043">
        <f t="shared" si="1"/>
        <v>7.120743034055721</v>
      </c>
      <c r="AD8" s="1043">
        <f t="shared" si="2"/>
        <v>6.25</v>
      </c>
      <c r="AE8" s="1043">
        <f t="shared" si="3"/>
        <v>7.8014184397163122</v>
      </c>
      <c r="AF8" s="1043">
        <f t="shared" si="4"/>
        <v>14.634146341463406</v>
      </c>
      <c r="AG8" s="1043">
        <f t="shared" si="5"/>
        <v>10.313901345291487</v>
      </c>
      <c r="AH8" s="1043">
        <f t="shared" si="6"/>
        <v>9.852216748768484</v>
      </c>
      <c r="AI8" s="1043">
        <f t="shared" si="7"/>
        <v>9.9847755064446773</v>
      </c>
      <c r="AJ8" s="1043">
        <f t="shared" si="8"/>
        <v>9.4921990864329295</v>
      </c>
      <c r="AK8" s="1043">
        <f t="shared" si="9"/>
        <v>122.64046279419922</v>
      </c>
      <c r="AL8" s="1043" t="str">
        <f t="shared" si="10"/>
        <v>n/a</v>
      </c>
      <c r="AM8" s="1043" t="str">
        <f t="shared" si="11"/>
        <v>n/a</v>
      </c>
      <c r="AN8" s="1043" t="str">
        <f t="shared" si="12"/>
        <v>n/a</v>
      </c>
      <c r="AO8" s="1043" t="str">
        <f t="shared" si="13"/>
        <v>n/a</v>
      </c>
      <c r="AP8" s="1043" t="str">
        <f t="shared" si="14"/>
        <v>n/a</v>
      </c>
      <c r="AQ8" s="1043" t="str">
        <f t="shared" si="15"/>
        <v>n/a</v>
      </c>
      <c r="AR8" s="1043" t="str">
        <f t="shared" si="16"/>
        <v>n/a</v>
      </c>
      <c r="AS8" s="1043" t="str">
        <f t="shared" si="17"/>
        <v>n/a</v>
      </c>
      <c r="AT8" s="1043" t="str">
        <f t="shared" si="18"/>
        <v>n/a</v>
      </c>
      <c r="AU8" s="1043" t="str">
        <f t="shared" si="19"/>
        <v>n/a</v>
      </c>
      <c r="AV8" s="1043" t="str">
        <f t="shared" si="20"/>
        <v>n/a</v>
      </c>
      <c r="AW8" s="1043" t="str">
        <f t="shared" si="21"/>
        <v>n/a</v>
      </c>
      <c r="AX8" s="1043" t="str">
        <f t="shared" si="22"/>
        <v>n/a</v>
      </c>
      <c r="AY8" s="1043">
        <f t="shared" si="23"/>
        <v>22.009984810708026</v>
      </c>
      <c r="AZ8" s="1043">
        <f t="shared" si="24"/>
        <v>37.813285369487936</v>
      </c>
    </row>
    <row r="9" spans="1:52" ht="11.25" customHeight="1" x14ac:dyDescent="0.2">
      <c r="A9" s="929" t="s">
        <v>853</v>
      </c>
      <c r="B9" s="468" t="s">
        <v>854</v>
      </c>
      <c r="C9" s="581">
        <v>5.2</v>
      </c>
      <c r="D9" s="581">
        <v>4.72</v>
      </c>
      <c r="E9" s="581">
        <v>4.28</v>
      </c>
      <c r="F9" s="460">
        <v>3.59</v>
      </c>
      <c r="G9" s="471">
        <v>2.56</v>
      </c>
      <c r="H9" s="581">
        <v>2.2799999999999998</v>
      </c>
      <c r="I9" s="581">
        <v>2.02</v>
      </c>
      <c r="J9" s="581">
        <v>1.66</v>
      </c>
      <c r="K9" s="581">
        <v>1.6</v>
      </c>
      <c r="L9" s="888"/>
      <c r="M9" s="463">
        <v>0</v>
      </c>
      <c r="N9" s="585">
        <v>0</v>
      </c>
      <c r="O9" s="888"/>
      <c r="P9" s="464">
        <v>0</v>
      </c>
      <c r="Q9" s="583">
        <v>0</v>
      </c>
      <c r="R9" s="583">
        <v>0</v>
      </c>
      <c r="S9" s="583">
        <v>0</v>
      </c>
      <c r="T9" s="583">
        <v>0</v>
      </c>
      <c r="U9" s="583">
        <v>0</v>
      </c>
      <c r="V9" s="583">
        <v>0</v>
      </c>
      <c r="W9" s="583">
        <v>0</v>
      </c>
      <c r="X9" s="583">
        <v>0</v>
      </c>
      <c r="Y9" s="583">
        <v>0</v>
      </c>
      <c r="Z9" s="583">
        <v>0</v>
      </c>
      <c r="AA9" s="583">
        <v>0</v>
      </c>
      <c r="AB9" s="584">
        <f t="shared" si="0"/>
        <v>27.91</v>
      </c>
      <c r="AC9" s="1043">
        <f t="shared" si="1"/>
        <v>10.169491525423746</v>
      </c>
      <c r="AD9" s="1043">
        <f t="shared" si="2"/>
        <v>10.280373831775691</v>
      </c>
      <c r="AE9" s="1043">
        <f t="shared" si="3"/>
        <v>19.220055710306426</v>
      </c>
      <c r="AF9" s="1043">
        <f t="shared" si="4"/>
        <v>40.234375</v>
      </c>
      <c r="AG9" s="1043">
        <f t="shared" si="5"/>
        <v>12.28070175438598</v>
      </c>
      <c r="AH9" s="1043">
        <f t="shared" si="6"/>
        <v>12.871287128712861</v>
      </c>
      <c r="AI9" s="1043">
        <f t="shared" si="7"/>
        <v>21.68674698795181</v>
      </c>
      <c r="AJ9" s="1043">
        <f t="shared" si="8"/>
        <v>3.7499999999999867</v>
      </c>
      <c r="AK9" s="1043" t="str">
        <f t="shared" si="9"/>
        <v>n/a</v>
      </c>
      <c r="AL9" s="1043" t="str">
        <f t="shared" si="10"/>
        <v>n/a</v>
      </c>
      <c r="AM9" s="1043" t="str">
        <f t="shared" si="11"/>
        <v>n/a</v>
      </c>
      <c r="AN9" s="1043" t="str">
        <f t="shared" si="12"/>
        <v>n/a</v>
      </c>
      <c r="AO9" s="1043" t="str">
        <f t="shared" si="13"/>
        <v>n/a</v>
      </c>
      <c r="AP9" s="1043" t="str">
        <f t="shared" si="14"/>
        <v>n/a</v>
      </c>
      <c r="AQ9" s="1043" t="str">
        <f t="shared" si="15"/>
        <v>n/a</v>
      </c>
      <c r="AR9" s="1043" t="str">
        <f t="shared" si="16"/>
        <v>n/a</v>
      </c>
      <c r="AS9" s="1043" t="str">
        <f t="shared" si="17"/>
        <v>n/a</v>
      </c>
      <c r="AT9" s="1043" t="str">
        <f t="shared" si="18"/>
        <v>n/a</v>
      </c>
      <c r="AU9" s="1043" t="str">
        <f t="shared" si="19"/>
        <v>n/a</v>
      </c>
      <c r="AV9" s="1043" t="str">
        <f t="shared" si="20"/>
        <v>n/a</v>
      </c>
      <c r="AW9" s="1043" t="str">
        <f t="shared" si="21"/>
        <v>n/a</v>
      </c>
      <c r="AX9" s="1043" t="str">
        <f t="shared" si="22"/>
        <v>n/a</v>
      </c>
      <c r="AY9" s="1043">
        <f t="shared" si="23"/>
        <v>16.311628992319562</v>
      </c>
      <c r="AZ9" s="1043">
        <f t="shared" si="24"/>
        <v>11.145975295013606</v>
      </c>
    </row>
    <row r="10" spans="1:52" ht="11.25" customHeight="1" x14ac:dyDescent="0.2">
      <c r="A10" s="821" t="s">
        <v>414</v>
      </c>
      <c r="B10" s="820" t="s">
        <v>415</v>
      </c>
      <c r="C10" s="581">
        <v>1.78</v>
      </c>
      <c r="D10" s="581">
        <v>1.7</v>
      </c>
      <c r="E10" s="581">
        <v>1.6</v>
      </c>
      <c r="F10" s="460">
        <v>1.54</v>
      </c>
      <c r="G10" s="586">
        <v>1.4750000000000001</v>
      </c>
      <c r="H10" s="581">
        <v>1.385</v>
      </c>
      <c r="I10" s="581">
        <v>1.21</v>
      </c>
      <c r="J10" s="581">
        <v>0.995</v>
      </c>
      <c r="K10" s="581">
        <v>0.86499999999999999</v>
      </c>
      <c r="L10" s="888"/>
      <c r="M10" s="581">
        <v>0.6</v>
      </c>
      <c r="N10" s="459">
        <v>0.46</v>
      </c>
      <c r="O10" s="888"/>
      <c r="P10" s="586">
        <v>0.34</v>
      </c>
      <c r="Q10" s="587">
        <v>0.24</v>
      </c>
      <c r="R10" s="587">
        <v>0.16250000000000001</v>
      </c>
      <c r="S10" s="587">
        <v>0.1125</v>
      </c>
      <c r="T10" s="587">
        <v>6.25E-2</v>
      </c>
      <c r="U10" s="587">
        <v>3.125E-2</v>
      </c>
      <c r="V10" s="583">
        <v>2.5000000000000001E-2</v>
      </c>
      <c r="W10" s="583">
        <v>2.5000000000000001E-2</v>
      </c>
      <c r="X10" s="583">
        <v>2.5000000000000001E-2</v>
      </c>
      <c r="Y10" s="583">
        <v>6.2500000000000003E-3</v>
      </c>
      <c r="Z10" s="583">
        <v>0</v>
      </c>
      <c r="AA10" s="583">
        <v>0</v>
      </c>
      <c r="AB10" s="584">
        <f t="shared" si="0"/>
        <v>14.640000000000002</v>
      </c>
      <c r="AC10" s="1043">
        <f t="shared" si="1"/>
        <v>4.705882352941182</v>
      </c>
      <c r="AD10" s="1043">
        <f t="shared" si="2"/>
        <v>6.25</v>
      </c>
      <c r="AE10" s="1043">
        <f t="shared" si="3"/>
        <v>3.8961038961039085</v>
      </c>
      <c r="AF10" s="1043">
        <f t="shared" si="4"/>
        <v>4.4067796610169463</v>
      </c>
      <c r="AG10" s="1043">
        <f t="shared" si="5"/>
        <v>6.498194945848379</v>
      </c>
      <c r="AH10" s="1043">
        <f t="shared" si="6"/>
        <v>14.462809917355379</v>
      </c>
      <c r="AI10" s="1043">
        <f t="shared" si="7"/>
        <v>21.608040201005018</v>
      </c>
      <c r="AJ10" s="1043">
        <f t="shared" si="8"/>
        <v>15.02890173410405</v>
      </c>
      <c r="AK10" s="1043">
        <f t="shared" si="9"/>
        <v>44.166666666666664</v>
      </c>
      <c r="AL10" s="1043">
        <f t="shared" si="10"/>
        <v>30.434782608695631</v>
      </c>
      <c r="AM10" s="1043">
        <f t="shared" si="11"/>
        <v>35.294117647058812</v>
      </c>
      <c r="AN10" s="1043">
        <f t="shared" si="12"/>
        <v>41.666666666666671</v>
      </c>
      <c r="AO10" s="1043">
        <f t="shared" si="13"/>
        <v>47.692307692307679</v>
      </c>
      <c r="AP10" s="1043">
        <f t="shared" si="14"/>
        <v>44.444444444444443</v>
      </c>
      <c r="AQ10" s="1043">
        <f t="shared" si="15"/>
        <v>80</v>
      </c>
      <c r="AR10" s="1043">
        <f t="shared" si="16"/>
        <v>100</v>
      </c>
      <c r="AS10" s="1043">
        <f t="shared" si="17"/>
        <v>25</v>
      </c>
      <c r="AT10" s="1043">
        <f t="shared" si="18"/>
        <v>0</v>
      </c>
      <c r="AU10" s="1043">
        <f t="shared" si="19"/>
        <v>0</v>
      </c>
      <c r="AV10" s="1043">
        <f t="shared" si="20"/>
        <v>300</v>
      </c>
      <c r="AW10" s="1043" t="str">
        <f t="shared" si="21"/>
        <v>n/a</v>
      </c>
      <c r="AX10" s="1043" t="str">
        <f t="shared" si="22"/>
        <v>n/a</v>
      </c>
      <c r="AY10" s="1043">
        <f t="shared" si="23"/>
        <v>41.277784921710733</v>
      </c>
      <c r="AZ10" s="1043">
        <f t="shared" si="24"/>
        <v>66.529175412708</v>
      </c>
    </row>
    <row r="11" spans="1:52" ht="11.25" customHeight="1" x14ac:dyDescent="0.2">
      <c r="A11" s="461" t="s">
        <v>112</v>
      </c>
      <c r="B11" s="820" t="s">
        <v>113</v>
      </c>
      <c r="C11" s="581">
        <v>0.76</v>
      </c>
      <c r="D11" s="581">
        <v>0.74</v>
      </c>
      <c r="E11" s="581">
        <v>0.72</v>
      </c>
      <c r="F11" s="460">
        <v>0.7</v>
      </c>
      <c r="G11" s="586">
        <v>0.68</v>
      </c>
      <c r="H11" s="581">
        <v>0.66</v>
      </c>
      <c r="I11" s="581">
        <v>0.64</v>
      </c>
      <c r="J11" s="581">
        <v>0.62</v>
      </c>
      <c r="K11" s="581">
        <v>0.6</v>
      </c>
      <c r="L11" s="888" t="s">
        <v>89</v>
      </c>
      <c r="M11" s="581">
        <v>0.57999999999999996</v>
      </c>
      <c r="N11" s="459">
        <v>0.56000000000000005</v>
      </c>
      <c r="O11" s="888"/>
      <c r="P11" s="586">
        <v>0.54</v>
      </c>
      <c r="Q11" s="587">
        <v>0.52</v>
      </c>
      <c r="R11" s="587">
        <v>0.5</v>
      </c>
      <c r="S11" s="587">
        <v>0.48</v>
      </c>
      <c r="T11" s="587">
        <v>0.44</v>
      </c>
      <c r="U11" s="587">
        <v>0.42</v>
      </c>
      <c r="V11" s="587">
        <v>0.4</v>
      </c>
      <c r="W11" s="587">
        <v>0.38</v>
      </c>
      <c r="X11" s="587">
        <v>0.36</v>
      </c>
      <c r="Y11" s="587">
        <v>0.33</v>
      </c>
      <c r="Z11" s="587">
        <v>0.31</v>
      </c>
      <c r="AA11" s="587">
        <v>0.28000000000000003</v>
      </c>
      <c r="AB11" s="584">
        <f t="shared" si="0"/>
        <v>12.22</v>
      </c>
      <c r="AC11" s="1043">
        <f t="shared" si="1"/>
        <v>2.7027027027026973</v>
      </c>
      <c r="AD11" s="1043">
        <f t="shared" si="2"/>
        <v>2.7777777777777901</v>
      </c>
      <c r="AE11" s="1043">
        <f t="shared" si="3"/>
        <v>2.8571428571428692</v>
      </c>
      <c r="AF11" s="1043">
        <f t="shared" si="4"/>
        <v>2.9411764705882248</v>
      </c>
      <c r="AG11" s="1043">
        <f t="shared" si="5"/>
        <v>3.0303030303030276</v>
      </c>
      <c r="AH11" s="1043">
        <f t="shared" si="6"/>
        <v>3.125</v>
      </c>
      <c r="AI11" s="1043">
        <f t="shared" si="7"/>
        <v>3.2258064516129004</v>
      </c>
      <c r="AJ11" s="1043">
        <f t="shared" si="8"/>
        <v>3.3333333333333437</v>
      </c>
      <c r="AK11" s="1043">
        <f t="shared" si="9"/>
        <v>3.4482758620689724</v>
      </c>
      <c r="AL11" s="1043">
        <f t="shared" si="10"/>
        <v>3.5714285714285587</v>
      </c>
      <c r="AM11" s="1043">
        <f t="shared" si="11"/>
        <v>3.7037037037036979</v>
      </c>
      <c r="AN11" s="1043">
        <f t="shared" si="12"/>
        <v>3.8461538461538547</v>
      </c>
      <c r="AO11" s="1043">
        <f t="shared" si="13"/>
        <v>4.0000000000000036</v>
      </c>
      <c r="AP11" s="1043">
        <f t="shared" si="14"/>
        <v>4.1666666666666741</v>
      </c>
      <c r="AQ11" s="1043">
        <f t="shared" si="15"/>
        <v>9.0909090909090828</v>
      </c>
      <c r="AR11" s="1043">
        <f t="shared" si="16"/>
        <v>4.7619047619047672</v>
      </c>
      <c r="AS11" s="1043">
        <f t="shared" si="17"/>
        <v>4.9999999999999822</v>
      </c>
      <c r="AT11" s="1043">
        <f t="shared" si="18"/>
        <v>5.2631578947368363</v>
      </c>
      <c r="AU11" s="1043">
        <f t="shared" si="19"/>
        <v>5.555555555555558</v>
      </c>
      <c r="AV11" s="1043">
        <f t="shared" si="20"/>
        <v>9.0909090909090828</v>
      </c>
      <c r="AW11" s="1043">
        <f t="shared" si="21"/>
        <v>6.4516129032258229</v>
      </c>
      <c r="AX11" s="1043">
        <f t="shared" si="22"/>
        <v>10.714285714285698</v>
      </c>
      <c r="AY11" s="1043">
        <f t="shared" si="23"/>
        <v>4.6662639220458821</v>
      </c>
      <c r="AZ11" s="1043">
        <f t="shared" si="24"/>
        <v>2.2650313453826181</v>
      </c>
    </row>
    <row r="12" spans="1:52" ht="11.25" customHeight="1" x14ac:dyDescent="0.2">
      <c r="A12" s="821" t="s">
        <v>920</v>
      </c>
      <c r="B12" s="820" t="s">
        <v>921</v>
      </c>
      <c r="C12" s="581">
        <v>1.38</v>
      </c>
      <c r="D12" s="581">
        <v>1.23</v>
      </c>
      <c r="E12" s="581">
        <v>1.1399999999999999</v>
      </c>
      <c r="F12" s="460">
        <v>0.98</v>
      </c>
      <c r="G12" s="586">
        <v>0.72</v>
      </c>
      <c r="H12" s="581">
        <v>0.62</v>
      </c>
      <c r="I12" s="581">
        <v>0.57999999999999996</v>
      </c>
      <c r="J12" s="463">
        <v>0.52</v>
      </c>
      <c r="K12" s="581">
        <v>0.5</v>
      </c>
      <c r="L12" s="888"/>
      <c r="M12" s="581">
        <v>0.28499999999999998</v>
      </c>
      <c r="N12" s="585">
        <v>0</v>
      </c>
      <c r="O12" s="888"/>
      <c r="P12" s="464">
        <v>0</v>
      </c>
      <c r="Q12" s="583">
        <v>0</v>
      </c>
      <c r="R12" s="583">
        <v>2.1</v>
      </c>
      <c r="S12" s="583">
        <v>2.46</v>
      </c>
      <c r="T12" s="587">
        <v>2.57</v>
      </c>
      <c r="U12" s="587">
        <v>2.2400000000000002</v>
      </c>
      <c r="V12" s="587">
        <v>0.78</v>
      </c>
      <c r="W12" s="583">
        <v>0</v>
      </c>
      <c r="X12" s="583">
        <v>0</v>
      </c>
      <c r="Y12" s="583">
        <v>0</v>
      </c>
      <c r="Z12" s="583">
        <v>0</v>
      </c>
      <c r="AA12" s="583">
        <v>0</v>
      </c>
      <c r="AB12" s="584">
        <f t="shared" si="0"/>
        <v>18.105000000000004</v>
      </c>
      <c r="AC12" s="1043">
        <f t="shared" si="1"/>
        <v>12.195121951219502</v>
      </c>
      <c r="AD12" s="1043">
        <f t="shared" si="2"/>
        <v>7.8947368421052655</v>
      </c>
      <c r="AE12" s="1043">
        <f t="shared" si="3"/>
        <v>16.326530612244895</v>
      </c>
      <c r="AF12" s="1043">
        <f t="shared" si="4"/>
        <v>36.111111111111114</v>
      </c>
      <c r="AG12" s="1043">
        <f t="shared" si="5"/>
        <v>16.129032258064502</v>
      </c>
      <c r="AH12" s="1043">
        <f t="shared" si="6"/>
        <v>6.8965517241379448</v>
      </c>
      <c r="AI12" s="1043">
        <f t="shared" si="7"/>
        <v>11.538461538461519</v>
      </c>
      <c r="AJ12" s="1043">
        <f t="shared" si="8"/>
        <v>4.0000000000000036</v>
      </c>
      <c r="AK12" s="1043">
        <f t="shared" si="9"/>
        <v>75.438596491228083</v>
      </c>
      <c r="AL12" s="1043" t="str">
        <f t="shared" si="10"/>
        <v>n/a</v>
      </c>
      <c r="AM12" s="1043" t="str">
        <f t="shared" si="11"/>
        <v>n/a</v>
      </c>
      <c r="AN12" s="1043" t="str">
        <f t="shared" si="12"/>
        <v>n/a</v>
      </c>
      <c r="AO12" s="1043">
        <f t="shared" si="13"/>
        <v>-100</v>
      </c>
      <c r="AP12" s="1043">
        <f t="shared" si="14"/>
        <v>-14.634146341463406</v>
      </c>
      <c r="AQ12" s="1043">
        <f t="shared" si="15"/>
        <v>-4.2801556420233418</v>
      </c>
      <c r="AR12" s="1043">
        <f t="shared" si="16"/>
        <v>14.732142857142838</v>
      </c>
      <c r="AS12" s="1043">
        <f t="shared" si="17"/>
        <v>187.17948717948718</v>
      </c>
      <c r="AT12" s="1043" t="str">
        <f t="shared" si="18"/>
        <v>n/a</v>
      </c>
      <c r="AU12" s="1043" t="str">
        <f t="shared" si="19"/>
        <v>n/a</v>
      </c>
      <c r="AV12" s="1043" t="str">
        <f t="shared" si="20"/>
        <v>n/a</v>
      </c>
      <c r="AW12" s="1043" t="str">
        <f t="shared" si="21"/>
        <v>n/a</v>
      </c>
      <c r="AX12" s="1043" t="str">
        <f t="shared" si="22"/>
        <v>n/a</v>
      </c>
      <c r="AY12" s="1043">
        <f t="shared" si="23"/>
        <v>19.251962184408292</v>
      </c>
      <c r="AZ12" s="1043">
        <f t="shared" si="24"/>
        <v>60.9073594222804</v>
      </c>
    </row>
    <row r="13" spans="1:52" ht="11.25" customHeight="1" x14ac:dyDescent="0.2">
      <c r="A13" s="465" t="s">
        <v>1800</v>
      </c>
      <c r="B13" s="805" t="s">
        <v>1801</v>
      </c>
      <c r="C13" s="581">
        <v>1.8</v>
      </c>
      <c r="D13" s="581">
        <v>1.44</v>
      </c>
      <c r="E13" s="581">
        <v>1.28</v>
      </c>
      <c r="F13" s="460">
        <v>1.1200000000000001</v>
      </c>
      <c r="G13" s="454">
        <v>1.06</v>
      </c>
      <c r="H13" s="581">
        <v>1.04</v>
      </c>
      <c r="I13" s="581">
        <v>0.96</v>
      </c>
      <c r="J13" s="581">
        <v>0.88</v>
      </c>
      <c r="K13" s="498">
        <v>0.56000000000000005</v>
      </c>
      <c r="L13" s="888"/>
      <c r="M13" s="581">
        <v>0.96439999999999992</v>
      </c>
      <c r="N13" s="459">
        <v>0.90201000000000009</v>
      </c>
      <c r="O13" s="888"/>
      <c r="P13" s="586">
        <v>0.82524999999999993</v>
      </c>
      <c r="Q13" s="587">
        <v>0.7484900000000001</v>
      </c>
      <c r="R13" s="587">
        <v>0.6741299999999999</v>
      </c>
      <c r="S13" s="587">
        <v>0.60936000000000001</v>
      </c>
      <c r="T13" s="587">
        <v>0.55657000000000001</v>
      </c>
      <c r="U13" s="587">
        <v>0.52060000000000006</v>
      </c>
      <c r="V13" s="587">
        <v>0.49095999999999995</v>
      </c>
      <c r="W13" s="587">
        <v>0.43991999999999998</v>
      </c>
      <c r="X13" s="587">
        <v>0.41074000000000005</v>
      </c>
      <c r="Y13" s="587">
        <v>0.36809999999999998</v>
      </c>
      <c r="Z13" s="587">
        <v>0.33218000000000003</v>
      </c>
      <c r="AA13" s="587">
        <v>0.29627000000000003</v>
      </c>
      <c r="AB13" s="584">
        <f t="shared" si="0"/>
        <v>18.278980000000004</v>
      </c>
      <c r="AC13" s="1043">
        <f t="shared" si="1"/>
        <v>25</v>
      </c>
      <c r="AD13" s="1043">
        <f t="shared" si="2"/>
        <v>12.5</v>
      </c>
      <c r="AE13" s="1043">
        <f t="shared" si="3"/>
        <v>14.285714285714279</v>
      </c>
      <c r="AF13" s="1043">
        <f t="shared" si="4"/>
        <v>5.6603773584905648</v>
      </c>
      <c r="AG13" s="1043">
        <f t="shared" si="5"/>
        <v>1.9230769230769162</v>
      </c>
      <c r="AH13" s="1043">
        <f t="shared" si="6"/>
        <v>8.3333333333333481</v>
      </c>
      <c r="AI13" s="1043">
        <f t="shared" si="7"/>
        <v>9.0909090909090828</v>
      </c>
      <c r="AJ13" s="1043">
        <f t="shared" si="8"/>
        <v>57.142857142857139</v>
      </c>
      <c r="AK13" s="1043">
        <f t="shared" si="9"/>
        <v>-41.932807963500608</v>
      </c>
      <c r="AL13" s="1043">
        <f t="shared" si="10"/>
        <v>6.9167747585946682</v>
      </c>
      <c r="AM13" s="1043">
        <f t="shared" si="11"/>
        <v>9.3014238109663907</v>
      </c>
      <c r="AN13" s="1043">
        <f t="shared" si="12"/>
        <v>10.255314032251572</v>
      </c>
      <c r="AO13" s="1043">
        <f t="shared" si="13"/>
        <v>11.030513402459508</v>
      </c>
      <c r="AP13" s="1043">
        <f t="shared" si="14"/>
        <v>10.629184718393049</v>
      </c>
      <c r="AQ13" s="1043">
        <f t="shared" si="15"/>
        <v>9.4848806080097816</v>
      </c>
      <c r="AR13" s="1043">
        <f t="shared" si="16"/>
        <v>6.9093353822512471</v>
      </c>
      <c r="AS13" s="1043">
        <f t="shared" si="17"/>
        <v>6.037151702786403</v>
      </c>
      <c r="AT13" s="1043">
        <f t="shared" si="18"/>
        <v>11.602109474449884</v>
      </c>
      <c r="AU13" s="1043">
        <f t="shared" si="19"/>
        <v>7.104250864293693</v>
      </c>
      <c r="AV13" s="1043">
        <f t="shared" si="20"/>
        <v>11.583808747622948</v>
      </c>
      <c r="AW13" s="1043">
        <f t="shared" si="21"/>
        <v>10.81341441387198</v>
      </c>
      <c r="AX13" s="1043">
        <f t="shared" si="22"/>
        <v>12.120700712188203</v>
      </c>
      <c r="AY13" s="1043">
        <f t="shared" si="23"/>
        <v>9.808741945410004</v>
      </c>
      <c r="AZ13" s="1043">
        <f t="shared" si="24"/>
        <v>15.90389284551631</v>
      </c>
    </row>
    <row r="14" spans="1:52" ht="11.25" customHeight="1" x14ac:dyDescent="0.2">
      <c r="A14" s="821" t="s">
        <v>393</v>
      </c>
      <c r="B14" s="458" t="s">
        <v>394</v>
      </c>
      <c r="C14" s="581">
        <v>3.61</v>
      </c>
      <c r="D14" s="581">
        <v>3.28</v>
      </c>
      <c r="E14" s="581">
        <v>3.06</v>
      </c>
      <c r="F14" s="460">
        <v>2.79</v>
      </c>
      <c r="G14" s="586">
        <v>2.66</v>
      </c>
      <c r="H14" s="581">
        <v>2.31</v>
      </c>
      <c r="I14" s="581">
        <v>2.12</v>
      </c>
      <c r="J14" s="581">
        <v>1.95</v>
      </c>
      <c r="K14" s="581">
        <v>1.74</v>
      </c>
      <c r="L14" s="888"/>
      <c r="M14" s="581">
        <v>1.4850000000000001</v>
      </c>
      <c r="N14" s="459">
        <v>1.125</v>
      </c>
      <c r="O14" s="888"/>
      <c r="P14" s="586">
        <v>0.82499999999999996</v>
      </c>
      <c r="Q14" s="587">
        <v>0.75</v>
      </c>
      <c r="R14" s="587">
        <v>0.5</v>
      </c>
      <c r="S14" s="587">
        <v>0.42</v>
      </c>
      <c r="T14" s="587">
        <v>0.35</v>
      </c>
      <c r="U14" s="587">
        <v>0.3</v>
      </c>
      <c r="V14" s="583">
        <v>0</v>
      </c>
      <c r="W14" s="583">
        <v>0</v>
      </c>
      <c r="X14" s="583">
        <v>0</v>
      </c>
      <c r="Y14" s="583">
        <v>0</v>
      </c>
      <c r="Z14" s="583">
        <v>0</v>
      </c>
      <c r="AA14" s="583">
        <v>0</v>
      </c>
      <c r="AB14" s="584">
        <f t="shared" si="0"/>
        <v>29.274999999999999</v>
      </c>
      <c r="AC14" s="1043">
        <f t="shared" si="1"/>
        <v>10.060975609756095</v>
      </c>
      <c r="AD14" s="1043">
        <f t="shared" si="2"/>
        <v>7.1895424836601274</v>
      </c>
      <c r="AE14" s="1043">
        <f t="shared" si="3"/>
        <v>9.6774193548387011</v>
      </c>
      <c r="AF14" s="1043">
        <f t="shared" si="4"/>
        <v>4.8872180451127845</v>
      </c>
      <c r="AG14" s="1043">
        <f t="shared" si="5"/>
        <v>15.151515151515159</v>
      </c>
      <c r="AH14" s="1043">
        <f t="shared" si="6"/>
        <v>8.9622641509433887</v>
      </c>
      <c r="AI14" s="1043">
        <f t="shared" si="7"/>
        <v>8.7179487179487314</v>
      </c>
      <c r="AJ14" s="1043">
        <f t="shared" si="8"/>
        <v>12.06896551724137</v>
      </c>
      <c r="AK14" s="1043">
        <f t="shared" si="9"/>
        <v>17.171717171717169</v>
      </c>
      <c r="AL14" s="1043">
        <f t="shared" si="10"/>
        <v>32.000000000000007</v>
      </c>
      <c r="AM14" s="1043">
        <f t="shared" si="11"/>
        <v>36.363636363636374</v>
      </c>
      <c r="AN14" s="1043">
        <f t="shared" si="12"/>
        <v>9.9999999999999858</v>
      </c>
      <c r="AO14" s="1043">
        <f t="shared" si="13"/>
        <v>50</v>
      </c>
      <c r="AP14" s="1043">
        <f t="shared" si="14"/>
        <v>19.047619047619047</v>
      </c>
      <c r="AQ14" s="1043">
        <f t="shared" si="15"/>
        <v>19.999999999999996</v>
      </c>
      <c r="AR14" s="1043">
        <f t="shared" si="16"/>
        <v>16.666666666666675</v>
      </c>
      <c r="AS14" s="1043" t="str">
        <f t="shared" si="17"/>
        <v>n/a</v>
      </c>
      <c r="AT14" s="1043" t="str">
        <f t="shared" si="18"/>
        <v>n/a</v>
      </c>
      <c r="AU14" s="1043" t="str">
        <f t="shared" si="19"/>
        <v>n/a</v>
      </c>
      <c r="AV14" s="1043" t="str">
        <f t="shared" si="20"/>
        <v>n/a</v>
      </c>
      <c r="AW14" s="1043" t="str">
        <f t="shared" si="21"/>
        <v>n/a</v>
      </c>
      <c r="AX14" s="1043" t="str">
        <f t="shared" si="22"/>
        <v>n/a</v>
      </c>
      <c r="AY14" s="1043">
        <f t="shared" si="23"/>
        <v>17.372843017540976</v>
      </c>
      <c r="AZ14" s="1043">
        <f t="shared" si="24"/>
        <v>12.260298916194591</v>
      </c>
    </row>
    <row r="15" spans="1:52" ht="11.25" customHeight="1" x14ac:dyDescent="0.2">
      <c r="A15" s="465" t="s">
        <v>863</v>
      </c>
      <c r="B15" s="805" t="s">
        <v>864</v>
      </c>
      <c r="C15" s="581">
        <v>2.5840000000000001</v>
      </c>
      <c r="D15" s="581">
        <v>2.37</v>
      </c>
      <c r="E15" s="581">
        <v>2.2400000000000002</v>
      </c>
      <c r="F15" s="460">
        <v>2.12</v>
      </c>
      <c r="G15" s="454">
        <v>2.02</v>
      </c>
      <c r="H15" s="451">
        <v>1.92</v>
      </c>
      <c r="I15" s="451">
        <v>1.83</v>
      </c>
      <c r="J15" s="451">
        <v>1.7</v>
      </c>
      <c r="K15" s="451">
        <v>1.63</v>
      </c>
      <c r="L15" s="951"/>
      <c r="M15" s="452">
        <v>1.6</v>
      </c>
      <c r="N15" s="453">
        <v>1.71</v>
      </c>
      <c r="O15" s="951"/>
      <c r="P15" s="466">
        <v>2.04</v>
      </c>
      <c r="Q15" s="456">
        <v>2.0099999999999998</v>
      </c>
      <c r="R15" s="456">
        <v>2</v>
      </c>
      <c r="S15" s="455">
        <v>1.96</v>
      </c>
      <c r="T15" s="455">
        <v>1.96</v>
      </c>
      <c r="U15" s="456">
        <v>1.96</v>
      </c>
      <c r="V15" s="456">
        <v>1.9450000000000001</v>
      </c>
      <c r="W15" s="456">
        <v>1.91</v>
      </c>
      <c r="X15" s="455">
        <v>1.84</v>
      </c>
      <c r="Y15" s="455">
        <v>1.84</v>
      </c>
      <c r="Z15" s="455">
        <v>1.84</v>
      </c>
      <c r="AA15" s="455">
        <v>1.84</v>
      </c>
      <c r="AB15" s="584">
        <f t="shared" si="0"/>
        <v>44.869000000000014</v>
      </c>
      <c r="AC15" s="1043">
        <f t="shared" si="1"/>
        <v>9.0295358649789002</v>
      </c>
      <c r="AD15" s="1043">
        <f t="shared" si="2"/>
        <v>5.8035714285714191</v>
      </c>
      <c r="AE15" s="1043">
        <f t="shared" si="3"/>
        <v>5.6603773584905648</v>
      </c>
      <c r="AF15" s="1043">
        <f t="shared" si="4"/>
        <v>4.9504950495049549</v>
      </c>
      <c r="AG15" s="1043">
        <f t="shared" si="5"/>
        <v>5.2083333333333481</v>
      </c>
      <c r="AH15" s="1043">
        <f t="shared" si="6"/>
        <v>4.9180327868852292</v>
      </c>
      <c r="AI15" s="1043">
        <f t="shared" si="7"/>
        <v>7.647058823529429</v>
      </c>
      <c r="AJ15" s="1043">
        <f t="shared" si="8"/>
        <v>4.2944785276073594</v>
      </c>
      <c r="AK15" s="1043">
        <f t="shared" si="9"/>
        <v>1.8749999999999822</v>
      </c>
      <c r="AL15" s="1043">
        <f t="shared" si="10"/>
        <v>-6.4327485380116904</v>
      </c>
      <c r="AM15" s="1043">
        <f t="shared" si="11"/>
        <v>-16.176470588235293</v>
      </c>
      <c r="AN15" s="1043">
        <f t="shared" si="12"/>
        <v>1.4925373134328401</v>
      </c>
      <c r="AO15" s="1043">
        <f t="shared" si="13"/>
        <v>0.49999999999998934</v>
      </c>
      <c r="AP15" s="1043">
        <f t="shared" si="14"/>
        <v>2.0408163265306145</v>
      </c>
      <c r="AQ15" s="1043">
        <f t="shared" si="15"/>
        <v>0</v>
      </c>
      <c r="AR15" s="1043">
        <f t="shared" si="16"/>
        <v>0</v>
      </c>
      <c r="AS15" s="1043">
        <f t="shared" si="17"/>
        <v>0.77120822622107621</v>
      </c>
      <c r="AT15" s="1043">
        <f t="shared" si="18"/>
        <v>1.832460732984309</v>
      </c>
      <c r="AU15" s="1043">
        <f t="shared" si="19"/>
        <v>3.8043478260869401</v>
      </c>
      <c r="AV15" s="1043">
        <f t="shared" si="20"/>
        <v>0</v>
      </c>
      <c r="AW15" s="1043">
        <f t="shared" si="21"/>
        <v>0</v>
      </c>
      <c r="AX15" s="1043">
        <f t="shared" si="22"/>
        <v>0</v>
      </c>
      <c r="AY15" s="1043">
        <f t="shared" si="23"/>
        <v>1.6917742941777256</v>
      </c>
      <c r="AZ15" s="1043">
        <f t="shared" si="24"/>
        <v>5.2038048298381456</v>
      </c>
    </row>
    <row r="16" spans="1:52" ht="11.25" customHeight="1" x14ac:dyDescent="0.2">
      <c r="A16" s="588" t="s">
        <v>420</v>
      </c>
      <c r="B16" s="468" t="s">
        <v>421</v>
      </c>
      <c r="C16" s="581">
        <v>2.76</v>
      </c>
      <c r="D16" s="581">
        <v>2.48</v>
      </c>
      <c r="E16" s="581">
        <v>2.16</v>
      </c>
      <c r="F16" s="460">
        <v>1.92</v>
      </c>
      <c r="G16" s="471">
        <v>1.8</v>
      </c>
      <c r="H16" s="581">
        <v>1.68</v>
      </c>
      <c r="I16" s="581">
        <v>1.6</v>
      </c>
      <c r="J16" s="581">
        <v>1.48</v>
      </c>
      <c r="K16" s="581">
        <v>1.36</v>
      </c>
      <c r="L16" s="888"/>
      <c r="M16" s="581">
        <v>1.2</v>
      </c>
      <c r="N16" s="459">
        <v>0.97</v>
      </c>
      <c r="O16" s="888"/>
      <c r="P16" s="586">
        <v>0.86</v>
      </c>
      <c r="Q16" s="583">
        <v>0.8</v>
      </c>
      <c r="R16" s="587">
        <v>0.78</v>
      </c>
      <c r="S16" s="587">
        <v>0.72</v>
      </c>
      <c r="T16" s="587">
        <v>0.6</v>
      </c>
      <c r="U16" s="587">
        <v>0.36</v>
      </c>
      <c r="V16" s="587">
        <v>0.22</v>
      </c>
      <c r="W16" s="587">
        <v>0.04</v>
      </c>
      <c r="X16" s="583">
        <v>0</v>
      </c>
      <c r="Y16" s="583">
        <v>0</v>
      </c>
      <c r="Z16" s="583">
        <v>0</v>
      </c>
      <c r="AA16" s="583">
        <v>0</v>
      </c>
      <c r="AB16" s="584">
        <f t="shared" si="0"/>
        <v>23.79</v>
      </c>
      <c r="AC16" s="1043">
        <f t="shared" si="1"/>
        <v>11.290322580645151</v>
      </c>
      <c r="AD16" s="1043">
        <f t="shared" si="2"/>
        <v>14.814814814814813</v>
      </c>
      <c r="AE16" s="1043">
        <f t="shared" si="3"/>
        <v>12.500000000000021</v>
      </c>
      <c r="AF16" s="1043">
        <f t="shared" si="4"/>
        <v>6.6666666666666652</v>
      </c>
      <c r="AG16" s="1043">
        <f t="shared" si="5"/>
        <v>7.1428571428571397</v>
      </c>
      <c r="AH16" s="1043">
        <f t="shared" si="6"/>
        <v>4.9999999999999822</v>
      </c>
      <c r="AI16" s="1043">
        <f t="shared" si="7"/>
        <v>8.1081081081081141</v>
      </c>
      <c r="AJ16" s="1043">
        <f t="shared" si="8"/>
        <v>8.8235294117646959</v>
      </c>
      <c r="AK16" s="1043">
        <f t="shared" si="9"/>
        <v>13.333333333333353</v>
      </c>
      <c r="AL16" s="1043">
        <f t="shared" si="10"/>
        <v>23.711340206185572</v>
      </c>
      <c r="AM16" s="1043">
        <f t="shared" si="11"/>
        <v>12.790697674418606</v>
      </c>
      <c r="AN16" s="1043">
        <f t="shared" si="12"/>
        <v>7.4999999999999956</v>
      </c>
      <c r="AO16" s="1043">
        <f t="shared" si="13"/>
        <v>2.5641025641025772</v>
      </c>
      <c r="AP16" s="1043">
        <f t="shared" si="14"/>
        <v>8.3333333333333481</v>
      </c>
      <c r="AQ16" s="1043">
        <f t="shared" si="15"/>
        <v>19.999999999999996</v>
      </c>
      <c r="AR16" s="1043">
        <f t="shared" si="16"/>
        <v>66.666666666666671</v>
      </c>
      <c r="AS16" s="1043">
        <f t="shared" si="17"/>
        <v>63.636363636363626</v>
      </c>
      <c r="AT16" s="1043">
        <f t="shared" si="18"/>
        <v>450</v>
      </c>
      <c r="AU16" s="1043" t="str">
        <f t="shared" si="19"/>
        <v>n/a</v>
      </c>
      <c r="AV16" s="1043" t="str">
        <f t="shared" si="20"/>
        <v>n/a</v>
      </c>
      <c r="AW16" s="1043" t="str">
        <f t="shared" si="21"/>
        <v>n/a</v>
      </c>
      <c r="AX16" s="1043" t="str">
        <f t="shared" si="22"/>
        <v>n/a</v>
      </c>
      <c r="AY16" s="1043">
        <f t="shared" si="23"/>
        <v>41.271229785514464</v>
      </c>
      <c r="AZ16" s="1043">
        <f t="shared" si="24"/>
        <v>103.62191154431208</v>
      </c>
    </row>
    <row r="17" spans="1:52" ht="11.25" customHeight="1" x14ac:dyDescent="0.2">
      <c r="A17" s="461" t="s">
        <v>132</v>
      </c>
      <c r="B17" s="820" t="s">
        <v>133</v>
      </c>
      <c r="C17" s="581">
        <v>1.48</v>
      </c>
      <c r="D17" s="581">
        <v>1.44</v>
      </c>
      <c r="E17" s="581">
        <v>1.4</v>
      </c>
      <c r="F17" s="460">
        <v>1.34</v>
      </c>
      <c r="G17" s="586">
        <v>1.28</v>
      </c>
      <c r="H17" s="581">
        <v>1.2</v>
      </c>
      <c r="I17" s="581">
        <v>1.1200000000000001</v>
      </c>
      <c r="J17" s="581">
        <v>0.96</v>
      </c>
      <c r="K17" s="581">
        <v>0.76</v>
      </c>
      <c r="L17" s="888"/>
      <c r="M17" s="463">
        <v>0.7</v>
      </c>
      <c r="N17" s="459">
        <v>0.65500000000000003</v>
      </c>
      <c r="O17" s="888"/>
      <c r="P17" s="586">
        <v>0.6</v>
      </c>
      <c r="Q17" s="587">
        <v>0.56000000000000005</v>
      </c>
      <c r="R17" s="587">
        <v>0.52</v>
      </c>
      <c r="S17" s="587">
        <v>0.46</v>
      </c>
      <c r="T17" s="587">
        <v>0.4</v>
      </c>
      <c r="U17" s="587">
        <v>0.34</v>
      </c>
      <c r="V17" s="587">
        <v>0.3</v>
      </c>
      <c r="W17" s="587">
        <v>0.24</v>
      </c>
      <c r="X17" s="587">
        <v>0.22</v>
      </c>
      <c r="Y17" s="587">
        <v>0.19286000000000003</v>
      </c>
      <c r="Z17" s="587">
        <v>0.18367</v>
      </c>
      <c r="AA17" s="587">
        <v>0.17491999999999999</v>
      </c>
      <c r="AB17" s="584">
        <f t="shared" si="0"/>
        <v>16.526450000000004</v>
      </c>
      <c r="AC17" s="1043">
        <f t="shared" si="1"/>
        <v>2.7777777777777901</v>
      </c>
      <c r="AD17" s="1043">
        <f t="shared" si="2"/>
        <v>2.8571428571428692</v>
      </c>
      <c r="AE17" s="1043">
        <f t="shared" si="3"/>
        <v>4.4776119402984982</v>
      </c>
      <c r="AF17" s="1043">
        <f t="shared" si="4"/>
        <v>4.6875</v>
      </c>
      <c r="AG17" s="1043">
        <f t="shared" si="5"/>
        <v>6.6666666666666652</v>
      </c>
      <c r="AH17" s="1043">
        <f t="shared" si="6"/>
        <v>7.1428571428571397</v>
      </c>
      <c r="AI17" s="1043">
        <f t="shared" si="7"/>
        <v>16.666666666666675</v>
      </c>
      <c r="AJ17" s="1043">
        <f t="shared" si="8"/>
        <v>26.315789473684205</v>
      </c>
      <c r="AK17" s="1043">
        <f t="shared" si="9"/>
        <v>8.5714285714285854</v>
      </c>
      <c r="AL17" s="1043">
        <f t="shared" si="10"/>
        <v>6.8702290076335659</v>
      </c>
      <c r="AM17" s="1043">
        <f t="shared" si="11"/>
        <v>9.1666666666666785</v>
      </c>
      <c r="AN17" s="1043">
        <f t="shared" si="12"/>
        <v>7.1428571428571397</v>
      </c>
      <c r="AO17" s="1043">
        <f t="shared" si="13"/>
        <v>7.6923076923077094</v>
      </c>
      <c r="AP17" s="1043">
        <f t="shared" si="14"/>
        <v>13.043478260869556</v>
      </c>
      <c r="AQ17" s="1043">
        <f t="shared" si="15"/>
        <v>14.999999999999991</v>
      </c>
      <c r="AR17" s="1043">
        <f t="shared" si="16"/>
        <v>17.647058823529417</v>
      </c>
      <c r="AS17" s="1043">
        <f t="shared" si="17"/>
        <v>13.333333333333353</v>
      </c>
      <c r="AT17" s="1043">
        <f t="shared" si="18"/>
        <v>25</v>
      </c>
      <c r="AU17" s="1043">
        <f t="shared" si="19"/>
        <v>9.0909090909090828</v>
      </c>
      <c r="AV17" s="1043">
        <f t="shared" si="20"/>
        <v>14.07238411282794</v>
      </c>
      <c r="AW17" s="1043">
        <f t="shared" si="21"/>
        <v>5.0035389557358423</v>
      </c>
      <c r="AX17" s="1043">
        <f t="shared" si="22"/>
        <v>5.0022867596615672</v>
      </c>
      <c r="AY17" s="1043">
        <f t="shared" si="23"/>
        <v>10.374022315584286</v>
      </c>
      <c r="AZ17" s="1043">
        <f t="shared" si="24"/>
        <v>6.5863127597533042</v>
      </c>
    </row>
    <row r="18" spans="1:52" ht="11.25" customHeight="1" x14ac:dyDescent="0.2">
      <c r="A18" s="461" t="s">
        <v>142</v>
      </c>
      <c r="B18" s="820" t="s">
        <v>143</v>
      </c>
      <c r="C18" s="581">
        <v>3.72</v>
      </c>
      <c r="D18" s="581">
        <v>3.64</v>
      </c>
      <c r="E18" s="581">
        <v>3.16</v>
      </c>
      <c r="F18" s="460">
        <v>2.64</v>
      </c>
      <c r="G18" s="586">
        <v>2.2799999999999998</v>
      </c>
      <c r="H18" s="581">
        <v>2.12</v>
      </c>
      <c r="I18" s="581">
        <v>1.96</v>
      </c>
      <c r="J18" s="581">
        <v>1.6856800000000001</v>
      </c>
      <c r="K18" s="581">
        <v>1.5200640000000001</v>
      </c>
      <c r="L18" s="888"/>
      <c r="M18" s="581">
        <v>1.3802880000000002</v>
      </c>
      <c r="N18" s="459">
        <v>1.257984</v>
      </c>
      <c r="O18" s="888"/>
      <c r="P18" s="586">
        <v>1.188096</v>
      </c>
      <c r="Q18" s="587">
        <v>1.1531520000000002</v>
      </c>
      <c r="R18" s="587">
        <v>1.0133760000000001</v>
      </c>
      <c r="S18" s="587">
        <v>0.80371200000000009</v>
      </c>
      <c r="T18" s="587">
        <v>0.64646400000000004</v>
      </c>
      <c r="U18" s="587">
        <v>0.541632</v>
      </c>
      <c r="V18" s="587">
        <v>0.4892160000000001</v>
      </c>
      <c r="W18" s="587">
        <v>0.41932799999999998</v>
      </c>
      <c r="X18" s="587">
        <v>0.40185600000000005</v>
      </c>
      <c r="Y18" s="587">
        <v>0.35817599999999999</v>
      </c>
      <c r="Z18" s="587">
        <v>0.30575999999999998</v>
      </c>
      <c r="AA18" s="587">
        <v>0.26644800000000002</v>
      </c>
      <c r="AB18" s="584">
        <f t="shared" si="0"/>
        <v>32.951232000000005</v>
      </c>
      <c r="AC18" s="1043">
        <f t="shared" si="1"/>
        <v>2.19780219780219</v>
      </c>
      <c r="AD18" s="1043">
        <f t="shared" si="2"/>
        <v>15.189873417721511</v>
      </c>
      <c r="AE18" s="1043">
        <f t="shared" si="3"/>
        <v>19.696969696969703</v>
      </c>
      <c r="AF18" s="1043">
        <f t="shared" si="4"/>
        <v>15.789473684210531</v>
      </c>
      <c r="AG18" s="1043">
        <f t="shared" si="5"/>
        <v>7.5471698113207308</v>
      </c>
      <c r="AH18" s="1043">
        <f t="shared" si="6"/>
        <v>8.163265306122458</v>
      </c>
      <c r="AI18" s="1043">
        <f t="shared" si="7"/>
        <v>16.273551326467661</v>
      </c>
      <c r="AJ18" s="1043">
        <f t="shared" si="8"/>
        <v>10.895330722916929</v>
      </c>
      <c r="AK18" s="1043">
        <f t="shared" si="9"/>
        <v>10.126582278480999</v>
      </c>
      <c r="AL18" s="1043">
        <f t="shared" si="10"/>
        <v>9.7222222222222321</v>
      </c>
      <c r="AM18" s="1043">
        <f t="shared" si="11"/>
        <v>5.8823529411764719</v>
      </c>
      <c r="AN18" s="1043">
        <f t="shared" si="12"/>
        <v>3.0303030303030276</v>
      </c>
      <c r="AO18" s="1043">
        <f t="shared" si="13"/>
        <v>13.793103448275868</v>
      </c>
      <c r="AP18" s="1043">
        <f t="shared" si="14"/>
        <v>26.086956521739111</v>
      </c>
      <c r="AQ18" s="1043">
        <f t="shared" si="15"/>
        <v>24.324324324324344</v>
      </c>
      <c r="AR18" s="1043">
        <f t="shared" si="16"/>
        <v>19.354838709677423</v>
      </c>
      <c r="AS18" s="1043">
        <f t="shared" si="17"/>
        <v>10.714285714285698</v>
      </c>
      <c r="AT18" s="1043">
        <f t="shared" si="18"/>
        <v>16.666666666666696</v>
      </c>
      <c r="AU18" s="1043">
        <f t="shared" si="19"/>
        <v>4.3478260869564966</v>
      </c>
      <c r="AV18" s="1043">
        <f t="shared" si="20"/>
        <v>12.195121951219523</v>
      </c>
      <c r="AW18" s="1043">
        <f t="shared" si="21"/>
        <v>17.142857142857149</v>
      </c>
      <c r="AX18" s="1043">
        <f t="shared" si="22"/>
        <v>14.754098360655732</v>
      </c>
      <c r="AY18" s="1043">
        <f t="shared" si="23"/>
        <v>12.904317071016932</v>
      </c>
      <c r="AZ18" s="1043">
        <f t="shared" si="24"/>
        <v>6.4223573861713739</v>
      </c>
    </row>
    <row r="19" spans="1:52" ht="11.25" customHeight="1" x14ac:dyDescent="0.2">
      <c r="A19" s="448" t="s">
        <v>4168</v>
      </c>
      <c r="B19" s="807" t="s">
        <v>3732</v>
      </c>
      <c r="C19" s="950">
        <v>2.2000000000000002</v>
      </c>
      <c r="D19" s="950">
        <v>2</v>
      </c>
      <c r="E19" s="950">
        <v>1.92</v>
      </c>
      <c r="F19" s="460">
        <v>1.8474999999999999</v>
      </c>
      <c r="G19" s="820">
        <v>1.7775000000000001</v>
      </c>
      <c r="H19" s="803">
        <v>1.7150000000000001</v>
      </c>
      <c r="I19" s="803">
        <v>1.655</v>
      </c>
      <c r="J19" s="803">
        <v>1.61</v>
      </c>
      <c r="K19" s="803">
        <v>1.6</v>
      </c>
      <c r="L19" s="803"/>
      <c r="M19" s="803">
        <v>1.6</v>
      </c>
      <c r="N19" s="820">
        <v>1.5549999999999999</v>
      </c>
      <c r="O19" s="803"/>
      <c r="P19" s="820">
        <v>1.54</v>
      </c>
      <c r="Q19" s="822">
        <v>1.54</v>
      </c>
      <c r="R19" s="822">
        <v>2.54</v>
      </c>
      <c r="S19" s="822">
        <v>2.54</v>
      </c>
      <c r="T19" s="822">
        <v>2.54</v>
      </c>
      <c r="U19" s="822">
        <v>2.54</v>
      </c>
      <c r="V19" s="822">
        <v>2.54</v>
      </c>
      <c r="W19" s="822">
        <v>2.54</v>
      </c>
      <c r="X19" s="822">
        <v>2.54</v>
      </c>
      <c r="Y19" s="822">
        <v>2.54</v>
      </c>
      <c r="Z19" s="822">
        <v>2.54</v>
      </c>
      <c r="AA19" s="822">
        <v>2.54</v>
      </c>
      <c r="AB19" s="584">
        <f t="shared" si="0"/>
        <v>47.959999999999994</v>
      </c>
      <c r="AC19" s="1043">
        <f t="shared" si="1"/>
        <v>10.000000000000009</v>
      </c>
      <c r="AD19" s="1043">
        <f t="shared" si="2"/>
        <v>4.1666666666666741</v>
      </c>
      <c r="AE19" s="1043">
        <f t="shared" si="3"/>
        <v>3.9242219215155583</v>
      </c>
      <c r="AF19" s="1043">
        <f t="shared" si="4"/>
        <v>3.9381153305203753</v>
      </c>
      <c r="AG19" s="1043">
        <f t="shared" si="5"/>
        <v>3.6443148688046545</v>
      </c>
      <c r="AH19" s="1043">
        <f t="shared" si="6"/>
        <v>3.6253776435045459</v>
      </c>
      <c r="AI19" s="1043">
        <f t="shared" si="7"/>
        <v>2.7950310559006208</v>
      </c>
      <c r="AJ19" s="1043">
        <f t="shared" si="8"/>
        <v>0.62500000000000888</v>
      </c>
      <c r="AK19" s="1043">
        <f t="shared" si="9"/>
        <v>0</v>
      </c>
      <c r="AL19" s="1043">
        <f t="shared" si="10"/>
        <v>2.893890675241173</v>
      </c>
      <c r="AM19" s="1043">
        <f t="shared" si="11"/>
        <v>0.97402597402596047</v>
      </c>
      <c r="AN19" s="1043">
        <f t="shared" si="12"/>
        <v>0</v>
      </c>
      <c r="AO19" s="1043">
        <f t="shared" si="13"/>
        <v>-39.370078740157474</v>
      </c>
      <c r="AP19" s="1043">
        <f t="shared" si="14"/>
        <v>0</v>
      </c>
      <c r="AQ19" s="1043">
        <f t="shared" si="15"/>
        <v>0</v>
      </c>
      <c r="AR19" s="1043">
        <f t="shared" si="16"/>
        <v>0</v>
      </c>
      <c r="AS19" s="1043">
        <f t="shared" si="17"/>
        <v>0</v>
      </c>
      <c r="AT19" s="1043">
        <f t="shared" si="18"/>
        <v>0</v>
      </c>
      <c r="AU19" s="1043">
        <f t="shared" si="19"/>
        <v>0</v>
      </c>
      <c r="AV19" s="1043">
        <f t="shared" si="20"/>
        <v>0</v>
      </c>
      <c r="AW19" s="1043">
        <f t="shared" si="21"/>
        <v>0</v>
      </c>
      <c r="AX19" s="1043">
        <f t="shared" si="22"/>
        <v>0</v>
      </c>
      <c r="AY19" s="1043">
        <f t="shared" si="23"/>
        <v>-0.12651975472626795</v>
      </c>
      <c r="AZ19" s="1043">
        <f t="shared" si="24"/>
        <v>9.1074821910404253</v>
      </c>
    </row>
    <row r="20" spans="1:52" ht="11.25" customHeight="1" x14ac:dyDescent="0.2">
      <c r="A20" s="444" t="s">
        <v>402</v>
      </c>
      <c r="B20" s="805" t="s">
        <v>403</v>
      </c>
      <c r="C20" s="581">
        <v>0.34</v>
      </c>
      <c r="D20" s="581">
        <v>0.32</v>
      </c>
      <c r="E20" s="581">
        <v>0.3</v>
      </c>
      <c r="F20" s="460">
        <v>0.28000000000000003</v>
      </c>
      <c r="G20" s="454">
        <v>0.26</v>
      </c>
      <c r="H20" s="581">
        <v>0.24</v>
      </c>
      <c r="I20" s="581">
        <v>0.22</v>
      </c>
      <c r="J20" s="581">
        <v>0.2</v>
      </c>
      <c r="K20" s="581">
        <v>0.18</v>
      </c>
      <c r="L20" s="888"/>
      <c r="M20" s="581">
        <v>0.15</v>
      </c>
      <c r="N20" s="459">
        <v>0.12</v>
      </c>
      <c r="O20" s="888"/>
      <c r="P20" s="586">
        <v>0.1</v>
      </c>
      <c r="Q20" s="587">
        <v>0.08</v>
      </c>
      <c r="R20" s="587">
        <v>7.0000000000000007E-2</v>
      </c>
      <c r="S20" s="587">
        <v>0.06</v>
      </c>
      <c r="T20" s="587">
        <v>0.05</v>
      </c>
      <c r="U20" s="587">
        <v>0.04</v>
      </c>
      <c r="V20" s="587">
        <v>0.02</v>
      </c>
      <c r="W20" s="583">
        <v>0.01</v>
      </c>
      <c r="X20" s="583">
        <v>0.01</v>
      </c>
      <c r="Y20" s="583">
        <v>0.01</v>
      </c>
      <c r="Z20" s="583">
        <v>0.01</v>
      </c>
      <c r="AA20" s="583">
        <v>0.01</v>
      </c>
      <c r="AB20" s="584">
        <f t="shared" si="0"/>
        <v>3.0799999999999992</v>
      </c>
      <c r="AC20" s="1043">
        <f t="shared" si="1"/>
        <v>6.25</v>
      </c>
      <c r="AD20" s="1043">
        <f t="shared" si="2"/>
        <v>6.6666666666666652</v>
      </c>
      <c r="AE20" s="1043">
        <f t="shared" si="3"/>
        <v>7.1428571428571397</v>
      </c>
      <c r="AF20" s="1043">
        <f t="shared" si="4"/>
        <v>7.6923076923077094</v>
      </c>
      <c r="AG20" s="1043">
        <f t="shared" si="5"/>
        <v>8.3333333333333481</v>
      </c>
      <c r="AH20" s="1043">
        <f t="shared" si="6"/>
        <v>9.0909090909090828</v>
      </c>
      <c r="AI20" s="1043">
        <f t="shared" si="7"/>
        <v>9.9999999999999858</v>
      </c>
      <c r="AJ20" s="1043">
        <f t="shared" si="8"/>
        <v>11.111111111111116</v>
      </c>
      <c r="AK20" s="1043">
        <f t="shared" si="9"/>
        <v>19.999999999999996</v>
      </c>
      <c r="AL20" s="1043">
        <f t="shared" si="10"/>
        <v>25</v>
      </c>
      <c r="AM20" s="1043">
        <f t="shared" si="11"/>
        <v>19.999999999999996</v>
      </c>
      <c r="AN20" s="1043">
        <f t="shared" si="12"/>
        <v>25</v>
      </c>
      <c r="AO20" s="1043">
        <f t="shared" si="13"/>
        <v>14.285714285714279</v>
      </c>
      <c r="AP20" s="1043">
        <f t="shared" si="14"/>
        <v>16.666666666666675</v>
      </c>
      <c r="AQ20" s="1043">
        <f t="shared" si="15"/>
        <v>19.999999999999996</v>
      </c>
      <c r="AR20" s="1043">
        <f t="shared" si="16"/>
        <v>25</v>
      </c>
      <c r="AS20" s="1043">
        <f t="shared" si="17"/>
        <v>100</v>
      </c>
      <c r="AT20" s="1043">
        <f t="shared" si="18"/>
        <v>100</v>
      </c>
      <c r="AU20" s="1043">
        <f t="shared" si="19"/>
        <v>0</v>
      </c>
      <c r="AV20" s="1043">
        <f t="shared" si="20"/>
        <v>0</v>
      </c>
      <c r="AW20" s="1043">
        <f t="shared" si="21"/>
        <v>0</v>
      </c>
      <c r="AX20" s="1043">
        <f t="shared" si="22"/>
        <v>0</v>
      </c>
      <c r="AY20" s="1043">
        <f t="shared" si="23"/>
        <v>19.64725299952573</v>
      </c>
      <c r="AZ20" s="1043">
        <f t="shared" si="24"/>
        <v>27.284902605423667</v>
      </c>
    </row>
    <row r="21" spans="1:52" ht="11.25" customHeight="1" x14ac:dyDescent="0.2">
      <c r="A21" s="1003" t="s">
        <v>4497</v>
      </c>
      <c r="B21" s="468" t="s">
        <v>4494</v>
      </c>
      <c r="C21" s="581">
        <v>1.4</v>
      </c>
      <c r="D21" s="581">
        <v>0.95</v>
      </c>
      <c r="E21" s="581">
        <v>0.55000000000000004</v>
      </c>
      <c r="F21" s="460">
        <v>0.44</v>
      </c>
      <c r="G21" s="471">
        <v>0.41000000000000003</v>
      </c>
      <c r="H21" s="474">
        <v>0.36000000000000004</v>
      </c>
      <c r="I21" s="496">
        <v>0.32</v>
      </c>
      <c r="J21" s="473">
        <v>0.32</v>
      </c>
      <c r="K21" s="474">
        <v>0.88</v>
      </c>
      <c r="L21" s="1058"/>
      <c r="M21" s="474">
        <v>0.8</v>
      </c>
      <c r="N21" s="470">
        <v>0.64</v>
      </c>
      <c r="O21" s="513"/>
      <c r="P21" s="1015">
        <v>0.18</v>
      </c>
      <c r="Q21" s="1055">
        <v>0.18</v>
      </c>
      <c r="R21" s="476">
        <v>0.18</v>
      </c>
      <c r="S21" s="476">
        <v>0.12</v>
      </c>
      <c r="T21" s="497">
        <v>0.03</v>
      </c>
      <c r="U21" s="497">
        <v>0.03</v>
      </c>
      <c r="V21" s="497">
        <v>0.03</v>
      </c>
      <c r="W21" s="476">
        <v>0.03</v>
      </c>
      <c r="X21" s="497">
        <v>0.02</v>
      </c>
      <c r="Y21" s="497">
        <v>0.02</v>
      </c>
      <c r="Z21" s="497">
        <v>0.02</v>
      </c>
      <c r="AA21" s="497">
        <v>0.02</v>
      </c>
      <c r="AB21" s="584">
        <f t="shared" si="0"/>
        <v>7.9299999999999979</v>
      </c>
      <c r="AC21" s="1043">
        <f t="shared" si="1"/>
        <v>47.368421052631568</v>
      </c>
      <c r="AD21" s="1043">
        <f t="shared" si="2"/>
        <v>72.727272727272705</v>
      </c>
      <c r="AE21" s="1043">
        <f t="shared" si="3"/>
        <v>25</v>
      </c>
      <c r="AF21" s="1043">
        <f t="shared" si="4"/>
        <v>7.3170731707316916</v>
      </c>
      <c r="AG21" s="1043">
        <f t="shared" si="5"/>
        <v>13.888888888888884</v>
      </c>
      <c r="AH21" s="1043">
        <f t="shared" si="6"/>
        <v>12.5</v>
      </c>
      <c r="AI21" s="1043">
        <f t="shared" si="7"/>
        <v>0</v>
      </c>
      <c r="AJ21" s="1043">
        <f t="shared" si="8"/>
        <v>-63.636363636363633</v>
      </c>
      <c r="AK21" s="1043">
        <f t="shared" si="9"/>
        <v>9.9999999999999858</v>
      </c>
      <c r="AL21" s="1043">
        <f t="shared" si="10"/>
        <v>25</v>
      </c>
      <c r="AM21" s="1043">
        <f t="shared" si="11"/>
        <v>255.55555555555557</v>
      </c>
      <c r="AN21" s="1043">
        <f t="shared" si="12"/>
        <v>0</v>
      </c>
      <c r="AO21" s="1043">
        <f t="shared" si="13"/>
        <v>0</v>
      </c>
      <c r="AP21" s="1043">
        <f t="shared" si="14"/>
        <v>50</v>
      </c>
      <c r="AQ21" s="1043">
        <f t="shared" si="15"/>
        <v>300</v>
      </c>
      <c r="AR21" s="1043">
        <f t="shared" si="16"/>
        <v>0</v>
      </c>
      <c r="AS21" s="1043">
        <f t="shared" si="17"/>
        <v>0</v>
      </c>
      <c r="AT21" s="1043">
        <f t="shared" si="18"/>
        <v>0</v>
      </c>
      <c r="AU21" s="1043">
        <f t="shared" si="19"/>
        <v>50</v>
      </c>
      <c r="AV21" s="1043">
        <f t="shared" si="20"/>
        <v>0</v>
      </c>
      <c r="AW21" s="1043">
        <f t="shared" si="21"/>
        <v>0</v>
      </c>
      <c r="AX21" s="1043">
        <f t="shared" si="22"/>
        <v>0</v>
      </c>
      <c r="AY21" s="1043">
        <f t="shared" si="23"/>
        <v>36.62367489812349</v>
      </c>
      <c r="AZ21" s="1043">
        <f t="shared" si="24"/>
        <v>82.846813506251721</v>
      </c>
    </row>
    <row r="22" spans="1:52" ht="11.25" customHeight="1" x14ac:dyDescent="0.2">
      <c r="A22" s="461" t="s">
        <v>885</v>
      </c>
      <c r="B22" s="820" t="s">
        <v>886</v>
      </c>
      <c r="C22" s="581">
        <v>3</v>
      </c>
      <c r="D22" s="581">
        <v>2.84</v>
      </c>
      <c r="E22" s="581">
        <v>2.71</v>
      </c>
      <c r="F22" s="460">
        <v>2.5299999999999998</v>
      </c>
      <c r="G22" s="586">
        <v>2.39</v>
      </c>
      <c r="H22" s="581">
        <v>2.27</v>
      </c>
      <c r="I22" s="581">
        <v>2.15</v>
      </c>
      <c r="J22" s="581">
        <v>2.0299999999999998</v>
      </c>
      <c r="K22" s="581">
        <v>1.95</v>
      </c>
      <c r="L22" s="888"/>
      <c r="M22" s="463">
        <v>1.88</v>
      </c>
      <c r="N22" s="459">
        <v>1.85</v>
      </c>
      <c r="O22" s="888"/>
      <c r="P22" s="586">
        <v>1.71</v>
      </c>
      <c r="Q22" s="583">
        <v>1.64</v>
      </c>
      <c r="R22" s="587">
        <v>1.64</v>
      </c>
      <c r="S22" s="587">
        <v>1.58</v>
      </c>
      <c r="T22" s="587">
        <v>1.5</v>
      </c>
      <c r="U22" s="587">
        <v>1.42</v>
      </c>
      <c r="V22" s="583">
        <v>1.4</v>
      </c>
      <c r="W22" s="583">
        <v>1.65</v>
      </c>
      <c r="X22" s="583">
        <v>2.4</v>
      </c>
      <c r="Y22" s="583">
        <v>2.4</v>
      </c>
      <c r="Z22" s="583">
        <v>2.4</v>
      </c>
      <c r="AA22" s="583">
        <v>2.4</v>
      </c>
      <c r="AB22" s="584">
        <f t="shared" si="0"/>
        <v>47.739999999999995</v>
      </c>
      <c r="AC22" s="1043">
        <f t="shared" si="1"/>
        <v>5.6338028169014231</v>
      </c>
      <c r="AD22" s="1043">
        <f t="shared" si="2"/>
        <v>4.7970479704797064</v>
      </c>
      <c r="AE22" s="1043">
        <f t="shared" si="3"/>
        <v>7.1146245059288571</v>
      </c>
      <c r="AF22" s="1043">
        <f t="shared" si="4"/>
        <v>5.8577405857740406</v>
      </c>
      <c r="AG22" s="1043">
        <f t="shared" si="5"/>
        <v>5.2863436123347984</v>
      </c>
      <c r="AH22" s="1043">
        <f t="shared" si="6"/>
        <v>5.5813953488372148</v>
      </c>
      <c r="AI22" s="1043">
        <f t="shared" si="7"/>
        <v>5.9113300492610987</v>
      </c>
      <c r="AJ22" s="1043">
        <f t="shared" si="8"/>
        <v>4.102564102564088</v>
      </c>
      <c r="AK22" s="1043">
        <f t="shared" si="9"/>
        <v>3.7234042553191626</v>
      </c>
      <c r="AL22" s="1043">
        <f t="shared" si="10"/>
        <v>1.6216216216216051</v>
      </c>
      <c r="AM22" s="1043">
        <f t="shared" si="11"/>
        <v>8.1871345029239873</v>
      </c>
      <c r="AN22" s="1043">
        <f t="shared" si="12"/>
        <v>4.2682926829268331</v>
      </c>
      <c r="AO22" s="1043">
        <f t="shared" si="13"/>
        <v>0</v>
      </c>
      <c r="AP22" s="1043">
        <f t="shared" si="14"/>
        <v>3.7974683544303778</v>
      </c>
      <c r="AQ22" s="1043">
        <f t="shared" si="15"/>
        <v>5.3333333333333455</v>
      </c>
      <c r="AR22" s="1043">
        <f t="shared" si="16"/>
        <v>5.6338028169014231</v>
      </c>
      <c r="AS22" s="1043">
        <f t="shared" si="17"/>
        <v>1.4285714285714235</v>
      </c>
      <c r="AT22" s="1043">
        <f t="shared" si="18"/>
        <v>-15.151515151515149</v>
      </c>
      <c r="AU22" s="1043">
        <f t="shared" si="19"/>
        <v>-31.25</v>
      </c>
      <c r="AV22" s="1043">
        <f t="shared" si="20"/>
        <v>0</v>
      </c>
      <c r="AW22" s="1043">
        <f t="shared" si="21"/>
        <v>0</v>
      </c>
      <c r="AX22" s="1043">
        <f t="shared" si="22"/>
        <v>0</v>
      </c>
      <c r="AY22" s="1043">
        <f t="shared" si="23"/>
        <v>1.4489528562088276</v>
      </c>
      <c r="AZ22" s="1043">
        <f t="shared" si="24"/>
        <v>8.6983414227881077</v>
      </c>
    </row>
    <row r="23" spans="1:52" ht="11.25" customHeight="1" x14ac:dyDescent="0.2">
      <c r="A23" s="461" t="s">
        <v>858</v>
      </c>
      <c r="B23" s="820" t="s">
        <v>859</v>
      </c>
      <c r="C23" s="581">
        <v>0.60199999999999998</v>
      </c>
      <c r="D23" s="581">
        <v>0.57320000000000004</v>
      </c>
      <c r="E23" s="581">
        <v>0.54600000000000004</v>
      </c>
      <c r="F23" s="460">
        <v>0.52</v>
      </c>
      <c r="G23" s="586">
        <v>0.48</v>
      </c>
      <c r="H23" s="581">
        <v>0.44</v>
      </c>
      <c r="I23" s="581">
        <v>0.4</v>
      </c>
      <c r="J23" s="581">
        <v>0.2</v>
      </c>
      <c r="K23" s="581">
        <v>0.16</v>
      </c>
      <c r="L23" s="888"/>
      <c r="M23" s="581">
        <v>0.04</v>
      </c>
      <c r="N23" s="585">
        <v>0</v>
      </c>
      <c r="O23" s="888"/>
      <c r="P23" s="464">
        <v>0</v>
      </c>
      <c r="Q23" s="583">
        <v>0</v>
      </c>
      <c r="R23" s="583">
        <v>0</v>
      </c>
      <c r="S23" s="583">
        <v>0</v>
      </c>
      <c r="T23" s="583">
        <v>0</v>
      </c>
      <c r="U23" s="583">
        <v>0</v>
      </c>
      <c r="V23" s="583">
        <v>0</v>
      </c>
      <c r="W23" s="583">
        <v>0</v>
      </c>
      <c r="X23" s="583">
        <v>0</v>
      </c>
      <c r="Y23" s="583">
        <v>0</v>
      </c>
      <c r="Z23" s="583">
        <v>0</v>
      </c>
      <c r="AA23" s="583">
        <v>0</v>
      </c>
      <c r="AB23" s="584">
        <f t="shared" si="0"/>
        <v>3.9612000000000003</v>
      </c>
      <c r="AC23" s="1043">
        <f t="shared" si="1"/>
        <v>5.0244242847173659</v>
      </c>
      <c r="AD23" s="1043">
        <f t="shared" si="2"/>
        <v>4.9816849816849862</v>
      </c>
      <c r="AE23" s="1043">
        <f t="shared" si="3"/>
        <v>5.0000000000000044</v>
      </c>
      <c r="AF23" s="1043">
        <f t="shared" si="4"/>
        <v>8.3333333333333481</v>
      </c>
      <c r="AG23" s="1043">
        <f t="shared" si="5"/>
        <v>9.0909090909090828</v>
      </c>
      <c r="AH23" s="1043">
        <f t="shared" si="6"/>
        <v>9.9999999999999858</v>
      </c>
      <c r="AI23" s="1043">
        <f t="shared" si="7"/>
        <v>100</v>
      </c>
      <c r="AJ23" s="1043">
        <f t="shared" si="8"/>
        <v>25</v>
      </c>
      <c r="AK23" s="1043">
        <f t="shared" si="9"/>
        <v>300</v>
      </c>
      <c r="AL23" s="1043" t="str">
        <f t="shared" si="10"/>
        <v>n/a</v>
      </c>
      <c r="AM23" s="1043" t="str">
        <f t="shared" si="11"/>
        <v>n/a</v>
      </c>
      <c r="AN23" s="1043" t="str">
        <f t="shared" si="12"/>
        <v>n/a</v>
      </c>
      <c r="AO23" s="1043" t="str">
        <f t="shared" si="13"/>
        <v>n/a</v>
      </c>
      <c r="AP23" s="1043" t="str">
        <f t="shared" si="14"/>
        <v>n/a</v>
      </c>
      <c r="AQ23" s="1043" t="str">
        <f t="shared" si="15"/>
        <v>n/a</v>
      </c>
      <c r="AR23" s="1043" t="str">
        <f t="shared" si="16"/>
        <v>n/a</v>
      </c>
      <c r="AS23" s="1043" t="str">
        <f t="shared" si="17"/>
        <v>n/a</v>
      </c>
      <c r="AT23" s="1043" t="str">
        <f t="shared" si="18"/>
        <v>n/a</v>
      </c>
      <c r="AU23" s="1043" t="str">
        <f t="shared" si="19"/>
        <v>n/a</v>
      </c>
      <c r="AV23" s="1043" t="str">
        <f t="shared" si="20"/>
        <v>n/a</v>
      </c>
      <c r="AW23" s="1043" t="str">
        <f t="shared" si="21"/>
        <v>n/a</v>
      </c>
      <c r="AX23" s="1043" t="str">
        <f t="shared" si="22"/>
        <v>n/a</v>
      </c>
      <c r="AY23" s="1043">
        <f t="shared" si="23"/>
        <v>51.936705743404978</v>
      </c>
      <c r="AZ23" s="1043">
        <f t="shared" si="24"/>
        <v>97.900050093130631</v>
      </c>
    </row>
    <row r="24" spans="1:52" ht="11.25" customHeight="1" x14ac:dyDescent="0.2">
      <c r="A24" s="444" t="s">
        <v>404</v>
      </c>
      <c r="B24" s="805" t="s">
        <v>405</v>
      </c>
      <c r="C24" s="581">
        <v>2.06</v>
      </c>
      <c r="D24" s="581">
        <v>1.85</v>
      </c>
      <c r="E24" s="581">
        <v>1.65</v>
      </c>
      <c r="F24" s="460">
        <v>1.45</v>
      </c>
      <c r="G24" s="454">
        <v>1.2875000000000001</v>
      </c>
      <c r="H24" s="451">
        <v>1.1525000000000001</v>
      </c>
      <c r="I24" s="451">
        <v>1.03</v>
      </c>
      <c r="J24" s="451">
        <v>0.91</v>
      </c>
      <c r="K24" s="451">
        <v>0.80500000000000005</v>
      </c>
      <c r="L24" s="951"/>
      <c r="M24" s="451">
        <v>0.72</v>
      </c>
      <c r="N24" s="449">
        <v>0.66249999999999998</v>
      </c>
      <c r="O24" s="951"/>
      <c r="P24" s="454">
        <v>0.57499999999999996</v>
      </c>
      <c r="Q24" s="456">
        <v>0.52</v>
      </c>
      <c r="R24" s="456">
        <v>0.5</v>
      </c>
      <c r="S24" s="456">
        <v>0.4</v>
      </c>
      <c r="T24" s="456">
        <v>0.36799999999999999</v>
      </c>
      <c r="U24" s="455">
        <v>0.33332000000000001</v>
      </c>
      <c r="V24" s="455">
        <v>0.33332000000000001</v>
      </c>
      <c r="W24" s="455">
        <v>0.33332000000000001</v>
      </c>
      <c r="X24" s="455">
        <v>0.33332000000000001</v>
      </c>
      <c r="Y24" s="455">
        <v>0.66668000000000005</v>
      </c>
      <c r="Z24" s="455">
        <v>0.66668000000000005</v>
      </c>
      <c r="AA24" s="455">
        <v>0.66668000000000005</v>
      </c>
      <c r="AB24" s="584">
        <f t="shared" si="0"/>
        <v>19.273820000000001</v>
      </c>
      <c r="AC24" s="1043">
        <f t="shared" si="1"/>
        <v>11.351351351351347</v>
      </c>
      <c r="AD24" s="1043">
        <f t="shared" si="2"/>
        <v>12.121212121212132</v>
      </c>
      <c r="AE24" s="1043">
        <f t="shared" si="3"/>
        <v>13.793103448275868</v>
      </c>
      <c r="AF24" s="1043">
        <f t="shared" si="4"/>
        <v>12.621359223300965</v>
      </c>
      <c r="AG24" s="1043">
        <f t="shared" si="5"/>
        <v>11.713665943600859</v>
      </c>
      <c r="AH24" s="1043">
        <f t="shared" si="6"/>
        <v>11.893203883495151</v>
      </c>
      <c r="AI24" s="1043">
        <f t="shared" si="7"/>
        <v>13.186813186813184</v>
      </c>
      <c r="AJ24" s="1043">
        <f t="shared" si="8"/>
        <v>13.043478260869556</v>
      </c>
      <c r="AK24" s="1043">
        <f t="shared" si="9"/>
        <v>11.805555555555557</v>
      </c>
      <c r="AL24" s="1043">
        <f t="shared" si="10"/>
        <v>8.6792452830188651</v>
      </c>
      <c r="AM24" s="1043">
        <f t="shared" si="11"/>
        <v>15.217391304347828</v>
      </c>
      <c r="AN24" s="1043">
        <f t="shared" si="12"/>
        <v>10.576923076923062</v>
      </c>
      <c r="AO24" s="1043">
        <f t="shared" si="13"/>
        <v>4.0000000000000036</v>
      </c>
      <c r="AP24" s="1043">
        <f t="shared" si="14"/>
        <v>25</v>
      </c>
      <c r="AQ24" s="1043">
        <f t="shared" si="15"/>
        <v>8.6956521739130608</v>
      </c>
      <c r="AR24" s="1043">
        <f t="shared" si="16"/>
        <v>10.404416176647068</v>
      </c>
      <c r="AS24" s="1043">
        <f t="shared" si="17"/>
        <v>0</v>
      </c>
      <c r="AT24" s="1043">
        <f t="shared" si="18"/>
        <v>0</v>
      </c>
      <c r="AU24" s="1043">
        <f t="shared" si="19"/>
        <v>0</v>
      </c>
      <c r="AV24" s="1043">
        <f t="shared" si="20"/>
        <v>-50.002999940001203</v>
      </c>
      <c r="AW24" s="1043">
        <f t="shared" si="21"/>
        <v>0</v>
      </c>
      <c r="AX24" s="1043">
        <f t="shared" si="22"/>
        <v>0</v>
      </c>
      <c r="AY24" s="1043">
        <f t="shared" si="23"/>
        <v>6.5500168658783329</v>
      </c>
      <c r="AZ24" s="1043">
        <f t="shared" si="24"/>
        <v>14.120999447433665</v>
      </c>
    </row>
    <row r="25" spans="1:52" ht="11.25" customHeight="1" x14ac:dyDescent="0.2">
      <c r="A25" s="479" t="s">
        <v>115</v>
      </c>
      <c r="B25" s="468" t="s">
        <v>116</v>
      </c>
      <c r="C25" s="581">
        <v>1.32</v>
      </c>
      <c r="D25" s="581">
        <v>1.1200000000000001</v>
      </c>
      <c r="E25" s="581">
        <v>1.08</v>
      </c>
      <c r="F25" s="460">
        <v>1.04</v>
      </c>
      <c r="G25" s="481">
        <v>0.87</v>
      </c>
      <c r="H25" s="581">
        <v>0.83</v>
      </c>
      <c r="I25" s="581">
        <v>0.79</v>
      </c>
      <c r="J25" s="581">
        <v>0.74</v>
      </c>
      <c r="K25" s="581">
        <v>0.71</v>
      </c>
      <c r="L25" s="888"/>
      <c r="M25" s="581">
        <v>0.67</v>
      </c>
      <c r="N25" s="459">
        <v>0.61499999999999999</v>
      </c>
      <c r="O25" s="888"/>
      <c r="P25" s="586">
        <v>0.56999999999999995</v>
      </c>
      <c r="Q25" s="587">
        <v>0.56000000000000005</v>
      </c>
      <c r="R25" s="587">
        <v>0.48</v>
      </c>
      <c r="S25" s="587">
        <v>0.4</v>
      </c>
      <c r="T25" s="587">
        <v>0.27500000000000002</v>
      </c>
      <c r="U25" s="587">
        <v>0.22</v>
      </c>
      <c r="V25" s="587">
        <v>0.19</v>
      </c>
      <c r="W25" s="587">
        <v>0.15</v>
      </c>
      <c r="X25" s="587">
        <v>0.115</v>
      </c>
      <c r="Y25" s="587">
        <v>9.6250000000000002E-2</v>
      </c>
      <c r="Z25" s="587">
        <v>8.2500000000000004E-2</v>
      </c>
      <c r="AA25" s="587">
        <v>7.2499999999999995E-2</v>
      </c>
      <c r="AB25" s="584">
        <f t="shared" si="0"/>
        <v>12.996250000000002</v>
      </c>
      <c r="AC25" s="1043">
        <f t="shared" si="1"/>
        <v>17.857142857142861</v>
      </c>
      <c r="AD25" s="1043">
        <f t="shared" si="2"/>
        <v>3.7037037037036979</v>
      </c>
      <c r="AE25" s="1043">
        <f t="shared" si="3"/>
        <v>3.8461538461538547</v>
      </c>
      <c r="AF25" s="1043">
        <f t="shared" si="4"/>
        <v>19.540229885057482</v>
      </c>
      <c r="AG25" s="1043">
        <f t="shared" si="5"/>
        <v>4.8192771084337505</v>
      </c>
      <c r="AH25" s="1043">
        <f t="shared" si="6"/>
        <v>5.0632911392404889</v>
      </c>
      <c r="AI25" s="1043">
        <f t="shared" si="7"/>
        <v>6.7567567567567544</v>
      </c>
      <c r="AJ25" s="1043">
        <f t="shared" si="8"/>
        <v>4.2253521126760507</v>
      </c>
      <c r="AK25" s="1043">
        <f t="shared" si="9"/>
        <v>5.9701492537313383</v>
      </c>
      <c r="AL25" s="1043">
        <f t="shared" si="10"/>
        <v>8.9430894308943252</v>
      </c>
      <c r="AM25" s="1043">
        <f t="shared" si="11"/>
        <v>7.8947368421052655</v>
      </c>
      <c r="AN25" s="1043">
        <f t="shared" si="12"/>
        <v>1.7857142857142572</v>
      </c>
      <c r="AO25" s="1043">
        <f t="shared" si="13"/>
        <v>16.666666666666675</v>
      </c>
      <c r="AP25" s="1043">
        <f t="shared" si="14"/>
        <v>19.999999999999996</v>
      </c>
      <c r="AQ25" s="1043">
        <f t="shared" si="15"/>
        <v>45.45454545454546</v>
      </c>
      <c r="AR25" s="1043">
        <f t="shared" si="16"/>
        <v>25</v>
      </c>
      <c r="AS25" s="1043">
        <f t="shared" si="17"/>
        <v>15.789473684210531</v>
      </c>
      <c r="AT25" s="1043">
        <f t="shared" si="18"/>
        <v>26.666666666666682</v>
      </c>
      <c r="AU25" s="1043">
        <f t="shared" si="19"/>
        <v>30.434782608695631</v>
      </c>
      <c r="AV25" s="1043">
        <f t="shared" si="20"/>
        <v>19.480519480519476</v>
      </c>
      <c r="AW25" s="1043">
        <f t="shared" si="21"/>
        <v>16.666666666666675</v>
      </c>
      <c r="AX25" s="1043">
        <f t="shared" si="22"/>
        <v>13.793103448275868</v>
      </c>
      <c r="AY25" s="1043">
        <f t="shared" si="23"/>
        <v>14.561728268084416</v>
      </c>
      <c r="AZ25" s="1043">
        <f t="shared" si="24"/>
        <v>10.825136229788841</v>
      </c>
    </row>
    <row r="26" spans="1:52" ht="11.25" customHeight="1" x14ac:dyDescent="0.2">
      <c r="A26" s="461" t="s">
        <v>860</v>
      </c>
      <c r="B26" s="820" t="s">
        <v>861</v>
      </c>
      <c r="C26" s="581">
        <v>0.76</v>
      </c>
      <c r="D26" s="581">
        <v>0.64</v>
      </c>
      <c r="E26" s="581">
        <v>0.63</v>
      </c>
      <c r="F26" s="460">
        <v>0.6</v>
      </c>
      <c r="G26" s="460">
        <v>0.56000000000000005</v>
      </c>
      <c r="H26" s="581">
        <v>0.52</v>
      </c>
      <c r="I26" s="581">
        <v>0.48</v>
      </c>
      <c r="J26" s="581">
        <v>0.44</v>
      </c>
      <c r="K26" s="581">
        <v>0.4</v>
      </c>
      <c r="L26" s="888"/>
      <c r="M26" s="463">
        <v>0</v>
      </c>
      <c r="N26" s="585">
        <v>0</v>
      </c>
      <c r="O26" s="888"/>
      <c r="P26" s="464">
        <v>0</v>
      </c>
      <c r="Q26" s="583">
        <v>0</v>
      </c>
      <c r="R26" s="583">
        <v>0</v>
      </c>
      <c r="S26" s="583">
        <v>0</v>
      </c>
      <c r="T26" s="583">
        <v>0</v>
      </c>
      <c r="U26" s="583">
        <v>0</v>
      </c>
      <c r="V26" s="583">
        <v>0</v>
      </c>
      <c r="W26" s="583">
        <v>0</v>
      </c>
      <c r="X26" s="583">
        <v>0</v>
      </c>
      <c r="Y26" s="583">
        <v>0</v>
      </c>
      <c r="Z26" s="583">
        <v>0</v>
      </c>
      <c r="AA26" s="583">
        <v>0</v>
      </c>
      <c r="AB26" s="584">
        <f t="shared" si="0"/>
        <v>5.03</v>
      </c>
      <c r="AC26" s="1043">
        <f t="shared" si="1"/>
        <v>18.75</v>
      </c>
      <c r="AD26" s="1043">
        <f t="shared" si="2"/>
        <v>1.5873015873015817</v>
      </c>
      <c r="AE26" s="1043">
        <f t="shared" si="3"/>
        <v>5.0000000000000044</v>
      </c>
      <c r="AF26" s="1043">
        <f t="shared" si="4"/>
        <v>7.1428571428571397</v>
      </c>
      <c r="AG26" s="1043">
        <f t="shared" si="5"/>
        <v>7.6923076923077094</v>
      </c>
      <c r="AH26" s="1043">
        <f t="shared" si="6"/>
        <v>8.3333333333333481</v>
      </c>
      <c r="AI26" s="1043">
        <f t="shared" si="7"/>
        <v>9.0909090909090828</v>
      </c>
      <c r="AJ26" s="1043">
        <f t="shared" si="8"/>
        <v>9.9999999999999858</v>
      </c>
      <c r="AK26" s="1043" t="str">
        <f t="shared" si="9"/>
        <v>n/a</v>
      </c>
      <c r="AL26" s="1043" t="str">
        <f t="shared" si="10"/>
        <v>n/a</v>
      </c>
      <c r="AM26" s="1043" t="str">
        <f t="shared" si="11"/>
        <v>n/a</v>
      </c>
      <c r="AN26" s="1043" t="str">
        <f t="shared" si="12"/>
        <v>n/a</v>
      </c>
      <c r="AO26" s="1043" t="str">
        <f t="shared" si="13"/>
        <v>n/a</v>
      </c>
      <c r="AP26" s="1043" t="str">
        <f t="shared" si="14"/>
        <v>n/a</v>
      </c>
      <c r="AQ26" s="1043" t="str">
        <f t="shared" si="15"/>
        <v>n/a</v>
      </c>
      <c r="AR26" s="1043" t="str">
        <f t="shared" si="16"/>
        <v>n/a</v>
      </c>
      <c r="AS26" s="1043" t="str">
        <f t="shared" si="17"/>
        <v>n/a</v>
      </c>
      <c r="AT26" s="1043" t="str">
        <f t="shared" si="18"/>
        <v>n/a</v>
      </c>
      <c r="AU26" s="1043" t="str">
        <f t="shared" si="19"/>
        <v>n/a</v>
      </c>
      <c r="AV26" s="1043" t="str">
        <f t="shared" si="20"/>
        <v>n/a</v>
      </c>
      <c r="AW26" s="1043" t="str">
        <f t="shared" si="21"/>
        <v>n/a</v>
      </c>
      <c r="AX26" s="1043" t="str">
        <f t="shared" si="22"/>
        <v>n/a</v>
      </c>
      <c r="AY26" s="1043">
        <f t="shared" si="23"/>
        <v>8.4495886058386063</v>
      </c>
      <c r="AZ26" s="1043">
        <f t="shared" si="24"/>
        <v>4.9309333194455576</v>
      </c>
    </row>
    <row r="27" spans="1:52" ht="11.25" customHeight="1" x14ac:dyDescent="0.2">
      <c r="A27" s="444" t="s">
        <v>1142</v>
      </c>
      <c r="B27" s="805" t="s">
        <v>1143</v>
      </c>
      <c r="C27" s="581">
        <v>3.52</v>
      </c>
      <c r="D27" s="581">
        <v>3.2</v>
      </c>
      <c r="E27" s="581">
        <v>2.8</v>
      </c>
      <c r="F27" s="460">
        <v>2.3199999999999998</v>
      </c>
      <c r="G27" s="482">
        <v>1.44</v>
      </c>
      <c r="H27" s="581">
        <v>1.04</v>
      </c>
      <c r="I27" s="581">
        <v>0.64</v>
      </c>
      <c r="J27" s="581">
        <v>0.56000000000000005</v>
      </c>
      <c r="K27" s="581">
        <v>0.48</v>
      </c>
      <c r="L27" s="888"/>
      <c r="M27" s="581">
        <v>0.4</v>
      </c>
      <c r="N27" s="585">
        <v>0.2</v>
      </c>
      <c r="O27" s="888"/>
      <c r="P27" s="464">
        <v>0.2</v>
      </c>
      <c r="Q27" s="583">
        <v>0.2</v>
      </c>
      <c r="R27" s="583">
        <v>0.4</v>
      </c>
      <c r="S27" s="583">
        <v>0.4</v>
      </c>
      <c r="T27" s="583">
        <v>0.4</v>
      </c>
      <c r="U27" s="587">
        <v>0.4</v>
      </c>
      <c r="V27" s="587">
        <v>0.1</v>
      </c>
      <c r="W27" s="583">
        <v>0</v>
      </c>
      <c r="X27" s="583">
        <v>0</v>
      </c>
      <c r="Y27" s="583">
        <v>0</v>
      </c>
      <c r="Z27" s="583">
        <v>0</v>
      </c>
      <c r="AA27" s="583">
        <v>0</v>
      </c>
      <c r="AB27" s="584">
        <f t="shared" si="0"/>
        <v>18.699999999999992</v>
      </c>
      <c r="AC27" s="1043">
        <f t="shared" si="1"/>
        <v>9.9999999999999858</v>
      </c>
      <c r="AD27" s="1043">
        <f t="shared" si="2"/>
        <v>14.285714285714302</v>
      </c>
      <c r="AE27" s="1043">
        <f t="shared" si="3"/>
        <v>20.68965517241379</v>
      </c>
      <c r="AF27" s="1043">
        <f t="shared" si="4"/>
        <v>61.111111111111114</v>
      </c>
      <c r="AG27" s="1043">
        <f t="shared" si="5"/>
        <v>38.46153846153846</v>
      </c>
      <c r="AH27" s="1043">
        <f t="shared" si="6"/>
        <v>62.5</v>
      </c>
      <c r="AI27" s="1043">
        <f t="shared" si="7"/>
        <v>14.285714285714279</v>
      </c>
      <c r="AJ27" s="1043">
        <f t="shared" si="8"/>
        <v>16.666666666666675</v>
      </c>
      <c r="AK27" s="1043">
        <f t="shared" si="9"/>
        <v>19.999999999999996</v>
      </c>
      <c r="AL27" s="1043">
        <f t="shared" si="10"/>
        <v>100</v>
      </c>
      <c r="AM27" s="1043">
        <f t="shared" si="11"/>
        <v>0</v>
      </c>
      <c r="AN27" s="1043">
        <f t="shared" si="12"/>
        <v>0</v>
      </c>
      <c r="AO27" s="1043">
        <f t="shared" si="13"/>
        <v>-50</v>
      </c>
      <c r="AP27" s="1043">
        <f t="shared" si="14"/>
        <v>0</v>
      </c>
      <c r="AQ27" s="1043">
        <f t="shared" si="15"/>
        <v>0</v>
      </c>
      <c r="AR27" s="1043">
        <f t="shared" si="16"/>
        <v>0</v>
      </c>
      <c r="AS27" s="1043">
        <f t="shared" si="17"/>
        <v>300</v>
      </c>
      <c r="AT27" s="1043" t="str">
        <f t="shared" si="18"/>
        <v>n/a</v>
      </c>
      <c r="AU27" s="1043" t="str">
        <f t="shared" si="19"/>
        <v>n/a</v>
      </c>
      <c r="AV27" s="1043" t="str">
        <f t="shared" si="20"/>
        <v>n/a</v>
      </c>
      <c r="AW27" s="1043" t="str">
        <f t="shared" si="21"/>
        <v>n/a</v>
      </c>
      <c r="AX27" s="1043" t="str">
        <f t="shared" si="22"/>
        <v>n/a</v>
      </c>
      <c r="AY27" s="1043">
        <f t="shared" si="23"/>
        <v>35.764729410774031</v>
      </c>
      <c r="AZ27" s="1043">
        <f t="shared" si="24"/>
        <v>75.617929805561076</v>
      </c>
    </row>
    <row r="28" spans="1:52" ht="11.25" customHeight="1" x14ac:dyDescent="0.2">
      <c r="A28" s="479" t="s">
        <v>934</v>
      </c>
      <c r="B28" s="468" t="s">
        <v>935</v>
      </c>
      <c r="C28" s="581">
        <v>0.88</v>
      </c>
      <c r="D28" s="581">
        <v>0.8</v>
      </c>
      <c r="E28" s="581">
        <v>0.72</v>
      </c>
      <c r="F28" s="460">
        <v>0.64</v>
      </c>
      <c r="G28" s="460">
        <v>0.56999999999999995</v>
      </c>
      <c r="H28" s="474">
        <v>0.52</v>
      </c>
      <c r="I28" s="474">
        <v>0.48</v>
      </c>
      <c r="J28" s="474">
        <v>0.44</v>
      </c>
      <c r="K28" s="474">
        <v>0.4</v>
      </c>
      <c r="L28" s="963"/>
      <c r="M28" s="474">
        <v>0.36</v>
      </c>
      <c r="N28" s="475">
        <v>0.18</v>
      </c>
      <c r="O28" s="963"/>
      <c r="P28" s="488">
        <v>0.18</v>
      </c>
      <c r="Q28" s="477">
        <v>0.18</v>
      </c>
      <c r="R28" s="476">
        <v>0.18</v>
      </c>
      <c r="S28" s="476">
        <v>0.16</v>
      </c>
      <c r="T28" s="476">
        <v>0.14000000000000001</v>
      </c>
      <c r="U28" s="476">
        <v>0.12</v>
      </c>
      <c r="V28" s="476">
        <v>0.06</v>
      </c>
      <c r="W28" s="477">
        <v>0</v>
      </c>
      <c r="X28" s="477">
        <v>0</v>
      </c>
      <c r="Y28" s="477">
        <v>0</v>
      </c>
      <c r="Z28" s="477">
        <v>0</v>
      </c>
      <c r="AA28" s="477">
        <v>0</v>
      </c>
      <c r="AB28" s="584">
        <f t="shared" si="0"/>
        <v>7.0100000000000007</v>
      </c>
      <c r="AC28" s="1043">
        <f t="shared" si="1"/>
        <v>9.9999999999999858</v>
      </c>
      <c r="AD28" s="1043">
        <f t="shared" si="2"/>
        <v>11.111111111111116</v>
      </c>
      <c r="AE28" s="1043">
        <f t="shared" si="3"/>
        <v>12.5</v>
      </c>
      <c r="AF28" s="1043">
        <f t="shared" si="4"/>
        <v>12.28070175438598</v>
      </c>
      <c r="AG28" s="1043">
        <f t="shared" si="5"/>
        <v>9.6153846153846025</v>
      </c>
      <c r="AH28" s="1043">
        <f t="shared" si="6"/>
        <v>8.3333333333333481</v>
      </c>
      <c r="AI28" s="1043">
        <f t="shared" si="7"/>
        <v>9.0909090909090828</v>
      </c>
      <c r="AJ28" s="1043">
        <f t="shared" si="8"/>
        <v>9.9999999999999858</v>
      </c>
      <c r="AK28" s="1043">
        <f t="shared" si="9"/>
        <v>11.111111111111116</v>
      </c>
      <c r="AL28" s="1043">
        <f t="shared" si="10"/>
        <v>100</v>
      </c>
      <c r="AM28" s="1043">
        <f t="shared" si="11"/>
        <v>0</v>
      </c>
      <c r="AN28" s="1043">
        <f t="shared" si="12"/>
        <v>0</v>
      </c>
      <c r="AO28" s="1043">
        <f t="shared" si="13"/>
        <v>0</v>
      </c>
      <c r="AP28" s="1043">
        <f t="shared" si="14"/>
        <v>12.5</v>
      </c>
      <c r="AQ28" s="1043">
        <f t="shared" si="15"/>
        <v>14.285714285714279</v>
      </c>
      <c r="AR28" s="1043">
        <f t="shared" si="16"/>
        <v>16.666666666666675</v>
      </c>
      <c r="AS28" s="1043">
        <f t="shared" si="17"/>
        <v>100</v>
      </c>
      <c r="AT28" s="1043" t="str">
        <f t="shared" si="18"/>
        <v>n/a</v>
      </c>
      <c r="AU28" s="1043" t="str">
        <f t="shared" si="19"/>
        <v>n/a</v>
      </c>
      <c r="AV28" s="1043" t="str">
        <f t="shared" si="20"/>
        <v>n/a</v>
      </c>
      <c r="AW28" s="1043" t="str">
        <f t="shared" si="21"/>
        <v>n/a</v>
      </c>
      <c r="AX28" s="1043" t="str">
        <f t="shared" si="22"/>
        <v>n/a</v>
      </c>
      <c r="AY28" s="1043">
        <f t="shared" si="23"/>
        <v>19.852643056977424</v>
      </c>
      <c r="AZ28" s="1043">
        <f t="shared" si="24"/>
        <v>30.553709781088273</v>
      </c>
    </row>
    <row r="29" spans="1:52" ht="11.25" customHeight="1" x14ac:dyDescent="0.2">
      <c r="A29" s="821" t="s">
        <v>4547</v>
      </c>
      <c r="B29" s="820" t="s">
        <v>4548</v>
      </c>
      <c r="C29" s="581">
        <v>1.74</v>
      </c>
      <c r="D29" s="581">
        <v>1.64</v>
      </c>
      <c r="E29" s="581">
        <v>1.56</v>
      </c>
      <c r="F29" s="460">
        <v>1.52</v>
      </c>
      <c r="G29" s="460">
        <v>1.44</v>
      </c>
      <c r="H29" s="581">
        <v>1.32</v>
      </c>
      <c r="I29" s="581">
        <v>1.18</v>
      </c>
      <c r="J29" s="581">
        <v>1.04</v>
      </c>
      <c r="K29" s="581">
        <v>0.96</v>
      </c>
      <c r="L29" s="888"/>
      <c r="M29" s="581">
        <v>0.76</v>
      </c>
      <c r="N29" s="459">
        <v>0.48</v>
      </c>
      <c r="O29" s="888"/>
      <c r="P29" s="464">
        <v>0.4</v>
      </c>
      <c r="Q29" s="583">
        <v>0.90739999999999998</v>
      </c>
      <c r="R29" s="583">
        <v>2.4</v>
      </c>
      <c r="S29" s="583">
        <v>2.4</v>
      </c>
      <c r="T29" s="583">
        <v>2.4</v>
      </c>
      <c r="U29" s="583">
        <v>2.4</v>
      </c>
      <c r="V29" s="583">
        <v>2.4</v>
      </c>
      <c r="W29" s="587">
        <v>3.06</v>
      </c>
      <c r="X29" s="587">
        <v>3.28</v>
      </c>
      <c r="Y29" s="587">
        <v>3.12</v>
      </c>
      <c r="Z29" s="587">
        <v>2.8</v>
      </c>
      <c r="AA29" s="587">
        <v>2.5</v>
      </c>
      <c r="AB29" s="584">
        <f t="shared" si="0"/>
        <v>41.707399999999986</v>
      </c>
      <c r="AC29" s="1043">
        <f t="shared" si="1"/>
        <v>6.0975609756097615</v>
      </c>
      <c r="AD29" s="1043">
        <f t="shared" si="2"/>
        <v>5.12820512820511</v>
      </c>
      <c r="AE29" s="1043">
        <f t="shared" si="3"/>
        <v>2.6315789473684292</v>
      </c>
      <c r="AF29" s="1043">
        <f t="shared" si="4"/>
        <v>5.555555555555558</v>
      </c>
      <c r="AG29" s="1043">
        <f t="shared" si="5"/>
        <v>9.0909090909090828</v>
      </c>
      <c r="AH29" s="1043">
        <f t="shared" si="6"/>
        <v>11.86440677966103</v>
      </c>
      <c r="AI29" s="1043">
        <f t="shared" si="7"/>
        <v>13.461538461538458</v>
      </c>
      <c r="AJ29" s="1043">
        <f t="shared" si="8"/>
        <v>8.3333333333333481</v>
      </c>
      <c r="AK29" s="1043">
        <f t="shared" si="9"/>
        <v>26.315789473684205</v>
      </c>
      <c r="AL29" s="1043">
        <f t="shared" si="10"/>
        <v>58.33333333333335</v>
      </c>
      <c r="AM29" s="1043">
        <f t="shared" si="11"/>
        <v>19.999999999999996</v>
      </c>
      <c r="AN29" s="1043">
        <f t="shared" si="12"/>
        <v>-55.918007493938717</v>
      </c>
      <c r="AO29" s="1043">
        <f t="shared" si="13"/>
        <v>-62.19166666666667</v>
      </c>
      <c r="AP29" s="1043">
        <f t="shared" si="14"/>
        <v>0</v>
      </c>
      <c r="AQ29" s="1043">
        <f t="shared" si="15"/>
        <v>0</v>
      </c>
      <c r="AR29" s="1043">
        <f t="shared" si="16"/>
        <v>0</v>
      </c>
      <c r="AS29" s="1043">
        <f t="shared" si="17"/>
        <v>0</v>
      </c>
      <c r="AT29" s="1043">
        <f t="shared" si="18"/>
        <v>-21.568627450980394</v>
      </c>
      <c r="AU29" s="1043">
        <f t="shared" si="19"/>
        <v>-6.7073170731707261</v>
      </c>
      <c r="AV29" s="1043">
        <f t="shared" si="20"/>
        <v>5.12820512820511</v>
      </c>
      <c r="AW29" s="1043">
        <f t="shared" si="21"/>
        <v>11.428571428571432</v>
      </c>
      <c r="AX29" s="1043">
        <f t="shared" si="22"/>
        <v>11.999999999999989</v>
      </c>
      <c r="AY29" s="1043">
        <f t="shared" si="23"/>
        <v>2.2265167705099249</v>
      </c>
      <c r="AZ29" s="1043">
        <f t="shared" si="24"/>
        <v>24.656982139232344</v>
      </c>
    </row>
    <row r="30" spans="1:52" ht="11.25" customHeight="1" x14ac:dyDescent="0.2">
      <c r="A30" s="461" t="s">
        <v>916</v>
      </c>
      <c r="B30" s="820" t="s">
        <v>917</v>
      </c>
      <c r="C30" s="581">
        <v>1.32</v>
      </c>
      <c r="D30" s="581">
        <v>1.28</v>
      </c>
      <c r="E30" s="581">
        <v>1.24</v>
      </c>
      <c r="F30" s="460">
        <v>1.2</v>
      </c>
      <c r="G30" s="460">
        <v>1.1599999999999999</v>
      </c>
      <c r="H30" s="581">
        <v>1.1200000000000001</v>
      </c>
      <c r="I30" s="581">
        <v>1.08</v>
      </c>
      <c r="J30" s="581">
        <v>1</v>
      </c>
      <c r="K30" s="581">
        <v>0.92</v>
      </c>
      <c r="L30" s="888"/>
      <c r="M30" s="581">
        <v>0.84</v>
      </c>
      <c r="N30" s="459">
        <v>0.74</v>
      </c>
      <c r="O30" s="888"/>
      <c r="P30" s="586">
        <v>0.64</v>
      </c>
      <c r="Q30" s="583">
        <v>0.6</v>
      </c>
      <c r="R30" s="587">
        <v>0.6</v>
      </c>
      <c r="S30" s="587">
        <v>0.54</v>
      </c>
      <c r="T30" s="587">
        <v>0.46</v>
      </c>
      <c r="U30" s="587">
        <v>0.34</v>
      </c>
      <c r="V30" s="587">
        <v>0.23</v>
      </c>
      <c r="W30" s="583">
        <v>0.21332000000000001</v>
      </c>
      <c r="X30" s="583">
        <v>0.21332000000000001</v>
      </c>
      <c r="Y30" s="583">
        <v>0.21332000000000001</v>
      </c>
      <c r="Z30" s="583">
        <v>0.21332000000000001</v>
      </c>
      <c r="AA30" s="583">
        <v>0.21332000000000001</v>
      </c>
      <c r="AB30" s="584">
        <f t="shared" si="0"/>
        <v>16.3766</v>
      </c>
      <c r="AC30" s="1043">
        <f t="shared" si="1"/>
        <v>3.125</v>
      </c>
      <c r="AD30" s="1043">
        <f t="shared" si="2"/>
        <v>3.2258064516129004</v>
      </c>
      <c r="AE30" s="1043">
        <f t="shared" si="3"/>
        <v>3.3333333333333437</v>
      </c>
      <c r="AF30" s="1043">
        <f t="shared" si="4"/>
        <v>3.4482758620689724</v>
      </c>
      <c r="AG30" s="1043">
        <f t="shared" si="5"/>
        <v>3.5714285714285587</v>
      </c>
      <c r="AH30" s="1043">
        <f t="shared" si="6"/>
        <v>3.7037037037036979</v>
      </c>
      <c r="AI30" s="1043">
        <f t="shared" si="7"/>
        <v>8.0000000000000071</v>
      </c>
      <c r="AJ30" s="1043">
        <f t="shared" si="8"/>
        <v>8.6956521739130377</v>
      </c>
      <c r="AK30" s="1043">
        <f t="shared" si="9"/>
        <v>9.5238095238095344</v>
      </c>
      <c r="AL30" s="1043">
        <f t="shared" si="10"/>
        <v>13.513513513513509</v>
      </c>
      <c r="AM30" s="1043">
        <f t="shared" si="11"/>
        <v>15.625</v>
      </c>
      <c r="AN30" s="1043">
        <f t="shared" si="12"/>
        <v>6.6666666666666652</v>
      </c>
      <c r="AO30" s="1043">
        <f t="shared" si="13"/>
        <v>0</v>
      </c>
      <c r="AP30" s="1043">
        <f t="shared" si="14"/>
        <v>11.111111111111093</v>
      </c>
      <c r="AQ30" s="1043">
        <f t="shared" si="15"/>
        <v>17.391304347826097</v>
      </c>
      <c r="AR30" s="1043">
        <f t="shared" si="16"/>
        <v>35.294117647058812</v>
      </c>
      <c r="AS30" s="1043">
        <f t="shared" si="17"/>
        <v>47.826086956521749</v>
      </c>
      <c r="AT30" s="1043">
        <f t="shared" si="18"/>
        <v>7.8192387024188958</v>
      </c>
      <c r="AU30" s="1043">
        <f t="shared" si="19"/>
        <v>0</v>
      </c>
      <c r="AV30" s="1043">
        <f t="shared" si="20"/>
        <v>0</v>
      </c>
      <c r="AW30" s="1043">
        <f t="shared" si="21"/>
        <v>0</v>
      </c>
      <c r="AX30" s="1043">
        <f t="shared" si="22"/>
        <v>0</v>
      </c>
      <c r="AY30" s="1043">
        <f t="shared" si="23"/>
        <v>9.1760931165903123</v>
      </c>
      <c r="AZ30" s="1043">
        <f t="shared" si="24"/>
        <v>11.829769031256095</v>
      </c>
    </row>
    <row r="31" spans="1:52" ht="11.25" customHeight="1" x14ac:dyDescent="0.2">
      <c r="A31" s="444" t="s">
        <v>436</v>
      </c>
      <c r="B31" s="805" t="s">
        <v>437</v>
      </c>
      <c r="C31" s="581">
        <v>2.66</v>
      </c>
      <c r="D31" s="581">
        <v>2.5499999999999998</v>
      </c>
      <c r="E31" s="581">
        <v>2.4300000000000002</v>
      </c>
      <c r="F31" s="460">
        <v>2.2799999999999998</v>
      </c>
      <c r="G31" s="460">
        <v>2.1500000000000004</v>
      </c>
      <c r="H31" s="451">
        <v>2.0299999999999998</v>
      </c>
      <c r="I31" s="451">
        <v>1.37</v>
      </c>
      <c r="J31" s="451">
        <v>1.06</v>
      </c>
      <c r="K31" s="451">
        <v>0.96</v>
      </c>
      <c r="L31" s="951"/>
      <c r="M31" s="451">
        <v>0.81</v>
      </c>
      <c r="N31" s="449">
        <v>0.7</v>
      </c>
      <c r="O31" s="951"/>
      <c r="P31" s="454">
        <v>0.63</v>
      </c>
      <c r="Q31" s="456">
        <v>0.59</v>
      </c>
      <c r="R31" s="456">
        <v>0.54</v>
      </c>
      <c r="S31" s="456">
        <v>0.46</v>
      </c>
      <c r="T31" s="456">
        <v>0.38</v>
      </c>
      <c r="U31" s="456">
        <v>0.31</v>
      </c>
      <c r="V31" s="456">
        <v>0.21</v>
      </c>
      <c r="W31" s="455">
        <v>0</v>
      </c>
      <c r="X31" s="455">
        <v>0</v>
      </c>
      <c r="Y31" s="455">
        <v>0</v>
      </c>
      <c r="Z31" s="455">
        <v>0</v>
      </c>
      <c r="AA31" s="455">
        <v>0</v>
      </c>
      <c r="AB31" s="584">
        <f t="shared" si="0"/>
        <v>22.119999999999994</v>
      </c>
      <c r="AC31" s="1043">
        <f t="shared" si="1"/>
        <v>4.3137254901960853</v>
      </c>
      <c r="AD31" s="1043">
        <f t="shared" si="2"/>
        <v>4.9382716049382491</v>
      </c>
      <c r="AE31" s="1043">
        <f t="shared" si="3"/>
        <v>6.578947368421062</v>
      </c>
      <c r="AF31" s="1043">
        <f t="shared" si="4"/>
        <v>6.0465116279069475</v>
      </c>
      <c r="AG31" s="1043">
        <f t="shared" si="5"/>
        <v>5.9113300492611209</v>
      </c>
      <c r="AH31" s="1043">
        <f t="shared" si="6"/>
        <v>48.17518248175179</v>
      </c>
      <c r="AI31" s="1043">
        <f t="shared" si="7"/>
        <v>29.24528301886793</v>
      </c>
      <c r="AJ31" s="1043">
        <f t="shared" si="8"/>
        <v>10.416666666666675</v>
      </c>
      <c r="AK31" s="1043">
        <f t="shared" si="9"/>
        <v>18.518518518518512</v>
      </c>
      <c r="AL31" s="1043">
        <f t="shared" si="10"/>
        <v>15.714285714285726</v>
      </c>
      <c r="AM31" s="1043">
        <f t="shared" si="11"/>
        <v>11.111111111111093</v>
      </c>
      <c r="AN31" s="1043">
        <f t="shared" si="12"/>
        <v>6.7796610169491567</v>
      </c>
      <c r="AO31" s="1043">
        <f t="shared" si="13"/>
        <v>9.259259259259256</v>
      </c>
      <c r="AP31" s="1043">
        <f t="shared" si="14"/>
        <v>17.391304347826097</v>
      </c>
      <c r="AQ31" s="1043">
        <f t="shared" si="15"/>
        <v>21.052631578947366</v>
      </c>
      <c r="AR31" s="1043">
        <f t="shared" si="16"/>
        <v>22.580645161290324</v>
      </c>
      <c r="AS31" s="1043">
        <f t="shared" si="17"/>
        <v>47.619047619047628</v>
      </c>
      <c r="AT31" s="1043" t="str">
        <f t="shared" si="18"/>
        <v>n/a</v>
      </c>
      <c r="AU31" s="1043" t="str">
        <f t="shared" si="19"/>
        <v>n/a</v>
      </c>
      <c r="AV31" s="1043" t="str">
        <f t="shared" si="20"/>
        <v>n/a</v>
      </c>
      <c r="AW31" s="1043" t="str">
        <f t="shared" si="21"/>
        <v>n/a</v>
      </c>
      <c r="AX31" s="1043" t="str">
        <f t="shared" si="22"/>
        <v>n/a</v>
      </c>
      <c r="AY31" s="1043">
        <f t="shared" si="23"/>
        <v>16.803081331485004</v>
      </c>
      <c r="AZ31" s="1043">
        <f t="shared" si="24"/>
        <v>13.7175565323487</v>
      </c>
    </row>
    <row r="32" spans="1:52" ht="11.25" customHeight="1" x14ac:dyDescent="0.2">
      <c r="A32" s="461" t="s">
        <v>925</v>
      </c>
      <c r="B32" s="820" t="s">
        <v>926</v>
      </c>
      <c r="C32" s="581">
        <v>1.92</v>
      </c>
      <c r="D32" s="581">
        <v>1.8</v>
      </c>
      <c r="E32" s="581">
        <v>1.72</v>
      </c>
      <c r="F32" s="460">
        <v>1.64</v>
      </c>
      <c r="G32" s="460">
        <v>1.56</v>
      </c>
      <c r="H32" s="581">
        <v>1.52</v>
      </c>
      <c r="I32" s="581">
        <v>1.48</v>
      </c>
      <c r="J32" s="581">
        <v>1.44</v>
      </c>
      <c r="K32" s="581">
        <v>1.4</v>
      </c>
      <c r="L32" s="888"/>
      <c r="M32" s="581">
        <v>1.36</v>
      </c>
      <c r="N32" s="459">
        <v>1.32</v>
      </c>
      <c r="O32" s="888"/>
      <c r="P32" s="464">
        <v>1.28</v>
      </c>
      <c r="Q32" s="583">
        <v>1.28</v>
      </c>
      <c r="R32" s="587">
        <v>1.28</v>
      </c>
      <c r="S32" s="587">
        <v>1.24</v>
      </c>
      <c r="T32" s="587">
        <v>1.2</v>
      </c>
      <c r="U32" s="587">
        <v>1.1200000000000001</v>
      </c>
      <c r="V32" s="587">
        <v>1</v>
      </c>
      <c r="W32" s="587">
        <v>0.72</v>
      </c>
      <c r="X32" s="587">
        <v>0.57999999999999996</v>
      </c>
      <c r="Y32" s="587">
        <v>0.52</v>
      </c>
      <c r="Z32" s="587">
        <v>0.46</v>
      </c>
      <c r="AA32" s="587">
        <v>0.4</v>
      </c>
      <c r="AB32" s="584">
        <f t="shared" si="0"/>
        <v>28.239999999999995</v>
      </c>
      <c r="AC32" s="1043">
        <f t="shared" si="1"/>
        <v>6.6666666666666652</v>
      </c>
      <c r="AD32" s="1043">
        <f t="shared" si="2"/>
        <v>4.6511627906976827</v>
      </c>
      <c r="AE32" s="1043">
        <f t="shared" si="3"/>
        <v>4.8780487804878092</v>
      </c>
      <c r="AF32" s="1043">
        <f t="shared" si="4"/>
        <v>5.12820512820511</v>
      </c>
      <c r="AG32" s="1043">
        <f t="shared" si="5"/>
        <v>2.6315789473684292</v>
      </c>
      <c r="AH32" s="1043">
        <f t="shared" si="6"/>
        <v>2.7027027027026973</v>
      </c>
      <c r="AI32" s="1043">
        <f t="shared" si="7"/>
        <v>2.7777777777777901</v>
      </c>
      <c r="AJ32" s="1043">
        <f t="shared" si="8"/>
        <v>2.8571428571428692</v>
      </c>
      <c r="AK32" s="1043">
        <f t="shared" si="9"/>
        <v>2.9411764705882248</v>
      </c>
      <c r="AL32" s="1043">
        <f t="shared" si="10"/>
        <v>3.0303030303030276</v>
      </c>
      <c r="AM32" s="1043">
        <f t="shared" si="11"/>
        <v>3.125</v>
      </c>
      <c r="AN32" s="1043">
        <f t="shared" si="12"/>
        <v>0</v>
      </c>
      <c r="AO32" s="1043">
        <f t="shared" si="13"/>
        <v>0</v>
      </c>
      <c r="AP32" s="1043">
        <f t="shared" si="14"/>
        <v>3.2258064516129004</v>
      </c>
      <c r="AQ32" s="1043">
        <f t="shared" si="15"/>
        <v>3.3333333333333437</v>
      </c>
      <c r="AR32" s="1043">
        <f t="shared" si="16"/>
        <v>7.1428571428571397</v>
      </c>
      <c r="AS32" s="1043">
        <f t="shared" si="17"/>
        <v>12.000000000000011</v>
      </c>
      <c r="AT32" s="1043">
        <f t="shared" si="18"/>
        <v>38.888888888888886</v>
      </c>
      <c r="AU32" s="1043">
        <f t="shared" si="19"/>
        <v>24.137931034482762</v>
      </c>
      <c r="AV32" s="1043">
        <f t="shared" si="20"/>
        <v>11.538461538461519</v>
      </c>
      <c r="AW32" s="1043">
        <f t="shared" si="21"/>
        <v>13.043478260869556</v>
      </c>
      <c r="AX32" s="1043">
        <f t="shared" si="22"/>
        <v>14.999999999999991</v>
      </c>
      <c r="AY32" s="1043">
        <f t="shared" si="23"/>
        <v>7.7136600819293841</v>
      </c>
      <c r="AZ32" s="1043">
        <f t="shared" si="24"/>
        <v>9.0096737201222883</v>
      </c>
    </row>
    <row r="33" spans="1:52" ht="11.25" customHeight="1" x14ac:dyDescent="0.2">
      <c r="A33" s="461" t="s">
        <v>865</v>
      </c>
      <c r="B33" s="820" t="s">
        <v>866</v>
      </c>
      <c r="C33" s="581">
        <v>0.64</v>
      </c>
      <c r="D33" s="581">
        <v>0.6</v>
      </c>
      <c r="E33" s="581">
        <v>0.52</v>
      </c>
      <c r="F33" s="460">
        <v>0.4</v>
      </c>
      <c r="G33" s="460">
        <v>0.3</v>
      </c>
      <c r="H33" s="581">
        <v>0.2</v>
      </c>
      <c r="I33" s="581">
        <v>0.16</v>
      </c>
      <c r="J33" s="581">
        <v>0.12</v>
      </c>
      <c r="K33" s="581">
        <v>7.4999999999999997E-2</v>
      </c>
      <c r="L33" s="888"/>
      <c r="M33" s="463">
        <v>0</v>
      </c>
      <c r="N33" s="585">
        <v>0</v>
      </c>
      <c r="O33" s="888"/>
      <c r="P33" s="464">
        <v>0</v>
      </c>
      <c r="Q33" s="583">
        <v>0</v>
      </c>
      <c r="R33" s="583">
        <v>0</v>
      </c>
      <c r="S33" s="583">
        <v>0</v>
      </c>
      <c r="T33" s="583">
        <v>0</v>
      </c>
      <c r="U33" s="583">
        <v>0</v>
      </c>
      <c r="V33" s="583">
        <v>0</v>
      </c>
      <c r="W33" s="583">
        <v>0</v>
      </c>
      <c r="X33" s="583">
        <v>0</v>
      </c>
      <c r="Y33" s="583">
        <v>0</v>
      </c>
      <c r="Z33" s="583">
        <v>0</v>
      </c>
      <c r="AA33" s="583">
        <v>0</v>
      </c>
      <c r="AB33" s="584">
        <f t="shared" si="0"/>
        <v>3.0150000000000006</v>
      </c>
      <c r="AC33" s="1043">
        <f t="shared" si="1"/>
        <v>6.6666666666666652</v>
      </c>
      <c r="AD33" s="1043">
        <f t="shared" si="2"/>
        <v>15.384615384615374</v>
      </c>
      <c r="AE33" s="1043">
        <f t="shared" si="3"/>
        <v>30.000000000000004</v>
      </c>
      <c r="AF33" s="1043">
        <f t="shared" si="4"/>
        <v>33.33333333333335</v>
      </c>
      <c r="AG33" s="1043">
        <f t="shared" si="5"/>
        <v>49.999999999999979</v>
      </c>
      <c r="AH33" s="1043">
        <f t="shared" si="6"/>
        <v>25</v>
      </c>
      <c r="AI33" s="1043">
        <f t="shared" si="7"/>
        <v>33.33333333333335</v>
      </c>
      <c r="AJ33" s="1043">
        <f t="shared" si="8"/>
        <v>60.000000000000007</v>
      </c>
      <c r="AK33" s="1043" t="str">
        <f t="shared" si="9"/>
        <v>n/a</v>
      </c>
      <c r="AL33" s="1043" t="str">
        <f t="shared" si="10"/>
        <v>n/a</v>
      </c>
      <c r="AM33" s="1043" t="str">
        <f t="shared" si="11"/>
        <v>n/a</v>
      </c>
      <c r="AN33" s="1043" t="str">
        <f t="shared" si="12"/>
        <v>n/a</v>
      </c>
      <c r="AO33" s="1043" t="str">
        <f t="shared" si="13"/>
        <v>n/a</v>
      </c>
      <c r="AP33" s="1043" t="str">
        <f t="shared" si="14"/>
        <v>n/a</v>
      </c>
      <c r="AQ33" s="1043" t="str">
        <f t="shared" si="15"/>
        <v>n/a</v>
      </c>
      <c r="AR33" s="1043" t="str">
        <f t="shared" si="16"/>
        <v>n/a</v>
      </c>
      <c r="AS33" s="1043" t="str">
        <f t="shared" si="17"/>
        <v>n/a</v>
      </c>
      <c r="AT33" s="1043" t="str">
        <f t="shared" si="18"/>
        <v>n/a</v>
      </c>
      <c r="AU33" s="1043" t="str">
        <f t="shared" si="19"/>
        <v>n/a</v>
      </c>
      <c r="AV33" s="1043" t="str">
        <f t="shared" si="20"/>
        <v>n/a</v>
      </c>
      <c r="AW33" s="1043" t="str">
        <f t="shared" si="21"/>
        <v>n/a</v>
      </c>
      <c r="AX33" s="1043" t="str">
        <f t="shared" si="22"/>
        <v>n/a</v>
      </c>
      <c r="AY33" s="1043">
        <f t="shared" si="23"/>
        <v>31.714743589743588</v>
      </c>
      <c r="AZ33" s="1043">
        <f t="shared" si="24"/>
        <v>17.245096071031558</v>
      </c>
    </row>
    <row r="34" spans="1:52" ht="11.25" customHeight="1" x14ac:dyDescent="0.2">
      <c r="A34" s="461" t="s">
        <v>398</v>
      </c>
      <c r="B34" s="820" t="s">
        <v>399</v>
      </c>
      <c r="C34" s="581">
        <v>1.5549999999999999</v>
      </c>
      <c r="D34" s="581">
        <v>1.5225</v>
      </c>
      <c r="E34" s="581">
        <v>1.4375</v>
      </c>
      <c r="F34" s="460">
        <v>1.325</v>
      </c>
      <c r="G34" s="460">
        <v>1.2649999999999999</v>
      </c>
      <c r="H34" s="581">
        <v>1.2050000000000001</v>
      </c>
      <c r="I34" s="581">
        <v>1.145</v>
      </c>
      <c r="J34" s="581">
        <v>1.0649999999999999</v>
      </c>
      <c r="K34" s="581">
        <v>0.96</v>
      </c>
      <c r="L34" s="888"/>
      <c r="M34" s="581">
        <v>0.77500000000000002</v>
      </c>
      <c r="N34" s="459">
        <v>0.63500000000000001</v>
      </c>
      <c r="O34" s="888"/>
      <c r="P34" s="586">
        <v>0.56000000000000005</v>
      </c>
      <c r="Q34" s="587">
        <v>0.5</v>
      </c>
      <c r="R34" s="587">
        <v>0.48</v>
      </c>
      <c r="S34" s="587">
        <v>0.42</v>
      </c>
      <c r="T34" s="587">
        <v>0.34499999999999997</v>
      </c>
      <c r="U34" s="587">
        <v>0.31</v>
      </c>
      <c r="V34" s="587">
        <v>0.29249999999999998</v>
      </c>
      <c r="W34" s="587">
        <v>0.28249999999999997</v>
      </c>
      <c r="X34" s="587">
        <v>0.27</v>
      </c>
      <c r="Y34" s="583">
        <v>0.26</v>
      </c>
      <c r="Z34" s="587">
        <v>0.23</v>
      </c>
      <c r="AA34" s="583">
        <v>0.2</v>
      </c>
      <c r="AB34" s="584">
        <f t="shared" si="0"/>
        <v>17.04</v>
      </c>
      <c r="AC34" s="1043">
        <f t="shared" si="1"/>
        <v>2.1346469622331776</v>
      </c>
      <c r="AD34" s="1043">
        <f t="shared" si="2"/>
        <v>5.913043478260871</v>
      </c>
      <c r="AE34" s="1043">
        <f t="shared" si="3"/>
        <v>8.4905660377358583</v>
      </c>
      <c r="AF34" s="1043">
        <f t="shared" si="4"/>
        <v>4.743083003952564</v>
      </c>
      <c r="AG34" s="1043">
        <f t="shared" si="5"/>
        <v>4.9792531120331773</v>
      </c>
      <c r="AH34" s="1043">
        <f t="shared" si="6"/>
        <v>5.2401746724890952</v>
      </c>
      <c r="AI34" s="1043">
        <f t="shared" si="7"/>
        <v>7.5117370892018753</v>
      </c>
      <c r="AJ34" s="1043">
        <f t="shared" si="8"/>
        <v>10.9375</v>
      </c>
      <c r="AK34" s="1043">
        <f t="shared" si="9"/>
        <v>23.870967741935466</v>
      </c>
      <c r="AL34" s="1043">
        <f t="shared" si="10"/>
        <v>22.047244094488192</v>
      </c>
      <c r="AM34" s="1043">
        <f t="shared" si="11"/>
        <v>13.392857142857139</v>
      </c>
      <c r="AN34" s="1043">
        <f t="shared" si="12"/>
        <v>12.000000000000011</v>
      </c>
      <c r="AO34" s="1043">
        <f t="shared" si="13"/>
        <v>4.1666666666666741</v>
      </c>
      <c r="AP34" s="1043">
        <f t="shared" si="14"/>
        <v>14.285714285714279</v>
      </c>
      <c r="AQ34" s="1043">
        <f t="shared" si="15"/>
        <v>21.739130434782616</v>
      </c>
      <c r="AR34" s="1043">
        <f t="shared" si="16"/>
        <v>11.290322580645151</v>
      </c>
      <c r="AS34" s="1043">
        <f t="shared" si="17"/>
        <v>5.9829059829059839</v>
      </c>
      <c r="AT34" s="1043">
        <f t="shared" si="18"/>
        <v>3.539823008849563</v>
      </c>
      <c r="AU34" s="1043">
        <f t="shared" si="19"/>
        <v>4.6296296296296058</v>
      </c>
      <c r="AV34" s="1043">
        <f t="shared" si="20"/>
        <v>3.8461538461538547</v>
      </c>
      <c r="AW34" s="1043">
        <f t="shared" si="21"/>
        <v>13.043478260869556</v>
      </c>
      <c r="AX34" s="1043">
        <f t="shared" si="22"/>
        <v>14.999999999999991</v>
      </c>
      <c r="AY34" s="1043">
        <f t="shared" si="23"/>
        <v>9.9447680923365809</v>
      </c>
      <c r="AZ34" s="1043">
        <f t="shared" si="24"/>
        <v>6.4258058218519691</v>
      </c>
    </row>
    <row r="35" spans="1:52" ht="11.25" customHeight="1" x14ac:dyDescent="0.2">
      <c r="A35" s="479" t="s">
        <v>873</v>
      </c>
      <c r="B35" s="468" t="s">
        <v>874</v>
      </c>
      <c r="C35" s="581">
        <v>2.52</v>
      </c>
      <c r="D35" s="581">
        <v>2.4700000000000002</v>
      </c>
      <c r="E35" s="581">
        <v>2.35</v>
      </c>
      <c r="F35" s="460">
        <v>2.2400000000000002</v>
      </c>
      <c r="G35" s="460">
        <v>2.14</v>
      </c>
      <c r="H35" s="474">
        <v>2.08</v>
      </c>
      <c r="I35" s="474">
        <v>2.02</v>
      </c>
      <c r="J35" s="474">
        <v>1.96</v>
      </c>
      <c r="K35" s="474">
        <v>1.9</v>
      </c>
      <c r="L35" s="963"/>
      <c r="M35" s="474">
        <v>1.84</v>
      </c>
      <c r="N35" s="470">
        <v>1.78</v>
      </c>
      <c r="O35" s="963"/>
      <c r="P35" s="488">
        <v>1.76</v>
      </c>
      <c r="Q35" s="476">
        <v>1.76</v>
      </c>
      <c r="R35" s="476">
        <v>1.72</v>
      </c>
      <c r="S35" s="476">
        <v>1.64</v>
      </c>
      <c r="T35" s="476">
        <v>1.45</v>
      </c>
      <c r="U35" s="476">
        <v>1.2450000000000001</v>
      </c>
      <c r="V35" s="476">
        <v>1.149</v>
      </c>
      <c r="W35" s="476">
        <v>1.1319999999999999</v>
      </c>
      <c r="X35" s="476">
        <v>1.1000000000000001</v>
      </c>
      <c r="Y35" s="477">
        <v>1.0720000000000001</v>
      </c>
      <c r="Z35" s="476">
        <v>1.0720000000000001</v>
      </c>
      <c r="AA35" s="476">
        <v>1.0590000000000002</v>
      </c>
      <c r="AB35" s="584">
        <f t="shared" si="0"/>
        <v>39.459000000000003</v>
      </c>
      <c r="AC35" s="1043">
        <f t="shared" si="1"/>
        <v>2.0242914979756943</v>
      </c>
      <c r="AD35" s="1043">
        <f t="shared" si="2"/>
        <v>5.1063829787234116</v>
      </c>
      <c r="AE35" s="1043">
        <f t="shared" si="3"/>
        <v>4.9107142857142794</v>
      </c>
      <c r="AF35" s="1043">
        <f t="shared" si="4"/>
        <v>4.6728971962616939</v>
      </c>
      <c r="AG35" s="1043">
        <f t="shared" si="5"/>
        <v>2.8846153846153966</v>
      </c>
      <c r="AH35" s="1043">
        <f t="shared" si="6"/>
        <v>2.9702970297029729</v>
      </c>
      <c r="AI35" s="1043">
        <f t="shared" si="7"/>
        <v>3.0612244897959107</v>
      </c>
      <c r="AJ35" s="1043">
        <f t="shared" si="8"/>
        <v>3.1578947368421151</v>
      </c>
      <c r="AK35" s="1043">
        <f t="shared" si="9"/>
        <v>3.2608695652173836</v>
      </c>
      <c r="AL35" s="1043">
        <f t="shared" si="10"/>
        <v>3.3707865168539408</v>
      </c>
      <c r="AM35" s="1043">
        <f t="shared" si="11"/>
        <v>1.1363636363636465</v>
      </c>
      <c r="AN35" s="1043">
        <f t="shared" si="12"/>
        <v>0</v>
      </c>
      <c r="AO35" s="1043">
        <f t="shared" si="13"/>
        <v>2.3255813953488413</v>
      </c>
      <c r="AP35" s="1043">
        <f t="shared" si="14"/>
        <v>4.8780487804878092</v>
      </c>
      <c r="AQ35" s="1043">
        <f t="shared" si="15"/>
        <v>13.103448275862073</v>
      </c>
      <c r="AR35" s="1043">
        <f t="shared" si="16"/>
        <v>16.465863453815246</v>
      </c>
      <c r="AS35" s="1043">
        <f t="shared" si="17"/>
        <v>8.3550913838120078</v>
      </c>
      <c r="AT35" s="1043">
        <f t="shared" si="18"/>
        <v>1.5017667844523075</v>
      </c>
      <c r="AU35" s="1043">
        <f t="shared" si="19"/>
        <v>2.9090909090908834</v>
      </c>
      <c r="AV35" s="1043">
        <f t="shared" si="20"/>
        <v>2.6119402985074647</v>
      </c>
      <c r="AW35" s="1043">
        <f t="shared" si="21"/>
        <v>0</v>
      </c>
      <c r="AX35" s="1043">
        <f t="shared" si="22"/>
        <v>1.227573182247399</v>
      </c>
      <c r="AY35" s="1043">
        <f t="shared" si="23"/>
        <v>4.0879428082586582</v>
      </c>
      <c r="AZ35" s="1043">
        <f t="shared" si="24"/>
        <v>3.958915813566958</v>
      </c>
    </row>
    <row r="36" spans="1:52" ht="11.25" customHeight="1" x14ac:dyDescent="0.2">
      <c r="A36" s="540" t="s">
        <v>4271</v>
      </c>
      <c r="B36" s="820" t="s">
        <v>3874</v>
      </c>
      <c r="C36" s="581">
        <v>0.56000000000000005</v>
      </c>
      <c r="D36" s="581">
        <v>0.52</v>
      </c>
      <c r="E36" s="581">
        <v>0.48</v>
      </c>
      <c r="F36" s="460">
        <v>0.44</v>
      </c>
      <c r="G36" s="460">
        <v>0.4</v>
      </c>
      <c r="H36" s="581">
        <v>0.36</v>
      </c>
      <c r="I36" s="581">
        <v>0.32</v>
      </c>
      <c r="J36" s="463">
        <v>0.28000000000000003</v>
      </c>
      <c r="K36" s="581">
        <v>0.28000000000000003</v>
      </c>
      <c r="L36" s="888"/>
      <c r="M36" s="463">
        <v>0.24</v>
      </c>
      <c r="N36" s="585">
        <v>0.24</v>
      </c>
      <c r="O36" s="888"/>
      <c r="P36" s="464">
        <v>0.24</v>
      </c>
      <c r="Q36" s="583">
        <v>0.24</v>
      </c>
      <c r="R36" s="583">
        <v>0.24</v>
      </c>
      <c r="S36" s="499">
        <v>0.24</v>
      </c>
      <c r="T36" s="499">
        <v>0.24</v>
      </c>
      <c r="U36" s="499">
        <v>0.24</v>
      </c>
      <c r="V36" s="499">
        <v>0.24</v>
      </c>
      <c r="W36" s="499">
        <v>0.24</v>
      </c>
      <c r="X36" s="583">
        <v>0.24</v>
      </c>
      <c r="Y36" s="499">
        <v>0.24</v>
      </c>
      <c r="Z36" s="583">
        <v>0.24</v>
      </c>
      <c r="AA36" s="587">
        <v>0.34</v>
      </c>
      <c r="AB36" s="584">
        <f t="shared" si="0"/>
        <v>7.1000000000000023</v>
      </c>
      <c r="AC36" s="1043">
        <f t="shared" si="1"/>
        <v>7.6923076923077094</v>
      </c>
      <c r="AD36" s="1043">
        <f t="shared" si="2"/>
        <v>8.3333333333333481</v>
      </c>
      <c r="AE36" s="1043">
        <f t="shared" si="3"/>
        <v>9.0909090909090828</v>
      </c>
      <c r="AF36" s="1043">
        <f t="shared" si="4"/>
        <v>9.9999999999999858</v>
      </c>
      <c r="AG36" s="1043">
        <f t="shared" si="5"/>
        <v>11.111111111111116</v>
      </c>
      <c r="AH36" s="1043">
        <f t="shared" si="6"/>
        <v>12.5</v>
      </c>
      <c r="AI36" s="1043">
        <f t="shared" si="7"/>
        <v>14.285714285714279</v>
      </c>
      <c r="AJ36" s="1043">
        <f t="shared" si="8"/>
        <v>0</v>
      </c>
      <c r="AK36" s="1043">
        <f t="shared" si="9"/>
        <v>16.666666666666675</v>
      </c>
      <c r="AL36" s="1043">
        <f t="shared" si="10"/>
        <v>0</v>
      </c>
      <c r="AM36" s="1043">
        <f t="shared" si="11"/>
        <v>0</v>
      </c>
      <c r="AN36" s="1043">
        <f t="shared" si="12"/>
        <v>0</v>
      </c>
      <c r="AO36" s="1043">
        <f t="shared" si="13"/>
        <v>0</v>
      </c>
      <c r="AP36" s="1043">
        <f t="shared" si="14"/>
        <v>0</v>
      </c>
      <c r="AQ36" s="1043">
        <f t="shared" si="15"/>
        <v>0</v>
      </c>
      <c r="AR36" s="1043">
        <f t="shared" si="16"/>
        <v>0</v>
      </c>
      <c r="AS36" s="1043">
        <f t="shared" si="17"/>
        <v>0</v>
      </c>
      <c r="AT36" s="1043">
        <f t="shared" si="18"/>
        <v>0</v>
      </c>
      <c r="AU36" s="1043">
        <f t="shared" si="19"/>
        <v>0</v>
      </c>
      <c r="AV36" s="1043">
        <f t="shared" si="20"/>
        <v>0</v>
      </c>
      <c r="AW36" s="1043">
        <f t="shared" si="21"/>
        <v>0</v>
      </c>
      <c r="AX36" s="1043">
        <f t="shared" si="22"/>
        <v>-29.411764705882359</v>
      </c>
      <c r="AY36" s="1043">
        <f t="shared" si="23"/>
        <v>2.7394671579163559</v>
      </c>
      <c r="AZ36" s="1043">
        <f t="shared" si="24"/>
        <v>9.187921178011992</v>
      </c>
    </row>
    <row r="37" spans="1:52" ht="11.25" customHeight="1" x14ac:dyDescent="0.2">
      <c r="A37" s="461" t="s">
        <v>875</v>
      </c>
      <c r="B37" s="820" t="s">
        <v>876</v>
      </c>
      <c r="C37" s="581">
        <v>2.97</v>
      </c>
      <c r="D37" s="581">
        <v>2.12</v>
      </c>
      <c r="E37" s="581">
        <v>1.96</v>
      </c>
      <c r="F37" s="460">
        <v>1.75</v>
      </c>
      <c r="G37" s="460">
        <v>1.44</v>
      </c>
      <c r="H37" s="581">
        <v>1.29</v>
      </c>
      <c r="I37" s="581">
        <v>1.18</v>
      </c>
      <c r="J37" s="581">
        <v>1.1200000000000001</v>
      </c>
      <c r="K37" s="581">
        <v>1</v>
      </c>
      <c r="L37" s="888"/>
      <c r="M37" s="581">
        <v>0.88</v>
      </c>
      <c r="N37" s="459">
        <v>0.84</v>
      </c>
      <c r="O37" s="888"/>
      <c r="P37" s="464">
        <v>0.8</v>
      </c>
      <c r="Q37" s="583">
        <v>0.8</v>
      </c>
      <c r="R37" s="587">
        <v>1.64</v>
      </c>
      <c r="S37" s="587">
        <v>1.52</v>
      </c>
      <c r="T37" s="587">
        <v>1.4</v>
      </c>
      <c r="U37" s="587">
        <v>1.28</v>
      </c>
      <c r="V37" s="587">
        <v>1.1200000000000001</v>
      </c>
      <c r="W37" s="587">
        <v>0.92</v>
      </c>
      <c r="X37" s="587">
        <v>0.84</v>
      </c>
      <c r="Y37" s="587">
        <v>0.76</v>
      </c>
      <c r="Z37" s="587">
        <v>0.68</v>
      </c>
      <c r="AA37" s="587">
        <v>0.6</v>
      </c>
      <c r="AB37" s="584">
        <f t="shared" si="0"/>
        <v>28.910000000000011</v>
      </c>
      <c r="AC37" s="1043">
        <f t="shared" si="1"/>
        <v>40.094339622641506</v>
      </c>
      <c r="AD37" s="1043">
        <f t="shared" si="2"/>
        <v>8.163265306122458</v>
      </c>
      <c r="AE37" s="1043">
        <f t="shared" si="3"/>
        <v>11.999999999999989</v>
      </c>
      <c r="AF37" s="1043">
        <f t="shared" si="4"/>
        <v>21.527777777777789</v>
      </c>
      <c r="AG37" s="1043">
        <f t="shared" si="5"/>
        <v>11.627906976744185</v>
      </c>
      <c r="AH37" s="1043">
        <f t="shared" si="6"/>
        <v>9.3220338983051043</v>
      </c>
      <c r="AI37" s="1043">
        <f t="shared" si="7"/>
        <v>5.3571428571428381</v>
      </c>
      <c r="AJ37" s="1043">
        <f t="shared" si="8"/>
        <v>12.000000000000011</v>
      </c>
      <c r="AK37" s="1043">
        <f t="shared" si="9"/>
        <v>13.636363636363647</v>
      </c>
      <c r="AL37" s="1043">
        <f t="shared" si="10"/>
        <v>4.7619047619047672</v>
      </c>
      <c r="AM37" s="1043">
        <f t="shared" si="11"/>
        <v>4.9999999999999822</v>
      </c>
      <c r="AN37" s="1043">
        <f t="shared" si="12"/>
        <v>0</v>
      </c>
      <c r="AO37" s="1043">
        <f t="shared" si="13"/>
        <v>-51.219512195121951</v>
      </c>
      <c r="AP37" s="1043">
        <f t="shared" si="14"/>
        <v>7.8947368421052655</v>
      </c>
      <c r="AQ37" s="1043">
        <f t="shared" si="15"/>
        <v>8.5714285714285854</v>
      </c>
      <c r="AR37" s="1043">
        <f t="shared" si="16"/>
        <v>9.375</v>
      </c>
      <c r="AS37" s="1043">
        <f t="shared" si="17"/>
        <v>14.285714285714279</v>
      </c>
      <c r="AT37" s="1043">
        <f t="shared" si="18"/>
        <v>21.739130434782616</v>
      </c>
      <c r="AU37" s="1043">
        <f t="shared" si="19"/>
        <v>9.5238095238095344</v>
      </c>
      <c r="AV37" s="1043">
        <f t="shared" si="20"/>
        <v>10.526315789473673</v>
      </c>
      <c r="AW37" s="1043">
        <f t="shared" si="21"/>
        <v>11.764705882352944</v>
      </c>
      <c r="AX37" s="1043">
        <f t="shared" si="22"/>
        <v>13.333333333333353</v>
      </c>
      <c r="AY37" s="1043">
        <f t="shared" si="23"/>
        <v>9.0584271502218439</v>
      </c>
      <c r="AZ37" s="1043">
        <f t="shared" si="24"/>
        <v>15.6545302892743</v>
      </c>
    </row>
    <row r="38" spans="1:52" ht="11.25" customHeight="1" x14ac:dyDescent="0.2">
      <c r="A38" s="479" t="s">
        <v>3730</v>
      </c>
      <c r="B38" s="468" t="s">
        <v>3731</v>
      </c>
      <c r="C38" s="581">
        <v>1.44</v>
      </c>
      <c r="D38" s="581">
        <v>1.28</v>
      </c>
      <c r="E38" s="581">
        <v>1.08</v>
      </c>
      <c r="F38" s="460">
        <v>0.84</v>
      </c>
      <c r="G38" s="471">
        <v>0.64</v>
      </c>
      <c r="H38" s="581">
        <v>0.48</v>
      </c>
      <c r="I38" s="581">
        <v>0.4</v>
      </c>
      <c r="J38" s="581">
        <v>0.32</v>
      </c>
      <c r="K38" s="498">
        <v>0</v>
      </c>
      <c r="L38" s="888"/>
      <c r="M38" s="463">
        <v>0</v>
      </c>
      <c r="N38" s="585">
        <v>0</v>
      </c>
      <c r="O38" s="888"/>
      <c r="P38" s="464">
        <v>0</v>
      </c>
      <c r="Q38" s="583">
        <v>0</v>
      </c>
      <c r="R38" s="583">
        <v>0</v>
      </c>
      <c r="S38" s="583">
        <v>0</v>
      </c>
      <c r="T38" s="583">
        <v>0</v>
      </c>
      <c r="U38" s="583">
        <v>0</v>
      </c>
      <c r="V38" s="583">
        <v>0</v>
      </c>
      <c r="W38" s="583">
        <v>0</v>
      </c>
      <c r="X38" s="583">
        <v>0</v>
      </c>
      <c r="Y38" s="583">
        <v>0</v>
      </c>
      <c r="Z38" s="583">
        <v>0</v>
      </c>
      <c r="AA38" s="583">
        <v>0</v>
      </c>
      <c r="AB38" s="584">
        <f t="shared" si="0"/>
        <v>6.48</v>
      </c>
      <c r="AC38" s="1043">
        <f t="shared" si="1"/>
        <v>12.5</v>
      </c>
      <c r="AD38" s="1043">
        <f t="shared" si="2"/>
        <v>18.518518518518512</v>
      </c>
      <c r="AE38" s="1043">
        <f t="shared" si="3"/>
        <v>28.57142857142858</v>
      </c>
      <c r="AF38" s="1043">
        <f t="shared" si="4"/>
        <v>31.25</v>
      </c>
      <c r="AG38" s="1043">
        <f t="shared" si="5"/>
        <v>33.33333333333335</v>
      </c>
      <c r="AH38" s="1043">
        <f t="shared" si="6"/>
        <v>19.999999999999996</v>
      </c>
      <c r="AI38" s="1043">
        <f t="shared" si="7"/>
        <v>25</v>
      </c>
      <c r="AJ38" s="1043" t="str">
        <f t="shared" si="8"/>
        <v>n/a</v>
      </c>
      <c r="AK38" s="1043" t="str">
        <f t="shared" si="9"/>
        <v>n/a</v>
      </c>
      <c r="AL38" s="1043" t="str">
        <f t="shared" si="10"/>
        <v>n/a</v>
      </c>
      <c r="AM38" s="1043" t="str">
        <f t="shared" si="11"/>
        <v>n/a</v>
      </c>
      <c r="AN38" s="1043" t="str">
        <f t="shared" si="12"/>
        <v>n/a</v>
      </c>
      <c r="AO38" s="1043" t="str">
        <f t="shared" si="13"/>
        <v>n/a</v>
      </c>
      <c r="AP38" s="1043" t="str">
        <f t="shared" si="14"/>
        <v>n/a</v>
      </c>
      <c r="AQ38" s="1043" t="str">
        <f t="shared" si="15"/>
        <v>n/a</v>
      </c>
      <c r="AR38" s="1043" t="str">
        <f t="shared" si="16"/>
        <v>n/a</v>
      </c>
      <c r="AS38" s="1043" t="str">
        <f t="shared" si="17"/>
        <v>n/a</v>
      </c>
      <c r="AT38" s="1043" t="str">
        <f t="shared" si="18"/>
        <v>n/a</v>
      </c>
      <c r="AU38" s="1043" t="str">
        <f t="shared" si="19"/>
        <v>n/a</v>
      </c>
      <c r="AV38" s="1043" t="str">
        <f t="shared" si="20"/>
        <v>n/a</v>
      </c>
      <c r="AW38" s="1043" t="str">
        <f t="shared" si="21"/>
        <v>n/a</v>
      </c>
      <c r="AX38" s="1043" t="str">
        <f t="shared" si="22"/>
        <v>n/a</v>
      </c>
      <c r="AY38" s="1043">
        <f t="shared" si="23"/>
        <v>24.167611489040063</v>
      </c>
      <c r="AZ38" s="1043">
        <f t="shared" si="24"/>
        <v>7.5240896929772925</v>
      </c>
    </row>
    <row r="39" spans="1:52" ht="11.25" customHeight="1" x14ac:dyDescent="0.2">
      <c r="A39" s="540" t="s">
        <v>4402</v>
      </c>
      <c r="B39" s="820" t="s">
        <v>4400</v>
      </c>
      <c r="C39" s="581">
        <v>0.88</v>
      </c>
      <c r="D39" s="581">
        <v>0.76</v>
      </c>
      <c r="E39" s="581">
        <v>0.68</v>
      </c>
      <c r="F39" s="460">
        <v>0.56000000000000005</v>
      </c>
      <c r="G39" s="586">
        <v>0.4</v>
      </c>
      <c r="H39" s="581">
        <v>0.16</v>
      </c>
      <c r="I39" s="498">
        <v>0</v>
      </c>
      <c r="J39" s="498">
        <v>0</v>
      </c>
      <c r="K39" s="498">
        <v>0</v>
      </c>
      <c r="L39" s="1004"/>
      <c r="M39" s="498">
        <v>0</v>
      </c>
      <c r="N39" s="501">
        <v>0</v>
      </c>
      <c r="O39" s="1004"/>
      <c r="P39" s="501">
        <v>0</v>
      </c>
      <c r="Q39" s="539">
        <v>0</v>
      </c>
      <c r="R39" s="499">
        <v>0</v>
      </c>
      <c r="S39" s="499">
        <v>0</v>
      </c>
      <c r="T39" s="499">
        <v>0</v>
      </c>
      <c r="U39" s="499">
        <v>0</v>
      </c>
      <c r="V39" s="499">
        <v>0</v>
      </c>
      <c r="W39" s="499">
        <v>0</v>
      </c>
      <c r="X39" s="499">
        <v>0</v>
      </c>
      <c r="Y39" s="499">
        <v>0</v>
      </c>
      <c r="Z39" s="499">
        <v>0</v>
      </c>
      <c r="AA39" s="499">
        <v>0</v>
      </c>
      <c r="AB39" s="584">
        <f t="shared" si="0"/>
        <v>3.4400000000000004</v>
      </c>
      <c r="AC39" s="1043">
        <f t="shared" si="1"/>
        <v>15.789473684210531</v>
      </c>
      <c r="AD39" s="1043">
        <f t="shared" si="2"/>
        <v>11.764705882352944</v>
      </c>
      <c r="AE39" s="1043">
        <f t="shared" si="3"/>
        <v>21.42857142857142</v>
      </c>
      <c r="AF39" s="1043">
        <f t="shared" si="4"/>
        <v>40.000000000000014</v>
      </c>
      <c r="AG39" s="1043">
        <f t="shared" si="5"/>
        <v>150</v>
      </c>
      <c r="AH39" s="1043" t="str">
        <f t="shared" si="6"/>
        <v>n/a</v>
      </c>
      <c r="AI39" s="1043" t="str">
        <f t="shared" si="7"/>
        <v>n/a</v>
      </c>
      <c r="AJ39" s="1043" t="str">
        <f t="shared" si="8"/>
        <v>n/a</v>
      </c>
      <c r="AK39" s="1043" t="str">
        <f t="shared" si="9"/>
        <v>n/a</v>
      </c>
      <c r="AL39" s="1043" t="str">
        <f t="shared" si="10"/>
        <v>n/a</v>
      </c>
      <c r="AM39" s="1043" t="str">
        <f t="shared" si="11"/>
        <v>n/a</v>
      </c>
      <c r="AN39" s="1043" t="str">
        <f t="shared" si="12"/>
        <v>n/a</v>
      </c>
      <c r="AO39" s="1043" t="str">
        <f t="shared" si="13"/>
        <v>n/a</v>
      </c>
      <c r="AP39" s="1043" t="str">
        <f t="shared" si="14"/>
        <v>n/a</v>
      </c>
      <c r="AQ39" s="1043" t="str">
        <f t="shared" si="15"/>
        <v>n/a</v>
      </c>
      <c r="AR39" s="1043" t="str">
        <f t="shared" si="16"/>
        <v>n/a</v>
      </c>
      <c r="AS39" s="1043" t="str">
        <f t="shared" si="17"/>
        <v>n/a</v>
      </c>
      <c r="AT39" s="1043" t="str">
        <f t="shared" si="18"/>
        <v>n/a</v>
      </c>
      <c r="AU39" s="1043" t="str">
        <f t="shared" si="19"/>
        <v>n/a</v>
      </c>
      <c r="AV39" s="1043" t="str">
        <f t="shared" si="20"/>
        <v>n/a</v>
      </c>
      <c r="AW39" s="1043" t="str">
        <f t="shared" si="21"/>
        <v>n/a</v>
      </c>
      <c r="AX39" s="1043" t="str">
        <f t="shared" si="22"/>
        <v>n/a</v>
      </c>
      <c r="AY39" s="1043">
        <f t="shared" si="23"/>
        <v>47.796550199026981</v>
      </c>
      <c r="AZ39" s="1043">
        <f t="shared" si="24"/>
        <v>58.147116013073905</v>
      </c>
    </row>
    <row r="40" spans="1:52" ht="11.25" customHeight="1" x14ac:dyDescent="0.2">
      <c r="A40" s="540" t="s">
        <v>4513</v>
      </c>
      <c r="B40" s="820" t="s">
        <v>4501</v>
      </c>
      <c r="C40" s="581">
        <v>0.62</v>
      </c>
      <c r="D40" s="581">
        <v>0.6</v>
      </c>
      <c r="E40" s="581">
        <v>0.56000000000000005</v>
      </c>
      <c r="F40" s="460">
        <v>0.51</v>
      </c>
      <c r="G40" s="586">
        <v>0.47</v>
      </c>
      <c r="H40" s="581">
        <v>0.44</v>
      </c>
      <c r="I40" s="581">
        <v>0.41000000000000003</v>
      </c>
      <c r="J40" s="581">
        <v>0.37000000000000005</v>
      </c>
      <c r="K40" s="581">
        <v>0.33333333333333331</v>
      </c>
      <c r="L40" s="1036"/>
      <c r="M40" s="581">
        <v>0.31</v>
      </c>
      <c r="N40" s="459">
        <v>0.29333333333333333</v>
      </c>
      <c r="O40" s="1036"/>
      <c r="P40" s="459">
        <v>0.28999999999999998</v>
      </c>
      <c r="Q40" s="489">
        <v>0.27999999999999997</v>
      </c>
      <c r="R40" s="587">
        <v>0.25</v>
      </c>
      <c r="S40" s="587">
        <v>0.23166666666666666</v>
      </c>
      <c r="T40" s="587">
        <v>0.20666666666666667</v>
      </c>
      <c r="U40" s="587">
        <v>0.18833333333333335</v>
      </c>
      <c r="V40" s="587">
        <v>0.17166666666666666</v>
      </c>
      <c r="W40" s="587">
        <v>0.15333333333333332</v>
      </c>
      <c r="X40" s="587">
        <v>0.13999999999999999</v>
      </c>
      <c r="Y40" s="587">
        <v>0.12666666666666668</v>
      </c>
      <c r="Z40" s="587">
        <v>0.11166666666666666</v>
      </c>
      <c r="AA40" s="587">
        <v>9.9999999999999992E-2</v>
      </c>
      <c r="AB40" s="584">
        <f t="shared" si="0"/>
        <v>7.1666666666666661</v>
      </c>
      <c r="AC40" s="1043">
        <f t="shared" si="1"/>
        <v>3.3333333333333437</v>
      </c>
      <c r="AD40" s="1043">
        <f t="shared" si="2"/>
        <v>7.1428571428571397</v>
      </c>
      <c r="AE40" s="1043">
        <f t="shared" si="3"/>
        <v>9.8039215686274606</v>
      </c>
      <c r="AF40" s="1043">
        <f t="shared" si="4"/>
        <v>8.5106382978723527</v>
      </c>
      <c r="AG40" s="1043">
        <f t="shared" si="5"/>
        <v>6.8181818181818121</v>
      </c>
      <c r="AH40" s="1043">
        <f t="shared" si="6"/>
        <v>7.3170731707316916</v>
      </c>
      <c r="AI40" s="1043">
        <f t="shared" si="7"/>
        <v>10.810810810810811</v>
      </c>
      <c r="AJ40" s="1043">
        <f t="shared" si="8"/>
        <v>11.000000000000032</v>
      </c>
      <c r="AK40" s="1043">
        <f t="shared" si="9"/>
        <v>7.5268817204301008</v>
      </c>
      <c r="AL40" s="1043">
        <f t="shared" si="10"/>
        <v>5.6818181818181879</v>
      </c>
      <c r="AM40" s="1043">
        <f t="shared" si="11"/>
        <v>1.1494252873563315</v>
      </c>
      <c r="AN40" s="1043">
        <f t="shared" si="12"/>
        <v>3.5714285714285809</v>
      </c>
      <c r="AO40" s="1043">
        <f t="shared" si="13"/>
        <v>11.999999999999989</v>
      </c>
      <c r="AP40" s="1043">
        <f t="shared" si="14"/>
        <v>7.9136690647481966</v>
      </c>
      <c r="AQ40" s="1043">
        <f t="shared" si="15"/>
        <v>12.096774193548377</v>
      </c>
      <c r="AR40" s="1043">
        <f t="shared" si="16"/>
        <v>9.7345132743362761</v>
      </c>
      <c r="AS40" s="1043">
        <f t="shared" si="17"/>
        <v>9.7087378640776869</v>
      </c>
      <c r="AT40" s="1043">
        <f t="shared" si="18"/>
        <v>11.956521739130444</v>
      </c>
      <c r="AU40" s="1043">
        <f t="shared" si="19"/>
        <v>9.5238095238095344</v>
      </c>
      <c r="AV40" s="1043">
        <f t="shared" si="20"/>
        <v>10.526315789473673</v>
      </c>
      <c r="AW40" s="1043">
        <f t="shared" si="21"/>
        <v>13.432835820895539</v>
      </c>
      <c r="AX40" s="1043">
        <f t="shared" si="22"/>
        <v>11.66666666666667</v>
      </c>
      <c r="AY40" s="1043">
        <f t="shared" si="23"/>
        <v>8.6921006290970109</v>
      </c>
      <c r="AZ40" s="1043">
        <f t="shared" si="24"/>
        <v>3.1805305428559461</v>
      </c>
    </row>
    <row r="41" spans="1:52" ht="11.25" customHeight="1" x14ac:dyDescent="0.2">
      <c r="A41" s="540" t="s">
        <v>5310</v>
      </c>
      <c r="B41" s="820" t="s">
        <v>1866</v>
      </c>
      <c r="C41" s="581">
        <v>0.94</v>
      </c>
      <c r="D41" s="581">
        <v>0.87</v>
      </c>
      <c r="E41" s="581">
        <v>0.83000000000000007</v>
      </c>
      <c r="F41" s="460">
        <v>0.70000000000000007</v>
      </c>
      <c r="G41" s="484">
        <v>0.4</v>
      </c>
      <c r="H41" s="498">
        <v>0.4</v>
      </c>
      <c r="I41" s="498">
        <v>0.4</v>
      </c>
      <c r="J41" s="581">
        <v>0.4</v>
      </c>
      <c r="K41" s="581">
        <v>0.39</v>
      </c>
      <c r="L41" s="1036"/>
      <c r="M41" s="581">
        <v>0.35000000000000003</v>
      </c>
      <c r="N41" s="459">
        <v>0.31</v>
      </c>
      <c r="O41" s="1036"/>
      <c r="P41" s="459">
        <v>0.27</v>
      </c>
      <c r="Q41" s="539">
        <v>0.24</v>
      </c>
      <c r="R41" s="587">
        <v>0.24</v>
      </c>
      <c r="S41" s="587">
        <v>0.22999999999999998</v>
      </c>
      <c r="T41" s="587">
        <v>0.18000000000000002</v>
      </c>
      <c r="U41" s="587">
        <v>0.09</v>
      </c>
      <c r="V41" s="499">
        <v>0</v>
      </c>
      <c r="W41" s="499">
        <v>0</v>
      </c>
      <c r="X41" s="499">
        <v>0</v>
      </c>
      <c r="Y41" s="499">
        <v>0</v>
      </c>
      <c r="Z41" s="499">
        <v>0</v>
      </c>
      <c r="AA41" s="499">
        <v>0</v>
      </c>
      <c r="AB41" s="584">
        <f t="shared" si="0"/>
        <v>7.24</v>
      </c>
      <c r="AC41" s="1043">
        <f t="shared" si="1"/>
        <v>8.045977011494255</v>
      </c>
      <c r="AD41" s="1043">
        <f t="shared" si="2"/>
        <v>4.8192771084337283</v>
      </c>
      <c r="AE41" s="1043">
        <f t="shared" si="3"/>
        <v>18.571428571428573</v>
      </c>
      <c r="AF41" s="1043">
        <f t="shared" si="4"/>
        <v>75</v>
      </c>
      <c r="AG41" s="1043">
        <f t="shared" si="5"/>
        <v>0</v>
      </c>
      <c r="AH41" s="1043">
        <f t="shared" si="6"/>
        <v>0</v>
      </c>
      <c r="AI41" s="1043">
        <f t="shared" si="7"/>
        <v>0</v>
      </c>
      <c r="AJ41" s="1043">
        <f t="shared" si="8"/>
        <v>2.5641025641025772</v>
      </c>
      <c r="AK41" s="1043">
        <f t="shared" si="9"/>
        <v>11.428571428571432</v>
      </c>
      <c r="AL41" s="1043">
        <f t="shared" si="10"/>
        <v>12.903225806451623</v>
      </c>
      <c r="AM41" s="1043">
        <f t="shared" si="11"/>
        <v>14.814814814814813</v>
      </c>
      <c r="AN41" s="1043">
        <f t="shared" si="12"/>
        <v>12.500000000000021</v>
      </c>
      <c r="AO41" s="1043">
        <f t="shared" si="13"/>
        <v>0</v>
      </c>
      <c r="AP41" s="1043">
        <f t="shared" si="14"/>
        <v>4.3478260869565188</v>
      </c>
      <c r="AQ41" s="1043">
        <f t="shared" si="15"/>
        <v>27.777777777777747</v>
      </c>
      <c r="AR41" s="1043">
        <f t="shared" si="16"/>
        <v>100.00000000000004</v>
      </c>
      <c r="AS41" s="1043" t="str">
        <f t="shared" si="17"/>
        <v>n/a</v>
      </c>
      <c r="AT41" s="1043" t="str">
        <f t="shared" si="18"/>
        <v>n/a</v>
      </c>
      <c r="AU41" s="1043" t="str">
        <f t="shared" si="19"/>
        <v>n/a</v>
      </c>
      <c r="AV41" s="1043" t="str">
        <f t="shared" si="20"/>
        <v>n/a</v>
      </c>
      <c r="AW41" s="1043" t="str">
        <f t="shared" si="21"/>
        <v>n/a</v>
      </c>
      <c r="AX41" s="1043" t="str">
        <f t="shared" si="22"/>
        <v>n/a</v>
      </c>
      <c r="AY41" s="1043">
        <f t="shared" si="23"/>
        <v>18.29831257312696</v>
      </c>
      <c r="AZ41" s="1043">
        <f t="shared" si="24"/>
        <v>28.484529859487012</v>
      </c>
    </row>
    <row r="42" spans="1:52" ht="11.25" customHeight="1" x14ac:dyDescent="0.2">
      <c r="A42" s="461" t="s">
        <v>895</v>
      </c>
      <c r="B42" s="820" t="s">
        <v>896</v>
      </c>
      <c r="C42" s="581">
        <v>7.04</v>
      </c>
      <c r="D42" s="581">
        <v>6.4</v>
      </c>
      <c r="E42" s="581">
        <v>5.8</v>
      </c>
      <c r="F42" s="460">
        <v>5.28</v>
      </c>
      <c r="G42" s="584">
        <v>4.5999999999999996</v>
      </c>
      <c r="H42" s="581">
        <v>4</v>
      </c>
      <c r="I42" s="581">
        <v>3.16</v>
      </c>
      <c r="J42" s="581">
        <v>2.44</v>
      </c>
      <c r="K42" s="581">
        <v>1.88</v>
      </c>
      <c r="L42" s="888"/>
      <c r="M42" s="581">
        <v>1.44</v>
      </c>
      <c r="N42" s="459">
        <v>0.56000000000000005</v>
      </c>
      <c r="O42" s="888"/>
      <c r="P42" s="464">
        <v>0</v>
      </c>
      <c r="Q42" s="583">
        <v>0</v>
      </c>
      <c r="R42" s="583">
        <v>0</v>
      </c>
      <c r="S42" s="583">
        <v>0</v>
      </c>
      <c r="T42" s="583">
        <v>0</v>
      </c>
      <c r="U42" s="583">
        <v>0</v>
      </c>
      <c r="V42" s="583">
        <v>0</v>
      </c>
      <c r="W42" s="583">
        <v>0</v>
      </c>
      <c r="X42" s="583">
        <v>0</v>
      </c>
      <c r="Y42" s="583">
        <v>0</v>
      </c>
      <c r="Z42" s="583">
        <v>0</v>
      </c>
      <c r="AA42" s="583">
        <v>0</v>
      </c>
      <c r="AB42" s="584">
        <f t="shared" si="0"/>
        <v>42.6</v>
      </c>
      <c r="AC42" s="1043">
        <f t="shared" si="1"/>
        <v>9.9999999999999858</v>
      </c>
      <c r="AD42" s="1043">
        <f t="shared" si="2"/>
        <v>10.344827586206895</v>
      </c>
      <c r="AE42" s="1043">
        <f t="shared" si="3"/>
        <v>9.8484848484848406</v>
      </c>
      <c r="AF42" s="1043">
        <f t="shared" si="4"/>
        <v>14.782608695652177</v>
      </c>
      <c r="AG42" s="1043">
        <f t="shared" si="5"/>
        <v>14.999999999999991</v>
      </c>
      <c r="AH42" s="1043">
        <f t="shared" si="6"/>
        <v>26.582278481012644</v>
      </c>
      <c r="AI42" s="1043">
        <f t="shared" si="7"/>
        <v>29.508196721311485</v>
      </c>
      <c r="AJ42" s="1043">
        <f t="shared" si="8"/>
        <v>29.787234042553191</v>
      </c>
      <c r="AK42" s="1043">
        <f t="shared" si="9"/>
        <v>30.555555555555557</v>
      </c>
      <c r="AL42" s="1043">
        <f t="shared" si="10"/>
        <v>157.14285714285711</v>
      </c>
      <c r="AM42" s="1043" t="str">
        <f t="shared" si="11"/>
        <v>n/a</v>
      </c>
      <c r="AN42" s="1043" t="str">
        <f t="shared" si="12"/>
        <v>n/a</v>
      </c>
      <c r="AO42" s="1043" t="str">
        <f t="shared" si="13"/>
        <v>n/a</v>
      </c>
      <c r="AP42" s="1043" t="str">
        <f t="shared" si="14"/>
        <v>n/a</v>
      </c>
      <c r="AQ42" s="1043" t="str">
        <f t="shared" si="15"/>
        <v>n/a</v>
      </c>
      <c r="AR42" s="1043" t="str">
        <f t="shared" si="16"/>
        <v>n/a</v>
      </c>
      <c r="AS42" s="1043" t="str">
        <f t="shared" si="17"/>
        <v>n/a</v>
      </c>
      <c r="AT42" s="1043" t="str">
        <f t="shared" si="18"/>
        <v>n/a</v>
      </c>
      <c r="AU42" s="1043" t="str">
        <f t="shared" si="19"/>
        <v>n/a</v>
      </c>
      <c r="AV42" s="1043" t="str">
        <f t="shared" si="20"/>
        <v>n/a</v>
      </c>
      <c r="AW42" s="1043" t="str">
        <f t="shared" si="21"/>
        <v>n/a</v>
      </c>
      <c r="AX42" s="1043" t="str">
        <f t="shared" si="22"/>
        <v>n/a</v>
      </c>
      <c r="AY42" s="1043">
        <f t="shared" si="23"/>
        <v>33.355204307363394</v>
      </c>
      <c r="AZ42" s="1043">
        <f t="shared" si="24"/>
        <v>44.364634474882038</v>
      </c>
    </row>
    <row r="43" spans="1:52" ht="11.25" customHeight="1" x14ac:dyDescent="0.2">
      <c r="A43" s="929" t="s">
        <v>4388</v>
      </c>
      <c r="B43" s="468" t="s">
        <v>4361</v>
      </c>
      <c r="C43" s="581">
        <v>1.0900000000000001</v>
      </c>
      <c r="D43" s="581">
        <v>1.08</v>
      </c>
      <c r="E43" s="460">
        <v>1.04</v>
      </c>
      <c r="F43" s="460">
        <v>1</v>
      </c>
      <c r="G43" s="478">
        <v>0.97</v>
      </c>
      <c r="H43" s="460">
        <v>0.96</v>
      </c>
      <c r="I43" s="460">
        <v>0.92999999999999994</v>
      </c>
      <c r="J43" s="483">
        <v>0.92</v>
      </c>
      <c r="K43" s="483">
        <v>0.92</v>
      </c>
      <c r="L43" s="483"/>
      <c r="M43" s="483">
        <v>0.92</v>
      </c>
      <c r="N43" s="480">
        <v>0.92</v>
      </c>
      <c r="O43" s="483"/>
      <c r="P43" s="480">
        <v>0.92</v>
      </c>
      <c r="Q43" s="983">
        <v>0.92</v>
      </c>
      <c r="R43" s="949">
        <v>0.92</v>
      </c>
      <c r="S43" s="949">
        <v>0.91</v>
      </c>
      <c r="T43" s="949">
        <v>0.87</v>
      </c>
      <c r="U43" s="949">
        <v>0.83000000000000007</v>
      </c>
      <c r="V43" s="949">
        <v>0.79</v>
      </c>
      <c r="W43" s="949">
        <v>0.75</v>
      </c>
      <c r="X43" s="949">
        <v>0.71000000000000008</v>
      </c>
      <c r="Y43" s="949">
        <v>0.66</v>
      </c>
      <c r="Z43" s="983">
        <v>0.58499999999999996</v>
      </c>
      <c r="AA43" s="949">
        <v>0.78</v>
      </c>
      <c r="AB43" s="584">
        <f t="shared" si="0"/>
        <v>20.395</v>
      </c>
      <c r="AC43" s="1043">
        <f t="shared" si="1"/>
        <v>0.92592592592593004</v>
      </c>
      <c r="AD43" s="1043">
        <f t="shared" si="2"/>
        <v>3.8461538461538547</v>
      </c>
      <c r="AE43" s="1043">
        <f t="shared" si="3"/>
        <v>4.0000000000000036</v>
      </c>
      <c r="AF43" s="1043">
        <f t="shared" si="4"/>
        <v>3.0927835051546504</v>
      </c>
      <c r="AG43" s="1043">
        <f t="shared" si="5"/>
        <v>1.0416666666666741</v>
      </c>
      <c r="AH43" s="1043">
        <f t="shared" si="6"/>
        <v>3.2258064516129004</v>
      </c>
      <c r="AI43" s="1043">
        <f t="shared" si="7"/>
        <v>1.0869565217391131</v>
      </c>
      <c r="AJ43" s="1043">
        <f t="shared" si="8"/>
        <v>0</v>
      </c>
      <c r="AK43" s="1043">
        <f t="shared" si="9"/>
        <v>0</v>
      </c>
      <c r="AL43" s="1043">
        <f t="shared" si="10"/>
        <v>0</v>
      </c>
      <c r="AM43" s="1043">
        <f t="shared" si="11"/>
        <v>0</v>
      </c>
      <c r="AN43" s="1043">
        <f t="shared" si="12"/>
        <v>0</v>
      </c>
      <c r="AO43" s="1043">
        <f t="shared" si="13"/>
        <v>0</v>
      </c>
      <c r="AP43" s="1043">
        <f t="shared" si="14"/>
        <v>1.098901098901095</v>
      </c>
      <c r="AQ43" s="1043">
        <f t="shared" si="15"/>
        <v>4.5977011494252817</v>
      </c>
      <c r="AR43" s="1043">
        <f t="shared" si="16"/>
        <v>4.8192771084337283</v>
      </c>
      <c r="AS43" s="1043">
        <f t="shared" si="17"/>
        <v>5.0632911392405111</v>
      </c>
      <c r="AT43" s="1043">
        <f t="shared" si="18"/>
        <v>5.3333333333333455</v>
      </c>
      <c r="AU43" s="1043">
        <f t="shared" si="19"/>
        <v>5.6338028169014009</v>
      </c>
      <c r="AV43" s="1043">
        <f t="shared" si="20"/>
        <v>7.5757575757575912</v>
      </c>
      <c r="AW43" s="1043">
        <f t="shared" si="21"/>
        <v>12.820512820512842</v>
      </c>
      <c r="AX43" s="1043">
        <f t="shared" si="22"/>
        <v>-25.000000000000011</v>
      </c>
      <c r="AY43" s="1043">
        <f t="shared" si="23"/>
        <v>1.7800849981708593</v>
      </c>
      <c r="AZ43" s="1043">
        <f t="shared" si="24"/>
        <v>6.7694238376036679</v>
      </c>
    </row>
    <row r="44" spans="1:52" ht="11.25" customHeight="1" x14ac:dyDescent="0.2">
      <c r="A44" s="821" t="s">
        <v>411</v>
      </c>
      <c r="B44" s="820" t="s">
        <v>412</v>
      </c>
      <c r="C44" s="581">
        <v>4.43</v>
      </c>
      <c r="D44" s="581">
        <v>4.09</v>
      </c>
      <c r="E44" s="581">
        <v>3.81</v>
      </c>
      <c r="F44" s="460">
        <v>3.53</v>
      </c>
      <c r="G44" s="584">
        <v>3.2399999999999998</v>
      </c>
      <c r="H44" s="581">
        <v>2.92</v>
      </c>
      <c r="I44" s="581">
        <v>2.59</v>
      </c>
      <c r="J44" s="581">
        <v>2.2599999999999998</v>
      </c>
      <c r="K44" s="581">
        <v>2.0099999999999998</v>
      </c>
      <c r="L44" s="888"/>
      <c r="M44" s="581">
        <v>1.43</v>
      </c>
      <c r="N44" s="459">
        <v>0.87</v>
      </c>
      <c r="O44" s="888"/>
      <c r="P44" s="586">
        <v>0.71</v>
      </c>
      <c r="Q44" s="583">
        <v>0.68</v>
      </c>
      <c r="R44" s="587">
        <v>0.66</v>
      </c>
      <c r="S44" s="587">
        <v>0.56000000000000005</v>
      </c>
      <c r="T44" s="583">
        <v>0.44</v>
      </c>
      <c r="U44" s="587">
        <v>0.11</v>
      </c>
      <c r="V44" s="583">
        <v>0</v>
      </c>
      <c r="W44" s="583">
        <v>0</v>
      </c>
      <c r="X44" s="583">
        <v>0</v>
      </c>
      <c r="Y44" s="583">
        <v>0</v>
      </c>
      <c r="Z44" s="583">
        <v>0</v>
      </c>
      <c r="AA44" s="583">
        <v>0</v>
      </c>
      <c r="AB44" s="584">
        <f t="shared" si="0"/>
        <v>34.339999999999996</v>
      </c>
      <c r="AC44" s="1043">
        <f t="shared" si="1"/>
        <v>8.312958435207829</v>
      </c>
      <c r="AD44" s="1043">
        <f t="shared" si="2"/>
        <v>7.3490813648293907</v>
      </c>
      <c r="AE44" s="1043">
        <f t="shared" si="3"/>
        <v>7.932011331444766</v>
      </c>
      <c r="AF44" s="1043">
        <f t="shared" si="4"/>
        <v>8.9506172839506135</v>
      </c>
      <c r="AG44" s="1043">
        <f t="shared" si="5"/>
        <v>10.95890410958904</v>
      </c>
      <c r="AH44" s="1043">
        <f t="shared" si="6"/>
        <v>12.741312741312738</v>
      </c>
      <c r="AI44" s="1043">
        <f t="shared" si="7"/>
        <v>14.601769911504437</v>
      </c>
      <c r="AJ44" s="1043">
        <f t="shared" si="8"/>
        <v>12.437810945273631</v>
      </c>
      <c r="AK44" s="1043">
        <f t="shared" si="9"/>
        <v>40.559440559440539</v>
      </c>
      <c r="AL44" s="1043">
        <f t="shared" si="10"/>
        <v>64.367816091954012</v>
      </c>
      <c r="AM44" s="1043">
        <f t="shared" si="11"/>
        <v>22.535211267605646</v>
      </c>
      <c r="AN44" s="1043">
        <f t="shared" si="12"/>
        <v>4.4117647058823373</v>
      </c>
      <c r="AO44" s="1043">
        <f t="shared" si="13"/>
        <v>3.0303030303030276</v>
      </c>
      <c r="AP44" s="1043">
        <f t="shared" si="14"/>
        <v>17.857142857142861</v>
      </c>
      <c r="AQ44" s="1043">
        <f t="shared" si="15"/>
        <v>27.272727272727295</v>
      </c>
      <c r="AR44" s="1043">
        <f t="shared" si="16"/>
        <v>300</v>
      </c>
      <c r="AS44" s="1043" t="str">
        <f t="shared" si="17"/>
        <v>n/a</v>
      </c>
      <c r="AT44" s="1043" t="str">
        <f t="shared" si="18"/>
        <v>n/a</v>
      </c>
      <c r="AU44" s="1043" t="str">
        <f t="shared" si="19"/>
        <v>n/a</v>
      </c>
      <c r="AV44" s="1043" t="str">
        <f t="shared" si="20"/>
        <v>n/a</v>
      </c>
      <c r="AW44" s="1043" t="str">
        <f t="shared" si="21"/>
        <v>n/a</v>
      </c>
      <c r="AX44" s="1043" t="str">
        <f t="shared" si="22"/>
        <v>n/a</v>
      </c>
      <c r="AY44" s="1043">
        <f t="shared" si="23"/>
        <v>35.207429494260509</v>
      </c>
      <c r="AZ44" s="1043">
        <f t="shared" si="24"/>
        <v>72.328385363887676</v>
      </c>
    </row>
    <row r="45" spans="1:52" ht="11.25" customHeight="1" x14ac:dyDescent="0.2">
      <c r="A45" s="821" t="s">
        <v>891</v>
      </c>
      <c r="B45" s="820" t="s">
        <v>892</v>
      </c>
      <c r="C45" s="581">
        <v>1.1599999999999999</v>
      </c>
      <c r="D45" s="581">
        <v>1.08</v>
      </c>
      <c r="E45" s="581">
        <v>1</v>
      </c>
      <c r="F45" s="460">
        <v>0.88</v>
      </c>
      <c r="G45" s="584">
        <v>0.8</v>
      </c>
      <c r="H45" s="581">
        <v>0.72</v>
      </c>
      <c r="I45" s="581">
        <v>0.6</v>
      </c>
      <c r="J45" s="581">
        <v>0.48</v>
      </c>
      <c r="K45" s="581">
        <v>0.32</v>
      </c>
      <c r="L45" s="888"/>
      <c r="M45" s="463">
        <v>0</v>
      </c>
      <c r="N45" s="585">
        <v>0</v>
      </c>
      <c r="O45" s="888"/>
      <c r="P45" s="464">
        <v>0</v>
      </c>
      <c r="Q45" s="583">
        <v>0</v>
      </c>
      <c r="R45" s="583">
        <v>0</v>
      </c>
      <c r="S45" s="583">
        <v>0</v>
      </c>
      <c r="T45" s="583">
        <v>0</v>
      </c>
      <c r="U45" s="583">
        <v>0</v>
      </c>
      <c r="V45" s="583">
        <v>0</v>
      </c>
      <c r="W45" s="583">
        <v>0</v>
      </c>
      <c r="X45" s="583">
        <v>0</v>
      </c>
      <c r="Y45" s="583">
        <v>0</v>
      </c>
      <c r="Z45" s="583">
        <v>0</v>
      </c>
      <c r="AA45" s="583">
        <v>0</v>
      </c>
      <c r="AB45" s="584">
        <f t="shared" si="0"/>
        <v>7.0399999999999991</v>
      </c>
      <c r="AC45" s="1043">
        <f t="shared" si="1"/>
        <v>7.4074074074073959</v>
      </c>
      <c r="AD45" s="1043">
        <f t="shared" si="2"/>
        <v>8.0000000000000071</v>
      </c>
      <c r="AE45" s="1043">
        <f t="shared" si="3"/>
        <v>13.636363636363647</v>
      </c>
      <c r="AF45" s="1043">
        <f t="shared" si="4"/>
        <v>9.9999999999999858</v>
      </c>
      <c r="AG45" s="1043">
        <f t="shared" si="5"/>
        <v>11.111111111111116</v>
      </c>
      <c r="AH45" s="1043">
        <f t="shared" si="6"/>
        <v>19.999999999999996</v>
      </c>
      <c r="AI45" s="1043">
        <f t="shared" si="7"/>
        <v>25</v>
      </c>
      <c r="AJ45" s="1043">
        <f t="shared" si="8"/>
        <v>50</v>
      </c>
      <c r="AK45" s="1043" t="str">
        <f t="shared" si="9"/>
        <v>n/a</v>
      </c>
      <c r="AL45" s="1043" t="str">
        <f t="shared" si="10"/>
        <v>n/a</v>
      </c>
      <c r="AM45" s="1043" t="str">
        <f t="shared" si="11"/>
        <v>n/a</v>
      </c>
      <c r="AN45" s="1043" t="str">
        <f t="shared" si="12"/>
        <v>n/a</v>
      </c>
      <c r="AO45" s="1043" t="str">
        <f t="shared" si="13"/>
        <v>n/a</v>
      </c>
      <c r="AP45" s="1043" t="str">
        <f t="shared" si="14"/>
        <v>n/a</v>
      </c>
      <c r="AQ45" s="1043" t="str">
        <f t="shared" si="15"/>
        <v>n/a</v>
      </c>
      <c r="AR45" s="1043" t="str">
        <f t="shared" si="16"/>
        <v>n/a</v>
      </c>
      <c r="AS45" s="1043" t="str">
        <f t="shared" si="17"/>
        <v>n/a</v>
      </c>
      <c r="AT45" s="1043" t="str">
        <f t="shared" si="18"/>
        <v>n/a</v>
      </c>
      <c r="AU45" s="1043" t="str">
        <f t="shared" si="19"/>
        <v>n/a</v>
      </c>
      <c r="AV45" s="1043" t="str">
        <f t="shared" si="20"/>
        <v>n/a</v>
      </c>
      <c r="AW45" s="1043" t="str">
        <f t="shared" si="21"/>
        <v>n/a</v>
      </c>
      <c r="AX45" s="1043" t="str">
        <f t="shared" si="22"/>
        <v>n/a</v>
      </c>
      <c r="AY45" s="1043">
        <f t="shared" si="23"/>
        <v>18.14436026936027</v>
      </c>
      <c r="AZ45" s="1043">
        <f t="shared" si="24"/>
        <v>14.24045751257008</v>
      </c>
    </row>
    <row r="46" spans="1:52" ht="11.25" customHeight="1" x14ac:dyDescent="0.2">
      <c r="A46" s="500" t="s">
        <v>889</v>
      </c>
      <c r="B46" s="805" t="s">
        <v>890</v>
      </c>
      <c r="C46" s="581">
        <v>5.03</v>
      </c>
      <c r="D46" s="581">
        <v>4.33</v>
      </c>
      <c r="E46" s="581">
        <v>3.61</v>
      </c>
      <c r="F46" s="460">
        <v>3.01</v>
      </c>
      <c r="G46" s="450">
        <v>2.64</v>
      </c>
      <c r="H46" s="581">
        <v>2.2000000000000002</v>
      </c>
      <c r="I46" s="581">
        <v>1.81</v>
      </c>
      <c r="J46" s="581">
        <v>1.4</v>
      </c>
      <c r="K46" s="581">
        <v>1.1000000000000001</v>
      </c>
      <c r="L46" s="888"/>
      <c r="M46" s="581">
        <v>0.9</v>
      </c>
      <c r="N46" s="459">
        <v>0.35</v>
      </c>
      <c r="O46" s="888"/>
      <c r="P46" s="464">
        <v>0</v>
      </c>
      <c r="Q46" s="583">
        <v>0</v>
      </c>
      <c r="R46" s="583">
        <v>0</v>
      </c>
      <c r="S46" s="583">
        <v>0</v>
      </c>
      <c r="T46" s="583">
        <v>0</v>
      </c>
      <c r="U46" s="583">
        <v>0</v>
      </c>
      <c r="V46" s="583">
        <v>0</v>
      </c>
      <c r="W46" s="583">
        <v>0</v>
      </c>
      <c r="X46" s="583">
        <v>0</v>
      </c>
      <c r="Y46" s="583">
        <v>0</v>
      </c>
      <c r="Z46" s="583">
        <v>0</v>
      </c>
      <c r="AA46" s="583">
        <v>0</v>
      </c>
      <c r="AB46" s="584">
        <f t="shared" si="0"/>
        <v>26.379999999999995</v>
      </c>
      <c r="AC46" s="1043">
        <f t="shared" si="1"/>
        <v>16.166281755196298</v>
      </c>
      <c r="AD46" s="1043">
        <f t="shared" si="2"/>
        <v>19.944598337950147</v>
      </c>
      <c r="AE46" s="1043">
        <f t="shared" si="3"/>
        <v>19.933554817275745</v>
      </c>
      <c r="AF46" s="1043">
        <f t="shared" si="4"/>
        <v>14.015151515151491</v>
      </c>
      <c r="AG46" s="1043">
        <f t="shared" si="5"/>
        <v>19.999999999999996</v>
      </c>
      <c r="AH46" s="1043">
        <f t="shared" si="6"/>
        <v>21.546961325966851</v>
      </c>
      <c r="AI46" s="1043">
        <f t="shared" si="7"/>
        <v>29.285714285714292</v>
      </c>
      <c r="AJ46" s="1043">
        <f t="shared" si="8"/>
        <v>27.272727272727249</v>
      </c>
      <c r="AK46" s="1043">
        <f t="shared" si="9"/>
        <v>22.222222222222232</v>
      </c>
      <c r="AL46" s="1043">
        <f t="shared" si="10"/>
        <v>157.14285714285717</v>
      </c>
      <c r="AM46" s="1043" t="str">
        <f t="shared" si="11"/>
        <v>n/a</v>
      </c>
      <c r="AN46" s="1043" t="str">
        <f t="shared" si="12"/>
        <v>n/a</v>
      </c>
      <c r="AO46" s="1043" t="str">
        <f t="shared" si="13"/>
        <v>n/a</v>
      </c>
      <c r="AP46" s="1043" t="str">
        <f t="shared" si="14"/>
        <v>n/a</v>
      </c>
      <c r="AQ46" s="1043" t="str">
        <f t="shared" si="15"/>
        <v>n/a</v>
      </c>
      <c r="AR46" s="1043" t="str">
        <f t="shared" si="16"/>
        <v>n/a</v>
      </c>
      <c r="AS46" s="1043" t="str">
        <f t="shared" si="17"/>
        <v>n/a</v>
      </c>
      <c r="AT46" s="1043" t="str">
        <f t="shared" si="18"/>
        <v>n/a</v>
      </c>
      <c r="AU46" s="1043" t="str">
        <f t="shared" si="19"/>
        <v>n/a</v>
      </c>
      <c r="AV46" s="1043" t="str">
        <f t="shared" si="20"/>
        <v>n/a</v>
      </c>
      <c r="AW46" s="1043" t="str">
        <f t="shared" si="21"/>
        <v>n/a</v>
      </c>
      <c r="AX46" s="1043" t="str">
        <f t="shared" si="22"/>
        <v>n/a</v>
      </c>
      <c r="AY46" s="1043">
        <f t="shared" si="23"/>
        <v>34.753006867506144</v>
      </c>
      <c r="AZ46" s="1043">
        <f t="shared" si="24"/>
        <v>43.241727343673311</v>
      </c>
    </row>
    <row r="47" spans="1:52" ht="11.25" customHeight="1" x14ac:dyDescent="0.2">
      <c r="A47" s="821" t="s">
        <v>906</v>
      </c>
      <c r="B47" s="820" t="s">
        <v>907</v>
      </c>
      <c r="C47" s="581">
        <v>1.99</v>
      </c>
      <c r="D47" s="581">
        <v>1.78</v>
      </c>
      <c r="E47" s="581">
        <v>1.72</v>
      </c>
      <c r="F47" s="460">
        <v>1.56</v>
      </c>
      <c r="G47" s="584">
        <v>1.4100000000000001</v>
      </c>
      <c r="H47" s="581">
        <v>1.29</v>
      </c>
      <c r="I47" s="581">
        <v>1.1499999999999999</v>
      </c>
      <c r="J47" s="581">
        <v>0.92500000000000004</v>
      </c>
      <c r="K47" s="581">
        <v>0.6825</v>
      </c>
      <c r="L47" s="888"/>
      <c r="M47" s="581">
        <v>0.62250000000000005</v>
      </c>
      <c r="N47" s="585">
        <v>0.6</v>
      </c>
      <c r="O47" s="888"/>
      <c r="P47" s="464">
        <v>0.6</v>
      </c>
      <c r="Q47" s="583">
        <v>0.6</v>
      </c>
      <c r="R47" s="583">
        <v>0.6</v>
      </c>
      <c r="S47" s="587">
        <v>0.6</v>
      </c>
      <c r="T47" s="587">
        <v>0.3</v>
      </c>
      <c r="U47" s="583">
        <v>0</v>
      </c>
      <c r="V47" s="583">
        <v>0</v>
      </c>
      <c r="W47" s="583">
        <v>0</v>
      </c>
      <c r="X47" s="583">
        <v>0</v>
      </c>
      <c r="Y47" s="583">
        <v>0</v>
      </c>
      <c r="Z47" s="583">
        <v>0</v>
      </c>
      <c r="AA47" s="583">
        <v>0</v>
      </c>
      <c r="AB47" s="584">
        <f t="shared" si="0"/>
        <v>16.43</v>
      </c>
      <c r="AC47" s="1043">
        <f t="shared" si="1"/>
        <v>11.79775280898876</v>
      </c>
      <c r="AD47" s="1043">
        <f t="shared" si="2"/>
        <v>3.488372093023262</v>
      </c>
      <c r="AE47" s="1043">
        <f t="shared" si="3"/>
        <v>10.256410256410241</v>
      </c>
      <c r="AF47" s="1043">
        <f t="shared" si="4"/>
        <v>10.638297872340408</v>
      </c>
      <c r="AG47" s="1043">
        <f t="shared" si="5"/>
        <v>9.3023255813953654</v>
      </c>
      <c r="AH47" s="1043">
        <f t="shared" si="6"/>
        <v>12.173913043478279</v>
      </c>
      <c r="AI47" s="1043">
        <f t="shared" si="7"/>
        <v>24.324324324324298</v>
      </c>
      <c r="AJ47" s="1043">
        <f t="shared" si="8"/>
        <v>35.53113553113554</v>
      </c>
      <c r="AK47" s="1043">
        <f t="shared" si="9"/>
        <v>9.6385542168674565</v>
      </c>
      <c r="AL47" s="1043">
        <f t="shared" si="10"/>
        <v>3.7500000000000089</v>
      </c>
      <c r="AM47" s="1043">
        <f t="shared" si="11"/>
        <v>0</v>
      </c>
      <c r="AN47" s="1043">
        <f t="shared" si="12"/>
        <v>0</v>
      </c>
      <c r="AO47" s="1043">
        <f t="shared" si="13"/>
        <v>0</v>
      </c>
      <c r="AP47" s="1043">
        <f t="shared" si="14"/>
        <v>0</v>
      </c>
      <c r="AQ47" s="1043">
        <f t="shared" si="15"/>
        <v>100</v>
      </c>
      <c r="AR47" s="1043" t="str">
        <f t="shared" si="16"/>
        <v>n/a</v>
      </c>
      <c r="AS47" s="1043" t="str">
        <f t="shared" si="17"/>
        <v>n/a</v>
      </c>
      <c r="AT47" s="1043" t="str">
        <f t="shared" si="18"/>
        <v>n/a</v>
      </c>
      <c r="AU47" s="1043" t="str">
        <f t="shared" si="19"/>
        <v>n/a</v>
      </c>
      <c r="AV47" s="1043" t="str">
        <f t="shared" si="20"/>
        <v>n/a</v>
      </c>
      <c r="AW47" s="1043" t="str">
        <f t="shared" si="21"/>
        <v>n/a</v>
      </c>
      <c r="AX47" s="1043" t="str">
        <f t="shared" si="22"/>
        <v>n/a</v>
      </c>
      <c r="AY47" s="1043">
        <f t="shared" si="23"/>
        <v>15.393405715197575</v>
      </c>
      <c r="AZ47" s="1043">
        <f t="shared" si="24"/>
        <v>25.370405910445072</v>
      </c>
    </row>
    <row r="48" spans="1:52" ht="11.25" customHeight="1" x14ac:dyDescent="0.2">
      <c r="A48" s="461" t="s">
        <v>389</v>
      </c>
      <c r="B48" s="820" t="s">
        <v>390</v>
      </c>
      <c r="C48" s="581">
        <v>1.06</v>
      </c>
      <c r="D48" s="581">
        <v>0.98</v>
      </c>
      <c r="E48" s="581">
        <v>0.9</v>
      </c>
      <c r="F48" s="460">
        <v>0.76</v>
      </c>
      <c r="G48" s="584">
        <v>0.56000000000000005</v>
      </c>
      <c r="H48" s="581">
        <v>0.48</v>
      </c>
      <c r="I48" s="581">
        <v>0.38</v>
      </c>
      <c r="J48" s="581">
        <v>0.3</v>
      </c>
      <c r="K48" s="581">
        <v>0.23</v>
      </c>
      <c r="L48" s="888"/>
      <c r="M48" s="581">
        <v>0.18</v>
      </c>
      <c r="N48" s="459">
        <v>0.15</v>
      </c>
      <c r="O48" s="888"/>
      <c r="P48" s="586">
        <v>0.13500000000000001</v>
      </c>
      <c r="Q48" s="587">
        <v>0.12833333333333333</v>
      </c>
      <c r="R48" s="587">
        <v>0.12333333333333334</v>
      </c>
      <c r="S48" s="587">
        <v>0.11666666666666665</v>
      </c>
      <c r="T48" s="587">
        <v>0.11</v>
      </c>
      <c r="U48" s="583">
        <v>0.10666666666666667</v>
      </c>
      <c r="V48" s="587">
        <v>0.10333333333333333</v>
      </c>
      <c r="W48" s="587">
        <v>9.6666666666666665E-2</v>
      </c>
      <c r="X48" s="587">
        <v>0.09</v>
      </c>
      <c r="Y48" s="583">
        <v>8.666666666666667E-2</v>
      </c>
      <c r="Z48" s="587">
        <v>8.3333333333333329E-2</v>
      </c>
      <c r="AA48" s="583">
        <v>0.08</v>
      </c>
      <c r="AB48" s="584">
        <f t="shared" si="0"/>
        <v>7.2399999999999993</v>
      </c>
      <c r="AC48" s="1043">
        <f t="shared" si="1"/>
        <v>8.163265306122458</v>
      </c>
      <c r="AD48" s="1043">
        <f t="shared" si="2"/>
        <v>8.8888888888888786</v>
      </c>
      <c r="AE48" s="1043">
        <f t="shared" si="3"/>
        <v>18.421052631578938</v>
      </c>
      <c r="AF48" s="1043">
        <f t="shared" si="4"/>
        <v>35.714285714285701</v>
      </c>
      <c r="AG48" s="1043">
        <f t="shared" si="5"/>
        <v>16.666666666666675</v>
      </c>
      <c r="AH48" s="1043">
        <f t="shared" si="6"/>
        <v>26.315789473684205</v>
      </c>
      <c r="AI48" s="1043">
        <f t="shared" si="7"/>
        <v>26.666666666666682</v>
      </c>
      <c r="AJ48" s="1043">
        <f t="shared" si="8"/>
        <v>30.434782608695631</v>
      </c>
      <c r="AK48" s="1043">
        <f t="shared" si="9"/>
        <v>27.777777777777789</v>
      </c>
      <c r="AL48" s="1043">
        <f t="shared" si="10"/>
        <v>19.999999999999996</v>
      </c>
      <c r="AM48" s="1043">
        <f t="shared" si="11"/>
        <v>11.111111111111093</v>
      </c>
      <c r="AN48" s="1043">
        <f t="shared" si="12"/>
        <v>5.1948051948051965</v>
      </c>
      <c r="AO48" s="1043">
        <f t="shared" si="13"/>
        <v>4.0540540540540571</v>
      </c>
      <c r="AP48" s="1043">
        <f t="shared" si="14"/>
        <v>5.7142857142857384</v>
      </c>
      <c r="AQ48" s="1043">
        <f t="shared" si="15"/>
        <v>6.0606060606060552</v>
      </c>
      <c r="AR48" s="1043">
        <f t="shared" si="16"/>
        <v>3.125</v>
      </c>
      <c r="AS48" s="1043">
        <f t="shared" si="17"/>
        <v>3.2258064516129004</v>
      </c>
      <c r="AT48" s="1043">
        <f t="shared" si="18"/>
        <v>6.8965517241379226</v>
      </c>
      <c r="AU48" s="1043">
        <f t="shared" si="19"/>
        <v>7.4074074074074181</v>
      </c>
      <c r="AV48" s="1043">
        <f t="shared" si="20"/>
        <v>3.8461538461538325</v>
      </c>
      <c r="AW48" s="1043">
        <f t="shared" si="21"/>
        <v>4.0000000000000036</v>
      </c>
      <c r="AX48" s="1043">
        <f t="shared" si="22"/>
        <v>4.1666666666666519</v>
      </c>
      <c r="AY48" s="1043">
        <f t="shared" si="23"/>
        <v>12.90234654387308</v>
      </c>
      <c r="AZ48" s="1043">
        <f t="shared" si="24"/>
        <v>10.429936153475108</v>
      </c>
    </row>
    <row r="49" spans="1:52" ht="11.25" customHeight="1" x14ac:dyDescent="0.2">
      <c r="A49" s="479" t="s">
        <v>119</v>
      </c>
      <c r="B49" s="468" t="s">
        <v>120</v>
      </c>
      <c r="C49" s="581">
        <v>5.84</v>
      </c>
      <c r="D49" s="581">
        <v>5.18</v>
      </c>
      <c r="E49" s="581">
        <v>4.58</v>
      </c>
      <c r="F49" s="460">
        <v>4.25</v>
      </c>
      <c r="G49" s="478">
        <v>3.7099999999999995</v>
      </c>
      <c r="H49" s="581">
        <v>3.39</v>
      </c>
      <c r="I49" s="581">
        <v>3.2</v>
      </c>
      <c r="J49" s="581">
        <v>3.02</v>
      </c>
      <c r="K49" s="581">
        <v>2.77</v>
      </c>
      <c r="L49" s="888"/>
      <c r="M49" s="581">
        <v>2.5</v>
      </c>
      <c r="N49" s="459">
        <v>2.23</v>
      </c>
      <c r="O49" s="888"/>
      <c r="P49" s="586">
        <v>1.92</v>
      </c>
      <c r="Q49" s="587">
        <v>1.79</v>
      </c>
      <c r="R49" s="587">
        <v>1.7</v>
      </c>
      <c r="S49" s="587">
        <v>1.48</v>
      </c>
      <c r="T49" s="587">
        <v>1.34</v>
      </c>
      <c r="U49" s="587">
        <v>1.25</v>
      </c>
      <c r="V49" s="587">
        <v>1.04</v>
      </c>
      <c r="W49" s="587">
        <v>0.88</v>
      </c>
      <c r="X49" s="587">
        <v>0.82</v>
      </c>
      <c r="Y49" s="587">
        <v>0.78</v>
      </c>
      <c r="Z49" s="587">
        <v>0.74</v>
      </c>
      <c r="AA49" s="587">
        <v>0.7</v>
      </c>
      <c r="AB49" s="584">
        <f t="shared" si="0"/>
        <v>55.110000000000014</v>
      </c>
      <c r="AC49" s="1043">
        <f t="shared" si="1"/>
        <v>12.741312741312738</v>
      </c>
      <c r="AD49" s="1043">
        <f t="shared" si="2"/>
        <v>13.100436681222693</v>
      </c>
      <c r="AE49" s="1043">
        <f t="shared" si="3"/>
        <v>7.7647058823529402</v>
      </c>
      <c r="AF49" s="1043">
        <f t="shared" si="4"/>
        <v>14.555256064690036</v>
      </c>
      <c r="AG49" s="1043">
        <f t="shared" si="5"/>
        <v>9.4395280235987968</v>
      </c>
      <c r="AH49" s="1043">
        <f t="shared" si="6"/>
        <v>5.9374999999999956</v>
      </c>
      <c r="AI49" s="1043">
        <f t="shared" si="7"/>
        <v>5.9602649006622599</v>
      </c>
      <c r="AJ49" s="1043">
        <f t="shared" si="8"/>
        <v>9.0252707581227387</v>
      </c>
      <c r="AK49" s="1043">
        <f t="shared" si="9"/>
        <v>10.80000000000001</v>
      </c>
      <c r="AL49" s="1043">
        <f t="shared" si="10"/>
        <v>12.107623318385642</v>
      </c>
      <c r="AM49" s="1043">
        <f t="shared" si="11"/>
        <v>16.145833333333325</v>
      </c>
      <c r="AN49" s="1043">
        <f t="shared" si="12"/>
        <v>7.2625698324022325</v>
      </c>
      <c r="AO49" s="1043">
        <f t="shared" si="13"/>
        <v>5.2941176470588269</v>
      </c>
      <c r="AP49" s="1043">
        <f t="shared" si="14"/>
        <v>14.864864864864868</v>
      </c>
      <c r="AQ49" s="1043">
        <f t="shared" si="15"/>
        <v>10.447761194029837</v>
      </c>
      <c r="AR49" s="1043">
        <f t="shared" si="16"/>
        <v>7.2000000000000064</v>
      </c>
      <c r="AS49" s="1043">
        <f t="shared" si="17"/>
        <v>20.192307692307686</v>
      </c>
      <c r="AT49" s="1043">
        <f t="shared" si="18"/>
        <v>18.181818181818187</v>
      </c>
      <c r="AU49" s="1043">
        <f t="shared" si="19"/>
        <v>7.3170731707317138</v>
      </c>
      <c r="AV49" s="1043">
        <f t="shared" si="20"/>
        <v>5.12820512820511</v>
      </c>
      <c r="AW49" s="1043">
        <f t="shared" si="21"/>
        <v>5.4054054054054168</v>
      </c>
      <c r="AX49" s="1043">
        <f t="shared" si="22"/>
        <v>5.7142857142857162</v>
      </c>
      <c r="AY49" s="1043">
        <f t="shared" si="23"/>
        <v>10.20846093339958</v>
      </c>
      <c r="AZ49" s="1043">
        <f t="shared" si="24"/>
        <v>4.4798010728957509</v>
      </c>
    </row>
    <row r="50" spans="1:52" ht="11.25" customHeight="1" x14ac:dyDescent="0.2">
      <c r="A50" s="821" t="s">
        <v>898</v>
      </c>
      <c r="B50" s="820" t="s">
        <v>899</v>
      </c>
      <c r="C50" s="581">
        <v>0.57999999999999996</v>
      </c>
      <c r="D50" s="581">
        <v>0.5</v>
      </c>
      <c r="E50" s="581">
        <v>0.48</v>
      </c>
      <c r="F50" s="460">
        <v>0.42</v>
      </c>
      <c r="G50" s="584">
        <v>0.33500000000000002</v>
      </c>
      <c r="H50" s="581">
        <v>0.28000000000000003</v>
      </c>
      <c r="I50" s="581">
        <v>0.25750000000000001</v>
      </c>
      <c r="J50" s="581">
        <v>0.21249999999999999</v>
      </c>
      <c r="K50" s="581">
        <v>0.12875</v>
      </c>
      <c r="L50" s="888">
        <v>0</v>
      </c>
      <c r="M50" s="581">
        <v>8.2500000000000004E-2</v>
      </c>
      <c r="N50" s="585">
        <v>1.4999999999999999E-2</v>
      </c>
      <c r="O50" s="888">
        <v>0</v>
      </c>
      <c r="P50" s="464">
        <v>1.4999999999999999E-2</v>
      </c>
      <c r="Q50" s="583">
        <v>1.4999999999999999E-2</v>
      </c>
      <c r="R50" s="583">
        <v>1.4999999999999999E-2</v>
      </c>
      <c r="S50" s="583">
        <v>1.4999999999999999E-2</v>
      </c>
      <c r="T50" s="583">
        <v>1.4999999999999999E-2</v>
      </c>
      <c r="U50" s="587">
        <v>1.125E-2</v>
      </c>
      <c r="V50" s="583">
        <v>0</v>
      </c>
      <c r="W50" s="583">
        <v>0</v>
      </c>
      <c r="X50" s="583">
        <v>0</v>
      </c>
      <c r="Y50" s="583">
        <v>0</v>
      </c>
      <c r="Z50" s="583">
        <v>0</v>
      </c>
      <c r="AA50" s="583">
        <v>0</v>
      </c>
      <c r="AB50" s="584">
        <f t="shared" si="0"/>
        <v>3.3775000000000004</v>
      </c>
      <c r="AC50" s="1043">
        <f t="shared" si="1"/>
        <v>15.999999999999993</v>
      </c>
      <c r="AD50" s="1043">
        <f t="shared" si="2"/>
        <v>4.1666666666666741</v>
      </c>
      <c r="AE50" s="1043">
        <f t="shared" si="3"/>
        <v>14.285714285714279</v>
      </c>
      <c r="AF50" s="1043">
        <f t="shared" si="4"/>
        <v>25.373134328358194</v>
      </c>
      <c r="AG50" s="1043">
        <f t="shared" si="5"/>
        <v>19.642857142857139</v>
      </c>
      <c r="AH50" s="1043">
        <f t="shared" si="6"/>
        <v>8.7378640776699221</v>
      </c>
      <c r="AI50" s="1043">
        <f t="shared" si="7"/>
        <v>21.176470588235308</v>
      </c>
      <c r="AJ50" s="1043">
        <f t="shared" si="8"/>
        <v>65.048543689320383</v>
      </c>
      <c r="AK50" s="1043">
        <f t="shared" si="9"/>
        <v>56.060606060606055</v>
      </c>
      <c r="AL50" s="1043">
        <f t="shared" si="10"/>
        <v>450.00000000000011</v>
      </c>
      <c r="AM50" s="1043">
        <f t="shared" si="11"/>
        <v>0</v>
      </c>
      <c r="AN50" s="1043">
        <f t="shared" si="12"/>
        <v>0</v>
      </c>
      <c r="AO50" s="1043">
        <f t="shared" si="13"/>
        <v>0</v>
      </c>
      <c r="AP50" s="1043">
        <f t="shared" si="14"/>
        <v>0</v>
      </c>
      <c r="AQ50" s="1043">
        <f t="shared" si="15"/>
        <v>0</v>
      </c>
      <c r="AR50" s="1043">
        <f t="shared" si="16"/>
        <v>33.333333333333329</v>
      </c>
      <c r="AS50" s="1043" t="str">
        <f t="shared" si="17"/>
        <v>n/a</v>
      </c>
      <c r="AT50" s="1043" t="str">
        <f t="shared" si="18"/>
        <v>n/a</v>
      </c>
      <c r="AU50" s="1043" t="str">
        <f t="shared" si="19"/>
        <v>n/a</v>
      </c>
      <c r="AV50" s="1043" t="str">
        <f t="shared" si="20"/>
        <v>n/a</v>
      </c>
      <c r="AW50" s="1043" t="str">
        <f t="shared" si="21"/>
        <v>n/a</v>
      </c>
      <c r="AX50" s="1043" t="str">
        <f t="shared" si="22"/>
        <v>n/a</v>
      </c>
      <c r="AY50" s="1043">
        <f t="shared" si="23"/>
        <v>44.614074385797586</v>
      </c>
      <c r="AZ50" s="1043">
        <f t="shared" si="24"/>
        <v>109.90008773658295</v>
      </c>
    </row>
    <row r="51" spans="1:52" ht="11.25" customHeight="1" x14ac:dyDescent="0.2">
      <c r="A51" s="448" t="s">
        <v>912</v>
      </c>
      <c r="B51" s="820" t="s">
        <v>913</v>
      </c>
      <c r="C51" s="581">
        <v>2.12</v>
      </c>
      <c r="D51" s="581">
        <v>2.08</v>
      </c>
      <c r="E51" s="581">
        <v>2.0699999999999998</v>
      </c>
      <c r="F51" s="460">
        <v>2</v>
      </c>
      <c r="G51" s="584">
        <v>1.97</v>
      </c>
      <c r="H51" s="581">
        <v>1.93</v>
      </c>
      <c r="I51" s="581">
        <v>1.89</v>
      </c>
      <c r="J51" s="581">
        <v>1.85</v>
      </c>
      <c r="K51" s="581">
        <v>1.72</v>
      </c>
      <c r="L51" s="888"/>
      <c r="M51" s="581">
        <v>1.63</v>
      </c>
      <c r="N51" s="459">
        <v>1.52</v>
      </c>
      <c r="O51" s="888"/>
      <c r="P51" s="480">
        <v>1.26</v>
      </c>
      <c r="Q51" s="583">
        <v>1.44</v>
      </c>
      <c r="R51" s="587">
        <v>1.68</v>
      </c>
      <c r="S51" s="587">
        <v>1.64</v>
      </c>
      <c r="T51" s="499">
        <v>1.6</v>
      </c>
      <c r="U51" s="587">
        <v>1.6</v>
      </c>
      <c r="V51" s="587">
        <v>1.59</v>
      </c>
      <c r="W51" s="587">
        <v>1.52</v>
      </c>
      <c r="X51" s="587">
        <v>1.44</v>
      </c>
      <c r="Y51" s="587">
        <v>1.4</v>
      </c>
      <c r="Z51" s="587">
        <v>1.32</v>
      </c>
      <c r="AA51" s="587">
        <v>1.24</v>
      </c>
      <c r="AB51" s="584">
        <f t="shared" si="0"/>
        <v>38.510000000000005</v>
      </c>
      <c r="AC51" s="1043">
        <f t="shared" si="1"/>
        <v>1.9230769230769162</v>
      </c>
      <c r="AD51" s="1043">
        <f t="shared" si="2"/>
        <v>0.48309178743961567</v>
      </c>
      <c r="AE51" s="1043">
        <f t="shared" si="3"/>
        <v>3.499999999999992</v>
      </c>
      <c r="AF51" s="1043">
        <f t="shared" si="4"/>
        <v>1.5228426395939021</v>
      </c>
      <c r="AG51" s="1043">
        <f t="shared" si="5"/>
        <v>2.0725388601036343</v>
      </c>
      <c r="AH51" s="1043">
        <f t="shared" si="6"/>
        <v>2.1164021164021163</v>
      </c>
      <c r="AI51" s="1043">
        <f t="shared" si="7"/>
        <v>2.1621621621621623</v>
      </c>
      <c r="AJ51" s="1043">
        <f t="shared" si="8"/>
        <v>7.5581395348837344</v>
      </c>
      <c r="AK51" s="1043">
        <f t="shared" si="9"/>
        <v>5.5214723926380493</v>
      </c>
      <c r="AL51" s="1043">
        <f t="shared" si="10"/>
        <v>7.2368421052631415</v>
      </c>
      <c r="AM51" s="1043">
        <f t="shared" si="11"/>
        <v>20.634920634920629</v>
      </c>
      <c r="AN51" s="1043">
        <f t="shared" si="12"/>
        <v>-12.5</v>
      </c>
      <c r="AO51" s="1043">
        <f t="shared" si="13"/>
        <v>-14.28571428571429</v>
      </c>
      <c r="AP51" s="1043">
        <f t="shared" si="14"/>
        <v>2.4390243902439046</v>
      </c>
      <c r="AQ51" s="1043">
        <f t="shared" si="15"/>
        <v>2.4999999999999911</v>
      </c>
      <c r="AR51" s="1043">
        <f t="shared" si="16"/>
        <v>0</v>
      </c>
      <c r="AS51" s="1043">
        <f t="shared" si="17"/>
        <v>0.62893081761006275</v>
      </c>
      <c r="AT51" s="1043">
        <f t="shared" si="18"/>
        <v>4.6052631578947345</v>
      </c>
      <c r="AU51" s="1043">
        <f t="shared" si="19"/>
        <v>5.555555555555558</v>
      </c>
      <c r="AV51" s="1043">
        <f t="shared" si="20"/>
        <v>2.8571428571428692</v>
      </c>
      <c r="AW51" s="1043">
        <f t="shared" si="21"/>
        <v>6.0606060606060552</v>
      </c>
      <c r="AX51" s="1043">
        <f t="shared" si="22"/>
        <v>6.4516129032258229</v>
      </c>
      <c r="AY51" s="1043">
        <f t="shared" si="23"/>
        <v>2.683814118774936</v>
      </c>
      <c r="AZ51" s="1043">
        <f t="shared" si="24"/>
        <v>6.7287140521477369</v>
      </c>
    </row>
    <row r="52" spans="1:52" ht="11.25" customHeight="1" x14ac:dyDescent="0.2">
      <c r="A52" s="588" t="s">
        <v>910</v>
      </c>
      <c r="B52" s="468" t="s">
        <v>911</v>
      </c>
      <c r="C52" s="581">
        <v>0.8</v>
      </c>
      <c r="D52" s="581">
        <v>0.75</v>
      </c>
      <c r="E52" s="581">
        <v>0.7</v>
      </c>
      <c r="F52" s="460">
        <v>0.63</v>
      </c>
      <c r="G52" s="478">
        <v>0.56000000000000005</v>
      </c>
      <c r="H52" s="474">
        <v>0.5</v>
      </c>
      <c r="I52" s="474">
        <v>0.44</v>
      </c>
      <c r="J52" s="474">
        <v>0.4</v>
      </c>
      <c r="K52" s="473">
        <v>0.36</v>
      </c>
      <c r="L52" s="963"/>
      <c r="M52" s="474">
        <v>0.35149999999999998</v>
      </c>
      <c r="N52" s="475">
        <v>0.32600000000000001</v>
      </c>
      <c r="O52" s="473"/>
      <c r="P52" s="475">
        <v>0.32600000000000001</v>
      </c>
      <c r="Q52" s="1057">
        <v>0.32600000000000001</v>
      </c>
      <c r="R52" s="476">
        <v>0.30349999999999999</v>
      </c>
      <c r="S52" s="476">
        <v>0.27650000000000002</v>
      </c>
      <c r="T52" s="476">
        <v>0.26250000000000001</v>
      </c>
      <c r="U52" s="476">
        <v>0.2525</v>
      </c>
      <c r="V52" s="476">
        <v>0.24249999999999999</v>
      </c>
      <c r="W52" s="476">
        <v>0.23250000000000001</v>
      </c>
      <c r="X52" s="476">
        <v>0.2225</v>
      </c>
      <c r="Y52" s="476">
        <v>0.21249999999999999</v>
      </c>
      <c r="Z52" s="477">
        <v>0.21</v>
      </c>
      <c r="AA52" s="477">
        <v>0.21</v>
      </c>
      <c r="AB52" s="584">
        <f t="shared" si="0"/>
        <v>8.8945000000000025</v>
      </c>
      <c r="AC52" s="1043">
        <f t="shared" si="1"/>
        <v>6.6666666666666652</v>
      </c>
      <c r="AD52" s="1043">
        <f t="shared" si="2"/>
        <v>7.1428571428571397</v>
      </c>
      <c r="AE52" s="1043">
        <f t="shared" si="3"/>
        <v>11.111111111111093</v>
      </c>
      <c r="AF52" s="1043">
        <f t="shared" si="4"/>
        <v>12.5</v>
      </c>
      <c r="AG52" s="1043">
        <f t="shared" si="5"/>
        <v>12.000000000000011</v>
      </c>
      <c r="AH52" s="1043">
        <f t="shared" si="6"/>
        <v>13.636363636363647</v>
      </c>
      <c r="AI52" s="1043">
        <f t="shared" si="7"/>
        <v>9.9999999999999858</v>
      </c>
      <c r="AJ52" s="1043">
        <f t="shared" si="8"/>
        <v>11.111111111111116</v>
      </c>
      <c r="AK52" s="1043">
        <f t="shared" si="9"/>
        <v>2.4182076813655806</v>
      </c>
      <c r="AL52" s="1043">
        <f t="shared" si="10"/>
        <v>7.8220858895705403</v>
      </c>
      <c r="AM52" s="1043">
        <f t="shared" si="11"/>
        <v>0</v>
      </c>
      <c r="AN52" s="1043">
        <f t="shared" si="12"/>
        <v>0</v>
      </c>
      <c r="AO52" s="1043">
        <f t="shared" si="13"/>
        <v>7.4135090609555254</v>
      </c>
      <c r="AP52" s="1043">
        <f t="shared" si="14"/>
        <v>9.7649186256780993</v>
      </c>
      <c r="AQ52" s="1043">
        <f t="shared" si="15"/>
        <v>5.3333333333333455</v>
      </c>
      <c r="AR52" s="1043">
        <f t="shared" si="16"/>
        <v>3.9603960396039639</v>
      </c>
      <c r="AS52" s="1043">
        <f t="shared" si="17"/>
        <v>4.1237113402061931</v>
      </c>
      <c r="AT52" s="1043">
        <f t="shared" si="18"/>
        <v>4.3010752688172005</v>
      </c>
      <c r="AU52" s="1043">
        <f t="shared" si="19"/>
        <v>4.4943820224719211</v>
      </c>
      <c r="AV52" s="1043">
        <f t="shared" si="20"/>
        <v>4.705882352941182</v>
      </c>
      <c r="AW52" s="1043">
        <f t="shared" si="21"/>
        <v>1.1904761904761862</v>
      </c>
      <c r="AX52" s="1043">
        <f t="shared" si="22"/>
        <v>0</v>
      </c>
      <c r="AY52" s="1043">
        <f t="shared" si="23"/>
        <v>6.3498221578876999</v>
      </c>
      <c r="AZ52" s="1043">
        <f t="shared" si="24"/>
        <v>4.2665671482955521</v>
      </c>
    </row>
    <row r="53" spans="1:52" ht="11.25" customHeight="1" x14ac:dyDescent="0.2">
      <c r="A53" s="540" t="s">
        <v>4518</v>
      </c>
      <c r="B53" s="820" t="s">
        <v>4508</v>
      </c>
      <c r="C53" s="581">
        <v>0.65139999999999998</v>
      </c>
      <c r="D53" s="581">
        <v>0.59219999999999995</v>
      </c>
      <c r="E53" s="581">
        <v>0.53839999999999999</v>
      </c>
      <c r="F53" s="460">
        <v>0.4894</v>
      </c>
      <c r="G53" s="584">
        <v>0.45540000000000003</v>
      </c>
      <c r="H53" s="581">
        <v>0.40439999999999998</v>
      </c>
      <c r="I53" s="1074">
        <v>0.36760000000000004</v>
      </c>
      <c r="J53" s="1074">
        <v>0.32350000000000001</v>
      </c>
      <c r="K53" s="1074">
        <v>0.31769999999999998</v>
      </c>
      <c r="L53" s="1075"/>
      <c r="M53" s="1074">
        <v>0.28539999999999999</v>
      </c>
      <c r="N53" s="1076">
        <v>0.2606</v>
      </c>
      <c r="O53" s="1075"/>
      <c r="P53" s="1076">
        <v>0.19400000000000001</v>
      </c>
      <c r="Q53" s="1002">
        <v>3.7199999999999997E-2</v>
      </c>
      <c r="R53" s="499">
        <v>0</v>
      </c>
      <c r="S53" s="499">
        <v>0</v>
      </c>
      <c r="T53" s="499">
        <v>0</v>
      </c>
      <c r="U53" s="499">
        <v>0</v>
      </c>
      <c r="V53" s="499">
        <v>0</v>
      </c>
      <c r="W53" s="499">
        <v>0</v>
      </c>
      <c r="X53" s="499">
        <v>0</v>
      </c>
      <c r="Y53" s="499">
        <v>0</v>
      </c>
      <c r="Z53" s="499">
        <v>0</v>
      </c>
      <c r="AA53" s="499">
        <v>0</v>
      </c>
      <c r="AB53" s="584">
        <f t="shared" si="0"/>
        <v>4.9172000000000002</v>
      </c>
      <c r="AC53" s="1043">
        <f t="shared" si="1"/>
        <v>9.9966227625802198</v>
      </c>
      <c r="AD53" s="1043">
        <f t="shared" si="2"/>
        <v>9.9925705794947852</v>
      </c>
      <c r="AE53" s="1043">
        <f t="shared" si="3"/>
        <v>10.012259910093979</v>
      </c>
      <c r="AF53" s="1043">
        <f t="shared" si="4"/>
        <v>7.465963987703117</v>
      </c>
      <c r="AG53" s="1043">
        <f t="shared" si="5"/>
        <v>12.611275964391711</v>
      </c>
      <c r="AH53" s="1043">
        <f t="shared" si="6"/>
        <v>10.010881392818272</v>
      </c>
      <c r="AI53" s="1043">
        <f t="shared" si="7"/>
        <v>13.632148377125208</v>
      </c>
      <c r="AJ53" s="1043">
        <f t="shared" si="8"/>
        <v>1.8256216556499893</v>
      </c>
      <c r="AK53" s="1043">
        <f t="shared" si="9"/>
        <v>11.317449194113527</v>
      </c>
      <c r="AL53" s="1043">
        <f t="shared" si="10"/>
        <v>9.5165003837298414</v>
      </c>
      <c r="AM53" s="1043">
        <f t="shared" si="11"/>
        <v>34.329896907216487</v>
      </c>
      <c r="AN53" s="1043">
        <f t="shared" si="12"/>
        <v>421.50537634408607</v>
      </c>
      <c r="AO53" s="1043" t="str">
        <f t="shared" si="13"/>
        <v>n/a</v>
      </c>
      <c r="AP53" s="1043" t="str">
        <f t="shared" si="14"/>
        <v>n/a</v>
      </c>
      <c r="AQ53" s="1043" t="str">
        <f t="shared" si="15"/>
        <v>n/a</v>
      </c>
      <c r="AR53" s="1043" t="str">
        <f t="shared" si="16"/>
        <v>n/a</v>
      </c>
      <c r="AS53" s="1043" t="str">
        <f t="shared" si="17"/>
        <v>n/a</v>
      </c>
      <c r="AT53" s="1043" t="str">
        <f t="shared" si="18"/>
        <v>n/a</v>
      </c>
      <c r="AU53" s="1043" t="str">
        <f t="shared" si="19"/>
        <v>n/a</v>
      </c>
      <c r="AV53" s="1043" t="str">
        <f t="shared" si="20"/>
        <v>n/a</v>
      </c>
      <c r="AW53" s="1043" t="str">
        <f t="shared" si="21"/>
        <v>n/a</v>
      </c>
      <c r="AX53" s="1043" t="str">
        <f t="shared" si="22"/>
        <v>n/a</v>
      </c>
      <c r="AY53" s="1043">
        <f t="shared" si="23"/>
        <v>46.018047288250273</v>
      </c>
      <c r="AZ53" s="1043">
        <f t="shared" si="24"/>
        <v>118.4967374777175</v>
      </c>
    </row>
    <row r="54" spans="1:52" ht="11.25" customHeight="1" x14ac:dyDescent="0.2">
      <c r="A54" s="821" t="s">
        <v>871</v>
      </c>
      <c r="B54" s="820" t="s">
        <v>872</v>
      </c>
      <c r="C54" s="581">
        <v>4.42</v>
      </c>
      <c r="D54" s="581">
        <v>4.18</v>
      </c>
      <c r="E54" s="581">
        <v>3.94</v>
      </c>
      <c r="F54" s="460">
        <v>3.66</v>
      </c>
      <c r="G54" s="584">
        <v>3.44</v>
      </c>
      <c r="H54" s="581">
        <v>3.2</v>
      </c>
      <c r="I54" s="581">
        <v>3.02</v>
      </c>
      <c r="J54" s="581">
        <v>2.82</v>
      </c>
      <c r="K54" s="581">
        <v>2.4900000000000002</v>
      </c>
      <c r="L54" s="888"/>
      <c r="M54" s="581">
        <v>2.02</v>
      </c>
      <c r="N54" s="459">
        <v>1.82</v>
      </c>
      <c r="O54" s="888"/>
      <c r="P54" s="464">
        <v>1.4</v>
      </c>
      <c r="Q54" s="583">
        <v>2.2999999999999998</v>
      </c>
      <c r="R54" s="587">
        <v>3.16</v>
      </c>
      <c r="S54" s="587">
        <v>3</v>
      </c>
      <c r="T54" s="587">
        <v>2.82</v>
      </c>
      <c r="U54" s="587">
        <v>2.68</v>
      </c>
      <c r="V54" s="587">
        <v>2.44</v>
      </c>
      <c r="W54" s="587">
        <v>2.12</v>
      </c>
      <c r="X54" s="587">
        <v>1.96</v>
      </c>
      <c r="Y54" s="587">
        <v>1.81</v>
      </c>
      <c r="Z54" s="583">
        <v>1.72</v>
      </c>
      <c r="AA54" s="587">
        <v>1.66</v>
      </c>
      <c r="AB54" s="584">
        <f t="shared" si="0"/>
        <v>62.08</v>
      </c>
      <c r="AC54" s="1043">
        <f t="shared" si="1"/>
        <v>5.741626794258381</v>
      </c>
      <c r="AD54" s="1043">
        <f t="shared" si="2"/>
        <v>6.0913705583756306</v>
      </c>
      <c r="AE54" s="1043">
        <f t="shared" si="3"/>
        <v>7.6502732240437021</v>
      </c>
      <c r="AF54" s="1043">
        <f t="shared" si="4"/>
        <v>6.3953488372093137</v>
      </c>
      <c r="AG54" s="1043">
        <f t="shared" si="5"/>
        <v>7.4999999999999956</v>
      </c>
      <c r="AH54" s="1043">
        <f t="shared" si="6"/>
        <v>5.9602649006622599</v>
      </c>
      <c r="AI54" s="1043">
        <f t="shared" si="7"/>
        <v>7.0921985815602939</v>
      </c>
      <c r="AJ54" s="1043">
        <f t="shared" si="8"/>
        <v>13.253012048192758</v>
      </c>
      <c r="AK54" s="1043">
        <f t="shared" si="9"/>
        <v>23.267326732673265</v>
      </c>
      <c r="AL54" s="1043">
        <f t="shared" si="10"/>
        <v>10.989010989010994</v>
      </c>
      <c r="AM54" s="1043">
        <f t="shared" si="11"/>
        <v>30.000000000000004</v>
      </c>
      <c r="AN54" s="1043">
        <f t="shared" si="12"/>
        <v>-39.130434782608688</v>
      </c>
      <c r="AO54" s="1043">
        <f t="shared" si="13"/>
        <v>-27.215189873417735</v>
      </c>
      <c r="AP54" s="1043">
        <f t="shared" si="14"/>
        <v>5.3333333333333455</v>
      </c>
      <c r="AQ54" s="1043">
        <f t="shared" si="15"/>
        <v>6.3829787234042534</v>
      </c>
      <c r="AR54" s="1043">
        <f t="shared" si="16"/>
        <v>5.2238805970149071</v>
      </c>
      <c r="AS54" s="1043">
        <f t="shared" si="17"/>
        <v>9.8360655737705027</v>
      </c>
      <c r="AT54" s="1043">
        <f t="shared" si="18"/>
        <v>15.094339622641506</v>
      </c>
      <c r="AU54" s="1043">
        <f t="shared" si="19"/>
        <v>8.163265306122458</v>
      </c>
      <c r="AV54" s="1043">
        <f t="shared" si="20"/>
        <v>8.287292817679548</v>
      </c>
      <c r="AW54" s="1043">
        <f t="shared" si="21"/>
        <v>5.232558139534893</v>
      </c>
      <c r="AX54" s="1043">
        <f t="shared" si="22"/>
        <v>3.6144578313253017</v>
      </c>
      <c r="AY54" s="1043">
        <f t="shared" si="23"/>
        <v>5.671044543399403</v>
      </c>
      <c r="AZ54" s="1043">
        <f t="shared" si="24"/>
        <v>14.159781560061743</v>
      </c>
    </row>
    <row r="55" spans="1:52" ht="11.25" customHeight="1" x14ac:dyDescent="0.2">
      <c r="A55" s="461" t="s">
        <v>430</v>
      </c>
      <c r="B55" s="820" t="s">
        <v>431</v>
      </c>
      <c r="C55" s="581">
        <v>1.0172000000000001</v>
      </c>
      <c r="D55" s="581">
        <v>0.98765199359034772</v>
      </c>
      <c r="E55" s="581">
        <v>0.95888543067024046</v>
      </c>
      <c r="F55" s="460">
        <v>0.91318698784774499</v>
      </c>
      <c r="G55" s="584">
        <v>0.86907835026704516</v>
      </c>
      <c r="H55" s="581">
        <v>0.8437653886087817</v>
      </c>
      <c r="I55" s="581">
        <v>0.825168311732424</v>
      </c>
      <c r="J55" s="581">
        <v>0.80898854091414119</v>
      </c>
      <c r="K55" s="581">
        <v>0.80496372230262803</v>
      </c>
      <c r="L55" s="888">
        <v>0</v>
      </c>
      <c r="M55" s="581">
        <v>0.77757452990594089</v>
      </c>
      <c r="N55" s="459">
        <v>0.75680465524826002</v>
      </c>
      <c r="O55" s="888">
        <v>0</v>
      </c>
      <c r="P55" s="586">
        <v>0.71336437069323499</v>
      </c>
      <c r="Q55" s="587">
        <v>0.69258676766333493</v>
      </c>
      <c r="R55" s="587">
        <v>0.68055698809496157</v>
      </c>
      <c r="S55" s="587">
        <v>0.64550848376097236</v>
      </c>
      <c r="T55" s="587">
        <v>0.6267026600213611</v>
      </c>
      <c r="U55" s="587">
        <v>0.59588121772522828</v>
      </c>
      <c r="V55" s="587">
        <v>0.56003969672752052</v>
      </c>
      <c r="W55" s="587">
        <v>0.51061068485770622</v>
      </c>
      <c r="X55" s="587">
        <v>0.46184724054494175</v>
      </c>
      <c r="Y55" s="587">
        <v>0.40398534611719172</v>
      </c>
      <c r="Z55" s="587">
        <v>0.35455633424737776</v>
      </c>
      <c r="AA55" s="587">
        <v>0.3132486626747526</v>
      </c>
      <c r="AB55" s="584">
        <f t="shared" si="0"/>
        <v>16.122156364216135</v>
      </c>
      <c r="AC55" s="1043">
        <f t="shared" si="1"/>
        <v>2.9917426989883866</v>
      </c>
      <c r="AD55" s="1043">
        <f t="shared" si="2"/>
        <v>3.0000000000000027</v>
      </c>
      <c r="AE55" s="1043">
        <f t="shared" si="3"/>
        <v>5.0042809885191497</v>
      </c>
      <c r="AF55" s="1043">
        <f t="shared" si="4"/>
        <v>5.0753349875930498</v>
      </c>
      <c r="AG55" s="1043">
        <f t="shared" si="5"/>
        <v>3.0000000000000027</v>
      </c>
      <c r="AH55" s="1043">
        <f t="shared" si="6"/>
        <v>2.2537313432835937</v>
      </c>
      <c r="AI55" s="1043">
        <f t="shared" si="7"/>
        <v>2.0000000000000018</v>
      </c>
      <c r="AJ55" s="1043">
        <f t="shared" si="8"/>
        <v>0.50000000000001155</v>
      </c>
      <c r="AK55" s="1043">
        <f t="shared" si="9"/>
        <v>3.5223880597015311</v>
      </c>
      <c r="AL55" s="1043">
        <f t="shared" si="10"/>
        <v>2.7444168734490182</v>
      </c>
      <c r="AM55" s="1043">
        <f t="shared" si="11"/>
        <v>6.0894945612170792</v>
      </c>
      <c r="AN55" s="1043">
        <f t="shared" si="12"/>
        <v>3.0000000000000027</v>
      </c>
      <c r="AO55" s="1043">
        <f t="shared" si="13"/>
        <v>1.7676373586358318</v>
      </c>
      <c r="AP55" s="1043">
        <f t="shared" si="14"/>
        <v>5.4295962354799165</v>
      </c>
      <c r="AQ55" s="1043">
        <f t="shared" si="15"/>
        <v>3.0007569680604584</v>
      </c>
      <c r="AR55" s="1043">
        <f t="shared" si="16"/>
        <v>5.1724137931034919</v>
      </c>
      <c r="AS55" s="1043">
        <f t="shared" si="17"/>
        <v>6.3998179427530832</v>
      </c>
      <c r="AT55" s="1043">
        <f t="shared" si="18"/>
        <v>9.6803716286487216</v>
      </c>
      <c r="AU55" s="1043">
        <f t="shared" si="19"/>
        <v>10.558349175200799</v>
      </c>
      <c r="AV55" s="1043">
        <f t="shared" si="20"/>
        <v>14.322770611329293</v>
      </c>
      <c r="AW55" s="1043">
        <f t="shared" si="21"/>
        <v>13.941088367448762</v>
      </c>
      <c r="AX55" s="1043">
        <f t="shared" si="22"/>
        <v>13.186862864763471</v>
      </c>
      <c r="AY55" s="1043">
        <f t="shared" si="23"/>
        <v>5.5745933844625295</v>
      </c>
      <c r="AZ55" s="1043">
        <f t="shared" si="24"/>
        <v>4.1249945365580336</v>
      </c>
    </row>
    <row r="56" spans="1:52" ht="11.25" customHeight="1" x14ac:dyDescent="0.2">
      <c r="A56" s="479" t="s">
        <v>433</v>
      </c>
      <c r="B56" s="468" t="s">
        <v>434</v>
      </c>
      <c r="C56" s="581">
        <v>1.0466</v>
      </c>
      <c r="D56" s="581">
        <v>1.0059</v>
      </c>
      <c r="E56" s="581">
        <v>0.98370000000000002</v>
      </c>
      <c r="F56" s="460">
        <v>0.95489999999999997</v>
      </c>
      <c r="G56" s="478">
        <v>0.92690000000000006</v>
      </c>
      <c r="H56" s="581">
        <v>0.89969999999999994</v>
      </c>
      <c r="I56" s="581">
        <v>0.87319999999999998</v>
      </c>
      <c r="J56" s="581">
        <v>0.84789999999999999</v>
      </c>
      <c r="K56" s="581">
        <v>0.82269999999999999</v>
      </c>
      <c r="L56" s="888"/>
      <c r="M56" s="581">
        <v>0.79610000000000003</v>
      </c>
      <c r="N56" s="459">
        <v>0.76239999999999997</v>
      </c>
      <c r="O56" s="888"/>
      <c r="P56" s="586">
        <v>0.75290000000000001</v>
      </c>
      <c r="Q56" s="587">
        <v>0.72250000000000003</v>
      </c>
      <c r="R56" s="587">
        <v>0.70720000000000005</v>
      </c>
      <c r="S56" s="587">
        <v>0.66400000000000003</v>
      </c>
      <c r="T56" s="587">
        <v>0.61339999999999995</v>
      </c>
      <c r="U56" s="587">
        <v>0.58050000000000002</v>
      </c>
      <c r="V56" s="587">
        <v>0.55330000000000001</v>
      </c>
      <c r="W56" s="587">
        <v>0.53268000000000004</v>
      </c>
      <c r="X56" s="587">
        <v>0.51556000000000002</v>
      </c>
      <c r="Y56" s="587">
        <v>0.49334</v>
      </c>
      <c r="Z56" s="587">
        <v>0.48665999999999998</v>
      </c>
      <c r="AA56" s="587">
        <v>0.47109999999999996</v>
      </c>
      <c r="AB56" s="584">
        <f t="shared" si="0"/>
        <v>17.01314</v>
      </c>
      <c r="AC56" s="1043">
        <f t="shared" si="1"/>
        <v>4.0461278457103012</v>
      </c>
      <c r="AD56" s="1043">
        <f t="shared" si="2"/>
        <v>2.256785605367484</v>
      </c>
      <c r="AE56" s="1043">
        <f t="shared" si="3"/>
        <v>3.0160226201696672</v>
      </c>
      <c r="AF56" s="1043">
        <f t="shared" si="4"/>
        <v>3.020822095155884</v>
      </c>
      <c r="AG56" s="1043">
        <f t="shared" si="5"/>
        <v>3.023229965544072</v>
      </c>
      <c r="AH56" s="1043">
        <f t="shared" si="6"/>
        <v>3.0348144754924311</v>
      </c>
      <c r="AI56" s="1043">
        <f t="shared" si="7"/>
        <v>2.9838424342493175</v>
      </c>
      <c r="AJ56" s="1043">
        <f t="shared" si="8"/>
        <v>3.0630849641424485</v>
      </c>
      <c r="AK56" s="1043">
        <f t="shared" si="9"/>
        <v>3.3412887828162319</v>
      </c>
      <c r="AL56" s="1043">
        <f t="shared" si="10"/>
        <v>4.4202518363064103</v>
      </c>
      <c r="AM56" s="1043">
        <f t="shared" si="11"/>
        <v>1.2617877540177957</v>
      </c>
      <c r="AN56" s="1043">
        <f t="shared" si="12"/>
        <v>4.2076124567474116</v>
      </c>
      <c r="AO56" s="1043">
        <f t="shared" si="13"/>
        <v>2.1634615384615419</v>
      </c>
      <c r="AP56" s="1043">
        <f t="shared" si="14"/>
        <v>6.5060240963855431</v>
      </c>
      <c r="AQ56" s="1043">
        <f t="shared" si="15"/>
        <v>8.2491033583306219</v>
      </c>
      <c r="AR56" s="1043">
        <f t="shared" si="16"/>
        <v>5.6675279931093669</v>
      </c>
      <c r="AS56" s="1043">
        <f t="shared" si="17"/>
        <v>4.9159587926983495</v>
      </c>
      <c r="AT56" s="1043">
        <f t="shared" si="18"/>
        <v>3.8709919651573221</v>
      </c>
      <c r="AU56" s="1043">
        <f t="shared" si="19"/>
        <v>3.3206610287842331</v>
      </c>
      <c r="AV56" s="1043">
        <f t="shared" si="20"/>
        <v>4.5039931892812302</v>
      </c>
      <c r="AW56" s="1043">
        <f t="shared" si="21"/>
        <v>1.3726215427608546</v>
      </c>
      <c r="AX56" s="1043">
        <f t="shared" si="22"/>
        <v>3.3029080874549033</v>
      </c>
      <c r="AY56" s="1043">
        <f t="shared" si="23"/>
        <v>3.7067692012792466</v>
      </c>
      <c r="AZ56" s="1043">
        <f t="shared" si="24"/>
        <v>1.610567610907953</v>
      </c>
    </row>
    <row r="57" spans="1:52" ht="11.25" customHeight="1" x14ac:dyDescent="0.2">
      <c r="A57" s="461" t="s">
        <v>932</v>
      </c>
      <c r="B57" s="820" t="s">
        <v>933</v>
      </c>
      <c r="C57" s="581">
        <v>0.76</v>
      </c>
      <c r="D57" s="581">
        <v>0.72</v>
      </c>
      <c r="E57" s="581">
        <v>0.69</v>
      </c>
      <c r="F57" s="460">
        <v>0.62</v>
      </c>
      <c r="G57" s="584">
        <v>0.5</v>
      </c>
      <c r="H57" s="581">
        <v>0.45</v>
      </c>
      <c r="I57" s="581">
        <v>0.41</v>
      </c>
      <c r="J57" s="581">
        <v>0.37</v>
      </c>
      <c r="K57" s="581">
        <v>0.33</v>
      </c>
      <c r="L57" s="888"/>
      <c r="M57" s="581">
        <v>0.23</v>
      </c>
      <c r="N57" s="585">
        <v>0.04</v>
      </c>
      <c r="O57" s="888"/>
      <c r="P57" s="464">
        <v>0.04</v>
      </c>
      <c r="Q57" s="583">
        <v>0.47</v>
      </c>
      <c r="R57" s="587">
        <v>1.27</v>
      </c>
      <c r="S57" s="587">
        <v>1.22</v>
      </c>
      <c r="T57" s="587">
        <v>1.1399999999999999</v>
      </c>
      <c r="U57" s="587">
        <v>1.06</v>
      </c>
      <c r="V57" s="587">
        <v>0.97667000000000004</v>
      </c>
      <c r="W57" s="587">
        <v>0.88668000000000002</v>
      </c>
      <c r="X57" s="587">
        <v>0.80789</v>
      </c>
      <c r="Y57" s="587">
        <v>0.73939999999999995</v>
      </c>
      <c r="Z57" s="587">
        <v>0.67108000000000001</v>
      </c>
      <c r="AA57" s="583">
        <v>0.63912000000000002</v>
      </c>
      <c r="AB57" s="584">
        <f t="shared" si="0"/>
        <v>15.040840000000003</v>
      </c>
      <c r="AC57" s="1043">
        <f t="shared" si="1"/>
        <v>5.555555555555558</v>
      </c>
      <c r="AD57" s="1043">
        <f t="shared" si="2"/>
        <v>4.3478260869565188</v>
      </c>
      <c r="AE57" s="1043">
        <f t="shared" si="3"/>
        <v>11.290322580645151</v>
      </c>
      <c r="AF57" s="1043">
        <f t="shared" si="4"/>
        <v>24</v>
      </c>
      <c r="AG57" s="1043">
        <f t="shared" si="5"/>
        <v>11.111111111111116</v>
      </c>
      <c r="AH57" s="1043">
        <f t="shared" si="6"/>
        <v>9.7560975609756184</v>
      </c>
      <c r="AI57" s="1043">
        <f t="shared" si="7"/>
        <v>10.810810810810811</v>
      </c>
      <c r="AJ57" s="1043">
        <f t="shared" si="8"/>
        <v>12.12121212121211</v>
      </c>
      <c r="AK57" s="1043">
        <f t="shared" si="9"/>
        <v>43.478260869565212</v>
      </c>
      <c r="AL57" s="1043">
        <f t="shared" si="10"/>
        <v>475</v>
      </c>
      <c r="AM57" s="1043">
        <f t="shared" si="11"/>
        <v>0</v>
      </c>
      <c r="AN57" s="1043">
        <f t="shared" si="12"/>
        <v>-91.489361702127653</v>
      </c>
      <c r="AO57" s="1043">
        <f t="shared" si="13"/>
        <v>-62.99212598425197</v>
      </c>
      <c r="AP57" s="1043">
        <f t="shared" si="14"/>
        <v>4.0983606557376984</v>
      </c>
      <c r="AQ57" s="1043">
        <f t="shared" si="15"/>
        <v>7.0175438596491224</v>
      </c>
      <c r="AR57" s="1043">
        <f t="shared" si="16"/>
        <v>7.5471698113207308</v>
      </c>
      <c r="AS57" s="1043">
        <f t="shared" si="17"/>
        <v>8.532052791628697</v>
      </c>
      <c r="AT57" s="1043">
        <f t="shared" si="18"/>
        <v>10.149095502323281</v>
      </c>
      <c r="AU57" s="1043">
        <f t="shared" si="19"/>
        <v>9.7525653244872501</v>
      </c>
      <c r="AV57" s="1043">
        <f t="shared" si="20"/>
        <v>9.2629158777387097</v>
      </c>
      <c r="AW57" s="1043">
        <f t="shared" si="21"/>
        <v>10.180604398879399</v>
      </c>
      <c r="AX57" s="1043">
        <f t="shared" si="22"/>
        <v>5.0006258605582721</v>
      </c>
      <c r="AY57" s="1043">
        <f t="shared" si="23"/>
        <v>23.842301958762519</v>
      </c>
      <c r="AZ57" s="1043">
        <f t="shared" si="24"/>
        <v>104.46956601043389</v>
      </c>
    </row>
    <row r="58" spans="1:52" ht="11.25" customHeight="1" x14ac:dyDescent="0.2">
      <c r="A58" s="821" t="s">
        <v>927</v>
      </c>
      <c r="B58" s="820" t="s">
        <v>928</v>
      </c>
      <c r="C58" s="581">
        <v>1.175</v>
      </c>
      <c r="D58" s="581">
        <v>1.1000000000000001</v>
      </c>
      <c r="E58" s="581">
        <v>1.075</v>
      </c>
      <c r="F58" s="460">
        <v>0.97499999999999998</v>
      </c>
      <c r="G58" s="584">
        <v>0.86580000000000001</v>
      </c>
      <c r="H58" s="463">
        <v>0.76329999999999998</v>
      </c>
      <c r="I58" s="581">
        <v>0.73880000000000001</v>
      </c>
      <c r="J58" s="463">
        <v>0.66539999999999999</v>
      </c>
      <c r="K58" s="581">
        <v>0.60909999999999997</v>
      </c>
      <c r="L58" s="888"/>
      <c r="M58" s="581">
        <v>0.41589999999999999</v>
      </c>
      <c r="N58" s="459">
        <v>0.33029999999999998</v>
      </c>
      <c r="O58" s="888"/>
      <c r="P58" s="586">
        <v>0.25690000000000002</v>
      </c>
      <c r="Q58" s="583">
        <v>0.14680000000000001</v>
      </c>
      <c r="R58" s="583">
        <v>0.44030000000000002</v>
      </c>
      <c r="S58" s="583">
        <v>0.53820000000000001</v>
      </c>
      <c r="T58" s="587">
        <v>0.53820000000000001</v>
      </c>
      <c r="U58" s="587">
        <v>0.49099999999999999</v>
      </c>
      <c r="V58" s="583">
        <v>0.44369999999999998</v>
      </c>
      <c r="W58" s="583">
        <v>0.44369999999999998</v>
      </c>
      <c r="X58" s="583">
        <v>0.44369999999999998</v>
      </c>
      <c r="Y58" s="587">
        <v>0.44369999999999998</v>
      </c>
      <c r="Z58" s="587">
        <v>0.43759999999999999</v>
      </c>
      <c r="AA58" s="583">
        <v>0.4194</v>
      </c>
      <c r="AB58" s="584">
        <f t="shared" si="0"/>
        <v>13.756799999999998</v>
      </c>
      <c r="AC58" s="1043">
        <f t="shared" si="1"/>
        <v>6.8181818181818121</v>
      </c>
      <c r="AD58" s="1043">
        <f t="shared" si="2"/>
        <v>2.3255813953488413</v>
      </c>
      <c r="AE58" s="1043">
        <f t="shared" si="3"/>
        <v>10.256410256410264</v>
      </c>
      <c r="AF58" s="1043">
        <f t="shared" si="4"/>
        <v>12.612612612612617</v>
      </c>
      <c r="AG58" s="1043">
        <f t="shared" si="5"/>
        <v>13.428533997117786</v>
      </c>
      <c r="AH58" s="1043">
        <f t="shared" si="6"/>
        <v>3.3161884136437392</v>
      </c>
      <c r="AI58" s="1043">
        <f t="shared" si="7"/>
        <v>11.030958821761349</v>
      </c>
      <c r="AJ58" s="1043">
        <f t="shared" si="8"/>
        <v>9.2431456246921719</v>
      </c>
      <c r="AK58" s="1043">
        <f t="shared" si="9"/>
        <v>46.453474392882896</v>
      </c>
      <c r="AL58" s="1043">
        <f t="shared" si="10"/>
        <v>25.915834090221026</v>
      </c>
      <c r="AM58" s="1043">
        <f t="shared" si="11"/>
        <v>28.571428571428559</v>
      </c>
      <c r="AN58" s="1043">
        <f t="shared" si="12"/>
        <v>75</v>
      </c>
      <c r="AO58" s="1043">
        <f t="shared" si="13"/>
        <v>-66.659096070860784</v>
      </c>
      <c r="AP58" s="1043">
        <f t="shared" si="14"/>
        <v>-18.190263842437748</v>
      </c>
      <c r="AQ58" s="1043">
        <f t="shared" si="15"/>
        <v>0</v>
      </c>
      <c r="AR58" s="1043">
        <f t="shared" si="16"/>
        <v>9.6130346232179207</v>
      </c>
      <c r="AS58" s="1043">
        <f t="shared" si="17"/>
        <v>10.660356096461566</v>
      </c>
      <c r="AT58" s="1043">
        <f t="shared" si="18"/>
        <v>0</v>
      </c>
      <c r="AU58" s="1043">
        <f t="shared" si="19"/>
        <v>0</v>
      </c>
      <c r="AV58" s="1043">
        <f t="shared" si="20"/>
        <v>0</v>
      </c>
      <c r="AW58" s="1043">
        <f t="shared" si="21"/>
        <v>1.3939670932358261</v>
      </c>
      <c r="AX58" s="1043">
        <f t="shared" si="22"/>
        <v>4.3395326657129196</v>
      </c>
      <c r="AY58" s="1043">
        <f t="shared" si="23"/>
        <v>8.4604491163468509</v>
      </c>
      <c r="AZ58" s="1043">
        <f t="shared" si="24"/>
        <v>25.271758464984636</v>
      </c>
    </row>
    <row r="59" spans="1:52" ht="11.25" customHeight="1" x14ac:dyDescent="0.2">
      <c r="A59" s="461" t="s">
        <v>893</v>
      </c>
      <c r="B59" s="820" t="s">
        <v>894</v>
      </c>
      <c r="C59" s="581">
        <v>1.03</v>
      </c>
      <c r="D59" s="581">
        <v>0.99</v>
      </c>
      <c r="E59" s="581">
        <v>0.95</v>
      </c>
      <c r="F59" s="460">
        <v>0.91</v>
      </c>
      <c r="G59" s="584">
        <v>0.87</v>
      </c>
      <c r="H59" s="581">
        <v>0.83</v>
      </c>
      <c r="I59" s="581">
        <v>0.78</v>
      </c>
      <c r="J59" s="581">
        <v>0.7</v>
      </c>
      <c r="K59" s="581">
        <v>0.63</v>
      </c>
      <c r="L59" s="888"/>
      <c r="M59" s="581">
        <v>0.57999999999999996</v>
      </c>
      <c r="N59" s="459">
        <v>0.5</v>
      </c>
      <c r="O59" s="888"/>
      <c r="P59" s="464">
        <v>0.43</v>
      </c>
      <c r="Q59" s="583">
        <v>0.57999999999999996</v>
      </c>
      <c r="R59" s="587">
        <v>1.1100000000000001</v>
      </c>
      <c r="S59" s="587">
        <v>1.07</v>
      </c>
      <c r="T59" s="587">
        <v>1.03</v>
      </c>
      <c r="U59" s="587">
        <v>0.91332999999999998</v>
      </c>
      <c r="V59" s="587">
        <v>0.63331999999999999</v>
      </c>
      <c r="W59" s="587">
        <v>0.6</v>
      </c>
      <c r="X59" s="587">
        <v>0.54666000000000003</v>
      </c>
      <c r="Y59" s="583">
        <v>0</v>
      </c>
      <c r="Z59" s="583">
        <v>0</v>
      </c>
      <c r="AA59" s="583">
        <v>0</v>
      </c>
      <c r="AB59" s="584">
        <f t="shared" si="0"/>
        <v>15.683309999999997</v>
      </c>
      <c r="AC59" s="1043">
        <f t="shared" si="1"/>
        <v>4.0404040404040442</v>
      </c>
      <c r="AD59" s="1043">
        <f t="shared" si="2"/>
        <v>4.2105263157894868</v>
      </c>
      <c r="AE59" s="1043">
        <f t="shared" si="3"/>
        <v>4.39560439560438</v>
      </c>
      <c r="AF59" s="1043">
        <f t="shared" si="4"/>
        <v>4.5977011494252817</v>
      </c>
      <c r="AG59" s="1043">
        <f t="shared" si="5"/>
        <v>4.8192771084337505</v>
      </c>
      <c r="AH59" s="1043">
        <f t="shared" si="6"/>
        <v>6.4102564102564097</v>
      </c>
      <c r="AI59" s="1043">
        <f t="shared" si="7"/>
        <v>11.428571428571432</v>
      </c>
      <c r="AJ59" s="1043">
        <f t="shared" si="8"/>
        <v>11.111111111111093</v>
      </c>
      <c r="AK59" s="1043">
        <f t="shared" si="9"/>
        <v>8.6206896551724199</v>
      </c>
      <c r="AL59" s="1043">
        <f t="shared" si="10"/>
        <v>15.999999999999993</v>
      </c>
      <c r="AM59" s="1043">
        <f t="shared" si="11"/>
        <v>16.279069767441868</v>
      </c>
      <c r="AN59" s="1043">
        <f t="shared" si="12"/>
        <v>-25.862068965517238</v>
      </c>
      <c r="AO59" s="1043">
        <f t="shared" si="13"/>
        <v>-47.747747747747759</v>
      </c>
      <c r="AP59" s="1043">
        <f t="shared" si="14"/>
        <v>3.7383177570093462</v>
      </c>
      <c r="AQ59" s="1043">
        <f t="shared" si="15"/>
        <v>3.8834951456310662</v>
      </c>
      <c r="AR59" s="1043">
        <f t="shared" si="16"/>
        <v>12.774134212168665</v>
      </c>
      <c r="AS59" s="1043">
        <f t="shared" si="17"/>
        <v>44.21303606391713</v>
      </c>
      <c r="AT59" s="1043">
        <f t="shared" si="18"/>
        <v>5.5533333333333434</v>
      </c>
      <c r="AU59" s="1043">
        <f t="shared" si="19"/>
        <v>9.75743606629349</v>
      </c>
      <c r="AV59" s="1043" t="str">
        <f t="shared" si="20"/>
        <v>n/a</v>
      </c>
      <c r="AW59" s="1043" t="str">
        <f t="shared" si="21"/>
        <v>n/a</v>
      </c>
      <c r="AX59" s="1043" t="str">
        <f t="shared" si="22"/>
        <v>n/a</v>
      </c>
      <c r="AY59" s="1043">
        <f t="shared" si="23"/>
        <v>5.1696393288051681</v>
      </c>
      <c r="AZ59" s="1043">
        <f t="shared" si="24"/>
        <v>17.79858657805061</v>
      </c>
    </row>
    <row r="60" spans="1:52" ht="11.25" customHeight="1" x14ac:dyDescent="0.2">
      <c r="A60" s="444" t="s">
        <v>139</v>
      </c>
      <c r="B60" s="805" t="s">
        <v>140</v>
      </c>
      <c r="C60" s="581">
        <v>2.5550000000000002</v>
      </c>
      <c r="D60" s="581">
        <v>2.35</v>
      </c>
      <c r="E60" s="581">
        <v>2.15</v>
      </c>
      <c r="F60" s="460">
        <v>1.98</v>
      </c>
      <c r="G60" s="584">
        <v>1.835</v>
      </c>
      <c r="H60" s="581">
        <v>1.71</v>
      </c>
      <c r="I60" s="581">
        <v>1.59</v>
      </c>
      <c r="J60" s="581">
        <v>1.5</v>
      </c>
      <c r="K60" s="581">
        <v>1.42</v>
      </c>
      <c r="L60" s="888"/>
      <c r="M60" s="581">
        <v>1.385</v>
      </c>
      <c r="N60" s="459">
        <v>1.365</v>
      </c>
      <c r="O60" s="888"/>
      <c r="P60" s="586">
        <v>1.345</v>
      </c>
      <c r="Q60" s="587">
        <v>1.325</v>
      </c>
      <c r="R60" s="587">
        <v>1.3049999999999999</v>
      </c>
      <c r="S60" s="587">
        <v>1.2849999999999999</v>
      </c>
      <c r="T60" s="587">
        <v>1.2649999999999999</v>
      </c>
      <c r="U60" s="587">
        <v>1.2450000000000001</v>
      </c>
      <c r="V60" s="587">
        <v>1.2250000000000001</v>
      </c>
      <c r="W60" s="587">
        <v>1.2050000000000001</v>
      </c>
      <c r="X60" s="587">
        <v>1.1850000000000001</v>
      </c>
      <c r="Y60" s="587">
        <v>1.165</v>
      </c>
      <c r="Z60" s="587">
        <v>1.145</v>
      </c>
      <c r="AA60" s="587">
        <v>1.1100000000000001</v>
      </c>
      <c r="AB60" s="584">
        <f t="shared" si="0"/>
        <v>34.64500000000001</v>
      </c>
      <c r="AC60" s="1043">
        <f t="shared" si="1"/>
        <v>8.7234042553191458</v>
      </c>
      <c r="AD60" s="1043">
        <f t="shared" si="2"/>
        <v>9.3023255813953654</v>
      </c>
      <c r="AE60" s="1043">
        <f t="shared" si="3"/>
        <v>8.5858585858585847</v>
      </c>
      <c r="AF60" s="1043">
        <f t="shared" si="4"/>
        <v>7.9019073569482234</v>
      </c>
      <c r="AG60" s="1043">
        <f t="shared" si="5"/>
        <v>7.3099415204678442</v>
      </c>
      <c r="AH60" s="1043">
        <f t="shared" si="6"/>
        <v>7.547169811320753</v>
      </c>
      <c r="AI60" s="1043">
        <f t="shared" si="7"/>
        <v>6.0000000000000053</v>
      </c>
      <c r="AJ60" s="1043">
        <f t="shared" si="8"/>
        <v>5.6338028169014231</v>
      </c>
      <c r="AK60" s="1043">
        <f t="shared" si="9"/>
        <v>2.5270758122743597</v>
      </c>
      <c r="AL60" s="1043">
        <f t="shared" si="10"/>
        <v>1.46520146520146</v>
      </c>
      <c r="AM60" s="1043">
        <f t="shared" si="11"/>
        <v>1.4869888475836479</v>
      </c>
      <c r="AN60" s="1043">
        <f t="shared" si="12"/>
        <v>1.5094339622641506</v>
      </c>
      <c r="AO60" s="1043">
        <f t="shared" si="13"/>
        <v>1.5325670498084198</v>
      </c>
      <c r="AP60" s="1043">
        <f t="shared" si="14"/>
        <v>1.5564202334630295</v>
      </c>
      <c r="AQ60" s="1043">
        <f t="shared" si="15"/>
        <v>1.5810276679841806</v>
      </c>
      <c r="AR60" s="1043">
        <f t="shared" si="16"/>
        <v>1.6064257028112205</v>
      </c>
      <c r="AS60" s="1043">
        <f t="shared" si="17"/>
        <v>1.6326530612244872</v>
      </c>
      <c r="AT60" s="1043">
        <f t="shared" si="18"/>
        <v>1.6597510373443924</v>
      </c>
      <c r="AU60" s="1043">
        <f t="shared" si="19"/>
        <v>1.6877637130801704</v>
      </c>
      <c r="AV60" s="1043">
        <f t="shared" si="20"/>
        <v>1.7167381974249052</v>
      </c>
      <c r="AW60" s="1043">
        <f t="shared" si="21"/>
        <v>1.7467248908296984</v>
      </c>
      <c r="AX60" s="1043">
        <f t="shared" si="22"/>
        <v>3.1531531531531432</v>
      </c>
      <c r="AY60" s="1043">
        <f t="shared" si="23"/>
        <v>3.9030152146663011</v>
      </c>
      <c r="AZ60" s="1043">
        <f t="shared" si="24"/>
        <v>2.9989576887051008</v>
      </c>
    </row>
    <row r="61" spans="1:52" ht="11.25" customHeight="1" x14ac:dyDescent="0.2">
      <c r="A61" s="479" t="s">
        <v>425</v>
      </c>
      <c r="B61" s="468" t="s">
        <v>426</v>
      </c>
      <c r="C61" s="581">
        <v>1.5</v>
      </c>
      <c r="D61" s="581">
        <v>1.44</v>
      </c>
      <c r="E61" s="581">
        <v>1.42</v>
      </c>
      <c r="F61" s="460">
        <v>1.32</v>
      </c>
      <c r="G61" s="505">
        <v>1.28</v>
      </c>
      <c r="H61" s="474">
        <v>1.22</v>
      </c>
      <c r="I61" s="474">
        <v>1.1399999999999999</v>
      </c>
      <c r="J61" s="474">
        <v>1.0900000000000001</v>
      </c>
      <c r="K61" s="474">
        <v>1</v>
      </c>
      <c r="L61" s="963"/>
      <c r="M61" s="473">
        <v>0.88</v>
      </c>
      <c r="N61" s="470">
        <v>0.8</v>
      </c>
      <c r="O61" s="963"/>
      <c r="P61" s="471">
        <v>0.66</v>
      </c>
      <c r="Q61" s="477">
        <v>0.6</v>
      </c>
      <c r="R61" s="476">
        <v>0.56000000000000005</v>
      </c>
      <c r="S61" s="476">
        <v>0.5</v>
      </c>
      <c r="T61" s="476">
        <v>0.42</v>
      </c>
      <c r="U61" s="476">
        <v>0.35</v>
      </c>
      <c r="V61" s="476">
        <v>0.22</v>
      </c>
      <c r="W61" s="476">
        <v>0.125</v>
      </c>
      <c r="X61" s="477">
        <v>0.12</v>
      </c>
      <c r="Y61" s="476">
        <v>0.11</v>
      </c>
      <c r="Z61" s="477">
        <v>0.1</v>
      </c>
      <c r="AA61" s="476">
        <v>0.09</v>
      </c>
      <c r="AB61" s="584">
        <f t="shared" si="0"/>
        <v>16.945000000000004</v>
      </c>
      <c r="AC61" s="1043">
        <f t="shared" si="1"/>
        <v>4.1666666666666741</v>
      </c>
      <c r="AD61" s="1043">
        <f t="shared" si="2"/>
        <v>1.4084507042253502</v>
      </c>
      <c r="AE61" s="1043">
        <f t="shared" si="3"/>
        <v>7.575757575757569</v>
      </c>
      <c r="AF61" s="1043">
        <f t="shared" si="4"/>
        <v>3.125</v>
      </c>
      <c r="AG61" s="1043">
        <f t="shared" si="5"/>
        <v>4.9180327868852514</v>
      </c>
      <c r="AH61" s="1043">
        <f t="shared" si="6"/>
        <v>7.0175438596491224</v>
      </c>
      <c r="AI61" s="1043">
        <f t="shared" si="7"/>
        <v>4.5871559633027248</v>
      </c>
      <c r="AJ61" s="1043">
        <f t="shared" si="8"/>
        <v>9.0000000000000071</v>
      </c>
      <c r="AK61" s="1043">
        <f t="shared" si="9"/>
        <v>13.636363636363647</v>
      </c>
      <c r="AL61" s="1043">
        <f t="shared" si="10"/>
        <v>9.9999999999999858</v>
      </c>
      <c r="AM61" s="1043">
        <f t="shared" si="11"/>
        <v>21.212121212121215</v>
      </c>
      <c r="AN61" s="1043">
        <f t="shared" si="12"/>
        <v>10.000000000000009</v>
      </c>
      <c r="AO61" s="1043">
        <f t="shared" si="13"/>
        <v>7.1428571428571397</v>
      </c>
      <c r="AP61" s="1043">
        <f t="shared" si="14"/>
        <v>12.000000000000011</v>
      </c>
      <c r="AQ61" s="1043">
        <f t="shared" si="15"/>
        <v>19.047619047619047</v>
      </c>
      <c r="AR61" s="1043">
        <f t="shared" si="16"/>
        <v>19.999999999999996</v>
      </c>
      <c r="AS61" s="1043">
        <f t="shared" si="17"/>
        <v>59.090909090909079</v>
      </c>
      <c r="AT61" s="1043">
        <f t="shared" si="18"/>
        <v>76</v>
      </c>
      <c r="AU61" s="1043">
        <f t="shared" si="19"/>
        <v>4.1666666666666741</v>
      </c>
      <c r="AV61" s="1043">
        <f t="shared" si="20"/>
        <v>9.0909090909090828</v>
      </c>
      <c r="AW61" s="1043">
        <f t="shared" si="21"/>
        <v>9.9999999999999858</v>
      </c>
      <c r="AX61" s="1043">
        <f t="shared" si="22"/>
        <v>11.111111111111116</v>
      </c>
      <c r="AY61" s="1043">
        <f t="shared" si="23"/>
        <v>14.740780207047441</v>
      </c>
      <c r="AZ61" s="1043">
        <f t="shared" si="24"/>
        <v>18.082508098300558</v>
      </c>
    </row>
    <row r="62" spans="1:52" ht="11.25" customHeight="1" x14ac:dyDescent="0.2">
      <c r="A62" s="821" t="s">
        <v>438</v>
      </c>
      <c r="B62" s="820" t="s">
        <v>439</v>
      </c>
      <c r="C62" s="581">
        <v>7.4</v>
      </c>
      <c r="D62" s="581">
        <v>6.6</v>
      </c>
      <c r="E62" s="581">
        <v>5.8</v>
      </c>
      <c r="F62" s="460">
        <v>5.0999999999999996</v>
      </c>
      <c r="G62" s="586">
        <v>4.5</v>
      </c>
      <c r="H62" s="581">
        <v>3.9</v>
      </c>
      <c r="I62" s="581">
        <v>3.3</v>
      </c>
      <c r="J62" s="581">
        <v>2.78</v>
      </c>
      <c r="K62" s="581">
        <v>2.4</v>
      </c>
      <c r="L62" s="888"/>
      <c r="M62" s="581">
        <v>2.1</v>
      </c>
      <c r="N62" s="459">
        <v>1.82</v>
      </c>
      <c r="O62" s="888"/>
      <c r="P62" s="586">
        <v>1.56</v>
      </c>
      <c r="Q62" s="587">
        <v>1.32</v>
      </c>
      <c r="R62" s="587">
        <v>1.08</v>
      </c>
      <c r="S62" s="587">
        <v>0.88</v>
      </c>
      <c r="T62" s="587">
        <v>0.74</v>
      </c>
      <c r="U62" s="587">
        <v>0.62</v>
      </c>
      <c r="V62" s="587">
        <v>0.52</v>
      </c>
      <c r="W62" s="587">
        <v>0.24</v>
      </c>
      <c r="X62" s="583">
        <v>0</v>
      </c>
      <c r="Y62" s="583">
        <v>0</v>
      </c>
      <c r="Z62" s="583">
        <v>0</v>
      </c>
      <c r="AA62" s="583">
        <v>0</v>
      </c>
      <c r="AB62" s="584">
        <f t="shared" si="0"/>
        <v>52.660000000000004</v>
      </c>
      <c r="AC62" s="1043">
        <f t="shared" si="1"/>
        <v>12.121212121212132</v>
      </c>
      <c r="AD62" s="1043">
        <f t="shared" si="2"/>
        <v>13.793103448275868</v>
      </c>
      <c r="AE62" s="1043">
        <f t="shared" si="3"/>
        <v>13.725490196078427</v>
      </c>
      <c r="AF62" s="1043">
        <f t="shared" si="4"/>
        <v>13.33333333333333</v>
      </c>
      <c r="AG62" s="1043">
        <f t="shared" si="5"/>
        <v>15.384615384615397</v>
      </c>
      <c r="AH62" s="1043">
        <f t="shared" si="6"/>
        <v>18.181818181818187</v>
      </c>
      <c r="AI62" s="1043">
        <f t="shared" si="7"/>
        <v>18.705035971223015</v>
      </c>
      <c r="AJ62" s="1043">
        <f t="shared" si="8"/>
        <v>15.833333333333321</v>
      </c>
      <c r="AK62" s="1043">
        <f t="shared" si="9"/>
        <v>14.285714285714279</v>
      </c>
      <c r="AL62" s="1043">
        <f t="shared" si="10"/>
        <v>15.384615384615397</v>
      </c>
      <c r="AM62" s="1043">
        <f t="shared" si="11"/>
        <v>16.666666666666675</v>
      </c>
      <c r="AN62" s="1043">
        <f t="shared" si="12"/>
        <v>18.181818181818187</v>
      </c>
      <c r="AO62" s="1043">
        <f t="shared" si="13"/>
        <v>22.222222222222211</v>
      </c>
      <c r="AP62" s="1043">
        <f t="shared" si="14"/>
        <v>22.72727272727273</v>
      </c>
      <c r="AQ62" s="1043">
        <f t="shared" si="15"/>
        <v>18.918918918918926</v>
      </c>
      <c r="AR62" s="1043">
        <f t="shared" si="16"/>
        <v>19.354838709677423</v>
      </c>
      <c r="AS62" s="1043">
        <f t="shared" si="17"/>
        <v>19.23076923076923</v>
      </c>
      <c r="AT62" s="1043">
        <f t="shared" si="18"/>
        <v>116.6666666666667</v>
      </c>
      <c r="AU62" s="1043" t="str">
        <f t="shared" si="19"/>
        <v>n/a</v>
      </c>
      <c r="AV62" s="1043" t="str">
        <f t="shared" si="20"/>
        <v>n/a</v>
      </c>
      <c r="AW62" s="1043" t="str">
        <f t="shared" si="21"/>
        <v>n/a</v>
      </c>
      <c r="AX62" s="1043" t="str">
        <f t="shared" si="22"/>
        <v>n/a</v>
      </c>
      <c r="AY62" s="1043">
        <f t="shared" si="23"/>
        <v>22.484302498012855</v>
      </c>
      <c r="AZ62" s="1043">
        <f t="shared" si="24"/>
        <v>23.694548733352498</v>
      </c>
    </row>
    <row r="63" spans="1:52" ht="11.25" customHeight="1" x14ac:dyDescent="0.2">
      <c r="A63" s="444" t="s">
        <v>4297</v>
      </c>
      <c r="B63" s="805" t="s">
        <v>4296</v>
      </c>
      <c r="C63" s="581">
        <v>1.0900000000000001</v>
      </c>
      <c r="D63" s="581">
        <v>1</v>
      </c>
      <c r="E63" s="581">
        <v>0.96</v>
      </c>
      <c r="F63" s="460">
        <v>0.88</v>
      </c>
      <c r="G63" s="586">
        <v>0.81</v>
      </c>
      <c r="H63" s="451">
        <v>0.77</v>
      </c>
      <c r="I63" s="451">
        <v>0.68</v>
      </c>
      <c r="J63" s="451">
        <v>0.57999999999999996</v>
      </c>
      <c r="K63" s="451">
        <v>0.54</v>
      </c>
      <c r="L63" s="951"/>
      <c r="M63" s="451">
        <v>0.37</v>
      </c>
      <c r="N63" s="453">
        <v>0.28000000000000003</v>
      </c>
      <c r="O63" s="951"/>
      <c r="P63" s="466">
        <v>0.25</v>
      </c>
      <c r="Q63" s="455">
        <v>0.3</v>
      </c>
      <c r="R63" s="456">
        <v>0.74</v>
      </c>
      <c r="S63" s="456">
        <v>0.72499999999999998</v>
      </c>
      <c r="T63" s="456">
        <v>0.63</v>
      </c>
      <c r="U63" s="456">
        <v>0.51500000000000001</v>
      </c>
      <c r="V63" s="456">
        <v>0.45333000000000001</v>
      </c>
      <c r="W63" s="456">
        <v>0.4</v>
      </c>
      <c r="X63" s="456">
        <v>0.34666999999999998</v>
      </c>
      <c r="Y63" s="456">
        <v>0.30667</v>
      </c>
      <c r="Z63" s="456">
        <v>0.26667000000000002</v>
      </c>
      <c r="AA63" s="456">
        <v>0.2</v>
      </c>
      <c r="AB63" s="584">
        <f t="shared" si="0"/>
        <v>13.093340000000001</v>
      </c>
      <c r="AC63" s="1043">
        <f t="shared" si="1"/>
        <v>9.0000000000000071</v>
      </c>
      <c r="AD63" s="1043">
        <f t="shared" si="2"/>
        <v>4.1666666666666741</v>
      </c>
      <c r="AE63" s="1043">
        <f t="shared" si="3"/>
        <v>9.0909090909090828</v>
      </c>
      <c r="AF63" s="1043">
        <f t="shared" si="4"/>
        <v>8.6419753086419693</v>
      </c>
      <c r="AG63" s="1043">
        <f t="shared" si="5"/>
        <v>5.1948051948051965</v>
      </c>
      <c r="AH63" s="1043">
        <f t="shared" si="6"/>
        <v>13.235294117647056</v>
      </c>
      <c r="AI63" s="1043">
        <f t="shared" si="7"/>
        <v>17.24137931034484</v>
      </c>
      <c r="AJ63" s="1043">
        <f t="shared" si="8"/>
        <v>7.4074074074073959</v>
      </c>
      <c r="AK63" s="1043">
        <f t="shared" si="9"/>
        <v>45.945945945945965</v>
      </c>
      <c r="AL63" s="1043">
        <f t="shared" si="10"/>
        <v>32.142857142857139</v>
      </c>
      <c r="AM63" s="1043">
        <f t="shared" si="11"/>
        <v>12.000000000000011</v>
      </c>
      <c r="AN63" s="1043">
        <f t="shared" si="12"/>
        <v>-16.666666666666664</v>
      </c>
      <c r="AO63" s="1043">
        <f t="shared" si="13"/>
        <v>-59.45945945945946</v>
      </c>
      <c r="AP63" s="1043">
        <f t="shared" si="14"/>
        <v>2.0689655172413834</v>
      </c>
      <c r="AQ63" s="1043">
        <f t="shared" si="15"/>
        <v>15.07936507936507</v>
      </c>
      <c r="AR63" s="1043">
        <f t="shared" si="16"/>
        <v>22.330097087378633</v>
      </c>
      <c r="AS63" s="1043">
        <f t="shared" si="17"/>
        <v>13.603776498356602</v>
      </c>
      <c r="AT63" s="1043">
        <f t="shared" si="18"/>
        <v>13.332499999999992</v>
      </c>
      <c r="AU63" s="1043">
        <f t="shared" si="19"/>
        <v>15.383505927827624</v>
      </c>
      <c r="AV63" s="1043">
        <f t="shared" si="20"/>
        <v>13.043336485472977</v>
      </c>
      <c r="AW63" s="1043">
        <f t="shared" si="21"/>
        <v>14.999812502343701</v>
      </c>
      <c r="AX63" s="1043">
        <f t="shared" si="22"/>
        <v>33.335000000000001</v>
      </c>
      <c r="AY63" s="1043">
        <f t="shared" si="23"/>
        <v>10.505339688958419</v>
      </c>
      <c r="AZ63" s="1043">
        <f t="shared" si="24"/>
        <v>19.903972992455067</v>
      </c>
    </row>
    <row r="64" spans="1:52" ht="11.25" customHeight="1" x14ac:dyDescent="0.2">
      <c r="A64" s="461" t="s">
        <v>440</v>
      </c>
      <c r="B64" s="820" t="s">
        <v>441</v>
      </c>
      <c r="C64" s="581">
        <v>1.04</v>
      </c>
      <c r="D64" s="581">
        <v>1.02</v>
      </c>
      <c r="E64" s="581">
        <v>1</v>
      </c>
      <c r="F64" s="460">
        <v>0.96</v>
      </c>
      <c r="G64" s="584">
        <v>0.92</v>
      </c>
      <c r="H64" s="581">
        <v>0.9</v>
      </c>
      <c r="I64" s="581">
        <v>0.88</v>
      </c>
      <c r="J64" s="581">
        <v>0.86</v>
      </c>
      <c r="K64" s="581">
        <v>0.84</v>
      </c>
      <c r="L64" s="888"/>
      <c r="M64" s="581">
        <v>0.82</v>
      </c>
      <c r="N64" s="459">
        <v>0.8</v>
      </c>
      <c r="O64" s="888"/>
      <c r="P64" s="586">
        <v>0.78</v>
      </c>
      <c r="Q64" s="587">
        <v>0.76</v>
      </c>
      <c r="R64" s="587">
        <v>0.74</v>
      </c>
      <c r="S64" s="587">
        <v>0.7</v>
      </c>
      <c r="T64" s="587">
        <v>0.64</v>
      </c>
      <c r="U64" s="587">
        <v>0.57999999999999996</v>
      </c>
      <c r="V64" s="587">
        <v>0.5</v>
      </c>
      <c r="W64" s="587">
        <v>0.48</v>
      </c>
      <c r="X64" s="587">
        <v>0.44</v>
      </c>
      <c r="Y64" s="583">
        <v>0.4</v>
      </c>
      <c r="Z64" s="583">
        <v>0.4</v>
      </c>
      <c r="AA64" s="587">
        <v>0.32</v>
      </c>
      <c r="AB64" s="584">
        <f t="shared" si="0"/>
        <v>16.779999999999998</v>
      </c>
      <c r="AC64" s="1043">
        <f t="shared" si="1"/>
        <v>1.9607843137254832</v>
      </c>
      <c r="AD64" s="1043">
        <f t="shared" si="2"/>
        <v>2.0000000000000018</v>
      </c>
      <c r="AE64" s="1043">
        <f t="shared" si="3"/>
        <v>4.1666666666666741</v>
      </c>
      <c r="AF64" s="1043">
        <f t="shared" si="4"/>
        <v>4.3478260869565188</v>
      </c>
      <c r="AG64" s="1043">
        <f t="shared" si="5"/>
        <v>2.2222222222222143</v>
      </c>
      <c r="AH64" s="1043">
        <f t="shared" si="6"/>
        <v>2.2727272727272707</v>
      </c>
      <c r="AI64" s="1043">
        <f t="shared" si="7"/>
        <v>2.3255813953488413</v>
      </c>
      <c r="AJ64" s="1043">
        <f t="shared" si="8"/>
        <v>2.3809523809523725</v>
      </c>
      <c r="AK64" s="1043">
        <f t="shared" si="9"/>
        <v>2.4390243902439046</v>
      </c>
      <c r="AL64" s="1043">
        <f t="shared" si="10"/>
        <v>2.4999999999999911</v>
      </c>
      <c r="AM64" s="1043">
        <f t="shared" si="11"/>
        <v>2.5641025641025772</v>
      </c>
      <c r="AN64" s="1043">
        <f t="shared" si="12"/>
        <v>2.6315789473684292</v>
      </c>
      <c r="AO64" s="1043">
        <f t="shared" si="13"/>
        <v>2.7027027027026973</v>
      </c>
      <c r="AP64" s="1043">
        <f t="shared" si="14"/>
        <v>5.7142857142857162</v>
      </c>
      <c r="AQ64" s="1043">
        <f t="shared" si="15"/>
        <v>9.375</v>
      </c>
      <c r="AR64" s="1043">
        <f t="shared" si="16"/>
        <v>10.344827586206918</v>
      </c>
      <c r="AS64" s="1043">
        <f t="shared" si="17"/>
        <v>15.999999999999993</v>
      </c>
      <c r="AT64" s="1043">
        <f t="shared" si="18"/>
        <v>4.1666666666666741</v>
      </c>
      <c r="AU64" s="1043">
        <f t="shared" si="19"/>
        <v>9.0909090909090828</v>
      </c>
      <c r="AV64" s="1043">
        <f t="shared" si="20"/>
        <v>9.9999999999999858</v>
      </c>
      <c r="AW64" s="1043">
        <f t="shared" si="21"/>
        <v>0</v>
      </c>
      <c r="AX64" s="1043">
        <f t="shared" si="22"/>
        <v>25</v>
      </c>
      <c r="AY64" s="1043">
        <f t="shared" si="23"/>
        <v>5.6457208182311511</v>
      </c>
      <c r="AZ64" s="1043">
        <f t="shared" si="24"/>
        <v>5.7966606084364596</v>
      </c>
    </row>
    <row r="65" spans="1:52" ht="11.25" customHeight="1" x14ac:dyDescent="0.2">
      <c r="A65" s="821" t="s">
        <v>442</v>
      </c>
      <c r="B65" s="820" t="s">
        <v>443</v>
      </c>
      <c r="C65" s="581">
        <v>1.69</v>
      </c>
      <c r="D65" s="581">
        <v>1.62</v>
      </c>
      <c r="E65" s="581">
        <v>1.55</v>
      </c>
      <c r="F65" s="460">
        <v>1.49</v>
      </c>
      <c r="G65" s="584">
        <v>1.43</v>
      </c>
      <c r="H65" s="581">
        <v>1.37</v>
      </c>
      <c r="I65" s="581">
        <v>1.32</v>
      </c>
      <c r="J65" s="581">
        <v>1.27</v>
      </c>
      <c r="K65" s="581">
        <v>1.22</v>
      </c>
      <c r="L65" s="888"/>
      <c r="M65" s="581">
        <v>1.1599999999999999</v>
      </c>
      <c r="N65" s="459">
        <v>1.1000000000000001</v>
      </c>
      <c r="O65" s="888"/>
      <c r="P65" s="586">
        <v>1</v>
      </c>
      <c r="Q65" s="587">
        <v>0.81</v>
      </c>
      <c r="R65" s="587">
        <v>0.69</v>
      </c>
      <c r="S65" s="587">
        <v>0.59499999999999997</v>
      </c>
      <c r="T65" s="587">
        <v>0.56999999999999995</v>
      </c>
      <c r="U65" s="587">
        <v>0.54500000000000004</v>
      </c>
      <c r="V65" s="587">
        <v>0.51500000000000001</v>
      </c>
      <c r="W65" s="587">
        <v>0.49</v>
      </c>
      <c r="X65" s="583">
        <v>0.48</v>
      </c>
      <c r="Y65" s="583">
        <v>0.48</v>
      </c>
      <c r="Z65" s="583">
        <v>0.48</v>
      </c>
      <c r="AA65" s="583">
        <v>0.48</v>
      </c>
      <c r="AB65" s="584">
        <f t="shared" si="0"/>
        <v>22.355</v>
      </c>
      <c r="AC65" s="1043">
        <f t="shared" si="1"/>
        <v>4.3209876543209846</v>
      </c>
      <c r="AD65" s="1043">
        <f t="shared" si="2"/>
        <v>4.5161290322580649</v>
      </c>
      <c r="AE65" s="1043">
        <f t="shared" si="3"/>
        <v>4.0268456375838868</v>
      </c>
      <c r="AF65" s="1043">
        <f t="shared" si="4"/>
        <v>4.1958041958042092</v>
      </c>
      <c r="AG65" s="1043">
        <f t="shared" si="5"/>
        <v>4.3795620437956151</v>
      </c>
      <c r="AH65" s="1043">
        <f t="shared" si="6"/>
        <v>3.7878787878787845</v>
      </c>
      <c r="AI65" s="1043">
        <f t="shared" si="7"/>
        <v>3.937007874015741</v>
      </c>
      <c r="AJ65" s="1043">
        <f t="shared" si="8"/>
        <v>4.0983606557376984</v>
      </c>
      <c r="AK65" s="1043">
        <f t="shared" si="9"/>
        <v>5.1724137931034475</v>
      </c>
      <c r="AL65" s="1043">
        <f t="shared" si="10"/>
        <v>5.4545454545454453</v>
      </c>
      <c r="AM65" s="1043">
        <f t="shared" si="11"/>
        <v>10.000000000000009</v>
      </c>
      <c r="AN65" s="1043">
        <f t="shared" si="12"/>
        <v>23.456790123456784</v>
      </c>
      <c r="AO65" s="1043">
        <f t="shared" si="13"/>
        <v>17.391304347826097</v>
      </c>
      <c r="AP65" s="1043">
        <f t="shared" si="14"/>
        <v>15.966386554621836</v>
      </c>
      <c r="AQ65" s="1043">
        <f t="shared" si="15"/>
        <v>4.3859649122807154</v>
      </c>
      <c r="AR65" s="1043">
        <f t="shared" si="16"/>
        <v>4.5871559633027248</v>
      </c>
      <c r="AS65" s="1043">
        <f t="shared" si="17"/>
        <v>5.8252427184465994</v>
      </c>
      <c r="AT65" s="1043">
        <f t="shared" si="18"/>
        <v>5.1020408163265252</v>
      </c>
      <c r="AU65" s="1043">
        <f t="shared" si="19"/>
        <v>2.0833333333333259</v>
      </c>
      <c r="AV65" s="1043">
        <f t="shared" si="20"/>
        <v>0</v>
      </c>
      <c r="AW65" s="1043">
        <f t="shared" si="21"/>
        <v>0</v>
      </c>
      <c r="AX65" s="1043">
        <f t="shared" si="22"/>
        <v>0</v>
      </c>
      <c r="AY65" s="1043">
        <f t="shared" si="23"/>
        <v>6.0312615408472032</v>
      </c>
      <c r="AZ65" s="1043">
        <f t="shared" si="24"/>
        <v>5.8028334083042301</v>
      </c>
    </row>
    <row r="66" spans="1:52" ht="11.25" customHeight="1" x14ac:dyDescent="0.2">
      <c r="A66" s="465" t="s">
        <v>985</v>
      </c>
      <c r="B66" s="805" t="s">
        <v>986</v>
      </c>
      <c r="C66" s="581">
        <v>14.9</v>
      </c>
      <c r="D66" s="581">
        <v>13.35</v>
      </c>
      <c r="E66" s="581">
        <v>11.2</v>
      </c>
      <c r="F66" s="460">
        <v>7.9</v>
      </c>
      <c r="G66" s="584">
        <v>4.8099999999999996</v>
      </c>
      <c r="H66" s="581">
        <v>2.04</v>
      </c>
      <c r="I66" s="581">
        <v>1.64</v>
      </c>
      <c r="J66" s="581">
        <v>1.23</v>
      </c>
      <c r="K66" s="581">
        <v>0.88</v>
      </c>
      <c r="L66" s="888"/>
      <c r="M66" s="581">
        <v>0.61</v>
      </c>
      <c r="N66" s="459">
        <v>0.4</v>
      </c>
      <c r="O66" s="888"/>
      <c r="P66" s="586">
        <v>7.0000000000000007E-2</v>
      </c>
      <c r="Q66" s="583">
        <v>0</v>
      </c>
      <c r="R66" s="583">
        <v>0</v>
      </c>
      <c r="S66" s="583">
        <v>0</v>
      </c>
      <c r="T66" s="583">
        <v>0</v>
      </c>
      <c r="U66" s="583">
        <v>0</v>
      </c>
      <c r="V66" s="583">
        <v>0</v>
      </c>
      <c r="W66" s="583">
        <v>0</v>
      </c>
      <c r="X66" s="583">
        <v>0</v>
      </c>
      <c r="Y66" s="583">
        <v>0</v>
      </c>
      <c r="Z66" s="583">
        <v>0</v>
      </c>
      <c r="AA66" s="583">
        <v>0</v>
      </c>
      <c r="AB66" s="584">
        <f t="shared" si="0"/>
        <v>59.03</v>
      </c>
      <c r="AC66" s="1043">
        <f t="shared" si="1"/>
        <v>11.610486891385774</v>
      </c>
      <c r="AD66" s="1043">
        <f t="shared" si="2"/>
        <v>19.19642857142858</v>
      </c>
      <c r="AE66" s="1043">
        <f t="shared" si="3"/>
        <v>41.772151898734158</v>
      </c>
      <c r="AF66" s="1043">
        <f t="shared" si="4"/>
        <v>64.241164241164256</v>
      </c>
      <c r="AG66" s="1043">
        <f t="shared" si="5"/>
        <v>135.78431372549016</v>
      </c>
      <c r="AH66" s="1043">
        <f t="shared" si="6"/>
        <v>24.390243902439025</v>
      </c>
      <c r="AI66" s="1043">
        <f t="shared" si="7"/>
        <v>33.333333333333329</v>
      </c>
      <c r="AJ66" s="1043">
        <f t="shared" si="8"/>
        <v>39.772727272727273</v>
      </c>
      <c r="AK66" s="1043">
        <f t="shared" si="9"/>
        <v>44.262295081967217</v>
      </c>
      <c r="AL66" s="1043">
        <f t="shared" si="10"/>
        <v>52.499999999999993</v>
      </c>
      <c r="AM66" s="1043">
        <f t="shared" si="11"/>
        <v>471.42857142857144</v>
      </c>
      <c r="AN66" s="1043" t="str">
        <f t="shared" si="12"/>
        <v>n/a</v>
      </c>
      <c r="AO66" s="1043" t="str">
        <f t="shared" si="13"/>
        <v>n/a</v>
      </c>
      <c r="AP66" s="1043" t="str">
        <f t="shared" si="14"/>
        <v>n/a</v>
      </c>
      <c r="AQ66" s="1043" t="str">
        <f t="shared" si="15"/>
        <v>n/a</v>
      </c>
      <c r="AR66" s="1043" t="str">
        <f t="shared" si="16"/>
        <v>n/a</v>
      </c>
      <c r="AS66" s="1043" t="str">
        <f t="shared" si="17"/>
        <v>n/a</v>
      </c>
      <c r="AT66" s="1043" t="str">
        <f t="shared" si="18"/>
        <v>n/a</v>
      </c>
      <c r="AU66" s="1043" t="str">
        <f t="shared" si="19"/>
        <v>n/a</v>
      </c>
      <c r="AV66" s="1043" t="str">
        <f t="shared" si="20"/>
        <v>n/a</v>
      </c>
      <c r="AW66" s="1043" t="str">
        <f t="shared" si="21"/>
        <v>n/a</v>
      </c>
      <c r="AX66" s="1043" t="str">
        <f t="shared" si="22"/>
        <v>n/a</v>
      </c>
      <c r="AY66" s="1043">
        <f t="shared" si="23"/>
        <v>85.299246940658293</v>
      </c>
      <c r="AZ66" s="1043">
        <f t="shared" si="24"/>
        <v>132.29705697423441</v>
      </c>
    </row>
    <row r="67" spans="1:52" ht="11.25" customHeight="1" x14ac:dyDescent="0.2">
      <c r="A67" s="468" t="s">
        <v>4470</v>
      </c>
      <c r="B67" s="468" t="s">
        <v>4468</v>
      </c>
      <c r="C67" s="581">
        <v>0.85</v>
      </c>
      <c r="D67" s="581">
        <v>0.81</v>
      </c>
      <c r="E67" s="581">
        <v>0.78</v>
      </c>
      <c r="F67" s="460">
        <v>0.7</v>
      </c>
      <c r="G67" s="471">
        <v>0.54</v>
      </c>
      <c r="H67" s="474">
        <v>0.48</v>
      </c>
      <c r="I67" s="474">
        <v>0.4</v>
      </c>
      <c r="J67" s="474">
        <v>0.32</v>
      </c>
      <c r="K67" s="474">
        <v>0.23</v>
      </c>
      <c r="L67" s="963"/>
      <c r="M67" s="474">
        <v>0.19</v>
      </c>
      <c r="N67" s="470">
        <v>0.12</v>
      </c>
      <c r="O67" s="963"/>
      <c r="P67" s="488">
        <v>0</v>
      </c>
      <c r="Q67" s="477">
        <v>0</v>
      </c>
      <c r="R67" s="477">
        <v>0</v>
      </c>
      <c r="S67" s="477">
        <v>0</v>
      </c>
      <c r="T67" s="477">
        <v>0</v>
      </c>
      <c r="U67" s="477">
        <v>0</v>
      </c>
      <c r="V67" s="477">
        <v>0</v>
      </c>
      <c r="W67" s="477">
        <v>0</v>
      </c>
      <c r="X67" s="477">
        <v>0.25</v>
      </c>
      <c r="Y67" s="476">
        <v>0.25</v>
      </c>
      <c r="Z67" s="476">
        <v>6.25E-2</v>
      </c>
      <c r="AA67" s="477">
        <v>0</v>
      </c>
      <c r="AB67" s="584">
        <f t="shared" si="0"/>
        <v>5.9825000000000017</v>
      </c>
      <c r="AC67" s="1043">
        <f t="shared" si="1"/>
        <v>4.9382716049382713</v>
      </c>
      <c r="AD67" s="1043">
        <f t="shared" si="2"/>
        <v>3.8461538461538547</v>
      </c>
      <c r="AE67" s="1043">
        <f t="shared" si="3"/>
        <v>11.428571428571432</v>
      </c>
      <c r="AF67" s="1043">
        <f t="shared" si="4"/>
        <v>29.629629629629605</v>
      </c>
      <c r="AG67" s="1043">
        <f t="shared" si="5"/>
        <v>12.500000000000021</v>
      </c>
      <c r="AH67" s="1043">
        <f t="shared" si="6"/>
        <v>19.999999999999996</v>
      </c>
      <c r="AI67" s="1043">
        <f t="shared" si="7"/>
        <v>25</v>
      </c>
      <c r="AJ67" s="1043">
        <f t="shared" si="8"/>
        <v>39.130434782608688</v>
      </c>
      <c r="AK67" s="1043">
        <f t="shared" si="9"/>
        <v>21.052631578947366</v>
      </c>
      <c r="AL67" s="1043">
        <f t="shared" si="10"/>
        <v>58.33333333333335</v>
      </c>
      <c r="AM67" s="1043" t="str">
        <f t="shared" si="11"/>
        <v>n/a</v>
      </c>
      <c r="AN67" s="1043" t="str">
        <f t="shared" si="12"/>
        <v>n/a</v>
      </c>
      <c r="AO67" s="1043" t="str">
        <f t="shared" si="13"/>
        <v>n/a</v>
      </c>
      <c r="AP67" s="1043" t="str">
        <f t="shared" si="14"/>
        <v>n/a</v>
      </c>
      <c r="AQ67" s="1043" t="str">
        <f t="shared" si="15"/>
        <v>n/a</v>
      </c>
      <c r="AR67" s="1043" t="str">
        <f t="shared" si="16"/>
        <v>n/a</v>
      </c>
      <c r="AS67" s="1043" t="str">
        <f t="shared" si="17"/>
        <v>n/a</v>
      </c>
      <c r="AT67" s="1043" t="str">
        <f t="shared" si="18"/>
        <v>n/a</v>
      </c>
      <c r="AU67" s="1043">
        <f t="shared" si="19"/>
        <v>-100</v>
      </c>
      <c r="AV67" s="1043">
        <f t="shared" si="20"/>
        <v>0</v>
      </c>
      <c r="AW67" s="1043">
        <f t="shared" si="21"/>
        <v>300</v>
      </c>
      <c r="AX67" s="1043" t="str">
        <f t="shared" si="22"/>
        <v>n/a</v>
      </c>
      <c r="AY67" s="1043">
        <f t="shared" si="23"/>
        <v>32.758386631090964</v>
      </c>
      <c r="AZ67" s="1043">
        <f t="shared" si="24"/>
        <v>88.343875467995119</v>
      </c>
    </row>
    <row r="68" spans="1:52" ht="11.25" customHeight="1" x14ac:dyDescent="0.2">
      <c r="A68" s="821" t="s">
        <v>941</v>
      </c>
      <c r="B68" s="820" t="s">
        <v>942</v>
      </c>
      <c r="C68" s="581">
        <v>0.91</v>
      </c>
      <c r="D68" s="581">
        <v>0.84</v>
      </c>
      <c r="E68" s="581">
        <v>0.82</v>
      </c>
      <c r="F68" s="460">
        <v>0.78</v>
      </c>
      <c r="G68" s="586">
        <v>0.72</v>
      </c>
      <c r="H68" s="463">
        <v>0.68</v>
      </c>
      <c r="I68" s="581">
        <v>0.66</v>
      </c>
      <c r="J68" s="581">
        <v>0.62</v>
      </c>
      <c r="K68" s="581">
        <v>0.3</v>
      </c>
      <c r="L68" s="888"/>
      <c r="M68" s="463">
        <v>0</v>
      </c>
      <c r="N68" s="585">
        <v>0</v>
      </c>
      <c r="O68" s="888"/>
      <c r="P68" s="464">
        <v>0</v>
      </c>
      <c r="Q68" s="583">
        <v>0</v>
      </c>
      <c r="R68" s="583">
        <v>0</v>
      </c>
      <c r="S68" s="583">
        <v>0</v>
      </c>
      <c r="T68" s="583">
        <v>0</v>
      </c>
      <c r="U68" s="583">
        <v>0</v>
      </c>
      <c r="V68" s="583">
        <v>0</v>
      </c>
      <c r="W68" s="583">
        <v>0</v>
      </c>
      <c r="X68" s="583">
        <v>0</v>
      </c>
      <c r="Y68" s="583">
        <v>0.3</v>
      </c>
      <c r="Z68" s="583">
        <v>0.3</v>
      </c>
      <c r="AA68" s="583">
        <v>0.3</v>
      </c>
      <c r="AB68" s="584">
        <f t="shared" si="0"/>
        <v>7.2299999999999986</v>
      </c>
      <c r="AC68" s="1043">
        <f t="shared" si="1"/>
        <v>8.3333333333333481</v>
      </c>
      <c r="AD68" s="1043">
        <f t="shared" si="2"/>
        <v>2.4390243902439046</v>
      </c>
      <c r="AE68" s="1043">
        <f t="shared" si="3"/>
        <v>5.12820512820511</v>
      </c>
      <c r="AF68" s="1043">
        <f t="shared" si="4"/>
        <v>8.3333333333333481</v>
      </c>
      <c r="AG68" s="1043">
        <f t="shared" si="5"/>
        <v>5.8823529411764497</v>
      </c>
      <c r="AH68" s="1043">
        <f t="shared" si="6"/>
        <v>3.0303030303030276</v>
      </c>
      <c r="AI68" s="1043">
        <f t="shared" si="7"/>
        <v>6.4516129032258229</v>
      </c>
      <c r="AJ68" s="1043">
        <f t="shared" si="8"/>
        <v>106.66666666666669</v>
      </c>
      <c r="AK68" s="1043" t="str">
        <f t="shared" si="9"/>
        <v>n/a</v>
      </c>
      <c r="AL68" s="1043" t="str">
        <f t="shared" si="10"/>
        <v>n/a</v>
      </c>
      <c r="AM68" s="1043" t="str">
        <f t="shared" si="11"/>
        <v>n/a</v>
      </c>
      <c r="AN68" s="1043" t="str">
        <f t="shared" si="12"/>
        <v>n/a</v>
      </c>
      <c r="AO68" s="1043" t="str">
        <f t="shared" si="13"/>
        <v>n/a</v>
      </c>
      <c r="AP68" s="1043" t="str">
        <f t="shared" si="14"/>
        <v>n/a</v>
      </c>
      <c r="AQ68" s="1043" t="str">
        <f t="shared" si="15"/>
        <v>n/a</v>
      </c>
      <c r="AR68" s="1043" t="str">
        <f t="shared" si="16"/>
        <v>n/a</v>
      </c>
      <c r="AS68" s="1043" t="str">
        <f t="shared" si="17"/>
        <v>n/a</v>
      </c>
      <c r="AT68" s="1043" t="str">
        <f t="shared" si="18"/>
        <v>n/a</v>
      </c>
      <c r="AU68" s="1043" t="str">
        <f t="shared" si="19"/>
        <v>n/a</v>
      </c>
      <c r="AV68" s="1043">
        <f t="shared" si="20"/>
        <v>-100</v>
      </c>
      <c r="AW68" s="1043">
        <f t="shared" si="21"/>
        <v>0</v>
      </c>
      <c r="AX68" s="1043">
        <f t="shared" si="22"/>
        <v>0</v>
      </c>
      <c r="AY68" s="1043">
        <f t="shared" si="23"/>
        <v>4.2058937933170633</v>
      </c>
      <c r="AZ68" s="1043">
        <f t="shared" si="24"/>
        <v>46.303063772827855</v>
      </c>
    </row>
    <row r="69" spans="1:52" ht="11.25" customHeight="1" x14ac:dyDescent="0.2">
      <c r="A69" s="465" t="s">
        <v>939</v>
      </c>
      <c r="B69" s="805" t="s">
        <v>940</v>
      </c>
      <c r="C69" s="581">
        <v>2.66</v>
      </c>
      <c r="D69" s="581">
        <v>2.36</v>
      </c>
      <c r="E69" s="581">
        <v>2.2599999999999998</v>
      </c>
      <c r="F69" s="460">
        <v>2.0099999999999998</v>
      </c>
      <c r="G69" s="586">
        <v>1.76</v>
      </c>
      <c r="H69" s="451">
        <v>1.6</v>
      </c>
      <c r="I69" s="451">
        <v>1.46</v>
      </c>
      <c r="J69" s="451">
        <v>1.34</v>
      </c>
      <c r="K69" s="451">
        <v>1.1399999999999999</v>
      </c>
      <c r="L69" s="951"/>
      <c r="M69" s="451">
        <v>1.08</v>
      </c>
      <c r="N69" s="449">
        <v>1</v>
      </c>
      <c r="O69" s="951"/>
      <c r="P69" s="466">
        <v>0.8</v>
      </c>
      <c r="Q69" s="455">
        <v>1.22</v>
      </c>
      <c r="R69" s="455">
        <v>1.64</v>
      </c>
      <c r="S69" s="456">
        <v>1.61</v>
      </c>
      <c r="T69" s="456">
        <v>1.57</v>
      </c>
      <c r="U69" s="456">
        <v>1.53</v>
      </c>
      <c r="V69" s="456">
        <v>1.49</v>
      </c>
      <c r="W69" s="456">
        <v>1.45</v>
      </c>
      <c r="X69" s="456">
        <v>1.35</v>
      </c>
      <c r="Y69" s="456">
        <v>1.23</v>
      </c>
      <c r="Z69" s="456">
        <v>1.1100000000000001</v>
      </c>
      <c r="AA69" s="456">
        <v>0.99</v>
      </c>
      <c r="AB69" s="584">
        <f t="shared" si="0"/>
        <v>34.660000000000004</v>
      </c>
      <c r="AC69" s="1043">
        <f t="shared" si="1"/>
        <v>12.711864406779672</v>
      </c>
      <c r="AD69" s="1043">
        <f t="shared" si="2"/>
        <v>4.4247787610619538</v>
      </c>
      <c r="AE69" s="1043">
        <f t="shared" si="3"/>
        <v>12.437810945273631</v>
      </c>
      <c r="AF69" s="1043">
        <f t="shared" si="4"/>
        <v>14.204545454545435</v>
      </c>
      <c r="AG69" s="1043">
        <f t="shared" si="5"/>
        <v>9.9999999999999858</v>
      </c>
      <c r="AH69" s="1043">
        <f t="shared" si="6"/>
        <v>9.5890410958904262</v>
      </c>
      <c r="AI69" s="1043">
        <f t="shared" si="7"/>
        <v>8.9552238805969964</v>
      </c>
      <c r="AJ69" s="1043">
        <f t="shared" si="8"/>
        <v>17.543859649122815</v>
      </c>
      <c r="AK69" s="1043">
        <f t="shared" si="9"/>
        <v>5.5555555555555358</v>
      </c>
      <c r="AL69" s="1043">
        <f t="shared" si="10"/>
        <v>8.0000000000000071</v>
      </c>
      <c r="AM69" s="1043">
        <f t="shared" si="11"/>
        <v>25</v>
      </c>
      <c r="AN69" s="1043">
        <f t="shared" si="12"/>
        <v>-34.426229508196712</v>
      </c>
      <c r="AO69" s="1043">
        <f t="shared" si="13"/>
        <v>-25.609756097560975</v>
      </c>
      <c r="AP69" s="1043">
        <f t="shared" si="14"/>
        <v>1.8633540372670732</v>
      </c>
      <c r="AQ69" s="1043">
        <f t="shared" si="15"/>
        <v>2.5477707006369421</v>
      </c>
      <c r="AR69" s="1043">
        <f t="shared" si="16"/>
        <v>2.6143790849673332</v>
      </c>
      <c r="AS69" s="1043">
        <f t="shared" si="17"/>
        <v>2.6845637583892579</v>
      </c>
      <c r="AT69" s="1043">
        <f t="shared" si="18"/>
        <v>2.7586206896551779</v>
      </c>
      <c r="AU69" s="1043">
        <f t="shared" si="19"/>
        <v>7.4074074074073959</v>
      </c>
      <c r="AV69" s="1043">
        <f t="shared" si="20"/>
        <v>9.7560975609756184</v>
      </c>
      <c r="AW69" s="1043">
        <f t="shared" si="21"/>
        <v>10.810810810810789</v>
      </c>
      <c r="AX69" s="1043">
        <f t="shared" si="22"/>
        <v>12.121212121212132</v>
      </c>
      <c r="AY69" s="1043">
        <f t="shared" si="23"/>
        <v>5.4977686506541126</v>
      </c>
      <c r="AZ69" s="1043">
        <f t="shared" si="24"/>
        <v>12.83403908156555</v>
      </c>
    </row>
    <row r="70" spans="1:52" ht="11.25" customHeight="1" x14ac:dyDescent="0.2">
      <c r="A70" s="540" t="s">
        <v>5367</v>
      </c>
      <c r="B70" s="820" t="s">
        <v>5365</v>
      </c>
      <c r="C70" s="581">
        <v>0.86099999999999999</v>
      </c>
      <c r="D70" s="581">
        <v>0.81</v>
      </c>
      <c r="E70" s="581">
        <v>0.72500000000000009</v>
      </c>
      <c r="F70" s="460">
        <v>0.17499999999999999</v>
      </c>
      <c r="G70" s="484">
        <v>0</v>
      </c>
      <c r="H70" s="498">
        <v>0</v>
      </c>
      <c r="I70" s="498">
        <v>0</v>
      </c>
      <c r="J70" s="498">
        <v>0</v>
      </c>
      <c r="K70" s="498">
        <v>0</v>
      </c>
      <c r="L70" s="1004"/>
      <c r="M70" s="498">
        <v>0</v>
      </c>
      <c r="N70" s="501">
        <v>0</v>
      </c>
      <c r="O70" s="1004"/>
      <c r="P70" s="985">
        <v>0</v>
      </c>
      <c r="Q70" s="985">
        <v>0</v>
      </c>
      <c r="R70" s="499">
        <v>0</v>
      </c>
      <c r="S70" s="499">
        <v>0</v>
      </c>
      <c r="T70" s="499">
        <v>0</v>
      </c>
      <c r="U70" s="499">
        <v>0</v>
      </c>
      <c r="V70" s="499">
        <v>0</v>
      </c>
      <c r="W70" s="499">
        <v>0</v>
      </c>
      <c r="X70" s="499">
        <v>0</v>
      </c>
      <c r="Y70" s="499">
        <v>0</v>
      </c>
      <c r="Z70" s="499">
        <v>0</v>
      </c>
      <c r="AA70" s="499">
        <v>0</v>
      </c>
      <c r="AB70" s="584">
        <f t="shared" si="0"/>
        <v>2.5709999999999997</v>
      </c>
      <c r="AC70" s="1043">
        <f t="shared" si="1"/>
        <v>6.2962962962962887</v>
      </c>
      <c r="AD70" s="1043">
        <f t="shared" si="2"/>
        <v>11.724137931034484</v>
      </c>
      <c r="AE70" s="1043">
        <f t="shared" si="3"/>
        <v>314.28571428571433</v>
      </c>
      <c r="AF70" s="1043" t="str">
        <f t="shared" si="4"/>
        <v>n/a</v>
      </c>
      <c r="AG70" s="1043" t="str">
        <f t="shared" si="5"/>
        <v>n/a</v>
      </c>
      <c r="AH70" s="1043" t="str">
        <f t="shared" si="6"/>
        <v>n/a</v>
      </c>
      <c r="AI70" s="1043" t="str">
        <f t="shared" si="7"/>
        <v>n/a</v>
      </c>
      <c r="AJ70" s="1043" t="str">
        <f t="shared" si="8"/>
        <v>n/a</v>
      </c>
      <c r="AK70" s="1043" t="str">
        <f t="shared" si="9"/>
        <v>n/a</v>
      </c>
      <c r="AL70" s="1043" t="str">
        <f t="shared" si="10"/>
        <v>n/a</v>
      </c>
      <c r="AM70" s="1043" t="str">
        <f t="shared" si="11"/>
        <v>n/a</v>
      </c>
      <c r="AN70" s="1043" t="str">
        <f t="shared" si="12"/>
        <v>n/a</v>
      </c>
      <c r="AO70" s="1043" t="str">
        <f t="shared" si="13"/>
        <v>n/a</v>
      </c>
      <c r="AP70" s="1043" t="str">
        <f t="shared" si="14"/>
        <v>n/a</v>
      </c>
      <c r="AQ70" s="1043" t="str">
        <f t="shared" si="15"/>
        <v>n/a</v>
      </c>
      <c r="AR70" s="1043" t="str">
        <f t="shared" si="16"/>
        <v>n/a</v>
      </c>
      <c r="AS70" s="1043" t="str">
        <f t="shared" si="17"/>
        <v>n/a</v>
      </c>
      <c r="AT70" s="1043" t="str">
        <f t="shared" si="18"/>
        <v>n/a</v>
      </c>
      <c r="AU70" s="1043" t="str">
        <f t="shared" si="19"/>
        <v>n/a</v>
      </c>
      <c r="AV70" s="1043" t="str">
        <f t="shared" si="20"/>
        <v>n/a</v>
      </c>
      <c r="AW70" s="1043" t="str">
        <f t="shared" si="21"/>
        <v>n/a</v>
      </c>
      <c r="AX70" s="1043" t="str">
        <f t="shared" si="22"/>
        <v>n/a</v>
      </c>
      <c r="AY70" s="1043">
        <f t="shared" si="23"/>
        <v>110.76871617101504</v>
      </c>
      <c r="AZ70" s="1043">
        <f t="shared" si="24"/>
        <v>176.27178378123037</v>
      </c>
    </row>
    <row r="71" spans="1:52" ht="11.25" customHeight="1" x14ac:dyDescent="0.2">
      <c r="A71" s="821" t="s">
        <v>407</v>
      </c>
      <c r="B71" s="820" t="s">
        <v>408</v>
      </c>
      <c r="C71" s="581">
        <v>2.3574999999999999</v>
      </c>
      <c r="D71" s="581">
        <v>2.2000000000000002</v>
      </c>
      <c r="E71" s="581">
        <v>1.9550000000000001</v>
      </c>
      <c r="F71" s="460">
        <v>1.78</v>
      </c>
      <c r="G71" s="584">
        <v>1.6199999999999999</v>
      </c>
      <c r="H71" s="581">
        <v>1.4650000000000001</v>
      </c>
      <c r="I71" s="581">
        <v>1.33</v>
      </c>
      <c r="J71" s="581">
        <v>1.21</v>
      </c>
      <c r="K71" s="581">
        <v>1.0900000000000001</v>
      </c>
      <c r="L71" s="888" t="s">
        <v>89</v>
      </c>
      <c r="M71" s="581">
        <v>0.96</v>
      </c>
      <c r="N71" s="459">
        <v>0.9</v>
      </c>
      <c r="O71" s="888"/>
      <c r="P71" s="472">
        <v>0.86</v>
      </c>
      <c r="Q71" s="472">
        <v>0.82</v>
      </c>
      <c r="R71" s="587">
        <v>0.4</v>
      </c>
      <c r="S71" s="583">
        <v>0</v>
      </c>
      <c r="T71" s="583">
        <v>0</v>
      </c>
      <c r="U71" s="583">
        <v>0</v>
      </c>
      <c r="V71" s="583">
        <v>0</v>
      </c>
      <c r="W71" s="583">
        <v>0</v>
      </c>
      <c r="X71" s="583">
        <v>0</v>
      </c>
      <c r="Y71" s="583">
        <v>0</v>
      </c>
      <c r="Z71" s="583">
        <v>0</v>
      </c>
      <c r="AA71" s="583">
        <v>0</v>
      </c>
      <c r="AB71" s="584">
        <f t="shared" ref="AB71:AB134" si="25">SUM(C71:AA71)</f>
        <v>18.947499999999998</v>
      </c>
      <c r="AC71" s="1043">
        <f t="shared" ref="AC71:AC134" si="26">IF(ISERROR((C71/D71-1)*100),"n/a",(C71/D71-1)*100)</f>
        <v>7.1590909090909038</v>
      </c>
      <c r="AD71" s="1043">
        <f t="shared" ref="AD71:AD134" si="27">IF(ISERROR((D71/E71-1)*100),"n/a",(D71/E71-1)*100)</f>
        <v>12.531969309462919</v>
      </c>
      <c r="AE71" s="1043">
        <f t="shared" ref="AE71:AE134" si="28">IF(ISERROR((E71/F71-1)*100),"n/a",(E71/F71-1)*100)</f>
        <v>9.8314606741572987</v>
      </c>
      <c r="AF71" s="1043">
        <f t="shared" ref="AF71:AF134" si="29">IF(ISERROR((F71/G71-1)*100),"n/a",(F71/G71-1)*100)</f>
        <v>9.8765432098765427</v>
      </c>
      <c r="AG71" s="1043">
        <f t="shared" ref="AG71:AG134" si="30">IF(ISERROR((G71/H71-1)*100),"n/a",(G71/H71-1)*100)</f>
        <v>10.580204778156975</v>
      </c>
      <c r="AH71" s="1043">
        <f t="shared" ref="AH71:AH134" si="31">IF(ISERROR((H71/I71-1)*100),"n/a",(H71/I71-1)*100)</f>
        <v>10.150375939849621</v>
      </c>
      <c r="AI71" s="1043">
        <f t="shared" ref="AI71:AI134" si="32">IF(ISERROR((I71/J71-1)*100),"n/a",(I71/J71-1)*100)</f>
        <v>9.9173553719008378</v>
      </c>
      <c r="AJ71" s="1043">
        <f t="shared" ref="AJ71:AJ134" si="33">IF(ISERROR((J71/K71-1)*100),"n/a",(J71/K71-1)*100)</f>
        <v>11.009174311926584</v>
      </c>
      <c r="AK71" s="1043">
        <f t="shared" ref="AK71:AK134" si="34">IF(ISERROR((K71/M71-1)*100),"n/a",(K71/M71-1)*100)</f>
        <v>13.541666666666675</v>
      </c>
      <c r="AL71" s="1043">
        <f t="shared" ref="AL71:AL134" si="35">IF(ISERROR((M71/N71-1)*100),"n/a",(M71/N71-1)*100)</f>
        <v>6.6666666666666652</v>
      </c>
      <c r="AM71" s="1043">
        <f t="shared" ref="AM71:AM134" si="36">IF(ISERROR((N71/P71-1)*100),"n/a",(N71/P71-1)*100)</f>
        <v>4.6511627906976827</v>
      </c>
      <c r="AN71" s="1043">
        <f t="shared" ref="AN71:AN134" si="37">IF(ISERROR((P71/Q71-1)*100),"n/a",(P71/Q71-1)*100)</f>
        <v>4.8780487804878092</v>
      </c>
      <c r="AO71" s="1043">
        <f t="shared" ref="AO71:AO134" si="38">IF(ISERROR((Q71/R71-1)*100),"n/a",(Q71/R71-1)*100)</f>
        <v>104.99999999999999</v>
      </c>
      <c r="AP71" s="1043" t="str">
        <f t="shared" ref="AP71:AP134" si="39">IF(ISERROR((R71/S71-1)*100),"n/a",(R71/S71-1)*100)</f>
        <v>n/a</v>
      </c>
      <c r="AQ71" s="1043" t="str">
        <f t="shared" ref="AQ71:AQ134" si="40">IF(ISERROR((S71/T71-1)*100),"n/a",(S71/T71-1)*100)</f>
        <v>n/a</v>
      </c>
      <c r="AR71" s="1043" t="str">
        <f t="shared" ref="AR71:AR134" si="41">IF(ISERROR((T71/U71-1)*100),"n/a",(T71/U71-1)*100)</f>
        <v>n/a</v>
      </c>
      <c r="AS71" s="1043" t="str">
        <f t="shared" ref="AS71:AS134" si="42">IF(ISERROR((U71/V71-1)*100),"n/a",(U71/V71-1)*100)</f>
        <v>n/a</v>
      </c>
      <c r="AT71" s="1043" t="str">
        <f t="shared" ref="AT71:AT134" si="43">IF(ISERROR((V71/W71-1)*100),"n/a",(V71/W71-1)*100)</f>
        <v>n/a</v>
      </c>
      <c r="AU71" s="1043" t="str">
        <f t="shared" ref="AU71:AU134" si="44">IF(ISERROR((W71/X71-1)*100),"n/a",(W71/X71-1)*100)</f>
        <v>n/a</v>
      </c>
      <c r="AV71" s="1043" t="str">
        <f t="shared" ref="AV71:AV134" si="45">IF(ISERROR((X71/Y71-1)*100),"n/a",(X71/Y71-1)*100)</f>
        <v>n/a</v>
      </c>
      <c r="AW71" s="1043" t="str">
        <f t="shared" ref="AW71:AW134" si="46">IF(ISERROR((Y71/Z71-1)*100),"n/a",(Y71/Z71-1)*100)</f>
        <v>n/a</v>
      </c>
      <c r="AX71" s="1043" t="str">
        <f t="shared" ref="AX71:AX134" si="47">IF(ISERROR((Z71/AA71-1)*100),"n/a",(Z71/AA71-1)*100)</f>
        <v>n/a</v>
      </c>
      <c r="AY71" s="1043">
        <f t="shared" ref="AY71:AY134" si="48">AVERAGE(AC71:AX71)</f>
        <v>16.599516877610807</v>
      </c>
      <c r="AZ71" s="1043">
        <f t="shared" ref="AZ71:AZ134" si="49">STDEV(AC71:AX71)</f>
        <v>26.697708472213801</v>
      </c>
    </row>
    <row r="72" spans="1:52" ht="11.25" customHeight="1" x14ac:dyDescent="0.2">
      <c r="A72" s="461" t="s">
        <v>128</v>
      </c>
      <c r="B72" s="820" t="s">
        <v>129</v>
      </c>
      <c r="C72" s="581">
        <v>1.4</v>
      </c>
      <c r="D72" s="581">
        <v>1.28</v>
      </c>
      <c r="E72" s="581">
        <v>1.1599999999999999</v>
      </c>
      <c r="F72" s="460">
        <v>1.06</v>
      </c>
      <c r="G72" s="584">
        <v>0.99399999999999999</v>
      </c>
      <c r="H72" s="581">
        <v>0.91400000000000003</v>
      </c>
      <c r="I72" s="581">
        <v>0.874</v>
      </c>
      <c r="J72" s="581">
        <v>0.83</v>
      </c>
      <c r="K72" s="581">
        <v>0.76</v>
      </c>
      <c r="L72" s="888"/>
      <c r="M72" s="581">
        <v>0.63500000000000001</v>
      </c>
      <c r="N72" s="459">
        <v>0.55000000000000004</v>
      </c>
      <c r="O72" s="888"/>
      <c r="P72" s="586">
        <v>0.52</v>
      </c>
      <c r="Q72" s="587">
        <v>0.505</v>
      </c>
      <c r="R72" s="583">
        <v>0.5</v>
      </c>
      <c r="S72" s="587">
        <v>0.47749999999999998</v>
      </c>
      <c r="T72" s="587">
        <v>0.46500000000000002</v>
      </c>
      <c r="U72" s="583">
        <v>0.45</v>
      </c>
      <c r="V72" s="587">
        <v>0.4425</v>
      </c>
      <c r="W72" s="587">
        <v>0.44</v>
      </c>
      <c r="X72" s="587">
        <v>0.43567</v>
      </c>
      <c r="Y72" s="583">
        <v>0.43334</v>
      </c>
      <c r="Z72" s="587">
        <v>0.42832999999999999</v>
      </c>
      <c r="AA72" s="587">
        <v>0.42665999999999998</v>
      </c>
      <c r="AB72" s="584">
        <f t="shared" si="25"/>
        <v>15.980999999999998</v>
      </c>
      <c r="AC72" s="1043">
        <f t="shared" si="26"/>
        <v>9.375</v>
      </c>
      <c r="AD72" s="1043">
        <f t="shared" si="27"/>
        <v>10.344827586206918</v>
      </c>
      <c r="AE72" s="1043">
        <f t="shared" si="28"/>
        <v>9.4339622641509422</v>
      </c>
      <c r="AF72" s="1043">
        <f t="shared" si="29"/>
        <v>6.6398390342052416</v>
      </c>
      <c r="AG72" s="1043">
        <f t="shared" si="30"/>
        <v>8.7527352297593009</v>
      </c>
      <c r="AH72" s="1043">
        <f t="shared" si="31"/>
        <v>4.5766590389016093</v>
      </c>
      <c r="AI72" s="1043">
        <f t="shared" si="32"/>
        <v>5.3012048192771166</v>
      </c>
      <c r="AJ72" s="1043">
        <f t="shared" si="33"/>
        <v>9.210526315789469</v>
      </c>
      <c r="AK72" s="1043">
        <f t="shared" si="34"/>
        <v>19.685039370078748</v>
      </c>
      <c r="AL72" s="1043">
        <f t="shared" si="35"/>
        <v>15.454545454545453</v>
      </c>
      <c r="AM72" s="1043">
        <f t="shared" si="36"/>
        <v>5.7692307692307709</v>
      </c>
      <c r="AN72" s="1043">
        <f t="shared" si="37"/>
        <v>2.9702970297029729</v>
      </c>
      <c r="AO72" s="1043">
        <f t="shared" si="38"/>
        <v>1.0000000000000009</v>
      </c>
      <c r="AP72" s="1043">
        <f t="shared" si="39"/>
        <v>4.7120418848167533</v>
      </c>
      <c r="AQ72" s="1043">
        <f t="shared" si="40"/>
        <v>2.6881720430107503</v>
      </c>
      <c r="AR72" s="1043">
        <f t="shared" si="41"/>
        <v>3.3333333333333437</v>
      </c>
      <c r="AS72" s="1043">
        <f t="shared" si="42"/>
        <v>1.6949152542372836</v>
      </c>
      <c r="AT72" s="1043">
        <f t="shared" si="43"/>
        <v>0.56818181818181213</v>
      </c>
      <c r="AU72" s="1043">
        <f t="shared" si="44"/>
        <v>0.9938715082516536</v>
      </c>
      <c r="AV72" s="1043">
        <f t="shared" si="45"/>
        <v>0.53768403563021483</v>
      </c>
      <c r="AW72" s="1043">
        <f t="shared" si="46"/>
        <v>1.1696589078514341</v>
      </c>
      <c r="AX72" s="1043">
        <f t="shared" si="47"/>
        <v>0.39141236581821115</v>
      </c>
      <c r="AY72" s="1043">
        <f t="shared" si="48"/>
        <v>5.6637790028627286</v>
      </c>
      <c r="AZ72" s="1043">
        <f t="shared" si="49"/>
        <v>5.1118267042202508</v>
      </c>
    </row>
    <row r="73" spans="1:52" ht="11.25" customHeight="1" x14ac:dyDescent="0.2">
      <c r="A73" s="588" t="s">
        <v>444</v>
      </c>
      <c r="B73" s="468" t="s">
        <v>445</v>
      </c>
      <c r="C73" s="581">
        <v>1.68</v>
      </c>
      <c r="D73" s="581">
        <v>1.64</v>
      </c>
      <c r="E73" s="581">
        <v>1.6</v>
      </c>
      <c r="F73" s="460">
        <v>1.56</v>
      </c>
      <c r="G73" s="471">
        <v>1.52</v>
      </c>
      <c r="H73" s="474">
        <v>1.4</v>
      </c>
      <c r="I73" s="474">
        <v>1.1599999999999999</v>
      </c>
      <c r="J73" s="474">
        <v>1.08</v>
      </c>
      <c r="K73" s="474">
        <v>1</v>
      </c>
      <c r="L73" s="963"/>
      <c r="M73" s="1106">
        <v>0.96</v>
      </c>
      <c r="N73" s="1101">
        <v>0.92</v>
      </c>
      <c r="O73" s="998"/>
      <c r="P73" s="471">
        <v>0.84</v>
      </c>
      <c r="Q73" s="476">
        <v>0.8</v>
      </c>
      <c r="R73" s="476">
        <v>0.74</v>
      </c>
      <c r="S73" s="476">
        <v>0.66</v>
      </c>
      <c r="T73" s="477">
        <v>0.6</v>
      </c>
      <c r="U73" s="476">
        <v>0.57499999999999996</v>
      </c>
      <c r="V73" s="476">
        <v>0.44500000000000001</v>
      </c>
      <c r="W73" s="476">
        <v>7.0000000000000007E-2</v>
      </c>
      <c r="X73" s="477">
        <v>0</v>
      </c>
      <c r="Y73" s="477">
        <v>0</v>
      </c>
      <c r="Z73" s="477">
        <v>0</v>
      </c>
      <c r="AA73" s="477">
        <v>0</v>
      </c>
      <c r="AB73" s="584">
        <f t="shared" si="25"/>
        <v>19.25</v>
      </c>
      <c r="AC73" s="1043">
        <f t="shared" si="26"/>
        <v>2.4390243902439046</v>
      </c>
      <c r="AD73" s="1043">
        <f t="shared" si="27"/>
        <v>2.4999999999999911</v>
      </c>
      <c r="AE73" s="1043">
        <f t="shared" si="28"/>
        <v>2.5641025641025772</v>
      </c>
      <c r="AF73" s="1043">
        <f t="shared" si="29"/>
        <v>2.6315789473684292</v>
      </c>
      <c r="AG73" s="1043">
        <f t="shared" si="30"/>
        <v>8.5714285714285854</v>
      </c>
      <c r="AH73" s="1043">
        <f t="shared" si="31"/>
        <v>20.68965517241379</v>
      </c>
      <c r="AI73" s="1043">
        <f t="shared" si="32"/>
        <v>7.4074074074073959</v>
      </c>
      <c r="AJ73" s="1043">
        <f t="shared" si="33"/>
        <v>8.0000000000000071</v>
      </c>
      <c r="AK73" s="1043">
        <f t="shared" si="34"/>
        <v>4.1666666666666741</v>
      </c>
      <c r="AL73" s="1043">
        <f t="shared" si="35"/>
        <v>4.3478260869565188</v>
      </c>
      <c r="AM73" s="1043">
        <f t="shared" si="36"/>
        <v>9.5238095238095344</v>
      </c>
      <c r="AN73" s="1043">
        <f t="shared" si="37"/>
        <v>4.9999999999999822</v>
      </c>
      <c r="AO73" s="1043">
        <f t="shared" si="38"/>
        <v>8.1081081081081141</v>
      </c>
      <c r="AP73" s="1043">
        <f t="shared" si="39"/>
        <v>12.12121212121211</v>
      </c>
      <c r="AQ73" s="1043">
        <f t="shared" si="40"/>
        <v>10.000000000000009</v>
      </c>
      <c r="AR73" s="1043">
        <f t="shared" si="41"/>
        <v>4.3478260869565188</v>
      </c>
      <c r="AS73" s="1043">
        <f t="shared" si="42"/>
        <v>29.213483146067396</v>
      </c>
      <c r="AT73" s="1043">
        <f t="shared" si="43"/>
        <v>535.71428571428567</v>
      </c>
      <c r="AU73" s="1043" t="str">
        <f t="shared" si="44"/>
        <v>n/a</v>
      </c>
      <c r="AV73" s="1043" t="str">
        <f t="shared" si="45"/>
        <v>n/a</v>
      </c>
      <c r="AW73" s="1043" t="str">
        <f t="shared" si="46"/>
        <v>n/a</v>
      </c>
      <c r="AX73" s="1043" t="str">
        <f t="shared" si="47"/>
        <v>n/a</v>
      </c>
      <c r="AY73" s="1043">
        <f t="shared" si="48"/>
        <v>37.630356361501512</v>
      </c>
      <c r="AZ73" s="1043">
        <f t="shared" si="49"/>
        <v>124.49523321222088</v>
      </c>
    </row>
    <row r="74" spans="1:52" ht="11.25" customHeight="1" x14ac:dyDescent="0.2">
      <c r="A74" s="839" t="s">
        <v>4607</v>
      </c>
      <c r="B74" s="820" t="s">
        <v>4606</v>
      </c>
      <c r="C74" s="581">
        <v>1.7150000000000001</v>
      </c>
      <c r="D74" s="581">
        <v>1.66</v>
      </c>
      <c r="E74" s="581">
        <v>1.5700000000000003</v>
      </c>
      <c r="F74" s="460">
        <v>1.33</v>
      </c>
      <c r="G74" s="586">
        <v>1.05</v>
      </c>
      <c r="H74" s="498">
        <v>0.45299999999999996</v>
      </c>
      <c r="I74" s="581">
        <v>1.4292000000000002</v>
      </c>
      <c r="J74" s="581">
        <v>0.25919999999999999</v>
      </c>
      <c r="K74" s="498">
        <v>0</v>
      </c>
      <c r="L74" s="1004"/>
      <c r="M74" s="498">
        <v>0</v>
      </c>
      <c r="N74" s="501">
        <v>0</v>
      </c>
      <c r="O74" s="1004"/>
      <c r="P74" s="501">
        <v>0</v>
      </c>
      <c r="Q74" s="539">
        <v>0</v>
      </c>
      <c r="R74" s="499">
        <v>0</v>
      </c>
      <c r="S74" s="499">
        <v>0</v>
      </c>
      <c r="T74" s="499">
        <v>0</v>
      </c>
      <c r="U74" s="499">
        <v>0</v>
      </c>
      <c r="V74" s="499">
        <v>0</v>
      </c>
      <c r="W74" s="499">
        <v>0</v>
      </c>
      <c r="X74" s="499">
        <v>0</v>
      </c>
      <c r="Y74" s="499">
        <v>0</v>
      </c>
      <c r="Z74" s="499">
        <v>0</v>
      </c>
      <c r="AA74" s="499">
        <v>0</v>
      </c>
      <c r="AB74" s="584">
        <f t="shared" si="25"/>
        <v>9.4664000000000001</v>
      </c>
      <c r="AC74" s="1043">
        <f t="shared" si="26"/>
        <v>3.3132530120482118</v>
      </c>
      <c r="AD74" s="1043">
        <f t="shared" si="27"/>
        <v>5.7324840764330975</v>
      </c>
      <c r="AE74" s="1043">
        <f t="shared" si="28"/>
        <v>18.045112781954909</v>
      </c>
      <c r="AF74" s="1043">
        <f t="shared" si="29"/>
        <v>26.666666666666661</v>
      </c>
      <c r="AG74" s="1043">
        <f t="shared" si="30"/>
        <v>131.78807947019871</v>
      </c>
      <c r="AH74" s="1043">
        <f t="shared" si="31"/>
        <v>-68.303946263643994</v>
      </c>
      <c r="AI74" s="1043">
        <f t="shared" si="32"/>
        <v>451.38888888888903</v>
      </c>
      <c r="AJ74" s="1043" t="str">
        <f t="shared" si="33"/>
        <v>n/a</v>
      </c>
      <c r="AK74" s="1043" t="str">
        <f t="shared" si="34"/>
        <v>n/a</v>
      </c>
      <c r="AL74" s="1043" t="str">
        <f t="shared" si="35"/>
        <v>n/a</v>
      </c>
      <c r="AM74" s="1043" t="str">
        <f t="shared" si="36"/>
        <v>n/a</v>
      </c>
      <c r="AN74" s="1043" t="str">
        <f t="shared" si="37"/>
        <v>n/a</v>
      </c>
      <c r="AO74" s="1043" t="str">
        <f t="shared" si="38"/>
        <v>n/a</v>
      </c>
      <c r="AP74" s="1043" t="str">
        <f t="shared" si="39"/>
        <v>n/a</v>
      </c>
      <c r="AQ74" s="1043" t="str">
        <f t="shared" si="40"/>
        <v>n/a</v>
      </c>
      <c r="AR74" s="1043" t="str">
        <f t="shared" si="41"/>
        <v>n/a</v>
      </c>
      <c r="AS74" s="1043" t="str">
        <f t="shared" si="42"/>
        <v>n/a</v>
      </c>
      <c r="AT74" s="1043" t="str">
        <f t="shared" si="43"/>
        <v>n/a</v>
      </c>
      <c r="AU74" s="1043" t="str">
        <f t="shared" si="44"/>
        <v>n/a</v>
      </c>
      <c r="AV74" s="1043" t="str">
        <f t="shared" si="45"/>
        <v>n/a</v>
      </c>
      <c r="AW74" s="1043" t="str">
        <f t="shared" si="46"/>
        <v>n/a</v>
      </c>
      <c r="AX74" s="1043" t="str">
        <f t="shared" si="47"/>
        <v>n/a</v>
      </c>
      <c r="AY74" s="1043">
        <f t="shared" si="48"/>
        <v>81.232934090363798</v>
      </c>
      <c r="AZ74" s="1043">
        <f t="shared" si="49"/>
        <v>173.52929874476683</v>
      </c>
    </row>
    <row r="75" spans="1:52" ht="11.25" customHeight="1" x14ac:dyDescent="0.2">
      <c r="A75" s="506" t="s">
        <v>4058</v>
      </c>
      <c r="B75" s="820" t="s">
        <v>1897</v>
      </c>
      <c r="C75" s="581">
        <v>0.78</v>
      </c>
      <c r="D75" s="581">
        <v>0.72</v>
      </c>
      <c r="E75" s="581">
        <v>0.66</v>
      </c>
      <c r="F75" s="460">
        <v>0.54</v>
      </c>
      <c r="G75" s="1061">
        <v>0.39</v>
      </c>
      <c r="H75" s="590">
        <v>0.25</v>
      </c>
      <c r="I75" s="590">
        <v>0.2</v>
      </c>
      <c r="J75" s="590">
        <v>0.12</v>
      </c>
      <c r="K75" s="605">
        <v>0.04</v>
      </c>
      <c r="L75" s="483"/>
      <c r="M75" s="605">
        <v>0.04</v>
      </c>
      <c r="N75" s="1063">
        <v>0.04</v>
      </c>
      <c r="O75" s="483"/>
      <c r="P75" s="1064">
        <v>0.04</v>
      </c>
      <c r="Q75" s="1064">
        <v>0.04</v>
      </c>
      <c r="R75" s="797">
        <v>2.88</v>
      </c>
      <c r="S75" s="797">
        <v>2.4</v>
      </c>
      <c r="T75" s="797">
        <v>2.12</v>
      </c>
      <c r="U75" s="797">
        <v>1.9</v>
      </c>
      <c r="V75" s="797">
        <v>1.7</v>
      </c>
      <c r="W75" s="797">
        <v>1.44</v>
      </c>
      <c r="X75" s="797">
        <v>1.22</v>
      </c>
      <c r="Y75" s="797">
        <v>1.1399999999999999</v>
      </c>
      <c r="Z75" s="797">
        <v>1.03</v>
      </c>
      <c r="AA75" s="797">
        <v>0.92500000000000004</v>
      </c>
      <c r="AB75" s="584">
        <f t="shared" si="25"/>
        <v>20.615000000000002</v>
      </c>
      <c r="AC75" s="1043">
        <f t="shared" si="26"/>
        <v>8.3333333333333481</v>
      </c>
      <c r="AD75" s="1043">
        <f t="shared" si="27"/>
        <v>9.0909090909090828</v>
      </c>
      <c r="AE75" s="1043">
        <f t="shared" si="28"/>
        <v>22.222222222222211</v>
      </c>
      <c r="AF75" s="1043">
        <f t="shared" si="29"/>
        <v>38.46153846153846</v>
      </c>
      <c r="AG75" s="1043">
        <f t="shared" si="30"/>
        <v>56.000000000000007</v>
      </c>
      <c r="AH75" s="1043">
        <f t="shared" si="31"/>
        <v>25</v>
      </c>
      <c r="AI75" s="1043">
        <f t="shared" si="32"/>
        <v>66.666666666666671</v>
      </c>
      <c r="AJ75" s="1043">
        <f t="shared" si="33"/>
        <v>200</v>
      </c>
      <c r="AK75" s="1043">
        <f t="shared" si="34"/>
        <v>0</v>
      </c>
      <c r="AL75" s="1043">
        <f t="shared" si="35"/>
        <v>0</v>
      </c>
      <c r="AM75" s="1043">
        <f t="shared" si="36"/>
        <v>0</v>
      </c>
      <c r="AN75" s="1043">
        <f t="shared" si="37"/>
        <v>0</v>
      </c>
      <c r="AO75" s="1043">
        <f t="shared" si="38"/>
        <v>-98.611111111111114</v>
      </c>
      <c r="AP75" s="1043">
        <f t="shared" si="39"/>
        <v>19.999999999999996</v>
      </c>
      <c r="AQ75" s="1043">
        <f t="shared" si="40"/>
        <v>13.207547169811317</v>
      </c>
      <c r="AR75" s="1043">
        <f t="shared" si="41"/>
        <v>11.578947368421066</v>
      </c>
      <c r="AS75" s="1043">
        <f t="shared" si="42"/>
        <v>11.764705882352944</v>
      </c>
      <c r="AT75" s="1043">
        <f t="shared" si="43"/>
        <v>18.055555555555557</v>
      </c>
      <c r="AU75" s="1043">
        <f t="shared" si="44"/>
        <v>18.032786885245898</v>
      </c>
      <c r="AV75" s="1043">
        <f t="shared" si="45"/>
        <v>7.0175438596491224</v>
      </c>
      <c r="AW75" s="1043">
        <f t="shared" si="46"/>
        <v>10.679611650485432</v>
      </c>
      <c r="AX75" s="1043">
        <f t="shared" si="47"/>
        <v>11.351351351351347</v>
      </c>
      <c r="AY75" s="1043">
        <f t="shared" si="48"/>
        <v>20.402345835746875</v>
      </c>
      <c r="AZ75" s="1043">
        <f t="shared" si="49"/>
        <v>50.089174494403231</v>
      </c>
    </row>
    <row r="76" spans="1:52" ht="11.25" customHeight="1" x14ac:dyDescent="0.2">
      <c r="A76" s="458" t="s">
        <v>973</v>
      </c>
      <c r="B76" s="820" t="s">
        <v>974</v>
      </c>
      <c r="C76" s="581">
        <v>1.48</v>
      </c>
      <c r="D76" s="581">
        <v>1.24</v>
      </c>
      <c r="E76" s="581">
        <v>0.96</v>
      </c>
      <c r="F76" s="460">
        <v>0.76</v>
      </c>
      <c r="G76" s="586">
        <v>0.68</v>
      </c>
      <c r="H76" s="581">
        <v>0.6</v>
      </c>
      <c r="I76" s="581">
        <v>0.52</v>
      </c>
      <c r="J76" s="581">
        <v>0.43</v>
      </c>
      <c r="K76" s="581">
        <v>0.39</v>
      </c>
      <c r="L76" s="888"/>
      <c r="M76" s="581">
        <v>0.36</v>
      </c>
      <c r="N76" s="585">
        <v>0</v>
      </c>
      <c r="O76" s="888"/>
      <c r="P76" s="582">
        <v>0</v>
      </c>
      <c r="Q76" s="582">
        <v>0</v>
      </c>
      <c r="R76" s="583">
        <v>0</v>
      </c>
      <c r="S76" s="583">
        <v>0</v>
      </c>
      <c r="T76" s="583">
        <v>0</v>
      </c>
      <c r="U76" s="583">
        <v>0</v>
      </c>
      <c r="V76" s="583">
        <v>0</v>
      </c>
      <c r="W76" s="583">
        <v>0</v>
      </c>
      <c r="X76" s="583">
        <v>0</v>
      </c>
      <c r="Y76" s="583">
        <v>0</v>
      </c>
      <c r="Z76" s="583">
        <v>0</v>
      </c>
      <c r="AA76" s="583">
        <v>0</v>
      </c>
      <c r="AB76" s="584">
        <f t="shared" si="25"/>
        <v>7.4199999999999982</v>
      </c>
      <c r="AC76" s="1043">
        <f t="shared" si="26"/>
        <v>19.354838709677423</v>
      </c>
      <c r="AD76" s="1043">
        <f t="shared" si="27"/>
        <v>29.166666666666675</v>
      </c>
      <c r="AE76" s="1043">
        <f t="shared" si="28"/>
        <v>26.315789473684205</v>
      </c>
      <c r="AF76" s="1043">
        <f t="shared" si="29"/>
        <v>11.764705882352944</v>
      </c>
      <c r="AG76" s="1043">
        <f t="shared" si="30"/>
        <v>13.333333333333353</v>
      </c>
      <c r="AH76" s="1043">
        <f t="shared" si="31"/>
        <v>15.384615384615374</v>
      </c>
      <c r="AI76" s="1043">
        <f t="shared" si="32"/>
        <v>20.930232558139551</v>
      </c>
      <c r="AJ76" s="1043">
        <f t="shared" si="33"/>
        <v>10.256410256410241</v>
      </c>
      <c r="AK76" s="1043">
        <f t="shared" si="34"/>
        <v>8.3333333333333481</v>
      </c>
      <c r="AL76" s="1043" t="str">
        <f t="shared" si="35"/>
        <v>n/a</v>
      </c>
      <c r="AM76" s="1043" t="str">
        <f t="shared" si="36"/>
        <v>n/a</v>
      </c>
      <c r="AN76" s="1043" t="str">
        <f t="shared" si="37"/>
        <v>n/a</v>
      </c>
      <c r="AO76" s="1043" t="str">
        <f t="shared" si="38"/>
        <v>n/a</v>
      </c>
      <c r="AP76" s="1043" t="str">
        <f t="shared" si="39"/>
        <v>n/a</v>
      </c>
      <c r="AQ76" s="1043" t="str">
        <f t="shared" si="40"/>
        <v>n/a</v>
      </c>
      <c r="AR76" s="1043" t="str">
        <f t="shared" si="41"/>
        <v>n/a</v>
      </c>
      <c r="AS76" s="1043" t="str">
        <f t="shared" si="42"/>
        <v>n/a</v>
      </c>
      <c r="AT76" s="1043" t="str">
        <f t="shared" si="43"/>
        <v>n/a</v>
      </c>
      <c r="AU76" s="1043" t="str">
        <f t="shared" si="44"/>
        <v>n/a</v>
      </c>
      <c r="AV76" s="1043" t="str">
        <f t="shared" si="45"/>
        <v>n/a</v>
      </c>
      <c r="AW76" s="1043" t="str">
        <f t="shared" si="46"/>
        <v>n/a</v>
      </c>
      <c r="AX76" s="1043" t="str">
        <f t="shared" si="47"/>
        <v>n/a</v>
      </c>
      <c r="AY76" s="1043">
        <f t="shared" si="48"/>
        <v>17.204436177579236</v>
      </c>
      <c r="AZ76" s="1043">
        <f t="shared" si="49"/>
        <v>7.2411746922409401</v>
      </c>
    </row>
    <row r="77" spans="1:52" ht="11.25" customHeight="1" x14ac:dyDescent="0.2">
      <c r="A77" s="820" t="s">
        <v>987</v>
      </c>
      <c r="B77" s="803" t="s">
        <v>988</v>
      </c>
      <c r="C77" s="581">
        <v>0.52</v>
      </c>
      <c r="D77" s="581">
        <v>0.48</v>
      </c>
      <c r="E77" s="581">
        <v>0.42666666666666669</v>
      </c>
      <c r="F77" s="460">
        <v>0.39999999999999997</v>
      </c>
      <c r="G77" s="584">
        <v>0.37333333333333335</v>
      </c>
      <c r="H77" s="581">
        <v>0.34666666666666668</v>
      </c>
      <c r="I77" s="581">
        <v>0.3155533333333333</v>
      </c>
      <c r="J77" s="581">
        <v>0.28445333333333334</v>
      </c>
      <c r="K77" s="581">
        <v>0.26023333333333332</v>
      </c>
      <c r="L77" s="888">
        <v>0</v>
      </c>
      <c r="M77" s="581">
        <v>0.22387333333333329</v>
      </c>
      <c r="N77" s="585">
        <v>0.19914666666666667</v>
      </c>
      <c r="O77" s="888">
        <v>0</v>
      </c>
      <c r="P77" s="492">
        <v>0.19914666666666667</v>
      </c>
      <c r="Q77" s="492">
        <v>0.19914666666666667</v>
      </c>
      <c r="R77" s="587">
        <v>0.19532000000000002</v>
      </c>
      <c r="S77" s="587">
        <v>0.17873333333333333</v>
      </c>
      <c r="T77" s="587">
        <v>0.14809333333333333</v>
      </c>
      <c r="U77" s="583">
        <v>0.10043333333333333</v>
      </c>
      <c r="V77" s="583">
        <v>0.10780666666666666</v>
      </c>
      <c r="W77" s="587">
        <v>0.11573333333333331</v>
      </c>
      <c r="X77" s="583">
        <v>0.11346666666666666</v>
      </c>
      <c r="Y77" s="583">
        <v>0.11346666666666666</v>
      </c>
      <c r="Z77" s="587">
        <v>0.11176666666666667</v>
      </c>
      <c r="AA77" s="583">
        <v>0.11120000000000001</v>
      </c>
      <c r="AB77" s="584">
        <f t="shared" si="25"/>
        <v>5.5242400000000007</v>
      </c>
      <c r="AC77" s="1043">
        <f t="shared" si="26"/>
        <v>8.3333333333333481</v>
      </c>
      <c r="AD77" s="1043">
        <f t="shared" si="27"/>
        <v>12.499999999999979</v>
      </c>
      <c r="AE77" s="1043">
        <f t="shared" si="28"/>
        <v>6.6666666666666874</v>
      </c>
      <c r="AF77" s="1043">
        <f t="shared" si="29"/>
        <v>7.1428571428571397</v>
      </c>
      <c r="AG77" s="1043">
        <f t="shared" si="30"/>
        <v>7.6923076923076872</v>
      </c>
      <c r="AH77" s="1043">
        <f t="shared" si="31"/>
        <v>9.8599285910464296</v>
      </c>
      <c r="AI77" s="1043">
        <f t="shared" si="32"/>
        <v>10.933252085872303</v>
      </c>
      <c r="AJ77" s="1043">
        <f t="shared" si="33"/>
        <v>9.3070321506340647</v>
      </c>
      <c r="AK77" s="1043">
        <f t="shared" si="34"/>
        <v>16.241326940829648</v>
      </c>
      <c r="AL77" s="1043">
        <f t="shared" si="35"/>
        <v>12.416309587573625</v>
      </c>
      <c r="AM77" s="1043">
        <f t="shared" si="36"/>
        <v>0</v>
      </c>
      <c r="AN77" s="1043">
        <f t="shared" si="37"/>
        <v>0</v>
      </c>
      <c r="AO77" s="1043">
        <f t="shared" si="38"/>
        <v>1.9591781008942544</v>
      </c>
      <c r="AP77" s="1043">
        <f t="shared" si="39"/>
        <v>9.2801193584483457</v>
      </c>
      <c r="AQ77" s="1043">
        <f t="shared" si="40"/>
        <v>20.68965517241379</v>
      </c>
      <c r="AR77" s="1043">
        <f t="shared" si="41"/>
        <v>47.454364420843007</v>
      </c>
      <c r="AS77" s="1043">
        <f t="shared" si="42"/>
        <v>-6.8394038711273257</v>
      </c>
      <c r="AT77" s="1043">
        <f t="shared" si="43"/>
        <v>-6.849078341013815</v>
      </c>
      <c r="AU77" s="1043">
        <f t="shared" si="44"/>
        <v>1.9976498237367579</v>
      </c>
      <c r="AV77" s="1043">
        <f t="shared" si="45"/>
        <v>0</v>
      </c>
      <c r="AW77" s="1043">
        <f t="shared" si="46"/>
        <v>1.5210259469132126</v>
      </c>
      <c r="AX77" s="1043">
        <f t="shared" si="47"/>
        <v>0.50959232613907446</v>
      </c>
      <c r="AY77" s="1043">
        <f t="shared" si="48"/>
        <v>7.7643689603803745</v>
      </c>
      <c r="AZ77" s="1043">
        <f t="shared" si="49"/>
        <v>11.224040267256427</v>
      </c>
    </row>
    <row r="78" spans="1:52" ht="11.25" customHeight="1" x14ac:dyDescent="0.2">
      <c r="A78" s="820" t="s">
        <v>446</v>
      </c>
      <c r="B78" s="820" t="s">
        <v>447</v>
      </c>
      <c r="C78" s="581">
        <v>1.38</v>
      </c>
      <c r="D78" s="581">
        <v>1.3</v>
      </c>
      <c r="E78" s="581">
        <v>1.22</v>
      </c>
      <c r="F78" s="460">
        <v>0.93</v>
      </c>
      <c r="G78" s="584">
        <v>0.78</v>
      </c>
      <c r="H78" s="581">
        <v>0.73</v>
      </c>
      <c r="I78" s="581">
        <v>0.69</v>
      </c>
      <c r="J78" s="581">
        <v>0.63500000000000001</v>
      </c>
      <c r="K78" s="581">
        <v>0.59</v>
      </c>
      <c r="L78" s="888"/>
      <c r="M78" s="581">
        <v>0.55000000000000004</v>
      </c>
      <c r="N78" s="459">
        <v>0.51</v>
      </c>
      <c r="O78" s="888"/>
      <c r="P78" s="472">
        <v>0.47</v>
      </c>
      <c r="Q78" s="472">
        <v>0.44500000000000001</v>
      </c>
      <c r="R78" s="587">
        <v>0.41</v>
      </c>
      <c r="S78" s="587">
        <v>0.37</v>
      </c>
      <c r="T78" s="587">
        <v>0.33</v>
      </c>
      <c r="U78" s="587">
        <v>0.28999999999999998</v>
      </c>
      <c r="V78" s="587">
        <v>0.25750000000000001</v>
      </c>
      <c r="W78" s="587">
        <v>0.22750000000000001</v>
      </c>
      <c r="X78" s="587">
        <v>0.19</v>
      </c>
      <c r="Y78" s="587">
        <v>0.18</v>
      </c>
      <c r="Z78" s="587">
        <v>0.16</v>
      </c>
      <c r="AA78" s="587">
        <v>0.125</v>
      </c>
      <c r="AB78" s="584">
        <f t="shared" si="25"/>
        <v>12.769999999999998</v>
      </c>
      <c r="AC78" s="1043">
        <f t="shared" si="26"/>
        <v>6.153846153846132</v>
      </c>
      <c r="AD78" s="1043">
        <f t="shared" si="27"/>
        <v>6.5573770491803351</v>
      </c>
      <c r="AE78" s="1043">
        <f t="shared" si="28"/>
        <v>31.182795698924725</v>
      </c>
      <c r="AF78" s="1043">
        <f t="shared" si="29"/>
        <v>19.23076923076923</v>
      </c>
      <c r="AG78" s="1043">
        <f t="shared" si="30"/>
        <v>6.8493150684931559</v>
      </c>
      <c r="AH78" s="1043">
        <f t="shared" si="31"/>
        <v>5.7971014492753659</v>
      </c>
      <c r="AI78" s="1043">
        <f t="shared" si="32"/>
        <v>8.6614173228346303</v>
      </c>
      <c r="AJ78" s="1043">
        <f t="shared" si="33"/>
        <v>7.6271186440677985</v>
      </c>
      <c r="AK78" s="1043">
        <f t="shared" si="34"/>
        <v>7.2727272727272529</v>
      </c>
      <c r="AL78" s="1043">
        <f t="shared" si="35"/>
        <v>7.8431372549019773</v>
      </c>
      <c r="AM78" s="1043">
        <f t="shared" si="36"/>
        <v>8.5106382978723527</v>
      </c>
      <c r="AN78" s="1043">
        <f t="shared" si="37"/>
        <v>5.6179775280898792</v>
      </c>
      <c r="AO78" s="1043">
        <f t="shared" si="38"/>
        <v>8.5365853658536661</v>
      </c>
      <c r="AP78" s="1043">
        <f t="shared" si="39"/>
        <v>10.810810810810811</v>
      </c>
      <c r="AQ78" s="1043">
        <f t="shared" si="40"/>
        <v>12.12121212121211</v>
      </c>
      <c r="AR78" s="1043">
        <f t="shared" si="41"/>
        <v>13.793103448275868</v>
      </c>
      <c r="AS78" s="1043">
        <f t="shared" si="42"/>
        <v>12.621359223300965</v>
      </c>
      <c r="AT78" s="1043">
        <f t="shared" si="43"/>
        <v>13.186813186813184</v>
      </c>
      <c r="AU78" s="1043">
        <f t="shared" si="44"/>
        <v>19.736842105263165</v>
      </c>
      <c r="AV78" s="1043">
        <f t="shared" si="45"/>
        <v>5.555555555555558</v>
      </c>
      <c r="AW78" s="1043">
        <f t="shared" si="46"/>
        <v>12.5</v>
      </c>
      <c r="AX78" s="1043">
        <f t="shared" si="47"/>
        <v>28.000000000000004</v>
      </c>
      <c r="AY78" s="1043">
        <f t="shared" si="48"/>
        <v>11.73484103582128</v>
      </c>
      <c r="AZ78" s="1043">
        <f t="shared" si="49"/>
        <v>7.0589229563199973</v>
      </c>
    </row>
    <row r="79" spans="1:52" ht="11.25" customHeight="1" x14ac:dyDescent="0.2">
      <c r="A79" s="509" t="s">
        <v>1909</v>
      </c>
      <c r="B79" s="803" t="s">
        <v>1910</v>
      </c>
      <c r="C79" s="581">
        <v>1.05</v>
      </c>
      <c r="D79" s="581">
        <v>0.92999999999999994</v>
      </c>
      <c r="E79" s="581">
        <v>0.82000000000000006</v>
      </c>
      <c r="F79" s="460">
        <v>0.70000000000000007</v>
      </c>
      <c r="G79" s="584">
        <v>0.58000000000000007</v>
      </c>
      <c r="H79" s="498">
        <v>0.49</v>
      </c>
      <c r="I79" s="498">
        <v>1.675</v>
      </c>
      <c r="J79" s="581">
        <v>2.02</v>
      </c>
      <c r="K79" s="581">
        <v>1.88</v>
      </c>
      <c r="L79" s="1036"/>
      <c r="M79" s="581">
        <v>1.4550000000000001</v>
      </c>
      <c r="N79" s="459">
        <v>1.24</v>
      </c>
      <c r="O79" s="1036"/>
      <c r="P79" s="490">
        <v>1.1599999999999999</v>
      </c>
      <c r="Q79" s="490">
        <v>1.04</v>
      </c>
      <c r="R79" s="583">
        <v>0.87</v>
      </c>
      <c r="S79" s="587">
        <v>1.0845</v>
      </c>
      <c r="T79" s="583">
        <v>0.58199999999999996</v>
      </c>
      <c r="U79" s="499">
        <v>0.58199999999999996</v>
      </c>
      <c r="V79" s="499">
        <v>0.58199999999999996</v>
      </c>
      <c r="W79" s="499">
        <v>0.58199999999999996</v>
      </c>
      <c r="X79" s="499">
        <v>0.58199999999999996</v>
      </c>
      <c r="Y79" s="499">
        <v>0.58199999999999996</v>
      </c>
      <c r="Z79" s="583">
        <v>0.14549999999999999</v>
      </c>
      <c r="AA79" s="499">
        <v>0.58199999999999996</v>
      </c>
      <c r="AB79" s="584">
        <f t="shared" si="25"/>
        <v>21.214000000000002</v>
      </c>
      <c r="AC79" s="1043">
        <f t="shared" si="26"/>
        <v>12.903225806451623</v>
      </c>
      <c r="AD79" s="1043">
        <f t="shared" si="27"/>
        <v>13.414634146341452</v>
      </c>
      <c r="AE79" s="1043">
        <f t="shared" si="28"/>
        <v>17.142857142857149</v>
      </c>
      <c r="AF79" s="1043">
        <f t="shared" si="29"/>
        <v>20.68965517241379</v>
      </c>
      <c r="AG79" s="1043">
        <f t="shared" si="30"/>
        <v>18.36734693877553</v>
      </c>
      <c r="AH79" s="1043">
        <f t="shared" si="31"/>
        <v>-70.746268656716424</v>
      </c>
      <c r="AI79" s="1043">
        <f t="shared" si="32"/>
        <v>-17.079207920792083</v>
      </c>
      <c r="AJ79" s="1043">
        <f t="shared" si="33"/>
        <v>7.4468085106383031</v>
      </c>
      <c r="AK79" s="1043">
        <f t="shared" si="34"/>
        <v>29.209621993127133</v>
      </c>
      <c r="AL79" s="1043">
        <f t="shared" si="35"/>
        <v>17.338709677419352</v>
      </c>
      <c r="AM79" s="1043">
        <f t="shared" si="36"/>
        <v>6.8965517241379448</v>
      </c>
      <c r="AN79" s="1043">
        <f t="shared" si="37"/>
        <v>11.538461538461519</v>
      </c>
      <c r="AO79" s="1043">
        <f t="shared" si="38"/>
        <v>19.540229885057482</v>
      </c>
      <c r="AP79" s="1043">
        <f t="shared" si="39"/>
        <v>-19.778699861687411</v>
      </c>
      <c r="AQ79" s="1043">
        <f t="shared" si="40"/>
        <v>86.340206185567041</v>
      </c>
      <c r="AR79" s="1043">
        <f t="shared" si="41"/>
        <v>0</v>
      </c>
      <c r="AS79" s="1043">
        <f t="shared" si="42"/>
        <v>0</v>
      </c>
      <c r="AT79" s="1043">
        <f t="shared" si="43"/>
        <v>0</v>
      </c>
      <c r="AU79" s="1043">
        <f t="shared" si="44"/>
        <v>0</v>
      </c>
      <c r="AV79" s="1043">
        <f t="shared" si="45"/>
        <v>0</v>
      </c>
      <c r="AW79" s="1043">
        <f t="shared" si="46"/>
        <v>300</v>
      </c>
      <c r="AX79" s="1043">
        <f t="shared" si="47"/>
        <v>-75</v>
      </c>
      <c r="AY79" s="1043">
        <f t="shared" si="48"/>
        <v>17.192006012820563</v>
      </c>
      <c r="AZ79" s="1043">
        <f t="shared" si="49"/>
        <v>70.859580083179836</v>
      </c>
    </row>
    <row r="80" spans="1:52" ht="11.25" customHeight="1" x14ac:dyDescent="0.2">
      <c r="A80" s="458" t="s">
        <v>456</v>
      </c>
      <c r="B80" s="803" t="s">
        <v>457</v>
      </c>
      <c r="C80" s="581">
        <v>2.65</v>
      </c>
      <c r="D80" s="581">
        <v>2.15</v>
      </c>
      <c r="E80" s="581">
        <v>1.95</v>
      </c>
      <c r="F80" s="460">
        <v>1.8</v>
      </c>
      <c r="G80" s="460">
        <v>1.36</v>
      </c>
      <c r="H80" s="581">
        <v>1.1200000000000001</v>
      </c>
      <c r="I80" s="581">
        <v>0.92</v>
      </c>
      <c r="J80" s="581">
        <v>0.72</v>
      </c>
      <c r="K80" s="463">
        <v>0.68</v>
      </c>
      <c r="L80" s="888"/>
      <c r="M80" s="581">
        <v>0.65</v>
      </c>
      <c r="N80" s="459">
        <v>0.61</v>
      </c>
      <c r="O80" s="888"/>
      <c r="P80" s="472">
        <v>0.56999999999999995</v>
      </c>
      <c r="Q80" s="582">
        <v>0.56000000000000005</v>
      </c>
      <c r="R80" s="587">
        <v>0.53</v>
      </c>
      <c r="S80" s="587">
        <v>0.43</v>
      </c>
      <c r="T80" s="587">
        <v>0.34</v>
      </c>
      <c r="U80" s="587">
        <v>0.29999000000000003</v>
      </c>
      <c r="V80" s="587">
        <v>0.27334000000000003</v>
      </c>
      <c r="W80" s="583">
        <v>0</v>
      </c>
      <c r="X80" s="583">
        <v>0</v>
      </c>
      <c r="Y80" s="583">
        <v>0</v>
      </c>
      <c r="Z80" s="583">
        <v>0</v>
      </c>
      <c r="AA80" s="583">
        <v>0</v>
      </c>
      <c r="AB80" s="584">
        <f t="shared" si="25"/>
        <v>17.613330000000005</v>
      </c>
      <c r="AC80" s="1043">
        <f t="shared" si="26"/>
        <v>23.255813953488371</v>
      </c>
      <c r="AD80" s="1043">
        <f t="shared" si="27"/>
        <v>10.256410256410264</v>
      </c>
      <c r="AE80" s="1043">
        <f t="shared" si="28"/>
        <v>8.333333333333325</v>
      </c>
      <c r="AF80" s="1043">
        <f t="shared" si="29"/>
        <v>32.352941176470587</v>
      </c>
      <c r="AG80" s="1043">
        <f t="shared" si="30"/>
        <v>21.42857142857142</v>
      </c>
      <c r="AH80" s="1043">
        <f t="shared" si="31"/>
        <v>21.739130434782616</v>
      </c>
      <c r="AI80" s="1043">
        <f t="shared" si="32"/>
        <v>27.777777777777789</v>
      </c>
      <c r="AJ80" s="1043">
        <f t="shared" si="33"/>
        <v>5.8823529411764497</v>
      </c>
      <c r="AK80" s="1043">
        <f t="shared" si="34"/>
        <v>4.6153846153846212</v>
      </c>
      <c r="AL80" s="1043">
        <f t="shared" si="35"/>
        <v>6.5573770491803351</v>
      </c>
      <c r="AM80" s="1043">
        <f t="shared" si="36"/>
        <v>7.0175438596491224</v>
      </c>
      <c r="AN80" s="1043">
        <f t="shared" si="37"/>
        <v>1.7857142857142572</v>
      </c>
      <c r="AO80" s="1043">
        <f t="shared" si="38"/>
        <v>5.6603773584905648</v>
      </c>
      <c r="AP80" s="1043">
        <f t="shared" si="39"/>
        <v>23.255813953488392</v>
      </c>
      <c r="AQ80" s="1043">
        <f t="shared" si="40"/>
        <v>26.470588235294112</v>
      </c>
      <c r="AR80" s="1043">
        <f t="shared" si="41"/>
        <v>13.337111237041221</v>
      </c>
      <c r="AS80" s="1043">
        <f t="shared" si="42"/>
        <v>9.7497622009219409</v>
      </c>
      <c r="AT80" s="1043" t="str">
        <f t="shared" si="43"/>
        <v>n/a</v>
      </c>
      <c r="AU80" s="1043" t="str">
        <f t="shared" si="44"/>
        <v>n/a</v>
      </c>
      <c r="AV80" s="1043" t="str">
        <f t="shared" si="45"/>
        <v>n/a</v>
      </c>
      <c r="AW80" s="1043" t="str">
        <f t="shared" si="46"/>
        <v>n/a</v>
      </c>
      <c r="AX80" s="1043" t="str">
        <f t="shared" si="47"/>
        <v>n/a</v>
      </c>
      <c r="AY80" s="1043">
        <f t="shared" si="48"/>
        <v>14.675059064539727</v>
      </c>
      <c r="AZ80" s="1043">
        <f t="shared" si="49"/>
        <v>9.6899636453964462</v>
      </c>
    </row>
    <row r="81" spans="1:52" ht="11.25" customHeight="1" x14ac:dyDescent="0.2">
      <c r="A81" s="465" t="s">
        <v>991</v>
      </c>
      <c r="B81" s="805" t="s">
        <v>992</v>
      </c>
      <c r="C81" s="581">
        <v>1.2749999999999999</v>
      </c>
      <c r="D81" s="581">
        <v>0.99</v>
      </c>
      <c r="E81" s="581">
        <v>0.87</v>
      </c>
      <c r="F81" s="460">
        <v>0.78</v>
      </c>
      <c r="G81" s="932">
        <v>0.68500000000000005</v>
      </c>
      <c r="H81" s="451">
        <v>0.61499999999999999</v>
      </c>
      <c r="I81" s="451">
        <v>0.52500000000000002</v>
      </c>
      <c r="J81" s="451">
        <v>0.45</v>
      </c>
      <c r="K81" s="451">
        <v>0.1</v>
      </c>
      <c r="L81" s="951"/>
      <c r="M81" s="452">
        <v>0.05</v>
      </c>
      <c r="N81" s="453">
        <v>0.05</v>
      </c>
      <c r="O81" s="951"/>
      <c r="P81" s="494">
        <v>0.05</v>
      </c>
      <c r="Q81" s="494">
        <v>0.05</v>
      </c>
      <c r="R81" s="455">
        <v>0.05</v>
      </c>
      <c r="S81" s="455">
        <v>0.6</v>
      </c>
      <c r="T81" s="455">
        <v>0.6</v>
      </c>
      <c r="U81" s="455">
        <v>0.6</v>
      </c>
      <c r="V81" s="456">
        <v>0.6</v>
      </c>
      <c r="W81" s="455">
        <v>0.5</v>
      </c>
      <c r="X81" s="455">
        <v>0.5</v>
      </c>
      <c r="Y81" s="455">
        <v>0.5</v>
      </c>
      <c r="Z81" s="455">
        <v>0.5</v>
      </c>
      <c r="AA81" s="455">
        <v>0.5</v>
      </c>
      <c r="AB81" s="584">
        <f t="shared" si="25"/>
        <v>11.439999999999998</v>
      </c>
      <c r="AC81" s="1043">
        <f t="shared" si="26"/>
        <v>28.787878787878785</v>
      </c>
      <c r="AD81" s="1043">
        <f t="shared" si="27"/>
        <v>13.793103448275868</v>
      </c>
      <c r="AE81" s="1043">
        <f t="shared" si="28"/>
        <v>11.538461538461542</v>
      </c>
      <c r="AF81" s="1043">
        <f t="shared" si="29"/>
        <v>13.868613138686126</v>
      </c>
      <c r="AG81" s="1043">
        <f t="shared" si="30"/>
        <v>11.38211382113823</v>
      </c>
      <c r="AH81" s="1043">
        <f t="shared" si="31"/>
        <v>17.142857142857125</v>
      </c>
      <c r="AI81" s="1043">
        <f t="shared" si="32"/>
        <v>16.666666666666675</v>
      </c>
      <c r="AJ81" s="1043">
        <f t="shared" si="33"/>
        <v>350</v>
      </c>
      <c r="AK81" s="1043">
        <f t="shared" si="34"/>
        <v>100</v>
      </c>
      <c r="AL81" s="1043">
        <f t="shared" si="35"/>
        <v>0</v>
      </c>
      <c r="AM81" s="1043">
        <f t="shared" si="36"/>
        <v>0</v>
      </c>
      <c r="AN81" s="1043">
        <f t="shared" si="37"/>
        <v>0</v>
      </c>
      <c r="AO81" s="1043">
        <f t="shared" si="38"/>
        <v>0</v>
      </c>
      <c r="AP81" s="1043">
        <f t="shared" si="39"/>
        <v>-91.666666666666657</v>
      </c>
      <c r="AQ81" s="1043">
        <f t="shared" si="40"/>
        <v>0</v>
      </c>
      <c r="AR81" s="1043">
        <f t="shared" si="41"/>
        <v>0</v>
      </c>
      <c r="AS81" s="1043">
        <f t="shared" si="42"/>
        <v>0</v>
      </c>
      <c r="AT81" s="1043">
        <f t="shared" si="43"/>
        <v>19.999999999999996</v>
      </c>
      <c r="AU81" s="1043">
        <f t="shared" si="44"/>
        <v>0</v>
      </c>
      <c r="AV81" s="1043">
        <f t="shared" si="45"/>
        <v>0</v>
      </c>
      <c r="AW81" s="1043">
        <f t="shared" si="46"/>
        <v>0</v>
      </c>
      <c r="AX81" s="1043">
        <f t="shared" si="47"/>
        <v>0</v>
      </c>
      <c r="AY81" s="1043">
        <f t="shared" si="48"/>
        <v>22.341501267149898</v>
      </c>
      <c r="AZ81" s="1043">
        <f t="shared" si="49"/>
        <v>79.39272873008241</v>
      </c>
    </row>
    <row r="82" spans="1:52" ht="11.25" customHeight="1" x14ac:dyDescent="0.2">
      <c r="A82" s="820" t="s">
        <v>950</v>
      </c>
      <c r="B82" s="803" t="s">
        <v>951</v>
      </c>
      <c r="C82" s="581">
        <v>0.57999999999999996</v>
      </c>
      <c r="D82" s="581">
        <v>0.52</v>
      </c>
      <c r="E82" s="581">
        <v>0.47</v>
      </c>
      <c r="F82" s="460">
        <v>0.42</v>
      </c>
      <c r="G82" s="586">
        <v>0.38</v>
      </c>
      <c r="H82" s="581">
        <v>0.34</v>
      </c>
      <c r="I82" s="581">
        <v>0.3</v>
      </c>
      <c r="J82" s="581">
        <v>0.26</v>
      </c>
      <c r="K82" s="581">
        <v>0.22</v>
      </c>
      <c r="L82" s="888"/>
      <c r="M82" s="581">
        <v>0.18</v>
      </c>
      <c r="N82" s="459">
        <v>0.15</v>
      </c>
      <c r="O82" s="888"/>
      <c r="P82" s="472">
        <v>0.11</v>
      </c>
      <c r="Q82" s="582">
        <v>7.3330000000000006E-2</v>
      </c>
      <c r="R82" s="587">
        <v>7.3330000000000006E-2</v>
      </c>
      <c r="S82" s="587">
        <v>0.04</v>
      </c>
      <c r="T82" s="587">
        <v>2.6669999999999999E-2</v>
      </c>
      <c r="U82" s="587">
        <v>1.7780000000000001E-2</v>
      </c>
      <c r="V82" s="583">
        <v>1.5800000000000002E-2</v>
      </c>
      <c r="W82" s="587">
        <v>1.5800000000000002E-2</v>
      </c>
      <c r="X82" s="587">
        <v>1.2840000000000001E-2</v>
      </c>
      <c r="Y82" s="587">
        <v>1.1849999999999999E-2</v>
      </c>
      <c r="Z82" s="587">
        <v>9.8700000000000003E-3</v>
      </c>
      <c r="AA82" s="583">
        <v>6.5199999999999998E-3</v>
      </c>
      <c r="AB82" s="584">
        <f t="shared" si="25"/>
        <v>4.2337899999999999</v>
      </c>
      <c r="AC82" s="1043">
        <f t="shared" si="26"/>
        <v>11.538461538461519</v>
      </c>
      <c r="AD82" s="1043">
        <f t="shared" si="27"/>
        <v>10.638297872340431</v>
      </c>
      <c r="AE82" s="1043">
        <f t="shared" si="28"/>
        <v>11.904761904761907</v>
      </c>
      <c r="AF82" s="1043">
        <f t="shared" si="29"/>
        <v>10.526315789473673</v>
      </c>
      <c r="AG82" s="1043">
        <f t="shared" si="30"/>
        <v>11.764705882352944</v>
      </c>
      <c r="AH82" s="1043">
        <f t="shared" si="31"/>
        <v>13.333333333333353</v>
      </c>
      <c r="AI82" s="1043">
        <f t="shared" si="32"/>
        <v>15.384615384615374</v>
      </c>
      <c r="AJ82" s="1043">
        <f t="shared" si="33"/>
        <v>18.181818181818187</v>
      </c>
      <c r="AK82" s="1043">
        <f t="shared" si="34"/>
        <v>22.222222222222232</v>
      </c>
      <c r="AL82" s="1043">
        <f t="shared" si="35"/>
        <v>19.999999999999996</v>
      </c>
      <c r="AM82" s="1043">
        <f t="shared" si="36"/>
        <v>36.363636363636353</v>
      </c>
      <c r="AN82" s="1043">
        <f t="shared" si="37"/>
        <v>50.006818491749613</v>
      </c>
      <c r="AO82" s="1043">
        <f t="shared" si="38"/>
        <v>0</v>
      </c>
      <c r="AP82" s="1043">
        <f t="shared" si="39"/>
        <v>83.325000000000003</v>
      </c>
      <c r="AQ82" s="1043">
        <f t="shared" si="40"/>
        <v>49.981252343457072</v>
      </c>
      <c r="AR82" s="1043">
        <f t="shared" si="41"/>
        <v>50</v>
      </c>
      <c r="AS82" s="1043">
        <f t="shared" si="42"/>
        <v>12.531645569620252</v>
      </c>
      <c r="AT82" s="1043">
        <f t="shared" si="43"/>
        <v>0</v>
      </c>
      <c r="AU82" s="1043">
        <f t="shared" si="44"/>
        <v>23.052959501557634</v>
      </c>
      <c r="AV82" s="1043">
        <f t="shared" si="45"/>
        <v>8.3544303797468586</v>
      </c>
      <c r="AW82" s="1043">
        <f t="shared" si="46"/>
        <v>20.060790273556229</v>
      </c>
      <c r="AX82" s="1043">
        <f t="shared" si="47"/>
        <v>51.380368098159515</v>
      </c>
      <c r="AY82" s="1043">
        <f t="shared" si="48"/>
        <v>24.115974233221049</v>
      </c>
      <c r="AZ82" s="1043">
        <f t="shared" si="49"/>
        <v>20.755013036590267</v>
      </c>
    </row>
    <row r="83" spans="1:52" ht="11.25" customHeight="1" x14ac:dyDescent="0.2">
      <c r="A83" s="805" t="s">
        <v>148</v>
      </c>
      <c r="B83" s="805" t="s">
        <v>149</v>
      </c>
      <c r="C83" s="581">
        <v>3.36</v>
      </c>
      <c r="D83" s="581">
        <v>3.2</v>
      </c>
      <c r="E83" s="581">
        <v>3.1</v>
      </c>
      <c r="F83" s="460">
        <v>3.02</v>
      </c>
      <c r="G83" s="454">
        <v>2.94</v>
      </c>
      <c r="H83" s="451">
        <v>2.71</v>
      </c>
      <c r="I83" s="451">
        <v>2.46</v>
      </c>
      <c r="J83" s="451">
        <v>2.2349999999999999</v>
      </c>
      <c r="K83" s="451">
        <v>2.0299999999999998</v>
      </c>
      <c r="L83" s="951"/>
      <c r="M83" s="451">
        <v>1.845</v>
      </c>
      <c r="N83" s="449">
        <v>1.64</v>
      </c>
      <c r="O83" s="951" t="s">
        <v>89</v>
      </c>
      <c r="P83" s="487">
        <v>1.48</v>
      </c>
      <c r="Q83" s="487">
        <v>1.32</v>
      </c>
      <c r="R83" s="456">
        <v>1.1399999999999999</v>
      </c>
      <c r="S83" s="456">
        <v>0.98</v>
      </c>
      <c r="T83" s="456">
        <v>0.86</v>
      </c>
      <c r="U83" s="456">
        <v>0.72</v>
      </c>
      <c r="V83" s="456">
        <v>0.6</v>
      </c>
      <c r="W83" s="456">
        <v>0.4</v>
      </c>
      <c r="X83" s="456">
        <v>0.39</v>
      </c>
      <c r="Y83" s="456">
        <v>0.38</v>
      </c>
      <c r="Z83" s="456">
        <v>0.37</v>
      </c>
      <c r="AA83" s="456">
        <v>0.34</v>
      </c>
      <c r="AB83" s="584">
        <f t="shared" si="25"/>
        <v>37.519999999999996</v>
      </c>
      <c r="AC83" s="1043">
        <f t="shared" si="26"/>
        <v>4.9999999999999822</v>
      </c>
      <c r="AD83" s="1043">
        <f t="shared" si="27"/>
        <v>3.2258064516129004</v>
      </c>
      <c r="AE83" s="1043">
        <f t="shared" si="28"/>
        <v>2.6490066225165476</v>
      </c>
      <c r="AF83" s="1043">
        <f t="shared" si="29"/>
        <v>2.7210884353741527</v>
      </c>
      <c r="AG83" s="1043">
        <f t="shared" si="30"/>
        <v>8.4870848708487046</v>
      </c>
      <c r="AH83" s="1043">
        <f t="shared" si="31"/>
        <v>10.162601626016254</v>
      </c>
      <c r="AI83" s="1043">
        <f t="shared" si="32"/>
        <v>10.067114093959727</v>
      </c>
      <c r="AJ83" s="1043">
        <f t="shared" si="33"/>
        <v>10.098522167487701</v>
      </c>
      <c r="AK83" s="1043">
        <f t="shared" si="34"/>
        <v>10.027100271002709</v>
      </c>
      <c r="AL83" s="1043">
        <f t="shared" si="35"/>
        <v>12.5</v>
      </c>
      <c r="AM83" s="1043">
        <f t="shared" si="36"/>
        <v>10.810810810810811</v>
      </c>
      <c r="AN83" s="1043">
        <f t="shared" si="37"/>
        <v>12.12121212121211</v>
      </c>
      <c r="AO83" s="1043">
        <f t="shared" si="38"/>
        <v>15.789473684210531</v>
      </c>
      <c r="AP83" s="1043">
        <f t="shared" si="39"/>
        <v>16.326530612244895</v>
      </c>
      <c r="AQ83" s="1043">
        <f t="shared" si="40"/>
        <v>13.953488372093027</v>
      </c>
      <c r="AR83" s="1043">
        <f t="shared" si="41"/>
        <v>19.444444444444443</v>
      </c>
      <c r="AS83" s="1043">
        <f t="shared" si="42"/>
        <v>19.999999999999996</v>
      </c>
      <c r="AT83" s="1043">
        <f t="shared" si="43"/>
        <v>49.999999999999979</v>
      </c>
      <c r="AU83" s="1043">
        <f t="shared" si="44"/>
        <v>2.5641025641025772</v>
      </c>
      <c r="AV83" s="1043">
        <f t="shared" si="45"/>
        <v>2.6315789473684292</v>
      </c>
      <c r="AW83" s="1043">
        <f t="shared" si="46"/>
        <v>2.7027027027026973</v>
      </c>
      <c r="AX83" s="1043">
        <f t="shared" si="47"/>
        <v>8.8235294117646959</v>
      </c>
      <c r="AY83" s="1043">
        <f t="shared" si="48"/>
        <v>11.368463554989678</v>
      </c>
      <c r="AZ83" s="1043">
        <f t="shared" si="49"/>
        <v>10.219120265309995</v>
      </c>
    </row>
    <row r="84" spans="1:52" ht="11.25" customHeight="1" x14ac:dyDescent="0.2">
      <c r="A84" s="479" t="s">
        <v>236</v>
      </c>
      <c r="B84" s="468" t="s">
        <v>237</v>
      </c>
      <c r="C84" s="581">
        <v>1.1200000000000001</v>
      </c>
      <c r="D84" s="581">
        <v>1.08</v>
      </c>
      <c r="E84" s="581">
        <v>1.04</v>
      </c>
      <c r="F84" s="460">
        <v>0.92</v>
      </c>
      <c r="G84" s="481">
        <v>0.8</v>
      </c>
      <c r="H84" s="474">
        <v>0.72</v>
      </c>
      <c r="I84" s="474">
        <v>0.6</v>
      </c>
      <c r="J84" s="474">
        <v>0.48</v>
      </c>
      <c r="K84" s="474">
        <v>0.39</v>
      </c>
      <c r="L84" s="963"/>
      <c r="M84" s="474">
        <v>0.3666666666666667</v>
      </c>
      <c r="N84" s="470">
        <v>0.33333333333333331</v>
      </c>
      <c r="O84" s="963"/>
      <c r="P84" s="471">
        <v>0.29333333333333333</v>
      </c>
      <c r="Q84" s="476">
        <v>0.28000000000000003</v>
      </c>
      <c r="R84" s="476">
        <v>0.26666666666666666</v>
      </c>
      <c r="S84" s="476">
        <v>0.2</v>
      </c>
      <c r="T84" s="476">
        <v>0.16</v>
      </c>
      <c r="U84" s="476">
        <v>0.13333333333333333</v>
      </c>
      <c r="V84" s="476">
        <v>0.11333333333333334</v>
      </c>
      <c r="W84" s="476">
        <v>0.1</v>
      </c>
      <c r="X84" s="476">
        <v>9.3333333333333338E-2</v>
      </c>
      <c r="Y84" s="476">
        <v>8.666666666666667E-2</v>
      </c>
      <c r="Z84" s="476">
        <v>0.08</v>
      </c>
      <c r="AA84" s="476">
        <v>7.3333333333333334E-2</v>
      </c>
      <c r="AB84" s="584">
        <f t="shared" si="25"/>
        <v>9.7299999999999986</v>
      </c>
      <c r="AC84" s="1043">
        <f t="shared" si="26"/>
        <v>3.7037037037036979</v>
      </c>
      <c r="AD84" s="1043">
        <f t="shared" si="27"/>
        <v>3.8461538461538547</v>
      </c>
      <c r="AE84" s="1043">
        <f t="shared" si="28"/>
        <v>13.043478260869556</v>
      </c>
      <c r="AF84" s="1043">
        <f t="shared" si="29"/>
        <v>14.999999999999991</v>
      </c>
      <c r="AG84" s="1043">
        <f t="shared" si="30"/>
        <v>11.111111111111116</v>
      </c>
      <c r="AH84" s="1043">
        <f t="shared" si="31"/>
        <v>19.999999999999996</v>
      </c>
      <c r="AI84" s="1043">
        <f t="shared" si="32"/>
        <v>25</v>
      </c>
      <c r="AJ84" s="1043">
        <f t="shared" si="33"/>
        <v>23.076923076923062</v>
      </c>
      <c r="AK84" s="1043">
        <f t="shared" si="34"/>
        <v>6.3636363636363491</v>
      </c>
      <c r="AL84" s="1043">
        <f t="shared" si="35"/>
        <v>10.000000000000009</v>
      </c>
      <c r="AM84" s="1043">
        <f t="shared" si="36"/>
        <v>13.636363636363624</v>
      </c>
      <c r="AN84" s="1043">
        <f t="shared" si="37"/>
        <v>4.761904761904745</v>
      </c>
      <c r="AO84" s="1043">
        <f t="shared" si="38"/>
        <v>5.0000000000000044</v>
      </c>
      <c r="AP84" s="1043">
        <f t="shared" si="39"/>
        <v>33.333333333333329</v>
      </c>
      <c r="AQ84" s="1043">
        <f t="shared" si="40"/>
        <v>25</v>
      </c>
      <c r="AR84" s="1043">
        <f t="shared" si="41"/>
        <v>19.999999999999996</v>
      </c>
      <c r="AS84" s="1043">
        <f t="shared" si="42"/>
        <v>17.647058823529392</v>
      </c>
      <c r="AT84" s="1043">
        <f t="shared" si="43"/>
        <v>13.33333333333333</v>
      </c>
      <c r="AU84" s="1043">
        <f t="shared" si="44"/>
        <v>7.1428571428571397</v>
      </c>
      <c r="AV84" s="1043">
        <f t="shared" si="45"/>
        <v>7.6923076923076872</v>
      </c>
      <c r="AW84" s="1043">
        <f t="shared" si="46"/>
        <v>8.333333333333325</v>
      </c>
      <c r="AX84" s="1043">
        <f t="shared" si="47"/>
        <v>9.0909090909090828</v>
      </c>
      <c r="AY84" s="1043">
        <f t="shared" si="48"/>
        <v>13.459836705012238</v>
      </c>
      <c r="AZ84" s="1043">
        <f t="shared" si="49"/>
        <v>8.1084200622876477</v>
      </c>
    </row>
    <row r="85" spans="1:52" ht="11.25" customHeight="1" x14ac:dyDescent="0.2">
      <c r="A85" s="448" t="s">
        <v>3936</v>
      </c>
      <c r="B85" s="820" t="s">
        <v>3937</v>
      </c>
      <c r="C85" s="581">
        <v>1.2150000000000001</v>
      </c>
      <c r="D85" s="581">
        <v>1.1573333333333333</v>
      </c>
      <c r="E85" s="581">
        <v>1.0986666666666667</v>
      </c>
      <c r="F85" s="460">
        <v>1.0453333333333334</v>
      </c>
      <c r="G85" s="460">
        <v>0.99733333333333352</v>
      </c>
      <c r="H85" s="581">
        <v>0.94933333333333347</v>
      </c>
      <c r="I85" s="581">
        <v>0.88533333333333342</v>
      </c>
      <c r="J85" s="581">
        <v>0.81333333333333346</v>
      </c>
      <c r="K85" s="581">
        <v>0.7639999999999999</v>
      </c>
      <c r="L85" s="888">
        <v>0</v>
      </c>
      <c r="M85" s="581">
        <v>0.7320000000000001</v>
      </c>
      <c r="N85" s="459">
        <v>0.69332266666666686</v>
      </c>
      <c r="O85" s="888">
        <v>0</v>
      </c>
      <c r="P85" s="586">
        <v>0.68887466666666664</v>
      </c>
      <c r="Q85" s="499">
        <v>0.66668800000000006</v>
      </c>
      <c r="R85" s="499">
        <v>0.66668800000000006</v>
      </c>
      <c r="S85" s="587">
        <v>0.66668800000000006</v>
      </c>
      <c r="T85" s="587">
        <v>0.2612767333333334</v>
      </c>
      <c r="U85" s="587">
        <v>5.4000000000000013E-2</v>
      </c>
      <c r="V85" s="583">
        <v>0</v>
      </c>
      <c r="W85" s="583">
        <v>0</v>
      </c>
      <c r="X85" s="583">
        <v>0</v>
      </c>
      <c r="Y85" s="583">
        <v>0</v>
      </c>
      <c r="Z85" s="583">
        <v>0</v>
      </c>
      <c r="AA85" s="583">
        <v>0</v>
      </c>
      <c r="AB85" s="584">
        <f t="shared" si="25"/>
        <v>13.355204733333338</v>
      </c>
      <c r="AC85" s="1043">
        <f t="shared" si="26"/>
        <v>4.9827188940092304</v>
      </c>
      <c r="AD85" s="1043">
        <f t="shared" si="27"/>
        <v>5.3398058252427161</v>
      </c>
      <c r="AE85" s="1043">
        <f t="shared" si="28"/>
        <v>5.1020408163265252</v>
      </c>
      <c r="AF85" s="1043">
        <f t="shared" si="29"/>
        <v>4.8128342245989275</v>
      </c>
      <c r="AG85" s="1043">
        <f t="shared" si="30"/>
        <v>5.0561797752809001</v>
      </c>
      <c r="AH85" s="1043">
        <f t="shared" si="31"/>
        <v>7.2289156626506035</v>
      </c>
      <c r="AI85" s="1043">
        <f t="shared" si="32"/>
        <v>8.8524590163934427</v>
      </c>
      <c r="AJ85" s="1043">
        <f t="shared" si="33"/>
        <v>6.4572425828970603</v>
      </c>
      <c r="AK85" s="1043">
        <f t="shared" si="34"/>
        <v>4.3715846994535346</v>
      </c>
      <c r="AL85" s="1043">
        <f t="shared" si="35"/>
        <v>5.5785473622671056</v>
      </c>
      <c r="AM85" s="1043">
        <f t="shared" si="36"/>
        <v>0.64569074974454299</v>
      </c>
      <c r="AN85" s="1043">
        <f t="shared" si="37"/>
        <v>3.327893507407742</v>
      </c>
      <c r="AO85" s="1043">
        <f t="shared" si="38"/>
        <v>0</v>
      </c>
      <c r="AP85" s="1043">
        <f t="shared" si="39"/>
        <v>0</v>
      </c>
      <c r="AQ85" s="1043">
        <f t="shared" si="40"/>
        <v>155.16546823533969</v>
      </c>
      <c r="AR85" s="1043">
        <f t="shared" si="41"/>
        <v>383.84580246913583</v>
      </c>
      <c r="AS85" s="1043" t="str">
        <f t="shared" si="42"/>
        <v>n/a</v>
      </c>
      <c r="AT85" s="1043" t="str">
        <f t="shared" si="43"/>
        <v>n/a</v>
      </c>
      <c r="AU85" s="1043" t="str">
        <f t="shared" si="44"/>
        <v>n/a</v>
      </c>
      <c r="AV85" s="1043" t="str">
        <f t="shared" si="45"/>
        <v>n/a</v>
      </c>
      <c r="AW85" s="1043" t="str">
        <f t="shared" si="46"/>
        <v>n/a</v>
      </c>
      <c r="AX85" s="1043" t="str">
        <f t="shared" si="47"/>
        <v>n/a</v>
      </c>
      <c r="AY85" s="1043">
        <f t="shared" si="48"/>
        <v>37.54794898879674</v>
      </c>
      <c r="AZ85" s="1043">
        <f t="shared" si="49"/>
        <v>99.739156190669988</v>
      </c>
    </row>
    <row r="86" spans="1:52" ht="11.25" customHeight="1" x14ac:dyDescent="0.2">
      <c r="A86" s="444" t="s">
        <v>160</v>
      </c>
      <c r="B86" s="805" t="s">
        <v>161</v>
      </c>
      <c r="C86" s="581">
        <v>0.71799999999999997</v>
      </c>
      <c r="D86" s="581">
        <v>0.69720000000000004</v>
      </c>
      <c r="E86" s="581">
        <v>0.66400000000000003</v>
      </c>
      <c r="F86" s="460">
        <v>0.63200000000000001</v>
      </c>
      <c r="G86" s="460">
        <v>0.58399999999999996</v>
      </c>
      <c r="H86" s="451">
        <v>0.54400000000000004</v>
      </c>
      <c r="I86" s="451">
        <v>0.51400000000000001</v>
      </c>
      <c r="J86" s="451">
        <v>0.47199999999999998</v>
      </c>
      <c r="K86" s="451">
        <v>0.42199999999999999</v>
      </c>
      <c r="L86" s="951"/>
      <c r="M86" s="451">
        <v>0.38200000000000001</v>
      </c>
      <c r="N86" s="449">
        <v>0.34933333333333338</v>
      </c>
      <c r="O86" s="951"/>
      <c r="P86" s="454">
        <v>0.32000000000000006</v>
      </c>
      <c r="Q86" s="456">
        <v>0.30666666666666664</v>
      </c>
      <c r="R86" s="456">
        <v>0.29013333333333335</v>
      </c>
      <c r="S86" s="456">
        <v>0.25813333333333333</v>
      </c>
      <c r="T86" s="456">
        <v>0.23893333333333336</v>
      </c>
      <c r="U86" s="456">
        <v>0.20906666666666671</v>
      </c>
      <c r="V86" s="456">
        <v>0.18133333333333335</v>
      </c>
      <c r="W86" s="456">
        <v>0.16000000000000003</v>
      </c>
      <c r="X86" s="456">
        <v>0.14933333333333335</v>
      </c>
      <c r="Y86" s="456">
        <v>0.14080000000000001</v>
      </c>
      <c r="Z86" s="456">
        <v>0.13226666666666667</v>
      </c>
      <c r="AA86" s="456">
        <v>0.12586666666666665</v>
      </c>
      <c r="AB86" s="584">
        <f t="shared" si="25"/>
        <v>8.4910666666666668</v>
      </c>
      <c r="AC86" s="1043">
        <f t="shared" si="26"/>
        <v>2.9833620195065969</v>
      </c>
      <c r="AD86" s="1043">
        <f t="shared" si="27"/>
        <v>5.0000000000000044</v>
      </c>
      <c r="AE86" s="1043">
        <f t="shared" si="28"/>
        <v>5.0632911392405111</v>
      </c>
      <c r="AF86" s="1043">
        <f t="shared" si="29"/>
        <v>8.2191780821917924</v>
      </c>
      <c r="AG86" s="1043">
        <f t="shared" si="30"/>
        <v>7.3529411764705843</v>
      </c>
      <c r="AH86" s="1043">
        <f t="shared" si="31"/>
        <v>5.8365758754863828</v>
      </c>
      <c r="AI86" s="1043">
        <f t="shared" si="32"/>
        <v>8.8983050847457612</v>
      </c>
      <c r="AJ86" s="1043">
        <f t="shared" si="33"/>
        <v>11.848341232227488</v>
      </c>
      <c r="AK86" s="1043">
        <f t="shared" si="34"/>
        <v>10.471204188481664</v>
      </c>
      <c r="AL86" s="1043">
        <f t="shared" si="35"/>
        <v>9.3511450381679175</v>
      </c>
      <c r="AM86" s="1043">
        <f t="shared" si="36"/>
        <v>9.1666666666666572</v>
      </c>
      <c r="AN86" s="1043">
        <f t="shared" si="37"/>
        <v>4.347826086956541</v>
      </c>
      <c r="AO86" s="1043">
        <f t="shared" si="38"/>
        <v>5.6985294117646967</v>
      </c>
      <c r="AP86" s="1043">
        <f t="shared" si="39"/>
        <v>12.396694214876035</v>
      </c>
      <c r="AQ86" s="1043">
        <f t="shared" si="40"/>
        <v>8.0357142857142794</v>
      </c>
      <c r="AR86" s="1043">
        <f t="shared" si="41"/>
        <v>14.285714285714279</v>
      </c>
      <c r="AS86" s="1043">
        <f t="shared" si="42"/>
        <v>15.294117647058837</v>
      </c>
      <c r="AT86" s="1043">
        <f t="shared" si="43"/>
        <v>13.33333333333333</v>
      </c>
      <c r="AU86" s="1043">
        <f t="shared" si="44"/>
        <v>7.1428571428571619</v>
      </c>
      <c r="AV86" s="1043">
        <f t="shared" si="45"/>
        <v>6.0606060606060552</v>
      </c>
      <c r="AW86" s="1043">
        <f t="shared" si="46"/>
        <v>6.4516129032258007</v>
      </c>
      <c r="AX86" s="1043">
        <f t="shared" si="47"/>
        <v>5.0847457627118731</v>
      </c>
      <c r="AY86" s="1043">
        <f t="shared" si="48"/>
        <v>8.2873982562729207</v>
      </c>
      <c r="AZ86" s="1043">
        <f t="shared" si="49"/>
        <v>3.4194779570982434</v>
      </c>
    </row>
    <row r="87" spans="1:52" ht="11.25" customHeight="1" x14ac:dyDescent="0.2">
      <c r="A87" s="821" t="s">
        <v>454</v>
      </c>
      <c r="B87" s="820" t="s">
        <v>455</v>
      </c>
      <c r="C87" s="581">
        <v>0.94</v>
      </c>
      <c r="D87" s="581">
        <v>0.88</v>
      </c>
      <c r="E87" s="581">
        <v>0.86</v>
      </c>
      <c r="F87" s="460">
        <v>0.78669999999999995</v>
      </c>
      <c r="G87" s="999">
        <v>0.7466666666666667</v>
      </c>
      <c r="H87" s="581">
        <v>0.72666666666666668</v>
      </c>
      <c r="I87" s="581">
        <v>0.67333333333333334</v>
      </c>
      <c r="J87" s="581">
        <v>0.60277999999999998</v>
      </c>
      <c r="K87" s="581">
        <v>0.55555555555555558</v>
      </c>
      <c r="L87" s="888"/>
      <c r="M87" s="581">
        <v>0.52</v>
      </c>
      <c r="N87" s="459">
        <v>0.48666666666666664</v>
      </c>
      <c r="O87" s="888"/>
      <c r="P87" s="586">
        <v>0.46444444444444444</v>
      </c>
      <c r="Q87" s="583">
        <v>0.46222222222222226</v>
      </c>
      <c r="R87" s="587">
        <v>0.45333333333333337</v>
      </c>
      <c r="S87" s="587">
        <v>0.4244444444444444</v>
      </c>
      <c r="T87" s="587">
        <v>0.40222222222222226</v>
      </c>
      <c r="U87" s="587">
        <v>0.37333333333333335</v>
      </c>
      <c r="V87" s="587">
        <v>0.35555555555555557</v>
      </c>
      <c r="W87" s="583">
        <v>0.33777777777777779</v>
      </c>
      <c r="X87" s="583">
        <v>0.33777777777777779</v>
      </c>
      <c r="Y87" s="583">
        <v>0.33777777777777779</v>
      </c>
      <c r="Z87" s="587">
        <v>0.33777777777777779</v>
      </c>
      <c r="AA87" s="587">
        <v>0.32</v>
      </c>
      <c r="AB87" s="584">
        <f t="shared" si="25"/>
        <v>12.385035555555554</v>
      </c>
      <c r="AC87" s="1043">
        <f t="shared" si="26"/>
        <v>6.8181818181818121</v>
      </c>
      <c r="AD87" s="1043">
        <f t="shared" si="27"/>
        <v>2.3255813953488413</v>
      </c>
      <c r="AE87" s="1043">
        <f t="shared" si="28"/>
        <v>9.317401805008263</v>
      </c>
      <c r="AF87" s="1043">
        <f t="shared" si="29"/>
        <v>5.3616071428571388</v>
      </c>
      <c r="AG87" s="1043">
        <f t="shared" si="30"/>
        <v>2.7522935779816571</v>
      </c>
      <c r="AH87" s="1043">
        <f t="shared" si="31"/>
        <v>7.9207920792079278</v>
      </c>
      <c r="AI87" s="1043">
        <f t="shared" si="32"/>
        <v>11.70465731001913</v>
      </c>
      <c r="AJ87" s="1043">
        <f t="shared" si="33"/>
        <v>8.5003999999999849</v>
      </c>
      <c r="AK87" s="1043">
        <f t="shared" si="34"/>
        <v>6.8376068376068355</v>
      </c>
      <c r="AL87" s="1043">
        <f t="shared" si="35"/>
        <v>6.8493150684931559</v>
      </c>
      <c r="AM87" s="1043">
        <f t="shared" si="36"/>
        <v>4.7846889952153138</v>
      </c>
      <c r="AN87" s="1043">
        <f t="shared" si="37"/>
        <v>0.48076923076922906</v>
      </c>
      <c r="AO87" s="1043">
        <f t="shared" si="38"/>
        <v>1.9607843137254832</v>
      </c>
      <c r="AP87" s="1043">
        <f t="shared" si="39"/>
        <v>6.8062827225131128</v>
      </c>
      <c r="AQ87" s="1043">
        <f t="shared" si="40"/>
        <v>5.5248618784530246</v>
      </c>
      <c r="AR87" s="1043">
        <f t="shared" si="41"/>
        <v>7.7380952380952328</v>
      </c>
      <c r="AS87" s="1043">
        <f t="shared" si="42"/>
        <v>5.0000000000000044</v>
      </c>
      <c r="AT87" s="1043">
        <f t="shared" si="43"/>
        <v>5.2631578947368363</v>
      </c>
      <c r="AU87" s="1043">
        <f t="shared" si="44"/>
        <v>0</v>
      </c>
      <c r="AV87" s="1043">
        <f t="shared" si="45"/>
        <v>0</v>
      </c>
      <c r="AW87" s="1043">
        <f t="shared" si="46"/>
        <v>0</v>
      </c>
      <c r="AX87" s="1043">
        <f t="shared" si="47"/>
        <v>5.555555555555558</v>
      </c>
      <c r="AY87" s="1043">
        <f t="shared" si="48"/>
        <v>5.0682742210803875</v>
      </c>
      <c r="AZ87" s="1043">
        <f t="shared" si="49"/>
        <v>3.2574567044166054</v>
      </c>
    </row>
    <row r="88" spans="1:52" ht="11.25" customHeight="1" x14ac:dyDescent="0.2">
      <c r="A88" s="821" t="s">
        <v>466</v>
      </c>
      <c r="B88" s="820" t="s">
        <v>467</v>
      </c>
      <c r="C88" s="581">
        <v>1.36</v>
      </c>
      <c r="D88" s="581">
        <v>1.2933333333333332</v>
      </c>
      <c r="E88" s="581">
        <v>1.206</v>
      </c>
      <c r="F88" s="460">
        <v>1.1279999999999999</v>
      </c>
      <c r="G88" s="460">
        <v>1.044</v>
      </c>
      <c r="H88" s="581">
        <v>0.92599799999999999</v>
      </c>
      <c r="I88" s="581">
        <v>0.84799999999999998</v>
      </c>
      <c r="J88" s="581">
        <v>0.76800000000000013</v>
      </c>
      <c r="K88" s="581">
        <v>0.68800000000000006</v>
      </c>
      <c r="L88" s="888">
        <v>0</v>
      </c>
      <c r="M88" s="581">
        <v>0.6</v>
      </c>
      <c r="N88" s="459">
        <v>0.52800000000000002</v>
      </c>
      <c r="O88" s="888">
        <v>0</v>
      </c>
      <c r="P88" s="586">
        <v>0.44</v>
      </c>
      <c r="Q88" s="587">
        <v>0.42399999999999999</v>
      </c>
      <c r="R88" s="587">
        <v>0.35320000000000001</v>
      </c>
      <c r="S88" s="583">
        <v>0</v>
      </c>
      <c r="T88" s="583">
        <v>0</v>
      </c>
      <c r="U88" s="583">
        <v>0</v>
      </c>
      <c r="V88" s="583">
        <v>0</v>
      </c>
      <c r="W88" s="583">
        <v>0</v>
      </c>
      <c r="X88" s="583">
        <v>0</v>
      </c>
      <c r="Y88" s="583">
        <v>0</v>
      </c>
      <c r="Z88" s="583">
        <v>0</v>
      </c>
      <c r="AA88" s="583">
        <v>0</v>
      </c>
      <c r="AB88" s="584">
        <f t="shared" si="25"/>
        <v>11.606531333333331</v>
      </c>
      <c r="AC88" s="1043">
        <f t="shared" si="26"/>
        <v>5.1546391752577581</v>
      </c>
      <c r="AD88" s="1043">
        <f t="shared" si="27"/>
        <v>7.2415699281370927</v>
      </c>
      <c r="AE88" s="1043">
        <f t="shared" si="28"/>
        <v>6.9148936170212894</v>
      </c>
      <c r="AF88" s="1043">
        <f t="shared" si="29"/>
        <v>8.0459770114942319</v>
      </c>
      <c r="AG88" s="1043">
        <f t="shared" si="30"/>
        <v>12.743224067438597</v>
      </c>
      <c r="AH88" s="1043">
        <f t="shared" si="31"/>
        <v>9.1978773584905582</v>
      </c>
      <c r="AI88" s="1043">
        <f t="shared" si="32"/>
        <v>10.416666666666652</v>
      </c>
      <c r="AJ88" s="1043">
        <f t="shared" si="33"/>
        <v>11.627906976744185</v>
      </c>
      <c r="AK88" s="1043">
        <f t="shared" si="34"/>
        <v>14.666666666666671</v>
      </c>
      <c r="AL88" s="1043">
        <f t="shared" si="35"/>
        <v>13.636363636363624</v>
      </c>
      <c r="AM88" s="1043">
        <f t="shared" si="36"/>
        <v>19.999999999999996</v>
      </c>
      <c r="AN88" s="1043">
        <f t="shared" si="37"/>
        <v>3.7735849056603765</v>
      </c>
      <c r="AO88" s="1043">
        <f t="shared" si="38"/>
        <v>20.045300113250274</v>
      </c>
      <c r="AP88" s="1043" t="str">
        <f t="shared" si="39"/>
        <v>n/a</v>
      </c>
      <c r="AQ88" s="1043" t="str">
        <f t="shared" si="40"/>
        <v>n/a</v>
      </c>
      <c r="AR88" s="1043" t="str">
        <f t="shared" si="41"/>
        <v>n/a</v>
      </c>
      <c r="AS88" s="1043" t="str">
        <f t="shared" si="42"/>
        <v>n/a</v>
      </c>
      <c r="AT88" s="1043" t="str">
        <f t="shared" si="43"/>
        <v>n/a</v>
      </c>
      <c r="AU88" s="1043" t="str">
        <f t="shared" si="44"/>
        <v>n/a</v>
      </c>
      <c r="AV88" s="1043" t="str">
        <f t="shared" si="45"/>
        <v>n/a</v>
      </c>
      <c r="AW88" s="1043" t="str">
        <f t="shared" si="46"/>
        <v>n/a</v>
      </c>
      <c r="AX88" s="1043" t="str">
        <f t="shared" si="47"/>
        <v>n/a</v>
      </c>
      <c r="AY88" s="1043">
        <f t="shared" si="48"/>
        <v>11.0357438556301</v>
      </c>
      <c r="AZ88" s="1043">
        <f t="shared" si="49"/>
        <v>5.1327882666831277</v>
      </c>
    </row>
    <row r="89" spans="1:52" ht="11.25" customHeight="1" x14ac:dyDescent="0.2">
      <c r="A89" s="461" t="s">
        <v>957</v>
      </c>
      <c r="B89" s="820" t="s">
        <v>958</v>
      </c>
      <c r="C89" s="581">
        <v>1.3</v>
      </c>
      <c r="D89" s="581">
        <v>1.24</v>
      </c>
      <c r="E89" s="581">
        <v>1.18</v>
      </c>
      <c r="F89" s="460">
        <v>1.04</v>
      </c>
      <c r="G89" s="460">
        <v>0.86</v>
      </c>
      <c r="H89" s="581">
        <v>0.72</v>
      </c>
      <c r="I89" s="463">
        <v>0.68</v>
      </c>
      <c r="J89" s="581">
        <v>0.66</v>
      </c>
      <c r="K89" s="581">
        <v>0.57999999999999996</v>
      </c>
      <c r="L89" s="888"/>
      <c r="M89" s="463">
        <v>0.52</v>
      </c>
      <c r="N89" s="581">
        <v>0.48</v>
      </c>
      <c r="O89" s="888"/>
      <c r="P89" s="464">
        <v>0.36</v>
      </c>
      <c r="Q89" s="583">
        <v>0.51</v>
      </c>
      <c r="R89" s="583">
        <v>0.96</v>
      </c>
      <c r="S89" s="587">
        <v>0.94640000000000002</v>
      </c>
      <c r="T89" s="587">
        <v>0.91159999999999997</v>
      </c>
      <c r="U89" s="587">
        <v>0.86919999999999997</v>
      </c>
      <c r="V89" s="587">
        <v>0.83740000000000003</v>
      </c>
      <c r="W89" s="583">
        <v>0.80559999999999998</v>
      </c>
      <c r="X89" s="587">
        <v>0.80559999999999998</v>
      </c>
      <c r="Y89" s="587">
        <v>0.76319999999999999</v>
      </c>
      <c r="Z89" s="587">
        <v>0.6996</v>
      </c>
      <c r="AA89" s="587">
        <v>0.61480000000000001</v>
      </c>
      <c r="AB89" s="584">
        <f t="shared" si="25"/>
        <v>18.343399999999999</v>
      </c>
      <c r="AC89" s="1043">
        <f t="shared" si="26"/>
        <v>4.8387096774193505</v>
      </c>
      <c r="AD89" s="1043">
        <f t="shared" si="27"/>
        <v>5.0847457627118731</v>
      </c>
      <c r="AE89" s="1043">
        <f t="shared" si="28"/>
        <v>13.461538461538458</v>
      </c>
      <c r="AF89" s="1043">
        <f t="shared" si="29"/>
        <v>20.930232558139551</v>
      </c>
      <c r="AG89" s="1043">
        <f t="shared" si="30"/>
        <v>19.444444444444443</v>
      </c>
      <c r="AH89" s="1043">
        <f t="shared" si="31"/>
        <v>5.8823529411764497</v>
      </c>
      <c r="AI89" s="1043">
        <f t="shared" si="32"/>
        <v>3.0303030303030276</v>
      </c>
      <c r="AJ89" s="1043">
        <f t="shared" si="33"/>
        <v>13.793103448275868</v>
      </c>
      <c r="AK89" s="1043">
        <f t="shared" si="34"/>
        <v>11.538461538461519</v>
      </c>
      <c r="AL89" s="1043">
        <f t="shared" si="35"/>
        <v>8.3333333333333481</v>
      </c>
      <c r="AM89" s="1043">
        <f t="shared" si="36"/>
        <v>33.333333333333329</v>
      </c>
      <c r="AN89" s="1043">
        <f t="shared" si="37"/>
        <v>-29.411764705882359</v>
      </c>
      <c r="AO89" s="1043">
        <f t="shared" si="38"/>
        <v>-46.875</v>
      </c>
      <c r="AP89" s="1043">
        <f t="shared" si="39"/>
        <v>1.4370245139475823</v>
      </c>
      <c r="AQ89" s="1043">
        <f t="shared" si="40"/>
        <v>3.8174637999122574</v>
      </c>
      <c r="AR89" s="1043">
        <f t="shared" si="41"/>
        <v>4.8780487804878092</v>
      </c>
      <c r="AS89" s="1043">
        <f t="shared" si="42"/>
        <v>3.7974683544303778</v>
      </c>
      <c r="AT89" s="1043">
        <f t="shared" si="43"/>
        <v>3.9473684210526327</v>
      </c>
      <c r="AU89" s="1043">
        <f t="shared" si="44"/>
        <v>0</v>
      </c>
      <c r="AV89" s="1043">
        <f t="shared" si="45"/>
        <v>5.555555555555558</v>
      </c>
      <c r="AW89" s="1043">
        <f t="shared" si="46"/>
        <v>9.0909090909090828</v>
      </c>
      <c r="AX89" s="1043">
        <f t="shared" si="47"/>
        <v>13.793103448275868</v>
      </c>
      <c r="AY89" s="1043">
        <f t="shared" si="48"/>
        <v>4.98639708126482</v>
      </c>
      <c r="AZ89" s="1043">
        <f t="shared" si="49"/>
        <v>16.15972142780835</v>
      </c>
    </row>
    <row r="90" spans="1:52" ht="11.25" customHeight="1" x14ac:dyDescent="0.2">
      <c r="A90" s="479" t="s">
        <v>155</v>
      </c>
      <c r="B90" s="468" t="s">
        <v>156</v>
      </c>
      <c r="C90" s="581">
        <v>2.29</v>
      </c>
      <c r="D90" s="581">
        <v>2.17</v>
      </c>
      <c r="E90" s="581">
        <v>2.0499999999999998</v>
      </c>
      <c r="F90" s="460">
        <v>1.93</v>
      </c>
      <c r="G90" s="460">
        <v>1.81</v>
      </c>
      <c r="H90" s="474">
        <v>1.68</v>
      </c>
      <c r="I90" s="474">
        <v>1.62</v>
      </c>
      <c r="J90" s="474">
        <v>1.56</v>
      </c>
      <c r="K90" s="474">
        <v>1.52</v>
      </c>
      <c r="L90" s="963"/>
      <c r="M90" s="474">
        <v>1.48</v>
      </c>
      <c r="N90" s="470">
        <v>1.46</v>
      </c>
      <c r="O90" s="963"/>
      <c r="P90" s="471">
        <v>1.44</v>
      </c>
      <c r="Q90" s="476">
        <v>1.42</v>
      </c>
      <c r="R90" s="477">
        <v>1.4</v>
      </c>
      <c r="S90" s="476">
        <v>1.37</v>
      </c>
      <c r="T90" s="476">
        <v>1.32</v>
      </c>
      <c r="U90" s="476">
        <v>1.28</v>
      </c>
      <c r="V90" s="476">
        <v>1.24</v>
      </c>
      <c r="W90" s="476">
        <v>1.2</v>
      </c>
      <c r="X90" s="476">
        <v>1.1599999999999999</v>
      </c>
      <c r="Y90" s="476">
        <v>1.1200000000000001</v>
      </c>
      <c r="Z90" s="476">
        <v>1.08</v>
      </c>
      <c r="AA90" s="476">
        <v>1.04</v>
      </c>
      <c r="AB90" s="584">
        <f t="shared" si="25"/>
        <v>34.64</v>
      </c>
      <c r="AC90" s="1043">
        <f t="shared" si="26"/>
        <v>5.5299539170506895</v>
      </c>
      <c r="AD90" s="1043">
        <f t="shared" si="27"/>
        <v>5.8536585365853711</v>
      </c>
      <c r="AE90" s="1043">
        <f t="shared" si="28"/>
        <v>6.2176165803108807</v>
      </c>
      <c r="AF90" s="1043">
        <f t="shared" si="29"/>
        <v>6.6298342541436295</v>
      </c>
      <c r="AG90" s="1043">
        <f t="shared" si="30"/>
        <v>7.738095238095255</v>
      </c>
      <c r="AH90" s="1043">
        <f t="shared" si="31"/>
        <v>3.7037037037036979</v>
      </c>
      <c r="AI90" s="1043">
        <f t="shared" si="32"/>
        <v>3.8461538461538547</v>
      </c>
      <c r="AJ90" s="1043">
        <f t="shared" si="33"/>
        <v>2.6315789473684292</v>
      </c>
      <c r="AK90" s="1043">
        <f t="shared" si="34"/>
        <v>2.7027027027026973</v>
      </c>
      <c r="AL90" s="1043">
        <f t="shared" si="35"/>
        <v>1.3698630136986356</v>
      </c>
      <c r="AM90" s="1043">
        <f t="shared" si="36"/>
        <v>1.388888888888884</v>
      </c>
      <c r="AN90" s="1043">
        <f t="shared" si="37"/>
        <v>1.4084507042253502</v>
      </c>
      <c r="AO90" s="1043">
        <f t="shared" si="38"/>
        <v>1.4285714285714235</v>
      </c>
      <c r="AP90" s="1043">
        <f t="shared" si="39"/>
        <v>2.1897810218977964</v>
      </c>
      <c r="AQ90" s="1043">
        <f t="shared" si="40"/>
        <v>3.7878787878787845</v>
      </c>
      <c r="AR90" s="1043">
        <f t="shared" si="41"/>
        <v>3.125</v>
      </c>
      <c r="AS90" s="1043">
        <f t="shared" si="42"/>
        <v>3.2258064516129004</v>
      </c>
      <c r="AT90" s="1043">
        <f t="shared" si="43"/>
        <v>3.3333333333333437</v>
      </c>
      <c r="AU90" s="1043">
        <f t="shared" si="44"/>
        <v>3.4482758620689724</v>
      </c>
      <c r="AV90" s="1043">
        <f t="shared" si="45"/>
        <v>3.5714285714285587</v>
      </c>
      <c r="AW90" s="1043">
        <f t="shared" si="46"/>
        <v>3.7037037037036979</v>
      </c>
      <c r="AX90" s="1043">
        <f t="shared" si="47"/>
        <v>3.8461538461538547</v>
      </c>
      <c r="AY90" s="1043">
        <f t="shared" si="48"/>
        <v>3.6672924245262135</v>
      </c>
      <c r="AZ90" s="1043">
        <f t="shared" si="49"/>
        <v>1.7675718967389948</v>
      </c>
    </row>
    <row r="91" spans="1:52" ht="11.25" customHeight="1" x14ac:dyDescent="0.2">
      <c r="A91" s="461" t="s">
        <v>452</v>
      </c>
      <c r="B91" s="458" t="s">
        <v>453</v>
      </c>
      <c r="C91" s="581">
        <v>16.5</v>
      </c>
      <c r="D91" s="581">
        <v>15.5</v>
      </c>
      <c r="E91" s="581">
        <v>15</v>
      </c>
      <c r="F91" s="460">
        <v>14.4</v>
      </c>
      <c r="G91" s="460">
        <v>13.7</v>
      </c>
      <c r="H91" s="581">
        <v>12.8</v>
      </c>
      <c r="I91" s="581">
        <v>12.2</v>
      </c>
      <c r="J91" s="581">
        <v>11.6</v>
      </c>
      <c r="K91" s="581">
        <v>10.7</v>
      </c>
      <c r="L91" s="888" t="s">
        <v>89</v>
      </c>
      <c r="M91" s="581">
        <v>9.6999999999999993</v>
      </c>
      <c r="N91" s="459">
        <v>8.9</v>
      </c>
      <c r="O91" s="888"/>
      <c r="P91" s="586">
        <v>7.9</v>
      </c>
      <c r="Q91" s="587">
        <v>7.5</v>
      </c>
      <c r="R91" s="587">
        <v>7.3</v>
      </c>
      <c r="S91" s="587">
        <v>6.8</v>
      </c>
      <c r="T91" s="587">
        <v>6.5</v>
      </c>
      <c r="U91" s="587">
        <v>6.3</v>
      </c>
      <c r="V91" s="587">
        <v>6</v>
      </c>
      <c r="W91" s="587">
        <v>5.5</v>
      </c>
      <c r="X91" s="587">
        <v>5</v>
      </c>
      <c r="Y91" s="587">
        <v>4.5</v>
      </c>
      <c r="Z91" s="587">
        <v>4</v>
      </c>
      <c r="AA91" s="587">
        <v>3.5</v>
      </c>
      <c r="AB91" s="584">
        <f t="shared" si="25"/>
        <v>211.80000000000004</v>
      </c>
      <c r="AC91" s="1043">
        <f t="shared" si="26"/>
        <v>6.4516129032258007</v>
      </c>
      <c r="AD91" s="1043">
        <f t="shared" si="27"/>
        <v>3.3333333333333437</v>
      </c>
      <c r="AE91" s="1043">
        <f t="shared" si="28"/>
        <v>4.1666666666666741</v>
      </c>
      <c r="AF91" s="1043">
        <f t="shared" si="29"/>
        <v>5.1094890510948954</v>
      </c>
      <c r="AG91" s="1043">
        <f t="shared" si="30"/>
        <v>7.0312499999999778</v>
      </c>
      <c r="AH91" s="1043">
        <f t="shared" si="31"/>
        <v>4.9180327868852514</v>
      </c>
      <c r="AI91" s="1043">
        <f t="shared" si="32"/>
        <v>5.1724137931034475</v>
      </c>
      <c r="AJ91" s="1043">
        <f t="shared" si="33"/>
        <v>8.4112149532710401</v>
      </c>
      <c r="AK91" s="1043">
        <f t="shared" si="34"/>
        <v>10.309278350515472</v>
      </c>
      <c r="AL91" s="1043">
        <f t="shared" si="35"/>
        <v>8.9887640449437978</v>
      </c>
      <c r="AM91" s="1043">
        <f t="shared" si="36"/>
        <v>12.658227848101266</v>
      </c>
      <c r="AN91" s="1043">
        <f t="shared" si="37"/>
        <v>5.3333333333333455</v>
      </c>
      <c r="AO91" s="1043">
        <f t="shared" si="38"/>
        <v>2.7397260273972712</v>
      </c>
      <c r="AP91" s="1043">
        <f t="shared" si="39"/>
        <v>7.3529411764705843</v>
      </c>
      <c r="AQ91" s="1043">
        <f t="shared" si="40"/>
        <v>4.6153846153846212</v>
      </c>
      <c r="AR91" s="1043">
        <f t="shared" si="41"/>
        <v>3.1746031746031855</v>
      </c>
      <c r="AS91" s="1043">
        <f t="shared" si="42"/>
        <v>5.0000000000000044</v>
      </c>
      <c r="AT91" s="1043">
        <f t="shared" si="43"/>
        <v>9.0909090909090828</v>
      </c>
      <c r="AU91" s="1043">
        <f t="shared" si="44"/>
        <v>10.000000000000009</v>
      </c>
      <c r="AV91" s="1043">
        <f t="shared" si="45"/>
        <v>11.111111111111116</v>
      </c>
      <c r="AW91" s="1043">
        <f t="shared" si="46"/>
        <v>12.5</v>
      </c>
      <c r="AX91" s="1043">
        <f t="shared" si="47"/>
        <v>14.285714285714279</v>
      </c>
      <c r="AY91" s="1043">
        <f t="shared" si="48"/>
        <v>7.3524548430029304</v>
      </c>
      <c r="AZ91" s="1043">
        <f t="shared" si="49"/>
        <v>3.3677769633976844</v>
      </c>
    </row>
    <row r="92" spans="1:52" ht="11.25" customHeight="1" x14ac:dyDescent="0.2">
      <c r="A92" s="461" t="s">
        <v>968</v>
      </c>
      <c r="B92" s="820" t="s">
        <v>969</v>
      </c>
      <c r="C92" s="581">
        <v>16.52</v>
      </c>
      <c r="D92" s="581">
        <v>14.52</v>
      </c>
      <c r="E92" s="581">
        <v>13.2</v>
      </c>
      <c r="F92" s="460">
        <v>12.02</v>
      </c>
      <c r="G92" s="460">
        <v>10</v>
      </c>
      <c r="H92" s="581">
        <v>9.16</v>
      </c>
      <c r="I92" s="581">
        <v>8.7200000000000006</v>
      </c>
      <c r="J92" s="581">
        <v>7.72</v>
      </c>
      <c r="K92" s="581">
        <v>6.72</v>
      </c>
      <c r="L92" s="888"/>
      <c r="M92" s="581">
        <v>6</v>
      </c>
      <c r="N92" s="459">
        <v>5.5</v>
      </c>
      <c r="O92" s="581"/>
      <c r="P92" s="586">
        <v>4</v>
      </c>
      <c r="Q92" s="583">
        <v>3.12</v>
      </c>
      <c r="R92" s="587">
        <v>3.12</v>
      </c>
      <c r="S92" s="587">
        <v>2.68</v>
      </c>
      <c r="T92" s="587">
        <v>1.68</v>
      </c>
      <c r="U92" s="587">
        <v>1.2</v>
      </c>
      <c r="V92" s="587">
        <v>1</v>
      </c>
      <c r="W92" s="587">
        <v>0.4</v>
      </c>
      <c r="X92" s="583">
        <v>0</v>
      </c>
      <c r="Y92" s="583">
        <v>0</v>
      </c>
      <c r="Z92" s="583">
        <v>0</v>
      </c>
      <c r="AA92" s="583">
        <v>0</v>
      </c>
      <c r="AB92" s="584">
        <f t="shared" si="25"/>
        <v>127.28000000000002</v>
      </c>
      <c r="AC92" s="1043">
        <f t="shared" si="26"/>
        <v>13.774104683195599</v>
      </c>
      <c r="AD92" s="1043">
        <f t="shared" si="27"/>
        <v>10.000000000000009</v>
      </c>
      <c r="AE92" s="1043">
        <f t="shared" si="28"/>
        <v>9.8169717138103074</v>
      </c>
      <c r="AF92" s="1043">
        <f t="shared" si="29"/>
        <v>20.199999999999996</v>
      </c>
      <c r="AG92" s="1043">
        <f t="shared" si="30"/>
        <v>9.1703056768558824</v>
      </c>
      <c r="AH92" s="1043">
        <f t="shared" si="31"/>
        <v>5.0458715596330306</v>
      </c>
      <c r="AI92" s="1043">
        <f t="shared" si="32"/>
        <v>12.95336787564767</v>
      </c>
      <c r="AJ92" s="1043">
        <f t="shared" si="33"/>
        <v>14.880952380952372</v>
      </c>
      <c r="AK92" s="1043">
        <f t="shared" si="34"/>
        <v>11.999999999999989</v>
      </c>
      <c r="AL92" s="1043">
        <f t="shared" si="35"/>
        <v>9.0909090909090828</v>
      </c>
      <c r="AM92" s="1043">
        <f t="shared" si="36"/>
        <v>37.5</v>
      </c>
      <c r="AN92" s="1043">
        <f t="shared" si="37"/>
        <v>28.205128205128194</v>
      </c>
      <c r="AO92" s="1043">
        <f t="shared" si="38"/>
        <v>0</v>
      </c>
      <c r="AP92" s="1043">
        <f t="shared" si="39"/>
        <v>16.417910447761198</v>
      </c>
      <c r="AQ92" s="1043">
        <f t="shared" si="40"/>
        <v>59.523809523809533</v>
      </c>
      <c r="AR92" s="1043">
        <f t="shared" si="41"/>
        <v>39.999999999999993</v>
      </c>
      <c r="AS92" s="1043">
        <f t="shared" si="42"/>
        <v>19.999999999999996</v>
      </c>
      <c r="AT92" s="1043">
        <f t="shared" si="43"/>
        <v>150</v>
      </c>
      <c r="AU92" s="1043" t="str">
        <f t="shared" si="44"/>
        <v>n/a</v>
      </c>
      <c r="AV92" s="1043" t="str">
        <f t="shared" si="45"/>
        <v>n/a</v>
      </c>
      <c r="AW92" s="1043" t="str">
        <f t="shared" si="46"/>
        <v>n/a</v>
      </c>
      <c r="AX92" s="1043" t="str">
        <f t="shared" si="47"/>
        <v>n/a</v>
      </c>
      <c r="AY92" s="1043">
        <f t="shared" si="48"/>
        <v>26.032185064316828</v>
      </c>
      <c r="AZ92" s="1043">
        <f t="shared" si="49"/>
        <v>34.1586595733325</v>
      </c>
    </row>
    <row r="93" spans="1:52" ht="11.25" customHeight="1" x14ac:dyDescent="0.2">
      <c r="A93" s="461" t="s">
        <v>145</v>
      </c>
      <c r="B93" s="820" t="s">
        <v>146</v>
      </c>
      <c r="C93" s="581">
        <v>0.76</v>
      </c>
      <c r="D93" s="581">
        <v>0.7</v>
      </c>
      <c r="E93" s="581">
        <v>0.64</v>
      </c>
      <c r="F93" s="460">
        <v>0.56000000000000005</v>
      </c>
      <c r="G93" s="460">
        <v>0.49</v>
      </c>
      <c r="H93" s="581">
        <v>0.43</v>
      </c>
      <c r="I93" s="581">
        <v>0.39</v>
      </c>
      <c r="J93" s="581">
        <v>0.37</v>
      </c>
      <c r="K93" s="581">
        <v>0.35</v>
      </c>
      <c r="L93" s="888"/>
      <c r="M93" s="581">
        <v>0.33</v>
      </c>
      <c r="N93" s="459">
        <v>0.3</v>
      </c>
      <c r="O93" s="888"/>
      <c r="P93" s="586">
        <v>0.26</v>
      </c>
      <c r="Q93" s="587">
        <v>0.23</v>
      </c>
      <c r="R93" s="587">
        <v>0.2</v>
      </c>
      <c r="S93" s="587">
        <v>0.17</v>
      </c>
      <c r="T93" s="587">
        <v>0.155</v>
      </c>
      <c r="U93" s="587">
        <v>0.14499999999999999</v>
      </c>
      <c r="V93" s="587">
        <v>0.13750000000000001</v>
      </c>
      <c r="W93" s="587">
        <v>0.13250000000000001</v>
      </c>
      <c r="X93" s="587">
        <v>0.1275</v>
      </c>
      <c r="Y93" s="587">
        <v>0.125</v>
      </c>
      <c r="Z93" s="587">
        <v>0.1075</v>
      </c>
      <c r="AA93" s="587">
        <v>0.09</v>
      </c>
      <c r="AB93" s="584">
        <f t="shared" si="25"/>
        <v>7.2000000000000011</v>
      </c>
      <c r="AC93" s="1043">
        <f t="shared" si="26"/>
        <v>8.5714285714285854</v>
      </c>
      <c r="AD93" s="1043">
        <f t="shared" si="27"/>
        <v>9.375</v>
      </c>
      <c r="AE93" s="1043">
        <f t="shared" si="28"/>
        <v>14.285714285714279</v>
      </c>
      <c r="AF93" s="1043">
        <f t="shared" si="29"/>
        <v>14.285714285714302</v>
      </c>
      <c r="AG93" s="1043">
        <f t="shared" si="30"/>
        <v>13.953488372093027</v>
      </c>
      <c r="AH93" s="1043">
        <f t="shared" si="31"/>
        <v>10.256410256410241</v>
      </c>
      <c r="AI93" s="1043">
        <f t="shared" si="32"/>
        <v>5.4054054054054168</v>
      </c>
      <c r="AJ93" s="1043">
        <f t="shared" si="33"/>
        <v>5.7142857142857162</v>
      </c>
      <c r="AK93" s="1043">
        <f t="shared" si="34"/>
        <v>6.0606060606060552</v>
      </c>
      <c r="AL93" s="1043">
        <f t="shared" si="35"/>
        <v>10.000000000000009</v>
      </c>
      <c r="AM93" s="1043">
        <f t="shared" si="36"/>
        <v>15.384615384615374</v>
      </c>
      <c r="AN93" s="1043">
        <f t="shared" si="37"/>
        <v>13.043478260869556</v>
      </c>
      <c r="AO93" s="1043">
        <f t="shared" si="38"/>
        <v>14.999999999999991</v>
      </c>
      <c r="AP93" s="1043">
        <f t="shared" si="39"/>
        <v>17.647058823529417</v>
      </c>
      <c r="AQ93" s="1043">
        <f t="shared" si="40"/>
        <v>9.6774193548387224</v>
      </c>
      <c r="AR93" s="1043">
        <f t="shared" si="41"/>
        <v>6.8965517241379448</v>
      </c>
      <c r="AS93" s="1043">
        <f t="shared" si="42"/>
        <v>5.4545454545454453</v>
      </c>
      <c r="AT93" s="1043">
        <f t="shared" si="43"/>
        <v>3.7735849056603765</v>
      </c>
      <c r="AU93" s="1043">
        <f t="shared" si="44"/>
        <v>3.9215686274509887</v>
      </c>
      <c r="AV93" s="1043">
        <f t="shared" si="45"/>
        <v>2.0000000000000018</v>
      </c>
      <c r="AW93" s="1043">
        <f t="shared" si="46"/>
        <v>16.279069767441868</v>
      </c>
      <c r="AX93" s="1043">
        <f t="shared" si="47"/>
        <v>19.444444444444443</v>
      </c>
      <c r="AY93" s="1043">
        <f t="shared" si="48"/>
        <v>10.292290440872353</v>
      </c>
      <c r="AZ93" s="1043">
        <f t="shared" si="49"/>
        <v>5.0164000568084504</v>
      </c>
    </row>
    <row r="94" spans="1:52" ht="11.25" customHeight="1" x14ac:dyDescent="0.2">
      <c r="A94" s="540" t="s">
        <v>5300</v>
      </c>
      <c r="B94" s="820" t="s">
        <v>5291</v>
      </c>
      <c r="C94" s="581">
        <v>3.395</v>
      </c>
      <c r="D94" s="581">
        <v>3.1490999999999998</v>
      </c>
      <c r="E94" s="581">
        <v>3.0733000000000001</v>
      </c>
      <c r="F94" s="460">
        <v>2.9520999999999997</v>
      </c>
      <c r="G94" s="460">
        <v>2.7378</v>
      </c>
      <c r="H94" s="581">
        <v>2.5587999999999997</v>
      </c>
      <c r="I94" s="498">
        <v>2.5577999999999999</v>
      </c>
      <c r="J94" s="463">
        <v>2.7849000000000004</v>
      </c>
      <c r="K94" s="581">
        <v>2.8746</v>
      </c>
      <c r="L94" s="1036"/>
      <c r="M94" s="581">
        <v>2.8286000000000002</v>
      </c>
      <c r="N94" s="459">
        <v>2.8780999999999999</v>
      </c>
      <c r="O94" s="517"/>
      <c r="P94" s="501">
        <v>2.718</v>
      </c>
      <c r="Q94" s="539">
        <v>2.8</v>
      </c>
      <c r="R94" s="1094">
        <v>2.8</v>
      </c>
      <c r="S94" s="1094">
        <v>2.71</v>
      </c>
      <c r="T94" s="1094">
        <v>2.2599999999999998</v>
      </c>
      <c r="U94" s="1094">
        <v>1.8499999999999999</v>
      </c>
      <c r="V94" s="1094">
        <v>1.5900000000000003</v>
      </c>
      <c r="W94" s="1094">
        <v>1.34</v>
      </c>
      <c r="X94" s="1094">
        <v>1.2</v>
      </c>
      <c r="Y94" s="1094">
        <v>1.1200000000000001</v>
      </c>
      <c r="Z94" s="1094">
        <v>1</v>
      </c>
      <c r="AA94" s="1094">
        <v>0.94</v>
      </c>
      <c r="AB94" s="584">
        <f t="shared" si="25"/>
        <v>54.118099999999998</v>
      </c>
      <c r="AC94" s="1043">
        <f t="shared" si="26"/>
        <v>7.8085802292718665</v>
      </c>
      <c r="AD94" s="1043">
        <f t="shared" si="27"/>
        <v>2.4664041909348233</v>
      </c>
      <c r="AE94" s="1043">
        <f t="shared" si="28"/>
        <v>4.1055519799464868</v>
      </c>
      <c r="AF94" s="1043">
        <f t="shared" si="29"/>
        <v>7.8274526992475613</v>
      </c>
      <c r="AG94" s="1043">
        <f t="shared" si="30"/>
        <v>6.9954666249804731</v>
      </c>
      <c r="AH94" s="1043">
        <f t="shared" si="31"/>
        <v>3.9096098209401298E-2</v>
      </c>
      <c r="AI94" s="1043">
        <f t="shared" si="32"/>
        <v>-8.154691371323942</v>
      </c>
      <c r="AJ94" s="1043">
        <f t="shared" si="33"/>
        <v>-3.1204341473596187</v>
      </c>
      <c r="AK94" s="1043">
        <f t="shared" si="34"/>
        <v>1.6262461995333322</v>
      </c>
      <c r="AL94" s="1043">
        <f t="shared" si="35"/>
        <v>-1.7198846461206951</v>
      </c>
      <c r="AM94" s="1043">
        <f t="shared" si="36"/>
        <v>5.8903605592347308</v>
      </c>
      <c r="AN94" s="1043">
        <f t="shared" si="37"/>
        <v>-2.9285714285714248</v>
      </c>
      <c r="AO94" s="1043">
        <f t="shared" si="38"/>
        <v>0</v>
      </c>
      <c r="AP94" s="1043">
        <f t="shared" si="39"/>
        <v>3.3210332103321027</v>
      </c>
      <c r="AQ94" s="1043">
        <f t="shared" si="40"/>
        <v>19.91150442477878</v>
      </c>
      <c r="AR94" s="1043">
        <f t="shared" si="41"/>
        <v>22.162162162162158</v>
      </c>
      <c r="AS94" s="1043">
        <f t="shared" si="42"/>
        <v>16.352201257861608</v>
      </c>
      <c r="AT94" s="1043">
        <f t="shared" si="43"/>
        <v>18.656716417910467</v>
      </c>
      <c r="AU94" s="1043">
        <f t="shared" si="44"/>
        <v>11.66666666666667</v>
      </c>
      <c r="AV94" s="1043">
        <f t="shared" si="45"/>
        <v>7.1428571428571397</v>
      </c>
      <c r="AW94" s="1043">
        <f t="shared" si="46"/>
        <v>12.000000000000011</v>
      </c>
      <c r="AX94" s="1043">
        <f t="shared" si="47"/>
        <v>6.3829787234042534</v>
      </c>
      <c r="AY94" s="1043">
        <f t="shared" si="48"/>
        <v>6.292349863361645</v>
      </c>
      <c r="AZ94" s="1043">
        <f t="shared" si="49"/>
        <v>7.970693075932803</v>
      </c>
    </row>
    <row r="95" spans="1:52" ht="11.25" customHeight="1" x14ac:dyDescent="0.2">
      <c r="A95" s="821" t="s">
        <v>448</v>
      </c>
      <c r="B95" s="820" t="s">
        <v>449</v>
      </c>
      <c r="C95" s="581">
        <v>0.94</v>
      </c>
      <c r="D95" s="581">
        <v>0.92</v>
      </c>
      <c r="E95" s="581">
        <v>0.8</v>
      </c>
      <c r="F95" s="460">
        <v>0.63500000000000001</v>
      </c>
      <c r="G95" s="460">
        <v>0.56000000000000005</v>
      </c>
      <c r="H95" s="581">
        <v>0.51</v>
      </c>
      <c r="I95" s="581">
        <v>0.45</v>
      </c>
      <c r="J95" s="581">
        <v>0.4</v>
      </c>
      <c r="K95" s="581">
        <v>0.36499999999999999</v>
      </c>
      <c r="L95" s="888">
        <v>0</v>
      </c>
      <c r="M95" s="581">
        <v>0.35</v>
      </c>
      <c r="N95" s="459">
        <v>0.32500000000000001</v>
      </c>
      <c r="O95" s="888">
        <v>0</v>
      </c>
      <c r="P95" s="586">
        <v>0.30499999999999999</v>
      </c>
      <c r="Q95" s="587">
        <v>0.28499999999999998</v>
      </c>
      <c r="R95" s="587">
        <v>0.28000000000000003</v>
      </c>
      <c r="S95" s="587">
        <v>0.255</v>
      </c>
      <c r="T95" s="587">
        <v>0.22761999999999999</v>
      </c>
      <c r="U95" s="587">
        <v>9.5240000000000005E-2</v>
      </c>
      <c r="V95" s="583">
        <v>0</v>
      </c>
      <c r="W95" s="583">
        <v>0</v>
      </c>
      <c r="X95" s="583">
        <v>0</v>
      </c>
      <c r="Y95" s="583">
        <v>0</v>
      </c>
      <c r="Z95" s="583">
        <v>0</v>
      </c>
      <c r="AA95" s="583">
        <v>0</v>
      </c>
      <c r="AB95" s="584">
        <f t="shared" si="25"/>
        <v>7.7028600000000012</v>
      </c>
      <c r="AC95" s="1043">
        <f t="shared" si="26"/>
        <v>2.1739130434782483</v>
      </c>
      <c r="AD95" s="1043">
        <f t="shared" si="27"/>
        <v>14.999999999999991</v>
      </c>
      <c r="AE95" s="1043">
        <f t="shared" si="28"/>
        <v>25.984251968503933</v>
      </c>
      <c r="AF95" s="1043">
        <f t="shared" si="29"/>
        <v>13.392857142857139</v>
      </c>
      <c r="AG95" s="1043">
        <f t="shared" si="30"/>
        <v>9.8039215686274606</v>
      </c>
      <c r="AH95" s="1043">
        <f t="shared" si="31"/>
        <v>13.33333333333333</v>
      </c>
      <c r="AI95" s="1043">
        <f t="shared" si="32"/>
        <v>12.5</v>
      </c>
      <c r="AJ95" s="1043">
        <f t="shared" si="33"/>
        <v>9.5890410958904262</v>
      </c>
      <c r="AK95" s="1043">
        <f t="shared" si="34"/>
        <v>4.2857142857142927</v>
      </c>
      <c r="AL95" s="1043">
        <f t="shared" si="35"/>
        <v>7.6923076923076872</v>
      </c>
      <c r="AM95" s="1043">
        <f t="shared" si="36"/>
        <v>6.5573770491803351</v>
      </c>
      <c r="AN95" s="1043">
        <f t="shared" si="37"/>
        <v>7.0175438596491224</v>
      </c>
      <c r="AO95" s="1043">
        <f t="shared" si="38"/>
        <v>1.7857142857142572</v>
      </c>
      <c r="AP95" s="1043">
        <f t="shared" si="39"/>
        <v>9.8039215686274606</v>
      </c>
      <c r="AQ95" s="1043">
        <f t="shared" si="40"/>
        <v>12.028819963096392</v>
      </c>
      <c r="AR95" s="1043">
        <f t="shared" si="41"/>
        <v>138.99622007559844</v>
      </c>
      <c r="AS95" s="1043" t="str">
        <f t="shared" si="42"/>
        <v>n/a</v>
      </c>
      <c r="AT95" s="1043" t="str">
        <f t="shared" si="43"/>
        <v>n/a</v>
      </c>
      <c r="AU95" s="1043" t="str">
        <f t="shared" si="44"/>
        <v>n/a</v>
      </c>
      <c r="AV95" s="1043" t="str">
        <f t="shared" si="45"/>
        <v>n/a</v>
      </c>
      <c r="AW95" s="1043" t="str">
        <f t="shared" si="46"/>
        <v>n/a</v>
      </c>
      <c r="AX95" s="1043" t="str">
        <f t="shared" si="47"/>
        <v>n/a</v>
      </c>
      <c r="AY95" s="1043">
        <f t="shared" si="48"/>
        <v>18.121558558286157</v>
      </c>
      <c r="AZ95" s="1043">
        <f t="shared" si="49"/>
        <v>32.747363762876276</v>
      </c>
    </row>
    <row r="96" spans="1:52" ht="11.25" customHeight="1" x14ac:dyDescent="0.2">
      <c r="A96" s="461" t="s">
        <v>981</v>
      </c>
      <c r="B96" s="820" t="s">
        <v>982</v>
      </c>
      <c r="C96" s="581">
        <v>1.96</v>
      </c>
      <c r="D96" s="581">
        <v>1.8</v>
      </c>
      <c r="E96" s="581">
        <v>1.64</v>
      </c>
      <c r="F96" s="460">
        <v>1.6</v>
      </c>
      <c r="G96" s="460">
        <v>1.56</v>
      </c>
      <c r="H96" s="581">
        <v>1.52</v>
      </c>
      <c r="I96" s="581">
        <v>1.48</v>
      </c>
      <c r="J96" s="581">
        <v>1.45</v>
      </c>
      <c r="K96" s="581">
        <v>1.4</v>
      </c>
      <c r="L96" s="888"/>
      <c r="M96" s="581">
        <v>1.36</v>
      </c>
      <c r="N96" s="459">
        <v>1.32</v>
      </c>
      <c r="O96" s="888"/>
      <c r="P96" s="586">
        <v>1.28</v>
      </c>
      <c r="Q96" s="583">
        <v>1.24</v>
      </c>
      <c r="R96" s="587">
        <v>1.24</v>
      </c>
      <c r="S96" s="583">
        <v>1.1200000000000001</v>
      </c>
      <c r="T96" s="583">
        <v>1.1200000000000001</v>
      </c>
      <c r="U96" s="583">
        <v>1.1200000000000001</v>
      </c>
      <c r="V96" s="583">
        <v>1.1200000000000001</v>
      </c>
      <c r="W96" s="583">
        <v>1.1200000000000001</v>
      </c>
      <c r="X96" s="587">
        <v>1.1200000000000001</v>
      </c>
      <c r="Y96" s="587">
        <v>1.0602199999999999</v>
      </c>
      <c r="Z96" s="587">
        <v>0.93276000000000003</v>
      </c>
      <c r="AA96" s="587">
        <v>0.81852000000000003</v>
      </c>
      <c r="AB96" s="584">
        <f t="shared" si="25"/>
        <v>30.381500000000003</v>
      </c>
      <c r="AC96" s="1043">
        <f t="shared" si="26"/>
        <v>8.8888888888888786</v>
      </c>
      <c r="AD96" s="1043">
        <f t="shared" si="27"/>
        <v>9.7560975609756184</v>
      </c>
      <c r="AE96" s="1043">
        <f t="shared" si="28"/>
        <v>2.4999999999999911</v>
      </c>
      <c r="AF96" s="1043">
        <f t="shared" si="29"/>
        <v>2.5641025641025772</v>
      </c>
      <c r="AG96" s="1043">
        <f t="shared" si="30"/>
        <v>2.6315789473684292</v>
      </c>
      <c r="AH96" s="1043">
        <f t="shared" si="31"/>
        <v>2.7027027027026973</v>
      </c>
      <c r="AI96" s="1043">
        <f t="shared" si="32"/>
        <v>2.0689655172413834</v>
      </c>
      <c r="AJ96" s="1043">
        <f t="shared" si="33"/>
        <v>3.5714285714285809</v>
      </c>
      <c r="AK96" s="1043">
        <f t="shared" si="34"/>
        <v>2.9411764705882248</v>
      </c>
      <c r="AL96" s="1043">
        <f t="shared" si="35"/>
        <v>3.0303030303030276</v>
      </c>
      <c r="AM96" s="1043">
        <f t="shared" si="36"/>
        <v>3.125</v>
      </c>
      <c r="AN96" s="1043">
        <f t="shared" si="37"/>
        <v>3.2258064516129004</v>
      </c>
      <c r="AO96" s="1043">
        <f t="shared" si="38"/>
        <v>0</v>
      </c>
      <c r="AP96" s="1043">
        <f t="shared" si="39"/>
        <v>10.714285714285698</v>
      </c>
      <c r="AQ96" s="1043">
        <f t="shared" si="40"/>
        <v>0</v>
      </c>
      <c r="AR96" s="1043">
        <f t="shared" si="41"/>
        <v>0</v>
      </c>
      <c r="AS96" s="1043">
        <f t="shared" si="42"/>
        <v>0</v>
      </c>
      <c r="AT96" s="1043">
        <f t="shared" si="43"/>
        <v>0</v>
      </c>
      <c r="AU96" s="1043">
        <f t="shared" si="44"/>
        <v>0</v>
      </c>
      <c r="AV96" s="1043">
        <f t="shared" si="45"/>
        <v>5.6384523966723998</v>
      </c>
      <c r="AW96" s="1043">
        <f t="shared" si="46"/>
        <v>13.664822676787169</v>
      </c>
      <c r="AX96" s="1043">
        <f t="shared" si="47"/>
        <v>13.956897815569569</v>
      </c>
      <c r="AY96" s="1043">
        <f t="shared" si="48"/>
        <v>4.135477695842142</v>
      </c>
      <c r="AZ96" s="1043">
        <f t="shared" si="49"/>
        <v>4.408602074260096</v>
      </c>
    </row>
    <row r="97" spans="1:52" ht="11.25" customHeight="1" x14ac:dyDescent="0.2">
      <c r="A97" s="540" t="s">
        <v>5298</v>
      </c>
      <c r="B97" s="820" t="s">
        <v>1903</v>
      </c>
      <c r="C97" s="581">
        <v>2.8706</v>
      </c>
      <c r="D97" s="581">
        <v>2.6733000000000002</v>
      </c>
      <c r="E97" s="581">
        <v>2.6185999999999998</v>
      </c>
      <c r="F97" s="460">
        <v>2.5533000000000001</v>
      </c>
      <c r="G97" s="460">
        <v>2.3351000000000002</v>
      </c>
      <c r="H97" s="498">
        <v>2.1735999999999995</v>
      </c>
      <c r="I97" s="498">
        <v>2.1745999999999999</v>
      </c>
      <c r="J97" s="581">
        <v>2.3477999999999999</v>
      </c>
      <c r="K97" s="581">
        <v>2.3357999999999999</v>
      </c>
      <c r="L97" s="1036"/>
      <c r="M97" s="581">
        <v>2.1785000000000001</v>
      </c>
      <c r="N97" s="459">
        <v>2.0728</v>
      </c>
      <c r="O97" s="517"/>
      <c r="P97" s="585">
        <v>1.9174</v>
      </c>
      <c r="Q97" s="489">
        <v>1.96</v>
      </c>
      <c r="R97" s="587">
        <v>1.92</v>
      </c>
      <c r="S97" s="587">
        <v>1.74</v>
      </c>
      <c r="T97" s="587">
        <v>1.5</v>
      </c>
      <c r="U97" s="499">
        <v>1.32</v>
      </c>
      <c r="V97" s="499">
        <v>1.4</v>
      </c>
      <c r="W97" s="587">
        <v>1.6800000000000002</v>
      </c>
      <c r="X97" s="587">
        <v>1.45</v>
      </c>
      <c r="Y97" s="587">
        <v>1.24</v>
      </c>
      <c r="Z97" s="587">
        <v>1</v>
      </c>
      <c r="AA97" s="587">
        <v>0.86999999999999988</v>
      </c>
      <c r="AB97" s="584">
        <f t="shared" si="25"/>
        <v>44.331400000000009</v>
      </c>
      <c r="AC97" s="1043">
        <f t="shared" si="26"/>
        <v>7.3803912766992052</v>
      </c>
      <c r="AD97" s="1043">
        <f t="shared" si="27"/>
        <v>2.0889024669670908</v>
      </c>
      <c r="AE97" s="1043">
        <f t="shared" si="28"/>
        <v>2.5574746406610949</v>
      </c>
      <c r="AF97" s="1043">
        <f t="shared" si="29"/>
        <v>9.3443535608753301</v>
      </c>
      <c r="AG97" s="1043">
        <f t="shared" si="30"/>
        <v>7.4300699300699602</v>
      </c>
      <c r="AH97" s="1043">
        <f t="shared" si="31"/>
        <v>-4.5985468591935863E-2</v>
      </c>
      <c r="AI97" s="1043">
        <f t="shared" si="32"/>
        <v>-7.3771190050259783</v>
      </c>
      <c r="AJ97" s="1043">
        <f t="shared" si="33"/>
        <v>0.51374261494991913</v>
      </c>
      <c r="AK97" s="1043">
        <f t="shared" si="34"/>
        <v>7.2205646086756836</v>
      </c>
      <c r="AL97" s="1043">
        <f t="shared" si="35"/>
        <v>5.0993824778078123</v>
      </c>
      <c r="AM97" s="1043">
        <f t="shared" si="36"/>
        <v>8.1047251486387815</v>
      </c>
      <c r="AN97" s="1043">
        <f t="shared" si="37"/>
        <v>-2.1734693877551003</v>
      </c>
      <c r="AO97" s="1043">
        <f t="shared" si="38"/>
        <v>2.0833333333333259</v>
      </c>
      <c r="AP97" s="1043">
        <f t="shared" si="39"/>
        <v>10.344827586206895</v>
      </c>
      <c r="AQ97" s="1043">
        <f t="shared" si="40"/>
        <v>15.999999999999993</v>
      </c>
      <c r="AR97" s="1043">
        <f t="shared" si="41"/>
        <v>13.636363636363624</v>
      </c>
      <c r="AS97" s="1043">
        <f t="shared" si="42"/>
        <v>-5.7142857142857046</v>
      </c>
      <c r="AT97" s="1043">
        <f t="shared" si="43"/>
        <v>-16.666666666666686</v>
      </c>
      <c r="AU97" s="1043">
        <f t="shared" si="44"/>
        <v>15.862068965517251</v>
      </c>
      <c r="AV97" s="1043">
        <f t="shared" si="45"/>
        <v>16.935483870967751</v>
      </c>
      <c r="AW97" s="1043">
        <f t="shared" si="46"/>
        <v>24</v>
      </c>
      <c r="AX97" s="1043">
        <f t="shared" si="47"/>
        <v>14.942528735632198</v>
      </c>
      <c r="AY97" s="1043">
        <f t="shared" si="48"/>
        <v>5.9803039368654787</v>
      </c>
      <c r="AZ97" s="1043">
        <f t="shared" si="49"/>
        <v>9.3242111822478133</v>
      </c>
    </row>
    <row r="98" spans="1:52" ht="11.25" customHeight="1" x14ac:dyDescent="0.2">
      <c r="A98" s="540" t="s">
        <v>4629</v>
      </c>
      <c r="B98" s="820" t="s">
        <v>1900</v>
      </c>
      <c r="C98" s="581">
        <v>2.74</v>
      </c>
      <c r="D98" s="581">
        <v>2.68</v>
      </c>
      <c r="E98" s="581">
        <v>2.5900000000000003</v>
      </c>
      <c r="F98" s="460">
        <v>2.34</v>
      </c>
      <c r="G98" s="584">
        <v>2.04</v>
      </c>
      <c r="H98" s="581">
        <v>1.89</v>
      </c>
      <c r="I98" s="498">
        <v>1.8</v>
      </c>
      <c r="J98" s="498">
        <v>1.8</v>
      </c>
      <c r="K98" s="498">
        <v>1.8</v>
      </c>
      <c r="L98" s="1004"/>
      <c r="M98" s="498">
        <v>1.8</v>
      </c>
      <c r="N98" s="501">
        <v>1.8</v>
      </c>
      <c r="O98" s="517"/>
      <c r="P98" s="585">
        <v>1.8</v>
      </c>
      <c r="Q98" s="489">
        <v>1.8</v>
      </c>
      <c r="R98" s="587">
        <v>1.77</v>
      </c>
      <c r="S98" s="587">
        <v>1.67</v>
      </c>
      <c r="T98" s="587">
        <v>1.52</v>
      </c>
      <c r="U98" s="587">
        <v>1.36</v>
      </c>
      <c r="V98" s="587">
        <v>1.23</v>
      </c>
      <c r="W98" s="587">
        <v>0.86999999999999988</v>
      </c>
      <c r="X98" s="587">
        <v>0.73</v>
      </c>
      <c r="Y98" s="587">
        <v>0.72</v>
      </c>
      <c r="Z98" s="587">
        <v>0.71000000000000008</v>
      </c>
      <c r="AA98" s="587">
        <v>0.68</v>
      </c>
      <c r="AB98" s="584">
        <f t="shared" si="25"/>
        <v>38.14</v>
      </c>
      <c r="AC98" s="1043">
        <f t="shared" si="26"/>
        <v>2.2388059701492491</v>
      </c>
      <c r="AD98" s="1043">
        <f t="shared" si="27"/>
        <v>3.474903474903468</v>
      </c>
      <c r="AE98" s="1043">
        <f t="shared" si="28"/>
        <v>10.683760683760713</v>
      </c>
      <c r="AF98" s="1043">
        <f t="shared" si="29"/>
        <v>14.705882352941169</v>
      </c>
      <c r="AG98" s="1043">
        <f t="shared" si="30"/>
        <v>7.9365079365079527</v>
      </c>
      <c r="AH98" s="1043">
        <f t="shared" si="31"/>
        <v>4.9999999999999822</v>
      </c>
      <c r="AI98" s="1043">
        <f t="shared" si="32"/>
        <v>0</v>
      </c>
      <c r="AJ98" s="1043">
        <f t="shared" si="33"/>
        <v>0</v>
      </c>
      <c r="AK98" s="1043">
        <f t="shared" si="34"/>
        <v>0</v>
      </c>
      <c r="AL98" s="1043">
        <f t="shared" si="35"/>
        <v>0</v>
      </c>
      <c r="AM98" s="1043">
        <f t="shared" si="36"/>
        <v>0</v>
      </c>
      <c r="AN98" s="1043">
        <f t="shared" si="37"/>
        <v>0</v>
      </c>
      <c r="AO98" s="1043">
        <f t="shared" si="38"/>
        <v>1.6949152542372836</v>
      </c>
      <c r="AP98" s="1043">
        <f t="shared" si="39"/>
        <v>5.9880239520958112</v>
      </c>
      <c r="AQ98" s="1043">
        <f t="shared" si="40"/>
        <v>9.8684210526315717</v>
      </c>
      <c r="AR98" s="1043">
        <f t="shared" si="41"/>
        <v>11.764705882352944</v>
      </c>
      <c r="AS98" s="1043">
        <f t="shared" si="42"/>
        <v>10.569105691056912</v>
      </c>
      <c r="AT98" s="1043">
        <f t="shared" si="43"/>
        <v>41.379310344827601</v>
      </c>
      <c r="AU98" s="1043">
        <f t="shared" si="44"/>
        <v>19.17808219178081</v>
      </c>
      <c r="AV98" s="1043">
        <f t="shared" si="45"/>
        <v>1.388888888888884</v>
      </c>
      <c r="AW98" s="1043">
        <f t="shared" si="46"/>
        <v>1.408450704225328</v>
      </c>
      <c r="AX98" s="1043">
        <f t="shared" si="47"/>
        <v>4.4117647058823595</v>
      </c>
      <c r="AY98" s="1043">
        <f t="shared" si="48"/>
        <v>6.8950695039200918</v>
      </c>
      <c r="AZ98" s="1043">
        <f t="shared" si="49"/>
        <v>9.4597121255105794</v>
      </c>
    </row>
    <row r="99" spans="1:52" ht="11.25" customHeight="1" x14ac:dyDescent="0.2">
      <c r="A99" s="821" t="s">
        <v>459</v>
      </c>
      <c r="B99" s="820" t="s">
        <v>460</v>
      </c>
      <c r="C99" s="581">
        <v>2.09</v>
      </c>
      <c r="D99" s="581">
        <v>2.0499999999999998</v>
      </c>
      <c r="E99" s="581">
        <v>2.0099999999999998</v>
      </c>
      <c r="F99" s="460">
        <v>1.9</v>
      </c>
      <c r="G99" s="584">
        <v>1.77</v>
      </c>
      <c r="H99" s="581">
        <v>1.73</v>
      </c>
      <c r="I99" s="581">
        <v>1.69</v>
      </c>
      <c r="J99" s="581">
        <v>1.62</v>
      </c>
      <c r="K99" s="581">
        <v>1.54</v>
      </c>
      <c r="L99" s="888"/>
      <c r="M99" s="581">
        <v>1.47</v>
      </c>
      <c r="N99" s="581">
        <v>1.1299999999999999</v>
      </c>
      <c r="O99" s="888"/>
      <c r="P99" s="586">
        <v>0.99</v>
      </c>
      <c r="Q99" s="587">
        <v>0.94499999999999995</v>
      </c>
      <c r="R99" s="587">
        <v>0.875</v>
      </c>
      <c r="S99" s="587">
        <v>0.75</v>
      </c>
      <c r="T99" s="587">
        <v>0.55000000000000004</v>
      </c>
      <c r="U99" s="587">
        <v>0.3</v>
      </c>
      <c r="V99" s="583">
        <v>0</v>
      </c>
      <c r="W99" s="583">
        <v>0</v>
      </c>
      <c r="X99" s="583">
        <v>0</v>
      </c>
      <c r="Y99" s="583">
        <v>0</v>
      </c>
      <c r="Z99" s="583">
        <v>0</v>
      </c>
      <c r="AA99" s="583">
        <v>0</v>
      </c>
      <c r="AB99" s="584">
        <f t="shared" si="25"/>
        <v>23.409999999999997</v>
      </c>
      <c r="AC99" s="1043">
        <f t="shared" si="26"/>
        <v>1.9512195121951237</v>
      </c>
      <c r="AD99" s="1043">
        <f t="shared" si="27"/>
        <v>1.990049751243772</v>
      </c>
      <c r="AE99" s="1043">
        <f t="shared" si="28"/>
        <v>5.7894736842105221</v>
      </c>
      <c r="AF99" s="1043">
        <f t="shared" si="29"/>
        <v>7.3446327683615698</v>
      </c>
      <c r="AG99" s="1043">
        <f t="shared" si="30"/>
        <v>2.3121387283236983</v>
      </c>
      <c r="AH99" s="1043">
        <f t="shared" si="31"/>
        <v>2.3668639053254559</v>
      </c>
      <c r="AI99" s="1043">
        <f t="shared" si="32"/>
        <v>4.3209876543209846</v>
      </c>
      <c r="AJ99" s="1043">
        <f t="shared" si="33"/>
        <v>5.1948051948051965</v>
      </c>
      <c r="AK99" s="1043">
        <f t="shared" si="34"/>
        <v>4.7619047619047672</v>
      </c>
      <c r="AL99" s="1043">
        <f t="shared" si="35"/>
        <v>30.088495575221241</v>
      </c>
      <c r="AM99" s="1043">
        <f t="shared" si="36"/>
        <v>14.141414141414121</v>
      </c>
      <c r="AN99" s="1043">
        <f t="shared" si="37"/>
        <v>4.7619047619047672</v>
      </c>
      <c r="AO99" s="1043">
        <f t="shared" si="38"/>
        <v>7.9999999999999849</v>
      </c>
      <c r="AP99" s="1043">
        <f t="shared" si="39"/>
        <v>16.666666666666675</v>
      </c>
      <c r="AQ99" s="1043">
        <f t="shared" si="40"/>
        <v>36.363636363636353</v>
      </c>
      <c r="AR99" s="1043">
        <f t="shared" si="41"/>
        <v>83.333333333333343</v>
      </c>
      <c r="AS99" s="1043" t="str">
        <f t="shared" si="42"/>
        <v>n/a</v>
      </c>
      <c r="AT99" s="1043" t="str">
        <f t="shared" si="43"/>
        <v>n/a</v>
      </c>
      <c r="AU99" s="1043" t="str">
        <f t="shared" si="44"/>
        <v>n/a</v>
      </c>
      <c r="AV99" s="1043" t="str">
        <f t="shared" si="45"/>
        <v>n/a</v>
      </c>
      <c r="AW99" s="1043" t="str">
        <f t="shared" si="46"/>
        <v>n/a</v>
      </c>
      <c r="AX99" s="1043" t="str">
        <f t="shared" si="47"/>
        <v>n/a</v>
      </c>
      <c r="AY99" s="1043">
        <f t="shared" si="48"/>
        <v>14.336720425179223</v>
      </c>
      <c r="AZ99" s="1043">
        <f t="shared" si="49"/>
        <v>21.011670125655645</v>
      </c>
    </row>
    <row r="100" spans="1:52" ht="11.25" customHeight="1" x14ac:dyDescent="0.2">
      <c r="A100" s="448" t="s">
        <v>955</v>
      </c>
      <c r="B100" s="820" t="s">
        <v>956</v>
      </c>
      <c r="C100" s="581">
        <v>0.65454545454545443</v>
      </c>
      <c r="D100" s="581">
        <v>0.63636363636363635</v>
      </c>
      <c r="E100" s="581">
        <v>0.5818181818181819</v>
      </c>
      <c r="F100" s="460">
        <v>0.54545454545454541</v>
      </c>
      <c r="G100" s="584">
        <v>0.50909090909090915</v>
      </c>
      <c r="H100" s="581">
        <v>0.43636363636363634</v>
      </c>
      <c r="I100" s="581">
        <v>0.36363636363636365</v>
      </c>
      <c r="J100" s="581">
        <v>0.18181818181818182</v>
      </c>
      <c r="K100" s="581">
        <v>3.6363636363636369E-2</v>
      </c>
      <c r="L100" s="888">
        <v>0</v>
      </c>
      <c r="M100" s="463">
        <v>0</v>
      </c>
      <c r="N100" s="459">
        <v>3.6363636363636369E-2</v>
      </c>
      <c r="O100" s="888">
        <v>0</v>
      </c>
      <c r="P100" s="464">
        <v>0</v>
      </c>
      <c r="Q100" s="583">
        <v>0</v>
      </c>
      <c r="R100" s="583">
        <v>0</v>
      </c>
      <c r="S100" s="583">
        <v>0</v>
      </c>
      <c r="T100" s="583">
        <v>0</v>
      </c>
      <c r="U100" s="583">
        <v>0</v>
      </c>
      <c r="V100" s="583">
        <v>0</v>
      </c>
      <c r="W100" s="583">
        <v>0</v>
      </c>
      <c r="X100" s="583">
        <v>0</v>
      </c>
      <c r="Y100" s="583">
        <v>0</v>
      </c>
      <c r="Z100" s="583">
        <v>0</v>
      </c>
      <c r="AA100" s="583">
        <v>0</v>
      </c>
      <c r="AB100" s="584">
        <f t="shared" si="25"/>
        <v>3.9818181818181815</v>
      </c>
      <c r="AC100" s="1043">
        <f t="shared" si="26"/>
        <v>2.857142857142847</v>
      </c>
      <c r="AD100" s="1043">
        <f t="shared" si="27"/>
        <v>9.3749999999999787</v>
      </c>
      <c r="AE100" s="1043">
        <f t="shared" si="28"/>
        <v>6.6666666666666874</v>
      </c>
      <c r="AF100" s="1043">
        <f t="shared" si="29"/>
        <v>7.1428571428571175</v>
      </c>
      <c r="AG100" s="1043">
        <f t="shared" si="30"/>
        <v>16.666666666666696</v>
      </c>
      <c r="AH100" s="1043">
        <f t="shared" si="31"/>
        <v>19.999999999999996</v>
      </c>
      <c r="AI100" s="1043">
        <f t="shared" si="32"/>
        <v>100</v>
      </c>
      <c r="AJ100" s="1043">
        <f t="shared" si="33"/>
        <v>399.99999999999989</v>
      </c>
      <c r="AK100" s="1043" t="str">
        <f t="shared" si="34"/>
        <v>n/a</v>
      </c>
      <c r="AL100" s="1043">
        <f t="shared" si="35"/>
        <v>-100</v>
      </c>
      <c r="AM100" s="1043" t="str">
        <f t="shared" si="36"/>
        <v>n/a</v>
      </c>
      <c r="AN100" s="1043" t="str">
        <f t="shared" si="37"/>
        <v>n/a</v>
      </c>
      <c r="AO100" s="1043" t="str">
        <f t="shared" si="38"/>
        <v>n/a</v>
      </c>
      <c r="AP100" s="1043" t="str">
        <f t="shared" si="39"/>
        <v>n/a</v>
      </c>
      <c r="AQ100" s="1043" t="str">
        <f t="shared" si="40"/>
        <v>n/a</v>
      </c>
      <c r="AR100" s="1043" t="str">
        <f t="shared" si="41"/>
        <v>n/a</v>
      </c>
      <c r="AS100" s="1043" t="str">
        <f t="shared" si="42"/>
        <v>n/a</v>
      </c>
      <c r="AT100" s="1043" t="str">
        <f t="shared" si="43"/>
        <v>n/a</v>
      </c>
      <c r="AU100" s="1043" t="str">
        <f t="shared" si="44"/>
        <v>n/a</v>
      </c>
      <c r="AV100" s="1043" t="str">
        <f t="shared" si="45"/>
        <v>n/a</v>
      </c>
      <c r="AW100" s="1043" t="str">
        <f t="shared" si="46"/>
        <v>n/a</v>
      </c>
      <c r="AX100" s="1043" t="str">
        <f t="shared" si="47"/>
        <v>n/a</v>
      </c>
      <c r="AY100" s="1043">
        <f t="shared" si="48"/>
        <v>51.412037037037031</v>
      </c>
      <c r="AZ100" s="1043">
        <f t="shared" si="49"/>
        <v>140.12517553513203</v>
      </c>
    </row>
    <row r="101" spans="1:52" ht="11.25" customHeight="1" x14ac:dyDescent="0.2">
      <c r="A101" s="793" t="s">
        <v>4377</v>
      </c>
      <c r="B101" s="820" t="s">
        <v>4353</v>
      </c>
      <c r="C101" s="581">
        <v>1.7</v>
      </c>
      <c r="D101" s="581">
        <v>1.5</v>
      </c>
      <c r="E101" s="460">
        <v>1.2</v>
      </c>
      <c r="F101" s="460">
        <v>1</v>
      </c>
      <c r="G101" s="460">
        <v>1</v>
      </c>
      <c r="H101" s="460">
        <v>0.6</v>
      </c>
      <c r="I101" s="460">
        <v>0.3</v>
      </c>
      <c r="J101" s="483">
        <v>0</v>
      </c>
      <c r="K101" s="483">
        <v>0</v>
      </c>
      <c r="L101" s="483"/>
      <c r="M101" s="483">
        <v>0</v>
      </c>
      <c r="N101" s="480">
        <v>0</v>
      </c>
      <c r="O101" s="483"/>
      <c r="P101" s="480">
        <v>0</v>
      </c>
      <c r="Q101" s="499">
        <v>0.2</v>
      </c>
      <c r="R101" s="499">
        <v>4.8000000000000007</v>
      </c>
      <c r="S101" s="499">
        <v>6.4</v>
      </c>
      <c r="T101" s="499">
        <v>6.4</v>
      </c>
      <c r="U101" s="587">
        <v>6.4</v>
      </c>
      <c r="V101" s="587">
        <v>6.15</v>
      </c>
      <c r="W101" s="587">
        <v>5.0500000000000007</v>
      </c>
      <c r="X101" s="587">
        <v>4</v>
      </c>
      <c r="Y101" s="587">
        <v>3.8</v>
      </c>
      <c r="Z101" s="587">
        <v>3.2</v>
      </c>
      <c r="AA101" s="587">
        <v>3</v>
      </c>
      <c r="AB101" s="584">
        <f t="shared" si="25"/>
        <v>56.7</v>
      </c>
      <c r="AC101" s="1043">
        <f t="shared" si="26"/>
        <v>13.33333333333333</v>
      </c>
      <c r="AD101" s="1043">
        <f t="shared" si="27"/>
        <v>25</v>
      </c>
      <c r="AE101" s="1043">
        <f t="shared" si="28"/>
        <v>19.999999999999996</v>
      </c>
      <c r="AF101" s="1043">
        <f t="shared" si="29"/>
        <v>0</v>
      </c>
      <c r="AG101" s="1043">
        <f t="shared" si="30"/>
        <v>66.666666666666671</v>
      </c>
      <c r="AH101" s="1043">
        <f t="shared" si="31"/>
        <v>100</v>
      </c>
      <c r="AI101" s="1043" t="str">
        <f t="shared" si="32"/>
        <v>n/a</v>
      </c>
      <c r="AJ101" s="1043" t="str">
        <f t="shared" si="33"/>
        <v>n/a</v>
      </c>
      <c r="AK101" s="1043" t="str">
        <f t="shared" si="34"/>
        <v>n/a</v>
      </c>
      <c r="AL101" s="1043" t="str">
        <f t="shared" si="35"/>
        <v>n/a</v>
      </c>
      <c r="AM101" s="1043" t="str">
        <f t="shared" si="36"/>
        <v>n/a</v>
      </c>
      <c r="AN101" s="1043">
        <f t="shared" si="37"/>
        <v>-100</v>
      </c>
      <c r="AO101" s="1043">
        <f t="shared" si="38"/>
        <v>-95.833333333333343</v>
      </c>
      <c r="AP101" s="1043">
        <f t="shared" si="39"/>
        <v>-24.999999999999989</v>
      </c>
      <c r="AQ101" s="1043">
        <f t="shared" si="40"/>
        <v>0</v>
      </c>
      <c r="AR101" s="1043">
        <f t="shared" si="41"/>
        <v>0</v>
      </c>
      <c r="AS101" s="1043">
        <f t="shared" si="42"/>
        <v>4.0650406504064929</v>
      </c>
      <c r="AT101" s="1043">
        <f t="shared" si="43"/>
        <v>21.78217821782178</v>
      </c>
      <c r="AU101" s="1043">
        <f t="shared" si="44"/>
        <v>26.250000000000018</v>
      </c>
      <c r="AV101" s="1043">
        <f t="shared" si="45"/>
        <v>5.2631578947368363</v>
      </c>
      <c r="AW101" s="1043">
        <f t="shared" si="46"/>
        <v>18.749999999999979</v>
      </c>
      <c r="AX101" s="1043">
        <f t="shared" si="47"/>
        <v>6.6666666666666652</v>
      </c>
      <c r="AY101" s="1043">
        <f t="shared" si="48"/>
        <v>5.1143358880175551</v>
      </c>
      <c r="AZ101" s="1043">
        <f t="shared" si="49"/>
        <v>47.837843794223794</v>
      </c>
    </row>
    <row r="102" spans="1:52" ht="11.25" customHeight="1" x14ac:dyDescent="0.2">
      <c r="A102" s="821" t="s">
        <v>464</v>
      </c>
      <c r="B102" s="820" t="s">
        <v>465</v>
      </c>
      <c r="C102" s="581">
        <v>2.3650000000000002</v>
      </c>
      <c r="D102" s="581">
        <v>2.1949999999999998</v>
      </c>
      <c r="E102" s="581">
        <v>1.9950000000000001</v>
      </c>
      <c r="F102" s="460">
        <v>1.58</v>
      </c>
      <c r="G102" s="460">
        <v>1.355</v>
      </c>
      <c r="H102" s="581">
        <v>1.23</v>
      </c>
      <c r="I102" s="581">
        <v>1.1100000000000001</v>
      </c>
      <c r="J102" s="581">
        <v>0.9</v>
      </c>
      <c r="K102" s="581">
        <v>0.75</v>
      </c>
      <c r="L102" s="888"/>
      <c r="M102" s="581">
        <v>0.66</v>
      </c>
      <c r="N102" s="459">
        <v>0.61</v>
      </c>
      <c r="O102" s="888"/>
      <c r="P102" s="586">
        <v>0.56999999999999995</v>
      </c>
      <c r="Q102" s="587">
        <v>0.35</v>
      </c>
      <c r="R102" s="587">
        <v>0.25</v>
      </c>
      <c r="S102" s="587">
        <v>0.12</v>
      </c>
      <c r="T102" s="583">
        <v>0</v>
      </c>
      <c r="U102" s="583">
        <v>0</v>
      </c>
      <c r="V102" s="583">
        <v>0</v>
      </c>
      <c r="W102" s="583">
        <v>0</v>
      </c>
      <c r="X102" s="583">
        <v>0</v>
      </c>
      <c r="Y102" s="583">
        <v>0</v>
      </c>
      <c r="Z102" s="583">
        <v>0</v>
      </c>
      <c r="AA102" s="583">
        <v>0</v>
      </c>
      <c r="AB102" s="584">
        <f t="shared" si="25"/>
        <v>16.040000000000003</v>
      </c>
      <c r="AC102" s="1043">
        <f t="shared" si="26"/>
        <v>7.7448747152619735</v>
      </c>
      <c r="AD102" s="1043">
        <f t="shared" si="27"/>
        <v>10.02506265664158</v>
      </c>
      <c r="AE102" s="1043">
        <f t="shared" si="28"/>
        <v>26.265822784810133</v>
      </c>
      <c r="AF102" s="1043">
        <f t="shared" si="29"/>
        <v>16.605166051660515</v>
      </c>
      <c r="AG102" s="1043">
        <f t="shared" si="30"/>
        <v>10.162601626016254</v>
      </c>
      <c r="AH102" s="1043">
        <f t="shared" si="31"/>
        <v>10.810810810810789</v>
      </c>
      <c r="AI102" s="1043">
        <f t="shared" si="32"/>
        <v>23.333333333333339</v>
      </c>
      <c r="AJ102" s="1043">
        <f t="shared" si="33"/>
        <v>19.999999999999996</v>
      </c>
      <c r="AK102" s="1043">
        <f t="shared" si="34"/>
        <v>13.636363636363624</v>
      </c>
      <c r="AL102" s="1043">
        <f t="shared" si="35"/>
        <v>8.196721311475418</v>
      </c>
      <c r="AM102" s="1043">
        <f t="shared" si="36"/>
        <v>7.0175438596491224</v>
      </c>
      <c r="AN102" s="1043">
        <f t="shared" si="37"/>
        <v>62.857142857142854</v>
      </c>
      <c r="AO102" s="1043">
        <f t="shared" si="38"/>
        <v>39.999999999999993</v>
      </c>
      <c r="AP102" s="1043">
        <f t="shared" si="39"/>
        <v>108.33333333333334</v>
      </c>
      <c r="AQ102" s="1043" t="str">
        <f t="shared" si="40"/>
        <v>n/a</v>
      </c>
      <c r="AR102" s="1043" t="str">
        <f t="shared" si="41"/>
        <v>n/a</v>
      </c>
      <c r="AS102" s="1043" t="str">
        <f t="shared" si="42"/>
        <v>n/a</v>
      </c>
      <c r="AT102" s="1043" t="str">
        <f t="shared" si="43"/>
        <v>n/a</v>
      </c>
      <c r="AU102" s="1043" t="str">
        <f t="shared" si="44"/>
        <v>n/a</v>
      </c>
      <c r="AV102" s="1043" t="str">
        <f t="shared" si="45"/>
        <v>n/a</v>
      </c>
      <c r="AW102" s="1043" t="str">
        <f t="shared" si="46"/>
        <v>n/a</v>
      </c>
      <c r="AX102" s="1043" t="str">
        <f t="shared" si="47"/>
        <v>n/a</v>
      </c>
      <c r="AY102" s="1043">
        <f t="shared" si="48"/>
        <v>26.070626926892778</v>
      </c>
      <c r="AZ102" s="1043">
        <f t="shared" si="49"/>
        <v>28.23627557150839</v>
      </c>
    </row>
    <row r="103" spans="1:52" ht="11.25" customHeight="1" x14ac:dyDescent="0.2">
      <c r="A103" s="821" t="s">
        <v>157</v>
      </c>
      <c r="B103" s="820" t="s">
        <v>158</v>
      </c>
      <c r="C103" s="581">
        <v>0.88500000000000001</v>
      </c>
      <c r="D103" s="581">
        <v>0.87250000000000005</v>
      </c>
      <c r="E103" s="581">
        <v>0.85499999999999998</v>
      </c>
      <c r="F103" s="460">
        <v>0.83399999999999996</v>
      </c>
      <c r="G103" s="460">
        <v>0.82250000000000001</v>
      </c>
      <c r="H103" s="581">
        <v>0.8125</v>
      </c>
      <c r="I103" s="581">
        <v>0.80249999999999999</v>
      </c>
      <c r="J103" s="581">
        <v>0.78500000000000003</v>
      </c>
      <c r="K103" s="581">
        <v>0.76500000000000001</v>
      </c>
      <c r="L103" s="888"/>
      <c r="M103" s="581">
        <v>0.745</v>
      </c>
      <c r="N103" s="459">
        <v>0.72499999999999998</v>
      </c>
      <c r="O103" s="888"/>
      <c r="P103" s="586">
        <v>0.70499999999999996</v>
      </c>
      <c r="Q103" s="587">
        <v>0.68500000000000005</v>
      </c>
      <c r="R103" s="587">
        <v>0.62</v>
      </c>
      <c r="S103" s="587">
        <v>0.56999999999999995</v>
      </c>
      <c r="T103" s="587">
        <v>0.53</v>
      </c>
      <c r="U103" s="587">
        <v>0.46</v>
      </c>
      <c r="V103" s="587">
        <v>0.42499999999999999</v>
      </c>
      <c r="W103" s="587">
        <v>0.40500000000000003</v>
      </c>
      <c r="X103" s="587">
        <v>0.38500000000000001</v>
      </c>
      <c r="Y103" s="587">
        <v>0.36499999999999999</v>
      </c>
      <c r="Z103" s="587">
        <v>0.34499999999999997</v>
      </c>
      <c r="AA103" s="587">
        <v>0.32500000000000001</v>
      </c>
      <c r="AB103" s="584">
        <f t="shared" si="25"/>
        <v>14.724</v>
      </c>
      <c r="AC103" s="1043">
        <f t="shared" si="26"/>
        <v>1.4326647564469885</v>
      </c>
      <c r="AD103" s="1043">
        <f t="shared" si="27"/>
        <v>2.0467836257310079</v>
      </c>
      <c r="AE103" s="1043">
        <f t="shared" si="28"/>
        <v>2.5179856115107979</v>
      </c>
      <c r="AF103" s="1043">
        <f t="shared" si="29"/>
        <v>1.3981762917933072</v>
      </c>
      <c r="AG103" s="1043">
        <f t="shared" si="30"/>
        <v>1.2307692307692353</v>
      </c>
      <c r="AH103" s="1043">
        <f t="shared" si="31"/>
        <v>1.2461059190031154</v>
      </c>
      <c r="AI103" s="1043">
        <f t="shared" si="32"/>
        <v>2.2292993630573132</v>
      </c>
      <c r="AJ103" s="1043">
        <f t="shared" si="33"/>
        <v>2.6143790849673332</v>
      </c>
      <c r="AK103" s="1043">
        <f t="shared" si="34"/>
        <v>2.6845637583892579</v>
      </c>
      <c r="AL103" s="1043">
        <f t="shared" si="35"/>
        <v>2.7586206896551779</v>
      </c>
      <c r="AM103" s="1043">
        <f t="shared" si="36"/>
        <v>2.8368794326241176</v>
      </c>
      <c r="AN103" s="1043">
        <f t="shared" si="37"/>
        <v>2.9197080291970767</v>
      </c>
      <c r="AO103" s="1043">
        <f t="shared" si="38"/>
        <v>10.483870967741948</v>
      </c>
      <c r="AP103" s="1043">
        <f t="shared" si="39"/>
        <v>8.7719298245614077</v>
      </c>
      <c r="AQ103" s="1043">
        <f t="shared" si="40"/>
        <v>7.5471698113207308</v>
      </c>
      <c r="AR103" s="1043">
        <f t="shared" si="41"/>
        <v>15.217391304347828</v>
      </c>
      <c r="AS103" s="1043">
        <f t="shared" si="42"/>
        <v>8.235294117647074</v>
      </c>
      <c r="AT103" s="1043">
        <f t="shared" si="43"/>
        <v>4.9382716049382713</v>
      </c>
      <c r="AU103" s="1043">
        <f t="shared" si="44"/>
        <v>5.1948051948051965</v>
      </c>
      <c r="AV103" s="1043">
        <f t="shared" si="45"/>
        <v>5.4794520547945202</v>
      </c>
      <c r="AW103" s="1043">
        <f t="shared" si="46"/>
        <v>5.7971014492753659</v>
      </c>
      <c r="AX103" s="1043">
        <f t="shared" si="47"/>
        <v>6.153846153846132</v>
      </c>
      <c r="AY103" s="1043">
        <f t="shared" si="48"/>
        <v>4.7152303762010543</v>
      </c>
      <c r="AZ103" s="1043">
        <f t="shared" si="49"/>
        <v>3.5706762386918727</v>
      </c>
    </row>
    <row r="104" spans="1:52" ht="11.25" customHeight="1" x14ac:dyDescent="0.2">
      <c r="A104" s="1016" t="s">
        <v>5314</v>
      </c>
      <c r="B104" s="805" t="s">
        <v>5305</v>
      </c>
      <c r="C104" s="581">
        <v>0.48</v>
      </c>
      <c r="D104" s="581">
        <v>0.46</v>
      </c>
      <c r="E104" s="581">
        <v>0.44</v>
      </c>
      <c r="F104" s="460">
        <v>0.39500000000000002</v>
      </c>
      <c r="G104" s="483">
        <v>0.36</v>
      </c>
      <c r="H104" s="451">
        <v>0.36</v>
      </c>
      <c r="I104" s="451">
        <v>0.35500000000000004</v>
      </c>
      <c r="J104" s="503">
        <v>0.34</v>
      </c>
      <c r="K104" s="503">
        <v>0.34</v>
      </c>
      <c r="L104" s="1046"/>
      <c r="M104" s="503">
        <v>0.34</v>
      </c>
      <c r="N104" s="1047">
        <v>0.34</v>
      </c>
      <c r="O104" s="1046"/>
      <c r="P104" s="1047">
        <v>0.34</v>
      </c>
      <c r="Q104" s="1054">
        <v>0.34</v>
      </c>
      <c r="R104" s="504">
        <v>0.34</v>
      </c>
      <c r="S104" s="504">
        <v>0.34</v>
      </c>
      <c r="T104" s="504">
        <v>0.34</v>
      </c>
      <c r="U104" s="504">
        <v>0.34</v>
      </c>
      <c r="V104" s="504">
        <v>0.34</v>
      </c>
      <c r="W104" s="456">
        <v>0.34</v>
      </c>
      <c r="X104" s="456">
        <v>0.17</v>
      </c>
      <c r="Y104" s="504">
        <v>0</v>
      </c>
      <c r="Z104" s="504">
        <v>0</v>
      </c>
      <c r="AA104" s="504">
        <v>0</v>
      </c>
      <c r="AB104" s="584">
        <f t="shared" si="25"/>
        <v>7.0999999999999979</v>
      </c>
      <c r="AC104" s="1043">
        <f t="shared" si="26"/>
        <v>4.3478260869565188</v>
      </c>
      <c r="AD104" s="1043">
        <f t="shared" si="27"/>
        <v>4.5454545454545414</v>
      </c>
      <c r="AE104" s="1043">
        <f t="shared" si="28"/>
        <v>11.392405063291132</v>
      </c>
      <c r="AF104" s="1043">
        <f t="shared" si="29"/>
        <v>9.7222222222222321</v>
      </c>
      <c r="AG104" s="1043">
        <f t="shared" si="30"/>
        <v>0</v>
      </c>
      <c r="AH104" s="1043">
        <f t="shared" si="31"/>
        <v>1.408450704225328</v>
      </c>
      <c r="AI104" s="1043">
        <f t="shared" si="32"/>
        <v>4.4117647058823595</v>
      </c>
      <c r="AJ104" s="1043">
        <f t="shared" si="33"/>
        <v>0</v>
      </c>
      <c r="AK104" s="1043">
        <f t="shared" si="34"/>
        <v>0</v>
      </c>
      <c r="AL104" s="1043">
        <f t="shared" si="35"/>
        <v>0</v>
      </c>
      <c r="AM104" s="1043">
        <f t="shared" si="36"/>
        <v>0</v>
      </c>
      <c r="AN104" s="1043">
        <f t="shared" si="37"/>
        <v>0</v>
      </c>
      <c r="AO104" s="1043">
        <f t="shared" si="38"/>
        <v>0</v>
      </c>
      <c r="AP104" s="1043">
        <f t="shared" si="39"/>
        <v>0</v>
      </c>
      <c r="AQ104" s="1043">
        <f t="shared" si="40"/>
        <v>0</v>
      </c>
      <c r="AR104" s="1043">
        <f t="shared" si="41"/>
        <v>0</v>
      </c>
      <c r="AS104" s="1043">
        <f t="shared" si="42"/>
        <v>0</v>
      </c>
      <c r="AT104" s="1043">
        <f t="shared" si="43"/>
        <v>0</v>
      </c>
      <c r="AU104" s="1043">
        <f t="shared" si="44"/>
        <v>100</v>
      </c>
      <c r="AV104" s="1043" t="str">
        <f t="shared" si="45"/>
        <v>n/a</v>
      </c>
      <c r="AW104" s="1043" t="str">
        <f t="shared" si="46"/>
        <v>n/a</v>
      </c>
      <c r="AX104" s="1043" t="str">
        <f t="shared" si="47"/>
        <v>n/a</v>
      </c>
      <c r="AY104" s="1043">
        <f t="shared" si="48"/>
        <v>7.1488485962122166</v>
      </c>
      <c r="AZ104" s="1043">
        <f t="shared" si="49"/>
        <v>22.747778840530231</v>
      </c>
    </row>
    <row r="105" spans="1:52" ht="11.25" customHeight="1" x14ac:dyDescent="0.2">
      <c r="A105" s="461" t="s">
        <v>469</v>
      </c>
      <c r="B105" s="820" t="s">
        <v>470</v>
      </c>
      <c r="C105" s="581">
        <v>0.38</v>
      </c>
      <c r="D105" s="581">
        <v>0.34749999999999998</v>
      </c>
      <c r="E105" s="581">
        <v>0.32500000000000001</v>
      </c>
      <c r="F105" s="460">
        <v>0.30499999999999999</v>
      </c>
      <c r="G105" s="478">
        <v>0.27750000000000002</v>
      </c>
      <c r="H105" s="581">
        <v>0.25124999999999997</v>
      </c>
      <c r="I105" s="581">
        <v>0.22625000000000001</v>
      </c>
      <c r="J105" s="581">
        <v>0.20499999999999999</v>
      </c>
      <c r="K105" s="581">
        <v>0.185</v>
      </c>
      <c r="L105" s="888"/>
      <c r="M105" s="581">
        <v>0.17249999999999999</v>
      </c>
      <c r="N105" s="459">
        <v>0.16250000000000001</v>
      </c>
      <c r="O105" s="888"/>
      <c r="P105" s="586">
        <v>0.15625</v>
      </c>
      <c r="Q105" s="587">
        <v>0.15125</v>
      </c>
      <c r="R105" s="587">
        <v>0.14249999999999999</v>
      </c>
      <c r="S105" s="587">
        <v>0.125</v>
      </c>
      <c r="T105" s="587">
        <v>0.105</v>
      </c>
      <c r="U105" s="587">
        <v>8.5000000000000006E-2</v>
      </c>
      <c r="V105" s="587">
        <v>7.2499999999999995E-2</v>
      </c>
      <c r="W105" s="587">
        <v>5.7500000000000002E-2</v>
      </c>
      <c r="X105" s="587">
        <v>4.4999999999999998E-2</v>
      </c>
      <c r="Y105" s="587">
        <v>0.04</v>
      </c>
      <c r="Z105" s="587">
        <v>3.3750000000000002E-2</v>
      </c>
      <c r="AA105" s="587">
        <v>2.8750000000000001E-2</v>
      </c>
      <c r="AB105" s="584">
        <f t="shared" si="25"/>
        <v>3.88</v>
      </c>
      <c r="AC105" s="1043">
        <f t="shared" si="26"/>
        <v>9.3525179856115201</v>
      </c>
      <c r="AD105" s="1043">
        <f t="shared" si="27"/>
        <v>6.9230769230769207</v>
      </c>
      <c r="AE105" s="1043">
        <f t="shared" si="28"/>
        <v>6.5573770491803351</v>
      </c>
      <c r="AF105" s="1043">
        <f t="shared" si="29"/>
        <v>9.9099099099098975</v>
      </c>
      <c r="AG105" s="1043">
        <f t="shared" si="30"/>
        <v>10.44776119402988</v>
      </c>
      <c r="AH105" s="1043">
        <f t="shared" si="31"/>
        <v>11.049723756906072</v>
      </c>
      <c r="AI105" s="1043">
        <f t="shared" si="32"/>
        <v>10.365853658536594</v>
      </c>
      <c r="AJ105" s="1043">
        <f t="shared" si="33"/>
        <v>10.810810810810811</v>
      </c>
      <c r="AK105" s="1043">
        <f t="shared" si="34"/>
        <v>7.2463768115942129</v>
      </c>
      <c r="AL105" s="1043">
        <f t="shared" si="35"/>
        <v>6.153846153846132</v>
      </c>
      <c r="AM105" s="1043">
        <f t="shared" si="36"/>
        <v>4.0000000000000036</v>
      </c>
      <c r="AN105" s="1043">
        <f t="shared" si="37"/>
        <v>3.3057851239669533</v>
      </c>
      <c r="AO105" s="1043">
        <f t="shared" si="38"/>
        <v>6.1403508771929793</v>
      </c>
      <c r="AP105" s="1043">
        <f t="shared" si="39"/>
        <v>13.999999999999989</v>
      </c>
      <c r="AQ105" s="1043">
        <f t="shared" si="40"/>
        <v>19.047619047619047</v>
      </c>
      <c r="AR105" s="1043">
        <f t="shared" si="41"/>
        <v>23.529411764705866</v>
      </c>
      <c r="AS105" s="1043">
        <f t="shared" si="42"/>
        <v>17.24137931034484</v>
      </c>
      <c r="AT105" s="1043">
        <f t="shared" si="43"/>
        <v>26.086956521739111</v>
      </c>
      <c r="AU105" s="1043">
        <f t="shared" si="44"/>
        <v>27.777777777777789</v>
      </c>
      <c r="AV105" s="1043">
        <f t="shared" si="45"/>
        <v>12.5</v>
      </c>
      <c r="AW105" s="1043">
        <f t="shared" si="46"/>
        <v>18.518518518518512</v>
      </c>
      <c r="AX105" s="1043">
        <f t="shared" si="47"/>
        <v>17.391304347826097</v>
      </c>
      <c r="AY105" s="1043">
        <f t="shared" si="48"/>
        <v>12.6525617065088</v>
      </c>
      <c r="AZ105" s="1043">
        <f t="shared" si="49"/>
        <v>6.9991805424957425</v>
      </c>
    </row>
    <row r="106" spans="1:52" ht="11.25" customHeight="1" x14ac:dyDescent="0.2">
      <c r="A106" s="821" t="s">
        <v>1591</v>
      </c>
      <c r="B106" s="820" t="s">
        <v>1592</v>
      </c>
      <c r="C106" s="581">
        <v>0.86</v>
      </c>
      <c r="D106" s="581">
        <v>0.8</v>
      </c>
      <c r="E106" s="581">
        <v>0.74</v>
      </c>
      <c r="F106" s="460">
        <v>0.64</v>
      </c>
      <c r="G106" s="460">
        <v>0.56000000000000005</v>
      </c>
      <c r="H106" s="581">
        <v>0.48</v>
      </c>
      <c r="I106" s="581">
        <v>0.42</v>
      </c>
      <c r="J106" s="581">
        <v>0.34</v>
      </c>
      <c r="K106" s="581">
        <v>0.26</v>
      </c>
      <c r="L106" s="888"/>
      <c r="M106" s="463">
        <v>0.24</v>
      </c>
      <c r="N106" s="585">
        <v>0.24</v>
      </c>
      <c r="O106" s="888"/>
      <c r="P106" s="464">
        <v>0.24</v>
      </c>
      <c r="Q106" s="583">
        <v>0.4</v>
      </c>
      <c r="R106" s="587">
        <v>0.68</v>
      </c>
      <c r="S106" s="587">
        <v>0.62</v>
      </c>
      <c r="T106" s="587">
        <v>0.54</v>
      </c>
      <c r="U106" s="587">
        <v>0.45</v>
      </c>
      <c r="V106" s="587">
        <v>0.37</v>
      </c>
      <c r="W106" s="587">
        <v>0.32</v>
      </c>
      <c r="X106" s="587">
        <v>0.28000000000000003</v>
      </c>
      <c r="Y106" s="583">
        <v>0.18</v>
      </c>
      <c r="Z106" s="587">
        <v>0.22</v>
      </c>
      <c r="AA106" s="587">
        <v>0.1</v>
      </c>
      <c r="AB106" s="584">
        <f t="shared" si="25"/>
        <v>9.9799999999999986</v>
      </c>
      <c r="AC106" s="1043">
        <f t="shared" si="26"/>
        <v>7.4999999999999956</v>
      </c>
      <c r="AD106" s="1043">
        <f t="shared" si="27"/>
        <v>8.1081081081081141</v>
      </c>
      <c r="AE106" s="1043">
        <f t="shared" si="28"/>
        <v>15.625</v>
      </c>
      <c r="AF106" s="1043">
        <f t="shared" si="29"/>
        <v>14.285714285714279</v>
      </c>
      <c r="AG106" s="1043">
        <f t="shared" si="30"/>
        <v>16.666666666666675</v>
      </c>
      <c r="AH106" s="1043">
        <f t="shared" si="31"/>
        <v>14.285714285714279</v>
      </c>
      <c r="AI106" s="1043">
        <f t="shared" si="32"/>
        <v>23.529411764705866</v>
      </c>
      <c r="AJ106" s="1043">
        <f t="shared" si="33"/>
        <v>30.76923076923077</v>
      </c>
      <c r="AK106" s="1043">
        <f t="shared" si="34"/>
        <v>8.3333333333333481</v>
      </c>
      <c r="AL106" s="1043">
        <f t="shared" si="35"/>
        <v>0</v>
      </c>
      <c r="AM106" s="1043">
        <f t="shared" si="36"/>
        <v>0</v>
      </c>
      <c r="AN106" s="1043">
        <f t="shared" si="37"/>
        <v>-40</v>
      </c>
      <c r="AO106" s="1043">
        <f t="shared" si="38"/>
        <v>-41.17647058823529</v>
      </c>
      <c r="AP106" s="1043">
        <f t="shared" si="39"/>
        <v>9.6774193548387224</v>
      </c>
      <c r="AQ106" s="1043">
        <f t="shared" si="40"/>
        <v>14.814814814814813</v>
      </c>
      <c r="AR106" s="1043">
        <f t="shared" si="41"/>
        <v>19.999999999999996</v>
      </c>
      <c r="AS106" s="1043">
        <f t="shared" si="42"/>
        <v>21.621621621621621</v>
      </c>
      <c r="AT106" s="1043">
        <f t="shared" si="43"/>
        <v>15.625</v>
      </c>
      <c r="AU106" s="1043">
        <f t="shared" si="44"/>
        <v>14.285714285714279</v>
      </c>
      <c r="AV106" s="1043">
        <f t="shared" si="45"/>
        <v>55.555555555555578</v>
      </c>
      <c r="AW106" s="1043">
        <f t="shared" si="46"/>
        <v>-18.181818181818187</v>
      </c>
      <c r="AX106" s="1043">
        <f t="shared" si="47"/>
        <v>119.99999999999997</v>
      </c>
      <c r="AY106" s="1043">
        <f t="shared" si="48"/>
        <v>14.151137094362037</v>
      </c>
      <c r="AZ106" s="1043">
        <f t="shared" si="49"/>
        <v>31.590867640976896</v>
      </c>
    </row>
    <row r="107" spans="1:52" ht="11.25" customHeight="1" x14ac:dyDescent="0.2">
      <c r="A107" s="448" t="s">
        <v>3924</v>
      </c>
      <c r="B107" s="820" t="s">
        <v>3925</v>
      </c>
      <c r="C107" s="581">
        <v>0.64</v>
      </c>
      <c r="D107" s="581">
        <v>0.56000000000000005</v>
      </c>
      <c r="E107" s="581">
        <v>0.52</v>
      </c>
      <c r="F107" s="460">
        <v>0.48</v>
      </c>
      <c r="G107" s="460">
        <v>0.28000000000000003</v>
      </c>
      <c r="H107" s="581">
        <v>0.22</v>
      </c>
      <c r="I107" s="581">
        <v>0.05</v>
      </c>
      <c r="J107" s="498">
        <v>0</v>
      </c>
      <c r="K107" s="498">
        <v>0</v>
      </c>
      <c r="L107" s="888"/>
      <c r="M107" s="463">
        <v>0</v>
      </c>
      <c r="N107" s="585">
        <v>0</v>
      </c>
      <c r="O107" s="888"/>
      <c r="P107" s="464">
        <v>0</v>
      </c>
      <c r="Q107" s="583">
        <v>0</v>
      </c>
      <c r="R107" s="583">
        <v>0</v>
      </c>
      <c r="S107" s="583">
        <v>0</v>
      </c>
      <c r="T107" s="583">
        <v>0</v>
      </c>
      <c r="U107" s="583">
        <v>0</v>
      </c>
      <c r="V107" s="583">
        <v>0</v>
      </c>
      <c r="W107" s="583">
        <v>0</v>
      </c>
      <c r="X107" s="583">
        <v>0</v>
      </c>
      <c r="Y107" s="583">
        <v>0</v>
      </c>
      <c r="Z107" s="583">
        <v>0</v>
      </c>
      <c r="AA107" s="583">
        <v>0</v>
      </c>
      <c r="AB107" s="584">
        <f t="shared" si="25"/>
        <v>2.7500000000000004</v>
      </c>
      <c r="AC107" s="1043">
        <f t="shared" si="26"/>
        <v>14.285714285714279</v>
      </c>
      <c r="AD107" s="1043">
        <f t="shared" si="27"/>
        <v>7.6923076923077094</v>
      </c>
      <c r="AE107" s="1043">
        <f t="shared" si="28"/>
        <v>8.3333333333333481</v>
      </c>
      <c r="AF107" s="1043">
        <f t="shared" si="29"/>
        <v>71.428571428571402</v>
      </c>
      <c r="AG107" s="1043">
        <f t="shared" si="30"/>
        <v>27.272727272727295</v>
      </c>
      <c r="AH107" s="1043">
        <f t="shared" si="31"/>
        <v>339.99999999999994</v>
      </c>
      <c r="AI107" s="1043" t="str">
        <f t="shared" si="32"/>
        <v>n/a</v>
      </c>
      <c r="AJ107" s="1043" t="str">
        <f t="shared" si="33"/>
        <v>n/a</v>
      </c>
      <c r="AK107" s="1043" t="str">
        <f t="shared" si="34"/>
        <v>n/a</v>
      </c>
      <c r="AL107" s="1043" t="str">
        <f t="shared" si="35"/>
        <v>n/a</v>
      </c>
      <c r="AM107" s="1043" t="str">
        <f t="shared" si="36"/>
        <v>n/a</v>
      </c>
      <c r="AN107" s="1043" t="str">
        <f t="shared" si="37"/>
        <v>n/a</v>
      </c>
      <c r="AO107" s="1043" t="str">
        <f t="shared" si="38"/>
        <v>n/a</v>
      </c>
      <c r="AP107" s="1043" t="str">
        <f t="shared" si="39"/>
        <v>n/a</v>
      </c>
      <c r="AQ107" s="1043" t="str">
        <f t="shared" si="40"/>
        <v>n/a</v>
      </c>
      <c r="AR107" s="1043" t="str">
        <f t="shared" si="41"/>
        <v>n/a</v>
      </c>
      <c r="AS107" s="1043" t="str">
        <f t="shared" si="42"/>
        <v>n/a</v>
      </c>
      <c r="AT107" s="1043" t="str">
        <f t="shared" si="43"/>
        <v>n/a</v>
      </c>
      <c r="AU107" s="1043" t="str">
        <f t="shared" si="44"/>
        <v>n/a</v>
      </c>
      <c r="AV107" s="1043" t="str">
        <f t="shared" si="45"/>
        <v>n/a</v>
      </c>
      <c r="AW107" s="1043" t="str">
        <f t="shared" si="46"/>
        <v>n/a</v>
      </c>
      <c r="AX107" s="1043" t="str">
        <f t="shared" si="47"/>
        <v>n/a</v>
      </c>
      <c r="AY107" s="1043">
        <f t="shared" si="48"/>
        <v>78.168775668775666</v>
      </c>
      <c r="AZ107" s="1043">
        <f t="shared" si="49"/>
        <v>130.47328861235732</v>
      </c>
    </row>
    <row r="108" spans="1:52" ht="11.25" customHeight="1" x14ac:dyDescent="0.2">
      <c r="A108" s="1016" t="s">
        <v>4431</v>
      </c>
      <c r="B108" s="805" t="s">
        <v>3964</v>
      </c>
      <c r="C108" s="581">
        <v>0.84</v>
      </c>
      <c r="D108" s="581">
        <v>0.76</v>
      </c>
      <c r="E108" s="581">
        <v>0.68</v>
      </c>
      <c r="F108" s="460">
        <v>0.64</v>
      </c>
      <c r="G108" s="460">
        <v>0.42</v>
      </c>
      <c r="H108" s="451">
        <v>0.36</v>
      </c>
      <c r="I108" s="503">
        <v>0.32</v>
      </c>
      <c r="J108" s="1142">
        <v>0.4</v>
      </c>
      <c r="K108" s="1142">
        <v>0.34</v>
      </c>
      <c r="L108" s="1146"/>
      <c r="M108" s="1142">
        <v>0.08</v>
      </c>
      <c r="N108" s="1047">
        <v>0</v>
      </c>
      <c r="O108" s="1046"/>
      <c r="P108" s="1047">
        <v>0</v>
      </c>
      <c r="Q108" s="1054">
        <v>0</v>
      </c>
      <c r="R108" s="504">
        <v>0</v>
      </c>
      <c r="S108" s="504">
        <v>0</v>
      </c>
      <c r="T108" s="504">
        <v>0</v>
      </c>
      <c r="U108" s="504">
        <v>0</v>
      </c>
      <c r="V108" s="504">
        <v>0</v>
      </c>
      <c r="W108" s="504">
        <v>0</v>
      </c>
      <c r="X108" s="504">
        <v>0</v>
      </c>
      <c r="Y108" s="504">
        <v>0</v>
      </c>
      <c r="Z108" s="504">
        <v>0</v>
      </c>
      <c r="AA108" s="504">
        <v>0</v>
      </c>
      <c r="AB108" s="584">
        <f t="shared" si="25"/>
        <v>4.8400000000000007</v>
      </c>
      <c r="AC108" s="1043">
        <f t="shared" si="26"/>
        <v>10.526315789473673</v>
      </c>
      <c r="AD108" s="1043">
        <f t="shared" si="27"/>
        <v>11.764705882352944</v>
      </c>
      <c r="AE108" s="1043">
        <f t="shared" si="28"/>
        <v>6.25</v>
      </c>
      <c r="AF108" s="1043">
        <f t="shared" si="29"/>
        <v>52.380952380952394</v>
      </c>
      <c r="AG108" s="1043">
        <f t="shared" si="30"/>
        <v>16.666666666666675</v>
      </c>
      <c r="AH108" s="1043">
        <f t="shared" si="31"/>
        <v>12.5</v>
      </c>
      <c r="AI108" s="1043">
        <f t="shared" si="32"/>
        <v>-20.000000000000007</v>
      </c>
      <c r="AJ108" s="1043">
        <f t="shared" si="33"/>
        <v>17.647058823529417</v>
      </c>
      <c r="AK108" s="1043">
        <f t="shared" si="34"/>
        <v>325</v>
      </c>
      <c r="AL108" s="1043" t="str">
        <f t="shared" si="35"/>
        <v>n/a</v>
      </c>
      <c r="AM108" s="1043" t="str">
        <f t="shared" si="36"/>
        <v>n/a</v>
      </c>
      <c r="AN108" s="1043" t="str">
        <f t="shared" si="37"/>
        <v>n/a</v>
      </c>
      <c r="AO108" s="1043" t="str">
        <f t="shared" si="38"/>
        <v>n/a</v>
      </c>
      <c r="AP108" s="1043" t="str">
        <f t="shared" si="39"/>
        <v>n/a</v>
      </c>
      <c r="AQ108" s="1043" t="str">
        <f t="shared" si="40"/>
        <v>n/a</v>
      </c>
      <c r="AR108" s="1043" t="str">
        <f t="shared" si="41"/>
        <v>n/a</v>
      </c>
      <c r="AS108" s="1043" t="str">
        <f t="shared" si="42"/>
        <v>n/a</v>
      </c>
      <c r="AT108" s="1043" t="str">
        <f t="shared" si="43"/>
        <v>n/a</v>
      </c>
      <c r="AU108" s="1043" t="str">
        <f t="shared" si="44"/>
        <v>n/a</v>
      </c>
      <c r="AV108" s="1043" t="str">
        <f t="shared" si="45"/>
        <v>n/a</v>
      </c>
      <c r="AW108" s="1043" t="str">
        <f t="shared" si="46"/>
        <v>n/a</v>
      </c>
      <c r="AX108" s="1043" t="str">
        <f t="shared" si="47"/>
        <v>n/a</v>
      </c>
      <c r="AY108" s="1043">
        <f t="shared" si="48"/>
        <v>48.081744393663904</v>
      </c>
      <c r="AZ108" s="1043">
        <f t="shared" si="49"/>
        <v>105.47262528044529</v>
      </c>
    </row>
    <row r="109" spans="1:52" ht="11.25" customHeight="1" x14ac:dyDescent="0.2">
      <c r="A109" s="793" t="s">
        <v>4375</v>
      </c>
      <c r="B109" s="820" t="s">
        <v>4351</v>
      </c>
      <c r="C109" s="581">
        <v>10.5</v>
      </c>
      <c r="D109" s="581">
        <v>9.5</v>
      </c>
      <c r="E109" s="460">
        <v>8.5</v>
      </c>
      <c r="F109" s="460">
        <v>7.5</v>
      </c>
      <c r="G109" s="471">
        <v>6.5</v>
      </c>
      <c r="H109" s="460">
        <v>6</v>
      </c>
      <c r="I109" s="460">
        <v>1.5</v>
      </c>
      <c r="J109" s="483">
        <v>0</v>
      </c>
      <c r="K109" s="483">
        <v>0</v>
      </c>
      <c r="L109" s="483"/>
      <c r="M109" s="483">
        <v>0</v>
      </c>
      <c r="N109" s="480">
        <v>0</v>
      </c>
      <c r="O109" s="483"/>
      <c r="P109" s="480">
        <v>0</v>
      </c>
      <c r="Q109" s="499">
        <v>0</v>
      </c>
      <c r="R109" s="499">
        <v>0</v>
      </c>
      <c r="S109" s="499">
        <v>0</v>
      </c>
      <c r="T109" s="499">
        <v>0</v>
      </c>
      <c r="U109" s="499">
        <v>0</v>
      </c>
      <c r="V109" s="499">
        <v>0</v>
      </c>
      <c r="W109" s="499">
        <v>0</v>
      </c>
      <c r="X109" s="499">
        <v>0</v>
      </c>
      <c r="Y109" s="499">
        <v>0</v>
      </c>
      <c r="Z109" s="499">
        <v>0</v>
      </c>
      <c r="AA109" s="499">
        <v>0</v>
      </c>
      <c r="AB109" s="584">
        <f t="shared" si="25"/>
        <v>50</v>
      </c>
      <c r="AC109" s="1043">
        <f t="shared" si="26"/>
        <v>10.526315789473696</v>
      </c>
      <c r="AD109" s="1043">
        <f t="shared" si="27"/>
        <v>11.764705882352944</v>
      </c>
      <c r="AE109" s="1043">
        <f t="shared" si="28"/>
        <v>13.33333333333333</v>
      </c>
      <c r="AF109" s="1043">
        <f t="shared" si="29"/>
        <v>15.384615384615374</v>
      </c>
      <c r="AG109" s="1043">
        <f t="shared" si="30"/>
        <v>8.333333333333325</v>
      </c>
      <c r="AH109" s="1043">
        <f t="shared" si="31"/>
        <v>300</v>
      </c>
      <c r="AI109" s="1043" t="str">
        <f t="shared" si="32"/>
        <v>n/a</v>
      </c>
      <c r="AJ109" s="1043" t="str">
        <f t="shared" si="33"/>
        <v>n/a</v>
      </c>
      <c r="AK109" s="1043" t="str">
        <f t="shared" si="34"/>
        <v>n/a</v>
      </c>
      <c r="AL109" s="1043" t="str">
        <f t="shared" si="35"/>
        <v>n/a</v>
      </c>
      <c r="AM109" s="1043" t="str">
        <f t="shared" si="36"/>
        <v>n/a</v>
      </c>
      <c r="AN109" s="1043" t="str">
        <f t="shared" si="37"/>
        <v>n/a</v>
      </c>
      <c r="AO109" s="1043" t="str">
        <f t="shared" si="38"/>
        <v>n/a</v>
      </c>
      <c r="AP109" s="1043" t="str">
        <f t="shared" si="39"/>
        <v>n/a</v>
      </c>
      <c r="AQ109" s="1043" t="str">
        <f t="shared" si="40"/>
        <v>n/a</v>
      </c>
      <c r="AR109" s="1043" t="str">
        <f t="shared" si="41"/>
        <v>n/a</v>
      </c>
      <c r="AS109" s="1043" t="str">
        <f t="shared" si="42"/>
        <v>n/a</v>
      </c>
      <c r="AT109" s="1043" t="str">
        <f t="shared" si="43"/>
        <v>n/a</v>
      </c>
      <c r="AU109" s="1043" t="str">
        <f t="shared" si="44"/>
        <v>n/a</v>
      </c>
      <c r="AV109" s="1043" t="str">
        <f t="shared" si="45"/>
        <v>n/a</v>
      </c>
      <c r="AW109" s="1043" t="str">
        <f t="shared" si="46"/>
        <v>n/a</v>
      </c>
      <c r="AX109" s="1043" t="str">
        <f t="shared" si="47"/>
        <v>n/a</v>
      </c>
      <c r="AY109" s="1043">
        <f t="shared" si="48"/>
        <v>59.890383953851448</v>
      </c>
      <c r="AZ109" s="1043">
        <f t="shared" si="49"/>
        <v>117.65370516946271</v>
      </c>
    </row>
    <row r="110" spans="1:52" ht="11.25" customHeight="1" x14ac:dyDescent="0.2">
      <c r="A110" s="540" t="s">
        <v>4591</v>
      </c>
      <c r="B110" s="820" t="s">
        <v>4584</v>
      </c>
      <c r="C110" s="581">
        <v>1.41</v>
      </c>
      <c r="D110" s="581">
        <v>1.32</v>
      </c>
      <c r="E110" s="581">
        <v>1.2</v>
      </c>
      <c r="F110" s="460">
        <v>1.1000000000000001</v>
      </c>
      <c r="G110" s="586">
        <v>0.92</v>
      </c>
      <c r="H110" s="498">
        <v>0.8</v>
      </c>
      <c r="I110" s="581">
        <v>0.8</v>
      </c>
      <c r="J110" s="581">
        <v>0.72</v>
      </c>
      <c r="K110" s="581">
        <v>0.70666700000000005</v>
      </c>
      <c r="L110" s="517"/>
      <c r="M110" s="498">
        <v>0.66666700000000001</v>
      </c>
      <c r="N110" s="585">
        <v>0.66666700000000001</v>
      </c>
      <c r="O110" s="517"/>
      <c r="P110" s="585">
        <v>0.66666700000000001</v>
      </c>
      <c r="Q110" s="489">
        <v>0.66666700000000001</v>
      </c>
      <c r="R110" s="587">
        <v>0.66</v>
      </c>
      <c r="S110" s="587">
        <v>0.64</v>
      </c>
      <c r="T110" s="583">
        <v>0.58666700000000005</v>
      </c>
      <c r="U110" s="587">
        <v>0.86666699999999997</v>
      </c>
      <c r="V110" s="587">
        <v>0.53333299999999995</v>
      </c>
      <c r="W110" s="587">
        <v>0.48</v>
      </c>
      <c r="X110" s="587">
        <v>0.45333299999999999</v>
      </c>
      <c r="Y110" s="587">
        <v>0.42666700000000002</v>
      </c>
      <c r="Z110" s="587">
        <v>0.42</v>
      </c>
      <c r="AA110" s="587">
        <v>0.4</v>
      </c>
      <c r="AB110" s="584">
        <f t="shared" si="25"/>
        <v>17.110002000000001</v>
      </c>
      <c r="AC110" s="1043">
        <f t="shared" si="26"/>
        <v>6.8181818181818121</v>
      </c>
      <c r="AD110" s="1043">
        <f t="shared" si="27"/>
        <v>10.000000000000009</v>
      </c>
      <c r="AE110" s="1043">
        <f t="shared" si="28"/>
        <v>9.0909090909090828</v>
      </c>
      <c r="AF110" s="1043">
        <f t="shared" si="29"/>
        <v>19.565217391304344</v>
      </c>
      <c r="AG110" s="1043">
        <f t="shared" si="30"/>
        <v>14.999999999999991</v>
      </c>
      <c r="AH110" s="1043">
        <f t="shared" si="31"/>
        <v>0</v>
      </c>
      <c r="AI110" s="1043">
        <f t="shared" si="32"/>
        <v>11.111111111111116</v>
      </c>
      <c r="AJ110" s="1043">
        <f t="shared" si="33"/>
        <v>1.8867443930450811</v>
      </c>
      <c r="AK110" s="1043">
        <f t="shared" si="34"/>
        <v>5.9999970000015113</v>
      </c>
      <c r="AL110" s="1043">
        <f t="shared" si="35"/>
        <v>0</v>
      </c>
      <c r="AM110" s="1043">
        <f t="shared" si="36"/>
        <v>0</v>
      </c>
      <c r="AN110" s="1043">
        <f t="shared" si="37"/>
        <v>0</v>
      </c>
      <c r="AO110" s="1043">
        <f t="shared" si="38"/>
        <v>1.0101515151515139</v>
      </c>
      <c r="AP110" s="1043">
        <f t="shared" si="39"/>
        <v>3.125</v>
      </c>
      <c r="AQ110" s="1043">
        <f t="shared" si="40"/>
        <v>9.0908471074732322</v>
      </c>
      <c r="AR110" s="1043">
        <f t="shared" si="41"/>
        <v>-32.307679881661578</v>
      </c>
      <c r="AS110" s="1043">
        <f t="shared" si="42"/>
        <v>62.500164062602551</v>
      </c>
      <c r="AT110" s="1043">
        <f t="shared" si="43"/>
        <v>11.111041666666654</v>
      </c>
      <c r="AU110" s="1043">
        <f t="shared" si="44"/>
        <v>5.8824307959050026</v>
      </c>
      <c r="AV110" s="1043">
        <f t="shared" si="45"/>
        <v>6.2498388673133842</v>
      </c>
      <c r="AW110" s="1043">
        <f t="shared" si="46"/>
        <v>1.5873809523809568</v>
      </c>
      <c r="AX110" s="1043">
        <f t="shared" si="47"/>
        <v>4.9999999999999822</v>
      </c>
      <c r="AY110" s="1043">
        <f t="shared" si="48"/>
        <v>6.9418789041083935</v>
      </c>
      <c r="AZ110" s="1043">
        <f t="shared" si="49"/>
        <v>15.747861871836028</v>
      </c>
    </row>
    <row r="111" spans="1:52" ht="11.25" customHeight="1" x14ac:dyDescent="0.2">
      <c r="A111" s="479" t="s">
        <v>5230</v>
      </c>
      <c r="B111" s="468" t="s">
        <v>5231</v>
      </c>
      <c r="C111" s="581">
        <v>0.77</v>
      </c>
      <c r="D111" s="581">
        <v>0.74</v>
      </c>
      <c r="E111" s="581">
        <v>0.69499999999999995</v>
      </c>
      <c r="F111" s="460">
        <v>0.59</v>
      </c>
      <c r="G111" s="460">
        <v>0.51500000000000001</v>
      </c>
      <c r="H111" s="474">
        <v>0.42499999999999999</v>
      </c>
      <c r="I111" s="474">
        <v>0.32500000000000001</v>
      </c>
      <c r="J111" s="474">
        <v>0.22500000000000001</v>
      </c>
      <c r="K111" s="474">
        <v>0.08</v>
      </c>
      <c r="L111" s="963"/>
      <c r="M111" s="473">
        <v>0.04</v>
      </c>
      <c r="N111" s="475">
        <v>0.35</v>
      </c>
      <c r="O111" s="963"/>
      <c r="P111" s="488">
        <v>0.88</v>
      </c>
      <c r="Q111" s="476">
        <v>0.88</v>
      </c>
      <c r="R111" s="476">
        <v>0.86</v>
      </c>
      <c r="S111" s="476">
        <v>0.82</v>
      </c>
      <c r="T111" s="476">
        <v>0.78</v>
      </c>
      <c r="U111" s="476">
        <v>0.75</v>
      </c>
      <c r="V111" s="476">
        <v>0.72</v>
      </c>
      <c r="W111" s="476">
        <v>0.65</v>
      </c>
      <c r="X111" s="476">
        <v>0.6</v>
      </c>
      <c r="Y111" s="476">
        <v>0.56000000000000005</v>
      </c>
      <c r="Z111" s="476">
        <v>0.52</v>
      </c>
      <c r="AA111" s="476">
        <v>0.48</v>
      </c>
      <c r="AB111" s="584">
        <f t="shared" si="25"/>
        <v>13.254999999999999</v>
      </c>
      <c r="AC111" s="1043">
        <f t="shared" si="26"/>
        <v>4.0540540540540571</v>
      </c>
      <c r="AD111" s="1043">
        <f t="shared" si="27"/>
        <v>6.4748201438848962</v>
      </c>
      <c r="AE111" s="1043">
        <f t="shared" si="28"/>
        <v>17.796610169491522</v>
      </c>
      <c r="AF111" s="1043">
        <f t="shared" si="29"/>
        <v>14.563106796116498</v>
      </c>
      <c r="AG111" s="1043">
        <f t="shared" si="30"/>
        <v>21.176470588235308</v>
      </c>
      <c r="AH111" s="1043">
        <f t="shared" si="31"/>
        <v>30.76923076923077</v>
      </c>
      <c r="AI111" s="1043">
        <f t="shared" si="32"/>
        <v>44.444444444444443</v>
      </c>
      <c r="AJ111" s="1043">
        <f t="shared" si="33"/>
        <v>181.25</v>
      </c>
      <c r="AK111" s="1043">
        <f t="shared" si="34"/>
        <v>100</v>
      </c>
      <c r="AL111" s="1043">
        <f t="shared" si="35"/>
        <v>-88.571428571428569</v>
      </c>
      <c r="AM111" s="1043">
        <f t="shared" si="36"/>
        <v>-60.227272727272727</v>
      </c>
      <c r="AN111" s="1043">
        <f t="shared" si="37"/>
        <v>0</v>
      </c>
      <c r="AO111" s="1043">
        <f t="shared" si="38"/>
        <v>2.3255813953488413</v>
      </c>
      <c r="AP111" s="1043">
        <f t="shared" si="39"/>
        <v>4.8780487804878092</v>
      </c>
      <c r="AQ111" s="1043">
        <f t="shared" si="40"/>
        <v>5.12820512820511</v>
      </c>
      <c r="AR111" s="1043">
        <f t="shared" si="41"/>
        <v>4.0000000000000036</v>
      </c>
      <c r="AS111" s="1043">
        <f t="shared" si="42"/>
        <v>4.1666666666666741</v>
      </c>
      <c r="AT111" s="1043">
        <f t="shared" si="43"/>
        <v>10.769230769230752</v>
      </c>
      <c r="AU111" s="1043">
        <f t="shared" si="44"/>
        <v>8.3333333333333481</v>
      </c>
      <c r="AV111" s="1043">
        <f t="shared" si="45"/>
        <v>7.1428571428571397</v>
      </c>
      <c r="AW111" s="1043">
        <f t="shared" si="46"/>
        <v>7.6923076923077094</v>
      </c>
      <c r="AX111" s="1043">
        <f t="shared" si="47"/>
        <v>8.3333333333333481</v>
      </c>
      <c r="AY111" s="1043">
        <f t="shared" si="48"/>
        <v>15.204527268569411</v>
      </c>
      <c r="AZ111" s="1043">
        <f t="shared" si="49"/>
        <v>50.544396438919762</v>
      </c>
    </row>
    <row r="112" spans="1:52" ht="11.25" customHeight="1" x14ac:dyDescent="0.2">
      <c r="A112" s="461" t="s">
        <v>482</v>
      </c>
      <c r="B112" s="820" t="s">
        <v>483</v>
      </c>
      <c r="C112" s="581">
        <v>1.9534</v>
      </c>
      <c r="D112" s="581">
        <v>1.9339999999999999</v>
      </c>
      <c r="E112" s="581">
        <v>1.9148000000000001</v>
      </c>
      <c r="F112" s="460">
        <v>1.8759999999999999</v>
      </c>
      <c r="G112" s="460">
        <v>1.8226</v>
      </c>
      <c r="H112" s="581">
        <v>1.6718000000000002</v>
      </c>
      <c r="I112" s="581">
        <v>1.4590000000000001</v>
      </c>
      <c r="J112" s="581">
        <v>1.29</v>
      </c>
      <c r="K112" s="581">
        <v>1.155</v>
      </c>
      <c r="L112" s="888"/>
      <c r="M112" s="581">
        <v>0.90500000000000003</v>
      </c>
      <c r="N112" s="459">
        <v>0.82</v>
      </c>
      <c r="O112" s="888"/>
      <c r="P112" s="586">
        <v>0.74</v>
      </c>
      <c r="Q112" s="587">
        <v>0.50170000000000003</v>
      </c>
      <c r="R112" s="587">
        <v>0.37340000000000001</v>
      </c>
      <c r="S112" s="587">
        <v>0.30159999999999998</v>
      </c>
      <c r="T112" s="587">
        <v>0.21540000000000001</v>
      </c>
      <c r="U112" s="587">
        <v>0.12920000000000001</v>
      </c>
      <c r="V112" s="587">
        <v>8.5999999999999993E-2</v>
      </c>
      <c r="W112" s="587">
        <v>7.9000000000000001E-2</v>
      </c>
      <c r="X112" s="587">
        <v>7.1999999999999995E-2</v>
      </c>
      <c r="Y112" s="587">
        <v>6.4799999999999996E-2</v>
      </c>
      <c r="Z112" s="587">
        <v>5.3199999999999997E-2</v>
      </c>
      <c r="AA112" s="587">
        <v>4.8000000000000001E-2</v>
      </c>
      <c r="AB112" s="584">
        <f t="shared" si="25"/>
        <v>19.465899999999994</v>
      </c>
      <c r="AC112" s="1043">
        <f t="shared" si="26"/>
        <v>1.0031023784901727</v>
      </c>
      <c r="AD112" s="1043">
        <f t="shared" si="27"/>
        <v>1.0027156883225308</v>
      </c>
      <c r="AE112" s="1043">
        <f t="shared" si="28"/>
        <v>2.068230277185501</v>
      </c>
      <c r="AF112" s="1043">
        <f t="shared" si="29"/>
        <v>2.9298803906507187</v>
      </c>
      <c r="AG112" s="1043">
        <f t="shared" si="30"/>
        <v>9.0202177293934547</v>
      </c>
      <c r="AH112" s="1043">
        <f t="shared" si="31"/>
        <v>14.585332419465402</v>
      </c>
      <c r="AI112" s="1043">
        <f t="shared" si="32"/>
        <v>13.100775193798441</v>
      </c>
      <c r="AJ112" s="1043">
        <f t="shared" si="33"/>
        <v>11.688311688311682</v>
      </c>
      <c r="AK112" s="1043">
        <f t="shared" si="34"/>
        <v>27.624309392265189</v>
      </c>
      <c r="AL112" s="1043">
        <f t="shared" si="35"/>
        <v>10.365853658536594</v>
      </c>
      <c r="AM112" s="1043">
        <f t="shared" si="36"/>
        <v>10.810810810810811</v>
      </c>
      <c r="AN112" s="1043">
        <f t="shared" si="37"/>
        <v>47.498505082718737</v>
      </c>
      <c r="AO112" s="1043">
        <f t="shared" si="38"/>
        <v>34.359935725763258</v>
      </c>
      <c r="AP112" s="1043">
        <f t="shared" si="39"/>
        <v>23.806366047745374</v>
      </c>
      <c r="AQ112" s="1043">
        <f t="shared" si="40"/>
        <v>40.018570102135541</v>
      </c>
      <c r="AR112" s="1043">
        <f t="shared" si="41"/>
        <v>66.718266253869956</v>
      </c>
      <c r="AS112" s="1043">
        <f t="shared" si="42"/>
        <v>50.232558139534909</v>
      </c>
      <c r="AT112" s="1043">
        <f t="shared" si="43"/>
        <v>8.8607594936708658</v>
      </c>
      <c r="AU112" s="1043">
        <f t="shared" si="44"/>
        <v>9.7222222222222321</v>
      </c>
      <c r="AV112" s="1043">
        <f t="shared" si="45"/>
        <v>11.111111111111116</v>
      </c>
      <c r="AW112" s="1043">
        <f t="shared" si="46"/>
        <v>21.804511278195491</v>
      </c>
      <c r="AX112" s="1043">
        <f t="shared" si="47"/>
        <v>10.833333333333318</v>
      </c>
      <c r="AY112" s="1043">
        <f t="shared" si="48"/>
        <v>19.507530837160513</v>
      </c>
      <c r="AZ112" s="1043">
        <f t="shared" si="49"/>
        <v>17.863969252952167</v>
      </c>
    </row>
    <row r="113" spans="1:52" ht="11.25" customHeight="1" x14ac:dyDescent="0.2">
      <c r="A113" s="821" t="s">
        <v>487</v>
      </c>
      <c r="B113" s="820" t="s">
        <v>488</v>
      </c>
      <c r="C113" s="581">
        <v>1.0900000000000001</v>
      </c>
      <c r="D113" s="581">
        <v>1.08</v>
      </c>
      <c r="E113" s="581">
        <v>1.05</v>
      </c>
      <c r="F113" s="460">
        <v>0.85</v>
      </c>
      <c r="G113" s="460">
        <v>0.70454545454545447</v>
      </c>
      <c r="H113" s="581">
        <v>0.67424242424242431</v>
      </c>
      <c r="I113" s="581">
        <v>0.64393939393939381</v>
      </c>
      <c r="J113" s="581">
        <v>0.61363636363636365</v>
      </c>
      <c r="K113" s="581">
        <v>0.56060606060606055</v>
      </c>
      <c r="L113" s="888"/>
      <c r="M113" s="581">
        <v>0.47520661157024785</v>
      </c>
      <c r="N113" s="586">
        <v>0.41760581016779263</v>
      </c>
      <c r="O113" s="888"/>
      <c r="P113" s="586">
        <v>0.36313548710242916</v>
      </c>
      <c r="Q113" s="587">
        <v>0.33183070373153012</v>
      </c>
      <c r="R113" s="587">
        <v>0.30678687703481083</v>
      </c>
      <c r="S113" s="587">
        <v>0.27320310543451037</v>
      </c>
      <c r="T113" s="587">
        <v>0.25043826696719257</v>
      </c>
      <c r="U113" s="587">
        <v>0.22008514901076873</v>
      </c>
      <c r="V113" s="587">
        <v>0.21249686952166286</v>
      </c>
      <c r="W113" s="583">
        <v>0.19318807913849234</v>
      </c>
      <c r="X113" s="587">
        <v>0.17970197846230901</v>
      </c>
      <c r="Y113" s="587">
        <v>0.17520661157024786</v>
      </c>
      <c r="Z113" s="587">
        <v>0.17520661157024786</v>
      </c>
      <c r="AA113" s="587">
        <v>0.15988605058852989</v>
      </c>
      <c r="AB113" s="584">
        <f t="shared" si="25"/>
        <v>11.000947908840466</v>
      </c>
      <c r="AC113" s="1043">
        <f t="shared" si="26"/>
        <v>0.92592592592593004</v>
      </c>
      <c r="AD113" s="1043">
        <f t="shared" si="27"/>
        <v>2.8571428571428692</v>
      </c>
      <c r="AE113" s="1043">
        <f t="shared" si="28"/>
        <v>23.529411764705888</v>
      </c>
      <c r="AF113" s="1043">
        <f t="shared" si="29"/>
        <v>20.645161290322591</v>
      </c>
      <c r="AG113" s="1043">
        <f t="shared" si="30"/>
        <v>4.4943820224718989</v>
      </c>
      <c r="AH113" s="1043">
        <f t="shared" si="31"/>
        <v>4.7058823529412042</v>
      </c>
      <c r="AI113" s="1043">
        <f t="shared" si="32"/>
        <v>4.9382716049382491</v>
      </c>
      <c r="AJ113" s="1043">
        <f t="shared" si="33"/>
        <v>9.4594594594594739</v>
      </c>
      <c r="AK113" s="1043">
        <f t="shared" si="34"/>
        <v>17.971014492753625</v>
      </c>
      <c r="AL113" s="1043">
        <f t="shared" si="35"/>
        <v>13.793103448276112</v>
      </c>
      <c r="AM113" s="1043">
        <f t="shared" si="36"/>
        <v>14.999999999999748</v>
      </c>
      <c r="AN113" s="1043">
        <f t="shared" si="37"/>
        <v>9.4339622641509422</v>
      </c>
      <c r="AO113" s="1043">
        <f t="shared" si="38"/>
        <v>8.163265306122458</v>
      </c>
      <c r="AP113" s="1043">
        <f t="shared" si="39"/>
        <v>12.29260243835364</v>
      </c>
      <c r="AQ113" s="1043">
        <f t="shared" si="40"/>
        <v>9.0899999999999981</v>
      </c>
      <c r="AR113" s="1043">
        <f t="shared" si="41"/>
        <v>13.791533909877153</v>
      </c>
      <c r="AS113" s="1043">
        <f t="shared" si="42"/>
        <v>3.5710076605774521</v>
      </c>
      <c r="AT113" s="1043">
        <f t="shared" si="43"/>
        <v>9.9948146227637924</v>
      </c>
      <c r="AU113" s="1043">
        <f t="shared" si="44"/>
        <v>7.5047035049822464</v>
      </c>
      <c r="AV113" s="1043">
        <f t="shared" si="45"/>
        <v>2.5657518582047123</v>
      </c>
      <c r="AW113" s="1043">
        <f t="shared" si="46"/>
        <v>0</v>
      </c>
      <c r="AX113" s="1043">
        <f t="shared" si="47"/>
        <v>9.582174883502347</v>
      </c>
      <c r="AY113" s="1043">
        <f t="shared" si="48"/>
        <v>9.2867987121578341</v>
      </c>
      <c r="AZ113" s="1043">
        <f t="shared" si="49"/>
        <v>6.297640061429151</v>
      </c>
    </row>
    <row r="114" spans="1:52" ht="11.25" customHeight="1" x14ac:dyDescent="0.2">
      <c r="A114" s="461" t="s">
        <v>485</v>
      </c>
      <c r="B114" s="820" t="s">
        <v>486</v>
      </c>
      <c r="C114" s="581">
        <v>1.37</v>
      </c>
      <c r="D114" s="581">
        <v>1.28</v>
      </c>
      <c r="E114" s="581">
        <v>1.22</v>
      </c>
      <c r="F114" s="460">
        <v>1.1000000000000001</v>
      </c>
      <c r="G114" s="460">
        <v>1</v>
      </c>
      <c r="H114" s="581">
        <v>0.92</v>
      </c>
      <c r="I114" s="581">
        <v>0.84</v>
      </c>
      <c r="J114" s="581">
        <v>0.76</v>
      </c>
      <c r="K114" s="581">
        <v>0.69</v>
      </c>
      <c r="L114" s="888"/>
      <c r="M114" s="581">
        <v>0.63</v>
      </c>
      <c r="N114" s="459">
        <v>0.56999999999999995</v>
      </c>
      <c r="O114" s="888"/>
      <c r="P114" s="586">
        <v>0.40500000000000003</v>
      </c>
      <c r="Q114" s="587">
        <v>0.32</v>
      </c>
      <c r="R114" s="587">
        <v>0.28000000000000003</v>
      </c>
      <c r="S114" s="587">
        <v>0.23</v>
      </c>
      <c r="T114" s="587">
        <v>0.19</v>
      </c>
      <c r="U114" s="587">
        <v>0.17</v>
      </c>
      <c r="V114" s="587">
        <v>0.15</v>
      </c>
      <c r="W114" s="587">
        <v>0.12</v>
      </c>
      <c r="X114" s="587">
        <v>0.1</v>
      </c>
      <c r="Y114" s="587">
        <v>0.08</v>
      </c>
      <c r="Z114" s="587">
        <v>7.0000000000000007E-2</v>
      </c>
      <c r="AA114" s="583">
        <v>0.06</v>
      </c>
      <c r="AB114" s="584">
        <f t="shared" si="25"/>
        <v>12.555</v>
      </c>
      <c r="AC114" s="1043">
        <f t="shared" si="26"/>
        <v>7.03125</v>
      </c>
      <c r="AD114" s="1043">
        <f t="shared" si="27"/>
        <v>4.9180327868852514</v>
      </c>
      <c r="AE114" s="1043">
        <f t="shared" si="28"/>
        <v>10.909090909090891</v>
      </c>
      <c r="AF114" s="1043">
        <f t="shared" si="29"/>
        <v>10.000000000000009</v>
      </c>
      <c r="AG114" s="1043">
        <f t="shared" si="30"/>
        <v>8.6956521739130377</v>
      </c>
      <c r="AH114" s="1043">
        <f t="shared" si="31"/>
        <v>9.5238095238095344</v>
      </c>
      <c r="AI114" s="1043">
        <f t="shared" si="32"/>
        <v>10.526315789473673</v>
      </c>
      <c r="AJ114" s="1043">
        <f t="shared" si="33"/>
        <v>10.144927536231885</v>
      </c>
      <c r="AK114" s="1043">
        <f t="shared" si="34"/>
        <v>9.5238095238095113</v>
      </c>
      <c r="AL114" s="1043">
        <f t="shared" si="35"/>
        <v>10.526315789473696</v>
      </c>
      <c r="AM114" s="1043">
        <f t="shared" si="36"/>
        <v>40.740740740740719</v>
      </c>
      <c r="AN114" s="1043">
        <f t="shared" si="37"/>
        <v>26.5625</v>
      </c>
      <c r="AO114" s="1043">
        <f t="shared" si="38"/>
        <v>14.285714285714279</v>
      </c>
      <c r="AP114" s="1043">
        <f t="shared" si="39"/>
        <v>21.739130434782616</v>
      </c>
      <c r="AQ114" s="1043">
        <f t="shared" si="40"/>
        <v>21.052631578947366</v>
      </c>
      <c r="AR114" s="1043">
        <f t="shared" si="41"/>
        <v>11.764705882352944</v>
      </c>
      <c r="AS114" s="1043">
        <f t="shared" si="42"/>
        <v>13.333333333333353</v>
      </c>
      <c r="AT114" s="1043">
        <f t="shared" si="43"/>
        <v>25</v>
      </c>
      <c r="AU114" s="1043">
        <f t="shared" si="44"/>
        <v>19.999999999999996</v>
      </c>
      <c r="AV114" s="1043">
        <f t="shared" si="45"/>
        <v>25</v>
      </c>
      <c r="AW114" s="1043">
        <f t="shared" si="46"/>
        <v>14.285714285714279</v>
      </c>
      <c r="AX114" s="1043">
        <f t="shared" si="47"/>
        <v>16.666666666666675</v>
      </c>
      <c r="AY114" s="1043">
        <f t="shared" si="48"/>
        <v>15.555924601860898</v>
      </c>
      <c r="AZ114" s="1043">
        <f t="shared" si="49"/>
        <v>8.4057107691160837</v>
      </c>
    </row>
    <row r="115" spans="1:52" ht="11.25" customHeight="1" x14ac:dyDescent="0.2">
      <c r="A115" s="465" t="s">
        <v>489</v>
      </c>
      <c r="B115" s="805" t="s">
        <v>490</v>
      </c>
      <c r="C115" s="581">
        <v>4.28</v>
      </c>
      <c r="D115" s="581">
        <v>4.12</v>
      </c>
      <c r="E115" s="581">
        <v>3.78</v>
      </c>
      <c r="F115" s="460">
        <v>3.28</v>
      </c>
      <c r="G115" s="460">
        <v>3.1</v>
      </c>
      <c r="H115" s="452">
        <v>3.08</v>
      </c>
      <c r="I115" s="451">
        <v>2.94</v>
      </c>
      <c r="J115" s="451">
        <v>2.6</v>
      </c>
      <c r="K115" s="451">
        <v>2.34</v>
      </c>
      <c r="L115" s="951" t="s">
        <v>89</v>
      </c>
      <c r="M115" s="451">
        <v>1.96</v>
      </c>
      <c r="N115" s="449">
        <v>1.8</v>
      </c>
      <c r="O115" s="951"/>
      <c r="P115" s="454">
        <v>1.72</v>
      </c>
      <c r="Q115" s="455">
        <v>1.68</v>
      </c>
      <c r="R115" s="456">
        <v>1.56</v>
      </c>
      <c r="S115" s="456">
        <v>1.32</v>
      </c>
      <c r="T115" s="456">
        <v>1.1000000000000001</v>
      </c>
      <c r="U115" s="456">
        <v>0.91</v>
      </c>
      <c r="V115" s="456">
        <v>0.78</v>
      </c>
      <c r="W115" s="456">
        <v>0.71</v>
      </c>
      <c r="X115" s="455">
        <v>0.7</v>
      </c>
      <c r="Y115" s="456">
        <v>0.69</v>
      </c>
      <c r="Z115" s="456">
        <v>0.66500000000000004</v>
      </c>
      <c r="AA115" s="456">
        <v>0.625</v>
      </c>
      <c r="AB115" s="584">
        <f t="shared" si="25"/>
        <v>45.74</v>
      </c>
      <c r="AC115" s="1043">
        <f t="shared" si="26"/>
        <v>3.8834951456310662</v>
      </c>
      <c r="AD115" s="1043">
        <f t="shared" si="27"/>
        <v>8.9947089947090006</v>
      </c>
      <c r="AE115" s="1043">
        <f t="shared" si="28"/>
        <v>15.243902439024382</v>
      </c>
      <c r="AF115" s="1043">
        <f t="shared" si="29"/>
        <v>5.8064516129032073</v>
      </c>
      <c r="AG115" s="1043">
        <f t="shared" si="30"/>
        <v>0.64935064935065512</v>
      </c>
      <c r="AH115" s="1043">
        <f t="shared" si="31"/>
        <v>4.7619047619047672</v>
      </c>
      <c r="AI115" s="1043">
        <f t="shared" si="32"/>
        <v>13.076923076923075</v>
      </c>
      <c r="AJ115" s="1043">
        <f t="shared" si="33"/>
        <v>11.111111111111116</v>
      </c>
      <c r="AK115" s="1043">
        <f t="shared" si="34"/>
        <v>19.387755102040806</v>
      </c>
      <c r="AL115" s="1043">
        <f t="shared" si="35"/>
        <v>8.8888888888888786</v>
      </c>
      <c r="AM115" s="1043">
        <f t="shared" si="36"/>
        <v>4.6511627906976827</v>
      </c>
      <c r="AN115" s="1043">
        <f t="shared" si="37"/>
        <v>2.3809523809523725</v>
      </c>
      <c r="AO115" s="1043">
        <f t="shared" si="38"/>
        <v>7.6923076923076872</v>
      </c>
      <c r="AP115" s="1043">
        <f t="shared" si="39"/>
        <v>18.181818181818187</v>
      </c>
      <c r="AQ115" s="1043">
        <f t="shared" si="40"/>
        <v>19.999999999999996</v>
      </c>
      <c r="AR115" s="1043">
        <f t="shared" si="41"/>
        <v>20.879120879120894</v>
      </c>
      <c r="AS115" s="1043">
        <f t="shared" si="42"/>
        <v>16.666666666666675</v>
      </c>
      <c r="AT115" s="1043">
        <f t="shared" si="43"/>
        <v>9.8591549295774747</v>
      </c>
      <c r="AU115" s="1043">
        <f t="shared" si="44"/>
        <v>1.4285714285714235</v>
      </c>
      <c r="AV115" s="1043">
        <f t="shared" si="45"/>
        <v>1.449275362318847</v>
      </c>
      <c r="AW115" s="1043">
        <f t="shared" si="46"/>
        <v>3.7593984962405846</v>
      </c>
      <c r="AX115" s="1043">
        <f t="shared" si="47"/>
        <v>6.4000000000000057</v>
      </c>
      <c r="AY115" s="1043">
        <f t="shared" si="48"/>
        <v>9.3251327541253985</v>
      </c>
      <c r="AZ115" s="1043">
        <f t="shared" si="49"/>
        <v>6.577965003923687</v>
      </c>
    </row>
    <row r="116" spans="1:52" ht="11.25" customHeight="1" x14ac:dyDescent="0.2">
      <c r="A116" s="461" t="s">
        <v>477</v>
      </c>
      <c r="B116" s="820" t="s">
        <v>478</v>
      </c>
      <c r="C116" s="581">
        <v>2.38</v>
      </c>
      <c r="D116" s="581">
        <v>2.12</v>
      </c>
      <c r="E116" s="581">
        <v>2.04</v>
      </c>
      <c r="F116" s="460">
        <v>1.96</v>
      </c>
      <c r="G116" s="481">
        <v>1.8599999999999999</v>
      </c>
      <c r="H116" s="581">
        <v>1.84</v>
      </c>
      <c r="I116" s="581">
        <v>1.8</v>
      </c>
      <c r="J116" s="463">
        <v>1.68</v>
      </c>
      <c r="K116" s="581">
        <v>1.59</v>
      </c>
      <c r="L116" s="888"/>
      <c r="M116" s="581">
        <v>1.5</v>
      </c>
      <c r="N116" s="459">
        <v>1.42</v>
      </c>
      <c r="O116" s="888"/>
      <c r="P116" s="464">
        <v>1.4</v>
      </c>
      <c r="Q116" s="587">
        <v>1.34</v>
      </c>
      <c r="R116" s="587">
        <v>1.28</v>
      </c>
      <c r="S116" s="587">
        <v>1.18</v>
      </c>
      <c r="T116" s="587">
        <v>1.06</v>
      </c>
      <c r="U116" s="587">
        <v>1.01</v>
      </c>
      <c r="V116" s="587">
        <v>0.94</v>
      </c>
      <c r="W116" s="583">
        <v>0.88</v>
      </c>
      <c r="X116" s="587">
        <v>0.84</v>
      </c>
      <c r="Y116" s="587">
        <v>0.76666999999999996</v>
      </c>
      <c r="Z116" s="587">
        <v>0.61333000000000004</v>
      </c>
      <c r="AA116" s="587">
        <v>0.46666999999999997</v>
      </c>
      <c r="AB116" s="584">
        <f t="shared" si="25"/>
        <v>31.966670000000001</v>
      </c>
      <c r="AC116" s="1043">
        <f t="shared" si="26"/>
        <v>12.264150943396213</v>
      </c>
      <c r="AD116" s="1043">
        <f t="shared" si="27"/>
        <v>3.9215686274509887</v>
      </c>
      <c r="AE116" s="1043">
        <f t="shared" si="28"/>
        <v>4.081632653061229</v>
      </c>
      <c r="AF116" s="1043">
        <f t="shared" si="29"/>
        <v>5.3763440860215006</v>
      </c>
      <c r="AG116" s="1043">
        <f t="shared" si="30"/>
        <v>1.0869565217391131</v>
      </c>
      <c r="AH116" s="1043">
        <f t="shared" si="31"/>
        <v>2.2222222222222143</v>
      </c>
      <c r="AI116" s="1043">
        <f t="shared" si="32"/>
        <v>7.1428571428571397</v>
      </c>
      <c r="AJ116" s="1043">
        <f t="shared" si="33"/>
        <v>5.6603773584905648</v>
      </c>
      <c r="AK116" s="1043">
        <f t="shared" si="34"/>
        <v>6.0000000000000053</v>
      </c>
      <c r="AL116" s="1043">
        <f t="shared" si="35"/>
        <v>5.6338028169014231</v>
      </c>
      <c r="AM116" s="1043">
        <f t="shared" si="36"/>
        <v>1.4285714285714235</v>
      </c>
      <c r="AN116" s="1043">
        <f t="shared" si="37"/>
        <v>4.4776119402984982</v>
      </c>
      <c r="AO116" s="1043">
        <f t="shared" si="38"/>
        <v>4.6875</v>
      </c>
      <c r="AP116" s="1043">
        <f t="shared" si="39"/>
        <v>8.4745762711864394</v>
      </c>
      <c r="AQ116" s="1043">
        <f t="shared" si="40"/>
        <v>11.32075471698113</v>
      </c>
      <c r="AR116" s="1043">
        <f t="shared" si="41"/>
        <v>4.9504950495049549</v>
      </c>
      <c r="AS116" s="1043">
        <f t="shared" si="42"/>
        <v>7.4468085106383031</v>
      </c>
      <c r="AT116" s="1043">
        <f t="shared" si="43"/>
        <v>6.8181818181818121</v>
      </c>
      <c r="AU116" s="1043">
        <f t="shared" si="44"/>
        <v>4.7619047619047672</v>
      </c>
      <c r="AV116" s="1043">
        <f t="shared" si="45"/>
        <v>9.5647410228651086</v>
      </c>
      <c r="AW116" s="1043">
        <f t="shared" si="46"/>
        <v>25.001222832732761</v>
      </c>
      <c r="AX116" s="1043">
        <f t="shared" si="47"/>
        <v>31.426918379154458</v>
      </c>
      <c r="AY116" s="1043">
        <f t="shared" si="48"/>
        <v>7.8976908683709102</v>
      </c>
      <c r="AZ116" s="1043">
        <f t="shared" si="49"/>
        <v>7.2157827008400615</v>
      </c>
    </row>
    <row r="117" spans="1:52" ht="11.25" customHeight="1" x14ac:dyDescent="0.2">
      <c r="A117" s="821" t="s">
        <v>498</v>
      </c>
      <c r="B117" s="820" t="s">
        <v>499</v>
      </c>
      <c r="C117" s="581">
        <v>3.16</v>
      </c>
      <c r="D117" s="581">
        <v>3.06</v>
      </c>
      <c r="E117" s="581">
        <v>2.96</v>
      </c>
      <c r="F117" s="460">
        <v>2.88</v>
      </c>
      <c r="G117" s="460">
        <v>2.8</v>
      </c>
      <c r="H117" s="581">
        <v>2.72</v>
      </c>
      <c r="I117" s="581">
        <v>2.64</v>
      </c>
      <c r="J117" s="581">
        <v>2.56</v>
      </c>
      <c r="K117" s="581">
        <v>2</v>
      </c>
      <c r="L117" s="888"/>
      <c r="M117" s="581">
        <v>1.92</v>
      </c>
      <c r="N117" s="459">
        <v>1.36</v>
      </c>
      <c r="O117" s="888"/>
      <c r="P117" s="586">
        <v>1.28</v>
      </c>
      <c r="Q117" s="587">
        <v>1.1499999999999999</v>
      </c>
      <c r="R117" s="587">
        <v>1.0900000000000001</v>
      </c>
      <c r="S117" s="587">
        <v>1.04</v>
      </c>
      <c r="T117" s="587">
        <v>0.96</v>
      </c>
      <c r="U117" s="587">
        <v>0.88</v>
      </c>
      <c r="V117" s="587">
        <v>0.8</v>
      </c>
      <c r="W117" s="587">
        <v>0.74</v>
      </c>
      <c r="X117" s="587">
        <v>0.68</v>
      </c>
      <c r="Y117" s="587">
        <v>0.56000000000000005</v>
      </c>
      <c r="Z117" s="587">
        <v>0.48</v>
      </c>
      <c r="AA117" s="587">
        <v>0.4</v>
      </c>
      <c r="AB117" s="584">
        <f t="shared" si="25"/>
        <v>38.119999999999997</v>
      </c>
      <c r="AC117" s="1043">
        <f t="shared" si="26"/>
        <v>3.2679738562091609</v>
      </c>
      <c r="AD117" s="1043">
        <f t="shared" si="27"/>
        <v>3.3783783783783772</v>
      </c>
      <c r="AE117" s="1043">
        <f t="shared" si="28"/>
        <v>2.7777777777777901</v>
      </c>
      <c r="AF117" s="1043">
        <f t="shared" si="29"/>
        <v>2.8571428571428692</v>
      </c>
      <c r="AG117" s="1043">
        <f t="shared" si="30"/>
        <v>2.9411764705882248</v>
      </c>
      <c r="AH117" s="1043">
        <f t="shared" si="31"/>
        <v>3.0303030303030276</v>
      </c>
      <c r="AI117" s="1043">
        <f t="shared" si="32"/>
        <v>3.125</v>
      </c>
      <c r="AJ117" s="1043">
        <f t="shared" si="33"/>
        <v>28.000000000000004</v>
      </c>
      <c r="AK117" s="1043">
        <f t="shared" si="34"/>
        <v>4.1666666666666741</v>
      </c>
      <c r="AL117" s="1043">
        <f t="shared" si="35"/>
        <v>41.176470588235283</v>
      </c>
      <c r="AM117" s="1043">
        <f t="shared" si="36"/>
        <v>6.25</v>
      </c>
      <c r="AN117" s="1043">
        <f t="shared" si="37"/>
        <v>11.304347826086957</v>
      </c>
      <c r="AO117" s="1043">
        <f t="shared" si="38"/>
        <v>5.504587155963292</v>
      </c>
      <c r="AP117" s="1043">
        <f t="shared" si="39"/>
        <v>4.8076923076923128</v>
      </c>
      <c r="AQ117" s="1043">
        <f t="shared" si="40"/>
        <v>8.3333333333333481</v>
      </c>
      <c r="AR117" s="1043">
        <f t="shared" si="41"/>
        <v>9.0909090909090828</v>
      </c>
      <c r="AS117" s="1043">
        <f t="shared" si="42"/>
        <v>9.9999999999999858</v>
      </c>
      <c r="AT117" s="1043">
        <f t="shared" si="43"/>
        <v>8.1081081081081141</v>
      </c>
      <c r="AU117" s="1043">
        <f t="shared" si="44"/>
        <v>8.8235294117646959</v>
      </c>
      <c r="AV117" s="1043">
        <f t="shared" si="45"/>
        <v>21.42857142857142</v>
      </c>
      <c r="AW117" s="1043">
        <f t="shared" si="46"/>
        <v>16.666666666666675</v>
      </c>
      <c r="AX117" s="1043">
        <f t="shared" si="47"/>
        <v>19.999999999999996</v>
      </c>
      <c r="AY117" s="1043">
        <f t="shared" si="48"/>
        <v>10.229028861563513</v>
      </c>
      <c r="AZ117" s="1043">
        <f t="shared" si="49"/>
        <v>9.7916855280564725</v>
      </c>
    </row>
    <row r="118" spans="1:52" ht="11.25" customHeight="1" x14ac:dyDescent="0.2">
      <c r="A118" s="540" t="s">
        <v>4544</v>
      </c>
      <c r="B118" s="820" t="s">
        <v>4537</v>
      </c>
      <c r="C118" s="581">
        <v>0.41</v>
      </c>
      <c r="D118" s="581">
        <v>0.4</v>
      </c>
      <c r="E118" s="581">
        <v>0.3</v>
      </c>
      <c r="F118" s="460">
        <v>0.2</v>
      </c>
      <c r="G118" s="460">
        <v>0.1</v>
      </c>
      <c r="H118" s="498">
        <v>0</v>
      </c>
      <c r="I118" s="498">
        <v>0</v>
      </c>
      <c r="J118" s="498">
        <v>0</v>
      </c>
      <c r="K118" s="498">
        <v>0</v>
      </c>
      <c r="L118" s="1004"/>
      <c r="M118" s="498">
        <v>0</v>
      </c>
      <c r="N118" s="501">
        <v>0</v>
      </c>
      <c r="O118" s="1004"/>
      <c r="P118" s="501">
        <v>0</v>
      </c>
      <c r="Q118" s="539">
        <v>0.24380000000000002</v>
      </c>
      <c r="R118" s="587">
        <v>0.38749999999999996</v>
      </c>
      <c r="S118" s="587">
        <v>0.35500000000000004</v>
      </c>
      <c r="T118" s="587">
        <v>0.315</v>
      </c>
      <c r="U118" s="587">
        <v>0.27600000000000002</v>
      </c>
      <c r="V118" s="587">
        <v>0.24399999999999999</v>
      </c>
      <c r="W118" s="587">
        <v>0.20640000000000003</v>
      </c>
      <c r="X118" s="587">
        <v>0.16639999999999999</v>
      </c>
      <c r="Y118" s="587">
        <v>0.15359999999999999</v>
      </c>
      <c r="Z118" s="587">
        <v>0.10879999999999999</v>
      </c>
      <c r="AA118" s="587">
        <v>7.3599999999999999E-2</v>
      </c>
      <c r="AB118" s="584">
        <f t="shared" si="25"/>
        <v>3.9400999999999997</v>
      </c>
      <c r="AC118" s="1043">
        <f t="shared" si="26"/>
        <v>2.4999999999999911</v>
      </c>
      <c r="AD118" s="1043">
        <f t="shared" si="27"/>
        <v>33.33333333333335</v>
      </c>
      <c r="AE118" s="1043">
        <f t="shared" si="28"/>
        <v>49.999999999999979</v>
      </c>
      <c r="AF118" s="1043">
        <f t="shared" si="29"/>
        <v>100</v>
      </c>
      <c r="AG118" s="1043" t="str">
        <f t="shared" si="30"/>
        <v>n/a</v>
      </c>
      <c r="AH118" s="1043" t="str">
        <f t="shared" si="31"/>
        <v>n/a</v>
      </c>
      <c r="AI118" s="1043" t="str">
        <f t="shared" si="32"/>
        <v>n/a</v>
      </c>
      <c r="AJ118" s="1043" t="str">
        <f t="shared" si="33"/>
        <v>n/a</v>
      </c>
      <c r="AK118" s="1043" t="str">
        <f t="shared" si="34"/>
        <v>n/a</v>
      </c>
      <c r="AL118" s="1043" t="str">
        <f t="shared" si="35"/>
        <v>n/a</v>
      </c>
      <c r="AM118" s="1043" t="str">
        <f t="shared" si="36"/>
        <v>n/a</v>
      </c>
      <c r="AN118" s="1043">
        <f t="shared" si="37"/>
        <v>-100</v>
      </c>
      <c r="AO118" s="1043">
        <f t="shared" si="38"/>
        <v>-37.08387096774193</v>
      </c>
      <c r="AP118" s="1043">
        <f t="shared" si="39"/>
        <v>9.1549295774647543</v>
      </c>
      <c r="AQ118" s="1043">
        <f t="shared" si="40"/>
        <v>12.698412698412721</v>
      </c>
      <c r="AR118" s="1043">
        <f t="shared" si="41"/>
        <v>14.130434782608692</v>
      </c>
      <c r="AS118" s="1043">
        <f t="shared" si="42"/>
        <v>13.11475409836067</v>
      </c>
      <c r="AT118" s="1043">
        <f t="shared" si="43"/>
        <v>18.217054263565878</v>
      </c>
      <c r="AU118" s="1043">
        <f t="shared" si="44"/>
        <v>24.038461538461565</v>
      </c>
      <c r="AV118" s="1043">
        <f t="shared" si="45"/>
        <v>8.3333333333333481</v>
      </c>
      <c r="AW118" s="1043">
        <f t="shared" si="46"/>
        <v>41.176470588235283</v>
      </c>
      <c r="AX118" s="1043">
        <f t="shared" si="47"/>
        <v>47.826086956521728</v>
      </c>
      <c r="AY118" s="1043">
        <f t="shared" si="48"/>
        <v>15.829293346837067</v>
      </c>
      <c r="AZ118" s="1043">
        <f t="shared" si="49"/>
        <v>43.762993604587507</v>
      </c>
    </row>
    <row r="119" spans="1:52" ht="11.25" customHeight="1" x14ac:dyDescent="0.2">
      <c r="A119" s="461" t="s">
        <v>1009</v>
      </c>
      <c r="B119" s="820" t="s">
        <v>1010</v>
      </c>
      <c r="C119" s="581">
        <v>1.8</v>
      </c>
      <c r="D119" s="581">
        <v>1.56</v>
      </c>
      <c r="E119" s="581">
        <v>1.34</v>
      </c>
      <c r="F119" s="460">
        <v>1.1599999999999999</v>
      </c>
      <c r="G119" s="460">
        <v>1.04</v>
      </c>
      <c r="H119" s="581">
        <v>0.96</v>
      </c>
      <c r="I119" s="581">
        <v>0.88</v>
      </c>
      <c r="J119" s="581">
        <v>0.78</v>
      </c>
      <c r="K119" s="581">
        <v>0.66</v>
      </c>
      <c r="L119" s="888"/>
      <c r="M119" s="581">
        <v>0.54</v>
      </c>
      <c r="N119" s="459">
        <v>0.44</v>
      </c>
      <c r="O119" s="888"/>
      <c r="P119" s="586">
        <v>0.2</v>
      </c>
      <c r="Q119" s="583">
        <v>0</v>
      </c>
      <c r="R119" s="583">
        <v>0</v>
      </c>
      <c r="S119" s="583">
        <v>0</v>
      </c>
      <c r="T119" s="583">
        <v>0</v>
      </c>
      <c r="U119" s="583">
        <v>0</v>
      </c>
      <c r="V119" s="583">
        <v>0</v>
      </c>
      <c r="W119" s="583">
        <v>0</v>
      </c>
      <c r="X119" s="583">
        <v>0</v>
      </c>
      <c r="Y119" s="583">
        <v>0</v>
      </c>
      <c r="Z119" s="583">
        <v>0</v>
      </c>
      <c r="AA119" s="583">
        <v>0</v>
      </c>
      <c r="AB119" s="584">
        <f t="shared" si="25"/>
        <v>11.359999999999998</v>
      </c>
      <c r="AC119" s="1043">
        <f t="shared" si="26"/>
        <v>15.384615384615374</v>
      </c>
      <c r="AD119" s="1043">
        <f t="shared" si="27"/>
        <v>16.417910447761198</v>
      </c>
      <c r="AE119" s="1043">
        <f t="shared" si="28"/>
        <v>15.517241379310365</v>
      </c>
      <c r="AF119" s="1043">
        <f t="shared" si="29"/>
        <v>11.538461538461519</v>
      </c>
      <c r="AG119" s="1043">
        <f t="shared" si="30"/>
        <v>8.3333333333333481</v>
      </c>
      <c r="AH119" s="1043">
        <f t="shared" si="31"/>
        <v>9.0909090909090828</v>
      </c>
      <c r="AI119" s="1043">
        <f t="shared" si="32"/>
        <v>12.820512820512819</v>
      </c>
      <c r="AJ119" s="1043">
        <f t="shared" si="33"/>
        <v>18.181818181818187</v>
      </c>
      <c r="AK119" s="1043">
        <f t="shared" si="34"/>
        <v>22.222222222222211</v>
      </c>
      <c r="AL119" s="1043">
        <f t="shared" si="35"/>
        <v>22.72727272727273</v>
      </c>
      <c r="AM119" s="1043">
        <f t="shared" si="36"/>
        <v>119.99999999999997</v>
      </c>
      <c r="AN119" s="1043" t="str">
        <f t="shared" si="37"/>
        <v>n/a</v>
      </c>
      <c r="AO119" s="1043" t="str">
        <f t="shared" si="38"/>
        <v>n/a</v>
      </c>
      <c r="AP119" s="1043" t="str">
        <f t="shared" si="39"/>
        <v>n/a</v>
      </c>
      <c r="AQ119" s="1043" t="str">
        <f t="shared" si="40"/>
        <v>n/a</v>
      </c>
      <c r="AR119" s="1043" t="str">
        <f t="shared" si="41"/>
        <v>n/a</v>
      </c>
      <c r="AS119" s="1043" t="str">
        <f t="shared" si="42"/>
        <v>n/a</v>
      </c>
      <c r="AT119" s="1043" t="str">
        <f t="shared" si="43"/>
        <v>n/a</v>
      </c>
      <c r="AU119" s="1043" t="str">
        <f t="shared" si="44"/>
        <v>n/a</v>
      </c>
      <c r="AV119" s="1043" t="str">
        <f t="shared" si="45"/>
        <v>n/a</v>
      </c>
      <c r="AW119" s="1043" t="str">
        <f t="shared" si="46"/>
        <v>n/a</v>
      </c>
      <c r="AX119" s="1043" t="str">
        <f t="shared" si="47"/>
        <v>n/a</v>
      </c>
      <c r="AY119" s="1043">
        <f t="shared" si="48"/>
        <v>24.748572466019709</v>
      </c>
      <c r="AZ119" s="1043">
        <f t="shared" si="49"/>
        <v>31.937648690178136</v>
      </c>
    </row>
    <row r="120" spans="1:52" ht="11.25" customHeight="1" x14ac:dyDescent="0.2">
      <c r="A120" s="461" t="s">
        <v>191</v>
      </c>
      <c r="B120" s="820" t="s">
        <v>192</v>
      </c>
      <c r="C120" s="581">
        <v>1</v>
      </c>
      <c r="D120" s="581">
        <v>0.97959183673469397</v>
      </c>
      <c r="E120" s="581">
        <v>0.94331065759637189</v>
      </c>
      <c r="F120" s="460">
        <v>0.8120073426195874</v>
      </c>
      <c r="G120" s="460">
        <v>0.74043222731269365</v>
      </c>
      <c r="H120" s="581">
        <v>0.70517354982161295</v>
      </c>
      <c r="I120" s="581">
        <v>0.6715938569729647</v>
      </c>
      <c r="J120" s="581">
        <v>0.63961319711710918</v>
      </c>
      <c r="K120" s="581">
        <v>0.60916760893433486</v>
      </c>
      <c r="L120" s="888">
        <v>0</v>
      </c>
      <c r="M120" s="581">
        <v>0.57186019567321722</v>
      </c>
      <c r="N120" s="459">
        <v>0.54454105589065327</v>
      </c>
      <c r="O120" s="888">
        <v>0</v>
      </c>
      <c r="P120" s="586">
        <v>0.52354522261955927</v>
      </c>
      <c r="Q120" s="587">
        <v>0.50905686983599752</v>
      </c>
      <c r="R120" s="587">
        <v>0.50512782501333664</v>
      </c>
      <c r="S120" s="587">
        <v>0.48106242547453881</v>
      </c>
      <c r="T120" s="587">
        <v>0.44889337098900323</v>
      </c>
      <c r="U120" s="587">
        <v>0.41893440421621392</v>
      </c>
      <c r="V120" s="587">
        <v>0.38234517430518478</v>
      </c>
      <c r="W120" s="587">
        <v>0.3086755838802937</v>
      </c>
      <c r="X120" s="587">
        <v>0.24507417081347108</v>
      </c>
      <c r="Y120" s="587">
        <v>0.22960355682424391</v>
      </c>
      <c r="Z120" s="587">
        <v>0.2119228551222701</v>
      </c>
      <c r="AA120" s="587">
        <v>0.19522441462596135</v>
      </c>
      <c r="AB120" s="584">
        <f t="shared" si="25"/>
        <v>12.676757402393315</v>
      </c>
      <c r="AC120" s="1043">
        <f t="shared" si="26"/>
        <v>2.0833333333333259</v>
      </c>
      <c r="AD120" s="1043">
        <f t="shared" si="27"/>
        <v>3.8461538461538547</v>
      </c>
      <c r="AE120" s="1043">
        <f t="shared" si="28"/>
        <v>16.170212765957469</v>
      </c>
      <c r="AF120" s="1043">
        <f t="shared" si="29"/>
        <v>9.6666666666666679</v>
      </c>
      <c r="AG120" s="1043">
        <f t="shared" si="30"/>
        <v>5.0000000000000044</v>
      </c>
      <c r="AH120" s="1043">
        <f t="shared" si="31"/>
        <v>5.0000000000000044</v>
      </c>
      <c r="AI120" s="1043">
        <f t="shared" si="32"/>
        <v>5.0000000000000044</v>
      </c>
      <c r="AJ120" s="1043">
        <f t="shared" si="33"/>
        <v>4.9979000419991371</v>
      </c>
      <c r="AK120" s="1043">
        <f t="shared" si="34"/>
        <v>6.5238695652173995</v>
      </c>
      <c r="AL120" s="1043">
        <f t="shared" si="35"/>
        <v>5.0169109357384833</v>
      </c>
      <c r="AM120" s="1043">
        <f t="shared" si="36"/>
        <v>4.0103189493433389</v>
      </c>
      <c r="AN120" s="1043">
        <f t="shared" si="37"/>
        <v>2.8461167390255282</v>
      </c>
      <c r="AO120" s="1043">
        <f t="shared" si="38"/>
        <v>0.77783179387458379</v>
      </c>
      <c r="AP120" s="1043">
        <f t="shared" si="39"/>
        <v>5.0025523226135959</v>
      </c>
      <c r="AQ120" s="1043">
        <f t="shared" si="40"/>
        <v>7.1663019693653851</v>
      </c>
      <c r="AR120" s="1043">
        <f t="shared" si="41"/>
        <v>7.1512309495897375</v>
      </c>
      <c r="AS120" s="1043">
        <f t="shared" si="42"/>
        <v>9.5696852922286126</v>
      </c>
      <c r="AT120" s="1043">
        <f t="shared" si="43"/>
        <v>23.866348448687337</v>
      </c>
      <c r="AU120" s="1043">
        <f t="shared" si="44"/>
        <v>25.951903807615228</v>
      </c>
      <c r="AV120" s="1043">
        <f t="shared" si="45"/>
        <v>6.7379679144385252</v>
      </c>
      <c r="AW120" s="1043">
        <f t="shared" si="46"/>
        <v>8.3429895712630042</v>
      </c>
      <c r="AX120" s="1043">
        <f t="shared" si="47"/>
        <v>8.5534591194969209</v>
      </c>
      <c r="AY120" s="1043">
        <f t="shared" si="48"/>
        <v>7.8764433651185506</v>
      </c>
      <c r="AZ120" s="1043">
        <f t="shared" si="49"/>
        <v>6.3698637915727154</v>
      </c>
    </row>
    <row r="121" spans="1:52" ht="11.25" customHeight="1" x14ac:dyDescent="0.2">
      <c r="A121" s="588" t="s">
        <v>998</v>
      </c>
      <c r="B121" s="468" t="s">
        <v>999</v>
      </c>
      <c r="C121" s="581">
        <v>1.42</v>
      </c>
      <c r="D121" s="581">
        <v>1.4</v>
      </c>
      <c r="E121" s="581">
        <v>1.38</v>
      </c>
      <c r="F121" s="460">
        <v>1.3049999999999999</v>
      </c>
      <c r="G121" s="478">
        <v>1.2450000000000001</v>
      </c>
      <c r="H121" s="474">
        <v>1.1200000000000001</v>
      </c>
      <c r="I121" s="473">
        <v>0.88</v>
      </c>
      <c r="J121" s="474">
        <v>0.86</v>
      </c>
      <c r="K121" s="473">
        <v>0.8</v>
      </c>
      <c r="L121" s="963"/>
      <c r="M121" s="474">
        <v>0.78</v>
      </c>
      <c r="N121" s="475">
        <v>0.72</v>
      </c>
      <c r="O121" s="963"/>
      <c r="P121" s="488">
        <v>0.72</v>
      </c>
      <c r="Q121" s="477">
        <v>0.72</v>
      </c>
      <c r="R121" s="477">
        <v>0.72</v>
      </c>
      <c r="S121" s="477">
        <v>0.72</v>
      </c>
      <c r="T121" s="476">
        <v>0.66</v>
      </c>
      <c r="U121" s="477">
        <v>0.64</v>
      </c>
      <c r="V121" s="476">
        <v>0.61</v>
      </c>
      <c r="W121" s="476">
        <v>0.56000000000000005</v>
      </c>
      <c r="X121" s="477">
        <v>0.52</v>
      </c>
      <c r="Y121" s="476">
        <v>0.5</v>
      </c>
      <c r="Z121" s="477">
        <v>0.44</v>
      </c>
      <c r="AA121" s="477">
        <v>0.44</v>
      </c>
      <c r="AB121" s="584">
        <f t="shared" si="25"/>
        <v>19.160000000000004</v>
      </c>
      <c r="AC121" s="1043">
        <f t="shared" si="26"/>
        <v>1.4285714285714235</v>
      </c>
      <c r="AD121" s="1043">
        <f t="shared" si="27"/>
        <v>1.449275362318847</v>
      </c>
      <c r="AE121" s="1043">
        <f t="shared" si="28"/>
        <v>5.7471264367816133</v>
      </c>
      <c r="AF121" s="1043">
        <f t="shared" si="29"/>
        <v>4.8192771084337283</v>
      </c>
      <c r="AG121" s="1043">
        <f t="shared" si="30"/>
        <v>11.160714285714279</v>
      </c>
      <c r="AH121" s="1043">
        <f t="shared" si="31"/>
        <v>27.272727272727295</v>
      </c>
      <c r="AI121" s="1043">
        <f t="shared" si="32"/>
        <v>2.3255813953488413</v>
      </c>
      <c r="AJ121" s="1043">
        <f t="shared" si="33"/>
        <v>7.4999999999999956</v>
      </c>
      <c r="AK121" s="1043">
        <f t="shared" si="34"/>
        <v>2.5641025641025772</v>
      </c>
      <c r="AL121" s="1043">
        <f t="shared" si="35"/>
        <v>8.3333333333333481</v>
      </c>
      <c r="AM121" s="1043">
        <f t="shared" si="36"/>
        <v>0</v>
      </c>
      <c r="AN121" s="1043">
        <f t="shared" si="37"/>
        <v>0</v>
      </c>
      <c r="AO121" s="1043">
        <f t="shared" si="38"/>
        <v>0</v>
      </c>
      <c r="AP121" s="1043">
        <f t="shared" si="39"/>
        <v>0</v>
      </c>
      <c r="AQ121" s="1043">
        <f t="shared" si="40"/>
        <v>9.0909090909090828</v>
      </c>
      <c r="AR121" s="1043">
        <f t="shared" si="41"/>
        <v>3.125</v>
      </c>
      <c r="AS121" s="1043">
        <f t="shared" si="42"/>
        <v>4.9180327868852514</v>
      </c>
      <c r="AT121" s="1043">
        <f t="shared" si="43"/>
        <v>8.9285714285714199</v>
      </c>
      <c r="AU121" s="1043">
        <f t="shared" si="44"/>
        <v>7.6923076923077094</v>
      </c>
      <c r="AV121" s="1043">
        <f t="shared" si="45"/>
        <v>4.0000000000000036</v>
      </c>
      <c r="AW121" s="1043">
        <f t="shared" si="46"/>
        <v>13.636363636363647</v>
      </c>
      <c r="AX121" s="1043">
        <f t="shared" si="47"/>
        <v>0</v>
      </c>
      <c r="AY121" s="1043">
        <f t="shared" si="48"/>
        <v>5.635995173744047</v>
      </c>
      <c r="AZ121" s="1043">
        <f t="shared" si="49"/>
        <v>6.2680508250656963</v>
      </c>
    </row>
    <row r="122" spans="1:52" ht="11.25" customHeight="1" x14ac:dyDescent="0.2">
      <c r="A122" s="461" t="s">
        <v>194</v>
      </c>
      <c r="B122" s="820" t="s">
        <v>195</v>
      </c>
      <c r="C122" s="581">
        <v>1.69</v>
      </c>
      <c r="D122" s="581">
        <v>1.65</v>
      </c>
      <c r="E122" s="581">
        <v>1.55</v>
      </c>
      <c r="F122" s="460">
        <v>1.4</v>
      </c>
      <c r="G122" s="584">
        <v>1.3</v>
      </c>
      <c r="H122" s="581">
        <v>1.25</v>
      </c>
      <c r="I122" s="581">
        <v>1.22</v>
      </c>
      <c r="J122" s="581">
        <v>1.1399999999999999</v>
      </c>
      <c r="K122" s="581">
        <v>1.1000000000000001</v>
      </c>
      <c r="L122" s="888"/>
      <c r="M122" s="581">
        <v>1.06</v>
      </c>
      <c r="N122" s="459">
        <v>1</v>
      </c>
      <c r="O122" s="888"/>
      <c r="P122" s="586">
        <v>0.92</v>
      </c>
      <c r="Q122" s="583">
        <v>0.88</v>
      </c>
      <c r="R122" s="587">
        <v>0.85</v>
      </c>
      <c r="S122" s="587">
        <v>0.81</v>
      </c>
      <c r="T122" s="587">
        <v>0.77</v>
      </c>
      <c r="U122" s="587">
        <v>0.73</v>
      </c>
      <c r="V122" s="587">
        <v>0.66</v>
      </c>
      <c r="W122" s="587">
        <v>0.59499999999999997</v>
      </c>
      <c r="X122" s="587">
        <v>0.55000000000000004</v>
      </c>
      <c r="Y122" s="583">
        <v>0.54</v>
      </c>
      <c r="Z122" s="587">
        <v>0.51</v>
      </c>
      <c r="AA122" s="587">
        <v>0.47</v>
      </c>
      <c r="AB122" s="584">
        <f t="shared" si="25"/>
        <v>22.645</v>
      </c>
      <c r="AC122" s="1043">
        <f t="shared" si="26"/>
        <v>2.4242424242424176</v>
      </c>
      <c r="AD122" s="1043">
        <f t="shared" si="27"/>
        <v>6.4516129032258007</v>
      </c>
      <c r="AE122" s="1043">
        <f t="shared" si="28"/>
        <v>10.714285714285721</v>
      </c>
      <c r="AF122" s="1043">
        <f t="shared" si="29"/>
        <v>7.6923076923076872</v>
      </c>
      <c r="AG122" s="1043">
        <f t="shared" si="30"/>
        <v>4.0000000000000036</v>
      </c>
      <c r="AH122" s="1043">
        <f t="shared" si="31"/>
        <v>2.4590163934426146</v>
      </c>
      <c r="AI122" s="1043">
        <f t="shared" si="32"/>
        <v>7.0175438596491224</v>
      </c>
      <c r="AJ122" s="1043">
        <f t="shared" si="33"/>
        <v>3.6363636363636154</v>
      </c>
      <c r="AK122" s="1043">
        <f t="shared" si="34"/>
        <v>3.7735849056603765</v>
      </c>
      <c r="AL122" s="1043">
        <f t="shared" si="35"/>
        <v>6.0000000000000053</v>
      </c>
      <c r="AM122" s="1043">
        <f t="shared" si="36"/>
        <v>8.6956521739130377</v>
      </c>
      <c r="AN122" s="1043">
        <f t="shared" si="37"/>
        <v>4.5454545454545414</v>
      </c>
      <c r="AO122" s="1043">
        <f t="shared" si="38"/>
        <v>3.529411764705892</v>
      </c>
      <c r="AP122" s="1043">
        <f t="shared" si="39"/>
        <v>4.9382716049382713</v>
      </c>
      <c r="AQ122" s="1043">
        <f t="shared" si="40"/>
        <v>5.1948051948051965</v>
      </c>
      <c r="AR122" s="1043">
        <f t="shared" si="41"/>
        <v>5.4794520547945202</v>
      </c>
      <c r="AS122" s="1043">
        <f t="shared" si="42"/>
        <v>10.606060606060597</v>
      </c>
      <c r="AT122" s="1043">
        <f t="shared" si="43"/>
        <v>10.924369747899165</v>
      </c>
      <c r="AU122" s="1043">
        <f t="shared" si="44"/>
        <v>8.1818181818181799</v>
      </c>
      <c r="AV122" s="1043">
        <f t="shared" si="45"/>
        <v>1.8518518518518601</v>
      </c>
      <c r="AW122" s="1043">
        <f t="shared" si="46"/>
        <v>5.8823529411764719</v>
      </c>
      <c r="AX122" s="1043">
        <f t="shared" si="47"/>
        <v>8.5106382978723527</v>
      </c>
      <c r="AY122" s="1043">
        <f t="shared" si="48"/>
        <v>6.0231407497485208</v>
      </c>
      <c r="AZ122" s="1043">
        <f t="shared" si="49"/>
        <v>2.73832342141842</v>
      </c>
    </row>
    <row r="123" spans="1:52" ht="11.25" customHeight="1" x14ac:dyDescent="0.2">
      <c r="A123" s="793" t="s">
        <v>3738</v>
      </c>
      <c r="B123" s="794" t="s">
        <v>3739</v>
      </c>
      <c r="C123" s="1042">
        <v>0.62</v>
      </c>
      <c r="D123" s="1042">
        <v>0.56999999999999995</v>
      </c>
      <c r="E123" s="581">
        <v>0.48</v>
      </c>
      <c r="F123" s="460">
        <v>0.32</v>
      </c>
      <c r="G123" s="1105">
        <v>0.24</v>
      </c>
      <c r="H123" s="796">
        <v>0.17</v>
      </c>
      <c r="I123" s="796">
        <v>0.13</v>
      </c>
      <c r="J123" s="796">
        <v>0.09</v>
      </c>
      <c r="K123" s="796">
        <v>0</v>
      </c>
      <c r="L123" s="796"/>
      <c r="M123" s="796">
        <v>0</v>
      </c>
      <c r="N123" s="1107">
        <v>0.3</v>
      </c>
      <c r="O123" s="796"/>
      <c r="P123" s="1107">
        <v>0.49</v>
      </c>
      <c r="Q123" s="857">
        <v>0.76</v>
      </c>
      <c r="R123" s="857">
        <v>0.745</v>
      </c>
      <c r="S123" s="857">
        <v>0.71</v>
      </c>
      <c r="T123" s="857">
        <v>0.66249999999999998</v>
      </c>
      <c r="U123" s="857">
        <v>0.61850000000000005</v>
      </c>
      <c r="V123" s="857">
        <v>0.58399999999999996</v>
      </c>
      <c r="W123" s="857">
        <v>0.49759999999999999</v>
      </c>
      <c r="X123" s="857">
        <v>0.40160000000000001</v>
      </c>
      <c r="Y123" s="857">
        <v>0.38080000000000003</v>
      </c>
      <c r="Z123" s="857">
        <v>0.3488</v>
      </c>
      <c r="AA123" s="857">
        <v>0.31519999999999998</v>
      </c>
      <c r="AB123" s="584">
        <f t="shared" si="25"/>
        <v>9.4340000000000011</v>
      </c>
      <c r="AC123" s="1043">
        <f t="shared" si="26"/>
        <v>8.7719298245614077</v>
      </c>
      <c r="AD123" s="1043">
        <f t="shared" si="27"/>
        <v>18.75</v>
      </c>
      <c r="AE123" s="1043">
        <f t="shared" si="28"/>
        <v>50</v>
      </c>
      <c r="AF123" s="1043">
        <f t="shared" si="29"/>
        <v>33.33333333333335</v>
      </c>
      <c r="AG123" s="1043">
        <f t="shared" si="30"/>
        <v>41.176470588235283</v>
      </c>
      <c r="AH123" s="1043">
        <f t="shared" si="31"/>
        <v>30.76923076923077</v>
      </c>
      <c r="AI123" s="1043">
        <f t="shared" si="32"/>
        <v>44.444444444444464</v>
      </c>
      <c r="AJ123" s="1043" t="str">
        <f t="shared" si="33"/>
        <v>n/a</v>
      </c>
      <c r="AK123" s="1043" t="str">
        <f t="shared" si="34"/>
        <v>n/a</v>
      </c>
      <c r="AL123" s="1043">
        <f t="shared" si="35"/>
        <v>-100</v>
      </c>
      <c r="AM123" s="1043">
        <f t="shared" si="36"/>
        <v>-38.775510204081634</v>
      </c>
      <c r="AN123" s="1043">
        <f t="shared" si="37"/>
        <v>-35.526315789473685</v>
      </c>
      <c r="AO123" s="1043">
        <f t="shared" si="38"/>
        <v>2.0134228187919545</v>
      </c>
      <c r="AP123" s="1043">
        <f t="shared" si="39"/>
        <v>4.929577464788748</v>
      </c>
      <c r="AQ123" s="1043">
        <f t="shared" si="40"/>
        <v>7.1698113207547154</v>
      </c>
      <c r="AR123" s="1043">
        <f t="shared" si="41"/>
        <v>7.1139854486661047</v>
      </c>
      <c r="AS123" s="1043">
        <f t="shared" si="42"/>
        <v>5.9075342465753522</v>
      </c>
      <c r="AT123" s="1043">
        <f t="shared" si="43"/>
        <v>17.363344051446951</v>
      </c>
      <c r="AU123" s="1043">
        <f t="shared" si="44"/>
        <v>23.904382470119522</v>
      </c>
      <c r="AV123" s="1043">
        <f t="shared" si="45"/>
        <v>5.4621848739495826</v>
      </c>
      <c r="AW123" s="1043">
        <f t="shared" si="46"/>
        <v>9.1743119266055153</v>
      </c>
      <c r="AX123" s="1043">
        <f t="shared" si="47"/>
        <v>10.659898477157359</v>
      </c>
      <c r="AY123" s="1043">
        <f t="shared" si="48"/>
        <v>7.3321018032552887</v>
      </c>
      <c r="AZ123" s="1043">
        <f t="shared" si="49"/>
        <v>33.727586656917438</v>
      </c>
    </row>
    <row r="124" spans="1:52" ht="11.25" customHeight="1" x14ac:dyDescent="0.2">
      <c r="A124" s="465" t="s">
        <v>491</v>
      </c>
      <c r="B124" s="805" t="s">
        <v>492</v>
      </c>
      <c r="C124" s="581">
        <v>1.63</v>
      </c>
      <c r="D124" s="581">
        <v>1.59</v>
      </c>
      <c r="E124" s="581">
        <v>1.55</v>
      </c>
      <c r="F124" s="460">
        <v>1.51</v>
      </c>
      <c r="G124" s="450">
        <v>1.4699999999999998</v>
      </c>
      <c r="H124" s="451">
        <v>1.4350000000000001</v>
      </c>
      <c r="I124" s="451">
        <v>1.41</v>
      </c>
      <c r="J124" s="451">
        <v>1.375</v>
      </c>
      <c r="K124" s="451">
        <v>1.35</v>
      </c>
      <c r="L124" s="951"/>
      <c r="M124" s="451">
        <v>1.3</v>
      </c>
      <c r="N124" s="449">
        <v>1.24</v>
      </c>
      <c r="O124" s="951"/>
      <c r="P124" s="454">
        <v>1.18</v>
      </c>
      <c r="Q124" s="456">
        <v>1.03</v>
      </c>
      <c r="R124" s="456">
        <v>0.9</v>
      </c>
      <c r="S124" s="456">
        <v>0.82</v>
      </c>
      <c r="T124" s="456">
        <v>0.78</v>
      </c>
      <c r="U124" s="456">
        <v>0.74</v>
      </c>
      <c r="V124" s="456">
        <v>0.7</v>
      </c>
      <c r="W124" s="456">
        <v>0.66</v>
      </c>
      <c r="X124" s="456">
        <v>0.63</v>
      </c>
      <c r="Y124" s="456">
        <v>0.59</v>
      </c>
      <c r="Z124" s="456">
        <v>0.56000000000000005</v>
      </c>
      <c r="AA124" s="456">
        <v>0.50600000000000001</v>
      </c>
      <c r="AB124" s="584">
        <f t="shared" si="25"/>
        <v>24.955999999999996</v>
      </c>
      <c r="AC124" s="1043">
        <f t="shared" si="26"/>
        <v>2.5157232704402288</v>
      </c>
      <c r="AD124" s="1043">
        <f t="shared" si="27"/>
        <v>2.5806451612903292</v>
      </c>
      <c r="AE124" s="1043">
        <f t="shared" si="28"/>
        <v>2.6490066225165476</v>
      </c>
      <c r="AF124" s="1043">
        <f t="shared" si="29"/>
        <v>2.7210884353741749</v>
      </c>
      <c r="AG124" s="1043">
        <f t="shared" si="30"/>
        <v>2.4390243902438824</v>
      </c>
      <c r="AH124" s="1043">
        <f t="shared" si="31"/>
        <v>1.7730496453900901</v>
      </c>
      <c r="AI124" s="1043">
        <f t="shared" si="32"/>
        <v>2.5454545454545396</v>
      </c>
      <c r="AJ124" s="1043">
        <f t="shared" si="33"/>
        <v>1.8518518518518379</v>
      </c>
      <c r="AK124" s="1043">
        <f t="shared" si="34"/>
        <v>3.8461538461538547</v>
      </c>
      <c r="AL124" s="1043">
        <f t="shared" si="35"/>
        <v>4.8387096774193505</v>
      </c>
      <c r="AM124" s="1043">
        <f t="shared" si="36"/>
        <v>5.0847457627118731</v>
      </c>
      <c r="AN124" s="1043">
        <f t="shared" si="37"/>
        <v>14.563106796116498</v>
      </c>
      <c r="AO124" s="1043">
        <f t="shared" si="38"/>
        <v>14.444444444444438</v>
      </c>
      <c r="AP124" s="1043">
        <f t="shared" si="39"/>
        <v>9.7560975609756184</v>
      </c>
      <c r="AQ124" s="1043">
        <f t="shared" si="40"/>
        <v>5.12820512820511</v>
      </c>
      <c r="AR124" s="1043">
        <f t="shared" si="41"/>
        <v>5.4054054054054168</v>
      </c>
      <c r="AS124" s="1043">
        <f t="shared" si="42"/>
        <v>5.7142857142857162</v>
      </c>
      <c r="AT124" s="1043">
        <f t="shared" si="43"/>
        <v>6.0606060606060552</v>
      </c>
      <c r="AU124" s="1043">
        <f t="shared" si="44"/>
        <v>4.7619047619047672</v>
      </c>
      <c r="AV124" s="1043">
        <f t="shared" si="45"/>
        <v>6.7796610169491567</v>
      </c>
      <c r="AW124" s="1043">
        <f t="shared" si="46"/>
        <v>5.3571428571428381</v>
      </c>
      <c r="AX124" s="1043">
        <f t="shared" si="47"/>
        <v>10.671936758893285</v>
      </c>
      <c r="AY124" s="1043">
        <f t="shared" si="48"/>
        <v>5.5221931688079824</v>
      </c>
      <c r="AZ124" s="1043">
        <f t="shared" si="49"/>
        <v>3.7265304257556373</v>
      </c>
    </row>
    <row r="125" spans="1:52" ht="11.25" customHeight="1" x14ac:dyDescent="0.2">
      <c r="A125" s="448" t="s">
        <v>4169</v>
      </c>
      <c r="B125" s="807" t="s">
        <v>3744</v>
      </c>
      <c r="C125" s="950">
        <v>5.46</v>
      </c>
      <c r="D125" s="950">
        <v>4.93</v>
      </c>
      <c r="E125" s="950">
        <v>4.5750000000000002</v>
      </c>
      <c r="F125" s="460">
        <v>4.2750000000000004</v>
      </c>
      <c r="G125" s="811">
        <v>3.9</v>
      </c>
      <c r="H125" s="811">
        <v>3.605</v>
      </c>
      <c r="I125" s="811">
        <v>3.3450000000000002</v>
      </c>
      <c r="J125" s="811">
        <v>1.87</v>
      </c>
      <c r="K125" s="463">
        <v>0</v>
      </c>
      <c r="L125" s="803"/>
      <c r="M125" s="463">
        <v>0</v>
      </c>
      <c r="N125" s="585">
        <v>0</v>
      </c>
      <c r="O125" s="803"/>
      <c r="P125" s="585">
        <v>0</v>
      </c>
      <c r="Q125" s="491">
        <v>0</v>
      </c>
      <c r="R125" s="491">
        <v>0</v>
      </c>
      <c r="S125" s="491">
        <v>0</v>
      </c>
      <c r="T125" s="491">
        <v>0</v>
      </c>
      <c r="U125" s="491">
        <v>0</v>
      </c>
      <c r="V125" s="491">
        <v>0</v>
      </c>
      <c r="W125" s="491">
        <v>0</v>
      </c>
      <c r="X125" s="491">
        <v>0</v>
      </c>
      <c r="Y125" s="491">
        <v>0</v>
      </c>
      <c r="Z125" s="491">
        <v>0</v>
      </c>
      <c r="AA125" s="491">
        <v>0</v>
      </c>
      <c r="AB125" s="584">
        <f t="shared" si="25"/>
        <v>31.96</v>
      </c>
      <c r="AC125" s="1043">
        <f t="shared" si="26"/>
        <v>10.750507099391493</v>
      </c>
      <c r="AD125" s="1043">
        <f t="shared" si="27"/>
        <v>7.7595628415300544</v>
      </c>
      <c r="AE125" s="1043">
        <f t="shared" si="28"/>
        <v>7.0175438596491224</v>
      </c>
      <c r="AF125" s="1043">
        <f t="shared" si="29"/>
        <v>9.6153846153846256</v>
      </c>
      <c r="AG125" s="1043">
        <f t="shared" si="30"/>
        <v>8.183079056865461</v>
      </c>
      <c r="AH125" s="1043">
        <f t="shared" si="31"/>
        <v>7.7727952167413905</v>
      </c>
      <c r="AI125" s="1043">
        <f t="shared" si="32"/>
        <v>78.877005347593581</v>
      </c>
      <c r="AJ125" s="1043" t="str">
        <f t="shared" si="33"/>
        <v>n/a</v>
      </c>
      <c r="AK125" s="1043" t="str">
        <f t="shared" si="34"/>
        <v>n/a</v>
      </c>
      <c r="AL125" s="1043" t="str">
        <f t="shared" si="35"/>
        <v>n/a</v>
      </c>
      <c r="AM125" s="1043" t="str">
        <f t="shared" si="36"/>
        <v>n/a</v>
      </c>
      <c r="AN125" s="1043" t="str">
        <f t="shared" si="37"/>
        <v>n/a</v>
      </c>
      <c r="AO125" s="1043" t="str">
        <f t="shared" si="38"/>
        <v>n/a</v>
      </c>
      <c r="AP125" s="1043" t="str">
        <f t="shared" si="39"/>
        <v>n/a</v>
      </c>
      <c r="AQ125" s="1043" t="str">
        <f t="shared" si="40"/>
        <v>n/a</v>
      </c>
      <c r="AR125" s="1043" t="str">
        <f t="shared" si="41"/>
        <v>n/a</v>
      </c>
      <c r="AS125" s="1043" t="str">
        <f t="shared" si="42"/>
        <v>n/a</v>
      </c>
      <c r="AT125" s="1043" t="str">
        <f t="shared" si="43"/>
        <v>n/a</v>
      </c>
      <c r="AU125" s="1043" t="str">
        <f t="shared" si="44"/>
        <v>n/a</v>
      </c>
      <c r="AV125" s="1043" t="str">
        <f t="shared" si="45"/>
        <v>n/a</v>
      </c>
      <c r="AW125" s="1043" t="str">
        <f t="shared" si="46"/>
        <v>n/a</v>
      </c>
      <c r="AX125" s="1043" t="str">
        <f t="shared" si="47"/>
        <v>n/a</v>
      </c>
      <c r="AY125" s="1043">
        <f t="shared" si="48"/>
        <v>18.567982576736533</v>
      </c>
      <c r="AZ125" s="1043">
        <f t="shared" si="49"/>
        <v>26.624102562829137</v>
      </c>
    </row>
    <row r="126" spans="1:52" ht="11.25" customHeight="1" x14ac:dyDescent="0.2">
      <c r="A126" s="1026" t="s">
        <v>1052</v>
      </c>
      <c r="B126" s="468" t="s">
        <v>1053</v>
      </c>
      <c r="C126" s="581">
        <v>3.17</v>
      </c>
      <c r="D126" s="581">
        <v>2.7749999999999999</v>
      </c>
      <c r="E126" s="581">
        <v>2.44</v>
      </c>
      <c r="F126" s="460">
        <v>2.12</v>
      </c>
      <c r="G126" s="460">
        <v>1.7999999999999998</v>
      </c>
      <c r="H126" s="474">
        <v>1.51</v>
      </c>
      <c r="I126" s="474">
        <v>1.46</v>
      </c>
      <c r="J126" s="474">
        <v>1.17</v>
      </c>
      <c r="K126" s="474">
        <v>0.76</v>
      </c>
      <c r="L126" s="963"/>
      <c r="M126" s="474">
        <v>0.21</v>
      </c>
      <c r="N126" s="475">
        <v>0</v>
      </c>
      <c r="O126" s="963"/>
      <c r="P126" s="488">
        <v>0</v>
      </c>
      <c r="Q126" s="477">
        <v>0</v>
      </c>
      <c r="R126" s="477">
        <v>0</v>
      </c>
      <c r="S126" s="477">
        <v>0</v>
      </c>
      <c r="T126" s="477">
        <v>0</v>
      </c>
      <c r="U126" s="477">
        <v>0</v>
      </c>
      <c r="V126" s="477">
        <v>0</v>
      </c>
      <c r="W126" s="477">
        <v>0</v>
      </c>
      <c r="X126" s="477">
        <v>0</v>
      </c>
      <c r="Y126" s="477">
        <v>0</v>
      </c>
      <c r="Z126" s="477">
        <v>0</v>
      </c>
      <c r="AA126" s="477">
        <v>0</v>
      </c>
      <c r="AB126" s="584">
        <f t="shared" si="25"/>
        <v>17.415000000000003</v>
      </c>
      <c r="AC126" s="1043">
        <f t="shared" si="26"/>
        <v>14.234234234234243</v>
      </c>
      <c r="AD126" s="1043">
        <f t="shared" si="27"/>
        <v>13.729508196721319</v>
      </c>
      <c r="AE126" s="1043">
        <f t="shared" si="28"/>
        <v>15.094339622641506</v>
      </c>
      <c r="AF126" s="1043">
        <f t="shared" si="29"/>
        <v>17.777777777777803</v>
      </c>
      <c r="AG126" s="1043">
        <f t="shared" si="30"/>
        <v>19.20529801324502</v>
      </c>
      <c r="AH126" s="1043">
        <f t="shared" si="31"/>
        <v>3.424657534246589</v>
      </c>
      <c r="AI126" s="1043">
        <f t="shared" si="32"/>
        <v>24.786324786324787</v>
      </c>
      <c r="AJ126" s="1043">
        <f t="shared" si="33"/>
        <v>53.947368421052609</v>
      </c>
      <c r="AK126" s="1043">
        <f t="shared" si="34"/>
        <v>261.90476190476193</v>
      </c>
      <c r="AL126" s="1043" t="str">
        <f t="shared" si="35"/>
        <v>n/a</v>
      </c>
      <c r="AM126" s="1043" t="str">
        <f t="shared" si="36"/>
        <v>n/a</v>
      </c>
      <c r="AN126" s="1043" t="str">
        <f t="shared" si="37"/>
        <v>n/a</v>
      </c>
      <c r="AO126" s="1043" t="str">
        <f t="shared" si="38"/>
        <v>n/a</v>
      </c>
      <c r="AP126" s="1043" t="str">
        <f t="shared" si="39"/>
        <v>n/a</v>
      </c>
      <c r="AQ126" s="1043" t="str">
        <f t="shared" si="40"/>
        <v>n/a</v>
      </c>
      <c r="AR126" s="1043" t="str">
        <f t="shared" si="41"/>
        <v>n/a</v>
      </c>
      <c r="AS126" s="1043" t="str">
        <f t="shared" si="42"/>
        <v>n/a</v>
      </c>
      <c r="AT126" s="1043" t="str">
        <f t="shared" si="43"/>
        <v>n/a</v>
      </c>
      <c r="AU126" s="1043" t="str">
        <f t="shared" si="44"/>
        <v>n/a</v>
      </c>
      <c r="AV126" s="1043" t="str">
        <f t="shared" si="45"/>
        <v>n/a</v>
      </c>
      <c r="AW126" s="1043" t="str">
        <f t="shared" si="46"/>
        <v>n/a</v>
      </c>
      <c r="AX126" s="1043" t="str">
        <f t="shared" si="47"/>
        <v>n/a</v>
      </c>
      <c r="AY126" s="1043">
        <f t="shared" si="48"/>
        <v>47.122696721222866</v>
      </c>
      <c r="AZ126" s="1043">
        <f t="shared" si="49"/>
        <v>81.738470815277566</v>
      </c>
    </row>
    <row r="127" spans="1:52" ht="11.25" customHeight="1" x14ac:dyDescent="0.2">
      <c r="A127" s="461" t="s">
        <v>1013</v>
      </c>
      <c r="B127" s="820" t="s">
        <v>1014</v>
      </c>
      <c r="C127" s="581">
        <v>1.7</v>
      </c>
      <c r="D127" s="581">
        <v>1.54</v>
      </c>
      <c r="E127" s="581">
        <v>1.2649999999999999</v>
      </c>
      <c r="F127" s="460">
        <v>0.92500000000000004</v>
      </c>
      <c r="G127" s="460">
        <v>0.69</v>
      </c>
      <c r="H127" s="581">
        <v>0.48249999999999998</v>
      </c>
      <c r="I127" s="581">
        <v>0.31</v>
      </c>
      <c r="J127" s="581">
        <v>0.19500000000000001</v>
      </c>
      <c r="K127" s="581">
        <v>4.2500000000000003E-2</v>
      </c>
      <c r="L127" s="888"/>
      <c r="M127" s="463">
        <v>0</v>
      </c>
      <c r="N127" s="585">
        <v>0</v>
      </c>
      <c r="O127" s="888"/>
      <c r="P127" s="464">
        <v>0</v>
      </c>
      <c r="Q127" s="583">
        <v>0</v>
      </c>
      <c r="R127" s="583">
        <v>0</v>
      </c>
      <c r="S127" s="583">
        <v>0</v>
      </c>
      <c r="T127" s="583">
        <v>0</v>
      </c>
      <c r="U127" s="583">
        <v>0</v>
      </c>
      <c r="V127" s="583">
        <v>0</v>
      </c>
      <c r="W127" s="583">
        <v>0</v>
      </c>
      <c r="X127" s="583">
        <v>0</v>
      </c>
      <c r="Y127" s="583">
        <v>0</v>
      </c>
      <c r="Z127" s="583">
        <v>0</v>
      </c>
      <c r="AA127" s="583">
        <v>0</v>
      </c>
      <c r="AB127" s="584">
        <f t="shared" si="25"/>
        <v>7.1499999999999995</v>
      </c>
      <c r="AC127" s="1043">
        <f t="shared" si="26"/>
        <v>10.389610389610393</v>
      </c>
      <c r="AD127" s="1043">
        <f t="shared" si="27"/>
        <v>21.739130434782616</v>
      </c>
      <c r="AE127" s="1043">
        <f t="shared" si="28"/>
        <v>36.756756756756737</v>
      </c>
      <c r="AF127" s="1043">
        <f t="shared" si="29"/>
        <v>34.057971014492772</v>
      </c>
      <c r="AG127" s="1043">
        <f t="shared" si="30"/>
        <v>43.005181347150256</v>
      </c>
      <c r="AH127" s="1043">
        <f t="shared" si="31"/>
        <v>55.645161290322577</v>
      </c>
      <c r="AI127" s="1043">
        <f t="shared" si="32"/>
        <v>58.974358974358964</v>
      </c>
      <c r="AJ127" s="1043">
        <f t="shared" si="33"/>
        <v>358.8235294117647</v>
      </c>
      <c r="AK127" s="1043" t="str">
        <f t="shared" si="34"/>
        <v>n/a</v>
      </c>
      <c r="AL127" s="1043" t="str">
        <f t="shared" si="35"/>
        <v>n/a</v>
      </c>
      <c r="AM127" s="1043" t="str">
        <f t="shared" si="36"/>
        <v>n/a</v>
      </c>
      <c r="AN127" s="1043" t="str">
        <f t="shared" si="37"/>
        <v>n/a</v>
      </c>
      <c r="AO127" s="1043" t="str">
        <f t="shared" si="38"/>
        <v>n/a</v>
      </c>
      <c r="AP127" s="1043" t="str">
        <f t="shared" si="39"/>
        <v>n/a</v>
      </c>
      <c r="AQ127" s="1043" t="str">
        <f t="shared" si="40"/>
        <v>n/a</v>
      </c>
      <c r="AR127" s="1043" t="str">
        <f t="shared" si="41"/>
        <v>n/a</v>
      </c>
      <c r="AS127" s="1043" t="str">
        <f t="shared" si="42"/>
        <v>n/a</v>
      </c>
      <c r="AT127" s="1043" t="str">
        <f t="shared" si="43"/>
        <v>n/a</v>
      </c>
      <c r="AU127" s="1043" t="str">
        <f t="shared" si="44"/>
        <v>n/a</v>
      </c>
      <c r="AV127" s="1043" t="str">
        <f t="shared" si="45"/>
        <v>n/a</v>
      </c>
      <c r="AW127" s="1043" t="str">
        <f t="shared" si="46"/>
        <v>n/a</v>
      </c>
      <c r="AX127" s="1043" t="str">
        <f t="shared" si="47"/>
        <v>n/a</v>
      </c>
      <c r="AY127" s="1043">
        <f t="shared" si="48"/>
        <v>77.423962452404879</v>
      </c>
      <c r="AZ127" s="1043">
        <f t="shared" si="49"/>
        <v>114.83771688283552</v>
      </c>
    </row>
    <row r="128" spans="1:52" ht="11.25" customHeight="1" x14ac:dyDescent="0.2">
      <c r="A128" s="461" t="s">
        <v>1017</v>
      </c>
      <c r="B128" s="820" t="s">
        <v>1018</v>
      </c>
      <c r="C128" s="581">
        <v>2.72</v>
      </c>
      <c r="D128" s="581">
        <v>2.48</v>
      </c>
      <c r="E128" s="581">
        <v>2.4</v>
      </c>
      <c r="F128" s="460">
        <v>2.08</v>
      </c>
      <c r="G128" s="460">
        <v>1.7400000000000002</v>
      </c>
      <c r="H128" s="581">
        <v>1.38</v>
      </c>
      <c r="I128" s="581">
        <v>1.1499999999999999</v>
      </c>
      <c r="J128" s="581">
        <v>0.93</v>
      </c>
      <c r="K128" s="581">
        <v>0.52500000000000002</v>
      </c>
      <c r="L128" s="888"/>
      <c r="M128" s="581">
        <v>0.27</v>
      </c>
      <c r="N128" s="459">
        <v>0.24</v>
      </c>
      <c r="O128" s="888"/>
      <c r="P128" s="586">
        <v>0.18</v>
      </c>
      <c r="Q128" s="583">
        <v>0.16</v>
      </c>
      <c r="R128" s="583">
        <v>0.16</v>
      </c>
      <c r="S128" s="583">
        <v>0.16</v>
      </c>
      <c r="T128" s="587">
        <v>0.16</v>
      </c>
      <c r="U128" s="587">
        <v>0.08</v>
      </c>
      <c r="V128" s="583">
        <v>0</v>
      </c>
      <c r="W128" s="583">
        <v>0</v>
      </c>
      <c r="X128" s="583">
        <v>0</v>
      </c>
      <c r="Y128" s="583">
        <v>0</v>
      </c>
      <c r="Z128" s="583">
        <v>0</v>
      </c>
      <c r="AA128" s="583">
        <v>0</v>
      </c>
      <c r="AB128" s="584">
        <f t="shared" si="25"/>
        <v>16.815000000000001</v>
      </c>
      <c r="AC128" s="1043">
        <f t="shared" si="26"/>
        <v>9.6774193548387224</v>
      </c>
      <c r="AD128" s="1043">
        <f t="shared" si="27"/>
        <v>3.3333333333333437</v>
      </c>
      <c r="AE128" s="1043">
        <f t="shared" si="28"/>
        <v>15.384615384615374</v>
      </c>
      <c r="AF128" s="1043">
        <f t="shared" si="29"/>
        <v>19.540229885057457</v>
      </c>
      <c r="AG128" s="1043">
        <f t="shared" si="30"/>
        <v>26.086956521739157</v>
      </c>
      <c r="AH128" s="1043">
        <f t="shared" si="31"/>
        <v>19.999999999999996</v>
      </c>
      <c r="AI128" s="1043">
        <f t="shared" si="32"/>
        <v>23.655913978494603</v>
      </c>
      <c r="AJ128" s="1043">
        <f t="shared" si="33"/>
        <v>77.142857142857139</v>
      </c>
      <c r="AK128" s="1043">
        <f t="shared" si="34"/>
        <v>94.444444444444443</v>
      </c>
      <c r="AL128" s="1043">
        <f t="shared" si="35"/>
        <v>12.500000000000021</v>
      </c>
      <c r="AM128" s="1043">
        <f t="shared" si="36"/>
        <v>33.333333333333329</v>
      </c>
      <c r="AN128" s="1043">
        <f t="shared" si="37"/>
        <v>12.5</v>
      </c>
      <c r="AO128" s="1043">
        <f t="shared" si="38"/>
        <v>0</v>
      </c>
      <c r="AP128" s="1043">
        <f t="shared" si="39"/>
        <v>0</v>
      </c>
      <c r="AQ128" s="1043">
        <f t="shared" si="40"/>
        <v>0</v>
      </c>
      <c r="AR128" s="1043">
        <f t="shared" si="41"/>
        <v>100</v>
      </c>
      <c r="AS128" s="1043" t="str">
        <f t="shared" si="42"/>
        <v>n/a</v>
      </c>
      <c r="AT128" s="1043" t="str">
        <f t="shared" si="43"/>
        <v>n/a</v>
      </c>
      <c r="AU128" s="1043" t="str">
        <f t="shared" si="44"/>
        <v>n/a</v>
      </c>
      <c r="AV128" s="1043" t="str">
        <f t="shared" si="45"/>
        <v>n/a</v>
      </c>
      <c r="AW128" s="1043" t="str">
        <f t="shared" si="46"/>
        <v>n/a</v>
      </c>
      <c r="AX128" s="1043" t="str">
        <f t="shared" si="47"/>
        <v>n/a</v>
      </c>
      <c r="AY128" s="1043">
        <f t="shared" si="48"/>
        <v>27.974943961169597</v>
      </c>
      <c r="AZ128" s="1043">
        <f t="shared" si="49"/>
        <v>32.798604512289707</v>
      </c>
    </row>
    <row r="129" spans="1:52" ht="11.25" customHeight="1" x14ac:dyDescent="0.2">
      <c r="A129" s="461" t="s">
        <v>996</v>
      </c>
      <c r="B129" s="820" t="s">
        <v>997</v>
      </c>
      <c r="C129" s="581">
        <v>1.56</v>
      </c>
      <c r="D129" s="581">
        <v>1.52</v>
      </c>
      <c r="E129" s="581">
        <v>1.48</v>
      </c>
      <c r="F129" s="460">
        <v>1.38</v>
      </c>
      <c r="G129" s="460">
        <v>1.32</v>
      </c>
      <c r="H129" s="581">
        <v>1.28</v>
      </c>
      <c r="I129" s="463">
        <v>1.2</v>
      </c>
      <c r="J129" s="581">
        <v>1.18</v>
      </c>
      <c r="K129" s="463">
        <v>1.1599999999999999</v>
      </c>
      <c r="L129" s="888"/>
      <c r="M129" s="581">
        <v>1.05</v>
      </c>
      <c r="N129" s="585">
        <v>1</v>
      </c>
      <c r="O129" s="888"/>
      <c r="P129" s="464">
        <v>1</v>
      </c>
      <c r="Q129" s="583">
        <v>1.1200000000000001</v>
      </c>
      <c r="R129" s="583">
        <v>1.24</v>
      </c>
      <c r="S129" s="587">
        <v>1.24</v>
      </c>
      <c r="T129" s="587">
        <v>1.1200000000000001</v>
      </c>
      <c r="U129" s="587">
        <v>0.97</v>
      </c>
      <c r="V129" s="587">
        <v>0.86</v>
      </c>
      <c r="W129" s="587">
        <v>0.68</v>
      </c>
      <c r="X129" s="587">
        <v>0.61</v>
      </c>
      <c r="Y129" s="587">
        <v>0.56999999999999995</v>
      </c>
      <c r="Z129" s="587">
        <v>0.52</v>
      </c>
      <c r="AA129" s="587">
        <v>0.47</v>
      </c>
      <c r="AB129" s="584">
        <f t="shared" si="25"/>
        <v>24.529999999999994</v>
      </c>
      <c r="AC129" s="1043">
        <f t="shared" si="26"/>
        <v>2.6315789473684292</v>
      </c>
      <c r="AD129" s="1043">
        <f t="shared" si="27"/>
        <v>2.7027027027026973</v>
      </c>
      <c r="AE129" s="1043">
        <f t="shared" si="28"/>
        <v>7.2463768115942129</v>
      </c>
      <c r="AF129" s="1043">
        <f t="shared" si="29"/>
        <v>4.5454545454545414</v>
      </c>
      <c r="AG129" s="1043">
        <f t="shared" si="30"/>
        <v>3.125</v>
      </c>
      <c r="AH129" s="1043">
        <f t="shared" si="31"/>
        <v>6.6666666666666652</v>
      </c>
      <c r="AI129" s="1043">
        <f t="shared" si="32"/>
        <v>1.6949152542372836</v>
      </c>
      <c r="AJ129" s="1043">
        <f t="shared" si="33"/>
        <v>1.7241379310344751</v>
      </c>
      <c r="AK129" s="1043">
        <f t="shared" si="34"/>
        <v>10.47619047619046</v>
      </c>
      <c r="AL129" s="1043">
        <f t="shared" si="35"/>
        <v>5.0000000000000044</v>
      </c>
      <c r="AM129" s="1043">
        <f t="shared" si="36"/>
        <v>0</v>
      </c>
      <c r="AN129" s="1043">
        <f t="shared" si="37"/>
        <v>-10.714285714285721</v>
      </c>
      <c r="AO129" s="1043">
        <f t="shared" si="38"/>
        <v>-9.6774193548387011</v>
      </c>
      <c r="AP129" s="1043">
        <f t="shared" si="39"/>
        <v>0</v>
      </c>
      <c r="AQ129" s="1043">
        <f t="shared" si="40"/>
        <v>10.714285714285698</v>
      </c>
      <c r="AR129" s="1043">
        <f t="shared" si="41"/>
        <v>15.463917525773208</v>
      </c>
      <c r="AS129" s="1043">
        <f t="shared" si="42"/>
        <v>12.790697674418606</v>
      </c>
      <c r="AT129" s="1043">
        <f t="shared" si="43"/>
        <v>26.470588235294112</v>
      </c>
      <c r="AU129" s="1043">
        <f t="shared" si="44"/>
        <v>11.475409836065587</v>
      </c>
      <c r="AV129" s="1043">
        <f t="shared" si="45"/>
        <v>7.0175438596491224</v>
      </c>
      <c r="AW129" s="1043">
        <f t="shared" si="46"/>
        <v>9.6153846153846025</v>
      </c>
      <c r="AX129" s="1043">
        <f t="shared" si="47"/>
        <v>10.638297872340431</v>
      </c>
      <c r="AY129" s="1043">
        <f t="shared" si="48"/>
        <v>5.8912474363334413</v>
      </c>
      <c r="AZ129" s="1043">
        <f t="shared" si="49"/>
        <v>7.9638720569317165</v>
      </c>
    </row>
    <row r="130" spans="1:52" ht="11.25" customHeight="1" x14ac:dyDescent="0.2">
      <c r="A130" s="461" t="s">
        <v>524</v>
      </c>
      <c r="B130" s="820" t="s">
        <v>525</v>
      </c>
      <c r="C130" s="581">
        <v>2.94</v>
      </c>
      <c r="D130" s="581">
        <v>2.85</v>
      </c>
      <c r="E130" s="581">
        <v>2.8</v>
      </c>
      <c r="F130" s="460">
        <v>2.58</v>
      </c>
      <c r="G130" s="460">
        <v>2.25</v>
      </c>
      <c r="H130" s="581">
        <v>2.15</v>
      </c>
      <c r="I130" s="581">
        <v>2.1</v>
      </c>
      <c r="J130" s="581">
        <v>2.0299999999999998</v>
      </c>
      <c r="K130" s="581">
        <v>1.98</v>
      </c>
      <c r="L130" s="888"/>
      <c r="M130" s="581">
        <v>1.9</v>
      </c>
      <c r="N130" s="459">
        <v>1.83</v>
      </c>
      <c r="O130" s="888"/>
      <c r="P130" s="586">
        <v>1.78</v>
      </c>
      <c r="Q130" s="587">
        <v>1.71</v>
      </c>
      <c r="R130" s="587">
        <v>1.66</v>
      </c>
      <c r="S130" s="587">
        <v>1.54</v>
      </c>
      <c r="T130" s="587">
        <v>1.32</v>
      </c>
      <c r="U130" s="587">
        <v>1.165</v>
      </c>
      <c r="V130" s="587">
        <v>1.0349999999999999</v>
      </c>
      <c r="W130" s="587">
        <v>0.94</v>
      </c>
      <c r="X130" s="587">
        <v>0.875</v>
      </c>
      <c r="Y130" s="587">
        <v>0.84</v>
      </c>
      <c r="Z130" s="587">
        <v>0.76</v>
      </c>
      <c r="AA130" s="587">
        <v>0.67500000000000004</v>
      </c>
      <c r="AB130" s="584">
        <f t="shared" si="25"/>
        <v>39.71</v>
      </c>
      <c r="AC130" s="1043">
        <f t="shared" si="26"/>
        <v>3.1578947368420929</v>
      </c>
      <c r="AD130" s="1043">
        <f t="shared" si="27"/>
        <v>1.7857142857143016</v>
      </c>
      <c r="AE130" s="1043">
        <f t="shared" si="28"/>
        <v>8.5271317829457303</v>
      </c>
      <c r="AF130" s="1043">
        <f t="shared" si="29"/>
        <v>14.666666666666671</v>
      </c>
      <c r="AG130" s="1043">
        <f t="shared" si="30"/>
        <v>4.6511627906976827</v>
      </c>
      <c r="AH130" s="1043">
        <f t="shared" si="31"/>
        <v>2.3809523809523725</v>
      </c>
      <c r="AI130" s="1043">
        <f t="shared" si="32"/>
        <v>3.4482758620689724</v>
      </c>
      <c r="AJ130" s="1043">
        <f t="shared" si="33"/>
        <v>2.5252525252525082</v>
      </c>
      <c r="AK130" s="1043">
        <f t="shared" si="34"/>
        <v>4.2105263157894868</v>
      </c>
      <c r="AL130" s="1043">
        <f t="shared" si="35"/>
        <v>3.82513661202184</v>
      </c>
      <c r="AM130" s="1043">
        <f t="shared" si="36"/>
        <v>2.8089887640449396</v>
      </c>
      <c r="AN130" s="1043">
        <f t="shared" si="37"/>
        <v>4.0935672514619936</v>
      </c>
      <c r="AO130" s="1043">
        <f t="shared" si="38"/>
        <v>3.0120481927710774</v>
      </c>
      <c r="AP130" s="1043">
        <f t="shared" si="39"/>
        <v>7.7922077922077948</v>
      </c>
      <c r="AQ130" s="1043">
        <f t="shared" si="40"/>
        <v>16.666666666666675</v>
      </c>
      <c r="AR130" s="1043">
        <f t="shared" si="41"/>
        <v>13.30472103004292</v>
      </c>
      <c r="AS130" s="1043">
        <f t="shared" si="42"/>
        <v>12.560386473429963</v>
      </c>
      <c r="AT130" s="1043">
        <f t="shared" si="43"/>
        <v>10.106382978723394</v>
      </c>
      <c r="AU130" s="1043">
        <f t="shared" si="44"/>
        <v>7.4285714285714288</v>
      </c>
      <c r="AV130" s="1043">
        <f t="shared" si="45"/>
        <v>4.1666666666666741</v>
      </c>
      <c r="AW130" s="1043">
        <f t="shared" si="46"/>
        <v>10.526315789473673</v>
      </c>
      <c r="AX130" s="1043">
        <f t="shared" si="47"/>
        <v>12.592592592592577</v>
      </c>
      <c r="AY130" s="1043">
        <f t="shared" si="48"/>
        <v>7.0108104357093062</v>
      </c>
      <c r="AZ130" s="1043">
        <f t="shared" si="49"/>
        <v>4.6220885001519276</v>
      </c>
    </row>
    <row r="131" spans="1:52" ht="11.25" customHeight="1" x14ac:dyDescent="0.2">
      <c r="A131" s="793" t="s">
        <v>4374</v>
      </c>
      <c r="B131" s="820" t="s">
        <v>4350</v>
      </c>
      <c r="C131" s="581">
        <v>0.245</v>
      </c>
      <c r="D131" s="581">
        <v>0.22500000000000001</v>
      </c>
      <c r="E131" s="460">
        <v>0.20500000000000002</v>
      </c>
      <c r="F131" s="460">
        <v>0.185</v>
      </c>
      <c r="G131" s="460">
        <v>0.16750000000000001</v>
      </c>
      <c r="H131" s="460">
        <v>0.14749999999999999</v>
      </c>
      <c r="I131" s="460">
        <v>0.105</v>
      </c>
      <c r="J131" s="483">
        <v>0</v>
      </c>
      <c r="K131" s="483">
        <v>0</v>
      </c>
      <c r="L131" s="460"/>
      <c r="M131" s="460">
        <v>0.1075</v>
      </c>
      <c r="N131" s="586">
        <v>9.0000000000000011E-2</v>
      </c>
      <c r="O131" s="460"/>
      <c r="P131" s="480">
        <v>6.25E-2</v>
      </c>
      <c r="Q131" s="499">
        <v>7.5000000000000011E-2</v>
      </c>
      <c r="R131" s="587">
        <v>0.11750000000000001</v>
      </c>
      <c r="S131" s="587">
        <v>8.5000000000000006E-2</v>
      </c>
      <c r="T131" s="587">
        <v>8.2500000000000004E-2</v>
      </c>
      <c r="U131" s="587">
        <v>0.08</v>
      </c>
      <c r="V131" s="587">
        <v>7.0000000000000007E-2</v>
      </c>
      <c r="W131" s="587">
        <v>4.4999999999999998E-2</v>
      </c>
      <c r="X131" s="499">
        <v>0</v>
      </c>
      <c r="Y131" s="499">
        <v>0</v>
      </c>
      <c r="Z131" s="499">
        <v>0</v>
      </c>
      <c r="AA131" s="499">
        <v>0</v>
      </c>
      <c r="AB131" s="584">
        <f t="shared" si="25"/>
        <v>2.0949999999999998</v>
      </c>
      <c r="AC131" s="1043">
        <f t="shared" si="26"/>
        <v>8.8888888888888786</v>
      </c>
      <c r="AD131" s="1043">
        <f t="shared" si="27"/>
        <v>9.7560975609755971</v>
      </c>
      <c r="AE131" s="1043">
        <f t="shared" si="28"/>
        <v>10.810810810810811</v>
      </c>
      <c r="AF131" s="1043">
        <f t="shared" si="29"/>
        <v>10.447761194029837</v>
      </c>
      <c r="AG131" s="1043">
        <f t="shared" si="30"/>
        <v>13.559322033898313</v>
      </c>
      <c r="AH131" s="1043">
        <f t="shared" si="31"/>
        <v>40.476190476190467</v>
      </c>
      <c r="AI131" s="1043" t="str">
        <f t="shared" si="32"/>
        <v>n/a</v>
      </c>
      <c r="AJ131" s="1043" t="str">
        <f t="shared" si="33"/>
        <v>n/a</v>
      </c>
      <c r="AK131" s="1043">
        <f t="shared" si="34"/>
        <v>-100</v>
      </c>
      <c r="AL131" s="1043">
        <f t="shared" si="35"/>
        <v>19.444444444444422</v>
      </c>
      <c r="AM131" s="1043">
        <f t="shared" si="36"/>
        <v>44.000000000000014</v>
      </c>
      <c r="AN131" s="1043">
        <f t="shared" si="37"/>
        <v>-16.666666666666675</v>
      </c>
      <c r="AO131" s="1043">
        <f t="shared" si="38"/>
        <v>-36.170212765957444</v>
      </c>
      <c r="AP131" s="1043">
        <f t="shared" si="39"/>
        <v>38.235294117647058</v>
      </c>
      <c r="AQ131" s="1043">
        <f t="shared" si="40"/>
        <v>3.0303030303030276</v>
      </c>
      <c r="AR131" s="1043">
        <f t="shared" si="41"/>
        <v>3.125</v>
      </c>
      <c r="AS131" s="1043">
        <f t="shared" si="42"/>
        <v>14.285714285714279</v>
      </c>
      <c r="AT131" s="1043">
        <f t="shared" si="43"/>
        <v>55.555555555555578</v>
      </c>
      <c r="AU131" s="1043" t="str">
        <f t="shared" si="44"/>
        <v>n/a</v>
      </c>
      <c r="AV131" s="1043" t="str">
        <f t="shared" si="45"/>
        <v>n/a</v>
      </c>
      <c r="AW131" s="1043" t="str">
        <f t="shared" si="46"/>
        <v>n/a</v>
      </c>
      <c r="AX131" s="1043" t="str">
        <f t="shared" si="47"/>
        <v>n/a</v>
      </c>
      <c r="AY131" s="1043">
        <f t="shared" si="48"/>
        <v>7.4236564353646344</v>
      </c>
      <c r="AZ131" s="1043">
        <f t="shared" si="49"/>
        <v>36.525941004291589</v>
      </c>
    </row>
    <row r="132" spans="1:52" ht="11.25" customHeight="1" x14ac:dyDescent="0.2">
      <c r="A132" s="821" t="s">
        <v>1040</v>
      </c>
      <c r="B132" s="820" t="s">
        <v>1041</v>
      </c>
      <c r="C132" s="581">
        <v>2.3199999999999998</v>
      </c>
      <c r="D132" s="581">
        <v>2.2799999999999998</v>
      </c>
      <c r="E132" s="581">
        <v>2.16</v>
      </c>
      <c r="F132" s="460">
        <v>1.91</v>
      </c>
      <c r="G132" s="460">
        <v>1.75</v>
      </c>
      <c r="H132" s="581">
        <v>1.71</v>
      </c>
      <c r="I132" s="581">
        <v>1.66</v>
      </c>
      <c r="J132" s="581">
        <v>1.57</v>
      </c>
      <c r="K132" s="581">
        <v>1.46</v>
      </c>
      <c r="L132" s="888"/>
      <c r="M132" s="581">
        <v>1.4</v>
      </c>
      <c r="N132" s="585">
        <v>1.36</v>
      </c>
      <c r="O132" s="888"/>
      <c r="P132" s="464">
        <v>1.36</v>
      </c>
      <c r="Q132" s="587">
        <v>1.36</v>
      </c>
      <c r="R132" s="587">
        <v>1.33</v>
      </c>
      <c r="S132" s="587">
        <v>1.21</v>
      </c>
      <c r="T132" s="587">
        <v>1.0900000000000001</v>
      </c>
      <c r="U132" s="587">
        <v>0.97</v>
      </c>
      <c r="V132" s="587">
        <v>0.86</v>
      </c>
      <c r="W132" s="587">
        <v>0.75</v>
      </c>
      <c r="X132" s="587">
        <v>0.3</v>
      </c>
      <c r="Y132" s="583">
        <v>0</v>
      </c>
      <c r="Z132" s="583">
        <v>0.44</v>
      </c>
      <c r="AA132" s="587">
        <v>0.8</v>
      </c>
      <c r="AB132" s="584">
        <f t="shared" si="25"/>
        <v>30.049999999999997</v>
      </c>
      <c r="AC132" s="1043">
        <f t="shared" si="26"/>
        <v>1.7543859649122862</v>
      </c>
      <c r="AD132" s="1043">
        <f t="shared" si="27"/>
        <v>5.5555555555555358</v>
      </c>
      <c r="AE132" s="1043">
        <f t="shared" si="28"/>
        <v>13.089005235602102</v>
      </c>
      <c r="AF132" s="1043">
        <f t="shared" si="29"/>
        <v>9.1428571428571423</v>
      </c>
      <c r="AG132" s="1043">
        <f t="shared" si="30"/>
        <v>2.3391812865497075</v>
      </c>
      <c r="AH132" s="1043">
        <f t="shared" si="31"/>
        <v>3.0120481927710774</v>
      </c>
      <c r="AI132" s="1043">
        <f t="shared" si="32"/>
        <v>5.7324840764331197</v>
      </c>
      <c r="AJ132" s="1043">
        <f t="shared" si="33"/>
        <v>7.5342465753424737</v>
      </c>
      <c r="AK132" s="1043">
        <f t="shared" si="34"/>
        <v>4.2857142857142927</v>
      </c>
      <c r="AL132" s="1043">
        <f t="shared" si="35"/>
        <v>2.9411764705882248</v>
      </c>
      <c r="AM132" s="1043">
        <f t="shared" si="36"/>
        <v>0</v>
      </c>
      <c r="AN132" s="1043">
        <f t="shared" si="37"/>
        <v>0</v>
      </c>
      <c r="AO132" s="1043">
        <f t="shared" si="38"/>
        <v>2.2556390977443552</v>
      </c>
      <c r="AP132" s="1043">
        <f t="shared" si="39"/>
        <v>9.9173553719008378</v>
      </c>
      <c r="AQ132" s="1043">
        <f t="shared" si="40"/>
        <v>11.009174311926584</v>
      </c>
      <c r="AR132" s="1043">
        <f t="shared" si="41"/>
        <v>12.371134020618557</v>
      </c>
      <c r="AS132" s="1043">
        <f t="shared" si="42"/>
        <v>12.790697674418606</v>
      </c>
      <c r="AT132" s="1043">
        <f t="shared" si="43"/>
        <v>14.666666666666671</v>
      </c>
      <c r="AU132" s="1043">
        <f t="shared" si="44"/>
        <v>150</v>
      </c>
      <c r="AV132" s="1043" t="str">
        <f t="shared" si="45"/>
        <v>n/a</v>
      </c>
      <c r="AW132" s="1043">
        <f t="shared" si="46"/>
        <v>-100</v>
      </c>
      <c r="AX132" s="1043">
        <f t="shared" si="47"/>
        <v>-45.000000000000007</v>
      </c>
      <c r="AY132" s="1043">
        <f t="shared" si="48"/>
        <v>5.876062949028646</v>
      </c>
      <c r="AZ132" s="1043">
        <f t="shared" si="49"/>
        <v>41.81886872272279</v>
      </c>
    </row>
    <row r="133" spans="1:52" ht="11.25" customHeight="1" x14ac:dyDescent="0.2">
      <c r="A133" s="500" t="s">
        <v>3928</v>
      </c>
      <c r="B133" s="805" t="s">
        <v>3929</v>
      </c>
      <c r="C133" s="581">
        <v>1.7250000000000001</v>
      </c>
      <c r="D133" s="581">
        <v>1.6850000000000001</v>
      </c>
      <c r="E133" s="581">
        <v>1.645</v>
      </c>
      <c r="F133" s="460">
        <v>1.605</v>
      </c>
      <c r="G133" s="482">
        <v>1.5649999999999999</v>
      </c>
      <c r="H133" s="581">
        <v>1.5249999999999999</v>
      </c>
      <c r="I133" s="581">
        <v>0.51700000000000002</v>
      </c>
      <c r="J133" s="498">
        <v>0</v>
      </c>
      <c r="K133" s="498">
        <v>0</v>
      </c>
      <c r="L133" s="888"/>
      <c r="M133" s="463">
        <v>0</v>
      </c>
      <c r="N133" s="585">
        <v>0</v>
      </c>
      <c r="O133" s="888"/>
      <c r="P133" s="464">
        <v>0</v>
      </c>
      <c r="Q133" s="583">
        <v>0</v>
      </c>
      <c r="R133" s="583">
        <v>0</v>
      </c>
      <c r="S133" s="583">
        <v>0</v>
      </c>
      <c r="T133" s="583">
        <v>0</v>
      </c>
      <c r="U133" s="583">
        <v>0</v>
      </c>
      <c r="V133" s="583">
        <v>0</v>
      </c>
      <c r="W133" s="583">
        <v>0</v>
      </c>
      <c r="X133" s="583">
        <v>0</v>
      </c>
      <c r="Y133" s="583">
        <v>0</v>
      </c>
      <c r="Z133" s="583">
        <v>0</v>
      </c>
      <c r="AA133" s="583">
        <v>0</v>
      </c>
      <c r="AB133" s="584">
        <f t="shared" si="25"/>
        <v>10.266999999999999</v>
      </c>
      <c r="AC133" s="1043">
        <f t="shared" si="26"/>
        <v>2.3738872403560762</v>
      </c>
      <c r="AD133" s="1043">
        <f t="shared" si="27"/>
        <v>2.4316109422492405</v>
      </c>
      <c r="AE133" s="1043">
        <f t="shared" si="28"/>
        <v>2.4922118380062308</v>
      </c>
      <c r="AF133" s="1043">
        <f t="shared" si="29"/>
        <v>2.5559105431310014</v>
      </c>
      <c r="AG133" s="1043">
        <f t="shared" si="30"/>
        <v>2.6229508196721429</v>
      </c>
      <c r="AH133" s="1043">
        <f t="shared" si="31"/>
        <v>194.97098646034812</v>
      </c>
      <c r="AI133" s="1043" t="str">
        <f t="shared" si="32"/>
        <v>n/a</v>
      </c>
      <c r="AJ133" s="1043" t="str">
        <f t="shared" si="33"/>
        <v>n/a</v>
      </c>
      <c r="AK133" s="1043" t="str">
        <f t="shared" si="34"/>
        <v>n/a</v>
      </c>
      <c r="AL133" s="1043" t="str">
        <f t="shared" si="35"/>
        <v>n/a</v>
      </c>
      <c r="AM133" s="1043" t="str">
        <f t="shared" si="36"/>
        <v>n/a</v>
      </c>
      <c r="AN133" s="1043" t="str">
        <f t="shared" si="37"/>
        <v>n/a</v>
      </c>
      <c r="AO133" s="1043" t="str">
        <f t="shared" si="38"/>
        <v>n/a</v>
      </c>
      <c r="AP133" s="1043" t="str">
        <f t="shared" si="39"/>
        <v>n/a</v>
      </c>
      <c r="AQ133" s="1043" t="str">
        <f t="shared" si="40"/>
        <v>n/a</v>
      </c>
      <c r="AR133" s="1043" t="str">
        <f t="shared" si="41"/>
        <v>n/a</v>
      </c>
      <c r="AS133" s="1043" t="str">
        <f t="shared" si="42"/>
        <v>n/a</v>
      </c>
      <c r="AT133" s="1043" t="str">
        <f t="shared" si="43"/>
        <v>n/a</v>
      </c>
      <c r="AU133" s="1043" t="str">
        <f t="shared" si="44"/>
        <v>n/a</v>
      </c>
      <c r="AV133" s="1043" t="str">
        <f t="shared" si="45"/>
        <v>n/a</v>
      </c>
      <c r="AW133" s="1043" t="str">
        <f t="shared" si="46"/>
        <v>n/a</v>
      </c>
      <c r="AX133" s="1043" t="str">
        <f t="shared" si="47"/>
        <v>n/a</v>
      </c>
      <c r="AY133" s="1043">
        <f t="shared" si="48"/>
        <v>34.57459297396047</v>
      </c>
      <c r="AZ133" s="1043">
        <f t="shared" si="49"/>
        <v>78.57791347113745</v>
      </c>
    </row>
    <row r="134" spans="1:52" ht="11.25" customHeight="1" x14ac:dyDescent="0.2">
      <c r="A134" s="479" t="s">
        <v>502</v>
      </c>
      <c r="B134" s="468" t="s">
        <v>503</v>
      </c>
      <c r="C134" s="581">
        <v>1.01</v>
      </c>
      <c r="D134" s="581">
        <v>0.96</v>
      </c>
      <c r="E134" s="581">
        <v>0.91</v>
      </c>
      <c r="F134" s="460">
        <v>0.872</v>
      </c>
      <c r="G134" s="460">
        <v>0.76</v>
      </c>
      <c r="H134" s="474">
        <v>0.71</v>
      </c>
      <c r="I134" s="474">
        <v>0.67</v>
      </c>
      <c r="J134" s="474">
        <v>0.62</v>
      </c>
      <c r="K134" s="474">
        <v>0.56000000000000005</v>
      </c>
      <c r="L134" s="963"/>
      <c r="M134" s="474">
        <v>0.48</v>
      </c>
      <c r="N134" s="470">
        <v>0.34</v>
      </c>
      <c r="O134" s="963"/>
      <c r="P134" s="471">
        <v>0.155</v>
      </c>
      <c r="Q134" s="476">
        <v>0.115</v>
      </c>
      <c r="R134" s="476">
        <v>8.5000000000000006E-2</v>
      </c>
      <c r="S134" s="476">
        <v>7.4999999999999997E-2</v>
      </c>
      <c r="T134" s="476">
        <v>6.5000000000000002E-2</v>
      </c>
      <c r="U134" s="477">
        <v>0.06</v>
      </c>
      <c r="V134" s="476">
        <v>5.6667500000000003E-2</v>
      </c>
      <c r="W134" s="476">
        <v>5.1667499999999998E-2</v>
      </c>
      <c r="X134" s="477">
        <v>0.05</v>
      </c>
      <c r="Y134" s="476">
        <v>4.7500000000000001E-2</v>
      </c>
      <c r="Z134" s="476">
        <v>4.6667500000000001E-2</v>
      </c>
      <c r="AA134" s="476">
        <v>4.1667500000000003E-2</v>
      </c>
      <c r="AB134" s="584">
        <f t="shared" si="25"/>
        <v>8.7411700000000003</v>
      </c>
      <c r="AC134" s="1043">
        <f t="shared" si="26"/>
        <v>5.2083333333333481</v>
      </c>
      <c r="AD134" s="1043">
        <f t="shared" si="27"/>
        <v>5.4945054945054972</v>
      </c>
      <c r="AE134" s="1043">
        <f t="shared" si="28"/>
        <v>4.3577981651376163</v>
      </c>
      <c r="AF134" s="1043">
        <f t="shared" si="29"/>
        <v>14.736842105263159</v>
      </c>
      <c r="AG134" s="1043">
        <f t="shared" si="30"/>
        <v>7.0422535211267734</v>
      </c>
      <c r="AH134" s="1043">
        <f t="shared" si="31"/>
        <v>5.9701492537313383</v>
      </c>
      <c r="AI134" s="1043">
        <f t="shared" si="32"/>
        <v>8.064516129032274</v>
      </c>
      <c r="AJ134" s="1043">
        <f t="shared" si="33"/>
        <v>10.714285714285698</v>
      </c>
      <c r="AK134" s="1043">
        <f t="shared" si="34"/>
        <v>16.666666666666675</v>
      </c>
      <c r="AL134" s="1043">
        <f t="shared" si="35"/>
        <v>41.176470588235283</v>
      </c>
      <c r="AM134" s="1043">
        <f t="shared" si="36"/>
        <v>119.35483870967745</v>
      </c>
      <c r="AN134" s="1043">
        <f t="shared" si="37"/>
        <v>34.782608695652172</v>
      </c>
      <c r="AO134" s="1043">
        <f t="shared" si="38"/>
        <v>35.294117647058812</v>
      </c>
      <c r="AP134" s="1043">
        <f t="shared" si="39"/>
        <v>13.333333333333353</v>
      </c>
      <c r="AQ134" s="1043">
        <f t="shared" si="40"/>
        <v>15.384615384615374</v>
      </c>
      <c r="AR134" s="1043">
        <f t="shared" si="41"/>
        <v>8.3333333333333481</v>
      </c>
      <c r="AS134" s="1043">
        <f t="shared" si="42"/>
        <v>5.8807958706489583</v>
      </c>
      <c r="AT134" s="1043">
        <f t="shared" si="43"/>
        <v>9.677263269947268</v>
      </c>
      <c r="AU134" s="1043">
        <f t="shared" si="44"/>
        <v>3.3349999999999991</v>
      </c>
      <c r="AV134" s="1043">
        <f t="shared" si="45"/>
        <v>5.2631578947368363</v>
      </c>
      <c r="AW134" s="1043">
        <f t="shared" si="46"/>
        <v>1.7838967161300623</v>
      </c>
      <c r="AX134" s="1043">
        <f t="shared" si="47"/>
        <v>11.999760004799898</v>
      </c>
      <c r="AY134" s="1043">
        <f t="shared" si="48"/>
        <v>17.447933719602329</v>
      </c>
      <c r="AZ134" s="1043">
        <f t="shared" si="49"/>
        <v>25.197868408413932</v>
      </c>
    </row>
    <row r="135" spans="1:52" ht="11.25" customHeight="1" x14ac:dyDescent="0.2">
      <c r="A135" s="821" t="s">
        <v>1034</v>
      </c>
      <c r="B135" s="820" t="s">
        <v>1035</v>
      </c>
      <c r="C135" s="581">
        <v>0.66700000000000004</v>
      </c>
      <c r="D135" s="581">
        <v>0.622</v>
      </c>
      <c r="E135" s="581">
        <v>0.58099999999999996</v>
      </c>
      <c r="F135" s="460">
        <v>0.54333333333333333</v>
      </c>
      <c r="G135" s="460">
        <v>0.50666666666666671</v>
      </c>
      <c r="H135" s="581">
        <v>0.44</v>
      </c>
      <c r="I135" s="581">
        <v>0.3833333333333333</v>
      </c>
      <c r="J135" s="581">
        <v>0.33333333333333331</v>
      </c>
      <c r="K135" s="581">
        <v>0.28999999999999998</v>
      </c>
      <c r="L135" s="888" t="s">
        <v>89</v>
      </c>
      <c r="M135" s="581">
        <v>0.24</v>
      </c>
      <c r="N135" s="459">
        <v>0.19999999999999998</v>
      </c>
      <c r="O135" s="888"/>
      <c r="P135" s="464">
        <v>0.16666666666666666</v>
      </c>
      <c r="Q135" s="583">
        <v>0.16666666666666666</v>
      </c>
      <c r="R135" s="583">
        <v>0.16666666666666666</v>
      </c>
      <c r="S135" s="583">
        <v>0.16666666666666666</v>
      </c>
      <c r="T135" s="583">
        <v>0.16666666666666666</v>
      </c>
      <c r="U135" s="583">
        <v>0.16666666666666666</v>
      </c>
      <c r="V135" s="583">
        <v>0.16666666666666666</v>
      </c>
      <c r="W135" s="583">
        <v>0.16666666666666666</v>
      </c>
      <c r="X135" s="583">
        <v>0.16666666666666666</v>
      </c>
      <c r="Y135" s="583">
        <v>0.16666666666666666</v>
      </c>
      <c r="Z135" s="583">
        <v>0.16666666666666666</v>
      </c>
      <c r="AA135" s="583">
        <v>0.16666666666666666</v>
      </c>
      <c r="AB135" s="584">
        <f t="shared" ref="AB135:AB198" si="50">SUM(C135:AA135)</f>
        <v>6.8066666666666711</v>
      </c>
      <c r="AC135" s="1043">
        <f t="shared" ref="AC135:AC198" si="51">IF(ISERROR((C135/D135-1)*100),"n/a",(C135/D135-1)*100)</f>
        <v>7.2347266881028993</v>
      </c>
      <c r="AD135" s="1043">
        <f t="shared" ref="AD135:AD198" si="52">IF(ISERROR((D135/E135-1)*100),"n/a",(D135/E135-1)*100)</f>
        <v>7.0567986230636981</v>
      </c>
      <c r="AE135" s="1043">
        <f t="shared" ref="AE135:AE198" si="53">IF(ISERROR((E135/F135-1)*100),"n/a",(E135/F135-1)*100)</f>
        <v>6.9325153374232951</v>
      </c>
      <c r="AF135" s="1043">
        <f t="shared" ref="AF135:AF198" si="54">IF(ISERROR((F135/G135-1)*100),"n/a",(F135/G135-1)*100)</f>
        <v>7.2368421052631415</v>
      </c>
      <c r="AG135" s="1043">
        <f t="shared" ref="AG135:AG198" si="55">IF(ISERROR((G135/H135-1)*100),"n/a",(G135/H135-1)*100)</f>
        <v>15.151515151515159</v>
      </c>
      <c r="AH135" s="1043">
        <f t="shared" ref="AH135:AH198" si="56">IF(ISERROR((H135/I135-1)*100),"n/a",(H135/I135-1)*100)</f>
        <v>14.782608695652177</v>
      </c>
      <c r="AI135" s="1043">
        <f t="shared" ref="AI135:AI198" si="57">IF(ISERROR((I135/J135-1)*100),"n/a",(I135/J135-1)*100)</f>
        <v>14.999999999999991</v>
      </c>
      <c r="AJ135" s="1043">
        <f t="shared" ref="AJ135:AJ198" si="58">IF(ISERROR((J135/K135-1)*100),"n/a",(J135/K135-1)*100)</f>
        <v>14.942528735632177</v>
      </c>
      <c r="AK135" s="1043">
        <f t="shared" ref="AK135:AK198" si="59">IF(ISERROR((K135/M135-1)*100),"n/a",(K135/M135-1)*100)</f>
        <v>20.833333333333325</v>
      </c>
      <c r="AL135" s="1043">
        <f t="shared" ref="AL135:AL198" si="60">IF(ISERROR((M135/N135-1)*100),"n/a",(M135/N135-1)*100)</f>
        <v>19.999999999999996</v>
      </c>
      <c r="AM135" s="1043">
        <f t="shared" ref="AM135:AM198" si="61">IF(ISERROR((N135/P135-1)*100),"n/a",(N135/P135-1)*100)</f>
        <v>19.999999999999996</v>
      </c>
      <c r="AN135" s="1043">
        <f t="shared" ref="AN135:AN198" si="62">IF(ISERROR((P135/Q135-1)*100),"n/a",(P135/Q135-1)*100)</f>
        <v>0</v>
      </c>
      <c r="AO135" s="1043">
        <f t="shared" ref="AO135:AO198" si="63">IF(ISERROR((Q135/R135-1)*100),"n/a",(Q135/R135-1)*100)</f>
        <v>0</v>
      </c>
      <c r="AP135" s="1043">
        <f t="shared" ref="AP135:AP198" si="64">IF(ISERROR((R135/S135-1)*100),"n/a",(R135/S135-1)*100)</f>
        <v>0</v>
      </c>
      <c r="AQ135" s="1043">
        <f t="shared" ref="AQ135:AQ198" si="65">IF(ISERROR((S135/T135-1)*100),"n/a",(S135/T135-1)*100)</f>
        <v>0</v>
      </c>
      <c r="AR135" s="1043">
        <f t="shared" ref="AR135:AR198" si="66">IF(ISERROR((T135/U135-1)*100),"n/a",(T135/U135-1)*100)</f>
        <v>0</v>
      </c>
      <c r="AS135" s="1043">
        <f t="shared" ref="AS135:AS198" si="67">IF(ISERROR((U135/V135-1)*100),"n/a",(U135/V135-1)*100)</f>
        <v>0</v>
      </c>
      <c r="AT135" s="1043">
        <f t="shared" ref="AT135:AT198" si="68">IF(ISERROR((V135/W135-1)*100),"n/a",(V135/W135-1)*100)</f>
        <v>0</v>
      </c>
      <c r="AU135" s="1043">
        <f t="shared" ref="AU135:AU198" si="69">IF(ISERROR((W135/X135-1)*100),"n/a",(W135/X135-1)*100)</f>
        <v>0</v>
      </c>
      <c r="AV135" s="1043">
        <f t="shared" ref="AV135:AV198" si="70">IF(ISERROR((X135/Y135-1)*100),"n/a",(X135/Y135-1)*100)</f>
        <v>0</v>
      </c>
      <c r="AW135" s="1043">
        <f t="shared" ref="AW135:AW198" si="71">IF(ISERROR((Y135/Z135-1)*100),"n/a",(Y135/Z135-1)*100)</f>
        <v>0</v>
      </c>
      <c r="AX135" s="1043">
        <f t="shared" ref="AX135:AX198" si="72">IF(ISERROR((Z135/AA135-1)*100),"n/a",(Z135/AA135-1)*100)</f>
        <v>0</v>
      </c>
      <c r="AY135" s="1043">
        <f t="shared" ref="AY135:AY198" si="73">AVERAGE(AC135:AX135)</f>
        <v>6.7804940304539034</v>
      </c>
      <c r="AZ135" s="1043">
        <f t="shared" ref="AZ135:AZ198" si="74">STDEV(AC135:AX135)</f>
        <v>7.9328131655560679</v>
      </c>
    </row>
    <row r="136" spans="1:52" ht="11.25" customHeight="1" x14ac:dyDescent="0.2">
      <c r="A136" s="465" t="s">
        <v>1028</v>
      </c>
      <c r="B136" s="805" t="s">
        <v>1029</v>
      </c>
      <c r="C136" s="581">
        <v>1.4</v>
      </c>
      <c r="D136" s="581">
        <v>1.32</v>
      </c>
      <c r="E136" s="581">
        <v>1.24</v>
      </c>
      <c r="F136" s="460">
        <v>1.1599999999999999</v>
      </c>
      <c r="G136" s="460">
        <v>1.08</v>
      </c>
      <c r="H136" s="451">
        <v>1</v>
      </c>
      <c r="I136" s="451">
        <v>0.92</v>
      </c>
      <c r="J136" s="451">
        <v>0.84</v>
      </c>
      <c r="K136" s="451">
        <v>0.76</v>
      </c>
      <c r="L136" s="951"/>
      <c r="M136" s="451">
        <v>0.68</v>
      </c>
      <c r="N136" s="449">
        <v>0.6</v>
      </c>
      <c r="O136" s="951"/>
      <c r="P136" s="454">
        <v>0.52</v>
      </c>
      <c r="Q136" s="456">
        <v>0.36</v>
      </c>
      <c r="R136" s="455">
        <v>0.24</v>
      </c>
      <c r="S136" s="455">
        <v>0.24</v>
      </c>
      <c r="T136" s="455">
        <v>0.24</v>
      </c>
      <c r="U136" s="455">
        <v>0.24</v>
      </c>
      <c r="V136" s="455">
        <v>0.24</v>
      </c>
      <c r="W136" s="455">
        <v>0.24</v>
      </c>
      <c r="X136" s="456">
        <v>0.22500000000000001</v>
      </c>
      <c r="Y136" s="456">
        <v>0.22</v>
      </c>
      <c r="Z136" s="455">
        <v>0.2</v>
      </c>
      <c r="AA136" s="456">
        <v>1.06</v>
      </c>
      <c r="AB136" s="584">
        <f t="shared" si="50"/>
        <v>15.025</v>
      </c>
      <c r="AC136" s="1043">
        <f t="shared" si="51"/>
        <v>6.0606060606060552</v>
      </c>
      <c r="AD136" s="1043">
        <f t="shared" si="52"/>
        <v>6.4516129032258229</v>
      </c>
      <c r="AE136" s="1043">
        <f t="shared" si="53"/>
        <v>6.8965517241379448</v>
      </c>
      <c r="AF136" s="1043">
        <f t="shared" si="54"/>
        <v>7.4074074074073959</v>
      </c>
      <c r="AG136" s="1043">
        <f t="shared" si="55"/>
        <v>8.0000000000000071</v>
      </c>
      <c r="AH136" s="1043">
        <f t="shared" si="56"/>
        <v>8.6956521739130377</v>
      </c>
      <c r="AI136" s="1043">
        <f t="shared" si="57"/>
        <v>9.5238095238095344</v>
      </c>
      <c r="AJ136" s="1043">
        <f t="shared" si="58"/>
        <v>10.526315789473673</v>
      </c>
      <c r="AK136" s="1043">
        <f t="shared" si="59"/>
        <v>11.764705882352944</v>
      </c>
      <c r="AL136" s="1043">
        <f t="shared" si="60"/>
        <v>13.333333333333353</v>
      </c>
      <c r="AM136" s="1043">
        <f t="shared" si="61"/>
        <v>15.384615384615374</v>
      </c>
      <c r="AN136" s="1043">
        <f t="shared" si="62"/>
        <v>44.444444444444464</v>
      </c>
      <c r="AO136" s="1043">
        <f t="shared" si="63"/>
        <v>50</v>
      </c>
      <c r="AP136" s="1043">
        <f t="shared" si="64"/>
        <v>0</v>
      </c>
      <c r="AQ136" s="1043">
        <f t="shared" si="65"/>
        <v>0</v>
      </c>
      <c r="AR136" s="1043">
        <f t="shared" si="66"/>
        <v>0</v>
      </c>
      <c r="AS136" s="1043">
        <f t="shared" si="67"/>
        <v>0</v>
      </c>
      <c r="AT136" s="1043">
        <f t="shared" si="68"/>
        <v>0</v>
      </c>
      <c r="AU136" s="1043">
        <f t="shared" si="69"/>
        <v>6.6666666666666652</v>
      </c>
      <c r="AV136" s="1043">
        <f t="shared" si="70"/>
        <v>2.2727272727272707</v>
      </c>
      <c r="AW136" s="1043">
        <f t="shared" si="71"/>
        <v>9.9999999999999858</v>
      </c>
      <c r="AX136" s="1043">
        <f t="shared" si="72"/>
        <v>-81.132075471698116</v>
      </c>
      <c r="AY136" s="1043">
        <f t="shared" si="73"/>
        <v>6.1952896861370652</v>
      </c>
      <c r="AZ136" s="1043">
        <f t="shared" si="74"/>
        <v>23.337805021925448</v>
      </c>
    </row>
    <row r="137" spans="1:52" ht="11.25" customHeight="1" x14ac:dyDescent="0.2">
      <c r="A137" s="461" t="s">
        <v>475</v>
      </c>
      <c r="B137" s="820" t="s">
        <v>476</v>
      </c>
      <c r="C137" s="581">
        <v>2.04</v>
      </c>
      <c r="D137" s="581">
        <v>2.04</v>
      </c>
      <c r="E137" s="581">
        <v>2.0099999999999998</v>
      </c>
      <c r="F137" s="460">
        <v>1.88</v>
      </c>
      <c r="G137" s="460">
        <v>1.81</v>
      </c>
      <c r="H137" s="581">
        <v>1.74</v>
      </c>
      <c r="I137" s="581">
        <v>1.57</v>
      </c>
      <c r="J137" s="581">
        <v>1.43</v>
      </c>
      <c r="K137" s="463">
        <v>1.4</v>
      </c>
      <c r="L137" s="888"/>
      <c r="M137" s="581">
        <v>1.34</v>
      </c>
      <c r="N137" s="459">
        <v>1.2</v>
      </c>
      <c r="O137" s="888" t="s">
        <v>89</v>
      </c>
      <c r="P137" s="586">
        <v>1.04</v>
      </c>
      <c r="Q137" s="587">
        <v>0.96</v>
      </c>
      <c r="R137" s="587">
        <v>0.88</v>
      </c>
      <c r="S137" s="587">
        <v>0.72</v>
      </c>
      <c r="T137" s="587">
        <v>0.52</v>
      </c>
      <c r="U137" s="587">
        <v>0.3</v>
      </c>
      <c r="V137" s="587">
        <v>0.24</v>
      </c>
      <c r="W137" s="587">
        <v>0.16</v>
      </c>
      <c r="X137" s="587">
        <v>0.12</v>
      </c>
      <c r="Y137" s="587">
        <v>0.1</v>
      </c>
      <c r="Z137" s="587">
        <v>0.08</v>
      </c>
      <c r="AA137" s="587">
        <v>7.0000000000000007E-2</v>
      </c>
      <c r="AB137" s="584">
        <f t="shared" si="50"/>
        <v>23.65</v>
      </c>
      <c r="AC137" s="1043">
        <f t="shared" si="51"/>
        <v>0</v>
      </c>
      <c r="AD137" s="1043">
        <f t="shared" si="52"/>
        <v>1.4925373134328401</v>
      </c>
      <c r="AE137" s="1043">
        <f t="shared" si="53"/>
        <v>6.9148936170212671</v>
      </c>
      <c r="AF137" s="1043">
        <f t="shared" si="54"/>
        <v>3.8674033149171283</v>
      </c>
      <c r="AG137" s="1043">
        <f t="shared" si="55"/>
        <v>4.0229885057471382</v>
      </c>
      <c r="AH137" s="1043">
        <f t="shared" si="56"/>
        <v>10.828025477707005</v>
      </c>
      <c r="AI137" s="1043">
        <f t="shared" si="57"/>
        <v>9.7902097902097918</v>
      </c>
      <c r="AJ137" s="1043">
        <f t="shared" si="58"/>
        <v>2.1428571428571352</v>
      </c>
      <c r="AK137" s="1043">
        <f t="shared" si="59"/>
        <v>4.4776119402984982</v>
      </c>
      <c r="AL137" s="1043">
        <f t="shared" si="60"/>
        <v>11.66666666666667</v>
      </c>
      <c r="AM137" s="1043">
        <f t="shared" si="61"/>
        <v>15.384615384615374</v>
      </c>
      <c r="AN137" s="1043">
        <f t="shared" si="62"/>
        <v>8.3333333333333481</v>
      </c>
      <c r="AO137" s="1043">
        <f t="shared" si="63"/>
        <v>9.0909090909090828</v>
      </c>
      <c r="AP137" s="1043">
        <f t="shared" si="64"/>
        <v>22.222222222222232</v>
      </c>
      <c r="AQ137" s="1043">
        <f t="shared" si="65"/>
        <v>38.46153846153846</v>
      </c>
      <c r="AR137" s="1043">
        <f t="shared" si="66"/>
        <v>73.333333333333343</v>
      </c>
      <c r="AS137" s="1043">
        <f t="shared" si="67"/>
        <v>25</v>
      </c>
      <c r="AT137" s="1043">
        <f t="shared" si="68"/>
        <v>50</v>
      </c>
      <c r="AU137" s="1043">
        <f t="shared" si="69"/>
        <v>33.33333333333335</v>
      </c>
      <c r="AV137" s="1043">
        <f t="shared" si="70"/>
        <v>19.999999999999996</v>
      </c>
      <c r="AW137" s="1043">
        <f t="shared" si="71"/>
        <v>25</v>
      </c>
      <c r="AX137" s="1043">
        <f t="shared" si="72"/>
        <v>14.285714285714279</v>
      </c>
      <c r="AY137" s="1043">
        <f t="shared" si="73"/>
        <v>17.71128150972077</v>
      </c>
      <c r="AZ137" s="1043">
        <f t="shared" si="74"/>
        <v>17.940012757435433</v>
      </c>
    </row>
    <row r="138" spans="1:52" ht="11.25" customHeight="1" x14ac:dyDescent="0.2">
      <c r="A138" s="461" t="s">
        <v>178</v>
      </c>
      <c r="B138" s="820" t="s">
        <v>179</v>
      </c>
      <c r="C138" s="581">
        <v>2.4900000000000002</v>
      </c>
      <c r="D138" s="581">
        <v>2.36</v>
      </c>
      <c r="E138" s="581">
        <v>2.21</v>
      </c>
      <c r="F138" s="460">
        <v>2.09</v>
      </c>
      <c r="G138" s="460">
        <v>1.98</v>
      </c>
      <c r="H138" s="581">
        <v>1.9</v>
      </c>
      <c r="I138" s="581">
        <v>1.82</v>
      </c>
      <c r="J138" s="581">
        <v>1.74</v>
      </c>
      <c r="K138" s="581">
        <v>1.6425000000000001</v>
      </c>
      <c r="L138" s="888"/>
      <c r="M138" s="581">
        <v>1.615</v>
      </c>
      <c r="N138" s="459">
        <v>1.6025</v>
      </c>
      <c r="O138" s="888"/>
      <c r="P138" s="586">
        <v>1.585</v>
      </c>
      <c r="Q138" s="587">
        <v>1.5649999999999999</v>
      </c>
      <c r="R138" s="587">
        <v>1.5249999999999999</v>
      </c>
      <c r="S138" s="587">
        <v>1.4</v>
      </c>
      <c r="T138" s="587">
        <v>1.31</v>
      </c>
      <c r="U138" s="587">
        <v>1.16238</v>
      </c>
      <c r="V138" s="587">
        <v>1</v>
      </c>
      <c r="W138" s="587">
        <v>0.88254999999999995</v>
      </c>
      <c r="X138" s="587">
        <v>0.79729000000000005</v>
      </c>
      <c r="Y138" s="587">
        <v>0.74377000000000004</v>
      </c>
      <c r="Z138" s="587">
        <v>0.67118000000000011</v>
      </c>
      <c r="AA138" s="587">
        <v>0.60043999999999997</v>
      </c>
      <c r="AB138" s="584">
        <f t="shared" si="50"/>
        <v>34.692609999999988</v>
      </c>
      <c r="AC138" s="1043">
        <f t="shared" si="51"/>
        <v>5.508474576271194</v>
      </c>
      <c r="AD138" s="1043">
        <f t="shared" si="52"/>
        <v>6.7873303167420795</v>
      </c>
      <c r="AE138" s="1043">
        <f t="shared" si="53"/>
        <v>5.741626794258381</v>
      </c>
      <c r="AF138" s="1043">
        <f t="shared" si="54"/>
        <v>5.555555555555558</v>
      </c>
      <c r="AG138" s="1043">
        <f t="shared" si="55"/>
        <v>4.2105263157894868</v>
      </c>
      <c r="AH138" s="1043">
        <f t="shared" si="56"/>
        <v>4.39560439560438</v>
      </c>
      <c r="AI138" s="1043">
        <f t="shared" si="57"/>
        <v>4.5977011494252817</v>
      </c>
      <c r="AJ138" s="1043">
        <f t="shared" si="58"/>
        <v>5.9360730593607247</v>
      </c>
      <c r="AK138" s="1043">
        <f t="shared" si="59"/>
        <v>1.7027863777089758</v>
      </c>
      <c r="AL138" s="1043">
        <f t="shared" si="60"/>
        <v>0.78003120124805481</v>
      </c>
      <c r="AM138" s="1043">
        <f t="shared" si="61"/>
        <v>1.1041009463722551</v>
      </c>
      <c r="AN138" s="1043">
        <f t="shared" si="62"/>
        <v>1.2779552715654896</v>
      </c>
      <c r="AO138" s="1043">
        <f t="shared" si="63"/>
        <v>2.6229508196721429</v>
      </c>
      <c r="AP138" s="1043">
        <f t="shared" si="64"/>
        <v>8.9285714285714199</v>
      </c>
      <c r="AQ138" s="1043">
        <f t="shared" si="65"/>
        <v>6.8702290076335659</v>
      </c>
      <c r="AR138" s="1043">
        <f t="shared" si="66"/>
        <v>12.699805571327794</v>
      </c>
      <c r="AS138" s="1043">
        <f t="shared" si="67"/>
        <v>16.237999999999996</v>
      </c>
      <c r="AT138" s="1043">
        <f t="shared" si="68"/>
        <v>13.308027873774876</v>
      </c>
      <c r="AU138" s="1043">
        <f t="shared" si="69"/>
        <v>10.693724993415188</v>
      </c>
      <c r="AV138" s="1043">
        <f t="shared" si="70"/>
        <v>7.1957728867795057</v>
      </c>
      <c r="AW138" s="1043">
        <f t="shared" si="71"/>
        <v>10.815280550671936</v>
      </c>
      <c r="AX138" s="1043">
        <f t="shared" si="72"/>
        <v>11.78136033575381</v>
      </c>
      <c r="AY138" s="1043">
        <f t="shared" si="73"/>
        <v>6.7614313376137325</v>
      </c>
      <c r="AZ138" s="1043">
        <f t="shared" si="74"/>
        <v>4.3206080350850957</v>
      </c>
    </row>
    <row r="139" spans="1:52" ht="11.25" customHeight="1" x14ac:dyDescent="0.2">
      <c r="A139" s="540" t="s">
        <v>1042</v>
      </c>
      <c r="B139" s="820" t="s">
        <v>1043</v>
      </c>
      <c r="C139" s="581">
        <v>0.52</v>
      </c>
      <c r="D139" s="581">
        <v>0.44</v>
      </c>
      <c r="E139" s="581">
        <v>0.42</v>
      </c>
      <c r="F139" s="460">
        <v>0.32</v>
      </c>
      <c r="G139" s="460">
        <v>0.25</v>
      </c>
      <c r="H139" s="581">
        <v>0.22</v>
      </c>
      <c r="I139" s="463">
        <v>0.2</v>
      </c>
      <c r="J139" s="581">
        <v>0.19</v>
      </c>
      <c r="K139" s="581">
        <v>0.15</v>
      </c>
      <c r="L139" s="888"/>
      <c r="M139" s="463">
        <v>0.12</v>
      </c>
      <c r="N139" s="459">
        <v>0.03</v>
      </c>
      <c r="O139" s="888"/>
      <c r="P139" s="464">
        <v>0</v>
      </c>
      <c r="Q139" s="583">
        <v>0.25</v>
      </c>
      <c r="R139" s="583">
        <v>0.91</v>
      </c>
      <c r="S139" s="583">
        <v>1.1200000000000001</v>
      </c>
      <c r="T139" s="583">
        <v>1.1200000000000001</v>
      </c>
      <c r="U139" s="587">
        <v>1.1200000000000001</v>
      </c>
      <c r="V139" s="587">
        <v>1.08</v>
      </c>
      <c r="W139" s="587">
        <v>1.04</v>
      </c>
      <c r="X139" s="587">
        <v>0.94</v>
      </c>
      <c r="Y139" s="587">
        <v>0.55000000000000004</v>
      </c>
      <c r="Z139" s="583">
        <v>0</v>
      </c>
      <c r="AA139" s="583">
        <v>0</v>
      </c>
      <c r="AB139" s="584">
        <f t="shared" si="50"/>
        <v>10.99</v>
      </c>
      <c r="AC139" s="1043">
        <f t="shared" si="51"/>
        <v>18.181818181818187</v>
      </c>
      <c r="AD139" s="1043">
        <f t="shared" si="52"/>
        <v>4.7619047619047672</v>
      </c>
      <c r="AE139" s="1043">
        <f t="shared" si="53"/>
        <v>31.25</v>
      </c>
      <c r="AF139" s="1043">
        <f t="shared" si="54"/>
        <v>28.000000000000004</v>
      </c>
      <c r="AG139" s="1043">
        <f t="shared" si="55"/>
        <v>13.636363636363647</v>
      </c>
      <c r="AH139" s="1043">
        <f t="shared" si="56"/>
        <v>9.9999999999999858</v>
      </c>
      <c r="AI139" s="1043">
        <f t="shared" si="57"/>
        <v>5.2631578947368363</v>
      </c>
      <c r="AJ139" s="1043">
        <f t="shared" si="58"/>
        <v>26.666666666666682</v>
      </c>
      <c r="AK139" s="1043">
        <f t="shared" si="59"/>
        <v>25</v>
      </c>
      <c r="AL139" s="1043">
        <f t="shared" si="60"/>
        <v>300</v>
      </c>
      <c r="AM139" s="1043" t="str">
        <f t="shared" si="61"/>
        <v>n/a</v>
      </c>
      <c r="AN139" s="1043">
        <f t="shared" si="62"/>
        <v>-100</v>
      </c>
      <c r="AO139" s="1043">
        <f t="shared" si="63"/>
        <v>-72.52747252747254</v>
      </c>
      <c r="AP139" s="1043">
        <f t="shared" si="64"/>
        <v>-18.75</v>
      </c>
      <c r="AQ139" s="1043">
        <f t="shared" si="65"/>
        <v>0</v>
      </c>
      <c r="AR139" s="1043">
        <f t="shared" si="66"/>
        <v>0</v>
      </c>
      <c r="AS139" s="1043">
        <f t="shared" si="67"/>
        <v>3.7037037037036979</v>
      </c>
      <c r="AT139" s="1043">
        <f t="shared" si="68"/>
        <v>3.8461538461538547</v>
      </c>
      <c r="AU139" s="1043">
        <f t="shared" si="69"/>
        <v>10.638297872340431</v>
      </c>
      <c r="AV139" s="1043">
        <f t="shared" si="70"/>
        <v>70.909090909090878</v>
      </c>
      <c r="AW139" s="1043" t="str">
        <f t="shared" si="71"/>
        <v>n/a</v>
      </c>
      <c r="AX139" s="1043" t="str">
        <f t="shared" si="72"/>
        <v>n/a</v>
      </c>
      <c r="AY139" s="1043">
        <f t="shared" si="73"/>
        <v>18.977878155016128</v>
      </c>
      <c r="AZ139" s="1043">
        <f t="shared" si="74"/>
        <v>77.352771057733335</v>
      </c>
    </row>
    <row r="140" spans="1:52" ht="11.25" customHeight="1" x14ac:dyDescent="0.2">
      <c r="A140" s="465" t="s">
        <v>188</v>
      </c>
      <c r="B140" s="805" t="s">
        <v>189</v>
      </c>
      <c r="C140" s="581">
        <v>1.79</v>
      </c>
      <c r="D140" s="581">
        <v>1.75</v>
      </c>
      <c r="E140" s="581">
        <v>1.71</v>
      </c>
      <c r="F140" s="460">
        <v>1.66</v>
      </c>
      <c r="G140" s="460">
        <v>1.5900000000000003</v>
      </c>
      <c r="H140" s="451">
        <v>1.55</v>
      </c>
      <c r="I140" s="451">
        <v>1.5</v>
      </c>
      <c r="J140" s="451">
        <v>1.42</v>
      </c>
      <c r="K140" s="451">
        <v>1.33</v>
      </c>
      <c r="L140" s="951"/>
      <c r="M140" s="451">
        <v>1.22</v>
      </c>
      <c r="N140" s="449">
        <v>1.135</v>
      </c>
      <c r="O140" s="951"/>
      <c r="P140" s="454">
        <v>1.0149999999999999</v>
      </c>
      <c r="Q140" s="456">
        <v>0.86</v>
      </c>
      <c r="R140" s="456">
        <v>0.78</v>
      </c>
      <c r="S140" s="456">
        <v>0.7</v>
      </c>
      <c r="T140" s="456">
        <v>0.625</v>
      </c>
      <c r="U140" s="456">
        <v>0.55500000000000005</v>
      </c>
      <c r="V140" s="455">
        <v>0.48</v>
      </c>
      <c r="W140" s="456">
        <v>0.45</v>
      </c>
      <c r="X140" s="455">
        <v>0.36</v>
      </c>
      <c r="Y140" s="456">
        <v>0.33750000000000002</v>
      </c>
      <c r="Z140" s="456">
        <v>0.315</v>
      </c>
      <c r="AA140" s="456">
        <v>0.29499999999999998</v>
      </c>
      <c r="AB140" s="584">
        <f t="shared" si="50"/>
        <v>23.427500000000002</v>
      </c>
      <c r="AC140" s="1043">
        <f t="shared" si="51"/>
        <v>2.2857142857142909</v>
      </c>
      <c r="AD140" s="1043">
        <f t="shared" si="52"/>
        <v>2.3391812865497075</v>
      </c>
      <c r="AE140" s="1043">
        <f t="shared" si="53"/>
        <v>3.0120481927710774</v>
      </c>
      <c r="AF140" s="1043">
        <f t="shared" si="54"/>
        <v>4.4025157232704171</v>
      </c>
      <c r="AG140" s="1043">
        <f t="shared" si="55"/>
        <v>2.5806451612903292</v>
      </c>
      <c r="AH140" s="1043">
        <f t="shared" si="56"/>
        <v>3.3333333333333437</v>
      </c>
      <c r="AI140" s="1043">
        <f t="shared" si="57"/>
        <v>5.6338028169014231</v>
      </c>
      <c r="AJ140" s="1043">
        <f t="shared" si="58"/>
        <v>6.7669172932330657</v>
      </c>
      <c r="AK140" s="1043">
        <f t="shared" si="59"/>
        <v>9.0163934426229488</v>
      </c>
      <c r="AL140" s="1043">
        <f t="shared" si="60"/>
        <v>7.4889867841409608</v>
      </c>
      <c r="AM140" s="1043">
        <f t="shared" si="61"/>
        <v>11.822660098522174</v>
      </c>
      <c r="AN140" s="1043">
        <f t="shared" si="62"/>
        <v>18.023255813953476</v>
      </c>
      <c r="AO140" s="1043">
        <f t="shared" si="63"/>
        <v>10.256410256410241</v>
      </c>
      <c r="AP140" s="1043">
        <f t="shared" si="64"/>
        <v>11.428571428571432</v>
      </c>
      <c r="AQ140" s="1043">
        <f t="shared" si="65"/>
        <v>11.999999999999989</v>
      </c>
      <c r="AR140" s="1043">
        <f t="shared" si="66"/>
        <v>12.612612612612594</v>
      </c>
      <c r="AS140" s="1043">
        <f t="shared" si="67"/>
        <v>15.625000000000021</v>
      </c>
      <c r="AT140" s="1043">
        <f t="shared" si="68"/>
        <v>6.6666666666666652</v>
      </c>
      <c r="AU140" s="1043">
        <f t="shared" si="69"/>
        <v>25</v>
      </c>
      <c r="AV140" s="1043">
        <f t="shared" si="70"/>
        <v>6.6666666666666652</v>
      </c>
      <c r="AW140" s="1043">
        <f t="shared" si="71"/>
        <v>7.1428571428571397</v>
      </c>
      <c r="AX140" s="1043">
        <f t="shared" si="72"/>
        <v>6.7796610169491567</v>
      </c>
      <c r="AY140" s="1043">
        <f t="shared" si="73"/>
        <v>8.6765409101380513</v>
      </c>
      <c r="AZ140" s="1043">
        <f t="shared" si="74"/>
        <v>5.6658200309137676</v>
      </c>
    </row>
    <row r="141" spans="1:52" ht="11.25" customHeight="1" x14ac:dyDescent="0.2">
      <c r="A141" s="461" t="s">
        <v>183</v>
      </c>
      <c r="B141" s="820" t="s">
        <v>184</v>
      </c>
      <c r="C141" s="581">
        <v>4.54</v>
      </c>
      <c r="D141" s="581">
        <v>4.34</v>
      </c>
      <c r="E141" s="581">
        <v>4.04</v>
      </c>
      <c r="F141" s="460">
        <v>3.72</v>
      </c>
      <c r="G141" s="481">
        <v>3.2800000000000002</v>
      </c>
      <c r="H141" s="581">
        <v>3.14</v>
      </c>
      <c r="I141" s="581">
        <v>3.02</v>
      </c>
      <c r="J141" s="581">
        <v>2.9</v>
      </c>
      <c r="K141" s="581">
        <v>2.7</v>
      </c>
      <c r="L141" s="888"/>
      <c r="M141" s="581">
        <v>2.48</v>
      </c>
      <c r="N141" s="459">
        <v>2.2999999999999998</v>
      </c>
      <c r="O141" s="888"/>
      <c r="P141" s="586">
        <v>2.1</v>
      </c>
      <c r="Q141" s="587">
        <v>1.92</v>
      </c>
      <c r="R141" s="587">
        <v>1.72</v>
      </c>
      <c r="S141" s="587">
        <v>1.52</v>
      </c>
      <c r="T141" s="587">
        <v>1.1599999999999999</v>
      </c>
      <c r="U141" s="587">
        <v>1.1200000000000001</v>
      </c>
      <c r="V141" s="583">
        <v>1.08</v>
      </c>
      <c r="W141" s="587">
        <v>0.98</v>
      </c>
      <c r="X141" s="587">
        <v>0.85</v>
      </c>
      <c r="Y141" s="583">
        <v>0.84</v>
      </c>
      <c r="Z141" s="587">
        <v>0.82</v>
      </c>
      <c r="AA141" s="587">
        <v>0.76</v>
      </c>
      <c r="AB141" s="584">
        <f t="shared" si="50"/>
        <v>51.329999999999991</v>
      </c>
      <c r="AC141" s="1043">
        <f t="shared" si="51"/>
        <v>4.6082949308755783</v>
      </c>
      <c r="AD141" s="1043">
        <f t="shared" si="52"/>
        <v>7.4257425742574323</v>
      </c>
      <c r="AE141" s="1043">
        <f t="shared" si="53"/>
        <v>8.602150537634401</v>
      </c>
      <c r="AF141" s="1043">
        <f t="shared" si="54"/>
        <v>13.414634146341452</v>
      </c>
      <c r="AG141" s="1043">
        <f t="shared" si="55"/>
        <v>4.4585987261146487</v>
      </c>
      <c r="AH141" s="1043">
        <f t="shared" si="56"/>
        <v>3.9735099337748325</v>
      </c>
      <c r="AI141" s="1043">
        <f t="shared" si="57"/>
        <v>4.1379310344827669</v>
      </c>
      <c r="AJ141" s="1043">
        <f t="shared" si="58"/>
        <v>7.4074074074073959</v>
      </c>
      <c r="AK141" s="1043">
        <f t="shared" si="59"/>
        <v>8.8709677419354982</v>
      </c>
      <c r="AL141" s="1043">
        <f t="shared" si="60"/>
        <v>7.8260869565217384</v>
      </c>
      <c r="AM141" s="1043">
        <f t="shared" si="61"/>
        <v>9.5238095238095113</v>
      </c>
      <c r="AN141" s="1043">
        <f t="shared" si="62"/>
        <v>9.375</v>
      </c>
      <c r="AO141" s="1043">
        <f t="shared" si="63"/>
        <v>11.627906976744185</v>
      </c>
      <c r="AP141" s="1043">
        <f t="shared" si="64"/>
        <v>13.157894736842103</v>
      </c>
      <c r="AQ141" s="1043">
        <f t="shared" si="65"/>
        <v>31.034482758620708</v>
      </c>
      <c r="AR141" s="1043">
        <f t="shared" si="66"/>
        <v>3.5714285714285587</v>
      </c>
      <c r="AS141" s="1043">
        <f t="shared" si="67"/>
        <v>3.7037037037036979</v>
      </c>
      <c r="AT141" s="1043">
        <f t="shared" si="68"/>
        <v>10.204081632653072</v>
      </c>
      <c r="AU141" s="1043">
        <f t="shared" si="69"/>
        <v>15.294117647058814</v>
      </c>
      <c r="AV141" s="1043">
        <f t="shared" si="70"/>
        <v>1.1904761904761862</v>
      </c>
      <c r="AW141" s="1043">
        <f t="shared" si="71"/>
        <v>2.4390243902439046</v>
      </c>
      <c r="AX141" s="1043">
        <f t="shared" si="72"/>
        <v>7.8947368421052655</v>
      </c>
      <c r="AY141" s="1043">
        <f t="shared" si="73"/>
        <v>8.624635771046897</v>
      </c>
      <c r="AZ141" s="1043">
        <f t="shared" si="74"/>
        <v>6.2706555741511814</v>
      </c>
    </row>
    <row r="142" spans="1:52" ht="11.25" customHeight="1" x14ac:dyDescent="0.2">
      <c r="A142" s="540" t="s">
        <v>5299</v>
      </c>
      <c r="B142" s="820" t="s">
        <v>5292</v>
      </c>
      <c r="C142" s="581">
        <v>4.6375000000000002</v>
      </c>
      <c r="D142" s="581">
        <v>4.2916000000000007</v>
      </c>
      <c r="E142" s="581">
        <v>4.1916000000000002</v>
      </c>
      <c r="F142" s="460">
        <v>4.1047916584650501</v>
      </c>
      <c r="G142" s="460">
        <v>3.872562605421054</v>
      </c>
      <c r="H142" s="581">
        <v>3.5710462774649092</v>
      </c>
      <c r="I142" s="498">
        <v>3.4513774264456871</v>
      </c>
      <c r="J142" s="463">
        <v>3.6108474352942399</v>
      </c>
      <c r="K142" s="581">
        <v>3.714091531417191</v>
      </c>
      <c r="L142" s="1036"/>
      <c r="M142" s="581">
        <v>3.6154404995318181</v>
      </c>
      <c r="N142" s="459">
        <v>3.504208465604385</v>
      </c>
      <c r="O142" s="517"/>
      <c r="P142" s="585">
        <v>3.4004651233686545</v>
      </c>
      <c r="Q142" s="539">
        <v>3.4747529449503518</v>
      </c>
      <c r="R142" s="587">
        <v>3.4747529449503518</v>
      </c>
      <c r="S142" s="587">
        <v>3.1053108214929863</v>
      </c>
      <c r="T142" s="587">
        <v>2.7558385425468308</v>
      </c>
      <c r="U142" s="587">
        <v>2.6559893199907867</v>
      </c>
      <c r="V142" s="587">
        <v>2.1966828962329812</v>
      </c>
      <c r="W142" s="587">
        <v>1.6375272499191311</v>
      </c>
      <c r="X142" s="587">
        <v>1.5975875608967134</v>
      </c>
      <c r="Y142" s="587">
        <v>1.437828804807042</v>
      </c>
      <c r="Z142" s="587">
        <v>1.2880549709729749</v>
      </c>
      <c r="AA142" s="587">
        <v>1.1981906706725347</v>
      </c>
      <c r="AB142" s="584">
        <f t="shared" si="50"/>
        <v>70.788047750445671</v>
      </c>
      <c r="AC142" s="1043">
        <f t="shared" si="51"/>
        <v>8.0599310280548018</v>
      </c>
      <c r="AD142" s="1043">
        <f t="shared" si="52"/>
        <v>2.3857238286096205</v>
      </c>
      <c r="AE142" s="1043">
        <f t="shared" si="53"/>
        <v>2.1148050560844123</v>
      </c>
      <c r="AF142" s="1043">
        <f t="shared" si="54"/>
        <v>5.9967798252998472</v>
      </c>
      <c r="AG142" s="1043">
        <f t="shared" si="55"/>
        <v>8.4433609796340079</v>
      </c>
      <c r="AH142" s="1043">
        <f t="shared" si="56"/>
        <v>3.4672780236167933</v>
      </c>
      <c r="AI142" s="1043">
        <f t="shared" si="57"/>
        <v>-4.4164150301619687</v>
      </c>
      <c r="AJ142" s="1043">
        <f t="shared" si="58"/>
        <v>-2.7797940694142209</v>
      </c>
      <c r="AK142" s="1043">
        <f t="shared" si="59"/>
        <v>2.7286033858985537</v>
      </c>
      <c r="AL142" s="1043">
        <f t="shared" si="60"/>
        <v>3.1742413449209028</v>
      </c>
      <c r="AM142" s="1043">
        <f t="shared" si="61"/>
        <v>3.0508574113225384</v>
      </c>
      <c r="AN142" s="1043">
        <f t="shared" si="62"/>
        <v>-2.1379310344827651</v>
      </c>
      <c r="AO142" s="1043">
        <f t="shared" si="63"/>
        <v>0</v>
      </c>
      <c r="AP142" s="1043">
        <f t="shared" si="64"/>
        <v>11.897106109324774</v>
      </c>
      <c r="AQ142" s="1043">
        <f t="shared" si="65"/>
        <v>12.681159420289845</v>
      </c>
      <c r="AR142" s="1043">
        <f t="shared" si="66"/>
        <v>3.7593984962405846</v>
      </c>
      <c r="AS142" s="1043">
        <f t="shared" si="67"/>
        <v>20.909090909090921</v>
      </c>
      <c r="AT142" s="1043">
        <f t="shared" si="68"/>
        <v>34.146341463414664</v>
      </c>
      <c r="AU142" s="1043">
        <f t="shared" si="69"/>
        <v>2.4999999999999911</v>
      </c>
      <c r="AV142" s="1043">
        <f t="shared" si="70"/>
        <v>11.111111111111116</v>
      </c>
      <c r="AW142" s="1043">
        <f t="shared" si="71"/>
        <v>11.627906976744207</v>
      </c>
      <c r="AX142" s="1043">
        <f t="shared" si="72"/>
        <v>7.5000000000000178</v>
      </c>
      <c r="AY142" s="1043">
        <f t="shared" si="73"/>
        <v>6.6463434197999387</v>
      </c>
      <c r="AZ142" s="1043">
        <f t="shared" si="74"/>
        <v>8.5133514273328501</v>
      </c>
    </row>
    <row r="143" spans="1:52" ht="11.25" customHeight="1" x14ac:dyDescent="0.2">
      <c r="A143" s="821" t="s">
        <v>512</v>
      </c>
      <c r="B143" s="820" t="s">
        <v>513</v>
      </c>
      <c r="C143" s="581">
        <v>0.98</v>
      </c>
      <c r="D143" s="581">
        <v>0.9</v>
      </c>
      <c r="E143" s="581">
        <v>0.82</v>
      </c>
      <c r="F143" s="460">
        <v>0.72750000000000004</v>
      </c>
      <c r="G143" s="460">
        <v>0.6100000000000001</v>
      </c>
      <c r="H143" s="581">
        <v>0.53749999999999998</v>
      </c>
      <c r="I143" s="581">
        <v>0.48749999999999999</v>
      </c>
      <c r="J143" s="581">
        <v>0.435</v>
      </c>
      <c r="K143" s="581">
        <v>0.37375000000000003</v>
      </c>
      <c r="L143" s="888"/>
      <c r="M143" s="581">
        <v>0.30499999999999999</v>
      </c>
      <c r="N143" s="459">
        <v>0.21625</v>
      </c>
      <c r="O143" s="888"/>
      <c r="P143" s="586">
        <v>0.19</v>
      </c>
      <c r="Q143" s="587">
        <v>0.13250000000000001</v>
      </c>
      <c r="R143" s="587">
        <v>9.375E-2</v>
      </c>
      <c r="S143" s="583">
        <v>0</v>
      </c>
      <c r="T143" s="583">
        <v>0</v>
      </c>
      <c r="U143" s="583">
        <v>0</v>
      </c>
      <c r="V143" s="583">
        <v>0</v>
      </c>
      <c r="W143" s="583">
        <v>0</v>
      </c>
      <c r="X143" s="583">
        <v>0</v>
      </c>
      <c r="Y143" s="583">
        <v>0</v>
      </c>
      <c r="Z143" s="583">
        <v>0</v>
      </c>
      <c r="AA143" s="583">
        <v>3.6649999999999999E-3</v>
      </c>
      <c r="AB143" s="584">
        <f t="shared" si="50"/>
        <v>6.8124149999999988</v>
      </c>
      <c r="AC143" s="1043">
        <f t="shared" si="51"/>
        <v>8.8888888888888786</v>
      </c>
      <c r="AD143" s="1043">
        <f t="shared" si="52"/>
        <v>9.7560975609756184</v>
      </c>
      <c r="AE143" s="1043">
        <f t="shared" si="53"/>
        <v>12.714776632302382</v>
      </c>
      <c r="AF143" s="1043">
        <f t="shared" si="54"/>
        <v>19.262295081967196</v>
      </c>
      <c r="AG143" s="1043">
        <f t="shared" si="55"/>
        <v>13.488372093023271</v>
      </c>
      <c r="AH143" s="1043">
        <f t="shared" si="56"/>
        <v>10.256410256410264</v>
      </c>
      <c r="AI143" s="1043">
        <f t="shared" si="57"/>
        <v>12.06896551724137</v>
      </c>
      <c r="AJ143" s="1043">
        <f t="shared" si="58"/>
        <v>16.387959866220726</v>
      </c>
      <c r="AK143" s="1043">
        <f t="shared" si="59"/>
        <v>22.540983606557386</v>
      </c>
      <c r="AL143" s="1043">
        <f t="shared" si="60"/>
        <v>41.040462427745659</v>
      </c>
      <c r="AM143" s="1043">
        <f t="shared" si="61"/>
        <v>13.815789473684204</v>
      </c>
      <c r="AN143" s="1043">
        <f t="shared" si="62"/>
        <v>43.396226415094333</v>
      </c>
      <c r="AO143" s="1043">
        <f t="shared" si="63"/>
        <v>41.333333333333336</v>
      </c>
      <c r="AP143" s="1043" t="str">
        <f t="shared" si="64"/>
        <v>n/a</v>
      </c>
      <c r="AQ143" s="1043" t="str">
        <f t="shared" si="65"/>
        <v>n/a</v>
      </c>
      <c r="AR143" s="1043" t="str">
        <f t="shared" si="66"/>
        <v>n/a</v>
      </c>
      <c r="AS143" s="1043" t="str">
        <f t="shared" si="67"/>
        <v>n/a</v>
      </c>
      <c r="AT143" s="1043" t="str">
        <f t="shared" si="68"/>
        <v>n/a</v>
      </c>
      <c r="AU143" s="1043" t="str">
        <f t="shared" si="69"/>
        <v>n/a</v>
      </c>
      <c r="AV143" s="1043" t="str">
        <f t="shared" si="70"/>
        <v>n/a</v>
      </c>
      <c r="AW143" s="1043" t="str">
        <f t="shared" si="71"/>
        <v>n/a</v>
      </c>
      <c r="AX143" s="1043">
        <f t="shared" si="72"/>
        <v>-100</v>
      </c>
      <c r="AY143" s="1043">
        <f t="shared" si="73"/>
        <v>11.782182939531756</v>
      </c>
      <c r="AZ143" s="1043">
        <f t="shared" si="74"/>
        <v>34.462623447255261</v>
      </c>
    </row>
    <row r="144" spans="1:52" ht="11.25" customHeight="1" x14ac:dyDescent="0.2">
      <c r="A144" s="465" t="s">
        <v>1044</v>
      </c>
      <c r="B144" s="805" t="s">
        <v>1045</v>
      </c>
      <c r="C144" s="581">
        <v>3.6</v>
      </c>
      <c r="D144" s="581">
        <v>3.4</v>
      </c>
      <c r="E144" s="581">
        <v>3</v>
      </c>
      <c r="F144" s="460">
        <v>2.8</v>
      </c>
      <c r="G144" s="460">
        <v>2.64</v>
      </c>
      <c r="H144" s="451">
        <v>2.4</v>
      </c>
      <c r="I144" s="451">
        <v>2</v>
      </c>
      <c r="J144" s="451">
        <v>1.88</v>
      </c>
      <c r="K144" s="451">
        <v>1.8</v>
      </c>
      <c r="L144" s="951"/>
      <c r="M144" s="451">
        <v>1.792</v>
      </c>
      <c r="N144" s="449">
        <v>1.1200000000000001</v>
      </c>
      <c r="O144" s="951"/>
      <c r="P144" s="466">
        <v>0.92</v>
      </c>
      <c r="Q144" s="455">
        <v>0.92</v>
      </c>
      <c r="R144" s="456">
        <v>0.92</v>
      </c>
      <c r="S144" s="456">
        <v>0.68799999999999994</v>
      </c>
      <c r="T144" s="456">
        <v>0.504</v>
      </c>
      <c r="U144" s="456">
        <v>0.36799999999999999</v>
      </c>
      <c r="V144" s="456">
        <v>0.20799999999999999</v>
      </c>
      <c r="W144" s="456">
        <v>0.112</v>
      </c>
      <c r="X144" s="455">
        <v>0</v>
      </c>
      <c r="Y144" s="455">
        <v>0</v>
      </c>
      <c r="Z144" s="455">
        <v>0</v>
      </c>
      <c r="AA144" s="455">
        <v>0</v>
      </c>
      <c r="AB144" s="584">
        <f t="shared" si="50"/>
        <v>31.072000000000003</v>
      </c>
      <c r="AC144" s="1043">
        <f t="shared" si="51"/>
        <v>5.8823529411764719</v>
      </c>
      <c r="AD144" s="1043">
        <f t="shared" si="52"/>
        <v>13.33333333333333</v>
      </c>
      <c r="AE144" s="1043">
        <f t="shared" si="53"/>
        <v>7.1428571428571397</v>
      </c>
      <c r="AF144" s="1043">
        <f t="shared" si="54"/>
        <v>6.0606060606060552</v>
      </c>
      <c r="AG144" s="1043">
        <f t="shared" si="55"/>
        <v>10.000000000000009</v>
      </c>
      <c r="AH144" s="1043">
        <f t="shared" si="56"/>
        <v>19.999999999999996</v>
      </c>
      <c r="AI144" s="1043">
        <f t="shared" si="57"/>
        <v>6.3829787234042534</v>
      </c>
      <c r="AJ144" s="1043">
        <f t="shared" si="58"/>
        <v>4.4444444444444287</v>
      </c>
      <c r="AK144" s="1043">
        <f t="shared" si="59"/>
        <v>0.44642857142858094</v>
      </c>
      <c r="AL144" s="1043">
        <f t="shared" si="60"/>
        <v>59.999999999999986</v>
      </c>
      <c r="AM144" s="1043">
        <f t="shared" si="61"/>
        <v>21.739130434782616</v>
      </c>
      <c r="AN144" s="1043">
        <f t="shared" si="62"/>
        <v>0</v>
      </c>
      <c r="AO144" s="1043">
        <f t="shared" si="63"/>
        <v>0</v>
      </c>
      <c r="AP144" s="1043">
        <f t="shared" si="64"/>
        <v>33.720930232558153</v>
      </c>
      <c r="AQ144" s="1043">
        <f t="shared" si="65"/>
        <v>36.507936507936492</v>
      </c>
      <c r="AR144" s="1043">
        <f t="shared" si="66"/>
        <v>36.956521739130444</v>
      </c>
      <c r="AS144" s="1043">
        <f t="shared" si="67"/>
        <v>76.923076923076934</v>
      </c>
      <c r="AT144" s="1043">
        <f t="shared" si="68"/>
        <v>85.714285714285694</v>
      </c>
      <c r="AU144" s="1043" t="str">
        <f t="shared" si="69"/>
        <v>n/a</v>
      </c>
      <c r="AV144" s="1043" t="str">
        <f t="shared" si="70"/>
        <v>n/a</v>
      </c>
      <c r="AW144" s="1043" t="str">
        <f t="shared" si="71"/>
        <v>n/a</v>
      </c>
      <c r="AX144" s="1043" t="str">
        <f t="shared" si="72"/>
        <v>n/a</v>
      </c>
      <c r="AY144" s="1043">
        <f t="shared" si="73"/>
        <v>23.625271264945589</v>
      </c>
      <c r="AZ144" s="1043">
        <f t="shared" si="74"/>
        <v>26.553461546533526</v>
      </c>
    </row>
    <row r="145" spans="1:52" ht="11.25" customHeight="1" x14ac:dyDescent="0.2">
      <c r="A145" s="821" t="s">
        <v>526</v>
      </c>
      <c r="B145" s="820" t="s">
        <v>527</v>
      </c>
      <c r="C145" s="581">
        <v>5.6</v>
      </c>
      <c r="D145" s="581">
        <v>5.2830000000000004</v>
      </c>
      <c r="E145" s="581">
        <v>4.9020000000000001</v>
      </c>
      <c r="F145" s="460">
        <v>4.4400000000000004</v>
      </c>
      <c r="G145" s="481">
        <v>4.21</v>
      </c>
      <c r="H145" s="581">
        <v>4</v>
      </c>
      <c r="I145" s="581">
        <v>3.51</v>
      </c>
      <c r="J145" s="581">
        <v>2.81</v>
      </c>
      <c r="K145" s="581">
        <v>2.25</v>
      </c>
      <c r="L145" s="888"/>
      <c r="M145" s="581">
        <v>1.8</v>
      </c>
      <c r="N145" s="459">
        <v>1.325</v>
      </c>
      <c r="O145" s="888"/>
      <c r="P145" s="586">
        <v>0.875</v>
      </c>
      <c r="Q145" s="583">
        <v>0.7</v>
      </c>
      <c r="R145" s="587">
        <v>0.6</v>
      </c>
      <c r="S145" s="587">
        <v>0.43</v>
      </c>
      <c r="T145" s="587">
        <v>0.33</v>
      </c>
      <c r="U145" s="583">
        <v>0.3</v>
      </c>
      <c r="V145" s="583">
        <v>0.3</v>
      </c>
      <c r="W145" s="583">
        <v>0.3</v>
      </c>
      <c r="X145" s="583">
        <v>0.3</v>
      </c>
      <c r="Y145" s="583">
        <v>0.3</v>
      </c>
      <c r="Z145" s="583">
        <v>0.3</v>
      </c>
      <c r="AA145" s="587">
        <v>0.28125</v>
      </c>
      <c r="AB145" s="584">
        <f t="shared" si="50"/>
        <v>45.146249999999988</v>
      </c>
      <c r="AC145" s="1043">
        <f t="shared" si="51"/>
        <v>6.0003785727805958</v>
      </c>
      <c r="AD145" s="1043">
        <f t="shared" si="52"/>
        <v>7.7723378212974259</v>
      </c>
      <c r="AE145" s="1043">
        <f t="shared" si="53"/>
        <v>10.4054054054054</v>
      </c>
      <c r="AF145" s="1043">
        <f t="shared" si="54"/>
        <v>5.463182897862251</v>
      </c>
      <c r="AG145" s="1043">
        <f t="shared" si="55"/>
        <v>5.2499999999999991</v>
      </c>
      <c r="AH145" s="1043">
        <f t="shared" si="56"/>
        <v>13.960113960113961</v>
      </c>
      <c r="AI145" s="1043">
        <f t="shared" si="57"/>
        <v>24.911032028469737</v>
      </c>
      <c r="AJ145" s="1043">
        <f t="shared" si="58"/>
        <v>24.888888888888893</v>
      </c>
      <c r="AK145" s="1043">
        <f t="shared" si="59"/>
        <v>25</v>
      </c>
      <c r="AL145" s="1043">
        <f t="shared" si="60"/>
        <v>35.849056603773597</v>
      </c>
      <c r="AM145" s="1043">
        <f t="shared" si="61"/>
        <v>51.428571428571423</v>
      </c>
      <c r="AN145" s="1043">
        <f t="shared" si="62"/>
        <v>25</v>
      </c>
      <c r="AO145" s="1043">
        <f t="shared" si="63"/>
        <v>16.666666666666675</v>
      </c>
      <c r="AP145" s="1043">
        <f t="shared" si="64"/>
        <v>39.534883720930239</v>
      </c>
      <c r="AQ145" s="1043">
        <f t="shared" si="65"/>
        <v>30.303030303030297</v>
      </c>
      <c r="AR145" s="1043">
        <f t="shared" si="66"/>
        <v>10.000000000000009</v>
      </c>
      <c r="AS145" s="1043">
        <f t="shared" si="67"/>
        <v>0</v>
      </c>
      <c r="AT145" s="1043">
        <f t="shared" si="68"/>
        <v>0</v>
      </c>
      <c r="AU145" s="1043">
        <f t="shared" si="69"/>
        <v>0</v>
      </c>
      <c r="AV145" s="1043">
        <f t="shared" si="70"/>
        <v>0</v>
      </c>
      <c r="AW145" s="1043">
        <f t="shared" si="71"/>
        <v>0</v>
      </c>
      <c r="AX145" s="1043">
        <f t="shared" si="72"/>
        <v>6.6666666666666652</v>
      </c>
      <c r="AY145" s="1043">
        <f t="shared" si="73"/>
        <v>15.413646134748053</v>
      </c>
      <c r="AZ145" s="1043">
        <f t="shared" si="74"/>
        <v>14.725716403235383</v>
      </c>
    </row>
    <row r="146" spans="1:52" ht="11.25" customHeight="1" x14ac:dyDescent="0.2">
      <c r="A146" s="821" t="s">
        <v>506</v>
      </c>
      <c r="B146" s="820" t="s">
        <v>507</v>
      </c>
      <c r="C146" s="581">
        <v>1.74</v>
      </c>
      <c r="D146" s="581">
        <v>1.63</v>
      </c>
      <c r="E146" s="581">
        <v>1.53</v>
      </c>
      <c r="F146" s="460">
        <v>1.4279999999999999</v>
      </c>
      <c r="G146" s="460">
        <v>1.33</v>
      </c>
      <c r="H146" s="581">
        <v>1.24</v>
      </c>
      <c r="I146" s="581">
        <v>1.1599999999999999</v>
      </c>
      <c r="J146" s="581">
        <v>1.08</v>
      </c>
      <c r="K146" s="581">
        <v>1.02</v>
      </c>
      <c r="L146" s="888"/>
      <c r="M146" s="581">
        <v>0.96</v>
      </c>
      <c r="N146" s="585">
        <v>0.84</v>
      </c>
      <c r="O146" s="888"/>
      <c r="P146" s="586">
        <v>0.66</v>
      </c>
      <c r="Q146" s="587">
        <v>0.5</v>
      </c>
      <c r="R146" s="587">
        <v>0.36</v>
      </c>
      <c r="S146" s="587">
        <v>0.2</v>
      </c>
      <c r="T146" s="583">
        <v>0</v>
      </c>
      <c r="U146" s="583">
        <v>0</v>
      </c>
      <c r="V146" s="583">
        <v>0</v>
      </c>
      <c r="W146" s="583">
        <v>0</v>
      </c>
      <c r="X146" s="583">
        <v>1.0900000000000001</v>
      </c>
      <c r="Y146" s="583">
        <v>1.46</v>
      </c>
      <c r="Z146" s="583">
        <v>1.46</v>
      </c>
      <c r="AA146" s="583">
        <v>1.39</v>
      </c>
      <c r="AB146" s="584">
        <f t="shared" si="50"/>
        <v>21.077999999999999</v>
      </c>
      <c r="AC146" s="1043">
        <f t="shared" si="51"/>
        <v>6.7484662576687171</v>
      </c>
      <c r="AD146" s="1043">
        <f t="shared" si="52"/>
        <v>6.5359477124182996</v>
      </c>
      <c r="AE146" s="1043">
        <f t="shared" si="53"/>
        <v>7.1428571428571397</v>
      </c>
      <c r="AF146" s="1043">
        <f t="shared" si="54"/>
        <v>7.3684210526315574</v>
      </c>
      <c r="AG146" s="1043">
        <f t="shared" si="55"/>
        <v>7.258064516129048</v>
      </c>
      <c r="AH146" s="1043">
        <f t="shared" si="56"/>
        <v>6.8965517241379448</v>
      </c>
      <c r="AI146" s="1043">
        <f t="shared" si="57"/>
        <v>7.4074074074073959</v>
      </c>
      <c r="AJ146" s="1043">
        <f t="shared" si="58"/>
        <v>5.8823529411764719</v>
      </c>
      <c r="AK146" s="1043">
        <f t="shared" si="59"/>
        <v>6.25</v>
      </c>
      <c r="AL146" s="1043">
        <f t="shared" si="60"/>
        <v>14.285714285714279</v>
      </c>
      <c r="AM146" s="1043">
        <f t="shared" si="61"/>
        <v>27.27272727272727</v>
      </c>
      <c r="AN146" s="1043">
        <f t="shared" si="62"/>
        <v>32.000000000000007</v>
      </c>
      <c r="AO146" s="1043">
        <f t="shared" si="63"/>
        <v>38.888888888888886</v>
      </c>
      <c r="AP146" s="1043">
        <f t="shared" si="64"/>
        <v>79.999999999999986</v>
      </c>
      <c r="AQ146" s="1043" t="str">
        <f t="shared" si="65"/>
        <v>n/a</v>
      </c>
      <c r="AR146" s="1043" t="str">
        <f t="shared" si="66"/>
        <v>n/a</v>
      </c>
      <c r="AS146" s="1043" t="str">
        <f t="shared" si="67"/>
        <v>n/a</v>
      </c>
      <c r="AT146" s="1043" t="str">
        <f t="shared" si="68"/>
        <v>n/a</v>
      </c>
      <c r="AU146" s="1043">
        <f t="shared" si="69"/>
        <v>-100</v>
      </c>
      <c r="AV146" s="1043">
        <f t="shared" si="70"/>
        <v>-25.342465753424648</v>
      </c>
      <c r="AW146" s="1043">
        <f t="shared" si="71"/>
        <v>0</v>
      </c>
      <c r="AX146" s="1043">
        <f t="shared" si="72"/>
        <v>5.0359712230215958</v>
      </c>
      <c r="AY146" s="1043">
        <f t="shared" si="73"/>
        <v>7.423939148408552</v>
      </c>
      <c r="AZ146" s="1043">
        <f t="shared" si="74"/>
        <v>34.284376024556401</v>
      </c>
    </row>
    <row r="147" spans="1:52" ht="11.25" customHeight="1" x14ac:dyDescent="0.2">
      <c r="A147" s="540" t="s">
        <v>4563</v>
      </c>
      <c r="B147" s="820" t="s">
        <v>4553</v>
      </c>
      <c r="C147" s="581">
        <v>1.52</v>
      </c>
      <c r="D147" s="581">
        <v>1.48</v>
      </c>
      <c r="E147" s="581">
        <v>1.4</v>
      </c>
      <c r="F147" s="460">
        <v>1.3</v>
      </c>
      <c r="G147" s="460">
        <v>1.1000000000000001</v>
      </c>
      <c r="H147" s="498">
        <v>1</v>
      </c>
      <c r="I147" s="498">
        <v>1</v>
      </c>
      <c r="J147" s="581">
        <v>1</v>
      </c>
      <c r="K147" s="581">
        <v>0.8</v>
      </c>
      <c r="L147" s="1036"/>
      <c r="M147" s="581">
        <v>0.6</v>
      </c>
      <c r="N147" s="459">
        <v>0.4</v>
      </c>
      <c r="O147" s="517"/>
      <c r="P147" s="501">
        <v>0</v>
      </c>
      <c r="Q147" s="539">
        <v>0</v>
      </c>
      <c r="R147" s="587">
        <v>0.44999999999999996</v>
      </c>
      <c r="S147" s="587">
        <v>0.35</v>
      </c>
      <c r="T147" s="499">
        <v>0</v>
      </c>
      <c r="U147" s="499">
        <v>0</v>
      </c>
      <c r="V147" s="499">
        <v>0</v>
      </c>
      <c r="W147" s="499">
        <v>0</v>
      </c>
      <c r="X147" s="499">
        <v>0</v>
      </c>
      <c r="Y147" s="499">
        <v>0</v>
      </c>
      <c r="Z147" s="499">
        <v>0</v>
      </c>
      <c r="AA147" s="499">
        <v>0</v>
      </c>
      <c r="AB147" s="584">
        <f t="shared" si="50"/>
        <v>12.4</v>
      </c>
      <c r="AC147" s="1043">
        <f t="shared" si="51"/>
        <v>2.7027027027026973</v>
      </c>
      <c r="AD147" s="1043">
        <f t="shared" si="52"/>
        <v>5.7142857142857162</v>
      </c>
      <c r="AE147" s="1043">
        <f t="shared" si="53"/>
        <v>7.6923076923076872</v>
      </c>
      <c r="AF147" s="1043">
        <f t="shared" si="54"/>
        <v>18.181818181818166</v>
      </c>
      <c r="AG147" s="1043">
        <f t="shared" si="55"/>
        <v>10.000000000000009</v>
      </c>
      <c r="AH147" s="1043">
        <f t="shared" si="56"/>
        <v>0</v>
      </c>
      <c r="AI147" s="1043">
        <f t="shared" si="57"/>
        <v>0</v>
      </c>
      <c r="AJ147" s="1043">
        <f t="shared" si="58"/>
        <v>25</v>
      </c>
      <c r="AK147" s="1043">
        <f t="shared" si="59"/>
        <v>33.33333333333335</v>
      </c>
      <c r="AL147" s="1043">
        <f t="shared" si="60"/>
        <v>49.999999999999979</v>
      </c>
      <c r="AM147" s="1043" t="str">
        <f t="shared" si="61"/>
        <v>n/a</v>
      </c>
      <c r="AN147" s="1043" t="str">
        <f t="shared" si="62"/>
        <v>n/a</v>
      </c>
      <c r="AO147" s="1043">
        <f t="shared" si="63"/>
        <v>-100</v>
      </c>
      <c r="AP147" s="1043">
        <f t="shared" si="64"/>
        <v>28.571428571428559</v>
      </c>
      <c r="AQ147" s="1043" t="str">
        <f t="shared" si="65"/>
        <v>n/a</v>
      </c>
      <c r="AR147" s="1043" t="str">
        <f t="shared" si="66"/>
        <v>n/a</v>
      </c>
      <c r="AS147" s="1043" t="str">
        <f t="shared" si="67"/>
        <v>n/a</v>
      </c>
      <c r="AT147" s="1043" t="str">
        <f t="shared" si="68"/>
        <v>n/a</v>
      </c>
      <c r="AU147" s="1043" t="str">
        <f t="shared" si="69"/>
        <v>n/a</v>
      </c>
      <c r="AV147" s="1043" t="str">
        <f t="shared" si="70"/>
        <v>n/a</v>
      </c>
      <c r="AW147" s="1043" t="str">
        <f t="shared" si="71"/>
        <v>n/a</v>
      </c>
      <c r="AX147" s="1043" t="str">
        <f t="shared" si="72"/>
        <v>n/a</v>
      </c>
      <c r="AY147" s="1043">
        <f t="shared" si="73"/>
        <v>6.7663230163230113</v>
      </c>
      <c r="AZ147" s="1043">
        <f t="shared" si="74"/>
        <v>36.967735181496998</v>
      </c>
    </row>
    <row r="148" spans="1:52" ht="11.25" customHeight="1" x14ac:dyDescent="0.2">
      <c r="A148" s="461" t="s">
        <v>479</v>
      </c>
      <c r="B148" s="820" t="s">
        <v>480</v>
      </c>
      <c r="C148" s="581">
        <v>1.9646999999999999</v>
      </c>
      <c r="D148" s="581">
        <v>1.7172000000000001</v>
      </c>
      <c r="E148" s="581">
        <v>1.6188</v>
      </c>
      <c r="F148" s="460">
        <v>1.391</v>
      </c>
      <c r="G148" s="482">
        <v>1.2764099999999998</v>
      </c>
      <c r="H148" s="581">
        <v>1.1367400000000001</v>
      </c>
      <c r="I148" s="581">
        <v>0.98565999999999998</v>
      </c>
      <c r="J148" s="581">
        <v>0.90500000000000003</v>
      </c>
      <c r="K148" s="581">
        <v>0.83040000000000003</v>
      </c>
      <c r="L148" s="888"/>
      <c r="M148" s="581">
        <v>0.75022999999999995</v>
      </c>
      <c r="N148" s="459">
        <v>0.65649999999999997</v>
      </c>
      <c r="O148" s="888"/>
      <c r="P148" s="586">
        <v>0.52350000000000008</v>
      </c>
      <c r="Q148" s="587">
        <v>0.44550000000000001</v>
      </c>
      <c r="R148" s="587">
        <v>0.4335</v>
      </c>
      <c r="S148" s="587">
        <v>0.39250000000000002</v>
      </c>
      <c r="T148" s="587">
        <v>0.28749999999999998</v>
      </c>
      <c r="U148" s="587">
        <v>0.24049999999999999</v>
      </c>
      <c r="V148" s="587">
        <v>0.18124999999999999</v>
      </c>
      <c r="W148" s="587">
        <v>0.16667999999999999</v>
      </c>
      <c r="X148" s="587">
        <v>0.14334</v>
      </c>
      <c r="Y148" s="587">
        <v>0.13</v>
      </c>
      <c r="Z148" s="587">
        <v>0.11666</v>
      </c>
      <c r="AA148" s="587">
        <v>0.1</v>
      </c>
      <c r="AB148" s="584">
        <f t="shared" si="50"/>
        <v>16.393569999999997</v>
      </c>
      <c r="AC148" s="1043">
        <f t="shared" si="51"/>
        <v>14.412997903563941</v>
      </c>
      <c r="AD148" s="1043">
        <f t="shared" si="52"/>
        <v>6.0785767234988963</v>
      </c>
      <c r="AE148" s="1043">
        <f t="shared" si="53"/>
        <v>16.376707404744796</v>
      </c>
      <c r="AF148" s="1043">
        <f t="shared" si="54"/>
        <v>8.9775228962480913</v>
      </c>
      <c r="AG148" s="1043">
        <f t="shared" si="55"/>
        <v>12.286890581839272</v>
      </c>
      <c r="AH148" s="1043">
        <f t="shared" si="56"/>
        <v>15.327800661485714</v>
      </c>
      <c r="AI148" s="1043">
        <f t="shared" si="57"/>
        <v>8.912707182320446</v>
      </c>
      <c r="AJ148" s="1043">
        <f t="shared" si="58"/>
        <v>8.9836223506743806</v>
      </c>
      <c r="AK148" s="1043">
        <f t="shared" si="59"/>
        <v>10.686056276075352</v>
      </c>
      <c r="AL148" s="1043">
        <f t="shared" si="60"/>
        <v>14.277227722772267</v>
      </c>
      <c r="AM148" s="1043">
        <f t="shared" si="61"/>
        <v>25.405921680993295</v>
      </c>
      <c r="AN148" s="1043">
        <f t="shared" si="62"/>
        <v>17.508417508417516</v>
      </c>
      <c r="AO148" s="1043">
        <f t="shared" si="63"/>
        <v>2.7681660899653959</v>
      </c>
      <c r="AP148" s="1043">
        <f t="shared" si="64"/>
        <v>10.445859872611463</v>
      </c>
      <c r="AQ148" s="1043">
        <f t="shared" si="65"/>
        <v>36.521739130434796</v>
      </c>
      <c r="AR148" s="1043">
        <f t="shared" si="66"/>
        <v>19.542619542619533</v>
      </c>
      <c r="AS148" s="1043">
        <f t="shared" si="67"/>
        <v>32.689655172413801</v>
      </c>
      <c r="AT148" s="1043">
        <f t="shared" si="68"/>
        <v>8.7413006959443216</v>
      </c>
      <c r="AU148" s="1043">
        <f t="shared" si="69"/>
        <v>16.28296358308916</v>
      </c>
      <c r="AV148" s="1043">
        <f t="shared" si="70"/>
        <v>10.261538461538455</v>
      </c>
      <c r="AW148" s="1043">
        <f t="shared" si="71"/>
        <v>11.434939139379408</v>
      </c>
      <c r="AX148" s="1043">
        <f t="shared" si="72"/>
        <v>16.659999999999986</v>
      </c>
      <c r="AY148" s="1043">
        <f t="shared" si="73"/>
        <v>14.753783208210468</v>
      </c>
      <c r="AZ148" s="1043">
        <f t="shared" si="74"/>
        <v>8.0977202357643758</v>
      </c>
    </row>
    <row r="149" spans="1:52" ht="11.25" customHeight="1" x14ac:dyDescent="0.2">
      <c r="A149" s="821" t="s">
        <v>1046</v>
      </c>
      <c r="B149" s="820" t="s">
        <v>1047</v>
      </c>
      <c r="C149" s="581">
        <v>0.51</v>
      </c>
      <c r="D149" s="581">
        <v>0.47</v>
      </c>
      <c r="E149" s="581">
        <v>0.43</v>
      </c>
      <c r="F149" s="460">
        <v>0.39</v>
      </c>
      <c r="G149" s="460">
        <v>0.35000000000000003</v>
      </c>
      <c r="H149" s="581">
        <v>0.31</v>
      </c>
      <c r="I149" s="581">
        <v>0.27</v>
      </c>
      <c r="J149" s="581">
        <v>0.24</v>
      </c>
      <c r="K149" s="581">
        <v>0.11</v>
      </c>
      <c r="L149" s="888"/>
      <c r="M149" s="581">
        <v>0.06</v>
      </c>
      <c r="N149" s="585">
        <v>0</v>
      </c>
      <c r="O149" s="888"/>
      <c r="P149" s="464">
        <v>0</v>
      </c>
      <c r="Q149" s="583">
        <v>0</v>
      </c>
      <c r="R149" s="583">
        <v>0</v>
      </c>
      <c r="S149" s="583">
        <v>0</v>
      </c>
      <c r="T149" s="583">
        <v>0</v>
      </c>
      <c r="U149" s="583">
        <v>0</v>
      </c>
      <c r="V149" s="583">
        <v>0</v>
      </c>
      <c r="W149" s="583">
        <v>0</v>
      </c>
      <c r="X149" s="583">
        <v>0</v>
      </c>
      <c r="Y149" s="583">
        <v>0</v>
      </c>
      <c r="Z149" s="583">
        <v>0</v>
      </c>
      <c r="AA149" s="583">
        <v>0</v>
      </c>
      <c r="AB149" s="584">
        <f t="shared" si="50"/>
        <v>3.1399999999999997</v>
      </c>
      <c r="AC149" s="1043">
        <f t="shared" si="51"/>
        <v>8.5106382978723527</v>
      </c>
      <c r="AD149" s="1043">
        <f t="shared" si="52"/>
        <v>9.302325581395344</v>
      </c>
      <c r="AE149" s="1043">
        <f t="shared" si="53"/>
        <v>10.256410256410241</v>
      </c>
      <c r="AF149" s="1043">
        <f t="shared" si="54"/>
        <v>11.428571428571432</v>
      </c>
      <c r="AG149" s="1043">
        <f t="shared" si="55"/>
        <v>12.903225806451623</v>
      </c>
      <c r="AH149" s="1043">
        <f t="shared" si="56"/>
        <v>14.814814814814813</v>
      </c>
      <c r="AI149" s="1043">
        <f t="shared" si="57"/>
        <v>12.500000000000021</v>
      </c>
      <c r="AJ149" s="1043">
        <f t="shared" si="58"/>
        <v>118.18181818181816</v>
      </c>
      <c r="AK149" s="1043">
        <f t="shared" si="59"/>
        <v>83.333333333333343</v>
      </c>
      <c r="AL149" s="1043" t="str">
        <f t="shared" si="60"/>
        <v>n/a</v>
      </c>
      <c r="AM149" s="1043" t="str">
        <f t="shared" si="61"/>
        <v>n/a</v>
      </c>
      <c r="AN149" s="1043" t="str">
        <f t="shared" si="62"/>
        <v>n/a</v>
      </c>
      <c r="AO149" s="1043" t="str">
        <f t="shared" si="63"/>
        <v>n/a</v>
      </c>
      <c r="AP149" s="1043" t="str">
        <f t="shared" si="64"/>
        <v>n/a</v>
      </c>
      <c r="AQ149" s="1043" t="str">
        <f t="shared" si="65"/>
        <v>n/a</v>
      </c>
      <c r="AR149" s="1043" t="str">
        <f t="shared" si="66"/>
        <v>n/a</v>
      </c>
      <c r="AS149" s="1043" t="str">
        <f t="shared" si="67"/>
        <v>n/a</v>
      </c>
      <c r="AT149" s="1043" t="str">
        <f t="shared" si="68"/>
        <v>n/a</v>
      </c>
      <c r="AU149" s="1043" t="str">
        <f t="shared" si="69"/>
        <v>n/a</v>
      </c>
      <c r="AV149" s="1043" t="str">
        <f t="shared" si="70"/>
        <v>n/a</v>
      </c>
      <c r="AW149" s="1043" t="str">
        <f t="shared" si="71"/>
        <v>n/a</v>
      </c>
      <c r="AX149" s="1043" t="str">
        <f t="shared" si="72"/>
        <v>n/a</v>
      </c>
      <c r="AY149" s="1043">
        <f t="shared" si="73"/>
        <v>31.247904188963034</v>
      </c>
      <c r="AZ149" s="1043">
        <f t="shared" si="74"/>
        <v>40.404973925396916</v>
      </c>
    </row>
    <row r="150" spans="1:52" ht="11.25" customHeight="1" x14ac:dyDescent="0.2">
      <c r="A150" s="465" t="s">
        <v>1054</v>
      </c>
      <c r="B150" s="805" t="s">
        <v>1055</v>
      </c>
      <c r="C150" s="581">
        <v>1.8</v>
      </c>
      <c r="D150" s="581">
        <v>1.56</v>
      </c>
      <c r="E150" s="581">
        <v>1.44</v>
      </c>
      <c r="F150" s="460">
        <v>1.26</v>
      </c>
      <c r="G150" s="460">
        <v>1.1200000000000001</v>
      </c>
      <c r="H150" s="451">
        <v>1.04</v>
      </c>
      <c r="I150" s="451">
        <v>1</v>
      </c>
      <c r="J150" s="451">
        <v>0.86</v>
      </c>
      <c r="K150" s="451">
        <v>0.8</v>
      </c>
      <c r="L150" s="951"/>
      <c r="M150" s="451">
        <v>0.72</v>
      </c>
      <c r="N150" s="449">
        <v>0.6</v>
      </c>
      <c r="O150" s="951"/>
      <c r="P150" s="454">
        <v>0.4</v>
      </c>
      <c r="Q150" s="455">
        <v>0.2</v>
      </c>
      <c r="R150" s="455">
        <v>0.76</v>
      </c>
      <c r="S150" s="456">
        <v>0.8</v>
      </c>
      <c r="T150" s="456">
        <v>0.48</v>
      </c>
      <c r="U150" s="456">
        <v>0.44</v>
      </c>
      <c r="V150" s="456">
        <v>0.2</v>
      </c>
      <c r="W150" s="455">
        <v>0</v>
      </c>
      <c r="X150" s="455">
        <v>0</v>
      </c>
      <c r="Y150" s="455">
        <v>0</v>
      </c>
      <c r="Z150" s="455">
        <v>0</v>
      </c>
      <c r="AA150" s="455">
        <v>0</v>
      </c>
      <c r="AB150" s="584">
        <f t="shared" si="50"/>
        <v>15.48</v>
      </c>
      <c r="AC150" s="1043">
        <f t="shared" si="51"/>
        <v>15.384615384615374</v>
      </c>
      <c r="AD150" s="1043">
        <f t="shared" si="52"/>
        <v>8.3333333333333481</v>
      </c>
      <c r="AE150" s="1043">
        <f t="shared" si="53"/>
        <v>14.285714285714279</v>
      </c>
      <c r="AF150" s="1043">
        <f t="shared" si="54"/>
        <v>12.5</v>
      </c>
      <c r="AG150" s="1043">
        <f t="shared" si="55"/>
        <v>7.6923076923077094</v>
      </c>
      <c r="AH150" s="1043">
        <f t="shared" si="56"/>
        <v>4.0000000000000036</v>
      </c>
      <c r="AI150" s="1043">
        <f t="shared" si="57"/>
        <v>16.279069767441868</v>
      </c>
      <c r="AJ150" s="1043">
        <f t="shared" si="58"/>
        <v>7.4999999999999956</v>
      </c>
      <c r="AK150" s="1043">
        <f t="shared" si="59"/>
        <v>11.111111111111116</v>
      </c>
      <c r="AL150" s="1043">
        <f t="shared" si="60"/>
        <v>19.999999999999996</v>
      </c>
      <c r="AM150" s="1043">
        <f t="shared" si="61"/>
        <v>49.999999999999979</v>
      </c>
      <c r="AN150" s="1043">
        <f t="shared" si="62"/>
        <v>100</v>
      </c>
      <c r="AO150" s="1043">
        <f t="shared" si="63"/>
        <v>-73.684210526315795</v>
      </c>
      <c r="AP150" s="1043">
        <f t="shared" si="64"/>
        <v>-5.0000000000000044</v>
      </c>
      <c r="AQ150" s="1043">
        <f t="shared" si="65"/>
        <v>66.666666666666671</v>
      </c>
      <c r="AR150" s="1043">
        <f t="shared" si="66"/>
        <v>9.0909090909090828</v>
      </c>
      <c r="AS150" s="1043">
        <f t="shared" si="67"/>
        <v>119.99999999999997</v>
      </c>
      <c r="AT150" s="1043" t="str">
        <f t="shared" si="68"/>
        <v>n/a</v>
      </c>
      <c r="AU150" s="1043" t="str">
        <f t="shared" si="69"/>
        <v>n/a</v>
      </c>
      <c r="AV150" s="1043" t="str">
        <f t="shared" si="70"/>
        <v>n/a</v>
      </c>
      <c r="AW150" s="1043" t="str">
        <f t="shared" si="71"/>
        <v>n/a</v>
      </c>
      <c r="AX150" s="1043" t="str">
        <f t="shared" si="72"/>
        <v>n/a</v>
      </c>
      <c r="AY150" s="1043">
        <f t="shared" si="73"/>
        <v>22.59761863563433</v>
      </c>
      <c r="AZ150" s="1043">
        <f t="shared" si="74"/>
        <v>43.147067299878024</v>
      </c>
    </row>
    <row r="151" spans="1:52" ht="11.25" customHeight="1" x14ac:dyDescent="0.2">
      <c r="A151" s="540" t="s">
        <v>4590</v>
      </c>
      <c r="B151" s="820" t="s">
        <v>4583</v>
      </c>
      <c r="C151" s="581">
        <v>0.94</v>
      </c>
      <c r="D151" s="581">
        <v>0.82000000000000006</v>
      </c>
      <c r="E151" s="581">
        <v>0.8</v>
      </c>
      <c r="F151" s="460">
        <v>0.71142857142857141</v>
      </c>
      <c r="G151" s="478">
        <v>0.63990929705215427</v>
      </c>
      <c r="H151" s="581">
        <v>0.6167800453514739</v>
      </c>
      <c r="I151" s="581">
        <v>0.59863945578231292</v>
      </c>
      <c r="J151" s="581">
        <v>0.53514739229024944</v>
      </c>
      <c r="K151" s="581">
        <v>0.48979591836734693</v>
      </c>
      <c r="L151" s="1036"/>
      <c r="M151" s="581">
        <v>0.45351473922902497</v>
      </c>
      <c r="N151" s="501">
        <v>0.43537414965986393</v>
      </c>
      <c r="O151" s="1004"/>
      <c r="P151" s="501">
        <v>0.43537414965986393</v>
      </c>
      <c r="Q151" s="539">
        <v>0.43537414965986393</v>
      </c>
      <c r="R151" s="583">
        <v>0.6167800453514739</v>
      </c>
      <c r="S151" s="583">
        <v>0.6167800453514739</v>
      </c>
      <c r="T151" s="587">
        <v>0.6167800453514739</v>
      </c>
      <c r="U151" s="587">
        <v>0.60943742576395632</v>
      </c>
      <c r="V151" s="499">
        <v>0.58740956700140368</v>
      </c>
      <c r="W151" s="587">
        <v>0.58740956700140368</v>
      </c>
      <c r="X151" s="587">
        <v>0.58041659596567263</v>
      </c>
      <c r="Y151" s="499">
        <v>0.56061297210818239</v>
      </c>
      <c r="Z151" s="583">
        <v>0.58764462485134406</v>
      </c>
      <c r="AA151" s="587">
        <v>0.65032671816882082</v>
      </c>
      <c r="AB151" s="584">
        <f t="shared" si="50"/>
        <v>13.92493547539593</v>
      </c>
      <c r="AC151" s="1043">
        <f t="shared" si="51"/>
        <v>14.634146341463406</v>
      </c>
      <c r="AD151" s="1043">
        <f t="shared" si="52"/>
        <v>2.4999999999999911</v>
      </c>
      <c r="AE151" s="1043">
        <f t="shared" si="53"/>
        <v>12.449799196787147</v>
      </c>
      <c r="AF151" s="1043">
        <f t="shared" si="54"/>
        <v>11.176470588235276</v>
      </c>
      <c r="AG151" s="1043">
        <f t="shared" si="55"/>
        <v>3.7500000000000089</v>
      </c>
      <c r="AH151" s="1043">
        <f t="shared" si="56"/>
        <v>3.0303030303030276</v>
      </c>
      <c r="AI151" s="1043">
        <f t="shared" si="57"/>
        <v>11.864406779661007</v>
      </c>
      <c r="AJ151" s="1043">
        <f t="shared" si="58"/>
        <v>9.259259259259256</v>
      </c>
      <c r="AK151" s="1043">
        <f t="shared" si="59"/>
        <v>7.9999999999999849</v>
      </c>
      <c r="AL151" s="1043">
        <f t="shared" si="60"/>
        <v>4.1666666666666741</v>
      </c>
      <c r="AM151" s="1043">
        <f t="shared" si="61"/>
        <v>0</v>
      </c>
      <c r="AN151" s="1043">
        <f t="shared" si="62"/>
        <v>0</v>
      </c>
      <c r="AO151" s="1043">
        <f t="shared" si="63"/>
        <v>-29.411764705882348</v>
      </c>
      <c r="AP151" s="1043">
        <f t="shared" si="64"/>
        <v>0</v>
      </c>
      <c r="AQ151" s="1043">
        <f t="shared" si="65"/>
        <v>0</v>
      </c>
      <c r="AR151" s="1043">
        <f t="shared" si="66"/>
        <v>1.2048192771084487</v>
      </c>
      <c r="AS151" s="1043">
        <f t="shared" si="67"/>
        <v>3.7500000000000089</v>
      </c>
      <c r="AT151" s="1043">
        <f t="shared" si="68"/>
        <v>0</v>
      </c>
      <c r="AU151" s="1043">
        <f t="shared" si="69"/>
        <v>1.2048192771084487</v>
      </c>
      <c r="AV151" s="1043">
        <f t="shared" si="70"/>
        <v>3.5324947589098432</v>
      </c>
      <c r="AW151" s="1043">
        <f t="shared" si="71"/>
        <v>-4.5999999999999712</v>
      </c>
      <c r="AX151" s="1043">
        <f t="shared" si="72"/>
        <v>-9.6385542168674796</v>
      </c>
      <c r="AY151" s="1043">
        <f t="shared" si="73"/>
        <v>2.1305848296705778</v>
      </c>
      <c r="AZ151" s="1043">
        <f t="shared" si="74"/>
        <v>9.1028902337729356</v>
      </c>
    </row>
    <row r="152" spans="1:52" ht="11.25" customHeight="1" x14ac:dyDescent="0.2">
      <c r="A152" s="540" t="s">
        <v>2057</v>
      </c>
      <c r="B152" s="820" t="s">
        <v>2058</v>
      </c>
      <c r="C152" s="581">
        <v>1.75</v>
      </c>
      <c r="D152" s="581">
        <v>1.69</v>
      </c>
      <c r="E152" s="581">
        <v>1.335</v>
      </c>
      <c r="F152" s="460">
        <v>1.1599999999999999</v>
      </c>
      <c r="G152" s="584">
        <v>1.06</v>
      </c>
      <c r="H152" s="498">
        <v>1</v>
      </c>
      <c r="I152" s="581">
        <v>2.94</v>
      </c>
      <c r="J152" s="581">
        <v>2.84</v>
      </c>
      <c r="K152" s="581">
        <v>2.7</v>
      </c>
      <c r="L152" s="517"/>
      <c r="M152" s="498">
        <v>2.64</v>
      </c>
      <c r="N152" s="459">
        <v>2.64</v>
      </c>
      <c r="O152" s="1036"/>
      <c r="P152" s="459">
        <v>2.1500000000000004</v>
      </c>
      <c r="Q152" s="489">
        <v>1.91</v>
      </c>
      <c r="R152" s="587">
        <v>1.88</v>
      </c>
      <c r="S152" s="587">
        <v>1.64</v>
      </c>
      <c r="T152" s="587">
        <v>1.44</v>
      </c>
      <c r="U152" s="587">
        <v>1.18</v>
      </c>
      <c r="V152" s="587">
        <v>0.89499999999999991</v>
      </c>
      <c r="W152" s="587">
        <v>0.81499999999999995</v>
      </c>
      <c r="X152" s="587">
        <v>0.74</v>
      </c>
      <c r="Y152" s="587">
        <v>0.70000000000000007</v>
      </c>
      <c r="Z152" s="583">
        <v>0.68</v>
      </c>
      <c r="AA152" s="499">
        <v>0.68</v>
      </c>
      <c r="AB152" s="584">
        <f t="shared" si="50"/>
        <v>36.465000000000003</v>
      </c>
      <c r="AC152" s="1043">
        <f t="shared" si="51"/>
        <v>3.5502958579881616</v>
      </c>
      <c r="AD152" s="1043">
        <f t="shared" si="52"/>
        <v>26.591760299625467</v>
      </c>
      <c r="AE152" s="1043">
        <f t="shared" si="53"/>
        <v>15.086206896551735</v>
      </c>
      <c r="AF152" s="1043">
        <f t="shared" si="54"/>
        <v>9.4339622641509422</v>
      </c>
      <c r="AG152" s="1043">
        <f t="shared" si="55"/>
        <v>6.0000000000000053</v>
      </c>
      <c r="AH152" s="1043">
        <f t="shared" si="56"/>
        <v>-65.986394557823132</v>
      </c>
      <c r="AI152" s="1043">
        <f t="shared" si="57"/>
        <v>3.5211267605633756</v>
      </c>
      <c r="AJ152" s="1043">
        <f t="shared" si="58"/>
        <v>5.1851851851851816</v>
      </c>
      <c r="AK152" s="1043">
        <f t="shared" si="59"/>
        <v>2.2727272727272707</v>
      </c>
      <c r="AL152" s="1043">
        <f t="shared" si="60"/>
        <v>0</v>
      </c>
      <c r="AM152" s="1043">
        <f t="shared" si="61"/>
        <v>22.790697674418592</v>
      </c>
      <c r="AN152" s="1043">
        <f t="shared" si="62"/>
        <v>12.565445026178024</v>
      </c>
      <c r="AO152" s="1043">
        <f t="shared" si="63"/>
        <v>1.5957446808510634</v>
      </c>
      <c r="AP152" s="1043">
        <f t="shared" si="64"/>
        <v>14.634146341463406</v>
      </c>
      <c r="AQ152" s="1043">
        <f t="shared" si="65"/>
        <v>13.888888888888884</v>
      </c>
      <c r="AR152" s="1043">
        <f t="shared" si="66"/>
        <v>22.033898305084755</v>
      </c>
      <c r="AS152" s="1043">
        <f t="shared" si="67"/>
        <v>31.84357541899443</v>
      </c>
      <c r="AT152" s="1043">
        <f t="shared" si="68"/>
        <v>9.8159509202453865</v>
      </c>
      <c r="AU152" s="1043">
        <f t="shared" si="69"/>
        <v>10.135135135135132</v>
      </c>
      <c r="AV152" s="1043">
        <f t="shared" si="70"/>
        <v>5.714285714285694</v>
      </c>
      <c r="AW152" s="1043">
        <f t="shared" si="71"/>
        <v>2.941176470588247</v>
      </c>
      <c r="AX152" s="1043">
        <f t="shared" si="72"/>
        <v>0</v>
      </c>
      <c r="AY152" s="1043">
        <f t="shared" si="73"/>
        <v>6.9824461161410287</v>
      </c>
      <c r="AZ152" s="1043">
        <f t="shared" si="74"/>
        <v>18.548737657195552</v>
      </c>
    </row>
    <row r="153" spans="1:52" ht="11.25" customHeight="1" x14ac:dyDescent="0.2">
      <c r="A153" s="588" t="s">
        <v>517</v>
      </c>
      <c r="B153" s="468" t="s">
        <v>518</v>
      </c>
      <c r="C153" s="581">
        <v>3.07</v>
      </c>
      <c r="D153" s="581">
        <v>2.75</v>
      </c>
      <c r="E153" s="581">
        <v>2.52</v>
      </c>
      <c r="F153" s="460">
        <v>2.21</v>
      </c>
      <c r="G153" s="460">
        <v>1.95</v>
      </c>
      <c r="H153" s="474">
        <v>1.75</v>
      </c>
      <c r="I153" s="474">
        <v>1.5549999999999999</v>
      </c>
      <c r="J153" s="474">
        <v>1.375</v>
      </c>
      <c r="K153" s="474">
        <v>1.2050000000000001</v>
      </c>
      <c r="L153" s="963"/>
      <c r="M153" s="474">
        <v>1.0649999999999999</v>
      </c>
      <c r="N153" s="470">
        <v>0.92500000000000004</v>
      </c>
      <c r="O153" s="963"/>
      <c r="P153" s="471">
        <v>0.79500000000000004</v>
      </c>
      <c r="Q153" s="476">
        <v>0.7</v>
      </c>
      <c r="R153" s="476">
        <v>0.625</v>
      </c>
      <c r="S153" s="476">
        <v>0.56499999999999995</v>
      </c>
      <c r="T153" s="476">
        <v>0.505</v>
      </c>
      <c r="U153" s="476">
        <v>0.44500000000000001</v>
      </c>
      <c r="V153" s="476">
        <v>0.3</v>
      </c>
      <c r="W153" s="477">
        <v>0</v>
      </c>
      <c r="X153" s="477">
        <v>0</v>
      </c>
      <c r="Y153" s="477">
        <v>0</v>
      </c>
      <c r="Z153" s="477">
        <v>0</v>
      </c>
      <c r="AA153" s="477">
        <v>0</v>
      </c>
      <c r="AB153" s="584">
        <f t="shared" si="50"/>
        <v>24.310000000000002</v>
      </c>
      <c r="AC153" s="1043">
        <f t="shared" si="51"/>
        <v>11.636363636363622</v>
      </c>
      <c r="AD153" s="1043">
        <f t="shared" si="52"/>
        <v>9.1269841269841159</v>
      </c>
      <c r="AE153" s="1043">
        <f t="shared" si="53"/>
        <v>14.027149321266963</v>
      </c>
      <c r="AF153" s="1043">
        <f t="shared" si="54"/>
        <v>13.33333333333333</v>
      </c>
      <c r="AG153" s="1043">
        <f t="shared" si="55"/>
        <v>11.428571428571432</v>
      </c>
      <c r="AH153" s="1043">
        <f t="shared" si="56"/>
        <v>12.540192926045023</v>
      </c>
      <c r="AI153" s="1043">
        <f t="shared" si="57"/>
        <v>13.090909090909086</v>
      </c>
      <c r="AJ153" s="1043">
        <f t="shared" si="58"/>
        <v>14.10788381742738</v>
      </c>
      <c r="AK153" s="1043">
        <f t="shared" si="59"/>
        <v>13.145539906103298</v>
      </c>
      <c r="AL153" s="1043">
        <f t="shared" si="60"/>
        <v>15.135135135135114</v>
      </c>
      <c r="AM153" s="1043">
        <f t="shared" si="61"/>
        <v>16.35220125786163</v>
      </c>
      <c r="AN153" s="1043">
        <f t="shared" si="62"/>
        <v>13.571428571428591</v>
      </c>
      <c r="AO153" s="1043">
        <f t="shared" si="63"/>
        <v>11.999999999999989</v>
      </c>
      <c r="AP153" s="1043">
        <f t="shared" si="64"/>
        <v>10.619469026548689</v>
      </c>
      <c r="AQ153" s="1043">
        <f t="shared" si="65"/>
        <v>11.88118811881187</v>
      </c>
      <c r="AR153" s="1043">
        <f t="shared" si="66"/>
        <v>13.483146067415719</v>
      </c>
      <c r="AS153" s="1043">
        <f t="shared" si="67"/>
        <v>48.333333333333343</v>
      </c>
      <c r="AT153" s="1043" t="str">
        <f t="shared" si="68"/>
        <v>n/a</v>
      </c>
      <c r="AU153" s="1043" t="str">
        <f t="shared" si="69"/>
        <v>n/a</v>
      </c>
      <c r="AV153" s="1043" t="str">
        <f t="shared" si="70"/>
        <v>n/a</v>
      </c>
      <c r="AW153" s="1043" t="str">
        <f t="shared" si="71"/>
        <v>n/a</v>
      </c>
      <c r="AX153" s="1043" t="str">
        <f t="shared" si="72"/>
        <v>n/a</v>
      </c>
      <c r="AY153" s="1043">
        <f t="shared" si="73"/>
        <v>14.930166417502306</v>
      </c>
      <c r="AZ153" s="1043">
        <f t="shared" si="74"/>
        <v>8.7726438202655537</v>
      </c>
    </row>
    <row r="154" spans="1:52" ht="11.25" customHeight="1" x14ac:dyDescent="0.2">
      <c r="A154" s="461" t="s">
        <v>1019</v>
      </c>
      <c r="B154" s="820" t="s">
        <v>1020</v>
      </c>
      <c r="C154" s="581">
        <v>0.96</v>
      </c>
      <c r="D154" s="581">
        <v>0.92</v>
      </c>
      <c r="E154" s="581">
        <v>0.9</v>
      </c>
      <c r="F154" s="460">
        <v>0.82</v>
      </c>
      <c r="G154" s="460">
        <v>0.70000000000000007</v>
      </c>
      <c r="H154" s="581">
        <v>0.6</v>
      </c>
      <c r="I154" s="581">
        <v>0.5</v>
      </c>
      <c r="J154" s="581">
        <v>0.36</v>
      </c>
      <c r="K154" s="581">
        <v>0.16</v>
      </c>
      <c r="L154" s="888"/>
      <c r="M154" s="463">
        <v>0</v>
      </c>
      <c r="N154" s="585">
        <v>0</v>
      </c>
      <c r="O154" s="888"/>
      <c r="P154" s="464">
        <v>0</v>
      </c>
      <c r="Q154" s="583">
        <v>0</v>
      </c>
      <c r="R154" s="583">
        <v>0.7</v>
      </c>
      <c r="S154" s="587">
        <v>0.98</v>
      </c>
      <c r="T154" s="587">
        <v>0.88</v>
      </c>
      <c r="U154" s="587">
        <v>0.73</v>
      </c>
      <c r="V154" s="583">
        <v>0.64</v>
      </c>
      <c r="W154" s="587">
        <v>0.64</v>
      </c>
      <c r="X154" s="587">
        <v>0.4</v>
      </c>
      <c r="Y154" s="587">
        <v>0.33500000000000002</v>
      </c>
      <c r="Z154" s="587">
        <v>0.30499999999999999</v>
      </c>
      <c r="AA154" s="587">
        <v>0.27500000000000002</v>
      </c>
      <c r="AB154" s="584">
        <f t="shared" si="50"/>
        <v>11.805000000000003</v>
      </c>
      <c r="AC154" s="1043">
        <f t="shared" si="51"/>
        <v>4.3478260869565188</v>
      </c>
      <c r="AD154" s="1043">
        <f t="shared" si="52"/>
        <v>2.2222222222222143</v>
      </c>
      <c r="AE154" s="1043">
        <f t="shared" si="53"/>
        <v>9.7560975609756184</v>
      </c>
      <c r="AF154" s="1043">
        <f t="shared" si="54"/>
        <v>17.142857142857125</v>
      </c>
      <c r="AG154" s="1043">
        <f t="shared" si="55"/>
        <v>16.666666666666675</v>
      </c>
      <c r="AH154" s="1043">
        <f t="shared" si="56"/>
        <v>19.999999999999996</v>
      </c>
      <c r="AI154" s="1043">
        <f t="shared" si="57"/>
        <v>38.888888888888886</v>
      </c>
      <c r="AJ154" s="1043">
        <f t="shared" si="58"/>
        <v>125</v>
      </c>
      <c r="AK154" s="1043" t="str">
        <f t="shared" si="59"/>
        <v>n/a</v>
      </c>
      <c r="AL154" s="1043" t="str">
        <f t="shared" si="60"/>
        <v>n/a</v>
      </c>
      <c r="AM154" s="1043" t="str">
        <f t="shared" si="61"/>
        <v>n/a</v>
      </c>
      <c r="AN154" s="1043" t="str">
        <f t="shared" si="62"/>
        <v>n/a</v>
      </c>
      <c r="AO154" s="1043">
        <f t="shared" si="63"/>
        <v>-100</v>
      </c>
      <c r="AP154" s="1043">
        <f t="shared" si="64"/>
        <v>-28.571428571428569</v>
      </c>
      <c r="AQ154" s="1043">
        <f t="shared" si="65"/>
        <v>11.363636363636353</v>
      </c>
      <c r="AR154" s="1043">
        <f t="shared" si="66"/>
        <v>20.547945205479444</v>
      </c>
      <c r="AS154" s="1043">
        <f t="shared" si="67"/>
        <v>14.0625</v>
      </c>
      <c r="AT154" s="1043">
        <f t="shared" si="68"/>
        <v>0</v>
      </c>
      <c r="AU154" s="1043">
        <f t="shared" si="69"/>
        <v>59.999999999999986</v>
      </c>
      <c r="AV154" s="1043">
        <f t="shared" si="70"/>
        <v>19.402985074626855</v>
      </c>
      <c r="AW154" s="1043">
        <f t="shared" si="71"/>
        <v>9.8360655737705027</v>
      </c>
      <c r="AX154" s="1043">
        <f t="shared" si="72"/>
        <v>10.909090909090891</v>
      </c>
      <c r="AY154" s="1043">
        <f t="shared" si="73"/>
        <v>13.976408506874582</v>
      </c>
      <c r="AZ154" s="1043">
        <f t="shared" si="74"/>
        <v>42.335888965074936</v>
      </c>
    </row>
    <row r="155" spans="1:52" ht="11.25" customHeight="1" x14ac:dyDescent="0.2">
      <c r="A155" s="821" t="s">
        <v>495</v>
      </c>
      <c r="B155" s="820" t="s">
        <v>496</v>
      </c>
      <c r="C155" s="581">
        <v>1.84</v>
      </c>
      <c r="D155" s="581">
        <v>1.69</v>
      </c>
      <c r="E155" s="581">
        <v>1.55</v>
      </c>
      <c r="F155" s="460">
        <v>1.39</v>
      </c>
      <c r="G155" s="460">
        <v>1.26</v>
      </c>
      <c r="H155" s="581">
        <v>1.1850000000000001</v>
      </c>
      <c r="I155" s="581">
        <v>1.115</v>
      </c>
      <c r="J155" s="581">
        <v>1.0533333333333332</v>
      </c>
      <c r="K155" s="581">
        <v>1.0133333333333334</v>
      </c>
      <c r="L155" s="888"/>
      <c r="M155" s="581">
        <v>0.94666666666666666</v>
      </c>
      <c r="N155" s="459">
        <v>0.9</v>
      </c>
      <c r="O155" s="888"/>
      <c r="P155" s="586">
        <v>0.86</v>
      </c>
      <c r="Q155" s="587">
        <v>0.82666666666666666</v>
      </c>
      <c r="R155" s="587">
        <v>0.8</v>
      </c>
      <c r="S155" s="587">
        <v>0.78</v>
      </c>
      <c r="T155" s="587">
        <v>0.76666666666666661</v>
      </c>
      <c r="U155" s="587">
        <v>0.7533333333333333</v>
      </c>
      <c r="V155" s="587">
        <v>0.74</v>
      </c>
      <c r="W155" s="583">
        <v>0.73333333333333339</v>
      </c>
      <c r="X155" s="583">
        <v>0.73333333333333339</v>
      </c>
      <c r="Y155" s="587">
        <v>0.72666666666666668</v>
      </c>
      <c r="Z155" s="587">
        <v>0.70666666666666667</v>
      </c>
      <c r="AA155" s="587">
        <v>0.68</v>
      </c>
      <c r="AB155" s="584">
        <f t="shared" si="50"/>
        <v>23.05</v>
      </c>
      <c r="AC155" s="1043">
        <f t="shared" si="51"/>
        <v>8.875739644970416</v>
      </c>
      <c r="AD155" s="1043">
        <f t="shared" si="52"/>
        <v>9.0322580645161299</v>
      </c>
      <c r="AE155" s="1043">
        <f t="shared" si="53"/>
        <v>11.510791366906492</v>
      </c>
      <c r="AF155" s="1043">
        <f t="shared" si="54"/>
        <v>10.317460317460302</v>
      </c>
      <c r="AG155" s="1043">
        <f t="shared" si="55"/>
        <v>6.3291139240506222</v>
      </c>
      <c r="AH155" s="1043">
        <f t="shared" si="56"/>
        <v>6.2780269058295923</v>
      </c>
      <c r="AI155" s="1043">
        <f t="shared" si="57"/>
        <v>5.8544303797468444</v>
      </c>
      <c r="AJ155" s="1043">
        <f t="shared" si="58"/>
        <v>3.9473684210526105</v>
      </c>
      <c r="AK155" s="1043">
        <f t="shared" si="59"/>
        <v>7.0422535211267734</v>
      </c>
      <c r="AL155" s="1043">
        <f t="shared" si="60"/>
        <v>5.1851851851851816</v>
      </c>
      <c r="AM155" s="1043">
        <f t="shared" si="61"/>
        <v>4.6511627906976827</v>
      </c>
      <c r="AN155" s="1043">
        <f t="shared" si="62"/>
        <v>4.0322580645161255</v>
      </c>
      <c r="AO155" s="1043">
        <f t="shared" si="63"/>
        <v>3.3333333333333215</v>
      </c>
      <c r="AP155" s="1043">
        <f t="shared" si="64"/>
        <v>2.5641025641025772</v>
      </c>
      <c r="AQ155" s="1043">
        <f t="shared" si="65"/>
        <v>1.7391304347826209</v>
      </c>
      <c r="AR155" s="1043">
        <f t="shared" si="66"/>
        <v>1.7699115044247815</v>
      </c>
      <c r="AS155" s="1043">
        <f t="shared" si="67"/>
        <v>1.8018018018018056</v>
      </c>
      <c r="AT155" s="1043">
        <f t="shared" si="68"/>
        <v>0.90909090909090384</v>
      </c>
      <c r="AU155" s="1043">
        <f t="shared" si="69"/>
        <v>0</v>
      </c>
      <c r="AV155" s="1043">
        <f t="shared" si="70"/>
        <v>0.91743119266056716</v>
      </c>
      <c r="AW155" s="1043">
        <f t="shared" si="71"/>
        <v>2.8301886792452935</v>
      </c>
      <c r="AX155" s="1043">
        <f t="shared" si="72"/>
        <v>3.9215686274509665</v>
      </c>
      <c r="AY155" s="1043">
        <f t="shared" si="73"/>
        <v>4.6746639833159831</v>
      </c>
      <c r="AZ155" s="1043">
        <f t="shared" si="74"/>
        <v>3.1952313296830352</v>
      </c>
    </row>
    <row r="156" spans="1:52" ht="11.25" customHeight="1" x14ac:dyDescent="0.2">
      <c r="A156" s="444" t="s">
        <v>173</v>
      </c>
      <c r="B156" s="805" t="s">
        <v>174</v>
      </c>
      <c r="C156" s="581">
        <v>0.53</v>
      </c>
      <c r="D156" s="581">
        <v>0.5</v>
      </c>
      <c r="E156" s="581">
        <v>0.48749999999999999</v>
      </c>
      <c r="F156" s="460">
        <v>0.45833333333333331</v>
      </c>
      <c r="G156" s="460">
        <v>0.42499999999999999</v>
      </c>
      <c r="H156" s="451">
        <v>0.40833333333333338</v>
      </c>
      <c r="I156" s="451">
        <v>0.38750000000000001</v>
      </c>
      <c r="J156" s="452">
        <v>0.375</v>
      </c>
      <c r="K156" s="451">
        <v>0.35416666666666669</v>
      </c>
      <c r="L156" s="951">
        <v>0</v>
      </c>
      <c r="M156" s="451">
        <v>0.3125</v>
      </c>
      <c r="N156" s="449">
        <v>0.27486111111111106</v>
      </c>
      <c r="O156" s="951">
        <v>0</v>
      </c>
      <c r="P156" s="454">
        <v>0.24888888888888891</v>
      </c>
      <c r="Q156" s="456">
        <v>0.24305555555555558</v>
      </c>
      <c r="R156" s="456">
        <v>0.23430555555555552</v>
      </c>
      <c r="S156" s="456">
        <v>0.20243055555555559</v>
      </c>
      <c r="T156" s="456">
        <v>0.18576388888888892</v>
      </c>
      <c r="U156" s="456">
        <v>0.17592592592592596</v>
      </c>
      <c r="V156" s="456">
        <v>0.16377314814814811</v>
      </c>
      <c r="W156" s="456">
        <v>0.13773148148148148</v>
      </c>
      <c r="X156" s="456">
        <v>0.11805555555555558</v>
      </c>
      <c r="Y156" s="456">
        <v>0.10879629629629628</v>
      </c>
      <c r="Z156" s="456">
        <v>9.6643518518518531E-2</v>
      </c>
      <c r="AA156" s="456">
        <v>7.9861111111111119E-2</v>
      </c>
      <c r="AB156" s="584">
        <f t="shared" si="50"/>
        <v>6.5084259259259243</v>
      </c>
      <c r="AC156" s="1043">
        <f t="shared" si="51"/>
        <v>6.0000000000000053</v>
      </c>
      <c r="AD156" s="1043">
        <f t="shared" si="52"/>
        <v>2.5641025641025772</v>
      </c>
      <c r="AE156" s="1043">
        <f t="shared" si="53"/>
        <v>6.3636363636363713</v>
      </c>
      <c r="AF156" s="1043">
        <f t="shared" si="54"/>
        <v>7.8431372549019551</v>
      </c>
      <c r="AG156" s="1043">
        <f t="shared" si="55"/>
        <v>4.0816326530612068</v>
      </c>
      <c r="AH156" s="1043">
        <f t="shared" si="56"/>
        <v>5.3763440860215228</v>
      </c>
      <c r="AI156" s="1043">
        <f t="shared" si="57"/>
        <v>3.3333333333333437</v>
      </c>
      <c r="AJ156" s="1043">
        <f t="shared" si="58"/>
        <v>5.8823529411764719</v>
      </c>
      <c r="AK156" s="1043">
        <f t="shared" si="59"/>
        <v>13.33333333333333</v>
      </c>
      <c r="AL156" s="1043">
        <f t="shared" si="60"/>
        <v>13.69378473976759</v>
      </c>
      <c r="AM156" s="1043">
        <f t="shared" si="61"/>
        <v>10.435267857142815</v>
      </c>
      <c r="AN156" s="1043">
        <f t="shared" si="62"/>
        <v>2.4000000000000021</v>
      </c>
      <c r="AO156" s="1043">
        <f t="shared" si="63"/>
        <v>3.7344398340249274</v>
      </c>
      <c r="AP156" s="1043">
        <f t="shared" si="64"/>
        <v>15.746140651800999</v>
      </c>
      <c r="AQ156" s="1043">
        <f t="shared" si="65"/>
        <v>8.9719626168224273</v>
      </c>
      <c r="AR156" s="1043">
        <f t="shared" si="66"/>
        <v>5.5921052631578982</v>
      </c>
      <c r="AS156" s="1043">
        <f t="shared" si="67"/>
        <v>7.4204946996466958</v>
      </c>
      <c r="AT156" s="1043">
        <f t="shared" si="68"/>
        <v>18.907563025210059</v>
      </c>
      <c r="AU156" s="1043">
        <f t="shared" si="69"/>
        <v>16.66666666666665</v>
      </c>
      <c r="AV156" s="1043">
        <f t="shared" si="70"/>
        <v>8.5106382978723758</v>
      </c>
      <c r="AW156" s="1043">
        <f t="shared" si="71"/>
        <v>12.574850299401174</v>
      </c>
      <c r="AX156" s="1043">
        <f t="shared" si="72"/>
        <v>21.014492753623195</v>
      </c>
      <c r="AY156" s="1043">
        <f t="shared" si="73"/>
        <v>9.1111945106683461</v>
      </c>
      <c r="AZ156" s="1043">
        <f t="shared" si="74"/>
        <v>5.4583684286475522</v>
      </c>
    </row>
    <row r="157" spans="1:52" ht="11.25" customHeight="1" x14ac:dyDescent="0.2">
      <c r="A157" s="479" t="s">
        <v>1001</v>
      </c>
      <c r="B157" s="468" t="s">
        <v>1002</v>
      </c>
      <c r="C157" s="581">
        <v>3.32</v>
      </c>
      <c r="D157" s="581">
        <v>3.29</v>
      </c>
      <c r="E157" s="581">
        <v>3.17</v>
      </c>
      <c r="F157" s="460">
        <v>3.06</v>
      </c>
      <c r="G157" s="1140">
        <v>3</v>
      </c>
      <c r="H157" s="581">
        <v>2.95</v>
      </c>
      <c r="I157" s="581">
        <v>2.78</v>
      </c>
      <c r="J157" s="581">
        <v>2.61</v>
      </c>
      <c r="K157" s="581">
        <v>2.4500000000000002</v>
      </c>
      <c r="L157" s="888"/>
      <c r="M157" s="581">
        <v>2.17</v>
      </c>
      <c r="N157" s="459">
        <v>1.92</v>
      </c>
      <c r="O157" s="997"/>
      <c r="P157" s="464">
        <v>1.8</v>
      </c>
      <c r="Q157" s="583">
        <v>2.2999999999999998</v>
      </c>
      <c r="R157" s="587">
        <v>2.79</v>
      </c>
      <c r="S157" s="587">
        <v>2.73</v>
      </c>
      <c r="T157" s="587">
        <v>2.6150000000000002</v>
      </c>
      <c r="U157" s="583">
        <v>2.54</v>
      </c>
      <c r="V157" s="583">
        <v>2.54</v>
      </c>
      <c r="W157" s="587">
        <v>2.54</v>
      </c>
      <c r="X157" s="587">
        <v>2.5150000000000001</v>
      </c>
      <c r="Y157" s="587">
        <v>2.3925000000000001</v>
      </c>
      <c r="Z157" s="587">
        <v>2.2075</v>
      </c>
      <c r="AA157" s="587">
        <v>2.0649999999999999</v>
      </c>
      <c r="AB157" s="584">
        <f t="shared" si="50"/>
        <v>59.754999999999988</v>
      </c>
      <c r="AC157" s="1043">
        <f t="shared" si="51"/>
        <v>0.91185410334346795</v>
      </c>
      <c r="AD157" s="1043">
        <f t="shared" si="52"/>
        <v>3.7854889589905349</v>
      </c>
      <c r="AE157" s="1043">
        <f t="shared" si="53"/>
        <v>3.5947712418300526</v>
      </c>
      <c r="AF157" s="1043">
        <f t="shared" si="54"/>
        <v>2.0000000000000018</v>
      </c>
      <c r="AG157" s="1043">
        <f t="shared" si="55"/>
        <v>1.6949152542372836</v>
      </c>
      <c r="AH157" s="1043">
        <f t="shared" si="56"/>
        <v>6.1151079136690711</v>
      </c>
      <c r="AI157" s="1043">
        <f t="shared" si="57"/>
        <v>6.5134099616858121</v>
      </c>
      <c r="AJ157" s="1043">
        <f t="shared" si="58"/>
        <v>6.5306122448979487</v>
      </c>
      <c r="AK157" s="1043">
        <f t="shared" si="59"/>
        <v>12.903225806451623</v>
      </c>
      <c r="AL157" s="1043">
        <f t="shared" si="60"/>
        <v>13.020833333333325</v>
      </c>
      <c r="AM157" s="1043">
        <f t="shared" si="61"/>
        <v>6.6666666666666652</v>
      </c>
      <c r="AN157" s="1043">
        <f t="shared" si="62"/>
        <v>-21.739130434782606</v>
      </c>
      <c r="AO157" s="1043">
        <f t="shared" si="63"/>
        <v>-17.562724014336929</v>
      </c>
      <c r="AP157" s="1043">
        <f t="shared" si="64"/>
        <v>2.19780219780219</v>
      </c>
      <c r="AQ157" s="1043">
        <f t="shared" si="65"/>
        <v>4.3977055449330615</v>
      </c>
      <c r="AR157" s="1043">
        <f t="shared" si="66"/>
        <v>2.952755905511828</v>
      </c>
      <c r="AS157" s="1043">
        <f t="shared" si="67"/>
        <v>0</v>
      </c>
      <c r="AT157" s="1043">
        <f t="shared" si="68"/>
        <v>0</v>
      </c>
      <c r="AU157" s="1043">
        <f t="shared" si="69"/>
        <v>0.99403578528827197</v>
      </c>
      <c r="AV157" s="1043">
        <f t="shared" si="70"/>
        <v>5.1201671891327072</v>
      </c>
      <c r="AW157" s="1043">
        <f t="shared" si="71"/>
        <v>8.3805209513023726</v>
      </c>
      <c r="AX157" s="1043">
        <f t="shared" si="72"/>
        <v>6.9007263922518103</v>
      </c>
      <c r="AY157" s="1043">
        <f t="shared" si="73"/>
        <v>2.517215681918568</v>
      </c>
      <c r="AZ157" s="1043">
        <f t="shared" si="74"/>
        <v>8.0400466925161869</v>
      </c>
    </row>
    <row r="158" spans="1:52" ht="11.25" customHeight="1" x14ac:dyDescent="0.2">
      <c r="A158" s="540" t="s">
        <v>4561</v>
      </c>
      <c r="B158" s="820" t="s">
        <v>4551</v>
      </c>
      <c r="C158" s="581">
        <v>2.66</v>
      </c>
      <c r="D158" s="581">
        <v>2.5649999999999999</v>
      </c>
      <c r="E158" s="581">
        <v>2.42</v>
      </c>
      <c r="F158" s="460">
        <v>2.1900000000000004</v>
      </c>
      <c r="G158" s="584">
        <v>1.7150000000000001</v>
      </c>
      <c r="H158" s="498">
        <v>1.7</v>
      </c>
      <c r="I158" s="498">
        <v>1.7</v>
      </c>
      <c r="J158" s="498">
        <v>1.7</v>
      </c>
      <c r="K158" s="498">
        <v>1.7</v>
      </c>
      <c r="L158" s="1004"/>
      <c r="M158" s="498">
        <v>1.7</v>
      </c>
      <c r="N158" s="501">
        <v>1.7</v>
      </c>
      <c r="O158" s="1099"/>
      <c r="P158" s="501">
        <v>1.7</v>
      </c>
      <c r="Q158" s="539">
        <v>1.7</v>
      </c>
      <c r="R158" s="587">
        <v>1.7</v>
      </c>
      <c r="S158" s="587">
        <v>0.878</v>
      </c>
      <c r="T158" s="499">
        <v>0</v>
      </c>
      <c r="U158" s="499">
        <v>0</v>
      </c>
      <c r="V158" s="499">
        <v>0</v>
      </c>
      <c r="W158" s="499">
        <v>0</v>
      </c>
      <c r="X158" s="499">
        <v>0</v>
      </c>
      <c r="Y158" s="499">
        <v>0</v>
      </c>
      <c r="Z158" s="499">
        <v>0</v>
      </c>
      <c r="AA158" s="499">
        <v>0</v>
      </c>
      <c r="AB158" s="584">
        <f t="shared" si="50"/>
        <v>27.727999999999994</v>
      </c>
      <c r="AC158" s="1043">
        <f t="shared" si="51"/>
        <v>3.7037037037037202</v>
      </c>
      <c r="AD158" s="1043">
        <f t="shared" si="52"/>
        <v>5.9917355371900793</v>
      </c>
      <c r="AE158" s="1043">
        <f t="shared" si="53"/>
        <v>10.502283105022814</v>
      </c>
      <c r="AF158" s="1043">
        <f t="shared" si="54"/>
        <v>27.696793002915477</v>
      </c>
      <c r="AG158" s="1043">
        <f t="shared" si="55"/>
        <v>0.88235294117646745</v>
      </c>
      <c r="AH158" s="1043">
        <f t="shared" si="56"/>
        <v>0</v>
      </c>
      <c r="AI158" s="1043">
        <f t="shared" si="57"/>
        <v>0</v>
      </c>
      <c r="AJ158" s="1043">
        <f t="shared" si="58"/>
        <v>0</v>
      </c>
      <c r="AK158" s="1043">
        <f t="shared" si="59"/>
        <v>0</v>
      </c>
      <c r="AL158" s="1043">
        <f t="shared" si="60"/>
        <v>0</v>
      </c>
      <c r="AM158" s="1043">
        <f t="shared" si="61"/>
        <v>0</v>
      </c>
      <c r="AN158" s="1043">
        <f t="shared" si="62"/>
        <v>0</v>
      </c>
      <c r="AO158" s="1043">
        <f t="shared" si="63"/>
        <v>0</v>
      </c>
      <c r="AP158" s="1043">
        <f t="shared" si="64"/>
        <v>93.621867881548965</v>
      </c>
      <c r="AQ158" s="1043" t="str">
        <f t="shared" si="65"/>
        <v>n/a</v>
      </c>
      <c r="AR158" s="1043" t="str">
        <f t="shared" si="66"/>
        <v>n/a</v>
      </c>
      <c r="AS158" s="1043" t="str">
        <f t="shared" si="67"/>
        <v>n/a</v>
      </c>
      <c r="AT158" s="1043" t="str">
        <f t="shared" si="68"/>
        <v>n/a</v>
      </c>
      <c r="AU158" s="1043" t="str">
        <f t="shared" si="69"/>
        <v>n/a</v>
      </c>
      <c r="AV158" s="1043" t="str">
        <f t="shared" si="70"/>
        <v>n/a</v>
      </c>
      <c r="AW158" s="1043" t="str">
        <f t="shared" si="71"/>
        <v>n/a</v>
      </c>
      <c r="AX158" s="1043" t="str">
        <f t="shared" si="72"/>
        <v>n/a</v>
      </c>
      <c r="AY158" s="1043">
        <f t="shared" si="73"/>
        <v>10.171338297968394</v>
      </c>
      <c r="AZ158" s="1043">
        <f t="shared" si="74"/>
        <v>25.183137799353272</v>
      </c>
    </row>
    <row r="159" spans="1:52" ht="11.25" customHeight="1" x14ac:dyDescent="0.2">
      <c r="A159" s="540" t="s">
        <v>4487</v>
      </c>
      <c r="B159" s="820" t="s">
        <v>4485</v>
      </c>
      <c r="C159" s="581">
        <v>1.0900000000000001</v>
      </c>
      <c r="D159" s="581">
        <v>0.95</v>
      </c>
      <c r="E159" s="581">
        <v>0.83</v>
      </c>
      <c r="F159" s="460">
        <v>0.71</v>
      </c>
      <c r="G159" s="450">
        <v>0.59</v>
      </c>
      <c r="H159" s="581">
        <v>0.14000000000000001</v>
      </c>
      <c r="I159" s="498">
        <v>0</v>
      </c>
      <c r="J159" s="498">
        <v>0</v>
      </c>
      <c r="K159" s="498">
        <v>0</v>
      </c>
      <c r="L159" s="1004"/>
      <c r="M159" s="498">
        <v>0</v>
      </c>
      <c r="N159" s="501">
        <v>0</v>
      </c>
      <c r="O159" s="1004"/>
      <c r="P159" s="501">
        <v>0</v>
      </c>
      <c r="Q159" s="539">
        <v>0</v>
      </c>
      <c r="R159" s="499">
        <v>0</v>
      </c>
      <c r="S159" s="499">
        <v>0</v>
      </c>
      <c r="T159" s="499">
        <v>0</v>
      </c>
      <c r="U159" s="499">
        <v>0</v>
      </c>
      <c r="V159" s="499">
        <v>0</v>
      </c>
      <c r="W159" s="499">
        <v>0</v>
      </c>
      <c r="X159" s="499">
        <v>0</v>
      </c>
      <c r="Y159" s="499">
        <v>0</v>
      </c>
      <c r="Z159" s="499">
        <v>0</v>
      </c>
      <c r="AA159" s="499">
        <v>0</v>
      </c>
      <c r="AB159" s="584">
        <f t="shared" si="50"/>
        <v>4.3099999999999996</v>
      </c>
      <c r="AC159" s="1043">
        <f t="shared" si="51"/>
        <v>14.736842105263182</v>
      </c>
      <c r="AD159" s="1043">
        <f t="shared" si="52"/>
        <v>14.457831325301207</v>
      </c>
      <c r="AE159" s="1043">
        <f t="shared" si="53"/>
        <v>16.901408450704224</v>
      </c>
      <c r="AF159" s="1043">
        <f t="shared" si="54"/>
        <v>20.338983050847446</v>
      </c>
      <c r="AG159" s="1043">
        <f t="shared" si="55"/>
        <v>321.42857142857133</v>
      </c>
      <c r="AH159" s="1043" t="str">
        <f t="shared" si="56"/>
        <v>n/a</v>
      </c>
      <c r="AI159" s="1043" t="str">
        <f t="shared" si="57"/>
        <v>n/a</v>
      </c>
      <c r="AJ159" s="1043" t="str">
        <f t="shared" si="58"/>
        <v>n/a</v>
      </c>
      <c r="AK159" s="1043" t="str">
        <f t="shared" si="59"/>
        <v>n/a</v>
      </c>
      <c r="AL159" s="1043" t="str">
        <f t="shared" si="60"/>
        <v>n/a</v>
      </c>
      <c r="AM159" s="1043" t="str">
        <f t="shared" si="61"/>
        <v>n/a</v>
      </c>
      <c r="AN159" s="1043" t="str">
        <f t="shared" si="62"/>
        <v>n/a</v>
      </c>
      <c r="AO159" s="1043" t="str">
        <f t="shared" si="63"/>
        <v>n/a</v>
      </c>
      <c r="AP159" s="1043" t="str">
        <f t="shared" si="64"/>
        <v>n/a</v>
      </c>
      <c r="AQ159" s="1043" t="str">
        <f t="shared" si="65"/>
        <v>n/a</v>
      </c>
      <c r="AR159" s="1043" t="str">
        <f t="shared" si="66"/>
        <v>n/a</v>
      </c>
      <c r="AS159" s="1043" t="str">
        <f t="shared" si="67"/>
        <v>n/a</v>
      </c>
      <c r="AT159" s="1043" t="str">
        <f t="shared" si="68"/>
        <v>n/a</v>
      </c>
      <c r="AU159" s="1043" t="str">
        <f t="shared" si="69"/>
        <v>n/a</v>
      </c>
      <c r="AV159" s="1043" t="str">
        <f t="shared" si="70"/>
        <v>n/a</v>
      </c>
      <c r="AW159" s="1043" t="str">
        <f t="shared" si="71"/>
        <v>n/a</v>
      </c>
      <c r="AX159" s="1043" t="str">
        <f t="shared" si="72"/>
        <v>n/a</v>
      </c>
      <c r="AY159" s="1043">
        <f t="shared" si="73"/>
        <v>77.572727272137485</v>
      </c>
      <c r="AZ159" s="1043">
        <f t="shared" si="74"/>
        <v>136.33985265637813</v>
      </c>
    </row>
    <row r="160" spans="1:52" ht="11.25" customHeight="1" x14ac:dyDescent="0.2">
      <c r="A160" s="468" t="s">
        <v>1036</v>
      </c>
      <c r="B160" s="468" t="s">
        <v>1037</v>
      </c>
      <c r="C160" s="581">
        <v>1.47</v>
      </c>
      <c r="D160" s="581">
        <v>1.43</v>
      </c>
      <c r="E160" s="581">
        <v>1.38</v>
      </c>
      <c r="F160" s="460">
        <v>1.28</v>
      </c>
      <c r="G160" s="460">
        <v>1.1299999999999999</v>
      </c>
      <c r="H160" s="474">
        <v>0.99</v>
      </c>
      <c r="I160" s="474">
        <v>0.82</v>
      </c>
      <c r="J160" s="474">
        <v>0.74</v>
      </c>
      <c r="K160" s="474">
        <v>0.65</v>
      </c>
      <c r="L160" s="963"/>
      <c r="M160" s="474">
        <v>0.36</v>
      </c>
      <c r="N160" s="470">
        <v>0.18</v>
      </c>
      <c r="O160" s="963"/>
      <c r="P160" s="488">
        <v>0</v>
      </c>
      <c r="Q160" s="477">
        <v>0</v>
      </c>
      <c r="R160" s="477">
        <v>0</v>
      </c>
      <c r="S160" s="477">
        <v>0</v>
      </c>
      <c r="T160" s="477">
        <v>0</v>
      </c>
      <c r="U160" s="477">
        <v>0</v>
      </c>
      <c r="V160" s="477">
        <v>0</v>
      </c>
      <c r="W160" s="477">
        <v>0</v>
      </c>
      <c r="X160" s="477">
        <v>0</v>
      </c>
      <c r="Y160" s="477">
        <v>0</v>
      </c>
      <c r="Z160" s="477">
        <v>0</v>
      </c>
      <c r="AA160" s="477">
        <v>0</v>
      </c>
      <c r="AB160" s="584">
        <f t="shared" si="50"/>
        <v>10.43</v>
      </c>
      <c r="AC160" s="1043">
        <f t="shared" si="51"/>
        <v>2.7972027972027913</v>
      </c>
      <c r="AD160" s="1043">
        <f t="shared" si="52"/>
        <v>3.6231884057970953</v>
      </c>
      <c r="AE160" s="1043">
        <f t="shared" si="53"/>
        <v>7.8125</v>
      </c>
      <c r="AF160" s="1043">
        <f t="shared" si="54"/>
        <v>13.27433628318586</v>
      </c>
      <c r="AG160" s="1043">
        <f t="shared" si="55"/>
        <v>14.141414141414121</v>
      </c>
      <c r="AH160" s="1043">
        <f t="shared" si="56"/>
        <v>20.731707317073166</v>
      </c>
      <c r="AI160" s="1043">
        <f t="shared" si="57"/>
        <v>10.810810810810811</v>
      </c>
      <c r="AJ160" s="1043">
        <f t="shared" si="58"/>
        <v>13.846153846153841</v>
      </c>
      <c r="AK160" s="1043">
        <f t="shared" si="59"/>
        <v>80.555555555555557</v>
      </c>
      <c r="AL160" s="1043">
        <f t="shared" si="60"/>
        <v>100</v>
      </c>
      <c r="AM160" s="1043" t="str">
        <f t="shared" si="61"/>
        <v>n/a</v>
      </c>
      <c r="AN160" s="1043" t="str">
        <f t="shared" si="62"/>
        <v>n/a</v>
      </c>
      <c r="AO160" s="1043" t="str">
        <f t="shared" si="63"/>
        <v>n/a</v>
      </c>
      <c r="AP160" s="1043" t="str">
        <f t="shared" si="64"/>
        <v>n/a</v>
      </c>
      <c r="AQ160" s="1043" t="str">
        <f t="shared" si="65"/>
        <v>n/a</v>
      </c>
      <c r="AR160" s="1043" t="str">
        <f t="shared" si="66"/>
        <v>n/a</v>
      </c>
      <c r="AS160" s="1043" t="str">
        <f t="shared" si="67"/>
        <v>n/a</v>
      </c>
      <c r="AT160" s="1043" t="str">
        <f t="shared" si="68"/>
        <v>n/a</v>
      </c>
      <c r="AU160" s="1043" t="str">
        <f t="shared" si="69"/>
        <v>n/a</v>
      </c>
      <c r="AV160" s="1043" t="str">
        <f t="shared" si="70"/>
        <v>n/a</v>
      </c>
      <c r="AW160" s="1043" t="str">
        <f t="shared" si="71"/>
        <v>n/a</v>
      </c>
      <c r="AX160" s="1043" t="str">
        <f t="shared" si="72"/>
        <v>n/a</v>
      </c>
      <c r="AY160" s="1043">
        <f t="shared" si="73"/>
        <v>26.759286915719326</v>
      </c>
      <c r="AZ160" s="1043">
        <f t="shared" si="74"/>
        <v>34.197418770567864</v>
      </c>
    </row>
    <row r="161" spans="1:52" ht="11.25" customHeight="1" x14ac:dyDescent="0.2">
      <c r="A161" s="458" t="s">
        <v>1071</v>
      </c>
      <c r="B161" s="820" t="s">
        <v>1072</v>
      </c>
      <c r="C161" s="581">
        <v>1</v>
      </c>
      <c r="D161" s="581">
        <v>0.94</v>
      </c>
      <c r="E161" s="581">
        <v>0.89</v>
      </c>
      <c r="F161" s="460">
        <v>0.84</v>
      </c>
      <c r="G161" s="460">
        <v>0.79</v>
      </c>
      <c r="H161" s="581">
        <v>0.74</v>
      </c>
      <c r="I161" s="581">
        <v>0.7</v>
      </c>
      <c r="J161" s="581">
        <v>0.62250000000000005</v>
      </c>
      <c r="K161" s="581">
        <v>0.45</v>
      </c>
      <c r="L161" s="888"/>
      <c r="M161" s="463">
        <v>0</v>
      </c>
      <c r="N161" s="585">
        <v>0</v>
      </c>
      <c r="O161" s="888"/>
      <c r="P161" s="464">
        <v>0</v>
      </c>
      <c r="Q161" s="583">
        <v>0</v>
      </c>
      <c r="R161" s="583">
        <v>0</v>
      </c>
      <c r="S161" s="583">
        <v>0</v>
      </c>
      <c r="T161" s="583">
        <v>0</v>
      </c>
      <c r="U161" s="583">
        <v>0</v>
      </c>
      <c r="V161" s="583">
        <v>0</v>
      </c>
      <c r="W161" s="583">
        <v>0</v>
      </c>
      <c r="X161" s="583">
        <v>0</v>
      </c>
      <c r="Y161" s="583">
        <v>0</v>
      </c>
      <c r="Z161" s="583">
        <v>0</v>
      </c>
      <c r="AA161" s="583">
        <v>0</v>
      </c>
      <c r="AB161" s="584">
        <f t="shared" si="50"/>
        <v>6.972500000000001</v>
      </c>
      <c r="AC161" s="1043">
        <f t="shared" si="51"/>
        <v>6.3829787234042534</v>
      </c>
      <c r="AD161" s="1043">
        <f t="shared" si="52"/>
        <v>5.6179775280898792</v>
      </c>
      <c r="AE161" s="1043">
        <f t="shared" si="53"/>
        <v>5.9523809523809534</v>
      </c>
      <c r="AF161" s="1043">
        <f t="shared" si="54"/>
        <v>6.3291139240506222</v>
      </c>
      <c r="AG161" s="1043">
        <f t="shared" si="55"/>
        <v>6.7567567567567544</v>
      </c>
      <c r="AH161" s="1043">
        <f t="shared" si="56"/>
        <v>5.7142857142857162</v>
      </c>
      <c r="AI161" s="1043">
        <f t="shared" si="57"/>
        <v>12.449799196787126</v>
      </c>
      <c r="AJ161" s="1043">
        <f t="shared" si="58"/>
        <v>38.33333333333335</v>
      </c>
      <c r="AK161" s="1043" t="str">
        <f t="shared" si="59"/>
        <v>n/a</v>
      </c>
      <c r="AL161" s="1043" t="str">
        <f t="shared" si="60"/>
        <v>n/a</v>
      </c>
      <c r="AM161" s="1043" t="str">
        <f t="shared" si="61"/>
        <v>n/a</v>
      </c>
      <c r="AN161" s="1043" t="str">
        <f t="shared" si="62"/>
        <v>n/a</v>
      </c>
      <c r="AO161" s="1043" t="str">
        <f t="shared" si="63"/>
        <v>n/a</v>
      </c>
      <c r="AP161" s="1043" t="str">
        <f t="shared" si="64"/>
        <v>n/a</v>
      </c>
      <c r="AQ161" s="1043" t="str">
        <f t="shared" si="65"/>
        <v>n/a</v>
      </c>
      <c r="AR161" s="1043" t="str">
        <f t="shared" si="66"/>
        <v>n/a</v>
      </c>
      <c r="AS161" s="1043" t="str">
        <f t="shared" si="67"/>
        <v>n/a</v>
      </c>
      <c r="AT161" s="1043" t="str">
        <f t="shared" si="68"/>
        <v>n/a</v>
      </c>
      <c r="AU161" s="1043" t="str">
        <f t="shared" si="69"/>
        <v>n/a</v>
      </c>
      <c r="AV161" s="1043" t="str">
        <f t="shared" si="70"/>
        <v>n/a</v>
      </c>
      <c r="AW161" s="1043" t="str">
        <f t="shared" si="71"/>
        <v>n/a</v>
      </c>
      <c r="AX161" s="1043" t="str">
        <f t="shared" si="72"/>
        <v>n/a</v>
      </c>
      <c r="AY161" s="1043">
        <f t="shared" si="73"/>
        <v>10.942078266136082</v>
      </c>
      <c r="AZ161" s="1043">
        <f t="shared" si="74"/>
        <v>11.292910318784001</v>
      </c>
    </row>
    <row r="162" spans="1:52" ht="11.25" customHeight="1" x14ac:dyDescent="0.2">
      <c r="A162" s="461" t="s">
        <v>171</v>
      </c>
      <c r="B162" s="820" t="s">
        <v>172</v>
      </c>
      <c r="C162" s="581">
        <v>2.13</v>
      </c>
      <c r="D162" s="581">
        <v>2.0499999999999998</v>
      </c>
      <c r="E162" s="581">
        <v>1.8</v>
      </c>
      <c r="F162" s="460">
        <v>1.54</v>
      </c>
      <c r="G162" s="460">
        <v>1.44</v>
      </c>
      <c r="H162" s="581">
        <v>1.3</v>
      </c>
      <c r="I162" s="581">
        <v>1.1000000000000001</v>
      </c>
      <c r="J162" s="581">
        <v>0.94</v>
      </c>
      <c r="K162" s="581">
        <v>0.84</v>
      </c>
      <c r="L162" s="888"/>
      <c r="M162" s="581">
        <v>0.76</v>
      </c>
      <c r="N162" s="459">
        <v>0.7</v>
      </c>
      <c r="O162" s="888"/>
      <c r="P162" s="586">
        <v>0.66</v>
      </c>
      <c r="Q162" s="587">
        <v>0.63</v>
      </c>
      <c r="R162" s="587">
        <v>0.6</v>
      </c>
      <c r="S162" s="587">
        <v>0.56000000000000005</v>
      </c>
      <c r="T162" s="587">
        <v>0.52</v>
      </c>
      <c r="U162" s="587">
        <v>0.48</v>
      </c>
      <c r="V162" s="587">
        <v>0.47</v>
      </c>
      <c r="W162" s="587">
        <v>0.435</v>
      </c>
      <c r="X162" s="587">
        <v>0.42499999999999999</v>
      </c>
      <c r="Y162" s="587">
        <v>0.41499999999999998</v>
      </c>
      <c r="Z162" s="587">
        <v>0.38</v>
      </c>
      <c r="AA162" s="587">
        <v>0.34</v>
      </c>
      <c r="AB162" s="584">
        <f t="shared" si="50"/>
        <v>20.514999999999993</v>
      </c>
      <c r="AC162" s="1043">
        <f t="shared" si="51"/>
        <v>3.9024390243902474</v>
      </c>
      <c r="AD162" s="1043">
        <f t="shared" si="52"/>
        <v>13.888888888888884</v>
      </c>
      <c r="AE162" s="1043">
        <f t="shared" si="53"/>
        <v>16.883116883116877</v>
      </c>
      <c r="AF162" s="1043">
        <f t="shared" si="54"/>
        <v>6.944444444444442</v>
      </c>
      <c r="AG162" s="1043">
        <f t="shared" si="55"/>
        <v>10.769230769230752</v>
      </c>
      <c r="AH162" s="1043">
        <f t="shared" si="56"/>
        <v>18.181818181818166</v>
      </c>
      <c r="AI162" s="1043">
        <f t="shared" si="57"/>
        <v>17.021276595744705</v>
      </c>
      <c r="AJ162" s="1043">
        <f t="shared" si="58"/>
        <v>11.904761904761907</v>
      </c>
      <c r="AK162" s="1043">
        <f t="shared" si="59"/>
        <v>10.526315789473673</v>
      </c>
      <c r="AL162" s="1043">
        <f t="shared" si="60"/>
        <v>8.5714285714285854</v>
      </c>
      <c r="AM162" s="1043">
        <f t="shared" si="61"/>
        <v>6.0606060606060552</v>
      </c>
      <c r="AN162" s="1043">
        <f t="shared" si="62"/>
        <v>4.7619047619047672</v>
      </c>
      <c r="AO162" s="1043">
        <f t="shared" si="63"/>
        <v>5.0000000000000044</v>
      </c>
      <c r="AP162" s="1043">
        <f t="shared" si="64"/>
        <v>7.1428571428571397</v>
      </c>
      <c r="AQ162" s="1043">
        <f t="shared" si="65"/>
        <v>7.6923076923077094</v>
      </c>
      <c r="AR162" s="1043">
        <f t="shared" si="66"/>
        <v>8.3333333333333481</v>
      </c>
      <c r="AS162" s="1043">
        <f t="shared" si="67"/>
        <v>2.1276595744680771</v>
      </c>
      <c r="AT162" s="1043">
        <f t="shared" si="68"/>
        <v>8.045977011494255</v>
      </c>
      <c r="AU162" s="1043">
        <f t="shared" si="69"/>
        <v>2.3529411764705799</v>
      </c>
      <c r="AV162" s="1043">
        <f t="shared" si="70"/>
        <v>2.4096385542168752</v>
      </c>
      <c r="AW162" s="1043">
        <f t="shared" si="71"/>
        <v>9.210526315789469</v>
      </c>
      <c r="AX162" s="1043">
        <f t="shared" si="72"/>
        <v>11.764705882352944</v>
      </c>
      <c r="AY162" s="1043">
        <f t="shared" si="73"/>
        <v>8.7952808435954317</v>
      </c>
      <c r="AZ162" s="1043">
        <f t="shared" si="74"/>
        <v>4.7293881071598758</v>
      </c>
    </row>
    <row r="163" spans="1:52" ht="11.25" customHeight="1" x14ac:dyDescent="0.2">
      <c r="A163" s="1033" t="s">
        <v>4511</v>
      </c>
      <c r="B163" s="468" t="s">
        <v>4504</v>
      </c>
      <c r="C163" s="581">
        <v>1.76</v>
      </c>
      <c r="D163" s="581">
        <v>1.64</v>
      </c>
      <c r="E163" s="581">
        <v>1.5699999999999998</v>
      </c>
      <c r="F163" s="460">
        <v>1.27</v>
      </c>
      <c r="G163" s="478">
        <v>0.89999999999999991</v>
      </c>
      <c r="H163" s="581">
        <v>0.38</v>
      </c>
      <c r="I163" s="498">
        <v>0.1</v>
      </c>
      <c r="J163" s="498">
        <v>0.2</v>
      </c>
      <c r="K163" s="498">
        <v>0.2</v>
      </c>
      <c r="L163" s="1004"/>
      <c r="M163" s="498">
        <v>0.2</v>
      </c>
      <c r="N163" s="501">
        <v>0.2</v>
      </c>
      <c r="O163" s="1004"/>
      <c r="P163" s="501">
        <v>0.2</v>
      </c>
      <c r="Q163" s="539">
        <v>0.2</v>
      </c>
      <c r="R163" s="587">
        <v>0.2</v>
      </c>
      <c r="S163" s="499">
        <v>0.15</v>
      </c>
      <c r="T163" s="499">
        <v>0.15</v>
      </c>
      <c r="U163" s="499">
        <v>0.15</v>
      </c>
      <c r="V163" s="499">
        <v>0.15</v>
      </c>
      <c r="W163" s="499">
        <v>0.15</v>
      </c>
      <c r="X163" s="499">
        <v>0.15</v>
      </c>
      <c r="Y163" s="499">
        <v>0.15</v>
      </c>
      <c r="Z163" s="499">
        <v>0.15</v>
      </c>
      <c r="AA163" s="499">
        <v>0.15</v>
      </c>
      <c r="AB163" s="584">
        <f t="shared" si="50"/>
        <v>10.37</v>
      </c>
      <c r="AC163" s="1043">
        <f t="shared" si="51"/>
        <v>7.3170731707317138</v>
      </c>
      <c r="AD163" s="1043">
        <f t="shared" si="52"/>
        <v>4.4585987261146487</v>
      </c>
      <c r="AE163" s="1043">
        <f t="shared" si="53"/>
        <v>23.622047244094468</v>
      </c>
      <c r="AF163" s="1043">
        <f t="shared" si="54"/>
        <v>41.111111111111121</v>
      </c>
      <c r="AG163" s="1043">
        <f t="shared" si="55"/>
        <v>136.84210526315786</v>
      </c>
      <c r="AH163" s="1043">
        <f t="shared" si="56"/>
        <v>280</v>
      </c>
      <c r="AI163" s="1043">
        <f t="shared" si="57"/>
        <v>-50</v>
      </c>
      <c r="AJ163" s="1043">
        <f t="shared" si="58"/>
        <v>0</v>
      </c>
      <c r="AK163" s="1043">
        <f t="shared" si="59"/>
        <v>0</v>
      </c>
      <c r="AL163" s="1043">
        <f t="shared" si="60"/>
        <v>0</v>
      </c>
      <c r="AM163" s="1043">
        <f t="shared" si="61"/>
        <v>0</v>
      </c>
      <c r="AN163" s="1043">
        <f t="shared" si="62"/>
        <v>0</v>
      </c>
      <c r="AO163" s="1043">
        <f t="shared" si="63"/>
        <v>0</v>
      </c>
      <c r="AP163" s="1043">
        <f t="shared" si="64"/>
        <v>33.33333333333335</v>
      </c>
      <c r="AQ163" s="1043">
        <f t="shared" si="65"/>
        <v>0</v>
      </c>
      <c r="AR163" s="1043">
        <f t="shared" si="66"/>
        <v>0</v>
      </c>
      <c r="AS163" s="1043">
        <f t="shared" si="67"/>
        <v>0</v>
      </c>
      <c r="AT163" s="1043">
        <f t="shared" si="68"/>
        <v>0</v>
      </c>
      <c r="AU163" s="1043">
        <f t="shared" si="69"/>
        <v>0</v>
      </c>
      <c r="AV163" s="1043">
        <f t="shared" si="70"/>
        <v>0</v>
      </c>
      <c r="AW163" s="1043">
        <f t="shared" si="71"/>
        <v>0</v>
      </c>
      <c r="AX163" s="1043">
        <f t="shared" si="72"/>
        <v>0</v>
      </c>
      <c r="AY163" s="1043">
        <f t="shared" si="73"/>
        <v>21.667466765842871</v>
      </c>
      <c r="AZ163" s="1043">
        <f t="shared" si="74"/>
        <v>66.450796536150776</v>
      </c>
    </row>
    <row r="164" spans="1:52" ht="11.25" customHeight="1" x14ac:dyDescent="0.2">
      <c r="A164" s="821" t="s">
        <v>522</v>
      </c>
      <c r="B164" s="820" t="s">
        <v>523</v>
      </c>
      <c r="C164" s="581">
        <v>0.37319999999999998</v>
      </c>
      <c r="D164" s="581">
        <v>0.34666666666666668</v>
      </c>
      <c r="E164" s="581">
        <v>0.32</v>
      </c>
      <c r="F164" s="460">
        <v>0.29333333333333333</v>
      </c>
      <c r="G164" s="450">
        <v>0.26</v>
      </c>
      <c r="H164" s="463">
        <v>0.24</v>
      </c>
      <c r="I164" s="581">
        <v>0.23333333333333331</v>
      </c>
      <c r="J164" s="581">
        <v>0.21</v>
      </c>
      <c r="K164" s="581">
        <v>0.19666666666666666</v>
      </c>
      <c r="L164" s="888">
        <v>0</v>
      </c>
      <c r="M164" s="581">
        <v>0.18000000000000002</v>
      </c>
      <c r="N164" s="459">
        <v>0.14888999999999999</v>
      </c>
      <c r="O164" s="888">
        <v>0</v>
      </c>
      <c r="P164" s="586">
        <v>0.10888888888888888</v>
      </c>
      <c r="Q164" s="583">
        <v>9.7777777777777783E-2</v>
      </c>
      <c r="R164" s="587">
        <v>8.5555555555555551E-2</v>
      </c>
      <c r="S164" s="587">
        <v>0.06</v>
      </c>
      <c r="T164" s="587">
        <v>3.6666666666666667E-2</v>
      </c>
      <c r="U164" s="587">
        <v>2.388888888888889E-2</v>
      </c>
      <c r="V164" s="583">
        <v>2.2222222222222223E-2</v>
      </c>
      <c r="W164" s="583">
        <v>2.2222222222222223E-2</v>
      </c>
      <c r="X164" s="583">
        <v>2.2222222222222223E-2</v>
      </c>
      <c r="Y164" s="583">
        <v>4.4444444444444446E-2</v>
      </c>
      <c r="Z164" s="583">
        <v>6.6666666666666666E-2</v>
      </c>
      <c r="AA164" s="583">
        <v>6.6666666666666666E-2</v>
      </c>
      <c r="AB164" s="584">
        <f t="shared" si="50"/>
        <v>3.4593122222222235</v>
      </c>
      <c r="AC164" s="1043">
        <f t="shared" si="51"/>
        <v>7.6538461538461444</v>
      </c>
      <c r="AD164" s="1043">
        <f t="shared" si="52"/>
        <v>8.333333333333325</v>
      </c>
      <c r="AE164" s="1043">
        <f t="shared" si="53"/>
        <v>9.0909090909090828</v>
      </c>
      <c r="AF164" s="1043">
        <f t="shared" si="54"/>
        <v>12.820512820512819</v>
      </c>
      <c r="AG164" s="1043">
        <f t="shared" si="55"/>
        <v>8.3333333333333481</v>
      </c>
      <c r="AH164" s="1043">
        <f t="shared" si="56"/>
        <v>2.8571428571428692</v>
      </c>
      <c r="AI164" s="1043">
        <f t="shared" si="57"/>
        <v>11.111111111111093</v>
      </c>
      <c r="AJ164" s="1043">
        <f t="shared" si="58"/>
        <v>6.7796610169491567</v>
      </c>
      <c r="AK164" s="1043">
        <f t="shared" si="59"/>
        <v>9.2592592592592347</v>
      </c>
      <c r="AL164" s="1043">
        <f t="shared" si="60"/>
        <v>20.894620189401579</v>
      </c>
      <c r="AM164" s="1043">
        <f t="shared" si="61"/>
        <v>36.735714285714295</v>
      </c>
      <c r="AN164" s="1043">
        <f t="shared" si="62"/>
        <v>11.363636363636353</v>
      </c>
      <c r="AO164" s="1043">
        <f t="shared" si="63"/>
        <v>14.285714285714302</v>
      </c>
      <c r="AP164" s="1043">
        <f t="shared" si="64"/>
        <v>42.592592592592581</v>
      </c>
      <c r="AQ164" s="1043">
        <f t="shared" si="65"/>
        <v>63.636363636363626</v>
      </c>
      <c r="AR164" s="1043">
        <f t="shared" si="66"/>
        <v>53.488372093023237</v>
      </c>
      <c r="AS164" s="1043">
        <f t="shared" si="67"/>
        <v>7.4999999999999956</v>
      </c>
      <c r="AT164" s="1043">
        <f t="shared" si="68"/>
        <v>0</v>
      </c>
      <c r="AU164" s="1043">
        <f t="shared" si="69"/>
        <v>0</v>
      </c>
      <c r="AV164" s="1043">
        <f t="shared" si="70"/>
        <v>-50</v>
      </c>
      <c r="AW164" s="1043">
        <f t="shared" si="71"/>
        <v>-33.333333333333329</v>
      </c>
      <c r="AX164" s="1043">
        <f t="shared" si="72"/>
        <v>0</v>
      </c>
      <c r="AY164" s="1043">
        <f t="shared" si="73"/>
        <v>11.063763140432263</v>
      </c>
      <c r="AZ164" s="1043">
        <f t="shared" si="74"/>
        <v>24.42309783358213</v>
      </c>
    </row>
    <row r="165" spans="1:52" ht="11.25" customHeight="1" x14ac:dyDescent="0.2">
      <c r="A165" s="468" t="s">
        <v>181</v>
      </c>
      <c r="B165" s="468" t="s">
        <v>182</v>
      </c>
      <c r="C165" s="581">
        <v>3.4</v>
      </c>
      <c r="D165" s="581">
        <v>2.81</v>
      </c>
      <c r="E165" s="581">
        <v>2.5499999999999998</v>
      </c>
      <c r="F165" s="460">
        <v>2.0499999999999998</v>
      </c>
      <c r="G165" s="460">
        <v>1.62</v>
      </c>
      <c r="H165" s="474">
        <v>1.33</v>
      </c>
      <c r="I165" s="474">
        <v>1.05</v>
      </c>
      <c r="J165" s="474">
        <v>0.85</v>
      </c>
      <c r="K165" s="474">
        <v>0.77</v>
      </c>
      <c r="L165" s="963"/>
      <c r="M165" s="474">
        <v>0.64</v>
      </c>
      <c r="N165" s="470">
        <v>0.54</v>
      </c>
      <c r="O165" s="998" t="s">
        <v>89</v>
      </c>
      <c r="P165" s="471">
        <v>0.48</v>
      </c>
      <c r="Q165" s="476">
        <v>0.47</v>
      </c>
      <c r="R165" s="476">
        <v>0.46</v>
      </c>
      <c r="S165" s="476">
        <v>0.39</v>
      </c>
      <c r="T165" s="476">
        <v>0.35</v>
      </c>
      <c r="U165" s="476">
        <v>0.32</v>
      </c>
      <c r="V165" s="476">
        <v>0.28999999999999998</v>
      </c>
      <c r="W165" s="476">
        <v>0.27</v>
      </c>
      <c r="X165" s="476">
        <v>0.25</v>
      </c>
      <c r="Y165" s="476">
        <v>0.22</v>
      </c>
      <c r="Z165" s="476">
        <v>0.18667</v>
      </c>
      <c r="AA165" s="476">
        <v>3.6670000000000001E-2</v>
      </c>
      <c r="AB165" s="584">
        <f t="shared" si="50"/>
        <v>21.33334</v>
      </c>
      <c r="AC165" s="1043">
        <f t="shared" si="51"/>
        <v>20.996441281138779</v>
      </c>
      <c r="AD165" s="1043">
        <f t="shared" si="52"/>
        <v>10.196078431372557</v>
      </c>
      <c r="AE165" s="1043">
        <f t="shared" si="53"/>
        <v>24.390243902439025</v>
      </c>
      <c r="AF165" s="1043">
        <f t="shared" si="54"/>
        <v>26.543209876543195</v>
      </c>
      <c r="AG165" s="1043">
        <f t="shared" si="55"/>
        <v>21.804511278195491</v>
      </c>
      <c r="AH165" s="1043">
        <f t="shared" si="56"/>
        <v>26.666666666666661</v>
      </c>
      <c r="AI165" s="1043">
        <f t="shared" si="57"/>
        <v>23.529411764705888</v>
      </c>
      <c r="AJ165" s="1043">
        <f t="shared" si="58"/>
        <v>10.389610389610393</v>
      </c>
      <c r="AK165" s="1043">
        <f t="shared" si="59"/>
        <v>20.3125</v>
      </c>
      <c r="AL165" s="1043">
        <f t="shared" si="60"/>
        <v>18.518518518518512</v>
      </c>
      <c r="AM165" s="1043">
        <f t="shared" si="61"/>
        <v>12.500000000000021</v>
      </c>
      <c r="AN165" s="1043">
        <f t="shared" si="62"/>
        <v>2.1276595744680771</v>
      </c>
      <c r="AO165" s="1043">
        <f t="shared" si="63"/>
        <v>2.1739130434782483</v>
      </c>
      <c r="AP165" s="1043">
        <f t="shared" si="64"/>
        <v>17.948717948717952</v>
      </c>
      <c r="AQ165" s="1043">
        <f t="shared" si="65"/>
        <v>11.428571428571432</v>
      </c>
      <c r="AR165" s="1043">
        <f t="shared" si="66"/>
        <v>9.375</v>
      </c>
      <c r="AS165" s="1043">
        <f t="shared" si="67"/>
        <v>10.344827586206918</v>
      </c>
      <c r="AT165" s="1043">
        <f t="shared" si="68"/>
        <v>7.4074074074073959</v>
      </c>
      <c r="AU165" s="1043">
        <f t="shared" si="69"/>
        <v>8.0000000000000071</v>
      </c>
      <c r="AV165" s="1043">
        <f t="shared" si="70"/>
        <v>13.636363636363647</v>
      </c>
      <c r="AW165" s="1043">
        <f t="shared" si="71"/>
        <v>17.855038302887436</v>
      </c>
      <c r="AX165" s="1043">
        <f t="shared" si="72"/>
        <v>409.05372238887372</v>
      </c>
      <c r="AY165" s="1043">
        <f t="shared" si="73"/>
        <v>32.963564246643884</v>
      </c>
      <c r="AZ165" s="1043">
        <f t="shared" si="74"/>
        <v>84.319268038827403</v>
      </c>
    </row>
    <row r="166" spans="1:52" ht="11.25" customHeight="1" x14ac:dyDescent="0.2">
      <c r="A166" s="461" t="s">
        <v>196</v>
      </c>
      <c r="B166" s="820" t="s">
        <v>197</v>
      </c>
      <c r="C166" s="581">
        <v>1.5549999999999999</v>
      </c>
      <c r="D166" s="581">
        <v>1.5249999999999999</v>
      </c>
      <c r="E166" s="581">
        <v>1.48</v>
      </c>
      <c r="F166" s="460">
        <v>1.35</v>
      </c>
      <c r="G166" s="460">
        <v>1.29</v>
      </c>
      <c r="H166" s="581">
        <v>1.25</v>
      </c>
      <c r="I166" s="581">
        <v>1.21</v>
      </c>
      <c r="J166" s="581">
        <v>1.1727300000000001</v>
      </c>
      <c r="K166" s="581">
        <v>1.1499999999999999</v>
      </c>
      <c r="L166" s="888"/>
      <c r="M166" s="581">
        <v>1.1318181818181818</v>
      </c>
      <c r="N166" s="459">
        <v>1.1181818181818182</v>
      </c>
      <c r="O166" s="888"/>
      <c r="P166" s="586">
        <v>1.1000000000000001</v>
      </c>
      <c r="Q166" s="587">
        <v>1.0909090909090908</v>
      </c>
      <c r="R166" s="587">
        <v>1.0545454545454545</v>
      </c>
      <c r="S166" s="587">
        <v>0.98181818181818181</v>
      </c>
      <c r="T166" s="587">
        <v>0.94545454545454544</v>
      </c>
      <c r="U166" s="587">
        <v>0.87272727272727257</v>
      </c>
      <c r="V166" s="587">
        <v>0.76032727272727263</v>
      </c>
      <c r="W166" s="587">
        <v>0.6461181818181817</v>
      </c>
      <c r="X166" s="587">
        <v>0.57370909090909084</v>
      </c>
      <c r="Y166" s="587">
        <v>0.5464</v>
      </c>
      <c r="Z166" s="587">
        <v>0.50790909090909087</v>
      </c>
      <c r="AA166" s="587">
        <v>0.48543636363636361</v>
      </c>
      <c r="AB166" s="584">
        <f t="shared" si="50"/>
        <v>23.798084545454543</v>
      </c>
      <c r="AC166" s="1043">
        <f t="shared" si="51"/>
        <v>1.9672131147540961</v>
      </c>
      <c r="AD166" s="1043">
        <f t="shared" si="52"/>
        <v>3.0405405405405261</v>
      </c>
      <c r="AE166" s="1043">
        <f t="shared" si="53"/>
        <v>9.6296296296296102</v>
      </c>
      <c r="AF166" s="1043">
        <f t="shared" si="54"/>
        <v>4.6511627906976827</v>
      </c>
      <c r="AG166" s="1043">
        <f t="shared" si="55"/>
        <v>3.2000000000000028</v>
      </c>
      <c r="AH166" s="1043">
        <f t="shared" si="56"/>
        <v>3.3057851239669533</v>
      </c>
      <c r="AI166" s="1043">
        <f t="shared" si="57"/>
        <v>3.1780546246791497</v>
      </c>
      <c r="AJ166" s="1043">
        <f t="shared" si="58"/>
        <v>1.9765217391304546</v>
      </c>
      <c r="AK166" s="1043">
        <f t="shared" si="59"/>
        <v>1.6064257028112428</v>
      </c>
      <c r="AL166" s="1043">
        <f t="shared" si="60"/>
        <v>1.2195121951219523</v>
      </c>
      <c r="AM166" s="1043">
        <f t="shared" si="61"/>
        <v>1.6528925619834656</v>
      </c>
      <c r="AN166" s="1043">
        <f t="shared" si="62"/>
        <v>0.83333333333335258</v>
      </c>
      <c r="AO166" s="1043">
        <f t="shared" si="63"/>
        <v>3.4482758620689724</v>
      </c>
      <c r="AP166" s="1043">
        <f t="shared" si="64"/>
        <v>7.4074074074073959</v>
      </c>
      <c r="AQ166" s="1043">
        <f t="shared" si="65"/>
        <v>3.8461538461538547</v>
      </c>
      <c r="AR166" s="1043">
        <f t="shared" si="66"/>
        <v>8.3333333333333481</v>
      </c>
      <c r="AS166" s="1043">
        <f t="shared" si="67"/>
        <v>14.783107752642399</v>
      </c>
      <c r="AT166" s="1043">
        <f t="shared" si="68"/>
        <v>17.676192084195129</v>
      </c>
      <c r="AU166" s="1043">
        <f t="shared" si="69"/>
        <v>12.621220764403883</v>
      </c>
      <c r="AV166" s="1043">
        <f t="shared" si="70"/>
        <v>4.9980034606681656</v>
      </c>
      <c r="AW166" s="1043">
        <f t="shared" si="71"/>
        <v>7.5783067836048046</v>
      </c>
      <c r="AX166" s="1043">
        <f t="shared" si="72"/>
        <v>4.6293868684220252</v>
      </c>
      <c r="AY166" s="1043">
        <f t="shared" si="73"/>
        <v>5.5264754327067482</v>
      </c>
      <c r="AZ166" s="1043">
        <f t="shared" si="74"/>
        <v>4.5947563387825578</v>
      </c>
    </row>
    <row r="167" spans="1:52" ht="11.25" customHeight="1" x14ac:dyDescent="0.2">
      <c r="A167" s="552" t="s">
        <v>4604</v>
      </c>
      <c r="B167" s="807" t="s">
        <v>4034</v>
      </c>
      <c r="C167" s="950">
        <v>1.3333333333333333</v>
      </c>
      <c r="D167" s="950">
        <v>0.6333333333333333</v>
      </c>
      <c r="E167" s="950">
        <v>0.14666666666666667</v>
      </c>
      <c r="F167" s="460">
        <v>9.0000000000000011E-2</v>
      </c>
      <c r="G167" s="811">
        <v>0.06</v>
      </c>
      <c r="H167" s="809">
        <v>5.3333333333333337E-2</v>
      </c>
      <c r="I167" s="809">
        <v>2.6666666666666668E-2</v>
      </c>
      <c r="J167" s="809">
        <v>2.3333333333333334E-2</v>
      </c>
      <c r="K167" s="809">
        <v>0.02</v>
      </c>
      <c r="L167" s="809">
        <v>0</v>
      </c>
      <c r="M167" s="809">
        <v>1.3333333333333334E-2</v>
      </c>
      <c r="N167" s="805">
        <v>1.3333333333333334E-2</v>
      </c>
      <c r="O167" s="445">
        <v>0</v>
      </c>
      <c r="P167" s="805">
        <v>1.3333333333333334E-2</v>
      </c>
      <c r="Q167" s="1108">
        <v>9.9999999999999992E-2</v>
      </c>
      <c r="R167" s="1108">
        <v>0.13333333333333333</v>
      </c>
      <c r="S167" s="1108">
        <v>0.12666666666666668</v>
      </c>
      <c r="T167" s="1108">
        <v>0.11333333333333334</v>
      </c>
      <c r="U167" s="1108">
        <v>9.9999999999999992E-2</v>
      </c>
      <c r="V167" s="1108">
        <v>8.666666666666667E-2</v>
      </c>
      <c r="W167" s="1108">
        <v>7.3333333333333334E-2</v>
      </c>
      <c r="X167" s="1108">
        <v>6.6666666666666666E-2</v>
      </c>
      <c r="Y167" s="1108">
        <v>6.6666666666666666E-2</v>
      </c>
      <c r="Z167" s="1108">
        <v>6.6666666666666666E-2</v>
      </c>
      <c r="AA167" s="1108">
        <v>0.11666666666666665</v>
      </c>
      <c r="AB167" s="584">
        <f t="shared" si="50"/>
        <v>3.4766666666666666</v>
      </c>
      <c r="AC167" s="1043">
        <f t="shared" si="51"/>
        <v>110.52631578947367</v>
      </c>
      <c r="AD167" s="1043">
        <f t="shared" si="52"/>
        <v>331.81818181818181</v>
      </c>
      <c r="AE167" s="1043">
        <f t="shared" si="53"/>
        <v>62.962962962962955</v>
      </c>
      <c r="AF167" s="1043">
        <f t="shared" si="54"/>
        <v>50.000000000000021</v>
      </c>
      <c r="AG167" s="1043">
        <f t="shared" si="55"/>
        <v>12.499999999999979</v>
      </c>
      <c r="AH167" s="1043">
        <f t="shared" si="56"/>
        <v>100</v>
      </c>
      <c r="AI167" s="1043">
        <f t="shared" si="57"/>
        <v>14.285714285714279</v>
      </c>
      <c r="AJ167" s="1043">
        <f t="shared" si="58"/>
        <v>16.666666666666675</v>
      </c>
      <c r="AK167" s="1043">
        <f t="shared" si="59"/>
        <v>50</v>
      </c>
      <c r="AL167" s="1043">
        <f t="shared" si="60"/>
        <v>0</v>
      </c>
      <c r="AM167" s="1043">
        <f t="shared" si="61"/>
        <v>0</v>
      </c>
      <c r="AN167" s="1043">
        <f t="shared" si="62"/>
        <v>-86.666666666666671</v>
      </c>
      <c r="AO167" s="1043">
        <f t="shared" si="63"/>
        <v>-25</v>
      </c>
      <c r="AP167" s="1043">
        <f t="shared" si="64"/>
        <v>5.2631578947368363</v>
      </c>
      <c r="AQ167" s="1043">
        <f t="shared" si="65"/>
        <v>11.764705882352944</v>
      </c>
      <c r="AR167" s="1043">
        <f t="shared" si="66"/>
        <v>13.333333333333353</v>
      </c>
      <c r="AS167" s="1043">
        <f t="shared" si="67"/>
        <v>15.384615384615374</v>
      </c>
      <c r="AT167" s="1043">
        <f t="shared" si="68"/>
        <v>18.181818181818187</v>
      </c>
      <c r="AU167" s="1043">
        <f t="shared" si="69"/>
        <v>10.000000000000009</v>
      </c>
      <c r="AV167" s="1043">
        <f t="shared" si="70"/>
        <v>0</v>
      </c>
      <c r="AW167" s="1043">
        <f t="shared" si="71"/>
        <v>0</v>
      </c>
      <c r="AX167" s="1043">
        <f t="shared" si="72"/>
        <v>-42.857142857142847</v>
      </c>
      <c r="AY167" s="1043">
        <f t="shared" si="73"/>
        <v>30.371075576183941</v>
      </c>
      <c r="AZ167" s="1043">
        <f t="shared" si="74"/>
        <v>79.466364525067632</v>
      </c>
    </row>
    <row r="168" spans="1:52" ht="11.25" customHeight="1" x14ac:dyDescent="0.2">
      <c r="A168" s="540" t="s">
        <v>5218</v>
      </c>
      <c r="B168" s="820" t="s">
        <v>5213</v>
      </c>
      <c r="C168" s="581">
        <v>0.44500000000000001</v>
      </c>
      <c r="D168" s="581">
        <v>0.4</v>
      </c>
      <c r="E168" s="581">
        <v>0.35000000000000003</v>
      </c>
      <c r="F168" s="460">
        <v>0.25</v>
      </c>
      <c r="G168" s="584">
        <v>0.17</v>
      </c>
      <c r="H168" s="498">
        <v>0.08</v>
      </c>
      <c r="I168" s="498">
        <v>0.08</v>
      </c>
      <c r="J168" s="498">
        <v>0.08</v>
      </c>
      <c r="K168" s="581">
        <v>0.05</v>
      </c>
      <c r="L168" s="1145"/>
      <c r="M168" s="1145">
        <v>3.4999999999999996E-2</v>
      </c>
      <c r="N168" s="501">
        <v>0.03</v>
      </c>
      <c r="O168" s="1147"/>
      <c r="P168" s="501">
        <v>0.03</v>
      </c>
      <c r="Q168" s="1149">
        <v>0.03</v>
      </c>
      <c r="R168" s="489">
        <v>0.03</v>
      </c>
      <c r="S168" s="489">
        <v>2.75E-2</v>
      </c>
      <c r="T168" s="587">
        <v>0.02</v>
      </c>
      <c r="U168" s="587">
        <v>1.8333333333333333E-2</v>
      </c>
      <c r="V168" s="499">
        <v>1.3333333333333336E-2</v>
      </c>
      <c r="W168" s="499">
        <v>1.3333333333333336E-2</v>
      </c>
      <c r="X168" s="499">
        <v>1.3333333333333336E-2</v>
      </c>
      <c r="Y168" s="499">
        <v>1.3333333333333336E-2</v>
      </c>
      <c r="Z168" s="499">
        <v>1.3333333333333336E-2</v>
      </c>
      <c r="AA168" s="499">
        <v>1.3333333333333336E-2</v>
      </c>
      <c r="AB168" s="584">
        <f t="shared" si="50"/>
        <v>2.2058333333333322</v>
      </c>
      <c r="AC168" s="1043">
        <f t="shared" si="51"/>
        <v>11.250000000000004</v>
      </c>
      <c r="AD168" s="1043">
        <f t="shared" si="52"/>
        <v>14.285714285714279</v>
      </c>
      <c r="AE168" s="1043">
        <f t="shared" si="53"/>
        <v>40.000000000000014</v>
      </c>
      <c r="AF168" s="1043">
        <f t="shared" si="54"/>
        <v>47.058823529411754</v>
      </c>
      <c r="AG168" s="1043">
        <f t="shared" si="55"/>
        <v>112.5</v>
      </c>
      <c r="AH168" s="1043">
        <f t="shared" si="56"/>
        <v>0</v>
      </c>
      <c r="AI168" s="1043">
        <f t="shared" si="57"/>
        <v>0</v>
      </c>
      <c r="AJ168" s="1043">
        <f t="shared" si="58"/>
        <v>59.999999999999986</v>
      </c>
      <c r="AK168" s="1043">
        <f t="shared" si="59"/>
        <v>42.857142857142883</v>
      </c>
      <c r="AL168" s="1043">
        <f t="shared" si="60"/>
        <v>16.66666666666665</v>
      </c>
      <c r="AM168" s="1043">
        <f t="shared" si="61"/>
        <v>0</v>
      </c>
      <c r="AN168" s="1043">
        <f t="shared" si="62"/>
        <v>0</v>
      </c>
      <c r="AO168" s="1043">
        <f t="shared" si="63"/>
        <v>0</v>
      </c>
      <c r="AP168" s="1043">
        <f t="shared" si="64"/>
        <v>9.0909090909090828</v>
      </c>
      <c r="AQ168" s="1043">
        <f t="shared" si="65"/>
        <v>37.5</v>
      </c>
      <c r="AR168" s="1043">
        <f t="shared" si="66"/>
        <v>9.0909090909090828</v>
      </c>
      <c r="AS168" s="1043">
        <f t="shared" si="67"/>
        <v>37.499999999999979</v>
      </c>
      <c r="AT168" s="1043">
        <f t="shared" si="68"/>
        <v>0</v>
      </c>
      <c r="AU168" s="1043">
        <f t="shared" si="69"/>
        <v>0</v>
      </c>
      <c r="AV168" s="1043">
        <f t="shared" si="70"/>
        <v>0</v>
      </c>
      <c r="AW168" s="1043">
        <f t="shared" si="71"/>
        <v>0</v>
      </c>
      <c r="AX168" s="1043">
        <f t="shared" si="72"/>
        <v>0</v>
      </c>
      <c r="AY168" s="1043">
        <f t="shared" si="73"/>
        <v>19.900007523670624</v>
      </c>
      <c r="AZ168" s="1043">
        <f t="shared" si="74"/>
        <v>28.268695579210696</v>
      </c>
    </row>
    <row r="169" spans="1:52" ht="11.25" customHeight="1" x14ac:dyDescent="0.2">
      <c r="A169" s="552" t="s">
        <v>3983</v>
      </c>
      <c r="B169" s="807" t="s">
        <v>3984</v>
      </c>
      <c r="C169" s="950">
        <v>1.0449999999999999</v>
      </c>
      <c r="D169" s="950">
        <v>0.97499999999999998</v>
      </c>
      <c r="E169" s="950">
        <v>0.88</v>
      </c>
      <c r="F169" s="460">
        <v>0.8</v>
      </c>
      <c r="G169" s="567">
        <v>0.74</v>
      </c>
      <c r="H169" s="811">
        <v>0.68</v>
      </c>
      <c r="I169" s="811">
        <v>0.64</v>
      </c>
      <c r="J169" s="811">
        <v>0.125</v>
      </c>
      <c r="K169" s="463">
        <v>0</v>
      </c>
      <c r="L169" s="811"/>
      <c r="M169" s="463">
        <v>0</v>
      </c>
      <c r="N169" s="585">
        <v>0</v>
      </c>
      <c r="O169" s="803"/>
      <c r="P169" s="464">
        <v>0</v>
      </c>
      <c r="Q169" s="583">
        <v>0</v>
      </c>
      <c r="R169" s="583">
        <v>0</v>
      </c>
      <c r="S169" s="583">
        <v>0</v>
      </c>
      <c r="T169" s="583">
        <v>0</v>
      </c>
      <c r="U169" s="583">
        <v>0</v>
      </c>
      <c r="V169" s="583">
        <v>0</v>
      </c>
      <c r="W169" s="583">
        <v>0</v>
      </c>
      <c r="X169" s="583">
        <v>0</v>
      </c>
      <c r="Y169" s="583">
        <v>0</v>
      </c>
      <c r="Z169" s="583">
        <v>0</v>
      </c>
      <c r="AA169" s="583">
        <v>0</v>
      </c>
      <c r="AB169" s="584">
        <f t="shared" si="50"/>
        <v>5.8849999999999998</v>
      </c>
      <c r="AC169" s="1043">
        <f t="shared" si="51"/>
        <v>7.1794871794871762</v>
      </c>
      <c r="AD169" s="1043">
        <f t="shared" si="52"/>
        <v>10.795454545454541</v>
      </c>
      <c r="AE169" s="1043">
        <f t="shared" si="53"/>
        <v>9.9999999999999858</v>
      </c>
      <c r="AF169" s="1043">
        <f t="shared" si="54"/>
        <v>8.1081081081081141</v>
      </c>
      <c r="AG169" s="1043">
        <f t="shared" si="55"/>
        <v>8.8235294117646959</v>
      </c>
      <c r="AH169" s="1043">
        <f t="shared" si="56"/>
        <v>6.25</v>
      </c>
      <c r="AI169" s="1043">
        <f t="shared" si="57"/>
        <v>412</v>
      </c>
      <c r="AJ169" s="1043" t="str">
        <f t="shared" si="58"/>
        <v>n/a</v>
      </c>
      <c r="AK169" s="1043" t="str">
        <f t="shared" si="59"/>
        <v>n/a</v>
      </c>
      <c r="AL169" s="1043" t="str">
        <f t="shared" si="60"/>
        <v>n/a</v>
      </c>
      <c r="AM169" s="1043" t="str">
        <f t="shared" si="61"/>
        <v>n/a</v>
      </c>
      <c r="AN169" s="1043" t="str">
        <f t="shared" si="62"/>
        <v>n/a</v>
      </c>
      <c r="AO169" s="1043" t="str">
        <f t="shared" si="63"/>
        <v>n/a</v>
      </c>
      <c r="AP169" s="1043" t="str">
        <f t="shared" si="64"/>
        <v>n/a</v>
      </c>
      <c r="AQ169" s="1043" t="str">
        <f t="shared" si="65"/>
        <v>n/a</v>
      </c>
      <c r="AR169" s="1043" t="str">
        <f t="shared" si="66"/>
        <v>n/a</v>
      </c>
      <c r="AS169" s="1043" t="str">
        <f t="shared" si="67"/>
        <v>n/a</v>
      </c>
      <c r="AT169" s="1043" t="str">
        <f t="shared" si="68"/>
        <v>n/a</v>
      </c>
      <c r="AU169" s="1043" t="str">
        <f t="shared" si="69"/>
        <v>n/a</v>
      </c>
      <c r="AV169" s="1043" t="str">
        <f t="shared" si="70"/>
        <v>n/a</v>
      </c>
      <c r="AW169" s="1043" t="str">
        <f t="shared" si="71"/>
        <v>n/a</v>
      </c>
      <c r="AX169" s="1043" t="str">
        <f t="shared" si="72"/>
        <v>n/a</v>
      </c>
      <c r="AY169" s="1043">
        <f t="shared" si="73"/>
        <v>66.165225606402075</v>
      </c>
      <c r="AZ169" s="1043">
        <f t="shared" si="74"/>
        <v>152.50676810475977</v>
      </c>
    </row>
    <row r="170" spans="1:52" ht="11.25" customHeight="1" x14ac:dyDescent="0.2">
      <c r="A170" s="461" t="s">
        <v>1073</v>
      </c>
      <c r="B170" s="820" t="s">
        <v>1074</v>
      </c>
      <c r="C170" s="581">
        <v>1.36</v>
      </c>
      <c r="D170" s="581">
        <v>1.32</v>
      </c>
      <c r="E170" s="581">
        <v>1.28</v>
      </c>
      <c r="F170" s="460">
        <v>1.2</v>
      </c>
      <c r="G170" s="460">
        <v>1.08</v>
      </c>
      <c r="H170" s="474">
        <v>0.84</v>
      </c>
      <c r="I170" s="474">
        <v>0.64</v>
      </c>
      <c r="J170" s="474">
        <v>0.52</v>
      </c>
      <c r="K170" s="474">
        <v>0.44</v>
      </c>
      <c r="L170" s="963"/>
      <c r="M170" s="474">
        <v>0.32</v>
      </c>
      <c r="N170" s="470">
        <v>0.28000000000000003</v>
      </c>
      <c r="O170" s="963"/>
      <c r="P170" s="488">
        <v>0.1</v>
      </c>
      <c r="Q170" s="477">
        <v>0.1</v>
      </c>
      <c r="R170" s="477">
        <v>0.72</v>
      </c>
      <c r="S170" s="477">
        <v>1.1599999999999999</v>
      </c>
      <c r="T170" s="476">
        <v>1.1599999999999999</v>
      </c>
      <c r="U170" s="476">
        <v>0.76100000000000001</v>
      </c>
      <c r="V170" s="477">
        <v>0</v>
      </c>
      <c r="W170" s="477">
        <v>0</v>
      </c>
      <c r="X170" s="477">
        <v>0</v>
      </c>
      <c r="Y170" s="477">
        <v>0</v>
      </c>
      <c r="Z170" s="477">
        <v>0</v>
      </c>
      <c r="AA170" s="477">
        <v>0</v>
      </c>
      <c r="AB170" s="584">
        <f t="shared" si="50"/>
        <v>13.280999999999999</v>
      </c>
      <c r="AC170" s="1043">
        <f t="shared" si="51"/>
        <v>3.0303030303030276</v>
      </c>
      <c r="AD170" s="1043">
        <f t="shared" si="52"/>
        <v>3.125</v>
      </c>
      <c r="AE170" s="1043">
        <f t="shared" si="53"/>
        <v>6.6666666666666652</v>
      </c>
      <c r="AF170" s="1043">
        <f t="shared" si="54"/>
        <v>11.111111111111093</v>
      </c>
      <c r="AG170" s="1043">
        <f t="shared" si="55"/>
        <v>28.57142857142858</v>
      </c>
      <c r="AH170" s="1043">
        <f t="shared" si="56"/>
        <v>31.25</v>
      </c>
      <c r="AI170" s="1043">
        <f t="shared" si="57"/>
        <v>23.076923076923084</v>
      </c>
      <c r="AJ170" s="1043">
        <f t="shared" si="58"/>
        <v>18.181818181818187</v>
      </c>
      <c r="AK170" s="1043">
        <f t="shared" si="59"/>
        <v>37.5</v>
      </c>
      <c r="AL170" s="1043">
        <f t="shared" si="60"/>
        <v>14.285714285714279</v>
      </c>
      <c r="AM170" s="1043">
        <f t="shared" si="61"/>
        <v>180.00000000000003</v>
      </c>
      <c r="AN170" s="1043">
        <f t="shared" si="62"/>
        <v>0</v>
      </c>
      <c r="AO170" s="1043">
        <f t="shared" si="63"/>
        <v>-86.111111111111114</v>
      </c>
      <c r="AP170" s="1043">
        <f t="shared" si="64"/>
        <v>-37.931034482758619</v>
      </c>
      <c r="AQ170" s="1043">
        <f t="shared" si="65"/>
        <v>0</v>
      </c>
      <c r="AR170" s="1043">
        <f t="shared" si="66"/>
        <v>52.431011826544015</v>
      </c>
      <c r="AS170" s="1043" t="str">
        <f t="shared" si="67"/>
        <v>n/a</v>
      </c>
      <c r="AT170" s="1043" t="str">
        <f t="shared" si="68"/>
        <v>n/a</v>
      </c>
      <c r="AU170" s="1043" t="str">
        <f t="shared" si="69"/>
        <v>n/a</v>
      </c>
      <c r="AV170" s="1043" t="str">
        <f t="shared" si="70"/>
        <v>n/a</v>
      </c>
      <c r="AW170" s="1043" t="str">
        <f t="shared" si="71"/>
        <v>n/a</v>
      </c>
      <c r="AX170" s="1043" t="str">
        <f t="shared" si="72"/>
        <v>n/a</v>
      </c>
      <c r="AY170" s="1043">
        <f t="shared" si="73"/>
        <v>17.824239447289955</v>
      </c>
      <c r="AZ170" s="1043">
        <f t="shared" si="74"/>
        <v>53.772877175066554</v>
      </c>
    </row>
    <row r="171" spans="1:52" ht="11.25" customHeight="1" x14ac:dyDescent="0.2">
      <c r="A171" s="821" t="s">
        <v>175</v>
      </c>
      <c r="B171" s="820" t="s">
        <v>176</v>
      </c>
      <c r="C171" s="581">
        <v>5.31</v>
      </c>
      <c r="D171" s="581">
        <v>5.19</v>
      </c>
      <c r="E171" s="581">
        <v>4.76</v>
      </c>
      <c r="F171" s="460">
        <v>4.4800000000000004</v>
      </c>
      <c r="G171" s="483">
        <v>4.32</v>
      </c>
      <c r="H171" s="581">
        <v>4.29</v>
      </c>
      <c r="I171" s="581">
        <v>4.28</v>
      </c>
      <c r="J171" s="581">
        <v>4.21</v>
      </c>
      <c r="K171" s="581">
        <v>3.9</v>
      </c>
      <c r="L171" s="888"/>
      <c r="M171" s="581">
        <v>3.51</v>
      </c>
      <c r="N171" s="459">
        <v>3.09</v>
      </c>
      <c r="O171" s="888"/>
      <c r="P171" s="586">
        <v>2.84</v>
      </c>
      <c r="Q171" s="587">
        <v>2.66</v>
      </c>
      <c r="R171" s="587">
        <v>2.5299999999999998</v>
      </c>
      <c r="S171" s="587">
        <v>2.2599999999999998</v>
      </c>
      <c r="T171" s="587">
        <v>2.0099999999999998</v>
      </c>
      <c r="U171" s="587">
        <v>1.75</v>
      </c>
      <c r="V171" s="587">
        <v>1.53</v>
      </c>
      <c r="W171" s="587">
        <v>1.43</v>
      </c>
      <c r="X171" s="583">
        <v>1.4</v>
      </c>
      <c r="Y171" s="587">
        <v>1.325</v>
      </c>
      <c r="Z171" s="583">
        <v>1.3</v>
      </c>
      <c r="AA171" s="587">
        <v>1.24</v>
      </c>
      <c r="AB171" s="584">
        <f t="shared" si="50"/>
        <v>69.615000000000009</v>
      </c>
      <c r="AC171" s="1043">
        <f t="shared" si="51"/>
        <v>2.3121387283236761</v>
      </c>
      <c r="AD171" s="1043">
        <f t="shared" si="52"/>
        <v>9.0336134453781636</v>
      </c>
      <c r="AE171" s="1043">
        <f t="shared" si="53"/>
        <v>6.2499999999999778</v>
      </c>
      <c r="AF171" s="1043">
        <f t="shared" si="54"/>
        <v>3.7037037037036979</v>
      </c>
      <c r="AG171" s="1043">
        <f t="shared" si="55"/>
        <v>0.69930069930070893</v>
      </c>
      <c r="AH171" s="1043">
        <f t="shared" si="56"/>
        <v>0.23364485981307581</v>
      </c>
      <c r="AI171" s="1043">
        <f t="shared" si="57"/>
        <v>1.6627078384798155</v>
      </c>
      <c r="AJ171" s="1043">
        <f t="shared" si="58"/>
        <v>7.9487179487179427</v>
      </c>
      <c r="AK171" s="1043">
        <f t="shared" si="59"/>
        <v>11.111111111111116</v>
      </c>
      <c r="AL171" s="1043">
        <f t="shared" si="60"/>
        <v>13.592233009708732</v>
      </c>
      <c r="AM171" s="1043">
        <f t="shared" si="61"/>
        <v>8.8028169014084501</v>
      </c>
      <c r="AN171" s="1043">
        <f t="shared" si="62"/>
        <v>6.7669172932330657</v>
      </c>
      <c r="AO171" s="1043">
        <f t="shared" si="63"/>
        <v>5.1383399209486313</v>
      </c>
      <c r="AP171" s="1043">
        <f t="shared" si="64"/>
        <v>11.946902654867264</v>
      </c>
      <c r="AQ171" s="1043">
        <f t="shared" si="65"/>
        <v>12.437810945273631</v>
      </c>
      <c r="AR171" s="1043">
        <f t="shared" si="66"/>
        <v>14.857142857142836</v>
      </c>
      <c r="AS171" s="1043">
        <f t="shared" si="67"/>
        <v>14.379084967320255</v>
      </c>
      <c r="AT171" s="1043">
        <f t="shared" si="68"/>
        <v>6.9930069930070005</v>
      </c>
      <c r="AU171" s="1043">
        <f t="shared" si="69"/>
        <v>2.1428571428571352</v>
      </c>
      <c r="AV171" s="1043">
        <f t="shared" si="70"/>
        <v>5.6603773584905648</v>
      </c>
      <c r="AW171" s="1043">
        <f t="shared" si="71"/>
        <v>1.9230769230769162</v>
      </c>
      <c r="AX171" s="1043">
        <f t="shared" si="72"/>
        <v>4.8387096774193505</v>
      </c>
      <c r="AY171" s="1043">
        <f t="shared" si="73"/>
        <v>6.9288279536173638</v>
      </c>
      <c r="AZ171" s="1043">
        <f t="shared" si="74"/>
        <v>4.6058266878732432</v>
      </c>
    </row>
    <row r="172" spans="1:52" ht="11.25" customHeight="1" x14ac:dyDescent="0.2">
      <c r="A172" s="540" t="s">
        <v>4609</v>
      </c>
      <c r="B172" s="820" t="s">
        <v>4605</v>
      </c>
      <c r="C172" s="581">
        <v>0.71</v>
      </c>
      <c r="D172" s="581">
        <v>0.68</v>
      </c>
      <c r="E172" s="581">
        <v>0.66</v>
      </c>
      <c r="F172" s="460">
        <v>0.6</v>
      </c>
      <c r="G172" s="460">
        <v>0.56000000000000005</v>
      </c>
      <c r="H172" s="498">
        <v>0.52</v>
      </c>
      <c r="I172" s="498">
        <v>0.52</v>
      </c>
      <c r="J172" s="581">
        <v>0.52</v>
      </c>
      <c r="K172" s="581">
        <v>0.39</v>
      </c>
      <c r="L172" s="1036"/>
      <c r="M172" s="581">
        <v>0.35000000000000003</v>
      </c>
      <c r="N172" s="501">
        <v>0.32</v>
      </c>
      <c r="O172" s="1004"/>
      <c r="P172" s="501">
        <v>0.32</v>
      </c>
      <c r="Q172" s="539">
        <v>0.32</v>
      </c>
      <c r="R172" s="587">
        <v>0.32</v>
      </c>
      <c r="S172" s="587">
        <v>0.28000000000000003</v>
      </c>
      <c r="T172" s="587">
        <v>0.24</v>
      </c>
      <c r="U172" s="587">
        <v>0.19500000000000001</v>
      </c>
      <c r="V172" s="587">
        <v>0.18</v>
      </c>
      <c r="W172" s="587">
        <v>0.1575</v>
      </c>
      <c r="X172" s="587">
        <v>0.15</v>
      </c>
      <c r="Y172" s="587">
        <v>0.13500000000000001</v>
      </c>
      <c r="Z172" s="583">
        <v>0.13</v>
      </c>
      <c r="AA172" s="499">
        <v>0.13</v>
      </c>
      <c r="AB172" s="584">
        <f t="shared" si="50"/>
        <v>8.3875000000000028</v>
      </c>
      <c r="AC172" s="1043">
        <f t="shared" si="51"/>
        <v>4.4117647058823373</v>
      </c>
      <c r="AD172" s="1043">
        <f t="shared" si="52"/>
        <v>3.0303030303030276</v>
      </c>
      <c r="AE172" s="1043">
        <f t="shared" si="53"/>
        <v>10.000000000000009</v>
      </c>
      <c r="AF172" s="1043">
        <f t="shared" si="54"/>
        <v>7.1428571428571397</v>
      </c>
      <c r="AG172" s="1043">
        <f t="shared" si="55"/>
        <v>7.6923076923077094</v>
      </c>
      <c r="AH172" s="1043">
        <f t="shared" si="56"/>
        <v>0</v>
      </c>
      <c r="AI172" s="1043">
        <f t="shared" si="57"/>
        <v>0</v>
      </c>
      <c r="AJ172" s="1043">
        <f t="shared" si="58"/>
        <v>33.333333333333329</v>
      </c>
      <c r="AK172" s="1043">
        <f t="shared" si="59"/>
        <v>11.428571428571432</v>
      </c>
      <c r="AL172" s="1043">
        <f t="shared" si="60"/>
        <v>9.375</v>
      </c>
      <c r="AM172" s="1043">
        <f t="shared" si="61"/>
        <v>0</v>
      </c>
      <c r="AN172" s="1043">
        <f t="shared" si="62"/>
        <v>0</v>
      </c>
      <c r="AO172" s="1043">
        <f t="shared" si="63"/>
        <v>0</v>
      </c>
      <c r="AP172" s="1043">
        <f t="shared" si="64"/>
        <v>14.285714285714279</v>
      </c>
      <c r="AQ172" s="1043">
        <f t="shared" si="65"/>
        <v>16.666666666666675</v>
      </c>
      <c r="AR172" s="1043">
        <f t="shared" si="66"/>
        <v>23.076923076923062</v>
      </c>
      <c r="AS172" s="1043">
        <f t="shared" si="67"/>
        <v>8.3333333333333481</v>
      </c>
      <c r="AT172" s="1043">
        <f t="shared" si="68"/>
        <v>14.285714285714279</v>
      </c>
      <c r="AU172" s="1043">
        <f t="shared" si="69"/>
        <v>5.0000000000000044</v>
      </c>
      <c r="AV172" s="1043">
        <f t="shared" si="70"/>
        <v>11.111111111111093</v>
      </c>
      <c r="AW172" s="1043">
        <f t="shared" si="71"/>
        <v>3.8461538461538547</v>
      </c>
      <c r="AX172" s="1043">
        <f t="shared" si="72"/>
        <v>0</v>
      </c>
      <c r="AY172" s="1043">
        <f t="shared" si="73"/>
        <v>8.319079724494161</v>
      </c>
      <c r="AZ172" s="1043">
        <f t="shared" si="74"/>
        <v>8.4433011560998459</v>
      </c>
    </row>
    <row r="173" spans="1:52" ht="11.25" customHeight="1" x14ac:dyDescent="0.2">
      <c r="A173" s="479" t="s">
        <v>165</v>
      </c>
      <c r="B173" s="468" t="s">
        <v>166</v>
      </c>
      <c r="C173" s="581">
        <v>0.92</v>
      </c>
      <c r="D173" s="581">
        <v>0.85</v>
      </c>
      <c r="E173" s="581">
        <v>0.79</v>
      </c>
      <c r="F173" s="460">
        <v>0.752</v>
      </c>
      <c r="G173" s="478">
        <v>0.72</v>
      </c>
      <c r="H173" s="581">
        <v>0.69</v>
      </c>
      <c r="I173" s="581">
        <v>0.67</v>
      </c>
      <c r="J173" s="581">
        <v>0.65</v>
      </c>
      <c r="K173" s="581">
        <v>0.64</v>
      </c>
      <c r="L173" s="888"/>
      <c r="M173" s="581">
        <v>0.63</v>
      </c>
      <c r="N173" s="459">
        <v>0.61499999999999999</v>
      </c>
      <c r="O173" s="888"/>
      <c r="P173" s="586">
        <v>0.59499999999999997</v>
      </c>
      <c r="Q173" s="587">
        <v>0.59</v>
      </c>
      <c r="R173" s="587">
        <v>0.58499999999999996</v>
      </c>
      <c r="S173" s="587">
        <v>0.57999999999999996</v>
      </c>
      <c r="T173" s="587">
        <v>0.57499999999999996</v>
      </c>
      <c r="U173" s="587">
        <v>0.56999999999999995</v>
      </c>
      <c r="V173" s="587">
        <v>0.56499999999999995</v>
      </c>
      <c r="W173" s="587">
        <v>0.5625</v>
      </c>
      <c r="X173" s="587">
        <v>0.56000000000000005</v>
      </c>
      <c r="Y173" s="587">
        <v>0.5575</v>
      </c>
      <c r="Z173" s="587">
        <v>0.55000000000000004</v>
      </c>
      <c r="AA173" s="587">
        <v>0.54249999999999998</v>
      </c>
      <c r="AB173" s="584">
        <f t="shared" si="50"/>
        <v>14.759499999999999</v>
      </c>
      <c r="AC173" s="1043">
        <f t="shared" si="51"/>
        <v>8.235294117647074</v>
      </c>
      <c r="AD173" s="1043">
        <f t="shared" si="52"/>
        <v>7.5949367088607556</v>
      </c>
      <c r="AE173" s="1043">
        <f t="shared" si="53"/>
        <v>5.0531914893616969</v>
      </c>
      <c r="AF173" s="1043">
        <f t="shared" si="54"/>
        <v>4.4444444444444509</v>
      </c>
      <c r="AG173" s="1043">
        <f t="shared" si="55"/>
        <v>4.3478260869565188</v>
      </c>
      <c r="AH173" s="1043">
        <f t="shared" si="56"/>
        <v>2.9850746268656581</v>
      </c>
      <c r="AI173" s="1043">
        <f t="shared" si="57"/>
        <v>3.0769230769230882</v>
      </c>
      <c r="AJ173" s="1043">
        <f t="shared" si="58"/>
        <v>1.5625</v>
      </c>
      <c r="AK173" s="1043">
        <f t="shared" si="59"/>
        <v>1.5873015873015817</v>
      </c>
      <c r="AL173" s="1043">
        <f t="shared" si="60"/>
        <v>2.4390243902439046</v>
      </c>
      <c r="AM173" s="1043">
        <f t="shared" si="61"/>
        <v>3.3613445378151363</v>
      </c>
      <c r="AN173" s="1043">
        <f t="shared" si="62"/>
        <v>0.84745762711864181</v>
      </c>
      <c r="AO173" s="1043">
        <f t="shared" si="63"/>
        <v>0.85470085470085166</v>
      </c>
      <c r="AP173" s="1043">
        <f t="shared" si="64"/>
        <v>0.86206896551723755</v>
      </c>
      <c r="AQ173" s="1043">
        <f t="shared" si="65"/>
        <v>0.86956521739129933</v>
      </c>
      <c r="AR173" s="1043">
        <f t="shared" si="66"/>
        <v>0.87719298245614308</v>
      </c>
      <c r="AS173" s="1043">
        <f t="shared" si="67"/>
        <v>0.88495575221239076</v>
      </c>
      <c r="AT173" s="1043">
        <f t="shared" si="68"/>
        <v>0.4444444444444251</v>
      </c>
      <c r="AU173" s="1043">
        <f t="shared" si="69"/>
        <v>0.44642857142855874</v>
      </c>
      <c r="AV173" s="1043">
        <f t="shared" si="70"/>
        <v>0.4484304932735439</v>
      </c>
      <c r="AW173" s="1043">
        <f t="shared" si="71"/>
        <v>1.3636363636363447</v>
      </c>
      <c r="AX173" s="1043">
        <f t="shared" si="72"/>
        <v>1.3824884792626779</v>
      </c>
      <c r="AY173" s="1043">
        <f t="shared" si="73"/>
        <v>2.4531468553573625</v>
      </c>
      <c r="AZ173" s="1043">
        <f t="shared" si="74"/>
        <v>2.2546878003210495</v>
      </c>
    </row>
    <row r="174" spans="1:52" ht="11.25" customHeight="1" x14ac:dyDescent="0.2">
      <c r="A174" s="461" t="s">
        <v>504</v>
      </c>
      <c r="B174" s="820" t="s">
        <v>505</v>
      </c>
      <c r="C174" s="581">
        <v>1.87</v>
      </c>
      <c r="D174" s="581">
        <v>1.83</v>
      </c>
      <c r="E174" s="581">
        <v>1.79</v>
      </c>
      <c r="F174" s="460">
        <v>1.75</v>
      </c>
      <c r="G174" s="584">
        <v>1.7</v>
      </c>
      <c r="H174" s="581">
        <v>1.6658909999999998</v>
      </c>
      <c r="I174" s="581">
        <v>1.63</v>
      </c>
      <c r="J174" s="581">
        <v>1.5623762376237624</v>
      </c>
      <c r="K174" s="581">
        <v>1.2079207920792079</v>
      </c>
      <c r="L174" s="888"/>
      <c r="M174" s="581">
        <v>1.1231588873173028</v>
      </c>
      <c r="N174" s="459">
        <v>0.99952852428099948</v>
      </c>
      <c r="O174" s="888"/>
      <c r="P174" s="586">
        <v>0.95709570957095702</v>
      </c>
      <c r="Q174" s="587">
        <v>0.91051390853371039</v>
      </c>
      <c r="R174" s="587">
        <v>0.8646864686468646</v>
      </c>
      <c r="S174" s="587">
        <v>0.81961338991041954</v>
      </c>
      <c r="T174" s="587">
        <v>0.77736916548797741</v>
      </c>
      <c r="U174" s="587">
        <v>0.73210749646393214</v>
      </c>
      <c r="V174" s="587">
        <v>0.68948609146628959</v>
      </c>
      <c r="W174" s="587">
        <v>0.64761904761904754</v>
      </c>
      <c r="X174" s="587">
        <v>0.5907590759075908</v>
      </c>
      <c r="Y174" s="587">
        <v>0.54766619519094772</v>
      </c>
      <c r="Z174" s="587">
        <v>0.50966525223950965</v>
      </c>
      <c r="AA174" s="587">
        <v>0.47100424328147106</v>
      </c>
      <c r="AB174" s="584">
        <f t="shared" si="50"/>
        <v>25.646461485619998</v>
      </c>
      <c r="AC174" s="1043">
        <f t="shared" si="51"/>
        <v>2.1857923497267784</v>
      </c>
      <c r="AD174" s="1043">
        <f t="shared" si="52"/>
        <v>2.2346368715083775</v>
      </c>
      <c r="AE174" s="1043">
        <f t="shared" si="53"/>
        <v>2.2857142857142909</v>
      </c>
      <c r="AF174" s="1043">
        <f t="shared" si="54"/>
        <v>2.941176470588247</v>
      </c>
      <c r="AG174" s="1043">
        <f t="shared" si="55"/>
        <v>2.0474929031971678</v>
      </c>
      <c r="AH174" s="1043">
        <f t="shared" si="56"/>
        <v>2.2019018404907831</v>
      </c>
      <c r="AI174" s="1043">
        <f t="shared" si="57"/>
        <v>4.3282636248415551</v>
      </c>
      <c r="AJ174" s="1043">
        <f t="shared" si="58"/>
        <v>29.344262295081979</v>
      </c>
      <c r="AK174" s="1043">
        <f t="shared" si="59"/>
        <v>7.5467421144982616</v>
      </c>
      <c r="AL174" s="1043">
        <f t="shared" si="60"/>
        <v>12.368867924528271</v>
      </c>
      <c r="AM174" s="1043">
        <f t="shared" si="61"/>
        <v>4.4334975369458185</v>
      </c>
      <c r="AN174" s="1043">
        <f t="shared" si="62"/>
        <v>5.1159900579950346</v>
      </c>
      <c r="AO174" s="1043">
        <f t="shared" si="63"/>
        <v>5.2998909487459001</v>
      </c>
      <c r="AP174" s="1043">
        <f t="shared" si="64"/>
        <v>5.4993097100782373</v>
      </c>
      <c r="AQ174" s="1043">
        <f t="shared" si="65"/>
        <v>5.4342552159145852</v>
      </c>
      <c r="AR174" s="1043">
        <f t="shared" si="66"/>
        <v>6.1823802163833097</v>
      </c>
      <c r="AS174" s="1043">
        <f t="shared" si="67"/>
        <v>6.181619256017501</v>
      </c>
      <c r="AT174" s="1043">
        <f t="shared" si="68"/>
        <v>6.4647641234711894</v>
      </c>
      <c r="AU174" s="1043">
        <f t="shared" si="69"/>
        <v>9.6249002394253491</v>
      </c>
      <c r="AV174" s="1043">
        <f t="shared" si="70"/>
        <v>7.8684573002754776</v>
      </c>
      <c r="AW174" s="1043">
        <f t="shared" si="71"/>
        <v>7.4560592044403462</v>
      </c>
      <c r="AX174" s="1043">
        <f t="shared" si="72"/>
        <v>8.2082082082082017</v>
      </c>
      <c r="AY174" s="1043">
        <f t="shared" si="73"/>
        <v>6.602462849912575</v>
      </c>
      <c r="AZ174" s="1043">
        <f t="shared" si="74"/>
        <v>5.7439460354696097</v>
      </c>
    </row>
    <row r="175" spans="1:52" ht="11.25" customHeight="1" x14ac:dyDescent="0.2">
      <c r="A175" s="461" t="s">
        <v>205</v>
      </c>
      <c r="B175" s="820" t="s">
        <v>206</v>
      </c>
      <c r="C175" s="581">
        <v>0.87</v>
      </c>
      <c r="D175" s="581">
        <v>0.84</v>
      </c>
      <c r="E175" s="581">
        <v>0.82</v>
      </c>
      <c r="F175" s="460">
        <v>0.75</v>
      </c>
      <c r="G175" s="584">
        <v>0.71</v>
      </c>
      <c r="H175" s="581">
        <v>0.69499999999999995</v>
      </c>
      <c r="I175" s="581">
        <v>0.67</v>
      </c>
      <c r="J175" s="581">
        <v>0.63500000000000001</v>
      </c>
      <c r="K175" s="581">
        <v>0.5</v>
      </c>
      <c r="L175" s="888"/>
      <c r="M175" s="581">
        <v>0.35</v>
      </c>
      <c r="N175" s="459">
        <v>0.28999999999999998</v>
      </c>
      <c r="O175" s="888"/>
      <c r="P175" s="586">
        <v>0.2475</v>
      </c>
      <c r="Q175" s="583">
        <v>0.23</v>
      </c>
      <c r="R175" s="587">
        <v>0.2225</v>
      </c>
      <c r="S175" s="587">
        <v>0.19</v>
      </c>
      <c r="T175" s="587">
        <v>0.17</v>
      </c>
      <c r="U175" s="587">
        <v>0.14000000000000001</v>
      </c>
      <c r="V175" s="587">
        <v>0.1125</v>
      </c>
      <c r="W175" s="587">
        <v>9.2499999999999999E-2</v>
      </c>
      <c r="X175" s="587">
        <v>8.2500000000000004E-2</v>
      </c>
      <c r="Y175" s="583">
        <v>7.4999999999999997E-2</v>
      </c>
      <c r="Z175" s="587">
        <v>7.1249999999999994E-2</v>
      </c>
      <c r="AA175" s="587">
        <v>6.25E-2</v>
      </c>
      <c r="AB175" s="584">
        <f t="shared" si="50"/>
        <v>8.8262499999999982</v>
      </c>
      <c r="AC175" s="1043">
        <f t="shared" si="51"/>
        <v>3.5714285714285809</v>
      </c>
      <c r="AD175" s="1043">
        <f t="shared" si="52"/>
        <v>2.4390243902439046</v>
      </c>
      <c r="AE175" s="1043">
        <f t="shared" si="53"/>
        <v>9.3333333333333268</v>
      </c>
      <c r="AF175" s="1043">
        <f t="shared" si="54"/>
        <v>5.6338028169014231</v>
      </c>
      <c r="AG175" s="1043">
        <f t="shared" si="55"/>
        <v>2.1582733812949728</v>
      </c>
      <c r="AH175" s="1043">
        <f t="shared" si="56"/>
        <v>3.731343283582067</v>
      </c>
      <c r="AI175" s="1043">
        <f t="shared" si="57"/>
        <v>5.5118110236220597</v>
      </c>
      <c r="AJ175" s="1043">
        <f t="shared" si="58"/>
        <v>27</v>
      </c>
      <c r="AK175" s="1043">
        <f t="shared" si="59"/>
        <v>42.857142857142861</v>
      </c>
      <c r="AL175" s="1043">
        <f t="shared" si="60"/>
        <v>20.68965517241379</v>
      </c>
      <c r="AM175" s="1043">
        <f t="shared" si="61"/>
        <v>17.171717171717169</v>
      </c>
      <c r="AN175" s="1043">
        <f t="shared" si="62"/>
        <v>7.6086956521739024</v>
      </c>
      <c r="AO175" s="1043">
        <f t="shared" si="63"/>
        <v>3.3707865168539408</v>
      </c>
      <c r="AP175" s="1043">
        <f t="shared" si="64"/>
        <v>17.105263157894733</v>
      </c>
      <c r="AQ175" s="1043">
        <f t="shared" si="65"/>
        <v>11.764705882352944</v>
      </c>
      <c r="AR175" s="1043">
        <f t="shared" si="66"/>
        <v>21.42857142857142</v>
      </c>
      <c r="AS175" s="1043">
        <f t="shared" si="67"/>
        <v>24.444444444444446</v>
      </c>
      <c r="AT175" s="1043">
        <f t="shared" si="68"/>
        <v>21.621621621621621</v>
      </c>
      <c r="AU175" s="1043">
        <f t="shared" si="69"/>
        <v>12.12121212121211</v>
      </c>
      <c r="AV175" s="1043">
        <f t="shared" si="70"/>
        <v>10.000000000000009</v>
      </c>
      <c r="AW175" s="1043">
        <f t="shared" si="71"/>
        <v>5.2631578947368363</v>
      </c>
      <c r="AX175" s="1043">
        <f t="shared" si="72"/>
        <v>13.999999999999989</v>
      </c>
      <c r="AY175" s="1043">
        <f t="shared" si="73"/>
        <v>13.12845412370646</v>
      </c>
      <c r="AZ175" s="1043">
        <f t="shared" si="74"/>
        <v>10.185021678653394</v>
      </c>
    </row>
    <row r="176" spans="1:52" ht="11.25" customHeight="1" x14ac:dyDescent="0.2">
      <c r="A176" s="479" t="s">
        <v>1085</v>
      </c>
      <c r="B176" s="468" t="s">
        <v>1086</v>
      </c>
      <c r="C176" s="581">
        <v>0.65</v>
      </c>
      <c r="D176" s="581">
        <v>0.6</v>
      </c>
      <c r="E176" s="581">
        <v>0.45</v>
      </c>
      <c r="F176" s="483">
        <v>0.4</v>
      </c>
      <c r="G176" s="460">
        <v>0.31000000000000005</v>
      </c>
      <c r="H176" s="473">
        <v>0.28000000000000003</v>
      </c>
      <c r="I176" s="474">
        <v>0.25</v>
      </c>
      <c r="J176" s="473">
        <v>0.24</v>
      </c>
      <c r="K176" s="474">
        <v>0.21</v>
      </c>
      <c r="L176" s="963"/>
      <c r="M176" s="1057">
        <v>0.2</v>
      </c>
      <c r="N176" s="1101">
        <v>0.18</v>
      </c>
      <c r="O176" s="998"/>
      <c r="P176" s="488">
        <v>0.16</v>
      </c>
      <c r="Q176" s="477">
        <v>0.16</v>
      </c>
      <c r="R176" s="477">
        <v>0.16</v>
      </c>
      <c r="S176" s="477">
        <v>0.16</v>
      </c>
      <c r="T176" s="477">
        <v>0.16</v>
      </c>
      <c r="U176" s="477">
        <v>0.16</v>
      </c>
      <c r="V176" s="477">
        <v>0.16</v>
      </c>
      <c r="W176" s="477">
        <v>0.16</v>
      </c>
      <c r="X176" s="477">
        <v>0.16</v>
      </c>
      <c r="Y176" s="477">
        <v>0.16</v>
      </c>
      <c r="Z176" s="477">
        <v>0.16</v>
      </c>
      <c r="AA176" s="477">
        <v>0.16</v>
      </c>
      <c r="AB176" s="584">
        <f t="shared" si="50"/>
        <v>5.6900000000000022</v>
      </c>
      <c r="AC176" s="1043">
        <f t="shared" si="51"/>
        <v>8.3333333333333481</v>
      </c>
      <c r="AD176" s="1043">
        <f t="shared" si="52"/>
        <v>33.333333333333329</v>
      </c>
      <c r="AE176" s="1043">
        <f t="shared" si="53"/>
        <v>12.5</v>
      </c>
      <c r="AF176" s="1043">
        <f t="shared" si="54"/>
        <v>29.032258064516103</v>
      </c>
      <c r="AG176" s="1043">
        <f t="shared" si="55"/>
        <v>10.714285714285721</v>
      </c>
      <c r="AH176" s="1043">
        <f t="shared" si="56"/>
        <v>12.000000000000011</v>
      </c>
      <c r="AI176" s="1043">
        <f t="shared" si="57"/>
        <v>4.1666666666666741</v>
      </c>
      <c r="AJ176" s="1043">
        <f t="shared" si="58"/>
        <v>14.285714285714279</v>
      </c>
      <c r="AK176" s="1043">
        <f t="shared" si="59"/>
        <v>4.9999999999999822</v>
      </c>
      <c r="AL176" s="1043">
        <f t="shared" si="60"/>
        <v>11.111111111111116</v>
      </c>
      <c r="AM176" s="1043">
        <f t="shared" si="61"/>
        <v>12.5</v>
      </c>
      <c r="AN176" s="1043">
        <f t="shared" si="62"/>
        <v>0</v>
      </c>
      <c r="AO176" s="1043">
        <f t="shared" si="63"/>
        <v>0</v>
      </c>
      <c r="AP176" s="1043">
        <f t="shared" si="64"/>
        <v>0</v>
      </c>
      <c r="AQ176" s="1043">
        <f t="shared" si="65"/>
        <v>0</v>
      </c>
      <c r="AR176" s="1043">
        <f t="shared" si="66"/>
        <v>0</v>
      </c>
      <c r="AS176" s="1043">
        <f t="shared" si="67"/>
        <v>0</v>
      </c>
      <c r="AT176" s="1043">
        <f t="shared" si="68"/>
        <v>0</v>
      </c>
      <c r="AU176" s="1043">
        <f t="shared" si="69"/>
        <v>0</v>
      </c>
      <c r="AV176" s="1043">
        <f t="shared" si="70"/>
        <v>0</v>
      </c>
      <c r="AW176" s="1043">
        <f t="shared" si="71"/>
        <v>0</v>
      </c>
      <c r="AX176" s="1043">
        <f t="shared" si="72"/>
        <v>0</v>
      </c>
      <c r="AY176" s="1043">
        <f t="shared" si="73"/>
        <v>6.9534864776800251</v>
      </c>
      <c r="AZ176" s="1043">
        <f t="shared" si="74"/>
        <v>9.5141538267969477</v>
      </c>
    </row>
    <row r="177" spans="1:52" ht="11.25" customHeight="1" x14ac:dyDescent="0.2">
      <c r="A177" s="461" t="s">
        <v>1087</v>
      </c>
      <c r="B177" s="820" t="s">
        <v>1088</v>
      </c>
      <c r="C177" s="581">
        <v>1.88</v>
      </c>
      <c r="D177" s="581">
        <v>1.76</v>
      </c>
      <c r="E177" s="581">
        <v>1.68</v>
      </c>
      <c r="F177" s="460">
        <v>1.5</v>
      </c>
      <c r="G177" s="460">
        <v>1.2999999999999998</v>
      </c>
      <c r="H177" s="581">
        <v>1.1599999999999999</v>
      </c>
      <c r="I177" s="581">
        <v>1.08</v>
      </c>
      <c r="J177" s="581">
        <v>0.92</v>
      </c>
      <c r="K177" s="581">
        <v>0.74</v>
      </c>
      <c r="L177" s="888"/>
      <c r="M177" s="489">
        <v>0.4</v>
      </c>
      <c r="N177" s="490">
        <v>0.2</v>
      </c>
      <c r="O177" s="997"/>
      <c r="P177" s="464">
        <v>0.08</v>
      </c>
      <c r="Q177" s="583">
        <v>0.12</v>
      </c>
      <c r="R177" s="587">
        <v>0.24</v>
      </c>
      <c r="S177" s="587">
        <v>0.06</v>
      </c>
      <c r="T177" s="583">
        <v>0</v>
      </c>
      <c r="U177" s="583">
        <v>0</v>
      </c>
      <c r="V177" s="583">
        <v>0</v>
      </c>
      <c r="W177" s="583">
        <v>0</v>
      </c>
      <c r="X177" s="583">
        <v>0</v>
      </c>
      <c r="Y177" s="583">
        <v>0</v>
      </c>
      <c r="Z177" s="583">
        <v>0</v>
      </c>
      <c r="AA177" s="583">
        <v>0</v>
      </c>
      <c r="AB177" s="584">
        <f t="shared" si="50"/>
        <v>13.12</v>
      </c>
      <c r="AC177" s="1043">
        <f t="shared" si="51"/>
        <v>6.8181818181818121</v>
      </c>
      <c r="AD177" s="1043">
        <f t="shared" si="52"/>
        <v>4.7619047619047672</v>
      </c>
      <c r="AE177" s="1043">
        <f t="shared" si="53"/>
        <v>11.999999999999989</v>
      </c>
      <c r="AF177" s="1043">
        <f t="shared" si="54"/>
        <v>15.384615384615397</v>
      </c>
      <c r="AG177" s="1043">
        <f t="shared" si="55"/>
        <v>12.06896551724137</v>
      </c>
      <c r="AH177" s="1043">
        <f t="shared" si="56"/>
        <v>7.4074074074073959</v>
      </c>
      <c r="AI177" s="1043">
        <f t="shared" si="57"/>
        <v>17.391304347826097</v>
      </c>
      <c r="AJ177" s="1043">
        <f t="shared" si="58"/>
        <v>24.324324324324319</v>
      </c>
      <c r="AK177" s="1043">
        <f t="shared" si="59"/>
        <v>84.999999999999986</v>
      </c>
      <c r="AL177" s="1043">
        <f t="shared" si="60"/>
        <v>100</v>
      </c>
      <c r="AM177" s="1043">
        <f t="shared" si="61"/>
        <v>150</v>
      </c>
      <c r="AN177" s="1043">
        <f t="shared" si="62"/>
        <v>-33.333333333333329</v>
      </c>
      <c r="AO177" s="1043">
        <f t="shared" si="63"/>
        <v>-50</v>
      </c>
      <c r="AP177" s="1043">
        <f t="shared" si="64"/>
        <v>300</v>
      </c>
      <c r="AQ177" s="1043" t="str">
        <f t="shared" si="65"/>
        <v>n/a</v>
      </c>
      <c r="AR177" s="1043" t="str">
        <f t="shared" si="66"/>
        <v>n/a</v>
      </c>
      <c r="AS177" s="1043" t="str">
        <f t="shared" si="67"/>
        <v>n/a</v>
      </c>
      <c r="AT177" s="1043" t="str">
        <f t="shared" si="68"/>
        <v>n/a</v>
      </c>
      <c r="AU177" s="1043" t="str">
        <f t="shared" si="69"/>
        <v>n/a</v>
      </c>
      <c r="AV177" s="1043" t="str">
        <f t="shared" si="70"/>
        <v>n/a</v>
      </c>
      <c r="AW177" s="1043" t="str">
        <f t="shared" si="71"/>
        <v>n/a</v>
      </c>
      <c r="AX177" s="1043" t="str">
        <f t="shared" si="72"/>
        <v>n/a</v>
      </c>
      <c r="AY177" s="1043">
        <f t="shared" si="73"/>
        <v>46.558812159154847</v>
      </c>
      <c r="AZ177" s="1043">
        <f t="shared" si="74"/>
        <v>89.67140819528035</v>
      </c>
    </row>
    <row r="178" spans="1:52" ht="11.25" customHeight="1" x14ac:dyDescent="0.2">
      <c r="A178" s="816" t="s">
        <v>3979</v>
      </c>
      <c r="B178" s="807" t="s">
        <v>3980</v>
      </c>
      <c r="C178" s="950">
        <v>1.62</v>
      </c>
      <c r="D178" s="950">
        <v>1.4</v>
      </c>
      <c r="E178" s="950">
        <v>1.25</v>
      </c>
      <c r="F178" s="811">
        <v>1.1299999999999999</v>
      </c>
      <c r="G178" s="811">
        <v>1.03</v>
      </c>
      <c r="H178" s="803">
        <v>0.97</v>
      </c>
      <c r="I178" s="803">
        <v>0.66</v>
      </c>
      <c r="J178" s="463">
        <v>0</v>
      </c>
      <c r="K178" s="463">
        <v>0</v>
      </c>
      <c r="L178" s="803"/>
      <c r="M178" s="463">
        <v>0</v>
      </c>
      <c r="N178" s="585">
        <v>0</v>
      </c>
      <c r="O178" s="888"/>
      <c r="P178" s="464">
        <v>0</v>
      </c>
      <c r="Q178" s="583">
        <v>0</v>
      </c>
      <c r="R178" s="583">
        <v>0</v>
      </c>
      <c r="S178" s="583">
        <v>0</v>
      </c>
      <c r="T178" s="583">
        <v>0</v>
      </c>
      <c r="U178" s="583">
        <v>0</v>
      </c>
      <c r="V178" s="583">
        <v>0</v>
      </c>
      <c r="W178" s="583">
        <v>0</v>
      </c>
      <c r="X178" s="583">
        <v>0</v>
      </c>
      <c r="Y178" s="583">
        <v>0</v>
      </c>
      <c r="Z178" s="583">
        <v>0</v>
      </c>
      <c r="AA178" s="583">
        <v>0</v>
      </c>
      <c r="AB178" s="584">
        <f t="shared" si="50"/>
        <v>8.0599999999999987</v>
      </c>
      <c r="AC178" s="1043">
        <f t="shared" si="51"/>
        <v>15.714285714285726</v>
      </c>
      <c r="AD178" s="1043">
        <f t="shared" si="52"/>
        <v>11.999999999999989</v>
      </c>
      <c r="AE178" s="1043">
        <f t="shared" si="53"/>
        <v>10.619469026548689</v>
      </c>
      <c r="AF178" s="1043">
        <f t="shared" si="54"/>
        <v>9.7087378640776656</v>
      </c>
      <c r="AG178" s="1043">
        <f t="shared" si="55"/>
        <v>6.1855670103092786</v>
      </c>
      <c r="AH178" s="1043">
        <f t="shared" si="56"/>
        <v>46.969696969696948</v>
      </c>
      <c r="AI178" s="1043" t="str">
        <f t="shared" si="57"/>
        <v>n/a</v>
      </c>
      <c r="AJ178" s="1043" t="str">
        <f t="shared" si="58"/>
        <v>n/a</v>
      </c>
      <c r="AK178" s="1043" t="str">
        <f t="shared" si="59"/>
        <v>n/a</v>
      </c>
      <c r="AL178" s="1043" t="str">
        <f t="shared" si="60"/>
        <v>n/a</v>
      </c>
      <c r="AM178" s="1043" t="str">
        <f t="shared" si="61"/>
        <v>n/a</v>
      </c>
      <c r="AN178" s="1043" t="str">
        <f t="shared" si="62"/>
        <v>n/a</v>
      </c>
      <c r="AO178" s="1043" t="str">
        <f t="shared" si="63"/>
        <v>n/a</v>
      </c>
      <c r="AP178" s="1043" t="str">
        <f t="shared" si="64"/>
        <v>n/a</v>
      </c>
      <c r="AQ178" s="1043" t="str">
        <f t="shared" si="65"/>
        <v>n/a</v>
      </c>
      <c r="AR178" s="1043" t="str">
        <f t="shared" si="66"/>
        <v>n/a</v>
      </c>
      <c r="AS178" s="1043" t="str">
        <f t="shared" si="67"/>
        <v>n/a</v>
      </c>
      <c r="AT178" s="1043" t="str">
        <f t="shared" si="68"/>
        <v>n/a</v>
      </c>
      <c r="AU178" s="1043" t="str">
        <f t="shared" si="69"/>
        <v>n/a</v>
      </c>
      <c r="AV178" s="1043" t="str">
        <f t="shared" si="70"/>
        <v>n/a</v>
      </c>
      <c r="AW178" s="1043" t="str">
        <f t="shared" si="71"/>
        <v>n/a</v>
      </c>
      <c r="AX178" s="1043" t="str">
        <f t="shared" si="72"/>
        <v>n/a</v>
      </c>
      <c r="AY178" s="1043">
        <f t="shared" si="73"/>
        <v>16.866292764153048</v>
      </c>
      <c r="AZ178" s="1043">
        <f t="shared" si="74"/>
        <v>15.070196892256336</v>
      </c>
    </row>
    <row r="179" spans="1:52" ht="11.25" customHeight="1" x14ac:dyDescent="0.2">
      <c r="A179" s="821" t="s">
        <v>534</v>
      </c>
      <c r="B179" s="820" t="s">
        <v>535</v>
      </c>
      <c r="C179" s="581">
        <v>0.63</v>
      </c>
      <c r="D179" s="581">
        <v>0.59499999999999997</v>
      </c>
      <c r="E179" s="581">
        <v>0.57750000000000001</v>
      </c>
      <c r="F179" s="460">
        <v>0.5675</v>
      </c>
      <c r="G179" s="460">
        <v>0.55750000000000011</v>
      </c>
      <c r="H179" s="451">
        <v>0.54749999999999999</v>
      </c>
      <c r="I179" s="451">
        <v>0.53649999999999998</v>
      </c>
      <c r="J179" s="451">
        <v>0.52200000000000002</v>
      </c>
      <c r="K179" s="451">
        <v>0.505</v>
      </c>
      <c r="L179" s="951"/>
      <c r="M179" s="1098">
        <v>0.48749999999999999</v>
      </c>
      <c r="N179" s="1052">
        <v>0.47499999999999998</v>
      </c>
      <c r="O179" s="1059"/>
      <c r="P179" s="454">
        <v>0.45750000000000002</v>
      </c>
      <c r="Q179" s="456">
        <v>0.4425</v>
      </c>
      <c r="R179" s="456">
        <v>0.40500000000000003</v>
      </c>
      <c r="S179" s="456">
        <v>0.35249999999999998</v>
      </c>
      <c r="T179" s="456">
        <v>0.32250000000000001</v>
      </c>
      <c r="U179" s="456">
        <v>0.29249999999999998</v>
      </c>
      <c r="V179" s="456">
        <v>0.26437500000000003</v>
      </c>
      <c r="W179" s="456">
        <v>0.12375</v>
      </c>
      <c r="X179" s="455">
        <v>0</v>
      </c>
      <c r="Y179" s="455">
        <v>0</v>
      </c>
      <c r="Z179" s="455">
        <v>0</v>
      </c>
      <c r="AA179" s="455">
        <v>0</v>
      </c>
      <c r="AB179" s="584">
        <f t="shared" si="50"/>
        <v>8.6616249999999972</v>
      </c>
      <c r="AC179" s="1043">
        <f t="shared" si="51"/>
        <v>5.8823529411764719</v>
      </c>
      <c r="AD179" s="1043">
        <f t="shared" si="52"/>
        <v>3.0303030303030276</v>
      </c>
      <c r="AE179" s="1043">
        <f t="shared" si="53"/>
        <v>1.7621145374449254</v>
      </c>
      <c r="AF179" s="1043">
        <f t="shared" si="54"/>
        <v>1.7937219730941534</v>
      </c>
      <c r="AG179" s="1043">
        <f t="shared" si="55"/>
        <v>1.8264840182648623</v>
      </c>
      <c r="AH179" s="1043">
        <f t="shared" si="56"/>
        <v>2.0503261882572232</v>
      </c>
      <c r="AI179" s="1043">
        <f t="shared" si="57"/>
        <v>2.7777777777777679</v>
      </c>
      <c r="AJ179" s="1043">
        <f t="shared" si="58"/>
        <v>3.3663366336633693</v>
      </c>
      <c r="AK179" s="1043">
        <f t="shared" si="59"/>
        <v>3.5897435897435992</v>
      </c>
      <c r="AL179" s="1043">
        <f t="shared" si="60"/>
        <v>2.6315789473684292</v>
      </c>
      <c r="AM179" s="1043">
        <f t="shared" si="61"/>
        <v>3.82513661202184</v>
      </c>
      <c r="AN179" s="1043">
        <f t="shared" si="62"/>
        <v>3.3898305084745894</v>
      </c>
      <c r="AO179" s="1043">
        <f t="shared" si="63"/>
        <v>9.259259259259256</v>
      </c>
      <c r="AP179" s="1043">
        <f t="shared" si="64"/>
        <v>14.893617021276606</v>
      </c>
      <c r="AQ179" s="1043">
        <f t="shared" si="65"/>
        <v>9.302325581395344</v>
      </c>
      <c r="AR179" s="1043">
        <f t="shared" si="66"/>
        <v>10.256410256410264</v>
      </c>
      <c r="AS179" s="1043">
        <f t="shared" si="67"/>
        <v>10.638297872340408</v>
      </c>
      <c r="AT179" s="1043">
        <f t="shared" si="68"/>
        <v>113.63636363636367</v>
      </c>
      <c r="AU179" s="1043" t="str">
        <f t="shared" si="69"/>
        <v>n/a</v>
      </c>
      <c r="AV179" s="1043" t="str">
        <f t="shared" si="70"/>
        <v>n/a</v>
      </c>
      <c r="AW179" s="1043" t="str">
        <f t="shared" si="71"/>
        <v>n/a</v>
      </c>
      <c r="AX179" s="1043" t="str">
        <f t="shared" si="72"/>
        <v>n/a</v>
      </c>
      <c r="AY179" s="1043">
        <f t="shared" si="73"/>
        <v>11.328443354701989</v>
      </c>
      <c r="AZ179" s="1043">
        <f t="shared" si="74"/>
        <v>25.825547844692924</v>
      </c>
    </row>
    <row r="180" spans="1:52" ht="11.25" customHeight="1" x14ac:dyDescent="0.2">
      <c r="A180" s="588" t="s">
        <v>536</v>
      </c>
      <c r="B180" s="467" t="s">
        <v>537</v>
      </c>
      <c r="C180" s="581">
        <v>0.56000000000000005</v>
      </c>
      <c r="D180" s="581">
        <v>0.52500000000000002</v>
      </c>
      <c r="E180" s="581">
        <v>0.50749999999999995</v>
      </c>
      <c r="F180" s="460">
        <v>0.4975</v>
      </c>
      <c r="G180" s="478">
        <v>0.48749999999999999</v>
      </c>
      <c r="H180" s="581">
        <v>0.47749999999999998</v>
      </c>
      <c r="I180" s="581">
        <v>0.46849999999999997</v>
      </c>
      <c r="J180" s="581">
        <v>0.46300000000000002</v>
      </c>
      <c r="K180" s="581">
        <v>0.45500000000000002</v>
      </c>
      <c r="L180" s="888"/>
      <c r="M180" s="489">
        <v>0.4375</v>
      </c>
      <c r="N180" s="490">
        <v>0.42499999999999999</v>
      </c>
      <c r="O180" s="997"/>
      <c r="P180" s="586">
        <v>0.40749999999999997</v>
      </c>
      <c r="Q180" s="587">
        <v>0.39250000000000002</v>
      </c>
      <c r="R180" s="587">
        <v>0.35499999999999998</v>
      </c>
      <c r="S180" s="587">
        <v>0.30249999999999999</v>
      </c>
      <c r="T180" s="587">
        <v>0.27374999999999999</v>
      </c>
      <c r="U180" s="587">
        <v>0.25031000000000003</v>
      </c>
      <c r="V180" s="587">
        <v>0.23343</v>
      </c>
      <c r="W180" s="587">
        <v>0.21937499999999999</v>
      </c>
      <c r="X180" s="583">
        <v>0.20250000000000001</v>
      </c>
      <c r="Y180" s="583">
        <v>0.20250000000000001</v>
      </c>
      <c r="Z180" s="587">
        <v>0.20250000000000001</v>
      </c>
      <c r="AA180" s="587">
        <v>0.199685</v>
      </c>
      <c r="AB180" s="584">
        <f t="shared" si="50"/>
        <v>8.5455500000000004</v>
      </c>
      <c r="AC180" s="1043">
        <f t="shared" si="51"/>
        <v>6.6666666666666652</v>
      </c>
      <c r="AD180" s="1043">
        <f t="shared" si="52"/>
        <v>3.4482758620689724</v>
      </c>
      <c r="AE180" s="1043">
        <f t="shared" si="53"/>
        <v>2.0100502512562679</v>
      </c>
      <c r="AF180" s="1043">
        <f t="shared" si="54"/>
        <v>2.051282051282044</v>
      </c>
      <c r="AG180" s="1043">
        <f t="shared" si="55"/>
        <v>2.0942408376963373</v>
      </c>
      <c r="AH180" s="1043">
        <f t="shared" si="56"/>
        <v>1.9210245464247544</v>
      </c>
      <c r="AI180" s="1043">
        <f t="shared" si="57"/>
        <v>1.187904967602571</v>
      </c>
      <c r="AJ180" s="1043">
        <f t="shared" si="58"/>
        <v>1.758241758241752</v>
      </c>
      <c r="AK180" s="1043">
        <f t="shared" si="59"/>
        <v>4.0000000000000036</v>
      </c>
      <c r="AL180" s="1043">
        <f t="shared" si="60"/>
        <v>2.941176470588247</v>
      </c>
      <c r="AM180" s="1043">
        <f t="shared" si="61"/>
        <v>4.2944785276073594</v>
      </c>
      <c r="AN180" s="1043">
        <f t="shared" si="62"/>
        <v>3.8216560509554132</v>
      </c>
      <c r="AO180" s="1043">
        <f t="shared" si="63"/>
        <v>10.563380281690149</v>
      </c>
      <c r="AP180" s="1043">
        <f t="shared" si="64"/>
        <v>17.355371900826434</v>
      </c>
      <c r="AQ180" s="1043">
        <f t="shared" si="65"/>
        <v>10.502283105022837</v>
      </c>
      <c r="AR180" s="1043">
        <f t="shared" si="66"/>
        <v>9.3643881586832123</v>
      </c>
      <c r="AS180" s="1043">
        <f t="shared" si="67"/>
        <v>7.2312898941867099</v>
      </c>
      <c r="AT180" s="1043">
        <f t="shared" si="68"/>
        <v>6.4068376068376232</v>
      </c>
      <c r="AU180" s="1043">
        <f t="shared" si="69"/>
        <v>8.333333333333325</v>
      </c>
      <c r="AV180" s="1043">
        <f t="shared" si="70"/>
        <v>0</v>
      </c>
      <c r="AW180" s="1043">
        <f t="shared" si="71"/>
        <v>0</v>
      </c>
      <c r="AX180" s="1043">
        <f t="shared" si="72"/>
        <v>1.40972030948745</v>
      </c>
      <c r="AY180" s="1043">
        <f t="shared" si="73"/>
        <v>4.8800728445662793</v>
      </c>
      <c r="AZ180" s="1043">
        <f t="shared" si="74"/>
        <v>4.2899774224586738</v>
      </c>
    </row>
    <row r="181" spans="1:52" ht="11.25" customHeight="1" x14ac:dyDescent="0.2">
      <c r="A181" s="588" t="s">
        <v>1541</v>
      </c>
      <c r="B181" s="468" t="s">
        <v>1542</v>
      </c>
      <c r="C181" s="581">
        <v>2.42</v>
      </c>
      <c r="D181" s="581">
        <v>2.21</v>
      </c>
      <c r="E181" s="581">
        <v>2.12</v>
      </c>
      <c r="F181" s="460">
        <v>1.95</v>
      </c>
      <c r="G181" s="460">
        <v>1.8</v>
      </c>
      <c r="H181" s="474">
        <v>1.6</v>
      </c>
      <c r="I181" s="474">
        <v>1.47</v>
      </c>
      <c r="J181" s="474">
        <v>1.29</v>
      </c>
      <c r="K181" s="474">
        <v>1.2</v>
      </c>
      <c r="L181" s="963"/>
      <c r="M181" s="474">
        <v>0.68</v>
      </c>
      <c r="N181" s="475">
        <v>0.4</v>
      </c>
      <c r="O181" s="963"/>
      <c r="P181" s="488">
        <v>0.4</v>
      </c>
      <c r="Q181" s="477">
        <v>0.4</v>
      </c>
      <c r="R181" s="477">
        <v>0.4</v>
      </c>
      <c r="S181" s="476">
        <v>0.4</v>
      </c>
      <c r="T181" s="476">
        <v>0.39</v>
      </c>
      <c r="U181" s="476">
        <v>0.34499999999999997</v>
      </c>
      <c r="V181" s="476">
        <v>0.3</v>
      </c>
      <c r="W181" s="477">
        <v>0</v>
      </c>
      <c r="X181" s="477">
        <v>0</v>
      </c>
      <c r="Y181" s="477">
        <v>0</v>
      </c>
      <c r="Z181" s="477">
        <v>0</v>
      </c>
      <c r="AA181" s="477">
        <v>0</v>
      </c>
      <c r="AB181" s="584">
        <f t="shared" si="50"/>
        <v>19.774999999999991</v>
      </c>
      <c r="AC181" s="1043">
        <f t="shared" si="51"/>
        <v>9.5022624434389016</v>
      </c>
      <c r="AD181" s="1043">
        <f t="shared" si="52"/>
        <v>4.2452830188679069</v>
      </c>
      <c r="AE181" s="1043">
        <f t="shared" si="53"/>
        <v>8.7179487179487314</v>
      </c>
      <c r="AF181" s="1043">
        <f t="shared" si="54"/>
        <v>8.333333333333325</v>
      </c>
      <c r="AG181" s="1043">
        <f t="shared" si="55"/>
        <v>12.5</v>
      </c>
      <c r="AH181" s="1043">
        <f t="shared" si="56"/>
        <v>8.8435374149659971</v>
      </c>
      <c r="AI181" s="1043">
        <f t="shared" si="57"/>
        <v>13.953488372093027</v>
      </c>
      <c r="AJ181" s="1043">
        <f t="shared" si="58"/>
        <v>7.5000000000000178</v>
      </c>
      <c r="AK181" s="1043">
        <f t="shared" si="59"/>
        <v>76.470588235294088</v>
      </c>
      <c r="AL181" s="1043">
        <f t="shared" si="60"/>
        <v>70</v>
      </c>
      <c r="AM181" s="1043">
        <f t="shared" si="61"/>
        <v>0</v>
      </c>
      <c r="AN181" s="1043">
        <f t="shared" si="62"/>
        <v>0</v>
      </c>
      <c r="AO181" s="1043">
        <f t="shared" si="63"/>
        <v>0</v>
      </c>
      <c r="AP181" s="1043">
        <f t="shared" si="64"/>
        <v>0</v>
      </c>
      <c r="AQ181" s="1043">
        <f t="shared" si="65"/>
        <v>2.5641025641025772</v>
      </c>
      <c r="AR181" s="1043">
        <f t="shared" si="66"/>
        <v>13.043478260869579</v>
      </c>
      <c r="AS181" s="1043">
        <f t="shared" si="67"/>
        <v>14.999999999999991</v>
      </c>
      <c r="AT181" s="1043" t="str">
        <f t="shared" si="68"/>
        <v>n/a</v>
      </c>
      <c r="AU181" s="1043" t="str">
        <f t="shared" si="69"/>
        <v>n/a</v>
      </c>
      <c r="AV181" s="1043" t="str">
        <f t="shared" si="70"/>
        <v>n/a</v>
      </c>
      <c r="AW181" s="1043" t="str">
        <f t="shared" si="71"/>
        <v>n/a</v>
      </c>
      <c r="AX181" s="1043" t="str">
        <f t="shared" si="72"/>
        <v>n/a</v>
      </c>
      <c r="AY181" s="1043">
        <f t="shared" si="73"/>
        <v>14.745530727112596</v>
      </c>
      <c r="AZ181" s="1043">
        <f t="shared" si="74"/>
        <v>22.627840703501583</v>
      </c>
    </row>
    <row r="182" spans="1:52" ht="11.25" customHeight="1" x14ac:dyDescent="0.2">
      <c r="A182" s="540" t="s">
        <v>4250</v>
      </c>
      <c r="B182" s="820" t="s">
        <v>3745</v>
      </c>
      <c r="C182" s="581">
        <v>0.82499999999999996</v>
      </c>
      <c r="D182" s="581">
        <v>0.72499999999999998</v>
      </c>
      <c r="E182" s="581">
        <v>0.625</v>
      </c>
      <c r="F182" s="460">
        <v>0.52500000000000002</v>
      </c>
      <c r="G182" s="460">
        <v>0.42499999999999999</v>
      </c>
      <c r="H182" s="581">
        <v>0.34</v>
      </c>
      <c r="I182" s="581">
        <v>0.26750000000000002</v>
      </c>
      <c r="J182" s="581">
        <v>0.2</v>
      </c>
      <c r="K182" s="498">
        <v>0</v>
      </c>
      <c r="L182" s="897"/>
      <c r="M182" s="498">
        <v>0.15</v>
      </c>
      <c r="N182" s="501">
        <v>0.15</v>
      </c>
      <c r="O182" s="897"/>
      <c r="P182" s="501">
        <v>0.15</v>
      </c>
      <c r="Q182" s="539">
        <v>0.15</v>
      </c>
      <c r="R182" s="499">
        <v>0.33750000000000002</v>
      </c>
      <c r="S182" s="587">
        <v>0.6</v>
      </c>
      <c r="T182" s="587">
        <v>0.5</v>
      </c>
      <c r="U182" s="587">
        <v>0.33750000000000002</v>
      </c>
      <c r="V182" s="587">
        <v>0.24</v>
      </c>
      <c r="W182" s="587">
        <v>0.14000000000000001</v>
      </c>
      <c r="X182" s="587">
        <v>0.11</v>
      </c>
      <c r="Y182" s="587">
        <v>6.6699999999999995E-2</v>
      </c>
      <c r="Z182" s="587">
        <v>5.33E-2</v>
      </c>
      <c r="AA182" s="587">
        <v>0.04</v>
      </c>
      <c r="AB182" s="584">
        <f t="shared" si="50"/>
        <v>6.9575000000000014</v>
      </c>
      <c r="AC182" s="1043">
        <f t="shared" si="51"/>
        <v>13.793103448275868</v>
      </c>
      <c r="AD182" s="1043">
        <f t="shared" si="52"/>
        <v>15.999999999999993</v>
      </c>
      <c r="AE182" s="1043">
        <f t="shared" si="53"/>
        <v>19.047619047619047</v>
      </c>
      <c r="AF182" s="1043">
        <f t="shared" si="54"/>
        <v>23.529411764705888</v>
      </c>
      <c r="AG182" s="1043">
        <f t="shared" si="55"/>
        <v>24.999999999999979</v>
      </c>
      <c r="AH182" s="1043">
        <f t="shared" si="56"/>
        <v>27.10280373831775</v>
      </c>
      <c r="AI182" s="1043">
        <f t="shared" si="57"/>
        <v>33.749999999999993</v>
      </c>
      <c r="AJ182" s="1043" t="str">
        <f t="shared" si="58"/>
        <v>n/a</v>
      </c>
      <c r="AK182" s="1043">
        <f t="shared" si="59"/>
        <v>-100</v>
      </c>
      <c r="AL182" s="1043">
        <f t="shared" si="60"/>
        <v>0</v>
      </c>
      <c r="AM182" s="1043">
        <f t="shared" si="61"/>
        <v>0</v>
      </c>
      <c r="AN182" s="1043">
        <f t="shared" si="62"/>
        <v>0</v>
      </c>
      <c r="AO182" s="1043">
        <f t="shared" si="63"/>
        <v>-55.555555555555557</v>
      </c>
      <c r="AP182" s="1043">
        <f t="shared" si="64"/>
        <v>-43.749999999999986</v>
      </c>
      <c r="AQ182" s="1043">
        <f t="shared" si="65"/>
        <v>19.999999999999996</v>
      </c>
      <c r="AR182" s="1043">
        <f t="shared" si="66"/>
        <v>48.148148148148138</v>
      </c>
      <c r="AS182" s="1043">
        <f t="shared" si="67"/>
        <v>40.625000000000021</v>
      </c>
      <c r="AT182" s="1043">
        <f t="shared" si="68"/>
        <v>71.428571428571402</v>
      </c>
      <c r="AU182" s="1043">
        <f t="shared" si="69"/>
        <v>27.272727272727295</v>
      </c>
      <c r="AV182" s="1043">
        <f t="shared" si="70"/>
        <v>64.917541229385307</v>
      </c>
      <c r="AW182" s="1043">
        <f t="shared" si="71"/>
        <v>25.140712945590991</v>
      </c>
      <c r="AX182" s="1043">
        <f t="shared" si="72"/>
        <v>33.25</v>
      </c>
      <c r="AY182" s="1043">
        <f t="shared" si="73"/>
        <v>13.795242069894575</v>
      </c>
      <c r="AZ182" s="1043">
        <f t="shared" si="74"/>
        <v>39.39016439897479</v>
      </c>
    </row>
    <row r="183" spans="1:52" ht="11.25" customHeight="1" x14ac:dyDescent="0.2">
      <c r="A183" s="821" t="s">
        <v>2099</v>
      </c>
      <c r="B183" s="820" t="s">
        <v>2100</v>
      </c>
      <c r="C183" s="581">
        <v>0.81</v>
      </c>
      <c r="D183" s="581">
        <v>0.71</v>
      </c>
      <c r="E183" s="581">
        <v>0.67</v>
      </c>
      <c r="F183" s="460">
        <v>0.62</v>
      </c>
      <c r="G183" s="460">
        <v>0.54500000000000004</v>
      </c>
      <c r="H183" s="581">
        <v>0.4889120545868082</v>
      </c>
      <c r="I183" s="581">
        <v>0.3645337376800607</v>
      </c>
      <c r="J183" s="581">
        <v>0.18681576952236542</v>
      </c>
      <c r="K183" s="498">
        <v>5.7467778620166804E-2</v>
      </c>
      <c r="L183" s="888"/>
      <c r="M183" s="581">
        <v>5.7467778620166804E-2</v>
      </c>
      <c r="N183" s="459">
        <v>4.8847611827141778E-2</v>
      </c>
      <c r="O183" s="888"/>
      <c r="P183" s="586">
        <v>4.5974222896133433E-2</v>
      </c>
      <c r="Q183" s="499">
        <v>3.4480667172100077E-2</v>
      </c>
      <c r="R183" s="587">
        <v>3.4480667172100077E-2</v>
      </c>
      <c r="S183" s="587">
        <v>2.8733889310083402E-2</v>
      </c>
      <c r="T183" s="587">
        <v>2.2987111448066717E-2</v>
      </c>
      <c r="U183" s="587">
        <v>1.8688400303260043E-2</v>
      </c>
      <c r="V183" s="587">
        <v>1.5815011372251706E-2</v>
      </c>
      <c r="W183" s="587">
        <v>1.4374526156178924E-2</v>
      </c>
      <c r="X183" s="587">
        <v>1.221379833206975E-2</v>
      </c>
      <c r="Y183" s="587">
        <v>1.1493555724033358E-2</v>
      </c>
      <c r="Z183" s="587">
        <v>9.3328278999241857E-3</v>
      </c>
      <c r="AA183" s="587">
        <v>8.6125852918877942E-3</v>
      </c>
      <c r="AB183" s="584">
        <f t="shared" si="50"/>
        <v>4.8162319939347995</v>
      </c>
      <c r="AC183" s="1043">
        <f t="shared" si="51"/>
        <v>14.084507042253524</v>
      </c>
      <c r="AD183" s="1043">
        <f t="shared" si="52"/>
        <v>5.9701492537313383</v>
      </c>
      <c r="AE183" s="1043">
        <f t="shared" si="53"/>
        <v>8.064516129032274</v>
      </c>
      <c r="AF183" s="1043">
        <f t="shared" si="54"/>
        <v>13.761467889908241</v>
      </c>
      <c r="AG183" s="1043">
        <f t="shared" si="55"/>
        <v>11.471990695871304</v>
      </c>
      <c r="AH183" s="1043">
        <f t="shared" si="56"/>
        <v>34.119836945218566</v>
      </c>
      <c r="AI183" s="1043">
        <f t="shared" si="57"/>
        <v>95.13006777322353</v>
      </c>
      <c r="AJ183" s="1043">
        <f t="shared" si="58"/>
        <v>225.07915567282316</v>
      </c>
      <c r="AK183" s="1043">
        <f t="shared" si="59"/>
        <v>0</v>
      </c>
      <c r="AL183" s="1043">
        <f t="shared" si="60"/>
        <v>17.647058823529417</v>
      </c>
      <c r="AM183" s="1043">
        <f t="shared" si="61"/>
        <v>6.25</v>
      </c>
      <c r="AN183" s="1043">
        <f t="shared" si="62"/>
        <v>33.333333333333329</v>
      </c>
      <c r="AO183" s="1043">
        <f t="shared" si="63"/>
        <v>0</v>
      </c>
      <c r="AP183" s="1043">
        <f t="shared" si="64"/>
        <v>19.999999999999972</v>
      </c>
      <c r="AQ183" s="1043">
        <f t="shared" si="65"/>
        <v>25.000000000000021</v>
      </c>
      <c r="AR183" s="1043">
        <f t="shared" si="66"/>
        <v>23.002028397565933</v>
      </c>
      <c r="AS183" s="1043">
        <f t="shared" si="67"/>
        <v>18.168744007670167</v>
      </c>
      <c r="AT183" s="1043">
        <f t="shared" si="68"/>
        <v>10.021097046413496</v>
      </c>
      <c r="AU183" s="1043">
        <f t="shared" si="69"/>
        <v>17.690875232774683</v>
      </c>
      <c r="AV183" s="1043">
        <f t="shared" si="70"/>
        <v>6.2664907651715174</v>
      </c>
      <c r="AW183" s="1043">
        <f t="shared" si="71"/>
        <v>23.151909017059282</v>
      </c>
      <c r="AX183" s="1043">
        <f t="shared" si="72"/>
        <v>8.3626760563380245</v>
      </c>
      <c r="AY183" s="1043">
        <f t="shared" si="73"/>
        <v>28.02617745826899</v>
      </c>
      <c r="AZ183" s="1043">
        <f t="shared" si="74"/>
        <v>48.116269478153562</v>
      </c>
    </row>
    <row r="184" spans="1:52" ht="11.25" customHeight="1" x14ac:dyDescent="0.2">
      <c r="A184" s="821" t="s">
        <v>1079</v>
      </c>
      <c r="B184" s="820" t="s">
        <v>1080</v>
      </c>
      <c r="C184" s="581">
        <v>3.72</v>
      </c>
      <c r="D184" s="581">
        <v>3.58</v>
      </c>
      <c r="E184" s="581">
        <v>3.36</v>
      </c>
      <c r="F184" s="460">
        <v>3.0350000000000001</v>
      </c>
      <c r="G184" s="460">
        <v>2.79</v>
      </c>
      <c r="H184" s="581">
        <v>2.4849999999999999</v>
      </c>
      <c r="I184" s="581">
        <v>2.16</v>
      </c>
      <c r="J184" s="581">
        <v>1.8049999999999999</v>
      </c>
      <c r="K184" s="581">
        <v>1.409</v>
      </c>
      <c r="L184" s="888"/>
      <c r="M184" s="463">
        <v>0</v>
      </c>
      <c r="N184" s="585">
        <v>0</v>
      </c>
      <c r="O184" s="888"/>
      <c r="P184" s="464">
        <v>0</v>
      </c>
      <c r="Q184" s="583">
        <v>0</v>
      </c>
      <c r="R184" s="583">
        <v>0</v>
      </c>
      <c r="S184" s="583">
        <v>0</v>
      </c>
      <c r="T184" s="583">
        <v>0</v>
      </c>
      <c r="U184" s="583">
        <v>0</v>
      </c>
      <c r="V184" s="583">
        <v>0</v>
      </c>
      <c r="W184" s="583">
        <v>0</v>
      </c>
      <c r="X184" s="583">
        <v>0</v>
      </c>
      <c r="Y184" s="583">
        <v>0</v>
      </c>
      <c r="Z184" s="583">
        <v>0</v>
      </c>
      <c r="AA184" s="583">
        <v>0</v>
      </c>
      <c r="AB184" s="584">
        <f t="shared" si="50"/>
        <v>24.343999999999998</v>
      </c>
      <c r="AC184" s="1043">
        <f t="shared" si="51"/>
        <v>3.9106145251396773</v>
      </c>
      <c r="AD184" s="1043">
        <f t="shared" si="52"/>
        <v>6.5476190476190466</v>
      </c>
      <c r="AE184" s="1043">
        <f t="shared" si="53"/>
        <v>10.708401976935743</v>
      </c>
      <c r="AF184" s="1043">
        <f t="shared" si="54"/>
        <v>8.7813620071684575</v>
      </c>
      <c r="AG184" s="1043">
        <f t="shared" si="55"/>
        <v>12.273641851106643</v>
      </c>
      <c r="AH184" s="1043">
        <f t="shared" si="56"/>
        <v>15.04629629629628</v>
      </c>
      <c r="AI184" s="1043">
        <f t="shared" si="57"/>
        <v>19.667590027700843</v>
      </c>
      <c r="AJ184" s="1043">
        <f t="shared" si="58"/>
        <v>28.105039034776436</v>
      </c>
      <c r="AK184" s="1043" t="str">
        <f t="shared" si="59"/>
        <v>n/a</v>
      </c>
      <c r="AL184" s="1043" t="str">
        <f t="shared" si="60"/>
        <v>n/a</v>
      </c>
      <c r="AM184" s="1043" t="str">
        <f t="shared" si="61"/>
        <v>n/a</v>
      </c>
      <c r="AN184" s="1043" t="str">
        <f t="shared" si="62"/>
        <v>n/a</v>
      </c>
      <c r="AO184" s="1043" t="str">
        <f t="shared" si="63"/>
        <v>n/a</v>
      </c>
      <c r="AP184" s="1043" t="str">
        <f t="shared" si="64"/>
        <v>n/a</v>
      </c>
      <c r="AQ184" s="1043" t="str">
        <f t="shared" si="65"/>
        <v>n/a</v>
      </c>
      <c r="AR184" s="1043" t="str">
        <f t="shared" si="66"/>
        <v>n/a</v>
      </c>
      <c r="AS184" s="1043" t="str">
        <f t="shared" si="67"/>
        <v>n/a</v>
      </c>
      <c r="AT184" s="1043" t="str">
        <f t="shared" si="68"/>
        <v>n/a</v>
      </c>
      <c r="AU184" s="1043" t="str">
        <f t="shared" si="69"/>
        <v>n/a</v>
      </c>
      <c r="AV184" s="1043" t="str">
        <f t="shared" si="70"/>
        <v>n/a</v>
      </c>
      <c r="AW184" s="1043" t="str">
        <f t="shared" si="71"/>
        <v>n/a</v>
      </c>
      <c r="AX184" s="1043" t="str">
        <f t="shared" si="72"/>
        <v>n/a</v>
      </c>
      <c r="AY184" s="1043">
        <f t="shared" si="73"/>
        <v>13.130070595842891</v>
      </c>
      <c r="AZ184" s="1043">
        <f t="shared" si="74"/>
        <v>7.7873250047957132</v>
      </c>
    </row>
    <row r="185" spans="1:52" ht="11.25" customHeight="1" x14ac:dyDescent="0.2">
      <c r="A185" s="82" t="s">
        <v>3947</v>
      </c>
      <c r="B185" s="805" t="s">
        <v>3948</v>
      </c>
      <c r="C185" s="581">
        <v>1.6</v>
      </c>
      <c r="D185" s="581">
        <v>1.25</v>
      </c>
      <c r="E185" s="581">
        <v>1.1000000000000001</v>
      </c>
      <c r="F185" s="460">
        <v>0.9</v>
      </c>
      <c r="G185" s="460">
        <v>0.68</v>
      </c>
      <c r="H185" s="482">
        <v>0.60499999999999998</v>
      </c>
      <c r="I185" s="482">
        <v>0.55000000000000004</v>
      </c>
      <c r="J185" s="482">
        <v>0.5</v>
      </c>
      <c r="K185" s="482">
        <v>0.5</v>
      </c>
      <c r="L185" s="482"/>
      <c r="M185" s="482">
        <v>0.5</v>
      </c>
      <c r="N185" s="453">
        <v>0</v>
      </c>
      <c r="O185" s="951"/>
      <c r="P185" s="466">
        <v>0</v>
      </c>
      <c r="Q185" s="455">
        <v>0</v>
      </c>
      <c r="R185" s="455">
        <v>0</v>
      </c>
      <c r="S185" s="455">
        <v>0</v>
      </c>
      <c r="T185" s="455">
        <v>0</v>
      </c>
      <c r="U185" s="455">
        <v>0</v>
      </c>
      <c r="V185" s="455">
        <v>0</v>
      </c>
      <c r="W185" s="455">
        <v>0</v>
      </c>
      <c r="X185" s="455">
        <v>0</v>
      </c>
      <c r="Y185" s="455">
        <v>0</v>
      </c>
      <c r="Z185" s="455">
        <v>0</v>
      </c>
      <c r="AA185" s="455">
        <v>0</v>
      </c>
      <c r="AB185" s="584">
        <f t="shared" si="50"/>
        <v>8.1849999999999987</v>
      </c>
      <c r="AC185" s="1043">
        <f t="shared" si="51"/>
        <v>28.000000000000004</v>
      </c>
      <c r="AD185" s="1043">
        <f t="shared" si="52"/>
        <v>13.636363636363624</v>
      </c>
      <c r="AE185" s="1043">
        <f t="shared" si="53"/>
        <v>22.222222222222232</v>
      </c>
      <c r="AF185" s="1043">
        <f t="shared" si="54"/>
        <v>32.352941176470587</v>
      </c>
      <c r="AG185" s="1043">
        <f t="shared" si="55"/>
        <v>12.396694214876035</v>
      </c>
      <c r="AH185" s="1043">
        <f t="shared" si="56"/>
        <v>9.9999999999999858</v>
      </c>
      <c r="AI185" s="1043">
        <f t="shared" si="57"/>
        <v>10.000000000000009</v>
      </c>
      <c r="AJ185" s="1043">
        <f t="shared" si="58"/>
        <v>0</v>
      </c>
      <c r="AK185" s="1043">
        <f t="shared" si="59"/>
        <v>0</v>
      </c>
      <c r="AL185" s="1043" t="str">
        <f t="shared" si="60"/>
        <v>n/a</v>
      </c>
      <c r="AM185" s="1043" t="str">
        <f t="shared" si="61"/>
        <v>n/a</v>
      </c>
      <c r="AN185" s="1043" t="str">
        <f t="shared" si="62"/>
        <v>n/a</v>
      </c>
      <c r="AO185" s="1043" t="str">
        <f t="shared" si="63"/>
        <v>n/a</v>
      </c>
      <c r="AP185" s="1043" t="str">
        <f t="shared" si="64"/>
        <v>n/a</v>
      </c>
      <c r="AQ185" s="1043" t="str">
        <f t="shared" si="65"/>
        <v>n/a</v>
      </c>
      <c r="AR185" s="1043" t="str">
        <f t="shared" si="66"/>
        <v>n/a</v>
      </c>
      <c r="AS185" s="1043" t="str">
        <f t="shared" si="67"/>
        <v>n/a</v>
      </c>
      <c r="AT185" s="1043" t="str">
        <f t="shared" si="68"/>
        <v>n/a</v>
      </c>
      <c r="AU185" s="1043" t="str">
        <f t="shared" si="69"/>
        <v>n/a</v>
      </c>
      <c r="AV185" s="1043" t="str">
        <f t="shared" si="70"/>
        <v>n/a</v>
      </c>
      <c r="AW185" s="1043" t="str">
        <f t="shared" si="71"/>
        <v>n/a</v>
      </c>
      <c r="AX185" s="1043" t="str">
        <f t="shared" si="72"/>
        <v>n/a</v>
      </c>
      <c r="AY185" s="1043">
        <f t="shared" si="73"/>
        <v>14.289802361103606</v>
      </c>
      <c r="AZ185" s="1043">
        <f t="shared" si="74"/>
        <v>11.326861548260261</v>
      </c>
    </row>
    <row r="186" spans="1:52" ht="11.25" customHeight="1" x14ac:dyDescent="0.2">
      <c r="A186" s="448" t="s">
        <v>4170</v>
      </c>
      <c r="B186" s="807" t="s">
        <v>3747</v>
      </c>
      <c r="C186" s="950">
        <v>0.91</v>
      </c>
      <c r="D186" s="950">
        <v>0.88</v>
      </c>
      <c r="E186" s="950">
        <v>0.79</v>
      </c>
      <c r="F186" s="460">
        <v>0.67</v>
      </c>
      <c r="G186" s="567">
        <v>0.57999999999999996</v>
      </c>
      <c r="H186" s="811">
        <v>0.5</v>
      </c>
      <c r="I186" s="811">
        <v>0.42</v>
      </c>
      <c r="J186" s="811">
        <v>0.1</v>
      </c>
      <c r="K186" s="463">
        <v>0</v>
      </c>
      <c r="L186" s="803"/>
      <c r="M186" s="463">
        <v>0</v>
      </c>
      <c r="N186" s="585">
        <v>0</v>
      </c>
      <c r="O186" s="803"/>
      <c r="P186" s="585">
        <v>0</v>
      </c>
      <c r="Q186" s="491">
        <v>0</v>
      </c>
      <c r="R186" s="491">
        <v>0</v>
      </c>
      <c r="S186" s="491">
        <v>0</v>
      </c>
      <c r="T186" s="491">
        <v>0</v>
      </c>
      <c r="U186" s="491">
        <v>0</v>
      </c>
      <c r="V186" s="491">
        <v>0</v>
      </c>
      <c r="W186" s="491">
        <v>0</v>
      </c>
      <c r="X186" s="491">
        <v>0</v>
      </c>
      <c r="Y186" s="491">
        <v>0</v>
      </c>
      <c r="Z186" s="491">
        <v>0</v>
      </c>
      <c r="AA186" s="491">
        <v>0</v>
      </c>
      <c r="AB186" s="584">
        <f t="shared" si="50"/>
        <v>4.8499999999999996</v>
      </c>
      <c r="AC186" s="1043">
        <f t="shared" si="51"/>
        <v>3.4090909090909172</v>
      </c>
      <c r="AD186" s="1043">
        <f t="shared" si="52"/>
        <v>11.392405063291132</v>
      </c>
      <c r="AE186" s="1043">
        <f t="shared" si="53"/>
        <v>17.910447761194035</v>
      </c>
      <c r="AF186" s="1043">
        <f t="shared" si="54"/>
        <v>15.517241379310365</v>
      </c>
      <c r="AG186" s="1043">
        <f t="shared" si="55"/>
        <v>15.999999999999993</v>
      </c>
      <c r="AH186" s="1043">
        <f t="shared" si="56"/>
        <v>19.047619047619047</v>
      </c>
      <c r="AI186" s="1043">
        <f t="shared" si="57"/>
        <v>319.99999999999994</v>
      </c>
      <c r="AJ186" s="1043" t="str">
        <f t="shared" si="58"/>
        <v>n/a</v>
      </c>
      <c r="AK186" s="1043" t="str">
        <f t="shared" si="59"/>
        <v>n/a</v>
      </c>
      <c r="AL186" s="1043" t="str">
        <f t="shared" si="60"/>
        <v>n/a</v>
      </c>
      <c r="AM186" s="1043" t="str">
        <f t="shared" si="61"/>
        <v>n/a</v>
      </c>
      <c r="AN186" s="1043" t="str">
        <f t="shared" si="62"/>
        <v>n/a</v>
      </c>
      <c r="AO186" s="1043" t="str">
        <f t="shared" si="63"/>
        <v>n/a</v>
      </c>
      <c r="AP186" s="1043" t="str">
        <f t="shared" si="64"/>
        <v>n/a</v>
      </c>
      <c r="AQ186" s="1043" t="str">
        <f t="shared" si="65"/>
        <v>n/a</v>
      </c>
      <c r="AR186" s="1043" t="str">
        <f t="shared" si="66"/>
        <v>n/a</v>
      </c>
      <c r="AS186" s="1043" t="str">
        <f t="shared" si="67"/>
        <v>n/a</v>
      </c>
      <c r="AT186" s="1043" t="str">
        <f t="shared" si="68"/>
        <v>n/a</v>
      </c>
      <c r="AU186" s="1043" t="str">
        <f t="shared" si="69"/>
        <v>n/a</v>
      </c>
      <c r="AV186" s="1043" t="str">
        <f t="shared" si="70"/>
        <v>n/a</v>
      </c>
      <c r="AW186" s="1043" t="str">
        <f t="shared" si="71"/>
        <v>n/a</v>
      </c>
      <c r="AX186" s="1043" t="str">
        <f t="shared" si="72"/>
        <v>n/a</v>
      </c>
      <c r="AY186" s="1043">
        <f t="shared" si="73"/>
        <v>57.610972022929346</v>
      </c>
      <c r="AZ186" s="1043">
        <f t="shared" si="74"/>
        <v>115.82214873271487</v>
      </c>
    </row>
    <row r="187" spans="1:52" ht="11.25" customHeight="1" x14ac:dyDescent="0.2">
      <c r="A187" s="821" t="s">
        <v>530</v>
      </c>
      <c r="B187" s="820" t="s">
        <v>531</v>
      </c>
      <c r="C187" s="581">
        <v>4.5999999999999996</v>
      </c>
      <c r="D187" s="581">
        <v>4.4400000000000004</v>
      </c>
      <c r="E187" s="581">
        <v>4.25</v>
      </c>
      <c r="F187" s="460">
        <v>3.96</v>
      </c>
      <c r="G187" s="584">
        <v>3.72</v>
      </c>
      <c r="H187" s="581">
        <v>3.52</v>
      </c>
      <c r="I187" s="581">
        <v>3.4</v>
      </c>
      <c r="J187" s="581">
        <v>3.32</v>
      </c>
      <c r="K187" s="581">
        <v>3.12</v>
      </c>
      <c r="L187" s="888"/>
      <c r="M187" s="581">
        <v>2.92</v>
      </c>
      <c r="N187" s="459">
        <v>2.72</v>
      </c>
      <c r="O187" s="888"/>
      <c r="P187" s="586">
        <v>1.94</v>
      </c>
      <c r="Q187" s="587">
        <v>1.35</v>
      </c>
      <c r="R187" s="587">
        <v>1.24</v>
      </c>
      <c r="S187" s="587">
        <v>1.145</v>
      </c>
      <c r="T187" s="587">
        <v>1.06</v>
      </c>
      <c r="U187" s="587">
        <v>0.88756799999999991</v>
      </c>
      <c r="V187" s="583">
        <v>0</v>
      </c>
      <c r="W187" s="583">
        <v>0</v>
      </c>
      <c r="X187" s="583">
        <v>0</v>
      </c>
      <c r="Y187" s="583">
        <v>0</v>
      </c>
      <c r="Z187" s="583">
        <v>0</v>
      </c>
      <c r="AA187" s="583">
        <v>0</v>
      </c>
      <c r="AB187" s="584">
        <f t="shared" si="50"/>
        <v>47.592568000000007</v>
      </c>
      <c r="AC187" s="1043">
        <f t="shared" si="51"/>
        <v>3.603603603603589</v>
      </c>
      <c r="AD187" s="1043">
        <f t="shared" si="52"/>
        <v>4.4705882352941373</v>
      </c>
      <c r="AE187" s="1043">
        <f t="shared" si="53"/>
        <v>7.3232323232323315</v>
      </c>
      <c r="AF187" s="1043">
        <f t="shared" si="54"/>
        <v>6.4516129032258007</v>
      </c>
      <c r="AG187" s="1043">
        <f t="shared" si="55"/>
        <v>5.6818181818181879</v>
      </c>
      <c r="AH187" s="1043">
        <f t="shared" si="56"/>
        <v>3.529411764705892</v>
      </c>
      <c r="AI187" s="1043">
        <f t="shared" si="57"/>
        <v>2.4096385542168752</v>
      </c>
      <c r="AJ187" s="1043">
        <f t="shared" si="58"/>
        <v>6.4102564102564097</v>
      </c>
      <c r="AK187" s="1043">
        <f t="shared" si="59"/>
        <v>6.8493150684931559</v>
      </c>
      <c r="AL187" s="1043">
        <f t="shared" si="60"/>
        <v>7.3529411764705843</v>
      </c>
      <c r="AM187" s="1043">
        <f t="shared" si="61"/>
        <v>40.206185567010323</v>
      </c>
      <c r="AN187" s="1043">
        <f t="shared" si="62"/>
        <v>43.703703703703688</v>
      </c>
      <c r="AO187" s="1043">
        <f t="shared" si="63"/>
        <v>8.8709677419354982</v>
      </c>
      <c r="AP187" s="1043">
        <f t="shared" si="64"/>
        <v>8.2969432314410554</v>
      </c>
      <c r="AQ187" s="1043">
        <f t="shared" si="65"/>
        <v>8.0188679245283048</v>
      </c>
      <c r="AR187" s="1043">
        <f t="shared" si="66"/>
        <v>19.427469219259841</v>
      </c>
      <c r="AS187" s="1043" t="str">
        <f t="shared" si="67"/>
        <v>n/a</v>
      </c>
      <c r="AT187" s="1043" t="str">
        <f t="shared" si="68"/>
        <v>n/a</v>
      </c>
      <c r="AU187" s="1043" t="str">
        <f t="shared" si="69"/>
        <v>n/a</v>
      </c>
      <c r="AV187" s="1043" t="str">
        <f t="shared" si="70"/>
        <v>n/a</v>
      </c>
      <c r="AW187" s="1043" t="str">
        <f t="shared" si="71"/>
        <v>n/a</v>
      </c>
      <c r="AX187" s="1043" t="str">
        <f t="shared" si="72"/>
        <v>n/a</v>
      </c>
      <c r="AY187" s="1043">
        <f t="shared" si="73"/>
        <v>11.41290972557473</v>
      </c>
      <c r="AZ187" s="1043">
        <f t="shared" si="74"/>
        <v>12.523531582996341</v>
      </c>
    </row>
    <row r="188" spans="1:52" ht="11.25" customHeight="1" x14ac:dyDescent="0.2">
      <c r="A188" s="461" t="s">
        <v>208</v>
      </c>
      <c r="B188" s="820" t="s">
        <v>209</v>
      </c>
      <c r="C188" s="581">
        <v>1.99</v>
      </c>
      <c r="D188" s="581">
        <v>1.97</v>
      </c>
      <c r="E188" s="581">
        <v>1.94</v>
      </c>
      <c r="F188" s="460">
        <v>1.9</v>
      </c>
      <c r="G188" s="450">
        <v>1.8199999999999998</v>
      </c>
      <c r="H188" s="581">
        <v>1.72</v>
      </c>
      <c r="I188" s="581">
        <v>1.64</v>
      </c>
      <c r="J188" s="581">
        <v>1.55</v>
      </c>
      <c r="K188" s="581">
        <v>1.211185</v>
      </c>
      <c r="L188" s="888"/>
      <c r="M188" s="581">
        <v>1.1109490000000002</v>
      </c>
      <c r="N188" s="459">
        <v>0.98565400000000003</v>
      </c>
      <c r="O188" s="888"/>
      <c r="P188" s="586">
        <v>0.89377100000000009</v>
      </c>
      <c r="Q188" s="587">
        <v>0.85200600000000004</v>
      </c>
      <c r="R188" s="587">
        <v>0.75177000000000005</v>
      </c>
      <c r="S188" s="587">
        <v>0.643181</v>
      </c>
      <c r="T188" s="587">
        <v>0.59306300000000001</v>
      </c>
      <c r="U188" s="587">
        <v>0.55129800000000007</v>
      </c>
      <c r="V188" s="587">
        <v>0.50953300000000001</v>
      </c>
      <c r="W188" s="587">
        <v>0.47612099999999996</v>
      </c>
      <c r="X188" s="583">
        <v>0.45106200000000007</v>
      </c>
      <c r="Y188" s="587">
        <v>0.43435600000000002</v>
      </c>
      <c r="Z188" s="587">
        <v>0.40094400000000002</v>
      </c>
      <c r="AA188" s="587">
        <v>0.36753200000000003</v>
      </c>
      <c r="AB188" s="584">
        <f t="shared" si="50"/>
        <v>24.762425000000004</v>
      </c>
      <c r="AC188" s="1043">
        <f t="shared" si="51"/>
        <v>1.0152284263959421</v>
      </c>
      <c r="AD188" s="1043">
        <f t="shared" si="52"/>
        <v>1.5463917525773141</v>
      </c>
      <c r="AE188" s="1043">
        <f t="shared" si="53"/>
        <v>2.1052631578947434</v>
      </c>
      <c r="AF188" s="1043">
        <f t="shared" si="54"/>
        <v>4.3956043956044022</v>
      </c>
      <c r="AG188" s="1043">
        <f t="shared" si="55"/>
        <v>5.8139534883720811</v>
      </c>
      <c r="AH188" s="1043">
        <f t="shared" si="56"/>
        <v>4.8780487804878092</v>
      </c>
      <c r="AI188" s="1043">
        <f t="shared" si="57"/>
        <v>5.8064516129032073</v>
      </c>
      <c r="AJ188" s="1043">
        <f t="shared" si="58"/>
        <v>27.973843797603195</v>
      </c>
      <c r="AK188" s="1043">
        <f t="shared" si="59"/>
        <v>9.0225563909774209</v>
      </c>
      <c r="AL188" s="1043">
        <f t="shared" si="60"/>
        <v>12.711864406779672</v>
      </c>
      <c r="AM188" s="1043">
        <f t="shared" si="61"/>
        <v>10.280373831775691</v>
      </c>
      <c r="AN188" s="1043">
        <f t="shared" si="62"/>
        <v>4.9019607843137303</v>
      </c>
      <c r="AO188" s="1043">
        <f t="shared" si="63"/>
        <v>13.33333333333333</v>
      </c>
      <c r="AP188" s="1043">
        <f t="shared" si="64"/>
        <v>16.883116883116898</v>
      </c>
      <c r="AQ188" s="1043">
        <f t="shared" si="65"/>
        <v>8.4507042253521014</v>
      </c>
      <c r="AR188" s="1043">
        <f t="shared" si="66"/>
        <v>7.575757575757569</v>
      </c>
      <c r="AS188" s="1043">
        <f t="shared" si="67"/>
        <v>8.196721311475418</v>
      </c>
      <c r="AT188" s="1043">
        <f t="shared" si="68"/>
        <v>7.0175438596491446</v>
      </c>
      <c r="AU188" s="1043">
        <f t="shared" si="69"/>
        <v>5.5555555555555358</v>
      </c>
      <c r="AV188" s="1043">
        <f t="shared" si="70"/>
        <v>3.8461538461538547</v>
      </c>
      <c r="AW188" s="1043">
        <f t="shared" si="71"/>
        <v>8.333333333333325</v>
      </c>
      <c r="AX188" s="1043">
        <f t="shared" si="72"/>
        <v>9.0909090909090828</v>
      </c>
      <c r="AY188" s="1043">
        <f t="shared" si="73"/>
        <v>8.1243031745600671</v>
      </c>
      <c r="AZ188" s="1043">
        <f t="shared" si="74"/>
        <v>5.8855943979549963</v>
      </c>
    </row>
    <row r="189" spans="1:52" ht="11.25" customHeight="1" x14ac:dyDescent="0.2">
      <c r="A189" s="448" t="s">
        <v>879</v>
      </c>
      <c r="B189" s="820" t="s">
        <v>880</v>
      </c>
      <c r="C189" s="581">
        <v>1.4075</v>
      </c>
      <c r="D189" s="581">
        <v>1.31</v>
      </c>
      <c r="E189" s="581">
        <v>1.105</v>
      </c>
      <c r="F189" s="460">
        <v>0.97</v>
      </c>
      <c r="G189" s="584">
        <v>0.85499999999999998</v>
      </c>
      <c r="H189" s="581">
        <v>0.755</v>
      </c>
      <c r="I189" s="581">
        <v>0.66500000000000004</v>
      </c>
      <c r="J189" s="581">
        <v>0.59499999999999997</v>
      </c>
      <c r="K189" s="463">
        <v>0.52</v>
      </c>
      <c r="L189" s="888"/>
      <c r="M189" s="581">
        <v>0.13</v>
      </c>
      <c r="N189" s="585">
        <v>0</v>
      </c>
      <c r="O189" s="888"/>
      <c r="P189" s="464">
        <v>0</v>
      </c>
      <c r="Q189" s="583">
        <v>0</v>
      </c>
      <c r="R189" s="583">
        <v>0</v>
      </c>
      <c r="S189" s="583">
        <v>0</v>
      </c>
      <c r="T189" s="583">
        <v>0</v>
      </c>
      <c r="U189" s="583">
        <v>0</v>
      </c>
      <c r="V189" s="583">
        <v>0</v>
      </c>
      <c r="W189" s="583">
        <v>0</v>
      </c>
      <c r="X189" s="583">
        <v>0</v>
      </c>
      <c r="Y189" s="583">
        <v>0</v>
      </c>
      <c r="Z189" s="583">
        <v>0</v>
      </c>
      <c r="AA189" s="583">
        <v>0</v>
      </c>
      <c r="AB189" s="584">
        <f t="shared" si="50"/>
        <v>8.3125000000000018</v>
      </c>
      <c r="AC189" s="1043">
        <f t="shared" si="51"/>
        <v>7.4427480916030575</v>
      </c>
      <c r="AD189" s="1043">
        <f t="shared" si="52"/>
        <v>18.552036199095024</v>
      </c>
      <c r="AE189" s="1043">
        <f t="shared" si="53"/>
        <v>13.917525773195871</v>
      </c>
      <c r="AF189" s="1043">
        <f t="shared" si="54"/>
        <v>13.450292397660824</v>
      </c>
      <c r="AG189" s="1043">
        <f t="shared" si="55"/>
        <v>13.245033112582782</v>
      </c>
      <c r="AH189" s="1043">
        <f t="shared" si="56"/>
        <v>13.533834586466153</v>
      </c>
      <c r="AI189" s="1043">
        <f t="shared" si="57"/>
        <v>11.764705882352944</v>
      </c>
      <c r="AJ189" s="1043">
        <f t="shared" si="58"/>
        <v>14.423076923076916</v>
      </c>
      <c r="AK189" s="1043">
        <f t="shared" si="59"/>
        <v>300</v>
      </c>
      <c r="AL189" s="1043" t="str">
        <f t="shared" si="60"/>
        <v>n/a</v>
      </c>
      <c r="AM189" s="1043" t="str">
        <f t="shared" si="61"/>
        <v>n/a</v>
      </c>
      <c r="AN189" s="1043" t="str">
        <f t="shared" si="62"/>
        <v>n/a</v>
      </c>
      <c r="AO189" s="1043" t="str">
        <f t="shared" si="63"/>
        <v>n/a</v>
      </c>
      <c r="AP189" s="1043" t="str">
        <f t="shared" si="64"/>
        <v>n/a</v>
      </c>
      <c r="AQ189" s="1043" t="str">
        <f t="shared" si="65"/>
        <v>n/a</v>
      </c>
      <c r="AR189" s="1043" t="str">
        <f t="shared" si="66"/>
        <v>n/a</v>
      </c>
      <c r="AS189" s="1043" t="str">
        <f t="shared" si="67"/>
        <v>n/a</v>
      </c>
      <c r="AT189" s="1043" t="str">
        <f t="shared" si="68"/>
        <v>n/a</v>
      </c>
      <c r="AU189" s="1043" t="str">
        <f t="shared" si="69"/>
        <v>n/a</v>
      </c>
      <c r="AV189" s="1043" t="str">
        <f t="shared" si="70"/>
        <v>n/a</v>
      </c>
      <c r="AW189" s="1043" t="str">
        <f t="shared" si="71"/>
        <v>n/a</v>
      </c>
      <c r="AX189" s="1043" t="str">
        <f t="shared" si="72"/>
        <v>n/a</v>
      </c>
      <c r="AY189" s="1043">
        <f t="shared" si="73"/>
        <v>45.147694774003725</v>
      </c>
      <c r="AZ189" s="1043">
        <f t="shared" si="74"/>
        <v>95.612747828187651</v>
      </c>
    </row>
    <row r="190" spans="1:52" ht="11.25" customHeight="1" x14ac:dyDescent="0.2">
      <c r="A190" s="821" t="s">
        <v>1089</v>
      </c>
      <c r="B190" s="820" t="s">
        <v>1090</v>
      </c>
      <c r="C190" s="581">
        <v>3.76</v>
      </c>
      <c r="D190" s="581">
        <v>3.12</v>
      </c>
      <c r="E190" s="581">
        <v>2.6</v>
      </c>
      <c r="F190" s="460">
        <v>2.2000000000000002</v>
      </c>
      <c r="G190" s="584">
        <v>1.84</v>
      </c>
      <c r="H190" s="581">
        <v>1.52</v>
      </c>
      <c r="I190" s="581">
        <v>1.24</v>
      </c>
      <c r="J190" s="581">
        <v>1</v>
      </c>
      <c r="K190" s="581">
        <v>0.8</v>
      </c>
      <c r="L190" s="888"/>
      <c r="M190" s="463">
        <v>0</v>
      </c>
      <c r="N190" s="585">
        <v>0</v>
      </c>
      <c r="O190" s="888"/>
      <c r="P190" s="464">
        <v>0</v>
      </c>
      <c r="Q190" s="583">
        <v>0</v>
      </c>
      <c r="R190" s="583">
        <v>0</v>
      </c>
      <c r="S190" s="583">
        <v>0</v>
      </c>
      <c r="T190" s="587">
        <v>0.48</v>
      </c>
      <c r="U190" s="587">
        <v>0.4</v>
      </c>
      <c r="V190" s="587">
        <v>6.5000000000000002E-2</v>
      </c>
      <c r="W190" s="583">
        <v>0</v>
      </c>
      <c r="X190" s="583">
        <v>0</v>
      </c>
      <c r="Y190" s="583">
        <v>0</v>
      </c>
      <c r="Z190" s="583">
        <v>0</v>
      </c>
      <c r="AA190" s="583">
        <v>0</v>
      </c>
      <c r="AB190" s="584">
        <f t="shared" si="50"/>
        <v>19.024999999999999</v>
      </c>
      <c r="AC190" s="1043">
        <f t="shared" si="51"/>
        <v>20.512820512820507</v>
      </c>
      <c r="AD190" s="1043">
        <f t="shared" si="52"/>
        <v>19.999999999999996</v>
      </c>
      <c r="AE190" s="1043">
        <f t="shared" si="53"/>
        <v>18.181818181818166</v>
      </c>
      <c r="AF190" s="1043">
        <f t="shared" si="54"/>
        <v>19.565217391304344</v>
      </c>
      <c r="AG190" s="1043">
        <f t="shared" si="55"/>
        <v>21.052631578947366</v>
      </c>
      <c r="AH190" s="1043">
        <f t="shared" si="56"/>
        <v>22.580645161290324</v>
      </c>
      <c r="AI190" s="1043">
        <f t="shared" si="57"/>
        <v>24</v>
      </c>
      <c r="AJ190" s="1043">
        <f t="shared" si="58"/>
        <v>25</v>
      </c>
      <c r="AK190" s="1043" t="str">
        <f t="shared" si="59"/>
        <v>n/a</v>
      </c>
      <c r="AL190" s="1043" t="str">
        <f t="shared" si="60"/>
        <v>n/a</v>
      </c>
      <c r="AM190" s="1043" t="str">
        <f t="shared" si="61"/>
        <v>n/a</v>
      </c>
      <c r="AN190" s="1043" t="str">
        <f t="shared" si="62"/>
        <v>n/a</v>
      </c>
      <c r="AO190" s="1043" t="str">
        <f t="shared" si="63"/>
        <v>n/a</v>
      </c>
      <c r="AP190" s="1043" t="str">
        <f t="shared" si="64"/>
        <v>n/a</v>
      </c>
      <c r="AQ190" s="1043">
        <f t="shared" si="65"/>
        <v>-100</v>
      </c>
      <c r="AR190" s="1043">
        <f t="shared" si="66"/>
        <v>19.999999999999996</v>
      </c>
      <c r="AS190" s="1043">
        <f t="shared" si="67"/>
        <v>515.38461538461547</v>
      </c>
      <c r="AT190" s="1043" t="str">
        <f t="shared" si="68"/>
        <v>n/a</v>
      </c>
      <c r="AU190" s="1043" t="str">
        <f t="shared" si="69"/>
        <v>n/a</v>
      </c>
      <c r="AV190" s="1043" t="str">
        <f t="shared" si="70"/>
        <v>n/a</v>
      </c>
      <c r="AW190" s="1043" t="str">
        <f t="shared" si="71"/>
        <v>n/a</v>
      </c>
      <c r="AX190" s="1043" t="str">
        <f t="shared" si="72"/>
        <v>n/a</v>
      </c>
      <c r="AY190" s="1043">
        <f t="shared" si="73"/>
        <v>55.116158928254201</v>
      </c>
      <c r="AZ190" s="1043">
        <f t="shared" si="74"/>
        <v>156.93752003002774</v>
      </c>
    </row>
    <row r="191" spans="1:52" ht="11.25" customHeight="1" x14ac:dyDescent="0.2">
      <c r="A191" s="820" t="s">
        <v>1096</v>
      </c>
      <c r="B191" s="820" t="s">
        <v>1097</v>
      </c>
      <c r="C191" s="581">
        <v>3.3</v>
      </c>
      <c r="D191" s="581">
        <v>3.0794930875576036</v>
      </c>
      <c r="E191" s="581">
        <v>2.8741935483870966</v>
      </c>
      <c r="F191" s="460">
        <v>2.6825806451612904</v>
      </c>
      <c r="G191" s="584">
        <v>2.5092165898617509</v>
      </c>
      <c r="H191" s="581">
        <v>2.3419354838709676</v>
      </c>
      <c r="I191" s="581">
        <v>2.129032258064516</v>
      </c>
      <c r="J191" s="581">
        <v>2.0187788018433177</v>
      </c>
      <c r="K191" s="581">
        <v>1.9389400921658986</v>
      </c>
      <c r="L191" s="888">
        <v>0</v>
      </c>
      <c r="M191" s="581">
        <v>1.8115783410138246</v>
      </c>
      <c r="N191" s="459">
        <v>1.7450460829493086</v>
      </c>
      <c r="O191" s="888">
        <v>0</v>
      </c>
      <c r="P191" s="586">
        <v>1.6347926267281105</v>
      </c>
      <c r="Q191" s="583">
        <v>1.6119815668202764</v>
      </c>
      <c r="R191" s="583">
        <v>1.6119815668202764</v>
      </c>
      <c r="S191" s="587">
        <v>1.6119815668202764</v>
      </c>
      <c r="T191" s="583">
        <v>1.5663594470046083</v>
      </c>
      <c r="U191" s="583">
        <v>1.5663594470046083</v>
      </c>
      <c r="V191" s="583">
        <v>1.5663594470046083</v>
      </c>
      <c r="W191" s="583">
        <v>1.5663594470046083</v>
      </c>
      <c r="X191" s="583">
        <v>1.5663594470046083</v>
      </c>
      <c r="Y191" s="583">
        <v>1.5663594470046083</v>
      </c>
      <c r="Z191" s="583">
        <v>1.5663594470046083</v>
      </c>
      <c r="AA191" s="583">
        <v>1.5663594470046083</v>
      </c>
      <c r="AB191" s="584">
        <f t="shared" si="50"/>
        <v>45.432407834101376</v>
      </c>
      <c r="AC191" s="1043">
        <f t="shared" si="51"/>
        <v>7.1604938271604857</v>
      </c>
      <c r="AD191" s="1043">
        <f t="shared" si="52"/>
        <v>7.1428571428571397</v>
      </c>
      <c r="AE191" s="1043">
        <f t="shared" si="53"/>
        <v>7.1428571428571397</v>
      </c>
      <c r="AF191" s="1043">
        <f t="shared" si="54"/>
        <v>6.9090909090909314</v>
      </c>
      <c r="AG191" s="1043">
        <f t="shared" si="55"/>
        <v>7.1428571428571397</v>
      </c>
      <c r="AH191" s="1043">
        <f t="shared" si="56"/>
        <v>10.000000000000009</v>
      </c>
      <c r="AI191" s="1043">
        <f t="shared" si="57"/>
        <v>5.4613935969868299</v>
      </c>
      <c r="AJ191" s="1043">
        <f t="shared" si="58"/>
        <v>4.1176470588235148</v>
      </c>
      <c r="AK191" s="1043">
        <f t="shared" si="59"/>
        <v>7.030430220356787</v>
      </c>
      <c r="AL191" s="1043">
        <f t="shared" si="60"/>
        <v>3.8126361655773433</v>
      </c>
      <c r="AM191" s="1043">
        <f t="shared" si="61"/>
        <v>6.7441860465116132</v>
      </c>
      <c r="AN191" s="1043">
        <f t="shared" si="62"/>
        <v>1.4150943396226356</v>
      </c>
      <c r="AO191" s="1043">
        <f t="shared" si="63"/>
        <v>0</v>
      </c>
      <c r="AP191" s="1043">
        <f t="shared" si="64"/>
        <v>0</v>
      </c>
      <c r="AQ191" s="1043">
        <f t="shared" si="65"/>
        <v>2.9126213592232997</v>
      </c>
      <c r="AR191" s="1043">
        <f t="shared" si="66"/>
        <v>0</v>
      </c>
      <c r="AS191" s="1043">
        <f t="shared" si="67"/>
        <v>0</v>
      </c>
      <c r="AT191" s="1043">
        <f t="shared" si="68"/>
        <v>0</v>
      </c>
      <c r="AU191" s="1043">
        <f t="shared" si="69"/>
        <v>0</v>
      </c>
      <c r="AV191" s="1043">
        <f t="shared" si="70"/>
        <v>0</v>
      </c>
      <c r="AW191" s="1043">
        <f t="shared" si="71"/>
        <v>0</v>
      </c>
      <c r="AX191" s="1043">
        <f t="shared" si="72"/>
        <v>0</v>
      </c>
      <c r="AY191" s="1043">
        <f t="shared" si="73"/>
        <v>3.4996438614511303</v>
      </c>
      <c r="AZ191" s="1043">
        <f t="shared" si="74"/>
        <v>3.4457645334088487</v>
      </c>
    </row>
    <row r="192" spans="1:52" s="541" customFormat="1" ht="11.25" customHeight="1" x14ac:dyDescent="0.2">
      <c r="A192" s="447" t="s">
        <v>538</v>
      </c>
      <c r="B192" s="805" t="s">
        <v>539</v>
      </c>
      <c r="C192" s="581">
        <v>3.9</v>
      </c>
      <c r="D192" s="581">
        <v>3.82</v>
      </c>
      <c r="E192" s="581">
        <v>3.7450000000000001</v>
      </c>
      <c r="F192" s="460">
        <v>3.6360000000000001</v>
      </c>
      <c r="G192" s="450">
        <v>3.49</v>
      </c>
      <c r="H192" s="451">
        <v>3.36</v>
      </c>
      <c r="I192" s="451">
        <v>3.24</v>
      </c>
      <c r="J192" s="451">
        <v>3.15</v>
      </c>
      <c r="K192" s="451">
        <v>3.09</v>
      </c>
      <c r="L192" s="951"/>
      <c r="M192" s="451">
        <v>3.03</v>
      </c>
      <c r="N192" s="449">
        <v>2.97</v>
      </c>
      <c r="O192" s="951"/>
      <c r="P192" s="454">
        <v>2.91</v>
      </c>
      <c r="Q192" s="456">
        <v>2.82</v>
      </c>
      <c r="R192" s="456">
        <v>2.7</v>
      </c>
      <c r="S192" s="456">
        <v>2.58</v>
      </c>
      <c r="T192" s="456">
        <v>2.196558</v>
      </c>
      <c r="U192" s="456">
        <v>2.0396610000000002</v>
      </c>
      <c r="V192" s="455">
        <v>1.9176299999999999</v>
      </c>
      <c r="W192" s="455">
        <v>1.9176299999999999</v>
      </c>
      <c r="X192" s="455">
        <v>1.9176299999999999</v>
      </c>
      <c r="Y192" s="455">
        <v>1.9176299999999999</v>
      </c>
      <c r="Z192" s="455">
        <v>1.9176299999999999</v>
      </c>
      <c r="AA192" s="455">
        <v>1.9176299999999999</v>
      </c>
      <c r="AB192" s="584">
        <f t="shared" si="50"/>
        <v>64.182999000000009</v>
      </c>
      <c r="AC192" s="1043">
        <f t="shared" si="51"/>
        <v>2.0942408376963373</v>
      </c>
      <c r="AD192" s="1043">
        <f t="shared" si="52"/>
        <v>2.0026702269692942</v>
      </c>
      <c r="AE192" s="1043">
        <f t="shared" si="53"/>
        <v>2.9977997799780054</v>
      </c>
      <c r="AF192" s="1043">
        <f t="shared" si="54"/>
        <v>4.183381088825211</v>
      </c>
      <c r="AG192" s="1043">
        <f t="shared" si="55"/>
        <v>3.8690476190476275</v>
      </c>
      <c r="AH192" s="1043">
        <f t="shared" si="56"/>
        <v>3.7037037037036979</v>
      </c>
      <c r="AI192" s="1043">
        <f t="shared" si="57"/>
        <v>2.8571428571428692</v>
      </c>
      <c r="AJ192" s="1043">
        <f t="shared" si="58"/>
        <v>1.9417475728155331</v>
      </c>
      <c r="AK192" s="1043">
        <f t="shared" si="59"/>
        <v>1.980198019801982</v>
      </c>
      <c r="AL192" s="1043">
        <f t="shared" si="60"/>
        <v>2.020202020202011</v>
      </c>
      <c r="AM192" s="1043">
        <f t="shared" si="61"/>
        <v>2.0618556701030855</v>
      </c>
      <c r="AN192" s="1043">
        <f t="shared" si="62"/>
        <v>3.1914893617021489</v>
      </c>
      <c r="AO192" s="1043">
        <f t="shared" si="63"/>
        <v>4.4444444444444287</v>
      </c>
      <c r="AP192" s="1043">
        <f t="shared" si="64"/>
        <v>4.6511627906976827</v>
      </c>
      <c r="AQ192" s="1043">
        <f t="shared" si="65"/>
        <v>17.456493295419474</v>
      </c>
      <c r="AR192" s="1043">
        <f t="shared" si="66"/>
        <v>7.6923076923076872</v>
      </c>
      <c r="AS192" s="1043">
        <f t="shared" si="67"/>
        <v>6.3636363636363713</v>
      </c>
      <c r="AT192" s="1043">
        <f t="shared" si="68"/>
        <v>0</v>
      </c>
      <c r="AU192" s="1043">
        <f t="shared" si="69"/>
        <v>0</v>
      </c>
      <c r="AV192" s="1043">
        <f t="shared" si="70"/>
        <v>0</v>
      </c>
      <c r="AW192" s="1043">
        <f t="shared" si="71"/>
        <v>0</v>
      </c>
      <c r="AX192" s="1043">
        <f t="shared" si="72"/>
        <v>0</v>
      </c>
      <c r="AY192" s="1043">
        <f t="shared" si="73"/>
        <v>3.3414328792951569</v>
      </c>
      <c r="AZ192" s="1043">
        <f t="shared" si="74"/>
        <v>3.7676130555625389</v>
      </c>
    </row>
    <row r="193" spans="1:52" ht="11.25" customHeight="1" x14ac:dyDescent="0.2">
      <c r="A193" s="461" t="s">
        <v>542</v>
      </c>
      <c r="B193" s="820" t="s">
        <v>543</v>
      </c>
      <c r="C193" s="581">
        <v>0.44500000000000001</v>
      </c>
      <c r="D193" s="581">
        <v>0.38500000000000001</v>
      </c>
      <c r="E193" s="581">
        <v>0.375</v>
      </c>
      <c r="F193" s="460">
        <v>0.36499999999999999</v>
      </c>
      <c r="G193" s="584">
        <v>0.33999999999999997</v>
      </c>
      <c r="H193" s="581">
        <v>0.315</v>
      </c>
      <c r="I193" s="581">
        <v>0.30499999999999999</v>
      </c>
      <c r="J193" s="581">
        <v>0.29499999999999998</v>
      </c>
      <c r="K193" s="581">
        <v>0.28875000000000001</v>
      </c>
      <c r="L193" s="888"/>
      <c r="M193" s="463">
        <v>0.28499999999999998</v>
      </c>
      <c r="N193" s="459">
        <v>0.28249999999999997</v>
      </c>
      <c r="O193" s="888"/>
      <c r="P193" s="586">
        <v>0.27680000000000005</v>
      </c>
      <c r="Q193" s="587">
        <v>0.27100000000000002</v>
      </c>
      <c r="R193" s="587">
        <v>0.26060000000000005</v>
      </c>
      <c r="S193" s="587">
        <v>0.24220000000000003</v>
      </c>
      <c r="T193" s="587">
        <v>0.221</v>
      </c>
      <c r="U193" s="587">
        <v>0.2</v>
      </c>
      <c r="V193" s="587">
        <v>0.17899999999999999</v>
      </c>
      <c r="W193" s="587">
        <v>0.15260000000000001</v>
      </c>
      <c r="X193" s="587">
        <v>0.12100000000000001</v>
      </c>
      <c r="Y193" s="587">
        <v>8.9400000000000007E-2</v>
      </c>
      <c r="Z193" s="587">
        <v>3.6799999999999999E-2</v>
      </c>
      <c r="AA193" s="587">
        <v>0</v>
      </c>
      <c r="AB193" s="584">
        <f t="shared" si="50"/>
        <v>5.7316500000000028</v>
      </c>
      <c r="AC193" s="1043">
        <f t="shared" si="51"/>
        <v>15.58441558441559</v>
      </c>
      <c r="AD193" s="1043">
        <f t="shared" si="52"/>
        <v>2.6666666666666616</v>
      </c>
      <c r="AE193" s="1043">
        <f t="shared" si="53"/>
        <v>2.7397260273972712</v>
      </c>
      <c r="AF193" s="1043">
        <f t="shared" si="54"/>
        <v>7.3529411764706065</v>
      </c>
      <c r="AG193" s="1043">
        <f t="shared" si="55"/>
        <v>7.9365079365079305</v>
      </c>
      <c r="AH193" s="1043">
        <f t="shared" si="56"/>
        <v>3.2786885245901676</v>
      </c>
      <c r="AI193" s="1043">
        <f t="shared" si="57"/>
        <v>3.3898305084745894</v>
      </c>
      <c r="AJ193" s="1043">
        <f t="shared" si="58"/>
        <v>2.1645021645021467</v>
      </c>
      <c r="AK193" s="1043">
        <f t="shared" si="59"/>
        <v>1.3157894736842257</v>
      </c>
      <c r="AL193" s="1043">
        <f t="shared" si="60"/>
        <v>0.88495575221239076</v>
      </c>
      <c r="AM193" s="1043">
        <f t="shared" si="61"/>
        <v>2.0592485549132622</v>
      </c>
      <c r="AN193" s="1043">
        <f t="shared" si="62"/>
        <v>2.1402214022140376</v>
      </c>
      <c r="AO193" s="1043">
        <f t="shared" si="63"/>
        <v>3.9907904834995955</v>
      </c>
      <c r="AP193" s="1043">
        <f t="shared" si="64"/>
        <v>7.5970272502064562</v>
      </c>
      <c r="AQ193" s="1043">
        <f t="shared" si="65"/>
        <v>9.5927601809954854</v>
      </c>
      <c r="AR193" s="1043">
        <f t="shared" si="66"/>
        <v>10.499999999999998</v>
      </c>
      <c r="AS193" s="1043">
        <f t="shared" si="67"/>
        <v>11.73184357541901</v>
      </c>
      <c r="AT193" s="1043">
        <f t="shared" si="68"/>
        <v>17.300131061598933</v>
      </c>
      <c r="AU193" s="1043">
        <f t="shared" si="69"/>
        <v>26.115702479338854</v>
      </c>
      <c r="AV193" s="1043">
        <f t="shared" si="70"/>
        <v>35.34675615212528</v>
      </c>
      <c r="AW193" s="1043">
        <f t="shared" si="71"/>
        <v>142.93478260869566</v>
      </c>
      <c r="AX193" s="1043" t="str">
        <f t="shared" si="72"/>
        <v>n/a</v>
      </c>
      <c r="AY193" s="1043">
        <f t="shared" si="73"/>
        <v>15.0772994078061</v>
      </c>
      <c r="AZ193" s="1043">
        <f t="shared" si="74"/>
        <v>30.588887253979738</v>
      </c>
    </row>
    <row r="194" spans="1:52" ht="11.25" customHeight="1" x14ac:dyDescent="0.2">
      <c r="A194" s="821" t="s">
        <v>553</v>
      </c>
      <c r="B194" s="820" t="s">
        <v>554</v>
      </c>
      <c r="C194" s="581">
        <v>0.74</v>
      </c>
      <c r="D194" s="581">
        <v>0.7</v>
      </c>
      <c r="E194" s="581">
        <v>0.64</v>
      </c>
      <c r="F194" s="460">
        <v>0.57999999999999996</v>
      </c>
      <c r="G194" s="584">
        <v>0.54</v>
      </c>
      <c r="H194" s="581">
        <v>0.52</v>
      </c>
      <c r="I194" s="581">
        <v>0.5</v>
      </c>
      <c r="J194" s="581">
        <v>0.48</v>
      </c>
      <c r="K194" s="581">
        <v>0.46</v>
      </c>
      <c r="L194" s="888"/>
      <c r="M194" s="581">
        <v>0.44</v>
      </c>
      <c r="N194" s="459">
        <v>0.42</v>
      </c>
      <c r="O194" s="888"/>
      <c r="P194" s="586">
        <v>0.4</v>
      </c>
      <c r="Q194" s="587">
        <v>0.38</v>
      </c>
      <c r="R194" s="587">
        <v>0.36</v>
      </c>
      <c r="S194" s="587">
        <v>0.32</v>
      </c>
      <c r="T194" s="587">
        <v>0.28000000000000003</v>
      </c>
      <c r="U194" s="587">
        <v>0.24</v>
      </c>
      <c r="V194" s="587">
        <v>0.215</v>
      </c>
      <c r="W194" s="587">
        <v>0.19</v>
      </c>
      <c r="X194" s="587">
        <v>0.16500000000000001</v>
      </c>
      <c r="Y194" s="587">
        <v>0.14380000000000001</v>
      </c>
      <c r="Z194" s="587">
        <v>0.125</v>
      </c>
      <c r="AA194" s="587">
        <v>0.105</v>
      </c>
      <c r="AB194" s="584">
        <f t="shared" si="50"/>
        <v>8.9438000000000013</v>
      </c>
      <c r="AC194" s="1043">
        <f t="shared" si="51"/>
        <v>5.7142857142857162</v>
      </c>
      <c r="AD194" s="1043">
        <f t="shared" si="52"/>
        <v>9.375</v>
      </c>
      <c r="AE194" s="1043">
        <f t="shared" si="53"/>
        <v>10.344827586206918</v>
      </c>
      <c r="AF194" s="1043">
        <f t="shared" si="54"/>
        <v>7.4074074074073959</v>
      </c>
      <c r="AG194" s="1043">
        <f t="shared" si="55"/>
        <v>3.8461538461538547</v>
      </c>
      <c r="AH194" s="1043">
        <f t="shared" si="56"/>
        <v>4.0000000000000036</v>
      </c>
      <c r="AI194" s="1043">
        <f t="shared" si="57"/>
        <v>4.1666666666666741</v>
      </c>
      <c r="AJ194" s="1043">
        <f t="shared" si="58"/>
        <v>4.3478260869565188</v>
      </c>
      <c r="AK194" s="1043">
        <f t="shared" si="59"/>
        <v>4.5454545454545414</v>
      </c>
      <c r="AL194" s="1043">
        <f t="shared" si="60"/>
        <v>4.7619047619047672</v>
      </c>
      <c r="AM194" s="1043">
        <f t="shared" si="61"/>
        <v>4.9999999999999822</v>
      </c>
      <c r="AN194" s="1043">
        <f t="shared" si="62"/>
        <v>5.2631578947368363</v>
      </c>
      <c r="AO194" s="1043">
        <f t="shared" si="63"/>
        <v>5.555555555555558</v>
      </c>
      <c r="AP194" s="1043">
        <f t="shared" si="64"/>
        <v>12.5</v>
      </c>
      <c r="AQ194" s="1043">
        <f t="shared" si="65"/>
        <v>14.285714285714279</v>
      </c>
      <c r="AR194" s="1043">
        <f t="shared" si="66"/>
        <v>16.666666666666675</v>
      </c>
      <c r="AS194" s="1043">
        <f t="shared" si="67"/>
        <v>11.627906976744185</v>
      </c>
      <c r="AT194" s="1043">
        <f t="shared" si="68"/>
        <v>13.157894736842103</v>
      </c>
      <c r="AU194" s="1043">
        <f t="shared" si="69"/>
        <v>15.151515151515138</v>
      </c>
      <c r="AV194" s="1043">
        <f t="shared" si="70"/>
        <v>14.742698191933234</v>
      </c>
      <c r="AW194" s="1043">
        <f t="shared" si="71"/>
        <v>15.04000000000001</v>
      </c>
      <c r="AX194" s="1043">
        <f t="shared" si="72"/>
        <v>19.047619047619047</v>
      </c>
      <c r="AY194" s="1043">
        <f t="shared" si="73"/>
        <v>9.3885570510165195</v>
      </c>
      <c r="AZ194" s="1043">
        <f t="shared" si="74"/>
        <v>4.9740998419742741</v>
      </c>
    </row>
    <row r="195" spans="1:52" ht="11.25" customHeight="1" x14ac:dyDescent="0.2">
      <c r="A195" s="588" t="s">
        <v>215</v>
      </c>
      <c r="B195" s="468" t="s">
        <v>216</v>
      </c>
      <c r="C195" s="581">
        <v>1.92</v>
      </c>
      <c r="D195" s="581">
        <v>1.88</v>
      </c>
      <c r="E195" s="581">
        <v>1.84</v>
      </c>
      <c r="F195" s="460">
        <v>1.64</v>
      </c>
      <c r="G195" s="478">
        <v>1.48</v>
      </c>
      <c r="H195" s="581">
        <v>1.4</v>
      </c>
      <c r="I195" s="581">
        <v>1.32</v>
      </c>
      <c r="J195" s="581">
        <v>1.1000000000000001</v>
      </c>
      <c r="K195" s="581">
        <v>0.92</v>
      </c>
      <c r="L195" s="888" t="s">
        <v>89</v>
      </c>
      <c r="M195" s="581">
        <v>0.8</v>
      </c>
      <c r="N195" s="459">
        <v>0.7</v>
      </c>
      <c r="O195" s="888"/>
      <c r="P195" s="586">
        <v>0.62</v>
      </c>
      <c r="Q195" s="587">
        <v>0.56000000000000005</v>
      </c>
      <c r="R195" s="587">
        <v>0.52</v>
      </c>
      <c r="S195" s="587">
        <v>0.46</v>
      </c>
      <c r="T195" s="587">
        <v>0.4</v>
      </c>
      <c r="U195" s="587">
        <v>0.35</v>
      </c>
      <c r="V195" s="587">
        <v>0.32</v>
      </c>
      <c r="W195" s="587">
        <v>0.28999999999999998</v>
      </c>
      <c r="X195" s="587">
        <v>0.27</v>
      </c>
      <c r="Y195" s="587">
        <v>0.26</v>
      </c>
      <c r="Z195" s="587">
        <v>0.24</v>
      </c>
      <c r="AA195" s="587">
        <v>0.21</v>
      </c>
      <c r="AB195" s="584">
        <f t="shared" si="50"/>
        <v>19.5</v>
      </c>
      <c r="AC195" s="1043">
        <f t="shared" si="51"/>
        <v>2.1276595744680771</v>
      </c>
      <c r="AD195" s="1043">
        <f t="shared" si="52"/>
        <v>2.1739130434782483</v>
      </c>
      <c r="AE195" s="1043">
        <f t="shared" si="53"/>
        <v>12.195121951219523</v>
      </c>
      <c r="AF195" s="1043">
        <f t="shared" si="54"/>
        <v>10.810810810810811</v>
      </c>
      <c r="AG195" s="1043">
        <f t="shared" si="55"/>
        <v>5.7142857142857162</v>
      </c>
      <c r="AH195" s="1043">
        <f t="shared" si="56"/>
        <v>6.0606060606060552</v>
      </c>
      <c r="AI195" s="1043">
        <f t="shared" si="57"/>
        <v>19.999999999999996</v>
      </c>
      <c r="AJ195" s="1043">
        <f t="shared" si="58"/>
        <v>19.565217391304344</v>
      </c>
      <c r="AK195" s="1043">
        <f t="shared" si="59"/>
        <v>14.999999999999991</v>
      </c>
      <c r="AL195" s="1043">
        <f t="shared" si="60"/>
        <v>14.285714285714302</v>
      </c>
      <c r="AM195" s="1043">
        <f t="shared" si="61"/>
        <v>12.903225806451601</v>
      </c>
      <c r="AN195" s="1043">
        <f t="shared" si="62"/>
        <v>10.714285714285698</v>
      </c>
      <c r="AO195" s="1043">
        <f t="shared" si="63"/>
        <v>7.6923076923077094</v>
      </c>
      <c r="AP195" s="1043">
        <f t="shared" si="64"/>
        <v>13.043478260869556</v>
      </c>
      <c r="AQ195" s="1043">
        <f t="shared" si="65"/>
        <v>14.999999999999991</v>
      </c>
      <c r="AR195" s="1043">
        <f t="shared" si="66"/>
        <v>14.285714285714302</v>
      </c>
      <c r="AS195" s="1043">
        <f t="shared" si="67"/>
        <v>9.375</v>
      </c>
      <c r="AT195" s="1043">
        <f t="shared" si="68"/>
        <v>10.344827586206918</v>
      </c>
      <c r="AU195" s="1043">
        <f t="shared" si="69"/>
        <v>7.4074074074073959</v>
      </c>
      <c r="AV195" s="1043">
        <f t="shared" si="70"/>
        <v>3.8461538461538547</v>
      </c>
      <c r="AW195" s="1043">
        <f t="shared" si="71"/>
        <v>8.3333333333333481</v>
      </c>
      <c r="AX195" s="1043">
        <f t="shared" si="72"/>
        <v>14.285714285714279</v>
      </c>
      <c r="AY195" s="1043">
        <f t="shared" si="73"/>
        <v>10.689308047742351</v>
      </c>
      <c r="AZ195" s="1043">
        <f t="shared" si="74"/>
        <v>4.9767628806642028</v>
      </c>
    </row>
    <row r="196" spans="1:52" ht="11.25" customHeight="1" x14ac:dyDescent="0.2">
      <c r="A196" s="820" t="s">
        <v>203</v>
      </c>
      <c r="B196" s="820" t="s">
        <v>204</v>
      </c>
      <c r="C196" s="581">
        <v>3.1</v>
      </c>
      <c r="D196" s="581">
        <v>3.06</v>
      </c>
      <c r="E196" s="581">
        <v>2.96</v>
      </c>
      <c r="F196" s="460">
        <v>2.86</v>
      </c>
      <c r="G196" s="584">
        <v>2.76</v>
      </c>
      <c r="H196" s="581">
        <v>2.68</v>
      </c>
      <c r="I196" s="581">
        <v>2.6</v>
      </c>
      <c r="J196" s="581">
        <v>2.52</v>
      </c>
      <c r="K196" s="581">
        <v>2.46</v>
      </c>
      <c r="L196" s="888"/>
      <c r="M196" s="581">
        <v>2.42</v>
      </c>
      <c r="N196" s="459">
        <v>2.4</v>
      </c>
      <c r="O196" s="888"/>
      <c r="P196" s="586">
        <v>2.38</v>
      </c>
      <c r="Q196" s="587">
        <v>2.36</v>
      </c>
      <c r="R196" s="587">
        <v>2.34</v>
      </c>
      <c r="S196" s="587">
        <v>2.3199999999999998</v>
      </c>
      <c r="T196" s="587">
        <v>2.2999999999999998</v>
      </c>
      <c r="U196" s="587">
        <v>2.2799999999999998</v>
      </c>
      <c r="V196" s="587">
        <v>2.2599999999999998</v>
      </c>
      <c r="W196" s="587">
        <v>2.2400000000000002</v>
      </c>
      <c r="X196" s="587">
        <v>2.2200000000000002</v>
      </c>
      <c r="Y196" s="587">
        <v>2.2000000000000002</v>
      </c>
      <c r="Z196" s="587">
        <v>2.1800000000000002</v>
      </c>
      <c r="AA196" s="587">
        <v>2.14</v>
      </c>
      <c r="AB196" s="584">
        <f t="shared" si="50"/>
        <v>57.040000000000006</v>
      </c>
      <c r="AC196" s="1043">
        <f t="shared" si="51"/>
        <v>1.3071895424836555</v>
      </c>
      <c r="AD196" s="1043">
        <f t="shared" si="52"/>
        <v>3.3783783783783772</v>
      </c>
      <c r="AE196" s="1043">
        <f t="shared" si="53"/>
        <v>3.4965034965035002</v>
      </c>
      <c r="AF196" s="1043">
        <f t="shared" si="54"/>
        <v>3.6231884057970953</v>
      </c>
      <c r="AG196" s="1043">
        <f t="shared" si="55"/>
        <v>2.9850746268656581</v>
      </c>
      <c r="AH196" s="1043">
        <f t="shared" si="56"/>
        <v>3.0769230769230882</v>
      </c>
      <c r="AI196" s="1043">
        <f t="shared" si="57"/>
        <v>3.1746031746031855</v>
      </c>
      <c r="AJ196" s="1043">
        <f t="shared" si="58"/>
        <v>2.4390243902439046</v>
      </c>
      <c r="AK196" s="1043">
        <f t="shared" si="59"/>
        <v>1.6528925619834656</v>
      </c>
      <c r="AL196" s="1043">
        <f t="shared" si="60"/>
        <v>0.83333333333333037</v>
      </c>
      <c r="AM196" s="1043">
        <f t="shared" si="61"/>
        <v>0.84033613445377853</v>
      </c>
      <c r="AN196" s="1043">
        <f t="shared" si="62"/>
        <v>0.84745762711864181</v>
      </c>
      <c r="AO196" s="1043">
        <f t="shared" si="63"/>
        <v>0.85470085470085166</v>
      </c>
      <c r="AP196" s="1043">
        <f t="shared" si="64"/>
        <v>0.86206896551723755</v>
      </c>
      <c r="AQ196" s="1043">
        <f t="shared" si="65"/>
        <v>0.86956521739129933</v>
      </c>
      <c r="AR196" s="1043">
        <f t="shared" si="66"/>
        <v>0.87719298245614308</v>
      </c>
      <c r="AS196" s="1043">
        <f t="shared" si="67"/>
        <v>0.88495575221239076</v>
      </c>
      <c r="AT196" s="1043">
        <f t="shared" si="68"/>
        <v>0.89285714285711748</v>
      </c>
      <c r="AU196" s="1043">
        <f t="shared" si="69"/>
        <v>0.9009009009008917</v>
      </c>
      <c r="AV196" s="1043">
        <f t="shared" si="70"/>
        <v>0.90909090909090384</v>
      </c>
      <c r="AW196" s="1043">
        <f t="shared" si="71"/>
        <v>0.91743119266054496</v>
      </c>
      <c r="AX196" s="1043">
        <f t="shared" si="72"/>
        <v>1.8691588785046731</v>
      </c>
      <c r="AY196" s="1043">
        <f t="shared" si="73"/>
        <v>1.704219433862715</v>
      </c>
      <c r="AZ196" s="1043">
        <f t="shared" si="74"/>
        <v>1.0776575422479044</v>
      </c>
    </row>
    <row r="197" spans="1:52" ht="11.25" customHeight="1" x14ac:dyDescent="0.2">
      <c r="A197" s="540" t="s">
        <v>4303</v>
      </c>
      <c r="B197" s="820" t="s">
        <v>4300</v>
      </c>
      <c r="C197" s="581">
        <v>0.75</v>
      </c>
      <c r="D197" s="581">
        <v>0.72</v>
      </c>
      <c r="E197" s="581">
        <v>0.62</v>
      </c>
      <c r="F197" s="460">
        <v>0.47</v>
      </c>
      <c r="G197" s="584">
        <v>0.44</v>
      </c>
      <c r="H197" s="474">
        <v>0.41000000000000003</v>
      </c>
      <c r="I197" s="474">
        <v>0.26250000000000001</v>
      </c>
      <c r="J197" s="1141">
        <v>0.21</v>
      </c>
      <c r="K197" s="1141">
        <v>0.21</v>
      </c>
      <c r="L197" s="469"/>
      <c r="M197" s="496">
        <v>0.21</v>
      </c>
      <c r="N197" s="488">
        <v>0.21</v>
      </c>
      <c r="O197" s="469"/>
      <c r="P197" s="488">
        <v>0.21</v>
      </c>
      <c r="Q197" s="1055">
        <v>0.21</v>
      </c>
      <c r="R197" s="477">
        <v>0.21</v>
      </c>
      <c r="S197" s="476">
        <v>0.21</v>
      </c>
      <c r="T197" s="476">
        <v>0.18</v>
      </c>
      <c r="U197" s="476">
        <v>0.14000000000000001</v>
      </c>
      <c r="V197" s="477">
        <v>0</v>
      </c>
      <c r="W197" s="477">
        <v>0</v>
      </c>
      <c r="X197" s="477">
        <v>0</v>
      </c>
      <c r="Y197" s="477">
        <v>0</v>
      </c>
      <c r="Z197" s="477">
        <v>0</v>
      </c>
      <c r="AA197" s="477">
        <v>0</v>
      </c>
      <c r="AB197" s="584">
        <f t="shared" si="50"/>
        <v>5.6724999999999994</v>
      </c>
      <c r="AC197" s="1043">
        <f t="shared" si="51"/>
        <v>4.1666666666666741</v>
      </c>
      <c r="AD197" s="1043">
        <f t="shared" si="52"/>
        <v>16.129032258064502</v>
      </c>
      <c r="AE197" s="1043">
        <f t="shared" si="53"/>
        <v>31.914893617021288</v>
      </c>
      <c r="AF197" s="1043">
        <f t="shared" si="54"/>
        <v>6.8181818181818121</v>
      </c>
      <c r="AG197" s="1043">
        <f t="shared" si="55"/>
        <v>7.3170731707316916</v>
      </c>
      <c r="AH197" s="1043">
        <f t="shared" si="56"/>
        <v>56.19047619047619</v>
      </c>
      <c r="AI197" s="1043">
        <f t="shared" si="57"/>
        <v>25</v>
      </c>
      <c r="AJ197" s="1043">
        <f t="shared" si="58"/>
        <v>0</v>
      </c>
      <c r="AK197" s="1043">
        <f t="shared" si="59"/>
        <v>0</v>
      </c>
      <c r="AL197" s="1043">
        <f t="shared" si="60"/>
        <v>0</v>
      </c>
      <c r="AM197" s="1043">
        <f t="shared" si="61"/>
        <v>0</v>
      </c>
      <c r="AN197" s="1043">
        <f t="shared" si="62"/>
        <v>0</v>
      </c>
      <c r="AO197" s="1043">
        <f t="shared" si="63"/>
        <v>0</v>
      </c>
      <c r="AP197" s="1043">
        <f t="shared" si="64"/>
        <v>0</v>
      </c>
      <c r="AQ197" s="1043">
        <f t="shared" si="65"/>
        <v>16.666666666666675</v>
      </c>
      <c r="AR197" s="1043">
        <f t="shared" si="66"/>
        <v>28.571428571428559</v>
      </c>
      <c r="AS197" s="1043" t="str">
        <f t="shared" si="67"/>
        <v>n/a</v>
      </c>
      <c r="AT197" s="1043" t="str">
        <f t="shared" si="68"/>
        <v>n/a</v>
      </c>
      <c r="AU197" s="1043" t="str">
        <f t="shared" si="69"/>
        <v>n/a</v>
      </c>
      <c r="AV197" s="1043" t="str">
        <f t="shared" si="70"/>
        <v>n/a</v>
      </c>
      <c r="AW197" s="1043" t="str">
        <f t="shared" si="71"/>
        <v>n/a</v>
      </c>
      <c r="AX197" s="1043" t="str">
        <f t="shared" si="72"/>
        <v>n/a</v>
      </c>
      <c r="AY197" s="1043">
        <f t="shared" si="73"/>
        <v>12.048401184952336</v>
      </c>
      <c r="AZ197" s="1043">
        <f t="shared" si="74"/>
        <v>16.227435154609267</v>
      </c>
    </row>
    <row r="198" spans="1:52" ht="11.25" customHeight="1" x14ac:dyDescent="0.2">
      <c r="A198" s="821" t="s">
        <v>211</v>
      </c>
      <c r="B198" s="820" t="s">
        <v>212</v>
      </c>
      <c r="C198" s="581">
        <v>1.1000000000000001</v>
      </c>
      <c r="D198" s="581">
        <v>1.04</v>
      </c>
      <c r="E198" s="581">
        <v>1</v>
      </c>
      <c r="F198" s="460">
        <v>0.94</v>
      </c>
      <c r="G198" s="484">
        <v>0.88</v>
      </c>
      <c r="H198" s="581">
        <v>0.82</v>
      </c>
      <c r="I198" s="463">
        <v>0.8</v>
      </c>
      <c r="J198" s="581">
        <v>0.77</v>
      </c>
      <c r="K198" s="463">
        <v>0.76</v>
      </c>
      <c r="L198" s="888"/>
      <c r="M198" s="581">
        <v>0.73</v>
      </c>
      <c r="N198" s="585">
        <v>0.72</v>
      </c>
      <c r="O198" s="888"/>
      <c r="P198" s="586">
        <v>0.69</v>
      </c>
      <c r="Q198" s="587">
        <v>0.68</v>
      </c>
      <c r="R198" s="587">
        <v>0.67</v>
      </c>
      <c r="S198" s="587">
        <v>0.64</v>
      </c>
      <c r="T198" s="587">
        <v>0.6</v>
      </c>
      <c r="U198" s="587">
        <v>0.5</v>
      </c>
      <c r="V198" s="587">
        <v>0.41499999999999998</v>
      </c>
      <c r="W198" s="587">
        <v>0.375</v>
      </c>
      <c r="X198" s="587">
        <v>0.32</v>
      </c>
      <c r="Y198" s="587">
        <v>0.27500000000000002</v>
      </c>
      <c r="Z198" s="587">
        <v>0.23</v>
      </c>
      <c r="AA198" s="587">
        <v>0.19</v>
      </c>
      <c r="AB198" s="584">
        <f t="shared" si="50"/>
        <v>15.145</v>
      </c>
      <c r="AC198" s="1043">
        <f t="shared" si="51"/>
        <v>5.7692307692307709</v>
      </c>
      <c r="AD198" s="1043">
        <f t="shared" si="52"/>
        <v>4.0000000000000036</v>
      </c>
      <c r="AE198" s="1043">
        <f t="shared" si="53"/>
        <v>6.3829787234042534</v>
      </c>
      <c r="AF198" s="1043">
        <f t="shared" si="54"/>
        <v>6.8181818181818121</v>
      </c>
      <c r="AG198" s="1043">
        <f t="shared" si="55"/>
        <v>7.3170731707317138</v>
      </c>
      <c r="AH198" s="1043">
        <f t="shared" si="56"/>
        <v>2.4999999999999911</v>
      </c>
      <c r="AI198" s="1043">
        <f t="shared" si="57"/>
        <v>3.8961038961039085</v>
      </c>
      <c r="AJ198" s="1043">
        <f t="shared" si="58"/>
        <v>1.3157894736842035</v>
      </c>
      <c r="AK198" s="1043">
        <f t="shared" si="59"/>
        <v>4.1095890410958846</v>
      </c>
      <c r="AL198" s="1043">
        <f t="shared" si="60"/>
        <v>1.388888888888884</v>
      </c>
      <c r="AM198" s="1043">
        <f t="shared" si="61"/>
        <v>4.3478260869565188</v>
      </c>
      <c r="AN198" s="1043">
        <f t="shared" si="62"/>
        <v>1.4705882352941124</v>
      </c>
      <c r="AO198" s="1043">
        <f t="shared" si="63"/>
        <v>1.4925373134328401</v>
      </c>
      <c r="AP198" s="1043">
        <f t="shared" si="64"/>
        <v>4.6875</v>
      </c>
      <c r="AQ198" s="1043">
        <f t="shared" si="65"/>
        <v>6.6666666666666652</v>
      </c>
      <c r="AR198" s="1043">
        <f t="shared" si="66"/>
        <v>19.999999999999996</v>
      </c>
      <c r="AS198" s="1043">
        <f t="shared" si="67"/>
        <v>20.481927710843383</v>
      </c>
      <c r="AT198" s="1043">
        <f t="shared" si="68"/>
        <v>10.666666666666668</v>
      </c>
      <c r="AU198" s="1043">
        <f t="shared" si="69"/>
        <v>17.1875</v>
      </c>
      <c r="AV198" s="1043">
        <f t="shared" si="70"/>
        <v>16.36363636363636</v>
      </c>
      <c r="AW198" s="1043">
        <f t="shared" si="71"/>
        <v>19.565217391304344</v>
      </c>
      <c r="AX198" s="1043">
        <f t="shared" si="72"/>
        <v>21.052631578947366</v>
      </c>
      <c r="AY198" s="1043">
        <f t="shared" si="73"/>
        <v>8.5218424452304404</v>
      </c>
      <c r="AZ198" s="1043">
        <f t="shared" si="74"/>
        <v>7.0594098130857663</v>
      </c>
    </row>
    <row r="199" spans="1:52" ht="11.25" customHeight="1" x14ac:dyDescent="0.2">
      <c r="A199" s="821" t="s">
        <v>1100</v>
      </c>
      <c r="B199" s="820" t="s">
        <v>1101</v>
      </c>
      <c r="C199" s="581">
        <v>3.27</v>
      </c>
      <c r="D199" s="581">
        <v>3.04</v>
      </c>
      <c r="E199" s="581">
        <v>2.91</v>
      </c>
      <c r="F199" s="460">
        <v>2.64</v>
      </c>
      <c r="G199" s="584">
        <v>2.52</v>
      </c>
      <c r="H199" s="451">
        <v>2.44</v>
      </c>
      <c r="I199" s="451">
        <v>2.34</v>
      </c>
      <c r="J199" s="451">
        <v>2.2200000000000002</v>
      </c>
      <c r="K199" s="451">
        <v>2.14</v>
      </c>
      <c r="L199" s="951"/>
      <c r="M199" s="451">
        <v>2.1</v>
      </c>
      <c r="N199" s="453">
        <v>2.08</v>
      </c>
      <c r="O199" s="951"/>
      <c r="P199" s="466">
        <v>2.08</v>
      </c>
      <c r="Q199" s="455">
        <v>2.08</v>
      </c>
      <c r="R199" s="456">
        <v>2.08</v>
      </c>
      <c r="S199" s="456">
        <v>2</v>
      </c>
      <c r="T199" s="456">
        <v>1.96</v>
      </c>
      <c r="U199" s="456">
        <v>1.94</v>
      </c>
      <c r="V199" s="456">
        <v>1.92</v>
      </c>
      <c r="W199" s="456">
        <v>1.9</v>
      </c>
      <c r="X199" s="456">
        <v>1.88</v>
      </c>
      <c r="Y199" s="456">
        <v>1.8</v>
      </c>
      <c r="Z199" s="456">
        <v>1.58</v>
      </c>
      <c r="AA199" s="456">
        <v>1.48</v>
      </c>
      <c r="AB199" s="584">
        <f t="shared" ref="AB199:AB262" si="75">SUM(C199:AA199)</f>
        <v>50.399999999999991</v>
      </c>
      <c r="AC199" s="1043">
        <f t="shared" ref="AC199:AC262" si="76">IF(ISERROR((C199/D199-1)*100),"n/a",(C199/D199-1)*100)</f>
        <v>7.5657894736842035</v>
      </c>
      <c r="AD199" s="1043">
        <f t="shared" ref="AD199:AD262" si="77">IF(ISERROR((D199/E199-1)*100),"n/a",(D199/E199-1)*100)</f>
        <v>4.4673539518900407</v>
      </c>
      <c r="AE199" s="1043">
        <f t="shared" ref="AE199:AE262" si="78">IF(ISERROR((E199/F199-1)*100),"n/a",(E199/F199-1)*100)</f>
        <v>10.22727272727273</v>
      </c>
      <c r="AF199" s="1043">
        <f t="shared" ref="AF199:AF262" si="79">IF(ISERROR((F199/G199-1)*100),"n/a",(F199/G199-1)*100)</f>
        <v>4.7619047619047672</v>
      </c>
      <c r="AG199" s="1043">
        <f t="shared" ref="AG199:AG262" si="80">IF(ISERROR((G199/H199-1)*100),"n/a",(G199/H199-1)*100)</f>
        <v>3.2786885245901676</v>
      </c>
      <c r="AH199" s="1043">
        <f t="shared" ref="AH199:AH262" si="81">IF(ISERROR((H199/I199-1)*100),"n/a",(H199/I199-1)*100)</f>
        <v>4.2735042735042805</v>
      </c>
      <c r="AI199" s="1043">
        <f t="shared" ref="AI199:AI262" si="82">IF(ISERROR((I199/J199-1)*100),"n/a",(I199/J199-1)*100)</f>
        <v>5.4054054054053946</v>
      </c>
      <c r="AJ199" s="1043">
        <f t="shared" ref="AJ199:AJ262" si="83">IF(ISERROR((J199/K199-1)*100),"n/a",(J199/K199-1)*100)</f>
        <v>3.7383177570093462</v>
      </c>
      <c r="AK199" s="1043">
        <f t="shared" ref="AK199:AK262" si="84">IF(ISERROR((K199/M199-1)*100),"n/a",(K199/M199-1)*100)</f>
        <v>1.904761904761898</v>
      </c>
      <c r="AL199" s="1043">
        <f t="shared" ref="AL199:AL262" si="85">IF(ISERROR((M199/N199-1)*100),"n/a",(M199/N199-1)*100)</f>
        <v>0.96153846153845812</v>
      </c>
      <c r="AM199" s="1043">
        <f t="shared" ref="AM199:AM262" si="86">IF(ISERROR((N199/P199-1)*100),"n/a",(N199/P199-1)*100)</f>
        <v>0</v>
      </c>
      <c r="AN199" s="1043">
        <f t="shared" ref="AN199:AN262" si="87">IF(ISERROR((P199/Q199-1)*100),"n/a",(P199/Q199-1)*100)</f>
        <v>0</v>
      </c>
      <c r="AO199" s="1043">
        <f t="shared" ref="AO199:AO262" si="88">IF(ISERROR((Q199/R199-1)*100),"n/a",(Q199/R199-1)*100)</f>
        <v>0</v>
      </c>
      <c r="AP199" s="1043">
        <f t="shared" ref="AP199:AP262" si="89">IF(ISERROR((R199/S199-1)*100),"n/a",(R199/S199-1)*100)</f>
        <v>4.0000000000000036</v>
      </c>
      <c r="AQ199" s="1043">
        <f t="shared" ref="AQ199:AQ262" si="90">IF(ISERROR((S199/T199-1)*100),"n/a",(S199/T199-1)*100)</f>
        <v>2.0408163265306145</v>
      </c>
      <c r="AR199" s="1043">
        <f t="shared" ref="AR199:AR262" si="91">IF(ISERROR((T199/U199-1)*100),"n/a",(T199/U199-1)*100)</f>
        <v>1.0309278350515427</v>
      </c>
      <c r="AS199" s="1043">
        <f t="shared" ref="AS199:AS262" si="92">IF(ISERROR((U199/V199-1)*100),"n/a",(U199/V199-1)*100)</f>
        <v>1.0416666666666741</v>
      </c>
      <c r="AT199" s="1043">
        <f t="shared" ref="AT199:AT262" si="93">IF(ISERROR((V199/W199-1)*100),"n/a",(V199/W199-1)*100)</f>
        <v>1.0526315789473717</v>
      </c>
      <c r="AU199" s="1043">
        <f t="shared" ref="AU199:AU262" si="94">IF(ISERROR((W199/X199-1)*100),"n/a",(W199/X199-1)*100)</f>
        <v>1.0638297872340496</v>
      </c>
      <c r="AV199" s="1043">
        <f t="shared" ref="AV199:AV262" si="95">IF(ISERROR((X199/Y199-1)*100),"n/a",(X199/Y199-1)*100)</f>
        <v>4.4444444444444287</v>
      </c>
      <c r="AW199" s="1043">
        <f t="shared" ref="AW199:AW262" si="96">IF(ISERROR((Y199/Z199-1)*100),"n/a",(Y199/Z199-1)*100)</f>
        <v>13.924050632911399</v>
      </c>
      <c r="AX199" s="1043">
        <f t="shared" ref="AX199:AX262" si="97">IF(ISERROR((Z199/AA199-1)*100),"n/a",(Z199/AA199-1)*100)</f>
        <v>6.7567567567567544</v>
      </c>
      <c r="AY199" s="1043">
        <f t="shared" ref="AY199:AY262" si="98">AVERAGE(AC199:AX199)</f>
        <v>3.7245300577320055</v>
      </c>
      <c r="AZ199" s="1043">
        <f t="shared" ref="AZ199:AZ262" si="99">STDEV(AC199:AX199)</f>
        <v>3.5178584371615829</v>
      </c>
    </row>
    <row r="200" spans="1:52" ht="11.25" customHeight="1" x14ac:dyDescent="0.2">
      <c r="A200" s="588" t="s">
        <v>544</v>
      </c>
      <c r="B200" s="468" t="s">
        <v>545</v>
      </c>
      <c r="C200" s="581">
        <v>2.65</v>
      </c>
      <c r="D200" s="581">
        <v>2.5499999999999998</v>
      </c>
      <c r="E200" s="581">
        <v>2.4500000000000002</v>
      </c>
      <c r="F200" s="460">
        <v>2.42</v>
      </c>
      <c r="G200" s="478">
        <v>2.17</v>
      </c>
      <c r="H200" s="581">
        <v>1.92</v>
      </c>
      <c r="I200" s="581">
        <v>1.67</v>
      </c>
      <c r="J200" s="581">
        <v>1.42</v>
      </c>
      <c r="K200" s="581">
        <v>1.35</v>
      </c>
      <c r="L200" s="888"/>
      <c r="M200" s="581">
        <v>1.3</v>
      </c>
      <c r="N200" s="459">
        <v>1.28</v>
      </c>
      <c r="O200" s="888"/>
      <c r="P200" s="586">
        <v>1.26</v>
      </c>
      <c r="Q200" s="587">
        <v>1.24</v>
      </c>
      <c r="R200" s="587">
        <v>1.22</v>
      </c>
      <c r="S200" s="587">
        <v>1.1599999999999999</v>
      </c>
      <c r="T200" s="587">
        <v>1.08</v>
      </c>
      <c r="U200" s="587">
        <v>1</v>
      </c>
      <c r="V200" s="587">
        <v>0.8</v>
      </c>
      <c r="W200" s="583">
        <v>0</v>
      </c>
      <c r="X200" s="583">
        <v>0</v>
      </c>
      <c r="Y200" s="583">
        <v>0</v>
      </c>
      <c r="Z200" s="587">
        <v>1.1100000000000001</v>
      </c>
      <c r="AA200" s="587">
        <v>1.07</v>
      </c>
      <c r="AB200" s="584">
        <f t="shared" si="75"/>
        <v>31.12</v>
      </c>
      <c r="AC200" s="1043">
        <f t="shared" si="76"/>
        <v>3.9215686274509887</v>
      </c>
      <c r="AD200" s="1043">
        <f t="shared" si="77"/>
        <v>4.0816326530612068</v>
      </c>
      <c r="AE200" s="1043">
        <f t="shared" si="78"/>
        <v>1.2396694214876103</v>
      </c>
      <c r="AF200" s="1043">
        <f t="shared" si="79"/>
        <v>11.520737327188947</v>
      </c>
      <c r="AG200" s="1043">
        <f t="shared" si="80"/>
        <v>13.020833333333325</v>
      </c>
      <c r="AH200" s="1043">
        <f t="shared" si="81"/>
        <v>14.970059880239518</v>
      </c>
      <c r="AI200" s="1043">
        <f t="shared" si="82"/>
        <v>17.6056338028169</v>
      </c>
      <c r="AJ200" s="1043">
        <f t="shared" si="83"/>
        <v>5.1851851851851816</v>
      </c>
      <c r="AK200" s="1043">
        <f t="shared" si="84"/>
        <v>3.8461538461538547</v>
      </c>
      <c r="AL200" s="1043">
        <f t="shared" si="85"/>
        <v>1.5625</v>
      </c>
      <c r="AM200" s="1043">
        <f t="shared" si="86"/>
        <v>1.5873015873015817</v>
      </c>
      <c r="AN200" s="1043">
        <f t="shared" si="87"/>
        <v>1.6129032258064502</v>
      </c>
      <c r="AO200" s="1043">
        <f t="shared" si="88"/>
        <v>1.6393442622950838</v>
      </c>
      <c r="AP200" s="1043">
        <f t="shared" si="89"/>
        <v>5.1724137931034475</v>
      </c>
      <c r="AQ200" s="1043">
        <f t="shared" si="90"/>
        <v>7.4074074074073959</v>
      </c>
      <c r="AR200" s="1043">
        <f t="shared" si="91"/>
        <v>8.0000000000000071</v>
      </c>
      <c r="AS200" s="1043">
        <f t="shared" si="92"/>
        <v>25</v>
      </c>
      <c r="AT200" s="1043" t="str">
        <f t="shared" si="93"/>
        <v>n/a</v>
      </c>
      <c r="AU200" s="1043" t="str">
        <f t="shared" si="94"/>
        <v>n/a</v>
      </c>
      <c r="AV200" s="1043" t="str">
        <f t="shared" si="95"/>
        <v>n/a</v>
      </c>
      <c r="AW200" s="1043">
        <f t="shared" si="96"/>
        <v>-100</v>
      </c>
      <c r="AX200" s="1043">
        <f t="shared" si="97"/>
        <v>3.7383177570093462</v>
      </c>
      <c r="AY200" s="1043">
        <f t="shared" si="98"/>
        <v>1.6374559005179383</v>
      </c>
      <c r="AZ200" s="1043">
        <f t="shared" si="99"/>
        <v>25.44655533038533</v>
      </c>
    </row>
    <row r="201" spans="1:52" ht="11.25" customHeight="1" x14ac:dyDescent="0.2">
      <c r="A201" s="821" t="s">
        <v>558</v>
      </c>
      <c r="B201" s="820" t="s">
        <v>559</v>
      </c>
      <c r="C201" s="581">
        <v>1.43</v>
      </c>
      <c r="D201" s="581">
        <v>1.33375</v>
      </c>
      <c r="E201" s="581">
        <v>1.1937500000000001</v>
      </c>
      <c r="F201" s="460">
        <v>1.069</v>
      </c>
      <c r="G201" s="584">
        <v>0.94374999999999998</v>
      </c>
      <c r="H201" s="581">
        <v>0.82499999999999996</v>
      </c>
      <c r="I201" s="581">
        <v>0.72499999999999998</v>
      </c>
      <c r="J201" s="581">
        <v>0.61250000000000004</v>
      </c>
      <c r="K201" s="581">
        <v>0.484375</v>
      </c>
      <c r="L201" s="888">
        <v>0</v>
      </c>
      <c r="M201" s="581">
        <v>0.421875</v>
      </c>
      <c r="N201" s="459">
        <v>0.35625000000000001</v>
      </c>
      <c r="O201" s="888">
        <v>0</v>
      </c>
      <c r="P201" s="464">
        <v>0.3</v>
      </c>
      <c r="Q201" s="587">
        <v>0.25</v>
      </c>
      <c r="R201" s="587">
        <v>0.1875</v>
      </c>
      <c r="S201" s="587">
        <v>0.13125000000000001</v>
      </c>
      <c r="T201" s="587">
        <v>6.25E-2</v>
      </c>
      <c r="U201" s="587">
        <v>2.1874999999999999E-2</v>
      </c>
      <c r="V201" s="583">
        <v>9.3749999999999997E-3</v>
      </c>
      <c r="W201" s="587">
        <v>0.49</v>
      </c>
      <c r="X201" s="587">
        <v>0.46750000000000003</v>
      </c>
      <c r="Y201" s="587">
        <v>0.4375</v>
      </c>
      <c r="Z201" s="587">
        <v>0.40562500000000001</v>
      </c>
      <c r="AA201" s="587">
        <v>0.3795</v>
      </c>
      <c r="AB201" s="584">
        <f t="shared" si="75"/>
        <v>12.537875</v>
      </c>
      <c r="AC201" s="1043">
        <f t="shared" si="76"/>
        <v>7.2164948453608213</v>
      </c>
      <c r="AD201" s="1043">
        <f t="shared" si="77"/>
        <v>11.727748691099471</v>
      </c>
      <c r="AE201" s="1043">
        <f t="shared" si="78"/>
        <v>11.669784845650156</v>
      </c>
      <c r="AF201" s="1043">
        <f t="shared" si="79"/>
        <v>13.271523178807954</v>
      </c>
      <c r="AG201" s="1043">
        <f t="shared" si="80"/>
        <v>14.393939393939403</v>
      </c>
      <c r="AH201" s="1043">
        <f t="shared" si="81"/>
        <v>13.793103448275868</v>
      </c>
      <c r="AI201" s="1043">
        <f t="shared" si="82"/>
        <v>18.367346938775508</v>
      </c>
      <c r="AJ201" s="1043">
        <f t="shared" si="83"/>
        <v>26.451612903225818</v>
      </c>
      <c r="AK201" s="1043">
        <f t="shared" si="84"/>
        <v>14.814814814814813</v>
      </c>
      <c r="AL201" s="1043">
        <f t="shared" si="85"/>
        <v>18.421052631578938</v>
      </c>
      <c r="AM201" s="1043">
        <f t="shared" si="86"/>
        <v>18.75</v>
      </c>
      <c r="AN201" s="1043">
        <f t="shared" si="87"/>
        <v>19.999999999999996</v>
      </c>
      <c r="AO201" s="1043">
        <f t="shared" si="88"/>
        <v>33.333333333333329</v>
      </c>
      <c r="AP201" s="1043">
        <f t="shared" si="89"/>
        <v>42.857142857142861</v>
      </c>
      <c r="AQ201" s="1043">
        <f t="shared" si="90"/>
        <v>110.00000000000001</v>
      </c>
      <c r="AR201" s="1043">
        <f t="shared" si="91"/>
        <v>185.71428571428572</v>
      </c>
      <c r="AS201" s="1043">
        <f t="shared" si="92"/>
        <v>133.33333333333334</v>
      </c>
      <c r="AT201" s="1043">
        <f t="shared" si="93"/>
        <v>-98.08673469387756</v>
      </c>
      <c r="AU201" s="1043">
        <f t="shared" si="94"/>
        <v>4.8128342245989275</v>
      </c>
      <c r="AV201" s="1043">
        <f t="shared" si="95"/>
        <v>6.8571428571428727</v>
      </c>
      <c r="AW201" s="1043">
        <f t="shared" si="96"/>
        <v>7.8582434514637978</v>
      </c>
      <c r="AX201" s="1043">
        <f t="shared" si="97"/>
        <v>6.8840579710145011</v>
      </c>
      <c r="AY201" s="1043">
        <f t="shared" si="98"/>
        <v>28.292775488180293</v>
      </c>
      <c r="AZ201" s="1043">
        <f t="shared" si="99"/>
        <v>54.664327110573417</v>
      </c>
    </row>
    <row r="202" spans="1:52" ht="11.25" customHeight="1" x14ac:dyDescent="0.2">
      <c r="A202" s="461" t="s">
        <v>5344</v>
      </c>
      <c r="B202" s="820" t="s">
        <v>5345</v>
      </c>
      <c r="C202" s="581">
        <v>4.5199999999999996</v>
      </c>
      <c r="D202" s="581">
        <v>3.8</v>
      </c>
      <c r="E202" s="581">
        <v>3.2</v>
      </c>
      <c r="F202" s="460">
        <v>3</v>
      </c>
      <c r="G202" s="584">
        <v>2.7</v>
      </c>
      <c r="H202" s="581">
        <v>2.6</v>
      </c>
      <c r="I202" s="581">
        <v>2.5</v>
      </c>
      <c r="J202" s="581">
        <v>1.75</v>
      </c>
      <c r="K202" s="581">
        <v>1.5</v>
      </c>
      <c r="L202" s="888"/>
      <c r="M202" s="581">
        <v>1.1499999999999999</v>
      </c>
      <c r="N202" s="459">
        <v>1</v>
      </c>
      <c r="O202" s="888"/>
      <c r="P202" s="582">
        <v>0</v>
      </c>
      <c r="Q202" s="582">
        <v>0</v>
      </c>
      <c r="R202" s="583">
        <v>0</v>
      </c>
      <c r="S202" s="583">
        <v>0</v>
      </c>
      <c r="T202" s="583">
        <v>0</v>
      </c>
      <c r="U202" s="583">
        <v>0</v>
      </c>
      <c r="V202" s="583">
        <v>0</v>
      </c>
      <c r="W202" s="583">
        <v>0</v>
      </c>
      <c r="X202" s="583">
        <v>0</v>
      </c>
      <c r="Y202" s="583">
        <v>0</v>
      </c>
      <c r="Z202" s="583">
        <v>0</v>
      </c>
      <c r="AA202" s="583">
        <v>0</v>
      </c>
      <c r="AB202" s="584">
        <f t="shared" si="75"/>
        <v>27.72</v>
      </c>
      <c r="AC202" s="1043">
        <f t="shared" si="76"/>
        <v>18.947368421052623</v>
      </c>
      <c r="AD202" s="1043">
        <f t="shared" si="77"/>
        <v>18.749999999999979</v>
      </c>
      <c r="AE202" s="1043">
        <f t="shared" si="78"/>
        <v>6.6666666666666652</v>
      </c>
      <c r="AF202" s="1043">
        <f t="shared" si="79"/>
        <v>11.111111111111093</v>
      </c>
      <c r="AG202" s="1043">
        <f t="shared" si="80"/>
        <v>3.8461538461538547</v>
      </c>
      <c r="AH202" s="1043">
        <f t="shared" si="81"/>
        <v>4.0000000000000036</v>
      </c>
      <c r="AI202" s="1043">
        <f t="shared" si="82"/>
        <v>42.857142857142861</v>
      </c>
      <c r="AJ202" s="1043">
        <f t="shared" si="83"/>
        <v>16.666666666666675</v>
      </c>
      <c r="AK202" s="1043">
        <f t="shared" si="84"/>
        <v>30.434782608695656</v>
      </c>
      <c r="AL202" s="1043">
        <f t="shared" si="85"/>
        <v>14.999999999999991</v>
      </c>
      <c r="AM202" s="1043" t="str">
        <f t="shared" si="86"/>
        <v>n/a</v>
      </c>
      <c r="AN202" s="1043" t="str">
        <f t="shared" si="87"/>
        <v>n/a</v>
      </c>
      <c r="AO202" s="1043" t="str">
        <f t="shared" si="88"/>
        <v>n/a</v>
      </c>
      <c r="AP202" s="1043" t="str">
        <f t="shared" si="89"/>
        <v>n/a</v>
      </c>
      <c r="AQ202" s="1043" t="str">
        <f t="shared" si="90"/>
        <v>n/a</v>
      </c>
      <c r="AR202" s="1043" t="str">
        <f t="shared" si="91"/>
        <v>n/a</v>
      </c>
      <c r="AS202" s="1043" t="str">
        <f t="shared" si="92"/>
        <v>n/a</v>
      </c>
      <c r="AT202" s="1043" t="str">
        <f t="shared" si="93"/>
        <v>n/a</v>
      </c>
      <c r="AU202" s="1043" t="str">
        <f t="shared" si="94"/>
        <v>n/a</v>
      </c>
      <c r="AV202" s="1043" t="str">
        <f t="shared" si="95"/>
        <v>n/a</v>
      </c>
      <c r="AW202" s="1043" t="str">
        <f t="shared" si="96"/>
        <v>n/a</v>
      </c>
      <c r="AX202" s="1043" t="str">
        <f t="shared" si="97"/>
        <v>n/a</v>
      </c>
      <c r="AY202" s="1043">
        <f t="shared" si="98"/>
        <v>16.827989217748939</v>
      </c>
      <c r="AZ202" s="1043">
        <f t="shared" si="99"/>
        <v>12.216726498382064</v>
      </c>
    </row>
    <row r="203" spans="1:52" ht="11.25" customHeight="1" x14ac:dyDescent="0.2">
      <c r="A203" s="461" t="s">
        <v>1102</v>
      </c>
      <c r="B203" s="820" t="s">
        <v>1103</v>
      </c>
      <c r="C203" s="581">
        <v>2.76</v>
      </c>
      <c r="D203" s="581">
        <v>2.64</v>
      </c>
      <c r="E203" s="581">
        <v>2.52</v>
      </c>
      <c r="F203" s="460">
        <v>2.2400000000000002</v>
      </c>
      <c r="G203" s="584">
        <v>2.04</v>
      </c>
      <c r="H203" s="581">
        <v>1.84</v>
      </c>
      <c r="I203" s="581">
        <v>1.6</v>
      </c>
      <c r="J203" s="581">
        <v>1.4</v>
      </c>
      <c r="K203" s="581">
        <v>1.2</v>
      </c>
      <c r="L203" s="888"/>
      <c r="M203" s="581">
        <v>1.04</v>
      </c>
      <c r="N203" s="459">
        <v>0.96499999999999997</v>
      </c>
      <c r="O203" s="888"/>
      <c r="P203" s="582">
        <v>0.88</v>
      </c>
      <c r="Q203" s="582">
        <v>0.88</v>
      </c>
      <c r="R203" s="583">
        <v>0.88</v>
      </c>
      <c r="S203" s="583">
        <v>0.88</v>
      </c>
      <c r="T203" s="583">
        <v>0.88</v>
      </c>
      <c r="U203" s="583">
        <v>0.88</v>
      </c>
      <c r="V203" s="583">
        <v>0.88</v>
      </c>
      <c r="W203" s="583">
        <v>0.88</v>
      </c>
      <c r="X203" s="583">
        <v>0.88</v>
      </c>
      <c r="Y203" s="583">
        <v>0.88</v>
      </c>
      <c r="Z203" s="583">
        <v>0.88</v>
      </c>
      <c r="AA203" s="583">
        <v>0.88</v>
      </c>
      <c r="AB203" s="584">
        <f t="shared" si="75"/>
        <v>30.804999999999986</v>
      </c>
      <c r="AC203" s="1043">
        <f t="shared" si="76"/>
        <v>4.5454545454545414</v>
      </c>
      <c r="AD203" s="1043">
        <f t="shared" si="77"/>
        <v>4.7619047619047672</v>
      </c>
      <c r="AE203" s="1043">
        <f t="shared" si="78"/>
        <v>12.5</v>
      </c>
      <c r="AF203" s="1043">
        <f t="shared" si="79"/>
        <v>9.8039215686274606</v>
      </c>
      <c r="AG203" s="1043">
        <f t="shared" si="80"/>
        <v>10.869565217391308</v>
      </c>
      <c r="AH203" s="1043">
        <f t="shared" si="81"/>
        <v>14.999999999999991</v>
      </c>
      <c r="AI203" s="1043">
        <f t="shared" si="82"/>
        <v>14.285714285714302</v>
      </c>
      <c r="AJ203" s="1043">
        <f t="shared" si="83"/>
        <v>16.666666666666675</v>
      </c>
      <c r="AK203" s="1043">
        <f t="shared" si="84"/>
        <v>15.384615384615374</v>
      </c>
      <c r="AL203" s="1043">
        <f t="shared" si="85"/>
        <v>7.7720207253886064</v>
      </c>
      <c r="AM203" s="1043">
        <f t="shared" si="86"/>
        <v>9.6590909090908958</v>
      </c>
      <c r="AN203" s="1043">
        <f t="shared" si="87"/>
        <v>0</v>
      </c>
      <c r="AO203" s="1043">
        <f t="shared" si="88"/>
        <v>0</v>
      </c>
      <c r="AP203" s="1043">
        <f t="shared" si="89"/>
        <v>0</v>
      </c>
      <c r="AQ203" s="1043">
        <f t="shared" si="90"/>
        <v>0</v>
      </c>
      <c r="AR203" s="1043">
        <f t="shared" si="91"/>
        <v>0</v>
      </c>
      <c r="AS203" s="1043">
        <f t="shared" si="92"/>
        <v>0</v>
      </c>
      <c r="AT203" s="1043">
        <f t="shared" si="93"/>
        <v>0</v>
      </c>
      <c r="AU203" s="1043">
        <f t="shared" si="94"/>
        <v>0</v>
      </c>
      <c r="AV203" s="1043">
        <f t="shared" si="95"/>
        <v>0</v>
      </c>
      <c r="AW203" s="1043">
        <f t="shared" si="96"/>
        <v>0</v>
      </c>
      <c r="AX203" s="1043">
        <f t="shared" si="97"/>
        <v>0</v>
      </c>
      <c r="AY203" s="1043">
        <f t="shared" si="98"/>
        <v>5.5113160938569958</v>
      </c>
      <c r="AZ203" s="1043">
        <f t="shared" si="99"/>
        <v>6.3353056547961941</v>
      </c>
    </row>
    <row r="204" spans="1:52" ht="11.25" customHeight="1" x14ac:dyDescent="0.2">
      <c r="A204" s="461" t="s">
        <v>218</v>
      </c>
      <c r="B204" s="820" t="s">
        <v>219</v>
      </c>
      <c r="C204" s="581">
        <v>2.0299999999999998</v>
      </c>
      <c r="D204" s="581">
        <v>2.0049999999999999</v>
      </c>
      <c r="E204" s="581">
        <v>1.97</v>
      </c>
      <c r="F204" s="460">
        <v>1.9450000000000001</v>
      </c>
      <c r="G204" s="450">
        <v>1.9249999999999998</v>
      </c>
      <c r="H204" s="581">
        <v>1.905</v>
      </c>
      <c r="I204" s="581">
        <v>1.885</v>
      </c>
      <c r="J204" s="581">
        <v>1.76</v>
      </c>
      <c r="K204" s="581">
        <v>1.66</v>
      </c>
      <c r="L204" s="888"/>
      <c r="M204" s="581">
        <v>1.61</v>
      </c>
      <c r="N204" s="459">
        <v>1.4350000000000001</v>
      </c>
      <c r="O204" s="888"/>
      <c r="P204" s="472">
        <v>1.35</v>
      </c>
      <c r="Q204" s="472">
        <v>1.325</v>
      </c>
      <c r="R204" s="587">
        <v>1.23</v>
      </c>
      <c r="S204" s="587">
        <v>1.0874999999999999</v>
      </c>
      <c r="T204" s="587">
        <v>0.93</v>
      </c>
      <c r="U204" s="587">
        <v>0.84499999999999997</v>
      </c>
      <c r="V204" s="587">
        <v>0.8075</v>
      </c>
      <c r="W204" s="587">
        <v>0.78950000000000009</v>
      </c>
      <c r="X204" s="587">
        <v>0.77849999999999997</v>
      </c>
      <c r="Y204" s="587">
        <v>0.76849999999999996</v>
      </c>
      <c r="Z204" s="587">
        <v>0.72849999999999993</v>
      </c>
      <c r="AA204" s="587">
        <v>0.66649999999999998</v>
      </c>
      <c r="AB204" s="584">
        <f t="shared" si="75"/>
        <v>31.436499999999995</v>
      </c>
      <c r="AC204" s="1043">
        <f t="shared" si="76"/>
        <v>1.2468827930174564</v>
      </c>
      <c r="AD204" s="1043">
        <f t="shared" si="77"/>
        <v>1.7766497461928932</v>
      </c>
      <c r="AE204" s="1043">
        <f t="shared" si="78"/>
        <v>1.2853470437018011</v>
      </c>
      <c r="AF204" s="1043">
        <f t="shared" si="79"/>
        <v>1.0389610389610615</v>
      </c>
      <c r="AG204" s="1043">
        <f t="shared" si="80"/>
        <v>1.0498687664041828</v>
      </c>
      <c r="AH204" s="1043">
        <f t="shared" si="81"/>
        <v>1.0610079575596787</v>
      </c>
      <c r="AI204" s="1043">
        <f t="shared" si="82"/>
        <v>7.1022727272727293</v>
      </c>
      <c r="AJ204" s="1043">
        <f t="shared" si="83"/>
        <v>6.024096385542177</v>
      </c>
      <c r="AK204" s="1043">
        <f t="shared" si="84"/>
        <v>3.105590062111796</v>
      </c>
      <c r="AL204" s="1043">
        <f t="shared" si="85"/>
        <v>12.195121951219523</v>
      </c>
      <c r="AM204" s="1043">
        <f t="shared" si="86"/>
        <v>6.2962962962962887</v>
      </c>
      <c r="AN204" s="1043">
        <f t="shared" si="87"/>
        <v>1.8867924528301883</v>
      </c>
      <c r="AO204" s="1043">
        <f t="shared" si="88"/>
        <v>7.7235772357723498</v>
      </c>
      <c r="AP204" s="1043">
        <f t="shared" si="89"/>
        <v>13.103448275862073</v>
      </c>
      <c r="AQ204" s="1043">
        <f t="shared" si="90"/>
        <v>16.935483870967726</v>
      </c>
      <c r="AR204" s="1043">
        <f t="shared" si="91"/>
        <v>10.059171597633142</v>
      </c>
      <c r="AS204" s="1043">
        <f t="shared" si="92"/>
        <v>4.6439628482972006</v>
      </c>
      <c r="AT204" s="1043">
        <f t="shared" si="93"/>
        <v>2.279924002533229</v>
      </c>
      <c r="AU204" s="1043">
        <f t="shared" si="94"/>
        <v>1.4129736673089477</v>
      </c>
      <c r="AV204" s="1043">
        <f t="shared" si="95"/>
        <v>1.3012361743656387</v>
      </c>
      <c r="AW204" s="1043">
        <f t="shared" si="96"/>
        <v>5.4907343857240942</v>
      </c>
      <c r="AX204" s="1043">
        <f t="shared" si="97"/>
        <v>9.302325581395344</v>
      </c>
      <c r="AY204" s="1043">
        <f t="shared" si="98"/>
        <v>5.2873511300440699</v>
      </c>
      <c r="AZ204" s="1043">
        <f t="shared" si="99"/>
        <v>4.626142500299065</v>
      </c>
    </row>
    <row r="205" spans="1:52" ht="11.25" customHeight="1" x14ac:dyDescent="0.2">
      <c r="A205" s="821" t="s">
        <v>551</v>
      </c>
      <c r="B205" s="820" t="s">
        <v>552</v>
      </c>
      <c r="C205" s="581">
        <v>0.21</v>
      </c>
      <c r="D205" s="581">
        <v>0.2</v>
      </c>
      <c r="E205" s="581">
        <v>0.19</v>
      </c>
      <c r="F205" s="460">
        <v>0.1825</v>
      </c>
      <c r="G205" s="584">
        <v>0.17</v>
      </c>
      <c r="H205" s="581">
        <v>0.16</v>
      </c>
      <c r="I205" s="581">
        <v>0.15</v>
      </c>
      <c r="J205" s="581">
        <v>0.10819000000000001</v>
      </c>
      <c r="K205" s="581">
        <v>7.3599500000000012E-2</v>
      </c>
      <c r="L205" s="888"/>
      <c r="M205" s="581">
        <v>6.7937999999999998E-2</v>
      </c>
      <c r="N205" s="459">
        <v>6.2276500000000005E-2</v>
      </c>
      <c r="O205" s="888"/>
      <c r="P205" s="472">
        <v>5.6615000000000006E-2</v>
      </c>
      <c r="Q205" s="472">
        <v>5.0953499999999999E-2</v>
      </c>
      <c r="R205" s="587">
        <v>4.5292000000000006E-2</v>
      </c>
      <c r="S205" s="583">
        <v>0</v>
      </c>
      <c r="T205" s="583">
        <v>0</v>
      </c>
      <c r="U205" s="583">
        <v>0</v>
      </c>
      <c r="V205" s="583">
        <v>0</v>
      </c>
      <c r="W205" s="583">
        <v>0</v>
      </c>
      <c r="X205" s="583">
        <v>0</v>
      </c>
      <c r="Y205" s="583">
        <v>0</v>
      </c>
      <c r="Z205" s="583">
        <v>0</v>
      </c>
      <c r="AA205" s="583">
        <v>0</v>
      </c>
      <c r="AB205" s="584">
        <f t="shared" si="75"/>
        <v>1.7273645000000004</v>
      </c>
      <c r="AC205" s="1043">
        <f t="shared" si="76"/>
        <v>4.9999999999999822</v>
      </c>
      <c r="AD205" s="1043">
        <f t="shared" si="77"/>
        <v>5.2631578947368363</v>
      </c>
      <c r="AE205" s="1043">
        <f t="shared" si="78"/>
        <v>4.1095890410958846</v>
      </c>
      <c r="AF205" s="1043">
        <f t="shared" si="79"/>
        <v>7.3529411764705843</v>
      </c>
      <c r="AG205" s="1043">
        <f t="shared" si="80"/>
        <v>6.25</v>
      </c>
      <c r="AH205" s="1043">
        <f t="shared" si="81"/>
        <v>6.6666666666666652</v>
      </c>
      <c r="AI205" s="1043">
        <f t="shared" si="82"/>
        <v>38.644976430353985</v>
      </c>
      <c r="AJ205" s="1043">
        <f t="shared" si="83"/>
        <v>46.998281238323614</v>
      </c>
      <c r="AK205" s="1043">
        <f t="shared" si="84"/>
        <v>8.3333333333333481</v>
      </c>
      <c r="AL205" s="1043">
        <f t="shared" si="85"/>
        <v>9.0909090909090828</v>
      </c>
      <c r="AM205" s="1043">
        <f t="shared" si="86"/>
        <v>10.000000000000009</v>
      </c>
      <c r="AN205" s="1043">
        <f t="shared" si="87"/>
        <v>11.111111111111116</v>
      </c>
      <c r="AO205" s="1043">
        <f t="shared" si="88"/>
        <v>12.499999999999979</v>
      </c>
      <c r="AP205" s="1043" t="str">
        <f t="shared" si="89"/>
        <v>n/a</v>
      </c>
      <c r="AQ205" s="1043" t="str">
        <f t="shared" si="90"/>
        <v>n/a</v>
      </c>
      <c r="AR205" s="1043" t="str">
        <f t="shared" si="91"/>
        <v>n/a</v>
      </c>
      <c r="AS205" s="1043" t="str">
        <f t="shared" si="92"/>
        <v>n/a</v>
      </c>
      <c r="AT205" s="1043" t="str">
        <f t="shared" si="93"/>
        <v>n/a</v>
      </c>
      <c r="AU205" s="1043" t="str">
        <f t="shared" si="94"/>
        <v>n/a</v>
      </c>
      <c r="AV205" s="1043" t="str">
        <f t="shared" si="95"/>
        <v>n/a</v>
      </c>
      <c r="AW205" s="1043" t="str">
        <f t="shared" si="96"/>
        <v>n/a</v>
      </c>
      <c r="AX205" s="1043" t="str">
        <f t="shared" si="97"/>
        <v>n/a</v>
      </c>
      <c r="AY205" s="1043">
        <f t="shared" si="98"/>
        <v>13.178535844846238</v>
      </c>
      <c r="AZ205" s="1043">
        <f t="shared" si="99"/>
        <v>13.489104416918293</v>
      </c>
    </row>
    <row r="206" spans="1:52" ht="11.25" customHeight="1" x14ac:dyDescent="0.2">
      <c r="A206" s="540" t="s">
        <v>5252</v>
      </c>
      <c r="B206" s="820" t="s">
        <v>2185</v>
      </c>
      <c r="C206" s="581">
        <v>1.6124999999999998</v>
      </c>
      <c r="D206" s="581">
        <v>1.4125000000000001</v>
      </c>
      <c r="E206" s="581">
        <v>1.0149999999999999</v>
      </c>
      <c r="F206" s="460">
        <v>0.75750000000000006</v>
      </c>
      <c r="G206" s="484">
        <v>0.67</v>
      </c>
      <c r="H206" s="498">
        <v>0.67</v>
      </c>
      <c r="I206" s="581">
        <v>0.67</v>
      </c>
      <c r="J206" s="581">
        <v>0.51124999999999998</v>
      </c>
      <c r="K206" s="581">
        <v>0.36625000000000002</v>
      </c>
      <c r="L206" s="1036"/>
      <c r="M206" s="581">
        <v>0.33500000000000002</v>
      </c>
      <c r="N206" s="459">
        <v>0.3175</v>
      </c>
      <c r="O206" s="1036"/>
      <c r="P206" s="490">
        <v>0.30499999999999999</v>
      </c>
      <c r="Q206" s="490">
        <v>0.28499999999999998</v>
      </c>
      <c r="R206" s="587">
        <v>0.23249999999999998</v>
      </c>
      <c r="S206" s="587">
        <v>0.16500000000000001</v>
      </c>
      <c r="T206" s="587">
        <v>0.11</v>
      </c>
      <c r="U206" s="587">
        <v>7.4999999999999997E-2</v>
      </c>
      <c r="V206" s="587">
        <v>5.7499999999999996E-2</v>
      </c>
      <c r="W206" s="587">
        <v>4.5000000000000005E-2</v>
      </c>
      <c r="X206" s="587">
        <v>0.04</v>
      </c>
      <c r="Y206" s="587">
        <v>3.875E-2</v>
      </c>
      <c r="Z206" s="587">
        <v>3.2500000000000001E-2</v>
      </c>
      <c r="AA206" s="587">
        <v>7.4999999999999997E-3</v>
      </c>
      <c r="AB206" s="584">
        <f t="shared" si="75"/>
        <v>9.7312499999999975</v>
      </c>
      <c r="AC206" s="1043">
        <f t="shared" si="76"/>
        <v>14.159292035398208</v>
      </c>
      <c r="AD206" s="1043">
        <f t="shared" si="77"/>
        <v>39.16256157635469</v>
      </c>
      <c r="AE206" s="1043">
        <f t="shared" si="78"/>
        <v>33.993399339933973</v>
      </c>
      <c r="AF206" s="1043">
        <f t="shared" si="79"/>
        <v>13.059701492537323</v>
      </c>
      <c r="AG206" s="1043">
        <f t="shared" si="80"/>
        <v>0</v>
      </c>
      <c r="AH206" s="1043">
        <f t="shared" si="81"/>
        <v>0</v>
      </c>
      <c r="AI206" s="1043">
        <f t="shared" si="82"/>
        <v>31.051344743276289</v>
      </c>
      <c r="AJ206" s="1043">
        <f t="shared" si="83"/>
        <v>39.590443686006815</v>
      </c>
      <c r="AK206" s="1043">
        <f t="shared" si="84"/>
        <v>9.3283582089552333</v>
      </c>
      <c r="AL206" s="1043">
        <f t="shared" si="85"/>
        <v>5.5118110236220597</v>
      </c>
      <c r="AM206" s="1043">
        <f t="shared" si="86"/>
        <v>4.0983606557376984</v>
      </c>
      <c r="AN206" s="1043">
        <f t="shared" si="87"/>
        <v>7.0175438596491224</v>
      </c>
      <c r="AO206" s="1043">
        <f t="shared" si="88"/>
        <v>22.580645161290324</v>
      </c>
      <c r="AP206" s="1043">
        <f t="shared" si="89"/>
        <v>40.909090909090892</v>
      </c>
      <c r="AQ206" s="1043">
        <f t="shared" si="90"/>
        <v>50</v>
      </c>
      <c r="AR206" s="1043">
        <f t="shared" si="91"/>
        <v>46.666666666666679</v>
      </c>
      <c r="AS206" s="1043">
        <f t="shared" si="92"/>
        <v>30.434782608695656</v>
      </c>
      <c r="AT206" s="1043">
        <f t="shared" si="93"/>
        <v>27.777777777777747</v>
      </c>
      <c r="AU206" s="1043">
        <f t="shared" si="94"/>
        <v>12.5</v>
      </c>
      <c r="AV206" s="1043">
        <f t="shared" si="95"/>
        <v>3.2258064516129004</v>
      </c>
      <c r="AW206" s="1043">
        <f t="shared" si="96"/>
        <v>19.23076923076923</v>
      </c>
      <c r="AX206" s="1043">
        <f t="shared" si="97"/>
        <v>333.33333333333337</v>
      </c>
      <c r="AY206" s="1043">
        <f t="shared" si="98"/>
        <v>35.619622216395832</v>
      </c>
      <c r="AZ206" s="1043">
        <f t="shared" si="99"/>
        <v>68.337172311300179</v>
      </c>
    </row>
    <row r="207" spans="1:52" ht="11.25" customHeight="1" x14ac:dyDescent="0.2">
      <c r="A207" s="465" t="s">
        <v>555</v>
      </c>
      <c r="B207" s="805" t="s">
        <v>556</v>
      </c>
      <c r="C207" s="581">
        <v>1.8</v>
      </c>
      <c r="D207" s="581">
        <v>1.78</v>
      </c>
      <c r="E207" s="581">
        <v>1.7549999999999999</v>
      </c>
      <c r="F207" s="460">
        <v>1.716</v>
      </c>
      <c r="G207" s="450">
        <v>1.6675</v>
      </c>
      <c r="H207" s="451">
        <v>1.59</v>
      </c>
      <c r="I207" s="451">
        <v>1.51</v>
      </c>
      <c r="J207" s="451">
        <v>1.43</v>
      </c>
      <c r="K207" s="451">
        <v>1.35</v>
      </c>
      <c r="L207" s="951"/>
      <c r="M207" s="451">
        <v>1.2662500000000001</v>
      </c>
      <c r="N207" s="449">
        <v>1.2024999999999999</v>
      </c>
      <c r="O207" s="951"/>
      <c r="P207" s="487">
        <v>1.1425000000000001</v>
      </c>
      <c r="Q207" s="487">
        <v>1.0825</v>
      </c>
      <c r="R207" s="456">
        <v>1.0225</v>
      </c>
      <c r="S207" s="456">
        <v>0.95750000000000002</v>
      </c>
      <c r="T207" s="456">
        <v>0.89749999999999996</v>
      </c>
      <c r="U207" s="456">
        <v>0.83</v>
      </c>
      <c r="V207" s="456">
        <v>0.75624999999999998</v>
      </c>
      <c r="W207" s="456">
        <v>0.72124999999999995</v>
      </c>
      <c r="X207" s="456">
        <v>0.66374999999999995</v>
      </c>
      <c r="Y207" s="456">
        <v>0.578125</v>
      </c>
      <c r="Z207" s="456">
        <v>0.51249999999999996</v>
      </c>
      <c r="AA207" s="456">
        <v>0.46250000000000002</v>
      </c>
      <c r="AB207" s="584">
        <f t="shared" si="75"/>
        <v>26.694125</v>
      </c>
      <c r="AC207" s="1043">
        <f t="shared" si="76"/>
        <v>1.1235955056179803</v>
      </c>
      <c r="AD207" s="1043">
        <f t="shared" si="77"/>
        <v>1.4245014245014342</v>
      </c>
      <c r="AE207" s="1043">
        <f t="shared" si="78"/>
        <v>2.2727272727272707</v>
      </c>
      <c r="AF207" s="1043">
        <f t="shared" si="79"/>
        <v>2.9085457271364357</v>
      </c>
      <c r="AG207" s="1043">
        <f t="shared" si="80"/>
        <v>4.8742138364779919</v>
      </c>
      <c r="AH207" s="1043">
        <f t="shared" si="81"/>
        <v>5.2980132450331174</v>
      </c>
      <c r="AI207" s="1043">
        <f t="shared" si="82"/>
        <v>5.5944055944056048</v>
      </c>
      <c r="AJ207" s="1043">
        <f t="shared" si="83"/>
        <v>5.9259259259259123</v>
      </c>
      <c r="AK207" s="1043">
        <f t="shared" si="84"/>
        <v>6.6140177690029667</v>
      </c>
      <c r="AL207" s="1043">
        <f t="shared" si="85"/>
        <v>5.3014553014553156</v>
      </c>
      <c r="AM207" s="1043">
        <f t="shared" si="86"/>
        <v>5.2516411378555672</v>
      </c>
      <c r="AN207" s="1043">
        <f t="shared" si="87"/>
        <v>5.5427251732101723</v>
      </c>
      <c r="AO207" s="1043">
        <f t="shared" si="88"/>
        <v>5.8679706601467041</v>
      </c>
      <c r="AP207" s="1043">
        <f t="shared" si="89"/>
        <v>6.788511749347248</v>
      </c>
      <c r="AQ207" s="1043">
        <f t="shared" si="90"/>
        <v>6.6852367688022385</v>
      </c>
      <c r="AR207" s="1043">
        <f t="shared" si="91"/>
        <v>8.1325301204819169</v>
      </c>
      <c r="AS207" s="1043">
        <f t="shared" si="92"/>
        <v>9.7520661157024726</v>
      </c>
      <c r="AT207" s="1043">
        <f t="shared" si="93"/>
        <v>4.8526863084922045</v>
      </c>
      <c r="AU207" s="1043">
        <f t="shared" si="94"/>
        <v>8.6629001883239187</v>
      </c>
      <c r="AV207" s="1043">
        <f t="shared" si="95"/>
        <v>14.810810810810793</v>
      </c>
      <c r="AW207" s="1043">
        <f t="shared" si="96"/>
        <v>12.804878048780498</v>
      </c>
      <c r="AX207" s="1043">
        <f t="shared" si="97"/>
        <v>10.810810810810789</v>
      </c>
      <c r="AY207" s="1043">
        <f t="shared" si="98"/>
        <v>6.4227349770476616</v>
      </c>
      <c r="AZ207" s="1043">
        <f t="shared" si="99"/>
        <v>3.4018159436961075</v>
      </c>
    </row>
    <row r="208" spans="1:52" ht="11.25" customHeight="1" x14ac:dyDescent="0.2">
      <c r="A208" s="540" t="s">
        <v>5341</v>
      </c>
      <c r="B208" s="820" t="s">
        <v>5339</v>
      </c>
      <c r="C208" s="581">
        <v>0.71000000000000008</v>
      </c>
      <c r="D208" s="581">
        <v>0.66</v>
      </c>
      <c r="E208" s="581">
        <v>0.57999999999999996</v>
      </c>
      <c r="F208" s="460">
        <v>0.26</v>
      </c>
      <c r="G208" s="483">
        <v>0</v>
      </c>
      <c r="H208" s="498">
        <v>0</v>
      </c>
      <c r="I208" s="498">
        <v>0</v>
      </c>
      <c r="J208" s="498">
        <v>0</v>
      </c>
      <c r="K208" s="498">
        <v>0</v>
      </c>
      <c r="L208" s="1004"/>
      <c r="M208" s="498">
        <v>0</v>
      </c>
      <c r="N208" s="501">
        <v>0</v>
      </c>
      <c r="O208" s="1004"/>
      <c r="P208" s="985">
        <v>0</v>
      </c>
      <c r="Q208" s="985">
        <v>0</v>
      </c>
      <c r="R208" s="499">
        <v>0</v>
      </c>
      <c r="S208" s="499">
        <v>0</v>
      </c>
      <c r="T208" s="499">
        <v>0</v>
      </c>
      <c r="U208" s="499">
        <v>0</v>
      </c>
      <c r="V208" s="499">
        <v>0</v>
      </c>
      <c r="W208" s="499">
        <v>0</v>
      </c>
      <c r="X208" s="499">
        <v>0</v>
      </c>
      <c r="Y208" s="499">
        <v>0</v>
      </c>
      <c r="Z208" s="499">
        <v>0</v>
      </c>
      <c r="AA208" s="499">
        <v>0</v>
      </c>
      <c r="AB208" s="584">
        <f t="shared" si="75"/>
        <v>2.21</v>
      </c>
      <c r="AC208" s="1043">
        <f t="shared" si="76"/>
        <v>7.5757575757575912</v>
      </c>
      <c r="AD208" s="1043">
        <f t="shared" si="77"/>
        <v>13.793103448275868</v>
      </c>
      <c r="AE208" s="1043">
        <f t="shared" si="78"/>
        <v>123.07692307692304</v>
      </c>
      <c r="AF208" s="1043" t="str">
        <f t="shared" si="79"/>
        <v>n/a</v>
      </c>
      <c r="AG208" s="1043" t="str">
        <f t="shared" si="80"/>
        <v>n/a</v>
      </c>
      <c r="AH208" s="1043" t="str">
        <f t="shared" si="81"/>
        <v>n/a</v>
      </c>
      <c r="AI208" s="1043" t="str">
        <f t="shared" si="82"/>
        <v>n/a</v>
      </c>
      <c r="AJ208" s="1043" t="str">
        <f t="shared" si="83"/>
        <v>n/a</v>
      </c>
      <c r="AK208" s="1043" t="str">
        <f t="shared" si="84"/>
        <v>n/a</v>
      </c>
      <c r="AL208" s="1043" t="str">
        <f t="shared" si="85"/>
        <v>n/a</v>
      </c>
      <c r="AM208" s="1043" t="str">
        <f t="shared" si="86"/>
        <v>n/a</v>
      </c>
      <c r="AN208" s="1043" t="str">
        <f t="shared" si="87"/>
        <v>n/a</v>
      </c>
      <c r="AO208" s="1043" t="str">
        <f t="shared" si="88"/>
        <v>n/a</v>
      </c>
      <c r="AP208" s="1043" t="str">
        <f t="shared" si="89"/>
        <v>n/a</v>
      </c>
      <c r="AQ208" s="1043" t="str">
        <f t="shared" si="90"/>
        <v>n/a</v>
      </c>
      <c r="AR208" s="1043" t="str">
        <f t="shared" si="91"/>
        <v>n/a</v>
      </c>
      <c r="AS208" s="1043" t="str">
        <f t="shared" si="92"/>
        <v>n/a</v>
      </c>
      <c r="AT208" s="1043" t="str">
        <f t="shared" si="93"/>
        <v>n/a</v>
      </c>
      <c r="AU208" s="1043" t="str">
        <f t="shared" si="94"/>
        <v>n/a</v>
      </c>
      <c r="AV208" s="1043" t="str">
        <f t="shared" si="95"/>
        <v>n/a</v>
      </c>
      <c r="AW208" s="1043" t="str">
        <f t="shared" si="96"/>
        <v>n/a</v>
      </c>
      <c r="AX208" s="1043" t="str">
        <f t="shared" si="97"/>
        <v>n/a</v>
      </c>
      <c r="AY208" s="1043">
        <f t="shared" si="98"/>
        <v>48.148594700318831</v>
      </c>
      <c r="AZ208" s="1043">
        <f t="shared" si="99"/>
        <v>64.964256652476237</v>
      </c>
    </row>
    <row r="209" spans="1:52" ht="11.25" customHeight="1" x14ac:dyDescent="0.2">
      <c r="A209" s="448" t="s">
        <v>3945</v>
      </c>
      <c r="B209" s="820" t="s">
        <v>3946</v>
      </c>
      <c r="C209" s="581">
        <v>11.48</v>
      </c>
      <c r="D209" s="581">
        <v>10.64</v>
      </c>
      <c r="E209" s="581">
        <v>9.84</v>
      </c>
      <c r="F209" s="460">
        <v>9.1199999999999992</v>
      </c>
      <c r="G209" s="460">
        <v>8</v>
      </c>
      <c r="H209" s="581">
        <v>7</v>
      </c>
      <c r="I209" s="581">
        <v>6.76</v>
      </c>
      <c r="J209" s="498">
        <v>0</v>
      </c>
      <c r="K209" s="498">
        <v>0</v>
      </c>
      <c r="L209" s="888"/>
      <c r="M209" s="463">
        <v>0</v>
      </c>
      <c r="N209" s="585">
        <v>0</v>
      </c>
      <c r="O209" s="888"/>
      <c r="P209" s="582">
        <v>0</v>
      </c>
      <c r="Q209" s="582">
        <v>0</v>
      </c>
      <c r="R209" s="583">
        <v>0</v>
      </c>
      <c r="S209" s="583">
        <v>0</v>
      </c>
      <c r="T209" s="583">
        <v>0</v>
      </c>
      <c r="U209" s="583">
        <v>0</v>
      </c>
      <c r="V209" s="583">
        <v>0</v>
      </c>
      <c r="W209" s="583">
        <v>0</v>
      </c>
      <c r="X209" s="583">
        <v>0</v>
      </c>
      <c r="Y209" s="583">
        <v>0</v>
      </c>
      <c r="Z209" s="583">
        <v>0</v>
      </c>
      <c r="AA209" s="583">
        <v>0</v>
      </c>
      <c r="AB209" s="584">
        <f t="shared" si="75"/>
        <v>62.839999999999996</v>
      </c>
      <c r="AC209" s="1043">
        <f t="shared" si="76"/>
        <v>7.8947368421052655</v>
      </c>
      <c r="AD209" s="1043">
        <f t="shared" si="77"/>
        <v>8.1300813008130071</v>
      </c>
      <c r="AE209" s="1043">
        <f t="shared" si="78"/>
        <v>7.8947368421052655</v>
      </c>
      <c r="AF209" s="1043">
        <f t="shared" si="79"/>
        <v>13.999999999999989</v>
      </c>
      <c r="AG209" s="1043">
        <f t="shared" si="80"/>
        <v>14.285714285714279</v>
      </c>
      <c r="AH209" s="1043">
        <f t="shared" si="81"/>
        <v>3.5502958579881616</v>
      </c>
      <c r="AI209" s="1043" t="str">
        <f t="shared" si="82"/>
        <v>n/a</v>
      </c>
      <c r="AJ209" s="1043" t="str">
        <f t="shared" si="83"/>
        <v>n/a</v>
      </c>
      <c r="AK209" s="1043" t="str">
        <f t="shared" si="84"/>
        <v>n/a</v>
      </c>
      <c r="AL209" s="1043" t="str">
        <f t="shared" si="85"/>
        <v>n/a</v>
      </c>
      <c r="AM209" s="1043" t="str">
        <f t="shared" si="86"/>
        <v>n/a</v>
      </c>
      <c r="AN209" s="1043" t="str">
        <f t="shared" si="87"/>
        <v>n/a</v>
      </c>
      <c r="AO209" s="1043" t="str">
        <f t="shared" si="88"/>
        <v>n/a</v>
      </c>
      <c r="AP209" s="1043" t="str">
        <f t="shared" si="89"/>
        <v>n/a</v>
      </c>
      <c r="AQ209" s="1043" t="str">
        <f t="shared" si="90"/>
        <v>n/a</v>
      </c>
      <c r="AR209" s="1043" t="str">
        <f t="shared" si="91"/>
        <v>n/a</v>
      </c>
      <c r="AS209" s="1043" t="str">
        <f t="shared" si="92"/>
        <v>n/a</v>
      </c>
      <c r="AT209" s="1043" t="str">
        <f t="shared" si="93"/>
        <v>n/a</v>
      </c>
      <c r="AU209" s="1043" t="str">
        <f t="shared" si="94"/>
        <v>n/a</v>
      </c>
      <c r="AV209" s="1043" t="str">
        <f t="shared" si="95"/>
        <v>n/a</v>
      </c>
      <c r="AW209" s="1043" t="str">
        <f t="shared" si="96"/>
        <v>n/a</v>
      </c>
      <c r="AX209" s="1043" t="str">
        <f t="shared" si="97"/>
        <v>n/a</v>
      </c>
      <c r="AY209" s="1043">
        <f t="shared" si="98"/>
        <v>9.2925941881209937</v>
      </c>
      <c r="AZ209" s="1043">
        <f t="shared" si="99"/>
        <v>4.1309648856344952</v>
      </c>
    </row>
    <row r="210" spans="1:52" ht="11.25" customHeight="1" x14ac:dyDescent="0.2">
      <c r="A210" s="821" t="s">
        <v>220</v>
      </c>
      <c r="B210" s="820" t="s">
        <v>221</v>
      </c>
      <c r="C210" s="581">
        <v>4.1399999999999997</v>
      </c>
      <c r="D210" s="581">
        <v>3.86</v>
      </c>
      <c r="E210" s="581">
        <v>3.6</v>
      </c>
      <c r="F210" s="460">
        <v>3.36</v>
      </c>
      <c r="G210" s="460">
        <v>3.13</v>
      </c>
      <c r="H210" s="581">
        <v>2.92</v>
      </c>
      <c r="I210" s="581">
        <v>2.7240000000000002</v>
      </c>
      <c r="J210" s="581">
        <v>2.54</v>
      </c>
      <c r="K210" s="581">
        <v>2.37</v>
      </c>
      <c r="L210" s="888" t="s">
        <v>89</v>
      </c>
      <c r="M210" s="581">
        <v>2.21</v>
      </c>
      <c r="N210" s="459">
        <v>2.06</v>
      </c>
      <c r="O210" s="888"/>
      <c r="P210" s="472">
        <v>1.92</v>
      </c>
      <c r="Q210" s="472">
        <v>1.8</v>
      </c>
      <c r="R210" s="587">
        <v>1.76</v>
      </c>
      <c r="S210" s="587">
        <v>1.6</v>
      </c>
      <c r="T210" s="587">
        <v>1.44</v>
      </c>
      <c r="U210" s="587">
        <v>1.3</v>
      </c>
      <c r="V210" s="587">
        <v>0.86</v>
      </c>
      <c r="W210" s="587">
        <v>0.76</v>
      </c>
      <c r="X210" s="587">
        <v>0.68</v>
      </c>
      <c r="Y210" s="587">
        <v>0.61</v>
      </c>
      <c r="Z210" s="587">
        <v>0.54</v>
      </c>
      <c r="AA210" s="587">
        <v>0.48</v>
      </c>
      <c r="AB210" s="584">
        <f t="shared" si="75"/>
        <v>46.663999999999987</v>
      </c>
      <c r="AC210" s="1043">
        <f t="shared" si="76"/>
        <v>7.2538860103626979</v>
      </c>
      <c r="AD210" s="1043">
        <f t="shared" si="77"/>
        <v>7.2222222222222188</v>
      </c>
      <c r="AE210" s="1043">
        <f t="shared" si="78"/>
        <v>7.1428571428571397</v>
      </c>
      <c r="AF210" s="1043">
        <f t="shared" si="79"/>
        <v>7.348242811501593</v>
      </c>
      <c r="AG210" s="1043">
        <f t="shared" si="80"/>
        <v>7.1917808219178037</v>
      </c>
      <c r="AH210" s="1043">
        <f t="shared" si="81"/>
        <v>7.1953010279001361</v>
      </c>
      <c r="AI210" s="1043">
        <f t="shared" si="82"/>
        <v>7.2440944881889902</v>
      </c>
      <c r="AJ210" s="1043">
        <f t="shared" si="83"/>
        <v>7.1729957805907185</v>
      </c>
      <c r="AK210" s="1043">
        <f t="shared" si="84"/>
        <v>7.2398190045248834</v>
      </c>
      <c r="AL210" s="1043">
        <f t="shared" si="85"/>
        <v>7.2815533980582492</v>
      </c>
      <c r="AM210" s="1043">
        <f t="shared" si="86"/>
        <v>7.2916666666666741</v>
      </c>
      <c r="AN210" s="1043">
        <f t="shared" si="87"/>
        <v>6.6666666666666652</v>
      </c>
      <c r="AO210" s="1043">
        <f t="shared" si="88"/>
        <v>2.2727272727272707</v>
      </c>
      <c r="AP210" s="1043">
        <f t="shared" si="89"/>
        <v>9.9999999999999858</v>
      </c>
      <c r="AQ210" s="1043">
        <f t="shared" si="90"/>
        <v>11.111111111111116</v>
      </c>
      <c r="AR210" s="1043">
        <f t="shared" si="91"/>
        <v>10.769230769230752</v>
      </c>
      <c r="AS210" s="1043">
        <f t="shared" si="92"/>
        <v>51.162790697674424</v>
      </c>
      <c r="AT210" s="1043">
        <f t="shared" si="93"/>
        <v>13.157894736842103</v>
      </c>
      <c r="AU210" s="1043">
        <f t="shared" si="94"/>
        <v>11.764705882352944</v>
      </c>
      <c r="AV210" s="1043">
        <f t="shared" si="95"/>
        <v>11.475409836065587</v>
      </c>
      <c r="AW210" s="1043">
        <f t="shared" si="96"/>
        <v>12.962962962962955</v>
      </c>
      <c r="AX210" s="1043">
        <f t="shared" si="97"/>
        <v>12.500000000000021</v>
      </c>
      <c r="AY210" s="1043">
        <f t="shared" si="98"/>
        <v>10.610359968655679</v>
      </c>
      <c r="AZ210" s="1043">
        <f t="shared" si="99"/>
        <v>9.4447147600384191</v>
      </c>
    </row>
    <row r="211" spans="1:52" ht="11.25" customHeight="1" x14ac:dyDescent="0.2">
      <c r="A211" s="479" t="s">
        <v>565</v>
      </c>
      <c r="B211" s="468" t="s">
        <v>566</v>
      </c>
      <c r="C211" s="581">
        <v>2.41</v>
      </c>
      <c r="D211" s="581">
        <v>2.27</v>
      </c>
      <c r="E211" s="581">
        <v>2.14</v>
      </c>
      <c r="F211" s="460">
        <v>2.02</v>
      </c>
      <c r="G211" s="471">
        <v>1.9</v>
      </c>
      <c r="H211" s="474">
        <v>1.78</v>
      </c>
      <c r="I211" s="474">
        <v>1.67</v>
      </c>
      <c r="J211" s="474">
        <v>1.57</v>
      </c>
      <c r="K211" s="474">
        <v>1.47</v>
      </c>
      <c r="L211" s="963"/>
      <c r="M211" s="474">
        <v>1.3227500000000001</v>
      </c>
      <c r="N211" s="470">
        <v>1.1000000000000001</v>
      </c>
      <c r="O211" s="963"/>
      <c r="P211" s="1101">
        <v>1.0249999999999999</v>
      </c>
      <c r="Q211" s="486">
        <v>0.95</v>
      </c>
      <c r="R211" s="476">
        <v>0.82499999999999996</v>
      </c>
      <c r="S211" s="476">
        <v>0.77500000000000002</v>
      </c>
      <c r="T211" s="476">
        <v>0.72499999999999998</v>
      </c>
      <c r="U211" s="476">
        <v>0.67500000000000004</v>
      </c>
      <c r="V211" s="476">
        <v>0.625</v>
      </c>
      <c r="W211" s="476">
        <v>0.57499999999999996</v>
      </c>
      <c r="X211" s="476">
        <v>0.52500000000000002</v>
      </c>
      <c r="Y211" s="476">
        <v>0.45</v>
      </c>
      <c r="Z211" s="477">
        <v>0.4</v>
      </c>
      <c r="AA211" s="476">
        <v>0.1</v>
      </c>
      <c r="AB211" s="584">
        <f t="shared" si="75"/>
        <v>27.302749999999996</v>
      </c>
      <c r="AC211" s="1043">
        <f t="shared" si="76"/>
        <v>6.1674008810572722</v>
      </c>
      <c r="AD211" s="1043">
        <f t="shared" si="77"/>
        <v>6.0747663551401709</v>
      </c>
      <c r="AE211" s="1043">
        <f t="shared" si="78"/>
        <v>5.9405940594059459</v>
      </c>
      <c r="AF211" s="1043">
        <f t="shared" si="79"/>
        <v>6.315789473684208</v>
      </c>
      <c r="AG211" s="1043">
        <f t="shared" si="80"/>
        <v>6.7415730337078594</v>
      </c>
      <c r="AH211" s="1043">
        <f t="shared" si="81"/>
        <v>6.5868263473053856</v>
      </c>
      <c r="AI211" s="1043">
        <f t="shared" si="82"/>
        <v>6.3694267515923553</v>
      </c>
      <c r="AJ211" s="1043">
        <f t="shared" si="83"/>
        <v>6.8027210884353817</v>
      </c>
      <c r="AK211" s="1043">
        <f t="shared" si="84"/>
        <v>11.132111132111122</v>
      </c>
      <c r="AL211" s="1043">
        <f t="shared" si="85"/>
        <v>20.249999999999989</v>
      </c>
      <c r="AM211" s="1043">
        <f t="shared" si="86"/>
        <v>7.317073170731736</v>
      </c>
      <c r="AN211" s="1043">
        <f t="shared" si="87"/>
        <v>7.8947368421052655</v>
      </c>
      <c r="AO211" s="1043">
        <f t="shared" si="88"/>
        <v>15.151515151515159</v>
      </c>
      <c r="AP211" s="1043">
        <f t="shared" si="89"/>
        <v>6.4516129032258007</v>
      </c>
      <c r="AQ211" s="1043">
        <f t="shared" si="90"/>
        <v>6.8965517241379448</v>
      </c>
      <c r="AR211" s="1043">
        <f t="shared" si="91"/>
        <v>7.4074074074073959</v>
      </c>
      <c r="AS211" s="1043">
        <f t="shared" si="92"/>
        <v>8.0000000000000071</v>
      </c>
      <c r="AT211" s="1043">
        <f t="shared" si="93"/>
        <v>8.6956521739130608</v>
      </c>
      <c r="AU211" s="1043">
        <f t="shared" si="94"/>
        <v>9.5238095238095113</v>
      </c>
      <c r="AV211" s="1043">
        <f t="shared" si="95"/>
        <v>16.666666666666675</v>
      </c>
      <c r="AW211" s="1043">
        <f t="shared" si="96"/>
        <v>12.5</v>
      </c>
      <c r="AX211" s="1043">
        <f t="shared" si="97"/>
        <v>300</v>
      </c>
      <c r="AY211" s="1043">
        <f t="shared" si="98"/>
        <v>22.222101576634191</v>
      </c>
      <c r="AZ211" s="1043">
        <f t="shared" si="99"/>
        <v>62.163204304788806</v>
      </c>
    </row>
    <row r="212" spans="1:52" ht="11.25" customHeight="1" x14ac:dyDescent="0.2">
      <c r="A212" s="465" t="s">
        <v>560</v>
      </c>
      <c r="B212" s="805" t="s">
        <v>561</v>
      </c>
      <c r="C212" s="581">
        <v>8.3475000000000001</v>
      </c>
      <c r="D212" s="581">
        <v>8.1824999999999992</v>
      </c>
      <c r="E212" s="581">
        <v>7.71</v>
      </c>
      <c r="F212" s="460">
        <v>7.33</v>
      </c>
      <c r="G212" s="454">
        <v>6.85</v>
      </c>
      <c r="H212" s="451">
        <v>6.24</v>
      </c>
      <c r="I212" s="451">
        <v>5.62</v>
      </c>
      <c r="J212" s="451">
        <v>5.0199999999999996</v>
      </c>
      <c r="K212" s="451">
        <v>4.7300000000000004</v>
      </c>
      <c r="L212" s="951"/>
      <c r="M212" s="451">
        <v>4.34</v>
      </c>
      <c r="N212" s="449">
        <v>4.1524999999999999</v>
      </c>
      <c r="O212" s="951"/>
      <c r="P212" s="487">
        <v>4.1275000000000004</v>
      </c>
      <c r="Q212" s="487">
        <v>4.1100000000000003</v>
      </c>
      <c r="R212" s="456">
        <v>3.99</v>
      </c>
      <c r="S212" s="456">
        <v>3.63</v>
      </c>
      <c r="T212" s="456">
        <v>3.33</v>
      </c>
      <c r="U212" s="456">
        <v>3.22</v>
      </c>
      <c r="V212" s="456">
        <v>3.15</v>
      </c>
      <c r="W212" s="456">
        <v>3.11</v>
      </c>
      <c r="X212" s="456">
        <v>3.01</v>
      </c>
      <c r="Y212" s="456">
        <v>2.79</v>
      </c>
      <c r="Z212" s="456">
        <v>2.3199999999999998</v>
      </c>
      <c r="AA212" s="456">
        <v>2.1</v>
      </c>
      <c r="AB212" s="584">
        <f t="shared" si="75"/>
        <v>107.41</v>
      </c>
      <c r="AC212" s="1043">
        <f t="shared" si="76"/>
        <v>2.0164986251145933</v>
      </c>
      <c r="AD212" s="1043">
        <f t="shared" si="77"/>
        <v>6.1284046692607008</v>
      </c>
      <c r="AE212" s="1043">
        <f t="shared" si="78"/>
        <v>5.184174624829474</v>
      </c>
      <c r="AF212" s="1043">
        <f t="shared" si="79"/>
        <v>7.0072992700729975</v>
      </c>
      <c r="AG212" s="1043">
        <f t="shared" si="80"/>
        <v>9.7756410256410131</v>
      </c>
      <c r="AH212" s="1043">
        <f t="shared" si="81"/>
        <v>11.032028469750887</v>
      </c>
      <c r="AI212" s="1043">
        <f t="shared" si="82"/>
        <v>11.952191235059772</v>
      </c>
      <c r="AJ212" s="1043">
        <f t="shared" si="83"/>
        <v>6.1310782241014605</v>
      </c>
      <c r="AK212" s="1043">
        <f t="shared" si="84"/>
        <v>8.9861751152073843</v>
      </c>
      <c r="AL212" s="1043">
        <f t="shared" si="85"/>
        <v>4.5153521974714117</v>
      </c>
      <c r="AM212" s="1043">
        <f t="shared" si="86"/>
        <v>0.60569351907933111</v>
      </c>
      <c r="AN212" s="1043">
        <f t="shared" si="87"/>
        <v>0.42579075425790425</v>
      </c>
      <c r="AO212" s="1043">
        <f t="shared" si="88"/>
        <v>3.007518796992481</v>
      </c>
      <c r="AP212" s="1043">
        <f t="shared" si="89"/>
        <v>9.9173553719008378</v>
      </c>
      <c r="AQ212" s="1043">
        <f t="shared" si="90"/>
        <v>9.0090090090090058</v>
      </c>
      <c r="AR212" s="1043">
        <f t="shared" si="91"/>
        <v>3.4161490683229712</v>
      </c>
      <c r="AS212" s="1043">
        <f t="shared" si="92"/>
        <v>2.2222222222222365</v>
      </c>
      <c r="AT212" s="1043">
        <f t="shared" si="93"/>
        <v>1.2861736334405238</v>
      </c>
      <c r="AU212" s="1043">
        <f t="shared" si="94"/>
        <v>3.3222591362126241</v>
      </c>
      <c r="AV212" s="1043">
        <f t="shared" si="95"/>
        <v>7.8853046594981935</v>
      </c>
      <c r="AW212" s="1043">
        <f t="shared" si="96"/>
        <v>20.258620689655181</v>
      </c>
      <c r="AX212" s="1043">
        <f t="shared" si="97"/>
        <v>10.47619047619046</v>
      </c>
      <c r="AY212" s="1043">
        <f t="shared" si="98"/>
        <v>6.5709604906041568</v>
      </c>
      <c r="AZ212" s="1043">
        <f t="shared" si="99"/>
        <v>4.7172399655795862</v>
      </c>
    </row>
    <row r="213" spans="1:52" ht="11.25" customHeight="1" x14ac:dyDescent="0.2">
      <c r="A213" s="479" t="s">
        <v>1104</v>
      </c>
      <c r="B213" s="468" t="s">
        <v>1105</v>
      </c>
      <c r="C213" s="581">
        <v>3.04</v>
      </c>
      <c r="D213" s="581">
        <v>2.92</v>
      </c>
      <c r="E213" s="581">
        <v>2.84</v>
      </c>
      <c r="F213" s="460">
        <v>2.64</v>
      </c>
      <c r="G213" s="460">
        <v>2.4</v>
      </c>
      <c r="H213" s="581">
        <v>2.2799999999999998</v>
      </c>
      <c r="I213" s="581">
        <v>2.2000000000000002</v>
      </c>
      <c r="J213" s="581">
        <v>1.96</v>
      </c>
      <c r="K213" s="581">
        <v>1.68</v>
      </c>
      <c r="L213" s="888"/>
      <c r="M213" s="581">
        <v>1.52</v>
      </c>
      <c r="N213" s="459">
        <v>1.36</v>
      </c>
      <c r="O213" s="888"/>
      <c r="P213" s="472">
        <v>1.08</v>
      </c>
      <c r="Q213" s="582">
        <v>1</v>
      </c>
      <c r="R213" s="587">
        <v>1</v>
      </c>
      <c r="S213" s="587">
        <v>0.86</v>
      </c>
      <c r="T213" s="587">
        <v>0.74</v>
      </c>
      <c r="U213" s="587">
        <v>0.62</v>
      </c>
      <c r="V213" s="587">
        <v>0.54</v>
      </c>
      <c r="W213" s="587">
        <v>0.46</v>
      </c>
      <c r="X213" s="583">
        <v>0.44</v>
      </c>
      <c r="Y213" s="587">
        <v>0.42544999999999999</v>
      </c>
      <c r="Z213" s="583">
        <v>0.38179999999999997</v>
      </c>
      <c r="AA213" s="587">
        <v>0.38179999999999997</v>
      </c>
      <c r="AB213" s="584">
        <f t="shared" si="75"/>
        <v>32.76905</v>
      </c>
      <c r="AC213" s="1043">
        <f t="shared" si="76"/>
        <v>4.1095890410958846</v>
      </c>
      <c r="AD213" s="1043">
        <f t="shared" si="77"/>
        <v>2.8169014084507005</v>
      </c>
      <c r="AE213" s="1043">
        <f t="shared" si="78"/>
        <v>7.575757575757569</v>
      </c>
      <c r="AF213" s="1043">
        <f t="shared" si="79"/>
        <v>10.000000000000009</v>
      </c>
      <c r="AG213" s="1043">
        <f t="shared" si="80"/>
        <v>5.2631578947368363</v>
      </c>
      <c r="AH213" s="1043">
        <f t="shared" si="81"/>
        <v>3.6363636363636154</v>
      </c>
      <c r="AI213" s="1043">
        <f t="shared" si="82"/>
        <v>12.244897959183687</v>
      </c>
      <c r="AJ213" s="1043">
        <f t="shared" si="83"/>
        <v>16.666666666666675</v>
      </c>
      <c r="AK213" s="1043">
        <f t="shared" si="84"/>
        <v>10.526315789473673</v>
      </c>
      <c r="AL213" s="1043">
        <f t="shared" si="85"/>
        <v>11.764705882352944</v>
      </c>
      <c r="AM213" s="1043">
        <f t="shared" si="86"/>
        <v>25.925925925925931</v>
      </c>
      <c r="AN213" s="1043">
        <f t="shared" si="87"/>
        <v>8.0000000000000071</v>
      </c>
      <c r="AO213" s="1043">
        <f t="shared" si="88"/>
        <v>0</v>
      </c>
      <c r="AP213" s="1043">
        <f t="shared" si="89"/>
        <v>16.279069767441868</v>
      </c>
      <c r="AQ213" s="1043">
        <f t="shared" si="90"/>
        <v>16.216216216216207</v>
      </c>
      <c r="AR213" s="1043">
        <f t="shared" si="91"/>
        <v>19.354838709677423</v>
      </c>
      <c r="AS213" s="1043">
        <f t="shared" si="92"/>
        <v>14.814814814814813</v>
      </c>
      <c r="AT213" s="1043">
        <f t="shared" si="93"/>
        <v>17.391304347826097</v>
      </c>
      <c r="AU213" s="1043">
        <f t="shared" si="94"/>
        <v>4.5454545454545414</v>
      </c>
      <c r="AV213" s="1043">
        <f t="shared" si="95"/>
        <v>3.4199083323539714</v>
      </c>
      <c r="AW213" s="1043">
        <f t="shared" si="96"/>
        <v>11.432687270822427</v>
      </c>
      <c r="AX213" s="1043">
        <f t="shared" si="97"/>
        <v>0</v>
      </c>
      <c r="AY213" s="1043">
        <f t="shared" si="98"/>
        <v>10.090207990209768</v>
      </c>
      <c r="AZ213" s="1043">
        <f t="shared" si="99"/>
        <v>6.8449939745837733</v>
      </c>
    </row>
    <row r="214" spans="1:52" ht="11.25" customHeight="1" x14ac:dyDescent="0.2">
      <c r="A214" s="1016" t="s">
        <v>4334</v>
      </c>
      <c r="B214" s="805" t="s">
        <v>4332</v>
      </c>
      <c r="C214" s="581">
        <v>3.86</v>
      </c>
      <c r="D214" s="581">
        <v>3.74</v>
      </c>
      <c r="E214" s="581">
        <v>3.66</v>
      </c>
      <c r="F214" s="460">
        <v>3.58</v>
      </c>
      <c r="G214" s="460">
        <v>3.5</v>
      </c>
      <c r="H214" s="581">
        <v>3.42</v>
      </c>
      <c r="I214" s="581">
        <v>3.34</v>
      </c>
      <c r="J214" s="498">
        <v>3.32</v>
      </c>
      <c r="K214" s="498">
        <v>3.32</v>
      </c>
      <c r="L214" s="897"/>
      <c r="M214" s="498">
        <v>3.32</v>
      </c>
      <c r="N214" s="459">
        <v>3.32</v>
      </c>
      <c r="O214" s="803"/>
      <c r="P214" s="490">
        <v>3.2399999999999998</v>
      </c>
      <c r="Q214" s="985">
        <v>3</v>
      </c>
      <c r="R214" s="587">
        <v>3</v>
      </c>
      <c r="S214" s="587">
        <v>2.58</v>
      </c>
      <c r="T214" s="583">
        <v>2.16</v>
      </c>
      <c r="U214" s="587">
        <v>2.16</v>
      </c>
      <c r="V214" s="587">
        <v>1.89</v>
      </c>
      <c r="W214" s="587">
        <v>1.6</v>
      </c>
      <c r="X214" s="587">
        <v>1.34</v>
      </c>
      <c r="Y214" s="587">
        <v>1.2749999999999999</v>
      </c>
      <c r="Z214" s="587">
        <v>1.2150000000000001</v>
      </c>
      <c r="AA214" s="587">
        <v>1.2</v>
      </c>
      <c r="AB214" s="584">
        <f t="shared" si="75"/>
        <v>63.040000000000006</v>
      </c>
      <c r="AC214" s="1043">
        <f t="shared" si="76"/>
        <v>3.2085561497326109</v>
      </c>
      <c r="AD214" s="1043">
        <f t="shared" si="77"/>
        <v>2.1857923497267784</v>
      </c>
      <c r="AE214" s="1043">
        <f t="shared" si="78"/>
        <v>2.2346368715083775</v>
      </c>
      <c r="AF214" s="1043">
        <f t="shared" si="79"/>
        <v>2.2857142857142909</v>
      </c>
      <c r="AG214" s="1043">
        <f t="shared" si="80"/>
        <v>2.3391812865497075</v>
      </c>
      <c r="AH214" s="1043">
        <f t="shared" si="81"/>
        <v>2.39520958083832</v>
      </c>
      <c r="AI214" s="1043">
        <f t="shared" si="82"/>
        <v>0.60240963855422436</v>
      </c>
      <c r="AJ214" s="1043">
        <f t="shared" si="83"/>
        <v>0</v>
      </c>
      <c r="AK214" s="1043">
        <f t="shared" si="84"/>
        <v>0</v>
      </c>
      <c r="AL214" s="1043">
        <f t="shared" si="85"/>
        <v>0</v>
      </c>
      <c r="AM214" s="1043">
        <f t="shared" si="86"/>
        <v>2.4691358024691468</v>
      </c>
      <c r="AN214" s="1043">
        <f t="shared" si="87"/>
        <v>7.9999999999999849</v>
      </c>
      <c r="AO214" s="1043">
        <f t="shared" si="88"/>
        <v>0</v>
      </c>
      <c r="AP214" s="1043">
        <f t="shared" si="89"/>
        <v>16.279069767441868</v>
      </c>
      <c r="AQ214" s="1043">
        <f t="shared" si="90"/>
        <v>19.444444444444443</v>
      </c>
      <c r="AR214" s="1043">
        <f t="shared" si="91"/>
        <v>0</v>
      </c>
      <c r="AS214" s="1043">
        <f t="shared" si="92"/>
        <v>14.285714285714302</v>
      </c>
      <c r="AT214" s="1043">
        <f t="shared" si="93"/>
        <v>18.124999999999993</v>
      </c>
      <c r="AU214" s="1043">
        <f t="shared" si="94"/>
        <v>19.402985074626855</v>
      </c>
      <c r="AV214" s="1043">
        <f t="shared" si="95"/>
        <v>5.0980392156862786</v>
      </c>
      <c r="AW214" s="1043">
        <f t="shared" si="96"/>
        <v>4.9382716049382491</v>
      </c>
      <c r="AX214" s="1043">
        <f t="shared" si="97"/>
        <v>1.2500000000000178</v>
      </c>
      <c r="AY214" s="1043">
        <f t="shared" si="98"/>
        <v>5.6610981980884301</v>
      </c>
      <c r="AZ214" s="1043">
        <f t="shared" si="99"/>
        <v>6.9213571051811353</v>
      </c>
    </row>
    <row r="215" spans="1:52" ht="11.25" customHeight="1" x14ac:dyDescent="0.2">
      <c r="A215" s="448" t="s">
        <v>3919</v>
      </c>
      <c r="B215" s="820" t="s">
        <v>3920</v>
      </c>
      <c r="C215" s="581">
        <v>3.22</v>
      </c>
      <c r="D215" s="581">
        <v>2.895</v>
      </c>
      <c r="E215" s="581">
        <v>2.6150000000000002</v>
      </c>
      <c r="F215" s="460">
        <v>2.5099999999999998</v>
      </c>
      <c r="G215" s="586">
        <v>2.2749999999999999</v>
      </c>
      <c r="H215" s="581">
        <v>2.0249999999999999</v>
      </c>
      <c r="I215" s="581">
        <v>0.70299999999999996</v>
      </c>
      <c r="J215" s="498">
        <v>0</v>
      </c>
      <c r="K215" s="498">
        <v>0</v>
      </c>
      <c r="L215" s="888"/>
      <c r="M215" s="463">
        <v>0</v>
      </c>
      <c r="N215" s="585">
        <v>0</v>
      </c>
      <c r="O215" s="888"/>
      <c r="P215" s="582">
        <v>0</v>
      </c>
      <c r="Q215" s="582">
        <v>0</v>
      </c>
      <c r="R215" s="583">
        <v>0</v>
      </c>
      <c r="S215" s="583">
        <v>0</v>
      </c>
      <c r="T215" s="583">
        <v>0</v>
      </c>
      <c r="U215" s="583">
        <v>0</v>
      </c>
      <c r="V215" s="583">
        <v>0</v>
      </c>
      <c r="W215" s="583">
        <v>0</v>
      </c>
      <c r="X215" s="583">
        <v>0</v>
      </c>
      <c r="Y215" s="583">
        <v>0</v>
      </c>
      <c r="Z215" s="583">
        <v>0</v>
      </c>
      <c r="AA215" s="583">
        <v>0</v>
      </c>
      <c r="AB215" s="584">
        <f t="shared" si="75"/>
        <v>16.243000000000002</v>
      </c>
      <c r="AC215" s="1043">
        <f t="shared" si="76"/>
        <v>11.226252158894656</v>
      </c>
      <c r="AD215" s="1043">
        <f t="shared" si="77"/>
        <v>10.707456978967489</v>
      </c>
      <c r="AE215" s="1043">
        <f t="shared" si="78"/>
        <v>4.1832669322709348</v>
      </c>
      <c r="AF215" s="1043">
        <f t="shared" si="79"/>
        <v>10.329670329670314</v>
      </c>
      <c r="AG215" s="1043">
        <f t="shared" si="80"/>
        <v>12.345679012345689</v>
      </c>
      <c r="AH215" s="1043">
        <f t="shared" si="81"/>
        <v>188.0512091038407</v>
      </c>
      <c r="AI215" s="1043" t="str">
        <f t="shared" si="82"/>
        <v>n/a</v>
      </c>
      <c r="AJ215" s="1043" t="str">
        <f t="shared" si="83"/>
        <v>n/a</v>
      </c>
      <c r="AK215" s="1043" t="str">
        <f t="shared" si="84"/>
        <v>n/a</v>
      </c>
      <c r="AL215" s="1043" t="str">
        <f t="shared" si="85"/>
        <v>n/a</v>
      </c>
      <c r="AM215" s="1043" t="str">
        <f t="shared" si="86"/>
        <v>n/a</v>
      </c>
      <c r="AN215" s="1043" t="str">
        <f t="shared" si="87"/>
        <v>n/a</v>
      </c>
      <c r="AO215" s="1043" t="str">
        <f t="shared" si="88"/>
        <v>n/a</v>
      </c>
      <c r="AP215" s="1043" t="str">
        <f t="shared" si="89"/>
        <v>n/a</v>
      </c>
      <c r="AQ215" s="1043" t="str">
        <f t="shared" si="90"/>
        <v>n/a</v>
      </c>
      <c r="AR215" s="1043" t="str">
        <f t="shared" si="91"/>
        <v>n/a</v>
      </c>
      <c r="AS215" s="1043" t="str">
        <f t="shared" si="92"/>
        <v>n/a</v>
      </c>
      <c r="AT215" s="1043" t="str">
        <f t="shared" si="93"/>
        <v>n/a</v>
      </c>
      <c r="AU215" s="1043" t="str">
        <f t="shared" si="94"/>
        <v>n/a</v>
      </c>
      <c r="AV215" s="1043" t="str">
        <f t="shared" si="95"/>
        <v>n/a</v>
      </c>
      <c r="AW215" s="1043" t="str">
        <f t="shared" si="96"/>
        <v>n/a</v>
      </c>
      <c r="AX215" s="1043" t="str">
        <f t="shared" si="97"/>
        <v>n/a</v>
      </c>
      <c r="AY215" s="1043">
        <f t="shared" si="98"/>
        <v>39.473922419331636</v>
      </c>
      <c r="AZ215" s="1043">
        <f t="shared" si="99"/>
        <v>72.844230948683432</v>
      </c>
    </row>
    <row r="216" spans="1:52" ht="11.25" customHeight="1" x14ac:dyDescent="0.2">
      <c r="A216" s="448" t="s">
        <v>1127</v>
      </c>
      <c r="B216" s="820" t="s">
        <v>1128</v>
      </c>
      <c r="C216" s="581">
        <v>1.2</v>
      </c>
      <c r="D216" s="581">
        <v>1.1599999999999999</v>
      </c>
      <c r="E216" s="581">
        <v>1.04</v>
      </c>
      <c r="F216" s="460">
        <v>0.92</v>
      </c>
      <c r="G216" s="586">
        <v>0.8</v>
      </c>
      <c r="H216" s="581">
        <v>0.76</v>
      </c>
      <c r="I216" s="581">
        <v>0.72</v>
      </c>
      <c r="J216" s="581">
        <v>0.65</v>
      </c>
      <c r="K216" s="581">
        <v>0.5</v>
      </c>
      <c r="L216" s="888"/>
      <c r="M216" s="581">
        <v>0.44</v>
      </c>
      <c r="N216" s="585">
        <v>0.4</v>
      </c>
      <c r="O216" s="888"/>
      <c r="P216" s="582">
        <v>0.4</v>
      </c>
      <c r="Q216" s="582">
        <v>0.61</v>
      </c>
      <c r="R216" s="587">
        <v>0.78</v>
      </c>
      <c r="S216" s="587">
        <v>0.71</v>
      </c>
      <c r="T216" s="587">
        <v>0.68</v>
      </c>
      <c r="U216" s="587">
        <v>0.64762000000000008</v>
      </c>
      <c r="V216" s="587">
        <v>0.60770999999999997</v>
      </c>
      <c r="W216" s="587">
        <v>0.57013000000000003</v>
      </c>
      <c r="X216" s="587">
        <v>0.25503999999999999</v>
      </c>
      <c r="Y216" s="583">
        <v>0</v>
      </c>
      <c r="Z216" s="583">
        <v>0</v>
      </c>
      <c r="AA216" s="583">
        <v>0</v>
      </c>
      <c r="AB216" s="584">
        <f t="shared" si="75"/>
        <v>13.8505</v>
      </c>
      <c r="AC216" s="1043">
        <f t="shared" si="76"/>
        <v>3.4482758620689724</v>
      </c>
      <c r="AD216" s="1043">
        <f t="shared" si="77"/>
        <v>11.538461538461519</v>
      </c>
      <c r="AE216" s="1043">
        <f t="shared" si="78"/>
        <v>13.043478260869556</v>
      </c>
      <c r="AF216" s="1043">
        <f t="shared" si="79"/>
        <v>14.999999999999991</v>
      </c>
      <c r="AG216" s="1043">
        <f t="shared" si="80"/>
        <v>5.2631578947368363</v>
      </c>
      <c r="AH216" s="1043">
        <f t="shared" si="81"/>
        <v>5.555555555555558</v>
      </c>
      <c r="AI216" s="1043">
        <f t="shared" si="82"/>
        <v>10.769230769230752</v>
      </c>
      <c r="AJ216" s="1043">
        <f t="shared" si="83"/>
        <v>30.000000000000004</v>
      </c>
      <c r="AK216" s="1043">
        <f t="shared" si="84"/>
        <v>13.636363636363647</v>
      </c>
      <c r="AL216" s="1043">
        <f t="shared" si="85"/>
        <v>9.9999999999999858</v>
      </c>
      <c r="AM216" s="1043">
        <f t="shared" si="86"/>
        <v>0</v>
      </c>
      <c r="AN216" s="1043">
        <f t="shared" si="87"/>
        <v>-34.426229508196712</v>
      </c>
      <c r="AO216" s="1043">
        <f t="shared" si="88"/>
        <v>-21.794871794871796</v>
      </c>
      <c r="AP216" s="1043">
        <f t="shared" si="89"/>
        <v>9.8591549295774747</v>
      </c>
      <c r="AQ216" s="1043">
        <f t="shared" si="90"/>
        <v>4.4117647058823373</v>
      </c>
      <c r="AR216" s="1043">
        <f t="shared" si="91"/>
        <v>4.9998455884623594</v>
      </c>
      <c r="AS216" s="1043">
        <f t="shared" si="92"/>
        <v>6.5672771552220732</v>
      </c>
      <c r="AT216" s="1043">
        <f t="shared" si="93"/>
        <v>6.5914791363373082</v>
      </c>
      <c r="AU216" s="1043">
        <f t="shared" si="94"/>
        <v>123.54532622333751</v>
      </c>
      <c r="AV216" s="1043" t="str">
        <f t="shared" si="95"/>
        <v>n/a</v>
      </c>
      <c r="AW216" s="1043" t="str">
        <f t="shared" si="96"/>
        <v>n/a</v>
      </c>
      <c r="AX216" s="1043" t="str">
        <f t="shared" si="97"/>
        <v>n/a</v>
      </c>
      <c r="AY216" s="1043">
        <f t="shared" si="98"/>
        <v>11.474119471212493</v>
      </c>
      <c r="AZ216" s="1043">
        <f t="shared" si="99"/>
        <v>30.323321604787484</v>
      </c>
    </row>
    <row r="217" spans="1:52" ht="11.25" customHeight="1" x14ac:dyDescent="0.2">
      <c r="A217" s="821" t="s">
        <v>563</v>
      </c>
      <c r="B217" s="820" t="s">
        <v>564</v>
      </c>
      <c r="C217" s="581">
        <v>2.65</v>
      </c>
      <c r="D217" s="581">
        <v>2.35</v>
      </c>
      <c r="E217" s="581">
        <v>2.2400000000000002</v>
      </c>
      <c r="F217" s="460">
        <v>1.9</v>
      </c>
      <c r="G217" s="586">
        <v>1.42</v>
      </c>
      <c r="H217" s="581">
        <v>1.27</v>
      </c>
      <c r="I217" s="581">
        <v>1.1499999999999999</v>
      </c>
      <c r="J217" s="581">
        <v>1.03</v>
      </c>
      <c r="K217" s="581">
        <v>0.91</v>
      </c>
      <c r="L217" s="888"/>
      <c r="M217" s="581">
        <v>0.82</v>
      </c>
      <c r="N217" s="459">
        <v>0.74</v>
      </c>
      <c r="O217" s="888"/>
      <c r="P217" s="472">
        <v>0.63</v>
      </c>
      <c r="Q217" s="472">
        <v>0.51</v>
      </c>
      <c r="R217" s="583">
        <v>0.48</v>
      </c>
      <c r="S217" s="587">
        <v>0.41</v>
      </c>
      <c r="T217" s="583">
        <v>0</v>
      </c>
      <c r="U217" s="583">
        <v>0</v>
      </c>
      <c r="V217" s="583">
        <v>0</v>
      </c>
      <c r="W217" s="583">
        <v>0</v>
      </c>
      <c r="X217" s="583">
        <v>0</v>
      </c>
      <c r="Y217" s="583">
        <v>0</v>
      </c>
      <c r="Z217" s="583">
        <v>0</v>
      </c>
      <c r="AA217" s="583">
        <v>0</v>
      </c>
      <c r="AB217" s="584">
        <f t="shared" si="75"/>
        <v>18.510000000000002</v>
      </c>
      <c r="AC217" s="1043">
        <f t="shared" si="76"/>
        <v>12.765957446808507</v>
      </c>
      <c r="AD217" s="1043">
        <f t="shared" si="77"/>
        <v>4.9107142857142794</v>
      </c>
      <c r="AE217" s="1043">
        <f t="shared" si="78"/>
        <v>17.894736842105274</v>
      </c>
      <c r="AF217" s="1043">
        <f t="shared" si="79"/>
        <v>33.802816901408448</v>
      </c>
      <c r="AG217" s="1043">
        <f t="shared" si="80"/>
        <v>11.811023622047244</v>
      </c>
      <c r="AH217" s="1043">
        <f t="shared" si="81"/>
        <v>10.434782608695659</v>
      </c>
      <c r="AI217" s="1043">
        <f t="shared" si="82"/>
        <v>11.650485436893199</v>
      </c>
      <c r="AJ217" s="1043">
        <f t="shared" si="83"/>
        <v>13.186813186813184</v>
      </c>
      <c r="AK217" s="1043">
        <f t="shared" si="84"/>
        <v>10.975609756097571</v>
      </c>
      <c r="AL217" s="1043">
        <f t="shared" si="85"/>
        <v>10.810810810810811</v>
      </c>
      <c r="AM217" s="1043">
        <f t="shared" si="86"/>
        <v>17.460317460317466</v>
      </c>
      <c r="AN217" s="1043">
        <f t="shared" si="87"/>
        <v>23.529411764705888</v>
      </c>
      <c r="AO217" s="1043">
        <f t="shared" si="88"/>
        <v>6.25</v>
      </c>
      <c r="AP217" s="1043">
        <f t="shared" si="89"/>
        <v>17.073170731707311</v>
      </c>
      <c r="AQ217" s="1043" t="str">
        <f t="shared" si="90"/>
        <v>n/a</v>
      </c>
      <c r="AR217" s="1043" t="str">
        <f t="shared" si="91"/>
        <v>n/a</v>
      </c>
      <c r="AS217" s="1043" t="str">
        <f t="shared" si="92"/>
        <v>n/a</v>
      </c>
      <c r="AT217" s="1043" t="str">
        <f t="shared" si="93"/>
        <v>n/a</v>
      </c>
      <c r="AU217" s="1043" t="str">
        <f t="shared" si="94"/>
        <v>n/a</v>
      </c>
      <c r="AV217" s="1043" t="str">
        <f t="shared" si="95"/>
        <v>n/a</v>
      </c>
      <c r="AW217" s="1043" t="str">
        <f t="shared" si="96"/>
        <v>n/a</v>
      </c>
      <c r="AX217" s="1043" t="str">
        <f t="shared" si="97"/>
        <v>n/a</v>
      </c>
      <c r="AY217" s="1043">
        <f t="shared" si="98"/>
        <v>14.468332203866058</v>
      </c>
      <c r="AZ217" s="1043">
        <f t="shared" si="99"/>
        <v>7.3572566446903771</v>
      </c>
    </row>
    <row r="218" spans="1:52" ht="11.25" customHeight="1" x14ac:dyDescent="0.2">
      <c r="A218" s="448" t="s">
        <v>4131</v>
      </c>
      <c r="B218" s="820" t="s">
        <v>4130</v>
      </c>
      <c r="C218" s="581">
        <v>2.1775000000000002</v>
      </c>
      <c r="D218" s="581">
        <v>2.0499999999999998</v>
      </c>
      <c r="E218" s="581">
        <v>1.93</v>
      </c>
      <c r="F218" s="460">
        <v>1.7350000000000001</v>
      </c>
      <c r="G218" s="803">
        <v>1.58</v>
      </c>
      <c r="H218" s="803">
        <v>1.5</v>
      </c>
      <c r="I218" s="803">
        <v>1.43</v>
      </c>
      <c r="J218" s="803">
        <v>1.39</v>
      </c>
      <c r="K218" s="803">
        <v>1.36</v>
      </c>
      <c r="L218" s="803"/>
      <c r="M218" s="803">
        <v>1.31</v>
      </c>
      <c r="N218" s="820">
        <v>1.27</v>
      </c>
      <c r="O218" s="803"/>
      <c r="P218" s="461">
        <v>1.23</v>
      </c>
      <c r="Q218" s="461">
        <v>1.19</v>
      </c>
      <c r="R218" s="822">
        <v>1.1399999999999999</v>
      </c>
      <c r="S218" s="822">
        <v>1.06</v>
      </c>
      <c r="T218" s="822">
        <v>1</v>
      </c>
      <c r="U218" s="822">
        <v>0.92</v>
      </c>
      <c r="V218" s="822">
        <v>0.76</v>
      </c>
      <c r="W218" s="822">
        <v>0.87</v>
      </c>
      <c r="X218" s="822">
        <v>1.2</v>
      </c>
      <c r="Y218" s="822">
        <v>1.2</v>
      </c>
      <c r="Z218" s="822">
        <v>1.4350000000000001</v>
      </c>
      <c r="AA218" s="822">
        <v>2.14</v>
      </c>
      <c r="AB218" s="584">
        <f t="shared" si="75"/>
        <v>31.877500000000001</v>
      </c>
      <c r="AC218" s="1043">
        <f t="shared" si="76"/>
        <v>6.2195121951219789</v>
      </c>
      <c r="AD218" s="1043">
        <f t="shared" si="77"/>
        <v>6.2176165803108807</v>
      </c>
      <c r="AE218" s="1043">
        <f t="shared" si="78"/>
        <v>11.239193083573484</v>
      </c>
      <c r="AF218" s="1043">
        <f t="shared" si="79"/>
        <v>9.8101265822784889</v>
      </c>
      <c r="AG218" s="1043">
        <f t="shared" si="80"/>
        <v>5.3333333333333455</v>
      </c>
      <c r="AH218" s="1043">
        <f t="shared" si="81"/>
        <v>4.8951048951048959</v>
      </c>
      <c r="AI218" s="1043">
        <f t="shared" si="82"/>
        <v>2.877697841726623</v>
      </c>
      <c r="AJ218" s="1043">
        <f t="shared" si="83"/>
        <v>2.2058823529411686</v>
      </c>
      <c r="AK218" s="1043">
        <f t="shared" si="84"/>
        <v>3.8167938931297662</v>
      </c>
      <c r="AL218" s="1043">
        <f t="shared" si="85"/>
        <v>3.1496062992125928</v>
      </c>
      <c r="AM218" s="1043">
        <f t="shared" si="86"/>
        <v>3.2520325203251987</v>
      </c>
      <c r="AN218" s="1043">
        <f t="shared" si="87"/>
        <v>3.3613445378151363</v>
      </c>
      <c r="AO218" s="1043">
        <f t="shared" si="88"/>
        <v>4.3859649122807154</v>
      </c>
      <c r="AP218" s="1043">
        <f t="shared" si="89"/>
        <v>7.5471698113207308</v>
      </c>
      <c r="AQ218" s="1043">
        <f t="shared" si="90"/>
        <v>6.0000000000000053</v>
      </c>
      <c r="AR218" s="1043">
        <f t="shared" si="91"/>
        <v>8.6956521739130377</v>
      </c>
      <c r="AS218" s="1043">
        <f t="shared" si="92"/>
        <v>21.052631578947366</v>
      </c>
      <c r="AT218" s="1043">
        <f t="shared" si="93"/>
        <v>-12.643678160919535</v>
      </c>
      <c r="AU218" s="1043">
        <f t="shared" si="94"/>
        <v>-27.500000000000004</v>
      </c>
      <c r="AV218" s="1043">
        <f t="shared" si="95"/>
        <v>0</v>
      </c>
      <c r="AW218" s="1043">
        <f t="shared" si="96"/>
        <v>-16.376306620209068</v>
      </c>
      <c r="AX218" s="1043">
        <f t="shared" si="97"/>
        <v>-32.943925233644869</v>
      </c>
      <c r="AY218" s="1043">
        <f t="shared" si="98"/>
        <v>0.93617057166190643</v>
      </c>
      <c r="AZ218" s="1043">
        <f t="shared" si="99"/>
        <v>12.522657923195283</v>
      </c>
    </row>
    <row r="219" spans="1:52" ht="11.25" customHeight="1" x14ac:dyDescent="0.2">
      <c r="A219" s="540" t="s">
        <v>5279</v>
      </c>
      <c r="B219" s="820" t="s">
        <v>2144</v>
      </c>
      <c r="C219" s="581">
        <v>1.32</v>
      </c>
      <c r="D219" s="581">
        <v>1.1000000000000001</v>
      </c>
      <c r="E219" s="581">
        <v>1.0550000000000002</v>
      </c>
      <c r="F219" s="460">
        <v>0.8600000000000001</v>
      </c>
      <c r="G219" s="483">
        <v>0.8</v>
      </c>
      <c r="H219" s="498">
        <v>0.8</v>
      </c>
      <c r="I219" s="581">
        <v>0.8</v>
      </c>
      <c r="J219" s="581">
        <v>0.72</v>
      </c>
      <c r="K219" s="581">
        <v>0.6</v>
      </c>
      <c r="L219" s="1036"/>
      <c r="M219" s="581">
        <v>0.4</v>
      </c>
      <c r="N219" s="459">
        <v>0.16000000000000003</v>
      </c>
      <c r="O219" s="517"/>
      <c r="P219" s="985">
        <v>0.04</v>
      </c>
      <c r="Q219" s="985">
        <v>0.05</v>
      </c>
      <c r="R219" s="499">
        <v>0.4</v>
      </c>
      <c r="S219" s="587">
        <v>0.4</v>
      </c>
      <c r="T219" s="499">
        <v>0.2</v>
      </c>
      <c r="U219" s="499">
        <v>0.2</v>
      </c>
      <c r="V219" s="499">
        <v>0.2</v>
      </c>
      <c r="W219" s="587">
        <v>0.2</v>
      </c>
      <c r="X219" s="587">
        <v>0.13500000000000001</v>
      </c>
      <c r="Y219" s="499">
        <v>0.06</v>
      </c>
      <c r="Z219" s="583">
        <v>0.06</v>
      </c>
      <c r="AA219" s="587">
        <v>0.06</v>
      </c>
      <c r="AB219" s="584">
        <f t="shared" si="75"/>
        <v>10.62</v>
      </c>
      <c r="AC219" s="1043">
        <f t="shared" si="76"/>
        <v>19.999999999999996</v>
      </c>
      <c r="AD219" s="1043">
        <f t="shared" si="77"/>
        <v>4.2654028436018843</v>
      </c>
      <c r="AE219" s="1043">
        <f t="shared" si="78"/>
        <v>22.674418604651159</v>
      </c>
      <c r="AF219" s="1043">
        <f t="shared" si="79"/>
        <v>7.4999999999999956</v>
      </c>
      <c r="AG219" s="1043">
        <f t="shared" si="80"/>
        <v>0</v>
      </c>
      <c r="AH219" s="1043">
        <f t="shared" si="81"/>
        <v>0</v>
      </c>
      <c r="AI219" s="1043">
        <f t="shared" si="82"/>
        <v>11.111111111111116</v>
      </c>
      <c r="AJ219" s="1043">
        <f t="shared" si="83"/>
        <v>19.999999999999996</v>
      </c>
      <c r="AK219" s="1043">
        <f t="shared" si="84"/>
        <v>49.999999999999979</v>
      </c>
      <c r="AL219" s="1043">
        <f t="shared" si="85"/>
        <v>149.99999999999994</v>
      </c>
      <c r="AM219" s="1043">
        <f t="shared" si="86"/>
        <v>300.00000000000011</v>
      </c>
      <c r="AN219" s="1043">
        <f t="shared" si="87"/>
        <v>-20.000000000000007</v>
      </c>
      <c r="AO219" s="1043">
        <f t="shared" si="88"/>
        <v>-87.5</v>
      </c>
      <c r="AP219" s="1043">
        <f t="shared" si="89"/>
        <v>0</v>
      </c>
      <c r="AQ219" s="1043">
        <f t="shared" si="90"/>
        <v>100</v>
      </c>
      <c r="AR219" s="1043">
        <f t="shared" si="91"/>
        <v>0</v>
      </c>
      <c r="AS219" s="1043">
        <f t="shared" si="92"/>
        <v>0</v>
      </c>
      <c r="AT219" s="1043">
        <f t="shared" si="93"/>
        <v>0</v>
      </c>
      <c r="AU219" s="1043">
        <f t="shared" si="94"/>
        <v>48.148148148148138</v>
      </c>
      <c r="AV219" s="1043">
        <f t="shared" si="95"/>
        <v>125.00000000000004</v>
      </c>
      <c r="AW219" s="1043">
        <f t="shared" si="96"/>
        <v>0</v>
      </c>
      <c r="AX219" s="1043">
        <f t="shared" si="97"/>
        <v>0</v>
      </c>
      <c r="AY219" s="1043">
        <f t="shared" si="98"/>
        <v>34.145412759432375</v>
      </c>
      <c r="AZ219" s="1043">
        <f t="shared" si="99"/>
        <v>77.724029870473856</v>
      </c>
    </row>
    <row r="220" spans="1:52" ht="11.25" customHeight="1" x14ac:dyDescent="0.2">
      <c r="A220" s="461" t="s">
        <v>567</v>
      </c>
      <c r="B220" s="820" t="s">
        <v>568</v>
      </c>
      <c r="C220" s="581">
        <v>1.1599999999999999</v>
      </c>
      <c r="D220" s="581">
        <v>1.04</v>
      </c>
      <c r="E220" s="581">
        <v>1</v>
      </c>
      <c r="F220" s="460">
        <v>0.9</v>
      </c>
      <c r="G220" s="460">
        <v>0.84</v>
      </c>
      <c r="H220" s="581">
        <v>0.8</v>
      </c>
      <c r="I220" s="581">
        <v>0.72</v>
      </c>
      <c r="J220" s="581">
        <v>0.64</v>
      </c>
      <c r="K220" s="581">
        <v>0.6</v>
      </c>
      <c r="L220" s="888"/>
      <c r="M220" s="581">
        <v>0.56000000000000005</v>
      </c>
      <c r="N220" s="459">
        <v>0.5</v>
      </c>
      <c r="O220" s="888"/>
      <c r="P220" s="472">
        <v>0.4</v>
      </c>
      <c r="Q220" s="472">
        <v>0.38</v>
      </c>
      <c r="R220" s="587">
        <v>0.32</v>
      </c>
      <c r="S220" s="587">
        <v>0.28000000000000003</v>
      </c>
      <c r="T220" s="587">
        <v>0.22</v>
      </c>
      <c r="U220" s="587">
        <v>0.15</v>
      </c>
      <c r="V220" s="587">
        <v>0.11</v>
      </c>
      <c r="W220" s="587">
        <v>0.08</v>
      </c>
      <c r="X220" s="587">
        <v>0.06</v>
      </c>
      <c r="Y220" s="587">
        <v>0.05</v>
      </c>
      <c r="Z220" s="587">
        <v>3.5000000000000003E-2</v>
      </c>
      <c r="AA220" s="587">
        <v>1.2500000000000001E-2</v>
      </c>
      <c r="AB220" s="584">
        <f t="shared" si="75"/>
        <v>10.857500000000002</v>
      </c>
      <c r="AC220" s="1043">
        <f t="shared" si="76"/>
        <v>11.538461538461519</v>
      </c>
      <c r="AD220" s="1043">
        <f t="shared" si="77"/>
        <v>4.0000000000000036</v>
      </c>
      <c r="AE220" s="1043">
        <f t="shared" si="78"/>
        <v>11.111111111111116</v>
      </c>
      <c r="AF220" s="1043">
        <f t="shared" si="79"/>
        <v>7.1428571428571397</v>
      </c>
      <c r="AG220" s="1043">
        <f t="shared" si="80"/>
        <v>4.9999999999999822</v>
      </c>
      <c r="AH220" s="1043">
        <f t="shared" si="81"/>
        <v>11.111111111111116</v>
      </c>
      <c r="AI220" s="1043">
        <f t="shared" si="82"/>
        <v>12.5</v>
      </c>
      <c r="AJ220" s="1043">
        <f t="shared" si="83"/>
        <v>6.6666666666666652</v>
      </c>
      <c r="AK220" s="1043">
        <f t="shared" si="84"/>
        <v>7.1428571428571397</v>
      </c>
      <c r="AL220" s="1043">
        <f t="shared" si="85"/>
        <v>12.000000000000011</v>
      </c>
      <c r="AM220" s="1043">
        <f t="shared" si="86"/>
        <v>25</v>
      </c>
      <c r="AN220" s="1043">
        <f t="shared" si="87"/>
        <v>5.2631578947368363</v>
      </c>
      <c r="AO220" s="1043">
        <f t="shared" si="88"/>
        <v>18.75</v>
      </c>
      <c r="AP220" s="1043">
        <f t="shared" si="89"/>
        <v>14.285714285714279</v>
      </c>
      <c r="AQ220" s="1043">
        <f t="shared" si="90"/>
        <v>27.272727272727295</v>
      </c>
      <c r="AR220" s="1043">
        <f t="shared" si="91"/>
        <v>46.666666666666679</v>
      </c>
      <c r="AS220" s="1043">
        <f t="shared" si="92"/>
        <v>36.363636363636353</v>
      </c>
      <c r="AT220" s="1043">
        <f t="shared" si="93"/>
        <v>37.5</v>
      </c>
      <c r="AU220" s="1043">
        <f t="shared" si="94"/>
        <v>33.33333333333335</v>
      </c>
      <c r="AV220" s="1043">
        <f t="shared" si="95"/>
        <v>19.999999999999996</v>
      </c>
      <c r="AW220" s="1043">
        <f t="shared" si="96"/>
        <v>42.857142857142861</v>
      </c>
      <c r="AX220" s="1043">
        <f t="shared" si="97"/>
        <v>180.00000000000003</v>
      </c>
      <c r="AY220" s="1043">
        <f t="shared" si="98"/>
        <v>26.159338335773747</v>
      </c>
      <c r="AZ220" s="1043">
        <f t="shared" si="99"/>
        <v>36.787211531141288</v>
      </c>
    </row>
    <row r="221" spans="1:52" ht="11.25" customHeight="1" x14ac:dyDescent="0.2">
      <c r="A221" s="588" t="s">
        <v>1133</v>
      </c>
      <c r="B221" s="468" t="s">
        <v>1134</v>
      </c>
      <c r="C221" s="581">
        <v>0.8</v>
      </c>
      <c r="D221" s="581">
        <v>0.76</v>
      </c>
      <c r="E221" s="581">
        <v>0.64</v>
      </c>
      <c r="F221" s="460">
        <v>0.52</v>
      </c>
      <c r="G221" s="481">
        <v>0.42</v>
      </c>
      <c r="H221" s="474">
        <v>0.36</v>
      </c>
      <c r="I221" s="474">
        <v>0.3</v>
      </c>
      <c r="J221" s="474">
        <v>0.25</v>
      </c>
      <c r="K221" s="474">
        <v>0.15</v>
      </c>
      <c r="L221" s="963"/>
      <c r="M221" s="473">
        <v>0</v>
      </c>
      <c r="N221" s="475">
        <v>0</v>
      </c>
      <c r="O221" s="963"/>
      <c r="P221" s="495">
        <v>0</v>
      </c>
      <c r="Q221" s="495">
        <v>0</v>
      </c>
      <c r="R221" s="477">
        <v>0</v>
      </c>
      <c r="S221" s="477">
        <v>0</v>
      </c>
      <c r="T221" s="477">
        <v>0</v>
      </c>
      <c r="U221" s="477">
        <v>0</v>
      </c>
      <c r="V221" s="477">
        <v>0</v>
      </c>
      <c r="W221" s="477">
        <v>0</v>
      </c>
      <c r="X221" s="477">
        <v>0</v>
      </c>
      <c r="Y221" s="477">
        <v>0</v>
      </c>
      <c r="Z221" s="477">
        <v>0</v>
      </c>
      <c r="AA221" s="477">
        <v>0</v>
      </c>
      <c r="AB221" s="584">
        <f t="shared" si="75"/>
        <v>4.2</v>
      </c>
      <c r="AC221" s="1043">
        <f t="shared" si="76"/>
        <v>5.2631578947368363</v>
      </c>
      <c r="AD221" s="1043">
        <f t="shared" si="77"/>
        <v>18.75</v>
      </c>
      <c r="AE221" s="1043">
        <f t="shared" si="78"/>
        <v>23.076923076923084</v>
      </c>
      <c r="AF221" s="1043">
        <f t="shared" si="79"/>
        <v>23.809523809523814</v>
      </c>
      <c r="AG221" s="1043">
        <f t="shared" si="80"/>
        <v>16.666666666666675</v>
      </c>
      <c r="AH221" s="1043">
        <f t="shared" si="81"/>
        <v>19.999999999999996</v>
      </c>
      <c r="AI221" s="1043">
        <f t="shared" si="82"/>
        <v>19.999999999999996</v>
      </c>
      <c r="AJ221" s="1043">
        <f t="shared" si="83"/>
        <v>66.666666666666671</v>
      </c>
      <c r="AK221" s="1043" t="str">
        <f t="shared" si="84"/>
        <v>n/a</v>
      </c>
      <c r="AL221" s="1043" t="str">
        <f t="shared" si="85"/>
        <v>n/a</v>
      </c>
      <c r="AM221" s="1043" t="str">
        <f t="shared" si="86"/>
        <v>n/a</v>
      </c>
      <c r="AN221" s="1043" t="str">
        <f t="shared" si="87"/>
        <v>n/a</v>
      </c>
      <c r="AO221" s="1043" t="str">
        <f t="shared" si="88"/>
        <v>n/a</v>
      </c>
      <c r="AP221" s="1043" t="str">
        <f t="shared" si="89"/>
        <v>n/a</v>
      </c>
      <c r="AQ221" s="1043" t="str">
        <f t="shared" si="90"/>
        <v>n/a</v>
      </c>
      <c r="AR221" s="1043" t="str">
        <f t="shared" si="91"/>
        <v>n/a</v>
      </c>
      <c r="AS221" s="1043" t="str">
        <f t="shared" si="92"/>
        <v>n/a</v>
      </c>
      <c r="AT221" s="1043" t="str">
        <f t="shared" si="93"/>
        <v>n/a</v>
      </c>
      <c r="AU221" s="1043" t="str">
        <f t="shared" si="94"/>
        <v>n/a</v>
      </c>
      <c r="AV221" s="1043" t="str">
        <f t="shared" si="95"/>
        <v>n/a</v>
      </c>
      <c r="AW221" s="1043" t="str">
        <f t="shared" si="96"/>
        <v>n/a</v>
      </c>
      <c r="AX221" s="1043" t="str">
        <f t="shared" si="97"/>
        <v>n/a</v>
      </c>
      <c r="AY221" s="1043">
        <f t="shared" si="98"/>
        <v>24.279117264314635</v>
      </c>
      <c r="AZ221" s="1043">
        <f t="shared" si="99"/>
        <v>18.067805127617518</v>
      </c>
    </row>
    <row r="222" spans="1:52" ht="11.25" customHeight="1" x14ac:dyDescent="0.2">
      <c r="A222" s="461" t="s">
        <v>1135</v>
      </c>
      <c r="B222" s="820" t="s">
        <v>1136</v>
      </c>
      <c r="C222" s="581">
        <v>4.5</v>
      </c>
      <c r="D222" s="581">
        <v>3.6</v>
      </c>
      <c r="E222" s="581">
        <v>3.56</v>
      </c>
      <c r="F222" s="460">
        <v>3.36</v>
      </c>
      <c r="G222" s="483">
        <v>3.12</v>
      </c>
      <c r="H222" s="581">
        <v>2.93</v>
      </c>
      <c r="I222" s="581">
        <v>2.2400000000000002</v>
      </c>
      <c r="J222" s="581">
        <v>1.81</v>
      </c>
      <c r="K222" s="581">
        <v>1.45</v>
      </c>
      <c r="L222" s="888"/>
      <c r="M222" s="581">
        <v>0.79</v>
      </c>
      <c r="N222" s="459">
        <v>0.56000000000000005</v>
      </c>
      <c r="O222" s="888"/>
      <c r="P222" s="472">
        <v>0.4</v>
      </c>
      <c r="Q222" s="582">
        <v>0.38</v>
      </c>
      <c r="R222" s="587">
        <v>1</v>
      </c>
      <c r="S222" s="587">
        <v>0.9325</v>
      </c>
      <c r="T222" s="583">
        <v>0.91</v>
      </c>
      <c r="U222" s="587">
        <v>0.91</v>
      </c>
      <c r="V222" s="587">
        <v>0.33879999999999999</v>
      </c>
      <c r="W222" s="583">
        <v>0</v>
      </c>
      <c r="X222" s="583">
        <v>0</v>
      </c>
      <c r="Y222" s="583">
        <v>0</v>
      </c>
      <c r="Z222" s="583">
        <v>0</v>
      </c>
      <c r="AA222" s="583">
        <v>0</v>
      </c>
      <c r="AB222" s="584">
        <f t="shared" si="75"/>
        <v>32.791299999999993</v>
      </c>
      <c r="AC222" s="1043">
        <f t="shared" si="76"/>
        <v>25</v>
      </c>
      <c r="AD222" s="1043">
        <f t="shared" si="77"/>
        <v>1.1235955056179803</v>
      </c>
      <c r="AE222" s="1043">
        <f t="shared" si="78"/>
        <v>5.9523809523809534</v>
      </c>
      <c r="AF222" s="1043">
        <f t="shared" si="79"/>
        <v>7.6923076923076872</v>
      </c>
      <c r="AG222" s="1043">
        <f t="shared" si="80"/>
        <v>6.4846416382252636</v>
      </c>
      <c r="AH222" s="1043">
        <f t="shared" si="81"/>
        <v>30.80357142857142</v>
      </c>
      <c r="AI222" s="1043">
        <f t="shared" si="82"/>
        <v>23.756906077348084</v>
      </c>
      <c r="AJ222" s="1043">
        <f t="shared" si="83"/>
        <v>24.827586206896555</v>
      </c>
      <c r="AK222" s="1043">
        <f t="shared" si="84"/>
        <v>83.544303797468331</v>
      </c>
      <c r="AL222" s="1043">
        <f t="shared" si="85"/>
        <v>41.071428571428555</v>
      </c>
      <c r="AM222" s="1043">
        <f t="shared" si="86"/>
        <v>40.000000000000014</v>
      </c>
      <c r="AN222" s="1043">
        <f t="shared" si="87"/>
        <v>5.2631578947368363</v>
      </c>
      <c r="AO222" s="1043">
        <f t="shared" si="88"/>
        <v>-62</v>
      </c>
      <c r="AP222" s="1043">
        <f t="shared" si="89"/>
        <v>7.2386058981233292</v>
      </c>
      <c r="AQ222" s="1043">
        <f t="shared" si="90"/>
        <v>2.4725274725274637</v>
      </c>
      <c r="AR222" s="1043">
        <f t="shared" si="91"/>
        <v>0</v>
      </c>
      <c r="AS222" s="1043">
        <f t="shared" si="92"/>
        <v>168.59504132231407</v>
      </c>
      <c r="AT222" s="1043" t="str">
        <f t="shared" si="93"/>
        <v>n/a</v>
      </c>
      <c r="AU222" s="1043" t="str">
        <f t="shared" si="94"/>
        <v>n/a</v>
      </c>
      <c r="AV222" s="1043" t="str">
        <f t="shared" si="95"/>
        <v>n/a</v>
      </c>
      <c r="AW222" s="1043" t="str">
        <f t="shared" si="96"/>
        <v>n/a</v>
      </c>
      <c r="AX222" s="1043" t="str">
        <f t="shared" si="97"/>
        <v>n/a</v>
      </c>
      <c r="AY222" s="1043">
        <f t="shared" si="98"/>
        <v>24.22506202693803</v>
      </c>
      <c r="AZ222" s="1043">
        <f t="shared" si="99"/>
        <v>47.128200118104033</v>
      </c>
    </row>
    <row r="223" spans="1:52" ht="11.25" customHeight="1" x14ac:dyDescent="0.2">
      <c r="A223" s="465" t="s">
        <v>1149</v>
      </c>
      <c r="B223" s="805" t="s">
        <v>1150</v>
      </c>
      <c r="C223" s="581">
        <v>1.94</v>
      </c>
      <c r="D223" s="581">
        <v>1.78</v>
      </c>
      <c r="E223" s="581">
        <v>1.68</v>
      </c>
      <c r="F223" s="460">
        <v>1.6</v>
      </c>
      <c r="G223" s="482">
        <v>1.44</v>
      </c>
      <c r="H223" s="451">
        <v>1.2</v>
      </c>
      <c r="I223" s="451">
        <v>1</v>
      </c>
      <c r="J223" s="451">
        <v>0.84</v>
      </c>
      <c r="K223" s="451">
        <v>0.48</v>
      </c>
      <c r="L223" s="951"/>
      <c r="M223" s="451">
        <v>0.3</v>
      </c>
      <c r="N223" s="453">
        <v>0.24</v>
      </c>
      <c r="O223" s="951"/>
      <c r="P223" s="487">
        <v>0.12</v>
      </c>
      <c r="Q223" s="494">
        <v>0</v>
      </c>
      <c r="R223" s="455">
        <v>0</v>
      </c>
      <c r="S223" s="455">
        <v>0</v>
      </c>
      <c r="T223" s="455">
        <v>0</v>
      </c>
      <c r="U223" s="455">
        <v>0</v>
      </c>
      <c r="V223" s="455">
        <v>0</v>
      </c>
      <c r="W223" s="455">
        <v>0</v>
      </c>
      <c r="X223" s="455">
        <v>0</v>
      </c>
      <c r="Y223" s="455">
        <v>0</v>
      </c>
      <c r="Z223" s="455">
        <v>0</v>
      </c>
      <c r="AA223" s="455">
        <v>0</v>
      </c>
      <c r="AB223" s="584">
        <f t="shared" si="75"/>
        <v>12.62</v>
      </c>
      <c r="AC223" s="1043">
        <f t="shared" si="76"/>
        <v>8.9887640449438209</v>
      </c>
      <c r="AD223" s="1043">
        <f t="shared" si="77"/>
        <v>5.9523809523809534</v>
      </c>
      <c r="AE223" s="1043">
        <f t="shared" si="78"/>
        <v>4.9999999999999822</v>
      </c>
      <c r="AF223" s="1043">
        <f t="shared" si="79"/>
        <v>11.111111111111116</v>
      </c>
      <c r="AG223" s="1043">
        <f t="shared" si="80"/>
        <v>19.999999999999996</v>
      </c>
      <c r="AH223" s="1043">
        <f t="shared" si="81"/>
        <v>19.999999999999996</v>
      </c>
      <c r="AI223" s="1043">
        <f t="shared" si="82"/>
        <v>19.047619047619047</v>
      </c>
      <c r="AJ223" s="1043">
        <f t="shared" si="83"/>
        <v>75</v>
      </c>
      <c r="AK223" s="1043">
        <f t="shared" si="84"/>
        <v>60.000000000000007</v>
      </c>
      <c r="AL223" s="1043">
        <f t="shared" si="85"/>
        <v>25</v>
      </c>
      <c r="AM223" s="1043">
        <f t="shared" si="86"/>
        <v>100</v>
      </c>
      <c r="AN223" s="1043" t="str">
        <f t="shared" si="87"/>
        <v>n/a</v>
      </c>
      <c r="AO223" s="1043" t="str">
        <f t="shared" si="88"/>
        <v>n/a</v>
      </c>
      <c r="AP223" s="1043" t="str">
        <f t="shared" si="89"/>
        <v>n/a</v>
      </c>
      <c r="AQ223" s="1043" t="str">
        <f t="shared" si="90"/>
        <v>n/a</v>
      </c>
      <c r="AR223" s="1043" t="str">
        <f t="shared" si="91"/>
        <v>n/a</v>
      </c>
      <c r="AS223" s="1043" t="str">
        <f t="shared" si="92"/>
        <v>n/a</v>
      </c>
      <c r="AT223" s="1043" t="str">
        <f t="shared" si="93"/>
        <v>n/a</v>
      </c>
      <c r="AU223" s="1043" t="str">
        <f t="shared" si="94"/>
        <v>n/a</v>
      </c>
      <c r="AV223" s="1043" t="str">
        <f t="shared" si="95"/>
        <v>n/a</v>
      </c>
      <c r="AW223" s="1043" t="str">
        <f t="shared" si="96"/>
        <v>n/a</v>
      </c>
      <c r="AX223" s="1043" t="str">
        <f t="shared" si="97"/>
        <v>n/a</v>
      </c>
      <c r="AY223" s="1043">
        <f t="shared" si="98"/>
        <v>31.827261377823174</v>
      </c>
      <c r="AZ223" s="1043">
        <f t="shared" si="99"/>
        <v>31.835164621263701</v>
      </c>
    </row>
    <row r="224" spans="1:52" ht="11.25" customHeight="1" x14ac:dyDescent="0.2">
      <c r="A224" s="540" t="s">
        <v>5273</v>
      </c>
      <c r="B224" s="820" t="s">
        <v>5264</v>
      </c>
      <c r="C224" s="581">
        <v>1.75</v>
      </c>
      <c r="D224" s="581">
        <v>1.5</v>
      </c>
      <c r="E224" s="581">
        <v>0.6875</v>
      </c>
      <c r="F224" s="460">
        <v>0.375</v>
      </c>
      <c r="G224" s="480">
        <v>0</v>
      </c>
      <c r="H224" s="498">
        <v>0</v>
      </c>
      <c r="I224" s="498">
        <v>0</v>
      </c>
      <c r="J224" s="498">
        <v>0</v>
      </c>
      <c r="K224" s="498">
        <v>0</v>
      </c>
      <c r="L224" s="1004"/>
      <c r="M224" s="498">
        <v>0</v>
      </c>
      <c r="N224" s="501">
        <v>0</v>
      </c>
      <c r="O224" s="1004"/>
      <c r="P224" s="985">
        <v>0</v>
      </c>
      <c r="Q224" s="985">
        <v>0</v>
      </c>
      <c r="R224" s="499">
        <v>0</v>
      </c>
      <c r="S224" s="499">
        <v>0</v>
      </c>
      <c r="T224" s="499">
        <v>0</v>
      </c>
      <c r="U224" s="499">
        <v>0</v>
      </c>
      <c r="V224" s="499">
        <v>0</v>
      </c>
      <c r="W224" s="499">
        <v>0</v>
      </c>
      <c r="X224" s="499">
        <v>0</v>
      </c>
      <c r="Y224" s="499">
        <v>0</v>
      </c>
      <c r="Z224" s="499">
        <v>0</v>
      </c>
      <c r="AA224" s="499">
        <v>0</v>
      </c>
      <c r="AB224" s="584">
        <f t="shared" si="75"/>
        <v>4.3125</v>
      </c>
      <c r="AC224" s="1043">
        <f t="shared" si="76"/>
        <v>16.666666666666675</v>
      </c>
      <c r="AD224" s="1043">
        <f t="shared" si="77"/>
        <v>118.18181818181816</v>
      </c>
      <c r="AE224" s="1043">
        <f t="shared" si="78"/>
        <v>83.333333333333329</v>
      </c>
      <c r="AF224" s="1043" t="str">
        <f t="shared" si="79"/>
        <v>n/a</v>
      </c>
      <c r="AG224" s="1043" t="str">
        <f t="shared" si="80"/>
        <v>n/a</v>
      </c>
      <c r="AH224" s="1043" t="str">
        <f t="shared" si="81"/>
        <v>n/a</v>
      </c>
      <c r="AI224" s="1043" t="str">
        <f t="shared" si="82"/>
        <v>n/a</v>
      </c>
      <c r="AJ224" s="1043" t="str">
        <f t="shared" si="83"/>
        <v>n/a</v>
      </c>
      <c r="AK224" s="1043" t="str">
        <f t="shared" si="84"/>
        <v>n/a</v>
      </c>
      <c r="AL224" s="1043" t="str">
        <f t="shared" si="85"/>
        <v>n/a</v>
      </c>
      <c r="AM224" s="1043" t="str">
        <f t="shared" si="86"/>
        <v>n/a</v>
      </c>
      <c r="AN224" s="1043" t="str">
        <f t="shared" si="87"/>
        <v>n/a</v>
      </c>
      <c r="AO224" s="1043" t="str">
        <f t="shared" si="88"/>
        <v>n/a</v>
      </c>
      <c r="AP224" s="1043" t="str">
        <f t="shared" si="89"/>
        <v>n/a</v>
      </c>
      <c r="AQ224" s="1043" t="str">
        <f t="shared" si="90"/>
        <v>n/a</v>
      </c>
      <c r="AR224" s="1043" t="str">
        <f t="shared" si="91"/>
        <v>n/a</v>
      </c>
      <c r="AS224" s="1043" t="str">
        <f t="shared" si="92"/>
        <v>n/a</v>
      </c>
      <c r="AT224" s="1043" t="str">
        <f t="shared" si="93"/>
        <v>n/a</v>
      </c>
      <c r="AU224" s="1043" t="str">
        <f t="shared" si="94"/>
        <v>n/a</v>
      </c>
      <c r="AV224" s="1043" t="str">
        <f t="shared" si="95"/>
        <v>n/a</v>
      </c>
      <c r="AW224" s="1043" t="str">
        <f t="shared" si="96"/>
        <v>n/a</v>
      </c>
      <c r="AX224" s="1043" t="str">
        <f t="shared" si="97"/>
        <v>n/a</v>
      </c>
      <c r="AY224" s="1043">
        <f t="shared" si="98"/>
        <v>72.727272727272734</v>
      </c>
      <c r="AZ224" s="1043">
        <f t="shared" si="99"/>
        <v>51.581953122876321</v>
      </c>
    </row>
    <row r="225" spans="1:52" ht="11.25" customHeight="1" x14ac:dyDescent="0.2">
      <c r="A225" s="461" t="s">
        <v>574</v>
      </c>
      <c r="B225" s="820" t="s">
        <v>575</v>
      </c>
      <c r="C225" s="581">
        <v>1.1200000000000001</v>
      </c>
      <c r="D225" s="581">
        <v>1</v>
      </c>
      <c r="E225" s="581">
        <v>0.87</v>
      </c>
      <c r="F225" s="460">
        <v>0.77</v>
      </c>
      <c r="G225" s="586">
        <v>0.64</v>
      </c>
      <c r="H225" s="581">
        <v>0.6</v>
      </c>
      <c r="I225" s="581">
        <v>0.56000000000000005</v>
      </c>
      <c r="J225" s="463">
        <v>0.5</v>
      </c>
      <c r="K225" s="581">
        <v>0.4</v>
      </c>
      <c r="L225" s="888">
        <v>0</v>
      </c>
      <c r="M225" s="581">
        <v>0.37</v>
      </c>
      <c r="N225" s="459">
        <v>0.26250000000000001</v>
      </c>
      <c r="O225" s="888">
        <v>0</v>
      </c>
      <c r="P225" s="472">
        <v>0.21</v>
      </c>
      <c r="Q225" s="472">
        <v>0.18</v>
      </c>
      <c r="R225" s="587">
        <v>0.13</v>
      </c>
      <c r="S225" s="587">
        <v>0.11</v>
      </c>
      <c r="T225" s="587">
        <v>0.1</v>
      </c>
      <c r="U225" s="587">
        <v>7.7499999999999999E-2</v>
      </c>
      <c r="V225" s="587">
        <v>0.05</v>
      </c>
      <c r="W225" s="587">
        <v>2.6249999999999999E-2</v>
      </c>
      <c r="X225" s="587">
        <v>6.2500000000000003E-3</v>
      </c>
      <c r="Y225" s="587">
        <v>5.6499999999999996E-3</v>
      </c>
      <c r="Z225" s="587">
        <v>5.0000000000000001E-3</v>
      </c>
      <c r="AA225" s="587">
        <v>6.4999999999999997E-4</v>
      </c>
      <c r="AB225" s="584">
        <f t="shared" si="75"/>
        <v>7.9938000000000002</v>
      </c>
      <c r="AC225" s="1043">
        <f t="shared" si="76"/>
        <v>12.000000000000011</v>
      </c>
      <c r="AD225" s="1043">
        <f t="shared" si="77"/>
        <v>14.942528735632177</v>
      </c>
      <c r="AE225" s="1043">
        <f t="shared" si="78"/>
        <v>12.987012987012992</v>
      </c>
      <c r="AF225" s="1043">
        <f t="shared" si="79"/>
        <v>20.3125</v>
      </c>
      <c r="AG225" s="1043">
        <f t="shared" si="80"/>
        <v>6.6666666666666652</v>
      </c>
      <c r="AH225" s="1043">
        <f t="shared" si="81"/>
        <v>7.1428571428571397</v>
      </c>
      <c r="AI225" s="1043">
        <f t="shared" si="82"/>
        <v>12.000000000000011</v>
      </c>
      <c r="AJ225" s="1043">
        <f t="shared" si="83"/>
        <v>25</v>
      </c>
      <c r="AK225" s="1043">
        <f t="shared" si="84"/>
        <v>8.1081081081081141</v>
      </c>
      <c r="AL225" s="1043">
        <f t="shared" si="85"/>
        <v>40.952380952380942</v>
      </c>
      <c r="AM225" s="1043">
        <f t="shared" si="86"/>
        <v>25</v>
      </c>
      <c r="AN225" s="1043">
        <f t="shared" si="87"/>
        <v>16.666666666666675</v>
      </c>
      <c r="AO225" s="1043">
        <f t="shared" si="88"/>
        <v>38.46153846153846</v>
      </c>
      <c r="AP225" s="1043">
        <f t="shared" si="89"/>
        <v>18.181818181818187</v>
      </c>
      <c r="AQ225" s="1043">
        <f t="shared" si="90"/>
        <v>9.9999999999999858</v>
      </c>
      <c r="AR225" s="1043">
        <f t="shared" si="91"/>
        <v>29.032258064516149</v>
      </c>
      <c r="AS225" s="1043">
        <f t="shared" si="92"/>
        <v>54.999999999999986</v>
      </c>
      <c r="AT225" s="1043">
        <f t="shared" si="93"/>
        <v>90.476190476190482</v>
      </c>
      <c r="AU225" s="1043">
        <f t="shared" si="94"/>
        <v>319.99999999999994</v>
      </c>
      <c r="AV225" s="1043">
        <f t="shared" si="95"/>
        <v>10.619469026548689</v>
      </c>
      <c r="AW225" s="1043">
        <f t="shared" si="96"/>
        <v>12.999999999999989</v>
      </c>
      <c r="AX225" s="1043">
        <f t="shared" si="97"/>
        <v>669.23076923076928</v>
      </c>
      <c r="AY225" s="1043">
        <f t="shared" si="98"/>
        <v>66.171852940941179</v>
      </c>
      <c r="AZ225" s="1043">
        <f t="shared" si="99"/>
        <v>150.02256771771718</v>
      </c>
    </row>
    <row r="226" spans="1:52" ht="11.25" customHeight="1" x14ac:dyDescent="0.2">
      <c r="A226" s="444" t="s">
        <v>1184</v>
      </c>
      <c r="B226" s="805" t="s">
        <v>1185</v>
      </c>
      <c r="C226" s="581">
        <v>1.04</v>
      </c>
      <c r="D226" s="581">
        <v>0.96</v>
      </c>
      <c r="E226" s="581">
        <v>0.88</v>
      </c>
      <c r="F226" s="460">
        <v>0.8</v>
      </c>
      <c r="G226" s="586">
        <v>0.72</v>
      </c>
      <c r="H226" s="581">
        <v>0.64</v>
      </c>
      <c r="I226" s="581">
        <v>0.56000000000000005</v>
      </c>
      <c r="J226" s="581">
        <v>0.48</v>
      </c>
      <c r="K226" s="581">
        <v>0.3</v>
      </c>
      <c r="L226" s="888"/>
      <c r="M226" s="463">
        <v>0</v>
      </c>
      <c r="N226" s="585">
        <v>0</v>
      </c>
      <c r="O226" s="888"/>
      <c r="P226" s="582">
        <v>0</v>
      </c>
      <c r="Q226" s="582">
        <v>0</v>
      </c>
      <c r="R226" s="583">
        <v>0</v>
      </c>
      <c r="S226" s="583">
        <v>0</v>
      </c>
      <c r="T226" s="583">
        <v>0</v>
      </c>
      <c r="U226" s="583">
        <v>0</v>
      </c>
      <c r="V226" s="583">
        <v>0</v>
      </c>
      <c r="W226" s="583">
        <v>0</v>
      </c>
      <c r="X226" s="583">
        <v>0</v>
      </c>
      <c r="Y226" s="583">
        <v>0</v>
      </c>
      <c r="Z226" s="583">
        <v>0</v>
      </c>
      <c r="AA226" s="583">
        <v>0</v>
      </c>
      <c r="AB226" s="584">
        <f t="shared" si="75"/>
        <v>6.38</v>
      </c>
      <c r="AC226" s="1043">
        <f t="shared" si="76"/>
        <v>8.3333333333333481</v>
      </c>
      <c r="AD226" s="1043">
        <f t="shared" si="77"/>
        <v>9.0909090909090828</v>
      </c>
      <c r="AE226" s="1043">
        <f t="shared" si="78"/>
        <v>9.9999999999999858</v>
      </c>
      <c r="AF226" s="1043">
        <f t="shared" si="79"/>
        <v>11.111111111111116</v>
      </c>
      <c r="AG226" s="1043">
        <f t="shared" si="80"/>
        <v>12.5</v>
      </c>
      <c r="AH226" s="1043">
        <f t="shared" si="81"/>
        <v>14.285714285714279</v>
      </c>
      <c r="AI226" s="1043">
        <f t="shared" si="82"/>
        <v>16.666666666666675</v>
      </c>
      <c r="AJ226" s="1043">
        <f t="shared" si="83"/>
        <v>60.000000000000007</v>
      </c>
      <c r="AK226" s="1043" t="str">
        <f t="shared" si="84"/>
        <v>n/a</v>
      </c>
      <c r="AL226" s="1043" t="str">
        <f t="shared" si="85"/>
        <v>n/a</v>
      </c>
      <c r="AM226" s="1043" t="str">
        <f t="shared" si="86"/>
        <v>n/a</v>
      </c>
      <c r="AN226" s="1043" t="str">
        <f t="shared" si="87"/>
        <v>n/a</v>
      </c>
      <c r="AO226" s="1043" t="str">
        <f t="shared" si="88"/>
        <v>n/a</v>
      </c>
      <c r="AP226" s="1043" t="str">
        <f t="shared" si="89"/>
        <v>n/a</v>
      </c>
      <c r="AQ226" s="1043" t="str">
        <f t="shared" si="90"/>
        <v>n/a</v>
      </c>
      <c r="AR226" s="1043" t="str">
        <f t="shared" si="91"/>
        <v>n/a</v>
      </c>
      <c r="AS226" s="1043" t="str">
        <f t="shared" si="92"/>
        <v>n/a</v>
      </c>
      <c r="AT226" s="1043" t="str">
        <f t="shared" si="93"/>
        <v>n/a</v>
      </c>
      <c r="AU226" s="1043" t="str">
        <f t="shared" si="94"/>
        <v>n/a</v>
      </c>
      <c r="AV226" s="1043" t="str">
        <f t="shared" si="95"/>
        <v>n/a</v>
      </c>
      <c r="AW226" s="1043" t="str">
        <f t="shared" si="96"/>
        <v>n/a</v>
      </c>
      <c r="AX226" s="1043" t="str">
        <f t="shared" si="97"/>
        <v>n/a</v>
      </c>
      <c r="AY226" s="1043">
        <f t="shared" si="98"/>
        <v>17.748466810966811</v>
      </c>
      <c r="AZ226" s="1043">
        <f t="shared" si="99"/>
        <v>17.294056286886509</v>
      </c>
    </row>
    <row r="227" spans="1:52" ht="11.25" customHeight="1" x14ac:dyDescent="0.2">
      <c r="A227" s="821" t="s">
        <v>1153</v>
      </c>
      <c r="B227" s="820" t="s">
        <v>1154</v>
      </c>
      <c r="C227" s="581">
        <v>0.72</v>
      </c>
      <c r="D227" s="581">
        <v>0.66</v>
      </c>
      <c r="E227" s="581">
        <v>0.6</v>
      </c>
      <c r="F227" s="460">
        <v>0.56000000000000005</v>
      </c>
      <c r="G227" s="460">
        <v>0.52</v>
      </c>
      <c r="H227" s="581">
        <v>0.48</v>
      </c>
      <c r="I227" s="581">
        <v>0.44</v>
      </c>
      <c r="J227" s="581">
        <v>0.42</v>
      </c>
      <c r="K227" s="581">
        <v>0.28000000000000003</v>
      </c>
      <c r="L227" s="888"/>
      <c r="M227" s="463">
        <v>0.14000000000000001</v>
      </c>
      <c r="N227" s="585">
        <v>0.14000000000000001</v>
      </c>
      <c r="O227" s="888"/>
      <c r="P227" s="582">
        <v>0.14000000000000001</v>
      </c>
      <c r="Q227" s="472">
        <v>0.14000000000000001</v>
      </c>
      <c r="R227" s="587">
        <v>0.13750000000000001</v>
      </c>
      <c r="S227" s="587">
        <v>0.1275</v>
      </c>
      <c r="T227" s="587">
        <v>0.12</v>
      </c>
      <c r="U227" s="583">
        <v>0</v>
      </c>
      <c r="V227" s="583">
        <v>0</v>
      </c>
      <c r="W227" s="583">
        <v>0</v>
      </c>
      <c r="X227" s="583">
        <v>0</v>
      </c>
      <c r="Y227" s="583">
        <v>0</v>
      </c>
      <c r="Z227" s="583">
        <v>0</v>
      </c>
      <c r="AA227" s="583">
        <v>0</v>
      </c>
      <c r="AB227" s="584">
        <f t="shared" si="75"/>
        <v>5.625</v>
      </c>
      <c r="AC227" s="1043">
        <f t="shared" si="76"/>
        <v>9.0909090909090828</v>
      </c>
      <c r="AD227" s="1043">
        <f t="shared" si="77"/>
        <v>10.000000000000009</v>
      </c>
      <c r="AE227" s="1043">
        <f t="shared" si="78"/>
        <v>7.1428571428571397</v>
      </c>
      <c r="AF227" s="1043">
        <f t="shared" si="79"/>
        <v>7.6923076923077094</v>
      </c>
      <c r="AG227" s="1043">
        <f t="shared" si="80"/>
        <v>8.3333333333333481</v>
      </c>
      <c r="AH227" s="1043">
        <f t="shared" si="81"/>
        <v>9.0909090909090828</v>
      </c>
      <c r="AI227" s="1043">
        <f t="shared" si="82"/>
        <v>4.7619047619047672</v>
      </c>
      <c r="AJ227" s="1043">
        <f t="shared" si="83"/>
        <v>49.999999999999979</v>
      </c>
      <c r="AK227" s="1043">
        <f t="shared" si="84"/>
        <v>100</v>
      </c>
      <c r="AL227" s="1043">
        <f t="shared" si="85"/>
        <v>0</v>
      </c>
      <c r="AM227" s="1043">
        <f t="shared" si="86"/>
        <v>0</v>
      </c>
      <c r="AN227" s="1043">
        <f t="shared" si="87"/>
        <v>0</v>
      </c>
      <c r="AO227" s="1043">
        <f t="shared" si="88"/>
        <v>1.8181818181818299</v>
      </c>
      <c r="AP227" s="1043">
        <f t="shared" si="89"/>
        <v>7.8431372549019773</v>
      </c>
      <c r="AQ227" s="1043">
        <f t="shared" si="90"/>
        <v>6.25</v>
      </c>
      <c r="AR227" s="1043" t="str">
        <f t="shared" si="91"/>
        <v>n/a</v>
      </c>
      <c r="AS227" s="1043" t="str">
        <f t="shared" si="92"/>
        <v>n/a</v>
      </c>
      <c r="AT227" s="1043" t="str">
        <f t="shared" si="93"/>
        <v>n/a</v>
      </c>
      <c r="AU227" s="1043" t="str">
        <f t="shared" si="94"/>
        <v>n/a</v>
      </c>
      <c r="AV227" s="1043" t="str">
        <f t="shared" si="95"/>
        <v>n/a</v>
      </c>
      <c r="AW227" s="1043" t="str">
        <f t="shared" si="96"/>
        <v>n/a</v>
      </c>
      <c r="AX227" s="1043" t="str">
        <f t="shared" si="97"/>
        <v>n/a</v>
      </c>
      <c r="AY227" s="1043">
        <f t="shared" si="98"/>
        <v>14.801569345686996</v>
      </c>
      <c r="AZ227" s="1043">
        <f t="shared" si="99"/>
        <v>26.43751082957715</v>
      </c>
    </row>
    <row r="228" spans="1:52" ht="11.25" customHeight="1" x14ac:dyDescent="0.2">
      <c r="A228" s="540" t="s">
        <v>5295</v>
      </c>
      <c r="B228" s="820" t="s">
        <v>5288</v>
      </c>
      <c r="C228" s="581">
        <v>0.58000000000000007</v>
      </c>
      <c r="D228" s="581">
        <v>0.42000000000000004</v>
      </c>
      <c r="E228" s="581">
        <v>0.31</v>
      </c>
      <c r="F228" s="460">
        <v>0.2</v>
      </c>
      <c r="G228" s="483">
        <v>0.15</v>
      </c>
      <c r="H228" s="498">
        <v>0.15</v>
      </c>
      <c r="I228" s="498">
        <v>0.15</v>
      </c>
      <c r="J228" s="498">
        <v>0.15</v>
      </c>
      <c r="K228" s="498">
        <v>0.15</v>
      </c>
      <c r="L228" s="1004"/>
      <c r="M228" s="498">
        <v>0.15</v>
      </c>
      <c r="N228" s="459">
        <v>0.15</v>
      </c>
      <c r="O228" s="1036"/>
      <c r="P228" s="490">
        <v>0.1</v>
      </c>
      <c r="Q228" s="985">
        <v>0</v>
      </c>
      <c r="R228" s="583">
        <v>0.22499999999999998</v>
      </c>
      <c r="S228" s="587">
        <v>0.52499999999999991</v>
      </c>
      <c r="T228" s="587">
        <v>0.16</v>
      </c>
      <c r="U228" s="499">
        <v>0.05</v>
      </c>
      <c r="V228" s="587">
        <v>7.4999999999999997E-2</v>
      </c>
      <c r="W228" s="499">
        <v>0</v>
      </c>
      <c r="X228" s="499">
        <v>0</v>
      </c>
      <c r="Y228" s="499">
        <v>0</v>
      </c>
      <c r="Z228" s="499">
        <v>0</v>
      </c>
      <c r="AA228" s="499">
        <v>0</v>
      </c>
      <c r="AB228" s="584">
        <f t="shared" si="75"/>
        <v>3.6949999999999998</v>
      </c>
      <c r="AC228" s="1043">
        <f t="shared" si="76"/>
        <v>38.095238095238095</v>
      </c>
      <c r="AD228" s="1043">
        <f t="shared" si="77"/>
        <v>35.48387096774195</v>
      </c>
      <c r="AE228" s="1043">
        <f t="shared" si="78"/>
        <v>54.999999999999986</v>
      </c>
      <c r="AF228" s="1043">
        <f t="shared" si="79"/>
        <v>33.33333333333335</v>
      </c>
      <c r="AG228" s="1043">
        <f t="shared" si="80"/>
        <v>0</v>
      </c>
      <c r="AH228" s="1043">
        <f t="shared" si="81"/>
        <v>0</v>
      </c>
      <c r="AI228" s="1043">
        <f t="shared" si="82"/>
        <v>0</v>
      </c>
      <c r="AJ228" s="1043">
        <f t="shared" si="83"/>
        <v>0</v>
      </c>
      <c r="AK228" s="1043">
        <f t="shared" si="84"/>
        <v>0</v>
      </c>
      <c r="AL228" s="1043">
        <f t="shared" si="85"/>
        <v>0</v>
      </c>
      <c r="AM228" s="1043">
        <f t="shared" si="86"/>
        <v>49.999999999999979</v>
      </c>
      <c r="AN228" s="1043" t="str">
        <f t="shared" si="87"/>
        <v>n/a</v>
      </c>
      <c r="AO228" s="1043">
        <f t="shared" si="88"/>
        <v>-100</v>
      </c>
      <c r="AP228" s="1043">
        <f t="shared" si="89"/>
        <v>-57.142857142857139</v>
      </c>
      <c r="AQ228" s="1043">
        <f t="shared" si="90"/>
        <v>228.12499999999994</v>
      </c>
      <c r="AR228" s="1043">
        <f t="shared" si="91"/>
        <v>219.99999999999997</v>
      </c>
      <c r="AS228" s="1043">
        <f t="shared" si="92"/>
        <v>-33.333333333333329</v>
      </c>
      <c r="AT228" s="1043" t="str">
        <f t="shared" si="93"/>
        <v>n/a</v>
      </c>
      <c r="AU228" s="1043" t="str">
        <f t="shared" si="94"/>
        <v>n/a</v>
      </c>
      <c r="AV228" s="1043" t="str">
        <f t="shared" si="95"/>
        <v>n/a</v>
      </c>
      <c r="AW228" s="1043" t="str">
        <f t="shared" si="96"/>
        <v>n/a</v>
      </c>
      <c r="AX228" s="1043" t="str">
        <f t="shared" si="97"/>
        <v>n/a</v>
      </c>
      <c r="AY228" s="1043">
        <f t="shared" si="98"/>
        <v>29.347578245007679</v>
      </c>
      <c r="AZ228" s="1043">
        <f t="shared" si="99"/>
        <v>85.78399642999068</v>
      </c>
    </row>
    <row r="229" spans="1:52" ht="11.25" customHeight="1" x14ac:dyDescent="0.2">
      <c r="A229" s="1016" t="s">
        <v>5281</v>
      </c>
      <c r="B229" s="805" t="s">
        <v>5282</v>
      </c>
      <c r="C229" s="581">
        <v>0.78</v>
      </c>
      <c r="D229" s="581">
        <v>0.72</v>
      </c>
      <c r="E229" s="581">
        <v>0.45999999999999996</v>
      </c>
      <c r="F229" s="460">
        <v>0.38000000000000006</v>
      </c>
      <c r="G229" s="1104">
        <v>0.32</v>
      </c>
      <c r="H229" s="503">
        <v>0.32</v>
      </c>
      <c r="I229" s="503">
        <v>0.32</v>
      </c>
      <c r="J229" s="503">
        <v>0.32</v>
      </c>
      <c r="K229" s="503">
        <v>0.32</v>
      </c>
      <c r="L229" s="1046"/>
      <c r="M229" s="503">
        <v>0.32</v>
      </c>
      <c r="N229" s="1047">
        <v>0.32</v>
      </c>
      <c r="O229" s="1046"/>
      <c r="P229" s="1034">
        <v>0.32</v>
      </c>
      <c r="Q229" s="1034">
        <v>0.43</v>
      </c>
      <c r="R229" s="455">
        <v>0.76</v>
      </c>
      <c r="S229" s="456">
        <v>0.76</v>
      </c>
      <c r="T229" s="456">
        <v>0.73</v>
      </c>
      <c r="U229" s="456">
        <v>0.69000000000000006</v>
      </c>
      <c r="V229" s="456">
        <v>0.64666666666666672</v>
      </c>
      <c r="W229" s="456">
        <v>0.61999999999999988</v>
      </c>
      <c r="X229" s="456">
        <v>0.59333333333333338</v>
      </c>
      <c r="Y229" s="456">
        <v>0.58666666666666678</v>
      </c>
      <c r="Z229" s="456">
        <v>0.3955333333333334</v>
      </c>
      <c r="AA229" s="456">
        <v>0.2933311111111111</v>
      </c>
      <c r="AB229" s="584">
        <f t="shared" si="75"/>
        <v>11.405531111111108</v>
      </c>
      <c r="AC229" s="1043">
        <f t="shared" si="76"/>
        <v>8.3333333333333481</v>
      </c>
      <c r="AD229" s="1043">
        <f t="shared" si="77"/>
        <v>56.521739130434788</v>
      </c>
      <c r="AE229" s="1043">
        <f t="shared" si="78"/>
        <v>21.052631578947345</v>
      </c>
      <c r="AF229" s="1043">
        <f t="shared" si="79"/>
        <v>18.750000000000021</v>
      </c>
      <c r="AG229" s="1043">
        <f t="shared" si="80"/>
        <v>0</v>
      </c>
      <c r="AH229" s="1043">
        <f t="shared" si="81"/>
        <v>0</v>
      </c>
      <c r="AI229" s="1043">
        <f t="shared" si="82"/>
        <v>0</v>
      </c>
      <c r="AJ229" s="1043">
        <f t="shared" si="83"/>
        <v>0</v>
      </c>
      <c r="AK229" s="1043">
        <f t="shared" si="84"/>
        <v>0</v>
      </c>
      <c r="AL229" s="1043">
        <f t="shared" si="85"/>
        <v>0</v>
      </c>
      <c r="AM229" s="1043">
        <f t="shared" si="86"/>
        <v>0</v>
      </c>
      <c r="AN229" s="1043">
        <f t="shared" si="87"/>
        <v>-25.581395348837212</v>
      </c>
      <c r="AO229" s="1043">
        <f t="shared" si="88"/>
        <v>-43.421052631578952</v>
      </c>
      <c r="AP229" s="1043">
        <f t="shared" si="89"/>
        <v>0</v>
      </c>
      <c r="AQ229" s="1043">
        <f t="shared" si="90"/>
        <v>4.1095890410958846</v>
      </c>
      <c r="AR229" s="1043">
        <f t="shared" si="91"/>
        <v>5.7971014492753437</v>
      </c>
      <c r="AS229" s="1043">
        <f t="shared" si="92"/>
        <v>6.7010309278350499</v>
      </c>
      <c r="AT229" s="1043">
        <f t="shared" si="93"/>
        <v>4.3010752688172227</v>
      </c>
      <c r="AU229" s="1043">
        <f t="shared" si="94"/>
        <v>4.4943820224718767</v>
      </c>
      <c r="AV229" s="1043">
        <f t="shared" si="95"/>
        <v>1.1363636363636243</v>
      </c>
      <c r="AW229" s="1043">
        <f t="shared" si="96"/>
        <v>48.322939490982655</v>
      </c>
      <c r="AX229" s="1043">
        <f t="shared" si="97"/>
        <v>34.841930620686547</v>
      </c>
      <c r="AY229" s="1043">
        <f t="shared" si="98"/>
        <v>6.6072576599921602</v>
      </c>
      <c r="AZ229" s="1043">
        <f t="shared" si="99"/>
        <v>21.06989459743356</v>
      </c>
    </row>
    <row r="230" spans="1:52" ht="11.25" customHeight="1" x14ac:dyDescent="0.2">
      <c r="A230" s="1003" t="s">
        <v>5313</v>
      </c>
      <c r="B230" s="468" t="s">
        <v>5306</v>
      </c>
      <c r="C230" s="581">
        <v>0.31000000000000005</v>
      </c>
      <c r="D230" s="581">
        <v>0.2</v>
      </c>
      <c r="E230" s="581">
        <v>0.14000000000000001</v>
      </c>
      <c r="F230" s="460">
        <v>0.03</v>
      </c>
      <c r="G230" s="480">
        <v>0</v>
      </c>
      <c r="H230" s="498">
        <v>0</v>
      </c>
      <c r="I230" s="498">
        <v>0</v>
      </c>
      <c r="J230" s="498">
        <v>0</v>
      </c>
      <c r="K230" s="498">
        <v>0</v>
      </c>
      <c r="L230" s="1004"/>
      <c r="M230" s="498">
        <v>0</v>
      </c>
      <c r="N230" s="501">
        <v>0</v>
      </c>
      <c r="O230" s="1004"/>
      <c r="P230" s="985">
        <v>0</v>
      </c>
      <c r="Q230" s="985">
        <v>2.1</v>
      </c>
      <c r="R230" s="499">
        <v>4.2</v>
      </c>
      <c r="S230" s="499">
        <v>4.2</v>
      </c>
      <c r="T230" s="499">
        <v>4.2</v>
      </c>
      <c r="U230" s="587">
        <v>4.2</v>
      </c>
      <c r="V230" s="587">
        <v>3.6</v>
      </c>
      <c r="W230" s="587">
        <v>3.3</v>
      </c>
      <c r="X230" s="587">
        <v>3</v>
      </c>
      <c r="Y230" s="587">
        <v>2.6</v>
      </c>
      <c r="Z230" s="587">
        <v>2.2000000000000002</v>
      </c>
      <c r="AA230" s="587">
        <v>1.8</v>
      </c>
      <c r="AB230" s="584">
        <f t="shared" si="75"/>
        <v>36.08</v>
      </c>
      <c r="AC230" s="1043">
        <f t="shared" si="76"/>
        <v>55.000000000000028</v>
      </c>
      <c r="AD230" s="1043">
        <f t="shared" si="77"/>
        <v>42.857142857142861</v>
      </c>
      <c r="AE230" s="1043">
        <f t="shared" si="78"/>
        <v>366.66666666666669</v>
      </c>
      <c r="AF230" s="1043" t="str">
        <f t="shared" si="79"/>
        <v>n/a</v>
      </c>
      <c r="AG230" s="1043" t="str">
        <f t="shared" si="80"/>
        <v>n/a</v>
      </c>
      <c r="AH230" s="1043" t="str">
        <f t="shared" si="81"/>
        <v>n/a</v>
      </c>
      <c r="AI230" s="1043" t="str">
        <f t="shared" si="82"/>
        <v>n/a</v>
      </c>
      <c r="AJ230" s="1043" t="str">
        <f t="shared" si="83"/>
        <v>n/a</v>
      </c>
      <c r="AK230" s="1043" t="str">
        <f t="shared" si="84"/>
        <v>n/a</v>
      </c>
      <c r="AL230" s="1043" t="str">
        <f t="shared" si="85"/>
        <v>n/a</v>
      </c>
      <c r="AM230" s="1043" t="str">
        <f t="shared" si="86"/>
        <v>n/a</v>
      </c>
      <c r="AN230" s="1043">
        <f t="shared" si="87"/>
        <v>-100</v>
      </c>
      <c r="AO230" s="1043">
        <f t="shared" si="88"/>
        <v>-50</v>
      </c>
      <c r="AP230" s="1043">
        <f t="shared" si="89"/>
        <v>0</v>
      </c>
      <c r="AQ230" s="1043">
        <f t="shared" si="90"/>
        <v>0</v>
      </c>
      <c r="AR230" s="1043">
        <f t="shared" si="91"/>
        <v>0</v>
      </c>
      <c r="AS230" s="1043">
        <f t="shared" si="92"/>
        <v>16.666666666666675</v>
      </c>
      <c r="AT230" s="1043">
        <f t="shared" si="93"/>
        <v>9.0909090909091042</v>
      </c>
      <c r="AU230" s="1043">
        <f t="shared" si="94"/>
        <v>9.9999999999999858</v>
      </c>
      <c r="AV230" s="1043">
        <f t="shared" si="95"/>
        <v>15.384615384615374</v>
      </c>
      <c r="AW230" s="1043">
        <f t="shared" si="96"/>
        <v>18.181818181818166</v>
      </c>
      <c r="AX230" s="1043">
        <f t="shared" si="97"/>
        <v>22.222222222222232</v>
      </c>
      <c r="AY230" s="1043">
        <f t="shared" si="98"/>
        <v>29.005002933574367</v>
      </c>
      <c r="AZ230" s="1043">
        <f t="shared" si="99"/>
        <v>104.34765519283226</v>
      </c>
    </row>
    <row r="231" spans="1:52" ht="11.25" customHeight="1" x14ac:dyDescent="0.2">
      <c r="A231" s="448" t="s">
        <v>1138</v>
      </c>
      <c r="B231" s="820" t="s">
        <v>1139</v>
      </c>
      <c r="C231" s="581">
        <v>0.53</v>
      </c>
      <c r="D231" s="581">
        <v>0.48</v>
      </c>
      <c r="E231" s="581">
        <v>0.45</v>
      </c>
      <c r="F231" s="460">
        <v>0.41</v>
      </c>
      <c r="G231" s="480">
        <v>0.4</v>
      </c>
      <c r="H231" s="581">
        <v>0.32</v>
      </c>
      <c r="I231" s="581">
        <v>0.182</v>
      </c>
      <c r="J231" s="581">
        <v>0.12</v>
      </c>
      <c r="K231" s="581">
        <v>0.11</v>
      </c>
      <c r="L231" s="888"/>
      <c r="M231" s="581">
        <v>0.104</v>
      </c>
      <c r="N231" s="585">
        <v>0</v>
      </c>
      <c r="O231" s="888"/>
      <c r="P231" s="582">
        <v>0</v>
      </c>
      <c r="Q231" s="582">
        <v>0</v>
      </c>
      <c r="R231" s="583">
        <v>0</v>
      </c>
      <c r="S231" s="583">
        <v>0</v>
      </c>
      <c r="T231" s="583">
        <v>0</v>
      </c>
      <c r="U231" s="583">
        <v>0</v>
      </c>
      <c r="V231" s="583">
        <v>0</v>
      </c>
      <c r="W231" s="583">
        <v>0</v>
      </c>
      <c r="X231" s="583">
        <v>0</v>
      </c>
      <c r="Y231" s="583">
        <v>0</v>
      </c>
      <c r="Z231" s="583">
        <v>0</v>
      </c>
      <c r="AA231" s="583">
        <v>0</v>
      </c>
      <c r="AB231" s="584">
        <f t="shared" si="75"/>
        <v>3.1059999999999999</v>
      </c>
      <c r="AC231" s="1043">
        <f t="shared" si="76"/>
        <v>10.416666666666675</v>
      </c>
      <c r="AD231" s="1043">
        <f t="shared" si="77"/>
        <v>6.6666666666666652</v>
      </c>
      <c r="AE231" s="1043">
        <f t="shared" si="78"/>
        <v>9.7560975609756184</v>
      </c>
      <c r="AF231" s="1043">
        <f t="shared" si="79"/>
        <v>2.4999999999999911</v>
      </c>
      <c r="AG231" s="1043">
        <f t="shared" si="80"/>
        <v>25</v>
      </c>
      <c r="AH231" s="1043">
        <f t="shared" si="81"/>
        <v>75.824175824175839</v>
      </c>
      <c r="AI231" s="1043">
        <f t="shared" si="82"/>
        <v>51.666666666666657</v>
      </c>
      <c r="AJ231" s="1043">
        <f t="shared" si="83"/>
        <v>9.0909090909090828</v>
      </c>
      <c r="AK231" s="1043">
        <f t="shared" si="84"/>
        <v>5.7692307692307709</v>
      </c>
      <c r="AL231" s="1043" t="str">
        <f t="shared" si="85"/>
        <v>n/a</v>
      </c>
      <c r="AM231" s="1043" t="str">
        <f t="shared" si="86"/>
        <v>n/a</v>
      </c>
      <c r="AN231" s="1043" t="str">
        <f t="shared" si="87"/>
        <v>n/a</v>
      </c>
      <c r="AO231" s="1043" t="str">
        <f t="shared" si="88"/>
        <v>n/a</v>
      </c>
      <c r="AP231" s="1043" t="str">
        <f t="shared" si="89"/>
        <v>n/a</v>
      </c>
      <c r="AQ231" s="1043" t="str">
        <f t="shared" si="90"/>
        <v>n/a</v>
      </c>
      <c r="AR231" s="1043" t="str">
        <f t="shared" si="91"/>
        <v>n/a</v>
      </c>
      <c r="AS231" s="1043" t="str">
        <f t="shared" si="92"/>
        <v>n/a</v>
      </c>
      <c r="AT231" s="1043" t="str">
        <f t="shared" si="93"/>
        <v>n/a</v>
      </c>
      <c r="AU231" s="1043" t="str">
        <f t="shared" si="94"/>
        <v>n/a</v>
      </c>
      <c r="AV231" s="1043" t="str">
        <f t="shared" si="95"/>
        <v>n/a</v>
      </c>
      <c r="AW231" s="1043" t="str">
        <f t="shared" si="96"/>
        <v>n/a</v>
      </c>
      <c r="AX231" s="1043" t="str">
        <f t="shared" si="97"/>
        <v>n/a</v>
      </c>
      <c r="AY231" s="1043">
        <f t="shared" si="98"/>
        <v>21.854490360587924</v>
      </c>
      <c r="AZ231" s="1043">
        <f t="shared" si="99"/>
        <v>25.287083718389404</v>
      </c>
    </row>
    <row r="232" spans="1:52" ht="11.25" customHeight="1" x14ac:dyDescent="0.2">
      <c r="A232" s="821" t="s">
        <v>1155</v>
      </c>
      <c r="B232" s="820" t="s">
        <v>1156</v>
      </c>
      <c r="C232" s="581">
        <v>1.04</v>
      </c>
      <c r="D232" s="581">
        <v>1</v>
      </c>
      <c r="E232" s="581">
        <v>0.96</v>
      </c>
      <c r="F232" s="460">
        <v>0.78</v>
      </c>
      <c r="G232" s="460">
        <v>0.67999999999999994</v>
      </c>
      <c r="H232" s="581">
        <v>0.6</v>
      </c>
      <c r="I232" s="581">
        <v>0.54</v>
      </c>
      <c r="J232" s="581">
        <v>0.5</v>
      </c>
      <c r="K232" s="581">
        <v>0.48</v>
      </c>
      <c r="L232" s="888"/>
      <c r="M232" s="581">
        <v>0.43</v>
      </c>
      <c r="N232" s="585">
        <v>0.4</v>
      </c>
      <c r="O232" s="888"/>
      <c r="P232" s="582">
        <v>0.4</v>
      </c>
      <c r="Q232" s="582">
        <v>0.3</v>
      </c>
      <c r="R232" s="587">
        <v>1.1200000000000001</v>
      </c>
      <c r="S232" s="587">
        <v>1.08</v>
      </c>
      <c r="T232" s="587">
        <v>1.04</v>
      </c>
      <c r="U232" s="587">
        <v>1.02</v>
      </c>
      <c r="V232" s="583">
        <v>1</v>
      </c>
      <c r="W232" s="583">
        <v>1</v>
      </c>
      <c r="X232" s="587">
        <v>1</v>
      </c>
      <c r="Y232" s="587">
        <v>0.92</v>
      </c>
      <c r="Z232" s="583">
        <v>0.91</v>
      </c>
      <c r="AA232" s="587">
        <v>0.93</v>
      </c>
      <c r="AB232" s="584">
        <f t="shared" si="75"/>
        <v>18.130000000000003</v>
      </c>
      <c r="AC232" s="1043">
        <f t="shared" si="76"/>
        <v>4.0000000000000036</v>
      </c>
      <c r="AD232" s="1043">
        <f t="shared" si="77"/>
        <v>4.1666666666666741</v>
      </c>
      <c r="AE232" s="1043">
        <f t="shared" si="78"/>
        <v>23.076923076923062</v>
      </c>
      <c r="AF232" s="1043">
        <f t="shared" si="79"/>
        <v>14.705882352941192</v>
      </c>
      <c r="AG232" s="1043">
        <f t="shared" si="80"/>
        <v>13.33333333333333</v>
      </c>
      <c r="AH232" s="1043">
        <f t="shared" si="81"/>
        <v>11.111111111111093</v>
      </c>
      <c r="AI232" s="1043">
        <f t="shared" si="82"/>
        <v>8.0000000000000071</v>
      </c>
      <c r="AJ232" s="1043">
        <f t="shared" si="83"/>
        <v>4.1666666666666741</v>
      </c>
      <c r="AK232" s="1043">
        <f t="shared" si="84"/>
        <v>11.627906976744185</v>
      </c>
      <c r="AL232" s="1043">
        <f t="shared" si="85"/>
        <v>7.4999999999999956</v>
      </c>
      <c r="AM232" s="1043">
        <f t="shared" si="86"/>
        <v>0</v>
      </c>
      <c r="AN232" s="1043">
        <f t="shared" si="87"/>
        <v>33.33333333333335</v>
      </c>
      <c r="AO232" s="1043">
        <f t="shared" si="88"/>
        <v>-73.214285714285722</v>
      </c>
      <c r="AP232" s="1043">
        <f t="shared" si="89"/>
        <v>3.7037037037036979</v>
      </c>
      <c r="AQ232" s="1043">
        <f t="shared" si="90"/>
        <v>3.8461538461538547</v>
      </c>
      <c r="AR232" s="1043">
        <f t="shared" si="91"/>
        <v>1.9607843137254832</v>
      </c>
      <c r="AS232" s="1043">
        <f t="shared" si="92"/>
        <v>2.0000000000000018</v>
      </c>
      <c r="AT232" s="1043">
        <f t="shared" si="93"/>
        <v>0</v>
      </c>
      <c r="AU232" s="1043">
        <f t="shared" si="94"/>
        <v>0</v>
      </c>
      <c r="AV232" s="1043">
        <f t="shared" si="95"/>
        <v>8.6956521739130377</v>
      </c>
      <c r="AW232" s="1043">
        <f t="shared" si="96"/>
        <v>1.098901098901095</v>
      </c>
      <c r="AX232" s="1043">
        <f t="shared" si="97"/>
        <v>-2.1505376344086002</v>
      </c>
      <c r="AY232" s="1043">
        <f t="shared" si="98"/>
        <v>3.6800997866101102</v>
      </c>
      <c r="AZ232" s="1043">
        <f t="shared" si="99"/>
        <v>19.083173727118577</v>
      </c>
    </row>
    <row r="233" spans="1:52" ht="11.25" customHeight="1" x14ac:dyDescent="0.2">
      <c r="A233" s="540" t="s">
        <v>4596</v>
      </c>
      <c r="B233" s="820" t="s">
        <v>4589</v>
      </c>
      <c r="C233" s="581">
        <v>0.45500000000000002</v>
      </c>
      <c r="D233" s="581">
        <v>0.44</v>
      </c>
      <c r="E233" s="581">
        <v>0.4</v>
      </c>
      <c r="F233" s="460">
        <v>0.35000000000000003</v>
      </c>
      <c r="G233" s="460">
        <v>0.32</v>
      </c>
      <c r="H233" s="498">
        <v>0.28000000000000003</v>
      </c>
      <c r="I233" s="498">
        <v>0.28000000000000003</v>
      </c>
      <c r="J233" s="581">
        <v>0.28000000000000003</v>
      </c>
      <c r="K233" s="581">
        <v>0.22999999999999998</v>
      </c>
      <c r="L233" s="1036"/>
      <c r="M233" s="581">
        <v>0.18000000000000002</v>
      </c>
      <c r="N233" s="459">
        <v>0.12</v>
      </c>
      <c r="O233" s="517"/>
      <c r="P233" s="985">
        <v>0.06</v>
      </c>
      <c r="Q233" s="985">
        <v>0.18</v>
      </c>
      <c r="R233" s="499">
        <v>0.68</v>
      </c>
      <c r="S233" s="499">
        <v>0.68</v>
      </c>
      <c r="T233" s="587">
        <v>0.68</v>
      </c>
      <c r="U233" s="587">
        <v>0.66500000000000004</v>
      </c>
      <c r="V233" s="587">
        <v>0.64500000000000002</v>
      </c>
      <c r="W233" s="587">
        <v>0.625</v>
      </c>
      <c r="X233" s="587">
        <v>0.60499999999999998</v>
      </c>
      <c r="Y233" s="587">
        <v>0.58499999999999996</v>
      </c>
      <c r="Z233" s="587">
        <v>0.56500000000000006</v>
      </c>
      <c r="AA233" s="587">
        <v>0.51500000000000001</v>
      </c>
      <c r="AB233" s="584">
        <f t="shared" si="75"/>
        <v>9.8200000000000021</v>
      </c>
      <c r="AC233" s="1043">
        <f t="shared" si="76"/>
        <v>3.4090909090909172</v>
      </c>
      <c r="AD233" s="1043">
        <f t="shared" si="77"/>
        <v>9.9999999999999858</v>
      </c>
      <c r="AE233" s="1043">
        <f t="shared" si="78"/>
        <v>14.285714285714279</v>
      </c>
      <c r="AF233" s="1043">
        <f t="shared" si="79"/>
        <v>9.375</v>
      </c>
      <c r="AG233" s="1043">
        <f t="shared" si="80"/>
        <v>14.285714285714279</v>
      </c>
      <c r="AH233" s="1043">
        <f t="shared" si="81"/>
        <v>0</v>
      </c>
      <c r="AI233" s="1043">
        <f t="shared" si="82"/>
        <v>0</v>
      </c>
      <c r="AJ233" s="1043">
        <f t="shared" si="83"/>
        <v>21.739130434782638</v>
      </c>
      <c r="AK233" s="1043">
        <f t="shared" si="84"/>
        <v>27.777777777777747</v>
      </c>
      <c r="AL233" s="1043">
        <f t="shared" si="85"/>
        <v>50.000000000000021</v>
      </c>
      <c r="AM233" s="1043">
        <f t="shared" si="86"/>
        <v>100</v>
      </c>
      <c r="AN233" s="1043">
        <f t="shared" si="87"/>
        <v>-66.666666666666671</v>
      </c>
      <c r="AO233" s="1043">
        <f t="shared" si="88"/>
        <v>-73.529411764705884</v>
      </c>
      <c r="AP233" s="1043">
        <f t="shared" si="89"/>
        <v>0</v>
      </c>
      <c r="AQ233" s="1043">
        <f t="shared" si="90"/>
        <v>0</v>
      </c>
      <c r="AR233" s="1043">
        <f t="shared" si="91"/>
        <v>2.2556390977443552</v>
      </c>
      <c r="AS233" s="1043">
        <f t="shared" si="92"/>
        <v>3.1007751937984551</v>
      </c>
      <c r="AT233" s="1043">
        <f t="shared" si="93"/>
        <v>3.2000000000000028</v>
      </c>
      <c r="AU233" s="1043">
        <f t="shared" si="94"/>
        <v>3.3057851239669533</v>
      </c>
      <c r="AV233" s="1043">
        <f t="shared" si="95"/>
        <v>3.4188034188034289</v>
      </c>
      <c r="AW233" s="1043">
        <f t="shared" si="96"/>
        <v>3.5398230088495408</v>
      </c>
      <c r="AX233" s="1043">
        <f t="shared" si="97"/>
        <v>9.7087378640776869</v>
      </c>
      <c r="AY233" s="1043">
        <f t="shared" si="98"/>
        <v>6.3275414985885332</v>
      </c>
      <c r="AZ233" s="1043">
        <f t="shared" si="99"/>
        <v>33.435372809919386</v>
      </c>
    </row>
    <row r="234" spans="1:52" ht="11.25" customHeight="1" x14ac:dyDescent="0.2">
      <c r="A234" s="540" t="s">
        <v>4592</v>
      </c>
      <c r="B234" s="820" t="s">
        <v>4585</v>
      </c>
      <c r="C234" s="581">
        <v>1.17</v>
      </c>
      <c r="D234" s="581">
        <v>1.08</v>
      </c>
      <c r="E234" s="581">
        <v>1.02</v>
      </c>
      <c r="F234" s="460">
        <v>0.90999999999999992</v>
      </c>
      <c r="G234" s="460">
        <v>0.77</v>
      </c>
      <c r="H234" s="581">
        <v>0.56499999999999995</v>
      </c>
      <c r="I234" s="498">
        <v>0</v>
      </c>
      <c r="J234" s="498">
        <v>0</v>
      </c>
      <c r="K234" s="498">
        <v>0</v>
      </c>
      <c r="L234" s="1004"/>
      <c r="M234" s="498">
        <v>0</v>
      </c>
      <c r="N234" s="501">
        <v>0</v>
      </c>
      <c r="O234" s="1004"/>
      <c r="P234" s="985">
        <v>0</v>
      </c>
      <c r="Q234" s="985">
        <v>0</v>
      </c>
      <c r="R234" s="499">
        <v>0</v>
      </c>
      <c r="S234" s="499">
        <v>0</v>
      </c>
      <c r="T234" s="499">
        <v>0</v>
      </c>
      <c r="U234" s="499">
        <v>0</v>
      </c>
      <c r="V234" s="499">
        <v>0</v>
      </c>
      <c r="W234" s="499">
        <v>0</v>
      </c>
      <c r="X234" s="499">
        <v>0</v>
      </c>
      <c r="Y234" s="499">
        <v>0</v>
      </c>
      <c r="Z234" s="499">
        <v>0</v>
      </c>
      <c r="AA234" s="499">
        <v>0</v>
      </c>
      <c r="AB234" s="584">
        <f t="shared" si="75"/>
        <v>5.5149999999999988</v>
      </c>
      <c r="AC234" s="1043">
        <f t="shared" si="76"/>
        <v>8.333333333333325</v>
      </c>
      <c r="AD234" s="1043">
        <f t="shared" si="77"/>
        <v>5.8823529411764719</v>
      </c>
      <c r="AE234" s="1043">
        <f t="shared" si="78"/>
        <v>12.087912087912089</v>
      </c>
      <c r="AF234" s="1043">
        <f t="shared" si="79"/>
        <v>18.181818181818166</v>
      </c>
      <c r="AG234" s="1043">
        <f t="shared" si="80"/>
        <v>36.283185840707979</v>
      </c>
      <c r="AH234" s="1043" t="str">
        <f t="shared" si="81"/>
        <v>n/a</v>
      </c>
      <c r="AI234" s="1043" t="str">
        <f t="shared" si="82"/>
        <v>n/a</v>
      </c>
      <c r="AJ234" s="1043" t="str">
        <f t="shared" si="83"/>
        <v>n/a</v>
      </c>
      <c r="AK234" s="1043" t="str">
        <f t="shared" si="84"/>
        <v>n/a</v>
      </c>
      <c r="AL234" s="1043" t="str">
        <f t="shared" si="85"/>
        <v>n/a</v>
      </c>
      <c r="AM234" s="1043" t="str">
        <f t="shared" si="86"/>
        <v>n/a</v>
      </c>
      <c r="AN234" s="1043" t="str">
        <f t="shared" si="87"/>
        <v>n/a</v>
      </c>
      <c r="AO234" s="1043" t="str">
        <f t="shared" si="88"/>
        <v>n/a</v>
      </c>
      <c r="AP234" s="1043" t="str">
        <f t="shared" si="89"/>
        <v>n/a</v>
      </c>
      <c r="AQ234" s="1043" t="str">
        <f t="shared" si="90"/>
        <v>n/a</v>
      </c>
      <c r="AR234" s="1043" t="str">
        <f t="shared" si="91"/>
        <v>n/a</v>
      </c>
      <c r="AS234" s="1043" t="str">
        <f t="shared" si="92"/>
        <v>n/a</v>
      </c>
      <c r="AT234" s="1043" t="str">
        <f t="shared" si="93"/>
        <v>n/a</v>
      </c>
      <c r="AU234" s="1043" t="str">
        <f t="shared" si="94"/>
        <v>n/a</v>
      </c>
      <c r="AV234" s="1043" t="str">
        <f t="shared" si="95"/>
        <v>n/a</v>
      </c>
      <c r="AW234" s="1043" t="str">
        <f t="shared" si="96"/>
        <v>n/a</v>
      </c>
      <c r="AX234" s="1043" t="str">
        <f t="shared" si="97"/>
        <v>n/a</v>
      </c>
      <c r="AY234" s="1043">
        <f t="shared" si="98"/>
        <v>16.153720476989605</v>
      </c>
      <c r="AZ234" s="1043">
        <f t="shared" si="99"/>
        <v>12.170649121129307</v>
      </c>
    </row>
    <row r="235" spans="1:52" ht="11.25" customHeight="1" x14ac:dyDescent="0.2">
      <c r="A235" s="540" t="s">
        <v>4515</v>
      </c>
      <c r="B235" s="820" t="s">
        <v>4505</v>
      </c>
      <c r="C235" s="581">
        <v>1.27</v>
      </c>
      <c r="D235" s="581">
        <v>1.22</v>
      </c>
      <c r="E235" s="581">
        <v>1.1499999999999999</v>
      </c>
      <c r="F235" s="460">
        <v>1.1000000000000001</v>
      </c>
      <c r="G235" s="586">
        <v>0.97</v>
      </c>
      <c r="H235" s="581">
        <v>0.92749999999999999</v>
      </c>
      <c r="I235" s="498">
        <v>0</v>
      </c>
      <c r="J235" s="498">
        <v>0</v>
      </c>
      <c r="K235" s="498">
        <v>0</v>
      </c>
      <c r="L235" s="1004"/>
      <c r="M235" s="498">
        <v>0</v>
      </c>
      <c r="N235" s="501">
        <v>0</v>
      </c>
      <c r="O235" s="1004"/>
      <c r="P235" s="985">
        <v>0</v>
      </c>
      <c r="Q235" s="985">
        <v>0</v>
      </c>
      <c r="R235" s="499">
        <v>0</v>
      </c>
      <c r="S235" s="499">
        <v>0</v>
      </c>
      <c r="T235" s="499">
        <v>0</v>
      </c>
      <c r="U235" s="499">
        <v>0</v>
      </c>
      <c r="V235" s="499">
        <v>0</v>
      </c>
      <c r="W235" s="499">
        <v>0</v>
      </c>
      <c r="X235" s="499">
        <v>0</v>
      </c>
      <c r="Y235" s="499">
        <v>0</v>
      </c>
      <c r="Z235" s="499">
        <v>0</v>
      </c>
      <c r="AA235" s="499">
        <v>0</v>
      </c>
      <c r="AB235" s="584">
        <f t="shared" si="75"/>
        <v>6.6375000000000002</v>
      </c>
      <c r="AC235" s="1043">
        <f t="shared" si="76"/>
        <v>4.0983606557376984</v>
      </c>
      <c r="AD235" s="1043">
        <f t="shared" si="77"/>
        <v>6.0869565217391397</v>
      </c>
      <c r="AE235" s="1043">
        <f t="shared" si="78"/>
        <v>4.5454545454545192</v>
      </c>
      <c r="AF235" s="1043">
        <f t="shared" si="79"/>
        <v>13.402061855670123</v>
      </c>
      <c r="AG235" s="1043">
        <f t="shared" si="80"/>
        <v>4.5822102425876032</v>
      </c>
      <c r="AH235" s="1043" t="str">
        <f t="shared" si="81"/>
        <v>n/a</v>
      </c>
      <c r="AI235" s="1043" t="str">
        <f t="shared" si="82"/>
        <v>n/a</v>
      </c>
      <c r="AJ235" s="1043" t="str">
        <f t="shared" si="83"/>
        <v>n/a</v>
      </c>
      <c r="AK235" s="1043" t="str">
        <f t="shared" si="84"/>
        <v>n/a</v>
      </c>
      <c r="AL235" s="1043" t="str">
        <f t="shared" si="85"/>
        <v>n/a</v>
      </c>
      <c r="AM235" s="1043" t="str">
        <f t="shared" si="86"/>
        <v>n/a</v>
      </c>
      <c r="AN235" s="1043" t="str">
        <f t="shared" si="87"/>
        <v>n/a</v>
      </c>
      <c r="AO235" s="1043" t="str">
        <f t="shared" si="88"/>
        <v>n/a</v>
      </c>
      <c r="AP235" s="1043" t="str">
        <f t="shared" si="89"/>
        <v>n/a</v>
      </c>
      <c r="AQ235" s="1043" t="str">
        <f t="shared" si="90"/>
        <v>n/a</v>
      </c>
      <c r="AR235" s="1043" t="str">
        <f t="shared" si="91"/>
        <v>n/a</v>
      </c>
      <c r="AS235" s="1043" t="str">
        <f t="shared" si="92"/>
        <v>n/a</v>
      </c>
      <c r="AT235" s="1043" t="str">
        <f t="shared" si="93"/>
        <v>n/a</v>
      </c>
      <c r="AU235" s="1043" t="str">
        <f t="shared" si="94"/>
        <v>n/a</v>
      </c>
      <c r="AV235" s="1043" t="str">
        <f t="shared" si="95"/>
        <v>n/a</v>
      </c>
      <c r="AW235" s="1043" t="str">
        <f t="shared" si="96"/>
        <v>n/a</v>
      </c>
      <c r="AX235" s="1043" t="str">
        <f t="shared" si="97"/>
        <v>n/a</v>
      </c>
      <c r="AY235" s="1043">
        <f t="shared" si="98"/>
        <v>6.5430087642378165</v>
      </c>
      <c r="AZ235" s="1043">
        <f t="shared" si="99"/>
        <v>3.9072321095902725</v>
      </c>
    </row>
    <row r="236" spans="1:52" ht="11.25" customHeight="1" x14ac:dyDescent="0.2">
      <c r="A236" s="793" t="s">
        <v>4391</v>
      </c>
      <c r="B236" s="820" t="s">
        <v>4363</v>
      </c>
      <c r="C236" s="581">
        <v>1.23</v>
      </c>
      <c r="D236" s="581">
        <v>1.1399999999999999</v>
      </c>
      <c r="E236" s="460">
        <v>1.06</v>
      </c>
      <c r="F236" s="460">
        <v>0.98</v>
      </c>
      <c r="G236" s="586">
        <v>0.86</v>
      </c>
      <c r="H236" s="460">
        <v>0.76</v>
      </c>
      <c r="I236" s="460">
        <v>0.70666666666666667</v>
      </c>
      <c r="J236" s="483">
        <v>0.66666666666666663</v>
      </c>
      <c r="K236" s="483">
        <v>0.66666666666666663</v>
      </c>
      <c r="L236" s="483"/>
      <c r="M236" s="483">
        <v>0.66666666666666663</v>
      </c>
      <c r="N236" s="480">
        <v>0.66666666666666663</v>
      </c>
      <c r="O236" s="483"/>
      <c r="P236" s="502">
        <v>0.66666666666666663</v>
      </c>
      <c r="Q236" s="502">
        <v>0.66666666666666663</v>
      </c>
      <c r="R236" s="587">
        <v>0.66666666666666663</v>
      </c>
      <c r="S236" s="587">
        <v>0.62</v>
      </c>
      <c r="T236" s="587">
        <v>0.58666666666666667</v>
      </c>
      <c r="U236" s="499">
        <v>0.53333333333333333</v>
      </c>
      <c r="V236" s="499">
        <v>0.53333333333333333</v>
      </c>
      <c r="W236" s="587">
        <v>0.53333333333333333</v>
      </c>
      <c r="X236" s="587">
        <v>0.50909090909090904</v>
      </c>
      <c r="Y236" s="587">
        <v>0.47727272727272724</v>
      </c>
      <c r="Z236" s="587">
        <v>0.22727272727272727</v>
      </c>
      <c r="AA236" s="587">
        <v>0</v>
      </c>
      <c r="AB236" s="584">
        <f t="shared" si="75"/>
        <v>15.423636363636358</v>
      </c>
      <c r="AC236" s="1043">
        <f t="shared" si="76"/>
        <v>7.8947368421052655</v>
      </c>
      <c r="AD236" s="1043">
        <f t="shared" si="77"/>
        <v>7.5471698113207308</v>
      </c>
      <c r="AE236" s="1043">
        <f t="shared" si="78"/>
        <v>8.163265306122458</v>
      </c>
      <c r="AF236" s="1043">
        <f t="shared" si="79"/>
        <v>13.953488372093027</v>
      </c>
      <c r="AG236" s="1043">
        <f t="shared" si="80"/>
        <v>13.157894736842103</v>
      </c>
      <c r="AH236" s="1043">
        <f t="shared" si="81"/>
        <v>7.547169811320753</v>
      </c>
      <c r="AI236" s="1043">
        <f t="shared" si="82"/>
        <v>6.0000000000000053</v>
      </c>
      <c r="AJ236" s="1043">
        <f t="shared" si="83"/>
        <v>0</v>
      </c>
      <c r="AK236" s="1043">
        <f t="shared" si="84"/>
        <v>0</v>
      </c>
      <c r="AL236" s="1043">
        <f t="shared" si="85"/>
        <v>0</v>
      </c>
      <c r="AM236" s="1043">
        <f t="shared" si="86"/>
        <v>0</v>
      </c>
      <c r="AN236" s="1043">
        <f t="shared" si="87"/>
        <v>0</v>
      </c>
      <c r="AO236" s="1043">
        <f t="shared" si="88"/>
        <v>0</v>
      </c>
      <c r="AP236" s="1043">
        <f t="shared" si="89"/>
        <v>7.5268817204301008</v>
      </c>
      <c r="AQ236" s="1043">
        <f t="shared" si="90"/>
        <v>5.6818181818181879</v>
      </c>
      <c r="AR236" s="1043">
        <f t="shared" si="91"/>
        <v>10.000000000000009</v>
      </c>
      <c r="AS236" s="1043">
        <f t="shared" si="92"/>
        <v>0</v>
      </c>
      <c r="AT236" s="1043">
        <f t="shared" si="93"/>
        <v>0</v>
      </c>
      <c r="AU236" s="1043">
        <f t="shared" si="94"/>
        <v>4.7619047619047672</v>
      </c>
      <c r="AV236" s="1043">
        <f t="shared" si="95"/>
        <v>6.6666666666666652</v>
      </c>
      <c r="AW236" s="1043">
        <f t="shared" si="96"/>
        <v>110.00000000000001</v>
      </c>
      <c r="AX236" s="1043" t="str">
        <f t="shared" si="97"/>
        <v>n/a</v>
      </c>
      <c r="AY236" s="1043">
        <f t="shared" si="98"/>
        <v>9.9476664862201947</v>
      </c>
      <c r="AZ236" s="1043">
        <f t="shared" si="99"/>
        <v>23.371665639177344</v>
      </c>
    </row>
    <row r="237" spans="1:52" ht="11.25" customHeight="1" x14ac:dyDescent="0.2">
      <c r="A237" s="465" t="s">
        <v>570</v>
      </c>
      <c r="B237" s="805" t="s">
        <v>571</v>
      </c>
      <c r="C237" s="581">
        <v>3.23</v>
      </c>
      <c r="D237" s="581">
        <v>3.03</v>
      </c>
      <c r="E237" s="581">
        <v>2.8</v>
      </c>
      <c r="F237" s="460">
        <v>2.48</v>
      </c>
      <c r="G237" s="586">
        <v>2.1800000000000002</v>
      </c>
      <c r="H237" s="581">
        <v>1.94</v>
      </c>
      <c r="I237" s="581">
        <v>1.71</v>
      </c>
      <c r="J237" s="581">
        <v>1.52</v>
      </c>
      <c r="K237" s="581">
        <v>1.36</v>
      </c>
      <c r="L237" s="888"/>
      <c r="M237" s="581">
        <v>1.2</v>
      </c>
      <c r="N237" s="459">
        <v>1.04</v>
      </c>
      <c r="O237" s="888"/>
      <c r="P237" s="472">
        <v>0.89</v>
      </c>
      <c r="Q237" s="472">
        <v>0.78</v>
      </c>
      <c r="R237" s="587">
        <v>0.66</v>
      </c>
      <c r="S237" s="587">
        <v>0.42</v>
      </c>
      <c r="T237" s="587">
        <v>0.23</v>
      </c>
      <c r="U237" s="587">
        <v>0.2</v>
      </c>
      <c r="V237" s="587">
        <v>0.18</v>
      </c>
      <c r="W237" s="587">
        <v>0.15332999999999999</v>
      </c>
      <c r="X237" s="587">
        <v>0.12667</v>
      </c>
      <c r="Y237" s="587">
        <v>0.1</v>
      </c>
      <c r="Z237" s="587">
        <v>7.0000000000000007E-2</v>
      </c>
      <c r="AA237" s="587">
        <v>6.6669999999999993E-2</v>
      </c>
      <c r="AB237" s="584">
        <f t="shared" si="75"/>
        <v>26.366669999999999</v>
      </c>
      <c r="AC237" s="1043">
        <f t="shared" si="76"/>
        <v>6.6006600660066139</v>
      </c>
      <c r="AD237" s="1043">
        <f t="shared" si="77"/>
        <v>8.2142857142857082</v>
      </c>
      <c r="AE237" s="1043">
        <f t="shared" si="78"/>
        <v>12.903225806451601</v>
      </c>
      <c r="AF237" s="1043">
        <f t="shared" si="79"/>
        <v>13.761467889908241</v>
      </c>
      <c r="AG237" s="1043">
        <f t="shared" si="80"/>
        <v>12.371134020618557</v>
      </c>
      <c r="AH237" s="1043">
        <f t="shared" si="81"/>
        <v>13.450292397660824</v>
      </c>
      <c r="AI237" s="1043">
        <f t="shared" si="82"/>
        <v>12.5</v>
      </c>
      <c r="AJ237" s="1043">
        <f t="shared" si="83"/>
        <v>11.764705882352944</v>
      </c>
      <c r="AK237" s="1043">
        <f t="shared" si="84"/>
        <v>13.333333333333353</v>
      </c>
      <c r="AL237" s="1043">
        <f t="shared" si="85"/>
        <v>15.384615384615374</v>
      </c>
      <c r="AM237" s="1043">
        <f t="shared" si="86"/>
        <v>16.853932584269661</v>
      </c>
      <c r="AN237" s="1043">
        <f t="shared" si="87"/>
        <v>14.102564102564097</v>
      </c>
      <c r="AO237" s="1043">
        <f t="shared" si="88"/>
        <v>18.181818181818187</v>
      </c>
      <c r="AP237" s="1043">
        <f t="shared" si="89"/>
        <v>57.14285714285716</v>
      </c>
      <c r="AQ237" s="1043">
        <f t="shared" si="90"/>
        <v>82.608695652173907</v>
      </c>
      <c r="AR237" s="1043">
        <f t="shared" si="91"/>
        <v>14.999999999999991</v>
      </c>
      <c r="AS237" s="1043">
        <f t="shared" si="92"/>
        <v>11.111111111111116</v>
      </c>
      <c r="AT237" s="1043">
        <f t="shared" si="93"/>
        <v>17.39385638818236</v>
      </c>
      <c r="AU237" s="1043">
        <f t="shared" si="94"/>
        <v>21.046814557511627</v>
      </c>
      <c r="AV237" s="1043">
        <f t="shared" si="95"/>
        <v>26.669999999999995</v>
      </c>
      <c r="AW237" s="1043">
        <f t="shared" si="96"/>
        <v>42.857142857142861</v>
      </c>
      <c r="AX237" s="1043">
        <f t="shared" si="97"/>
        <v>4.9947502624869022</v>
      </c>
      <c r="AY237" s="1043">
        <f t="shared" si="98"/>
        <v>20.374875606152326</v>
      </c>
      <c r="AZ237" s="1043">
        <f t="shared" si="99"/>
        <v>18.188132118511803</v>
      </c>
    </row>
    <row r="238" spans="1:52" ht="11.25" customHeight="1" x14ac:dyDescent="0.2">
      <c r="A238" s="821" t="s">
        <v>233</v>
      </c>
      <c r="B238" s="820" t="s">
        <v>234</v>
      </c>
      <c r="C238" s="581">
        <v>0.7</v>
      </c>
      <c r="D238" s="581">
        <v>0.62</v>
      </c>
      <c r="E238" s="581">
        <v>0.57999999999999996</v>
      </c>
      <c r="F238" s="460">
        <v>0.46750000000000003</v>
      </c>
      <c r="G238" s="460">
        <v>0.42249999999999999</v>
      </c>
      <c r="H238" s="581">
        <v>0.39750000000000002</v>
      </c>
      <c r="I238" s="581">
        <v>0.38250000000000001</v>
      </c>
      <c r="J238" s="581">
        <v>0.34749999999999998</v>
      </c>
      <c r="K238" s="581">
        <v>0.30499999999999999</v>
      </c>
      <c r="L238" s="888"/>
      <c r="M238" s="581">
        <v>0.28499999999999998</v>
      </c>
      <c r="N238" s="459">
        <v>0.26750000000000002</v>
      </c>
      <c r="O238" s="888"/>
      <c r="P238" s="472">
        <v>0.25750000000000001</v>
      </c>
      <c r="Q238" s="582">
        <v>0.25</v>
      </c>
      <c r="R238" s="587">
        <v>0.2475</v>
      </c>
      <c r="S238" s="587">
        <v>0.23499999999999999</v>
      </c>
      <c r="T238" s="587">
        <v>0.215</v>
      </c>
      <c r="U238" s="587">
        <v>0.19</v>
      </c>
      <c r="V238" s="587">
        <v>0.155</v>
      </c>
      <c r="W238" s="587">
        <v>0.13750000000000001</v>
      </c>
      <c r="X238" s="587">
        <v>0.1275</v>
      </c>
      <c r="Y238" s="587">
        <v>0.11749999999999999</v>
      </c>
      <c r="Z238" s="587">
        <v>0.1075</v>
      </c>
      <c r="AA238" s="587">
        <v>9.6250000000000002E-2</v>
      </c>
      <c r="AB238" s="584">
        <f t="shared" si="75"/>
        <v>6.9112500000000008</v>
      </c>
      <c r="AC238" s="1043">
        <f t="shared" si="76"/>
        <v>12.903225806451601</v>
      </c>
      <c r="AD238" s="1043">
        <f t="shared" si="77"/>
        <v>6.8965517241379448</v>
      </c>
      <c r="AE238" s="1043">
        <f t="shared" si="78"/>
        <v>24.064171122994637</v>
      </c>
      <c r="AF238" s="1043">
        <f t="shared" si="79"/>
        <v>10.650887573964507</v>
      </c>
      <c r="AG238" s="1043">
        <f t="shared" si="80"/>
        <v>6.2893081761006275</v>
      </c>
      <c r="AH238" s="1043">
        <f t="shared" si="81"/>
        <v>3.9215686274509887</v>
      </c>
      <c r="AI238" s="1043">
        <f t="shared" si="82"/>
        <v>10.07194244604317</v>
      </c>
      <c r="AJ238" s="1043">
        <f t="shared" si="83"/>
        <v>13.934426229508201</v>
      </c>
      <c r="AK238" s="1043">
        <f t="shared" si="84"/>
        <v>7.0175438596491224</v>
      </c>
      <c r="AL238" s="1043">
        <f t="shared" si="85"/>
        <v>6.5420560747663448</v>
      </c>
      <c r="AM238" s="1043">
        <f t="shared" si="86"/>
        <v>3.8834951456310662</v>
      </c>
      <c r="AN238" s="1043">
        <f t="shared" si="87"/>
        <v>3.0000000000000027</v>
      </c>
      <c r="AO238" s="1043">
        <f t="shared" si="88"/>
        <v>1.0101010101010166</v>
      </c>
      <c r="AP238" s="1043">
        <f t="shared" si="89"/>
        <v>5.319148936170226</v>
      </c>
      <c r="AQ238" s="1043">
        <f t="shared" si="90"/>
        <v>9.302325581395344</v>
      </c>
      <c r="AR238" s="1043">
        <f t="shared" si="91"/>
        <v>13.157894736842103</v>
      </c>
      <c r="AS238" s="1043">
        <f t="shared" si="92"/>
        <v>22.580645161290324</v>
      </c>
      <c r="AT238" s="1043">
        <f t="shared" si="93"/>
        <v>12.72727272727272</v>
      </c>
      <c r="AU238" s="1043">
        <f t="shared" si="94"/>
        <v>7.8431372549019773</v>
      </c>
      <c r="AV238" s="1043">
        <f t="shared" si="95"/>
        <v>8.5106382978723527</v>
      </c>
      <c r="AW238" s="1043">
        <f t="shared" si="96"/>
        <v>9.302325581395344</v>
      </c>
      <c r="AX238" s="1043">
        <f t="shared" si="97"/>
        <v>11.688311688311682</v>
      </c>
      <c r="AY238" s="1043">
        <f t="shared" si="98"/>
        <v>9.5734989891932418</v>
      </c>
      <c r="AZ238" s="1043">
        <f t="shared" si="99"/>
        <v>5.6688541554110916</v>
      </c>
    </row>
    <row r="239" spans="1:52" ht="11.25" customHeight="1" x14ac:dyDescent="0.2">
      <c r="A239" s="465" t="s">
        <v>1162</v>
      </c>
      <c r="B239" s="805" t="s">
        <v>1163</v>
      </c>
      <c r="C239" s="581">
        <v>0.56000000000000005</v>
      </c>
      <c r="D239" s="581">
        <v>0.5</v>
      </c>
      <c r="E239" s="581">
        <v>0.45</v>
      </c>
      <c r="F239" s="460">
        <v>0.4</v>
      </c>
      <c r="G239" s="482">
        <v>0.37</v>
      </c>
      <c r="H239" s="451">
        <v>0.34</v>
      </c>
      <c r="I239" s="451">
        <v>0.3</v>
      </c>
      <c r="J239" s="451">
        <v>0.27</v>
      </c>
      <c r="K239" s="451">
        <v>0.255</v>
      </c>
      <c r="L239" s="951">
        <v>0</v>
      </c>
      <c r="M239" s="451">
        <v>0.245</v>
      </c>
      <c r="N239" s="449">
        <v>0.23333499999999999</v>
      </c>
      <c r="O239" s="951">
        <v>0</v>
      </c>
      <c r="P239" s="494">
        <v>0.22666500000000001</v>
      </c>
      <c r="Q239" s="487">
        <v>0.22666500000000001</v>
      </c>
      <c r="R239" s="456">
        <v>0.22</v>
      </c>
      <c r="S239" s="456">
        <v>0.20666499999999999</v>
      </c>
      <c r="T239" s="456">
        <v>0.19333500000000001</v>
      </c>
      <c r="U239" s="456">
        <v>0.17833499999999999</v>
      </c>
      <c r="V239" s="456">
        <v>0.16250000000000001</v>
      </c>
      <c r="W239" s="456">
        <v>0.14749999999999999</v>
      </c>
      <c r="X239" s="456">
        <v>0.13</v>
      </c>
      <c r="Y239" s="456">
        <v>0.1128</v>
      </c>
      <c r="Z239" s="456">
        <v>0.1008</v>
      </c>
      <c r="AA239" s="456">
        <v>8.7999999999999995E-2</v>
      </c>
      <c r="AB239" s="584">
        <f t="shared" si="75"/>
        <v>5.9165999999999981</v>
      </c>
      <c r="AC239" s="1043">
        <f t="shared" si="76"/>
        <v>12.000000000000011</v>
      </c>
      <c r="AD239" s="1043">
        <f t="shared" si="77"/>
        <v>11.111111111111116</v>
      </c>
      <c r="AE239" s="1043">
        <f t="shared" si="78"/>
        <v>12.5</v>
      </c>
      <c r="AF239" s="1043">
        <f t="shared" si="79"/>
        <v>8.1081081081081141</v>
      </c>
      <c r="AG239" s="1043">
        <f t="shared" si="80"/>
        <v>8.8235294117646959</v>
      </c>
      <c r="AH239" s="1043">
        <f t="shared" si="81"/>
        <v>13.333333333333353</v>
      </c>
      <c r="AI239" s="1043">
        <f t="shared" si="82"/>
        <v>11.111111111111093</v>
      </c>
      <c r="AJ239" s="1043">
        <f t="shared" si="83"/>
        <v>5.8823529411764719</v>
      </c>
      <c r="AK239" s="1043">
        <f t="shared" si="84"/>
        <v>4.081632653061229</v>
      </c>
      <c r="AL239" s="1043">
        <f t="shared" si="85"/>
        <v>4.9992500053571032</v>
      </c>
      <c r="AM239" s="1043">
        <f t="shared" si="86"/>
        <v>2.9426686960933424</v>
      </c>
      <c r="AN239" s="1043">
        <f t="shared" si="87"/>
        <v>0</v>
      </c>
      <c r="AO239" s="1043">
        <f t="shared" si="88"/>
        <v>3.029545454545457</v>
      </c>
      <c r="AP239" s="1043">
        <f t="shared" si="89"/>
        <v>6.4524713908983289</v>
      </c>
      <c r="AQ239" s="1043">
        <f t="shared" si="90"/>
        <v>6.8947681485504342</v>
      </c>
      <c r="AR239" s="1043">
        <f t="shared" si="91"/>
        <v>8.4111363445201537</v>
      </c>
      <c r="AS239" s="1043">
        <f t="shared" si="92"/>
        <v>9.7446153846153738</v>
      </c>
      <c r="AT239" s="1043">
        <f t="shared" si="93"/>
        <v>10.169491525423746</v>
      </c>
      <c r="AU239" s="1043">
        <f t="shared" si="94"/>
        <v>13.461538461538458</v>
      </c>
      <c r="AV239" s="1043">
        <f t="shared" si="95"/>
        <v>15.248226950354615</v>
      </c>
      <c r="AW239" s="1043">
        <f t="shared" si="96"/>
        <v>11.904761904761907</v>
      </c>
      <c r="AX239" s="1043">
        <f t="shared" si="97"/>
        <v>14.54545454545455</v>
      </c>
      <c r="AY239" s="1043">
        <f t="shared" si="98"/>
        <v>8.8525048855354367</v>
      </c>
      <c r="AZ239" s="1043">
        <f t="shared" si="99"/>
        <v>4.1625839942106531</v>
      </c>
    </row>
    <row r="240" spans="1:52" ht="11.25" customHeight="1" x14ac:dyDescent="0.2">
      <c r="A240" s="540" t="s">
        <v>579</v>
      </c>
      <c r="B240" s="820" t="s">
        <v>580</v>
      </c>
      <c r="C240" s="581">
        <v>1.36</v>
      </c>
      <c r="D240" s="581">
        <v>1.28</v>
      </c>
      <c r="E240" s="581">
        <v>1.18</v>
      </c>
      <c r="F240" s="460">
        <v>0.91500000000000004</v>
      </c>
      <c r="G240" s="586">
        <v>0.67</v>
      </c>
      <c r="H240" s="581">
        <v>0.63</v>
      </c>
      <c r="I240" s="581">
        <v>0.58499999999999996</v>
      </c>
      <c r="J240" s="581">
        <v>0.49</v>
      </c>
      <c r="K240" s="581">
        <v>0.39500000000000002</v>
      </c>
      <c r="L240" s="888">
        <v>0</v>
      </c>
      <c r="M240" s="581">
        <v>0.34749999999999998</v>
      </c>
      <c r="N240" s="459">
        <v>0.32500000000000001</v>
      </c>
      <c r="O240" s="888">
        <v>0</v>
      </c>
      <c r="P240" s="490">
        <v>0.3</v>
      </c>
      <c r="Q240" s="472">
        <v>0.28749999999999998</v>
      </c>
      <c r="R240" s="587">
        <v>0.27750000000000002</v>
      </c>
      <c r="S240" s="587">
        <v>0.26</v>
      </c>
      <c r="T240" s="587">
        <v>0.23250000000000001</v>
      </c>
      <c r="U240" s="587">
        <v>0.21</v>
      </c>
      <c r="V240" s="587">
        <v>0.19</v>
      </c>
      <c r="W240" s="587">
        <v>0.1575</v>
      </c>
      <c r="X240" s="587">
        <v>0.13250000000000001</v>
      </c>
      <c r="Y240" s="587">
        <v>0.11</v>
      </c>
      <c r="Z240" s="587">
        <v>9.5000000000000001E-2</v>
      </c>
      <c r="AA240" s="587">
        <v>0.08</v>
      </c>
      <c r="AB240" s="584">
        <f t="shared" si="75"/>
        <v>10.510000000000002</v>
      </c>
      <c r="AC240" s="1043">
        <f t="shared" si="76"/>
        <v>6.25</v>
      </c>
      <c r="AD240" s="1043">
        <f t="shared" si="77"/>
        <v>8.4745762711864394</v>
      </c>
      <c r="AE240" s="1043">
        <f t="shared" si="78"/>
        <v>28.961748633879768</v>
      </c>
      <c r="AF240" s="1043">
        <f t="shared" si="79"/>
        <v>36.567164179104481</v>
      </c>
      <c r="AG240" s="1043">
        <f t="shared" si="80"/>
        <v>6.3492063492063489</v>
      </c>
      <c r="AH240" s="1043">
        <f t="shared" si="81"/>
        <v>7.6923076923077094</v>
      </c>
      <c r="AI240" s="1043">
        <f t="shared" si="82"/>
        <v>19.387755102040806</v>
      </c>
      <c r="AJ240" s="1043">
        <f t="shared" si="83"/>
        <v>24.050632911392398</v>
      </c>
      <c r="AK240" s="1043">
        <f t="shared" si="84"/>
        <v>13.669064748201443</v>
      </c>
      <c r="AL240" s="1043">
        <f t="shared" si="85"/>
        <v>6.9230769230769207</v>
      </c>
      <c r="AM240" s="1043">
        <f t="shared" si="86"/>
        <v>8.3333333333333481</v>
      </c>
      <c r="AN240" s="1043">
        <f t="shared" si="87"/>
        <v>4.3478260869565188</v>
      </c>
      <c r="AO240" s="1043">
        <f t="shared" si="88"/>
        <v>3.603603603603589</v>
      </c>
      <c r="AP240" s="1043">
        <f t="shared" si="89"/>
        <v>6.7307692307692291</v>
      </c>
      <c r="AQ240" s="1043">
        <f t="shared" si="90"/>
        <v>11.827956989247301</v>
      </c>
      <c r="AR240" s="1043">
        <f t="shared" si="91"/>
        <v>10.714285714285721</v>
      </c>
      <c r="AS240" s="1043">
        <f t="shared" si="92"/>
        <v>10.526315789473673</v>
      </c>
      <c r="AT240" s="1043">
        <f t="shared" si="93"/>
        <v>20.634920634920629</v>
      </c>
      <c r="AU240" s="1043">
        <f t="shared" si="94"/>
        <v>18.867924528301884</v>
      </c>
      <c r="AV240" s="1043">
        <f t="shared" si="95"/>
        <v>20.45454545454546</v>
      </c>
      <c r="AW240" s="1043">
        <f t="shared" si="96"/>
        <v>15.789473684210531</v>
      </c>
      <c r="AX240" s="1043">
        <f t="shared" si="97"/>
        <v>18.75</v>
      </c>
      <c r="AY240" s="1043">
        <f t="shared" si="98"/>
        <v>14.041203993638373</v>
      </c>
      <c r="AZ240" s="1043">
        <f t="shared" si="99"/>
        <v>8.5944905954750404</v>
      </c>
    </row>
    <row r="241" spans="1:52" ht="11.25" customHeight="1" x14ac:dyDescent="0.2">
      <c r="A241" s="540" t="s">
        <v>4569</v>
      </c>
      <c r="B241" s="820" t="s">
        <v>4559</v>
      </c>
      <c r="C241" s="581">
        <v>0.44</v>
      </c>
      <c r="D241" s="581">
        <v>0.4</v>
      </c>
      <c r="E241" s="581">
        <v>0.35000000000000003</v>
      </c>
      <c r="F241" s="460">
        <v>0.31</v>
      </c>
      <c r="G241" s="586">
        <v>0.27</v>
      </c>
      <c r="H241" s="498">
        <v>0.24</v>
      </c>
      <c r="I241" s="581">
        <v>0.24</v>
      </c>
      <c r="J241" s="581">
        <v>0.2</v>
      </c>
      <c r="K241" s="581">
        <v>0.12</v>
      </c>
      <c r="L241" s="517"/>
      <c r="M241" s="498">
        <v>0</v>
      </c>
      <c r="N241" s="501">
        <v>0</v>
      </c>
      <c r="O241" s="1004"/>
      <c r="P241" s="985">
        <v>8.5000000000000006E-2</v>
      </c>
      <c r="Q241" s="490">
        <v>0.34</v>
      </c>
      <c r="R241" s="587">
        <v>0.24</v>
      </c>
      <c r="S241" s="499">
        <v>0</v>
      </c>
      <c r="T241" s="499">
        <v>0</v>
      </c>
      <c r="U241" s="499">
        <v>0</v>
      </c>
      <c r="V241" s="499">
        <v>0</v>
      </c>
      <c r="W241" s="499">
        <v>0</v>
      </c>
      <c r="X241" s="499">
        <v>0</v>
      </c>
      <c r="Y241" s="499">
        <v>0</v>
      </c>
      <c r="Z241" s="499">
        <v>0</v>
      </c>
      <c r="AA241" s="499">
        <v>0</v>
      </c>
      <c r="AB241" s="584">
        <f t="shared" si="75"/>
        <v>3.2350000000000003</v>
      </c>
      <c r="AC241" s="1043">
        <f t="shared" si="76"/>
        <v>9.9999999999999858</v>
      </c>
      <c r="AD241" s="1043">
        <f t="shared" si="77"/>
        <v>14.285714285714279</v>
      </c>
      <c r="AE241" s="1043">
        <f t="shared" si="78"/>
        <v>12.903225806451623</v>
      </c>
      <c r="AF241" s="1043">
        <f t="shared" si="79"/>
        <v>14.814814814814813</v>
      </c>
      <c r="AG241" s="1043">
        <f t="shared" si="80"/>
        <v>12.500000000000021</v>
      </c>
      <c r="AH241" s="1043">
        <f t="shared" si="81"/>
        <v>0</v>
      </c>
      <c r="AI241" s="1043">
        <f t="shared" si="82"/>
        <v>19.999999999999996</v>
      </c>
      <c r="AJ241" s="1043">
        <f t="shared" si="83"/>
        <v>66.666666666666671</v>
      </c>
      <c r="AK241" s="1043" t="str">
        <f t="shared" si="84"/>
        <v>n/a</v>
      </c>
      <c r="AL241" s="1043" t="str">
        <f t="shared" si="85"/>
        <v>n/a</v>
      </c>
      <c r="AM241" s="1043">
        <f t="shared" si="86"/>
        <v>-100</v>
      </c>
      <c r="AN241" s="1043">
        <f t="shared" si="87"/>
        <v>-75</v>
      </c>
      <c r="AO241" s="1043">
        <f t="shared" si="88"/>
        <v>41.666666666666671</v>
      </c>
      <c r="AP241" s="1043" t="str">
        <f t="shared" si="89"/>
        <v>n/a</v>
      </c>
      <c r="AQ241" s="1043" t="str">
        <f t="shared" si="90"/>
        <v>n/a</v>
      </c>
      <c r="AR241" s="1043" t="str">
        <f t="shared" si="91"/>
        <v>n/a</v>
      </c>
      <c r="AS241" s="1043" t="str">
        <f t="shared" si="92"/>
        <v>n/a</v>
      </c>
      <c r="AT241" s="1043" t="str">
        <f t="shared" si="93"/>
        <v>n/a</v>
      </c>
      <c r="AU241" s="1043" t="str">
        <f t="shared" si="94"/>
        <v>n/a</v>
      </c>
      <c r="AV241" s="1043" t="str">
        <f t="shared" si="95"/>
        <v>n/a</v>
      </c>
      <c r="AW241" s="1043" t="str">
        <f t="shared" si="96"/>
        <v>n/a</v>
      </c>
      <c r="AX241" s="1043" t="str">
        <f t="shared" si="97"/>
        <v>n/a</v>
      </c>
      <c r="AY241" s="1043">
        <f t="shared" si="98"/>
        <v>1.6215534763921873</v>
      </c>
      <c r="AZ241" s="1043">
        <f t="shared" si="99"/>
        <v>47.982221051107416</v>
      </c>
    </row>
    <row r="242" spans="1:52" ht="11.25" customHeight="1" x14ac:dyDescent="0.2">
      <c r="A242" s="1003" t="s">
        <v>5255</v>
      </c>
      <c r="B242" s="468" t="s">
        <v>5250</v>
      </c>
      <c r="C242" s="581">
        <v>0.59636363636363621</v>
      </c>
      <c r="D242" s="581">
        <v>0.58181818181818157</v>
      </c>
      <c r="E242" s="581">
        <v>0.54214876033057846</v>
      </c>
      <c r="F242" s="460">
        <v>0.52892561983471076</v>
      </c>
      <c r="G242" s="481">
        <v>0.49286250939143489</v>
      </c>
      <c r="H242" s="474">
        <v>0.4808414725770096</v>
      </c>
      <c r="I242" s="474">
        <v>0.44805682671948632</v>
      </c>
      <c r="J242" s="496">
        <v>0.43712861143364518</v>
      </c>
      <c r="K242" s="496">
        <v>0.43712861143364518</v>
      </c>
      <c r="L242" s="1062"/>
      <c r="M242" s="496">
        <v>0.43712861143364518</v>
      </c>
      <c r="N242" s="1015">
        <v>0.43712861143364518</v>
      </c>
      <c r="O242" s="1062"/>
      <c r="P242" s="1048">
        <v>0.43712861143364518</v>
      </c>
      <c r="Q242" s="1048">
        <v>0.43712861143364518</v>
      </c>
      <c r="R242" s="476">
        <v>0.43712861143364518</v>
      </c>
      <c r="S242" s="476">
        <v>0.43029847687999445</v>
      </c>
      <c r="T242" s="476">
        <v>0.40980807321904239</v>
      </c>
      <c r="U242" s="476">
        <v>0.3893177412745209</v>
      </c>
      <c r="V242" s="476">
        <v>0.33809174492864602</v>
      </c>
      <c r="W242" s="476">
        <v>0.2561301097944288</v>
      </c>
      <c r="X242" s="476">
        <v>0.21514929222732021</v>
      </c>
      <c r="Y242" s="497">
        <v>0.20490408783554309</v>
      </c>
      <c r="Z242" s="497">
        <v>0.20490408783554309</v>
      </c>
      <c r="AA242" s="497">
        <v>0.20490408783554309</v>
      </c>
      <c r="AB242" s="584">
        <f t="shared" si="75"/>
        <v>9.3844249889011344</v>
      </c>
      <c r="AC242" s="1043">
        <f t="shared" si="76"/>
        <v>2.5000000000000133</v>
      </c>
      <c r="AD242" s="1043">
        <f t="shared" si="77"/>
        <v>7.3170731707316694</v>
      </c>
      <c r="AE242" s="1043">
        <f t="shared" si="78"/>
        <v>2.4999999999999911</v>
      </c>
      <c r="AF242" s="1043">
        <f t="shared" si="79"/>
        <v>7.317073170731736</v>
      </c>
      <c r="AG242" s="1043">
        <f t="shared" si="80"/>
        <v>2.5000000000000133</v>
      </c>
      <c r="AH242" s="1043">
        <f t="shared" si="81"/>
        <v>7.3170731707316916</v>
      </c>
      <c r="AI242" s="1043">
        <f t="shared" si="82"/>
        <v>2.5000000000000133</v>
      </c>
      <c r="AJ242" s="1043">
        <f t="shared" si="83"/>
        <v>0</v>
      </c>
      <c r="AK242" s="1043">
        <f t="shared" si="84"/>
        <v>0</v>
      </c>
      <c r="AL242" s="1043">
        <f t="shared" si="85"/>
        <v>0</v>
      </c>
      <c r="AM242" s="1043">
        <f t="shared" si="86"/>
        <v>0</v>
      </c>
      <c r="AN242" s="1043">
        <f t="shared" si="87"/>
        <v>0</v>
      </c>
      <c r="AO242" s="1043">
        <f t="shared" si="88"/>
        <v>0</v>
      </c>
      <c r="AP242" s="1043">
        <f t="shared" si="89"/>
        <v>1.5873015873015817</v>
      </c>
      <c r="AQ242" s="1043">
        <f t="shared" si="90"/>
        <v>4.9999999999999822</v>
      </c>
      <c r="AR242" s="1043">
        <f t="shared" si="91"/>
        <v>5.2631385041538747</v>
      </c>
      <c r="AS242" s="1043">
        <f t="shared" si="92"/>
        <v>15.151507575757606</v>
      </c>
      <c r="AT242" s="1043">
        <f t="shared" si="93"/>
        <v>32.000000000000007</v>
      </c>
      <c r="AU242" s="1043">
        <f t="shared" si="94"/>
        <v>19.047619047619023</v>
      </c>
      <c r="AV242" s="1043">
        <f t="shared" si="95"/>
        <v>4.9999999999999822</v>
      </c>
      <c r="AW242" s="1043">
        <f t="shared" si="96"/>
        <v>0</v>
      </c>
      <c r="AX242" s="1043">
        <f t="shared" si="97"/>
        <v>0</v>
      </c>
      <c r="AY242" s="1043">
        <f t="shared" si="98"/>
        <v>5.2273084648648727</v>
      </c>
      <c r="AZ242" s="1043">
        <f t="shared" si="99"/>
        <v>7.8104759396817158</v>
      </c>
    </row>
    <row r="243" spans="1:52" ht="11.25" customHeight="1" x14ac:dyDescent="0.2">
      <c r="A243" s="461" t="s">
        <v>1167</v>
      </c>
      <c r="B243" s="820" t="s">
        <v>1168</v>
      </c>
      <c r="C243" s="581">
        <v>1.64</v>
      </c>
      <c r="D243" s="581">
        <v>1.4</v>
      </c>
      <c r="E243" s="581">
        <v>1.24</v>
      </c>
      <c r="F243" s="460">
        <v>1.1200000000000001</v>
      </c>
      <c r="G243" s="460">
        <v>0.96</v>
      </c>
      <c r="H243" s="581">
        <v>0.88</v>
      </c>
      <c r="I243" s="581">
        <v>0.8</v>
      </c>
      <c r="J243" s="581">
        <v>0.64</v>
      </c>
      <c r="K243" s="581">
        <v>0.54</v>
      </c>
      <c r="L243" s="888"/>
      <c r="M243" s="581">
        <v>0.48</v>
      </c>
      <c r="N243" s="459">
        <v>0.45</v>
      </c>
      <c r="O243" s="888"/>
      <c r="P243" s="472">
        <v>0.33750000000000002</v>
      </c>
      <c r="Q243" s="582">
        <v>0</v>
      </c>
      <c r="R243" s="583">
        <v>0</v>
      </c>
      <c r="S243" s="583">
        <v>0</v>
      </c>
      <c r="T243" s="583">
        <v>0</v>
      </c>
      <c r="U243" s="583">
        <v>0</v>
      </c>
      <c r="V243" s="583">
        <v>0</v>
      </c>
      <c r="W243" s="583">
        <v>0</v>
      </c>
      <c r="X243" s="583">
        <v>0</v>
      </c>
      <c r="Y243" s="583">
        <v>0</v>
      </c>
      <c r="Z243" s="583">
        <v>0</v>
      </c>
      <c r="AA243" s="583">
        <v>0</v>
      </c>
      <c r="AB243" s="584">
        <f t="shared" si="75"/>
        <v>10.487500000000002</v>
      </c>
      <c r="AC243" s="1043">
        <f t="shared" si="76"/>
        <v>17.142857142857149</v>
      </c>
      <c r="AD243" s="1043">
        <f t="shared" si="77"/>
        <v>12.903225806451601</v>
      </c>
      <c r="AE243" s="1043">
        <f t="shared" si="78"/>
        <v>10.714285714285698</v>
      </c>
      <c r="AF243" s="1043">
        <f t="shared" si="79"/>
        <v>16.666666666666675</v>
      </c>
      <c r="AG243" s="1043">
        <f t="shared" si="80"/>
        <v>9.0909090909090828</v>
      </c>
      <c r="AH243" s="1043">
        <f t="shared" si="81"/>
        <v>9.9999999999999858</v>
      </c>
      <c r="AI243" s="1043">
        <f t="shared" si="82"/>
        <v>25</v>
      </c>
      <c r="AJ243" s="1043">
        <f t="shared" si="83"/>
        <v>18.518518518518512</v>
      </c>
      <c r="AK243" s="1043">
        <f t="shared" si="84"/>
        <v>12.500000000000021</v>
      </c>
      <c r="AL243" s="1043">
        <f t="shared" si="85"/>
        <v>6.6666666666666652</v>
      </c>
      <c r="AM243" s="1043">
        <f t="shared" si="86"/>
        <v>33.333333333333329</v>
      </c>
      <c r="AN243" s="1043" t="str">
        <f t="shared" si="87"/>
        <v>n/a</v>
      </c>
      <c r="AO243" s="1043" t="str">
        <f t="shared" si="88"/>
        <v>n/a</v>
      </c>
      <c r="AP243" s="1043" t="str">
        <f t="shared" si="89"/>
        <v>n/a</v>
      </c>
      <c r="AQ243" s="1043" t="str">
        <f t="shared" si="90"/>
        <v>n/a</v>
      </c>
      <c r="AR243" s="1043" t="str">
        <f t="shared" si="91"/>
        <v>n/a</v>
      </c>
      <c r="AS243" s="1043" t="str">
        <f t="shared" si="92"/>
        <v>n/a</v>
      </c>
      <c r="AT243" s="1043" t="str">
        <f t="shared" si="93"/>
        <v>n/a</v>
      </c>
      <c r="AU243" s="1043" t="str">
        <f t="shared" si="94"/>
        <v>n/a</v>
      </c>
      <c r="AV243" s="1043" t="str">
        <f t="shared" si="95"/>
        <v>n/a</v>
      </c>
      <c r="AW243" s="1043" t="str">
        <f t="shared" si="96"/>
        <v>n/a</v>
      </c>
      <c r="AX243" s="1043" t="str">
        <f t="shared" si="97"/>
        <v>n/a</v>
      </c>
      <c r="AY243" s="1043">
        <f t="shared" si="98"/>
        <v>15.685132994517154</v>
      </c>
      <c r="AZ243" s="1043">
        <f t="shared" si="99"/>
        <v>7.8043118052821026</v>
      </c>
    </row>
    <row r="244" spans="1:52" ht="11.25" customHeight="1" x14ac:dyDescent="0.2">
      <c r="A244" s="1103" t="s">
        <v>2205</v>
      </c>
      <c r="B244" s="813" t="s">
        <v>2206</v>
      </c>
      <c r="C244" s="950">
        <v>1.07</v>
      </c>
      <c r="D244" s="950">
        <v>1.03</v>
      </c>
      <c r="E244" s="950">
        <v>0.99</v>
      </c>
      <c r="F244" s="460">
        <v>0.94</v>
      </c>
      <c r="G244" s="811">
        <v>0.85</v>
      </c>
      <c r="H244" s="809">
        <v>0.81</v>
      </c>
      <c r="I244" s="809">
        <v>0.8</v>
      </c>
      <c r="J244" s="809">
        <v>0.77</v>
      </c>
      <c r="K244" s="809">
        <v>0.74</v>
      </c>
      <c r="L244" s="445"/>
      <c r="M244" s="809">
        <v>0.56999999999999995</v>
      </c>
      <c r="N244" s="813">
        <v>0.47</v>
      </c>
      <c r="O244" s="445"/>
      <c r="P244" s="465">
        <v>0.4</v>
      </c>
      <c r="Q244" s="465">
        <v>0.4</v>
      </c>
      <c r="R244" s="1108">
        <v>0.54</v>
      </c>
      <c r="S244" s="1108">
        <v>0.46</v>
      </c>
      <c r="T244" s="1108">
        <v>0.34</v>
      </c>
      <c r="U244" s="1108">
        <v>0.4</v>
      </c>
      <c r="V244" s="1108">
        <v>0.64</v>
      </c>
      <c r="W244" s="1108">
        <v>0.64</v>
      </c>
      <c r="X244" s="1108">
        <v>0.57999999999999996</v>
      </c>
      <c r="Y244" s="1108">
        <v>0.48</v>
      </c>
      <c r="Z244" s="1108">
        <v>0.42</v>
      </c>
      <c r="AA244" s="1108">
        <v>0.16</v>
      </c>
      <c r="AB244" s="584">
        <f t="shared" si="75"/>
        <v>14.500000000000005</v>
      </c>
      <c r="AC244" s="1043">
        <f t="shared" si="76"/>
        <v>3.8834951456310662</v>
      </c>
      <c r="AD244" s="1043">
        <f t="shared" si="77"/>
        <v>4.0404040404040442</v>
      </c>
      <c r="AE244" s="1043">
        <f t="shared" si="78"/>
        <v>5.319148936170226</v>
      </c>
      <c r="AF244" s="1043">
        <f t="shared" si="79"/>
        <v>10.588235294117654</v>
      </c>
      <c r="AG244" s="1043">
        <f t="shared" si="80"/>
        <v>4.9382716049382713</v>
      </c>
      <c r="AH244" s="1043">
        <f t="shared" si="81"/>
        <v>1.2499999999999956</v>
      </c>
      <c r="AI244" s="1043">
        <f t="shared" si="82"/>
        <v>3.8961038961039085</v>
      </c>
      <c r="AJ244" s="1043">
        <f t="shared" si="83"/>
        <v>4.0540540540540571</v>
      </c>
      <c r="AK244" s="1043">
        <f t="shared" si="84"/>
        <v>29.824561403508774</v>
      </c>
      <c r="AL244" s="1043">
        <f t="shared" si="85"/>
        <v>21.276595744680836</v>
      </c>
      <c r="AM244" s="1043">
        <f t="shared" si="86"/>
        <v>17.499999999999982</v>
      </c>
      <c r="AN244" s="1043">
        <f t="shared" si="87"/>
        <v>0</v>
      </c>
      <c r="AO244" s="1043">
        <f t="shared" si="88"/>
        <v>-25.925925925925931</v>
      </c>
      <c r="AP244" s="1043">
        <f t="shared" si="89"/>
        <v>17.391304347826097</v>
      </c>
      <c r="AQ244" s="1043">
        <f t="shared" si="90"/>
        <v>35.294117647058812</v>
      </c>
      <c r="AR244" s="1043">
        <f t="shared" si="91"/>
        <v>-15.000000000000002</v>
      </c>
      <c r="AS244" s="1043">
        <f t="shared" si="92"/>
        <v>-37.5</v>
      </c>
      <c r="AT244" s="1043">
        <f t="shared" si="93"/>
        <v>0</v>
      </c>
      <c r="AU244" s="1043">
        <f t="shared" si="94"/>
        <v>10.344827586206918</v>
      </c>
      <c r="AV244" s="1043">
        <f t="shared" si="95"/>
        <v>20.833333333333325</v>
      </c>
      <c r="AW244" s="1043">
        <f t="shared" si="96"/>
        <v>14.285714285714279</v>
      </c>
      <c r="AX244" s="1043">
        <f t="shared" si="97"/>
        <v>162.5</v>
      </c>
      <c r="AY244" s="1043">
        <f t="shared" si="98"/>
        <v>13.127010972446469</v>
      </c>
      <c r="AZ244" s="1043">
        <f t="shared" si="99"/>
        <v>37.218612856542038</v>
      </c>
    </row>
    <row r="245" spans="1:52" ht="11.25" customHeight="1" x14ac:dyDescent="0.2">
      <c r="A245" s="1136" t="s">
        <v>2202</v>
      </c>
      <c r="B245" s="808" t="s">
        <v>2203</v>
      </c>
      <c r="C245" s="950">
        <v>1.1100000000000001</v>
      </c>
      <c r="D245" s="950">
        <v>1.05</v>
      </c>
      <c r="E245" s="950">
        <v>0.92</v>
      </c>
      <c r="F245" s="460">
        <v>0.68</v>
      </c>
      <c r="G245" s="808">
        <v>0.6</v>
      </c>
      <c r="H245" s="811">
        <v>0.53</v>
      </c>
      <c r="I245" s="811">
        <v>0.52</v>
      </c>
      <c r="J245" s="811">
        <v>0.51</v>
      </c>
      <c r="K245" s="811">
        <v>0.47</v>
      </c>
      <c r="L245" s="803"/>
      <c r="M245" s="811">
        <v>0.36</v>
      </c>
      <c r="N245" s="807">
        <v>0.28000000000000003</v>
      </c>
      <c r="O245" s="803"/>
      <c r="P245" s="820">
        <v>0.04</v>
      </c>
      <c r="Q245" s="822">
        <v>0.04</v>
      </c>
      <c r="R245" s="822">
        <v>0.75</v>
      </c>
      <c r="S245" s="822">
        <v>1.7</v>
      </c>
      <c r="T245" s="822">
        <v>1.58</v>
      </c>
      <c r="U245" s="822">
        <v>1.46</v>
      </c>
      <c r="V245" s="822">
        <v>1.31</v>
      </c>
      <c r="W245" s="822">
        <v>1.1299999999999999</v>
      </c>
      <c r="X245" s="822">
        <v>0.98</v>
      </c>
      <c r="Y245" s="822">
        <v>0.83</v>
      </c>
      <c r="Z245" s="822">
        <v>0.87</v>
      </c>
      <c r="AA245" s="822">
        <v>0.32</v>
      </c>
      <c r="AB245" s="584">
        <f t="shared" si="75"/>
        <v>18.040000000000003</v>
      </c>
      <c r="AC245" s="1043">
        <f t="shared" si="76"/>
        <v>5.7142857142857162</v>
      </c>
      <c r="AD245" s="1043">
        <f t="shared" si="77"/>
        <v>14.130434782608692</v>
      </c>
      <c r="AE245" s="1043">
        <f t="shared" si="78"/>
        <v>35.294117647058812</v>
      </c>
      <c r="AF245" s="1043">
        <f t="shared" si="79"/>
        <v>13.333333333333353</v>
      </c>
      <c r="AG245" s="1043">
        <f t="shared" si="80"/>
        <v>13.207547169811317</v>
      </c>
      <c r="AH245" s="1043">
        <f t="shared" si="81"/>
        <v>1.9230769230769162</v>
      </c>
      <c r="AI245" s="1043">
        <f t="shared" si="82"/>
        <v>1.9607843137254832</v>
      </c>
      <c r="AJ245" s="1043">
        <f t="shared" si="83"/>
        <v>8.5106382978723527</v>
      </c>
      <c r="AK245" s="1043">
        <f t="shared" si="84"/>
        <v>30.555555555555557</v>
      </c>
      <c r="AL245" s="1043">
        <f t="shared" si="85"/>
        <v>28.571428571428559</v>
      </c>
      <c r="AM245" s="1043">
        <f t="shared" si="86"/>
        <v>600.00000000000011</v>
      </c>
      <c r="AN245" s="1043">
        <f t="shared" si="87"/>
        <v>0</v>
      </c>
      <c r="AO245" s="1043">
        <f t="shared" si="88"/>
        <v>-94.666666666666671</v>
      </c>
      <c r="AP245" s="1043">
        <f t="shared" si="89"/>
        <v>-55.882352941176471</v>
      </c>
      <c r="AQ245" s="1043">
        <f t="shared" si="90"/>
        <v>7.5949367088607556</v>
      </c>
      <c r="AR245" s="1043">
        <f t="shared" si="91"/>
        <v>8.2191780821917924</v>
      </c>
      <c r="AS245" s="1043">
        <f t="shared" si="92"/>
        <v>11.450381679389299</v>
      </c>
      <c r="AT245" s="1043">
        <f t="shared" si="93"/>
        <v>15.929203539823034</v>
      </c>
      <c r="AU245" s="1043">
        <f t="shared" si="94"/>
        <v>15.306122448979576</v>
      </c>
      <c r="AV245" s="1043">
        <f t="shared" si="95"/>
        <v>18.07228915662651</v>
      </c>
      <c r="AW245" s="1043">
        <f t="shared" si="96"/>
        <v>-4.5977011494252924</v>
      </c>
      <c r="AX245" s="1043">
        <f t="shared" si="97"/>
        <v>171.875</v>
      </c>
      <c r="AY245" s="1043">
        <f t="shared" si="98"/>
        <v>38.477345143970872</v>
      </c>
      <c r="AZ245" s="1043">
        <f t="shared" si="99"/>
        <v>133.41784806718132</v>
      </c>
    </row>
    <row r="246" spans="1:52" ht="11.25" customHeight="1" x14ac:dyDescent="0.2">
      <c r="A246" s="821" t="s">
        <v>1060</v>
      </c>
      <c r="B246" s="820" t="s">
        <v>1061</v>
      </c>
      <c r="C246" s="581">
        <v>0.48</v>
      </c>
      <c r="D246" s="581">
        <v>0.42499999999999999</v>
      </c>
      <c r="E246" s="581">
        <v>0.39500000000000002</v>
      </c>
      <c r="F246" s="460">
        <v>0.33</v>
      </c>
      <c r="G246" s="586">
        <v>0.29499999999999998</v>
      </c>
      <c r="H246" s="581">
        <v>0.27500000000000002</v>
      </c>
      <c r="I246" s="581">
        <v>0.25</v>
      </c>
      <c r="J246" s="581">
        <v>0.22500000000000001</v>
      </c>
      <c r="K246" s="581">
        <v>0.21</v>
      </c>
      <c r="L246" s="888"/>
      <c r="M246" s="463">
        <v>0.2</v>
      </c>
      <c r="N246" s="585">
        <v>0.2</v>
      </c>
      <c r="O246" s="888"/>
      <c r="P246" s="586">
        <v>0.2</v>
      </c>
      <c r="Q246" s="587">
        <v>0.19</v>
      </c>
      <c r="R246" s="583">
        <v>0.18</v>
      </c>
      <c r="S246" s="587">
        <v>0.15</v>
      </c>
      <c r="T246" s="587">
        <v>0.14000000000000001</v>
      </c>
      <c r="U246" s="587">
        <v>2.5000000000000001E-2</v>
      </c>
      <c r="V246" s="583">
        <v>0</v>
      </c>
      <c r="W246" s="583">
        <v>0</v>
      </c>
      <c r="X246" s="583">
        <v>0</v>
      </c>
      <c r="Y246" s="583">
        <v>0</v>
      </c>
      <c r="Z246" s="583">
        <v>0</v>
      </c>
      <c r="AA246" s="583">
        <v>0</v>
      </c>
      <c r="AB246" s="584">
        <f t="shared" si="75"/>
        <v>4.1700000000000008</v>
      </c>
      <c r="AC246" s="1043">
        <f t="shared" si="76"/>
        <v>12.941176470588234</v>
      </c>
      <c r="AD246" s="1043">
        <f t="shared" si="77"/>
        <v>7.5949367088607556</v>
      </c>
      <c r="AE246" s="1043">
        <f t="shared" si="78"/>
        <v>19.696969696969703</v>
      </c>
      <c r="AF246" s="1043">
        <f t="shared" si="79"/>
        <v>11.86440677966103</v>
      </c>
      <c r="AG246" s="1043">
        <f t="shared" si="80"/>
        <v>7.2727272727272529</v>
      </c>
      <c r="AH246" s="1043">
        <f t="shared" si="81"/>
        <v>10.000000000000009</v>
      </c>
      <c r="AI246" s="1043">
        <f t="shared" si="82"/>
        <v>11.111111111111116</v>
      </c>
      <c r="AJ246" s="1043">
        <f t="shared" si="83"/>
        <v>7.1428571428571397</v>
      </c>
      <c r="AK246" s="1043">
        <f t="shared" si="84"/>
        <v>4.9999999999999822</v>
      </c>
      <c r="AL246" s="1043">
        <f t="shared" si="85"/>
        <v>0</v>
      </c>
      <c r="AM246" s="1043">
        <f t="shared" si="86"/>
        <v>0</v>
      </c>
      <c r="AN246" s="1043">
        <f t="shared" si="87"/>
        <v>5.2631578947368363</v>
      </c>
      <c r="AO246" s="1043">
        <f t="shared" si="88"/>
        <v>5.555555555555558</v>
      </c>
      <c r="AP246" s="1043">
        <f t="shared" si="89"/>
        <v>19.999999999999996</v>
      </c>
      <c r="AQ246" s="1043">
        <f t="shared" si="90"/>
        <v>7.1428571428571397</v>
      </c>
      <c r="AR246" s="1043">
        <f t="shared" si="91"/>
        <v>460.00000000000006</v>
      </c>
      <c r="AS246" s="1043" t="str">
        <f t="shared" si="92"/>
        <v>n/a</v>
      </c>
      <c r="AT246" s="1043" t="str">
        <f t="shared" si="93"/>
        <v>n/a</v>
      </c>
      <c r="AU246" s="1043" t="str">
        <f t="shared" si="94"/>
        <v>n/a</v>
      </c>
      <c r="AV246" s="1043" t="str">
        <f t="shared" si="95"/>
        <v>n/a</v>
      </c>
      <c r="AW246" s="1043" t="str">
        <f t="shared" si="96"/>
        <v>n/a</v>
      </c>
      <c r="AX246" s="1043" t="str">
        <f t="shared" si="97"/>
        <v>n/a</v>
      </c>
      <c r="AY246" s="1043">
        <f t="shared" si="98"/>
        <v>36.911609735995299</v>
      </c>
      <c r="AZ246" s="1043">
        <f t="shared" si="99"/>
        <v>112.96500229117621</v>
      </c>
    </row>
    <row r="247" spans="1:52" ht="11.25" customHeight="1" x14ac:dyDescent="0.2">
      <c r="A247" s="461" t="s">
        <v>581</v>
      </c>
      <c r="B247" s="820" t="s">
        <v>582</v>
      </c>
      <c r="C247" s="581">
        <v>0.77</v>
      </c>
      <c r="D247" s="581">
        <v>0.73</v>
      </c>
      <c r="E247" s="581">
        <v>0.69</v>
      </c>
      <c r="F247" s="460">
        <v>0.62</v>
      </c>
      <c r="G247" s="586">
        <v>0.57000000000000006</v>
      </c>
      <c r="H247" s="581">
        <v>0.54</v>
      </c>
      <c r="I247" s="581">
        <v>0.51333333333333331</v>
      </c>
      <c r="J247" s="581">
        <v>0.47110666666666673</v>
      </c>
      <c r="K247" s="581">
        <v>0.44888888888888889</v>
      </c>
      <c r="L247" s="888"/>
      <c r="M247" s="581">
        <v>0.41777777777777775</v>
      </c>
      <c r="N247" s="459">
        <v>0.3955555555555556</v>
      </c>
      <c r="O247" s="888"/>
      <c r="P247" s="586">
        <v>0.3644444444444444</v>
      </c>
      <c r="Q247" s="587">
        <v>0.3288888888888889</v>
      </c>
      <c r="R247" s="587">
        <v>0.28000000000000003</v>
      </c>
      <c r="S247" s="587">
        <v>0.25222222222222224</v>
      </c>
      <c r="T247" s="587">
        <v>0.2</v>
      </c>
      <c r="U247" s="587">
        <v>0.18666666666666668</v>
      </c>
      <c r="V247" s="587">
        <v>0.16</v>
      </c>
      <c r="W247" s="587">
        <v>0.15111111111111111</v>
      </c>
      <c r="X247" s="587">
        <v>0.12740444444444446</v>
      </c>
      <c r="Y247" s="587">
        <v>0.11258666666666667</v>
      </c>
      <c r="Z247" s="587">
        <v>0.10074666666666666</v>
      </c>
      <c r="AA247" s="587">
        <v>4.4444444444444446E-2</v>
      </c>
      <c r="AB247" s="584">
        <f t="shared" si="75"/>
        <v>8.4751777777777768</v>
      </c>
      <c r="AC247" s="1043">
        <f t="shared" si="76"/>
        <v>5.4794520547945202</v>
      </c>
      <c r="AD247" s="1043">
        <f t="shared" si="77"/>
        <v>5.7971014492753659</v>
      </c>
      <c r="AE247" s="1043">
        <f t="shared" si="78"/>
        <v>11.290322580645151</v>
      </c>
      <c r="AF247" s="1043">
        <f t="shared" si="79"/>
        <v>8.7719298245613864</v>
      </c>
      <c r="AG247" s="1043">
        <f t="shared" si="80"/>
        <v>5.555555555555558</v>
      </c>
      <c r="AH247" s="1043">
        <f t="shared" si="81"/>
        <v>5.1948051948051965</v>
      </c>
      <c r="AI247" s="1043">
        <f t="shared" si="82"/>
        <v>8.9632921065292859</v>
      </c>
      <c r="AJ247" s="1043">
        <f t="shared" si="83"/>
        <v>4.949504950495065</v>
      </c>
      <c r="AK247" s="1043">
        <f t="shared" si="84"/>
        <v>7.4468085106383031</v>
      </c>
      <c r="AL247" s="1043">
        <f t="shared" si="85"/>
        <v>5.617977528089857</v>
      </c>
      <c r="AM247" s="1043">
        <f t="shared" si="86"/>
        <v>8.5365853658536892</v>
      </c>
      <c r="AN247" s="1043">
        <f t="shared" si="87"/>
        <v>10.810810810810789</v>
      </c>
      <c r="AO247" s="1043">
        <f t="shared" si="88"/>
        <v>17.460317460317441</v>
      </c>
      <c r="AP247" s="1043">
        <f t="shared" si="89"/>
        <v>11.013215859030833</v>
      </c>
      <c r="AQ247" s="1043">
        <f t="shared" si="90"/>
        <v>26.111111111111107</v>
      </c>
      <c r="AR247" s="1043">
        <f t="shared" si="91"/>
        <v>7.1428571428571397</v>
      </c>
      <c r="AS247" s="1043">
        <f t="shared" si="92"/>
        <v>16.666666666666675</v>
      </c>
      <c r="AT247" s="1043">
        <f t="shared" si="93"/>
        <v>5.8823529411764719</v>
      </c>
      <c r="AU247" s="1043">
        <f t="shared" si="94"/>
        <v>18.607409474638924</v>
      </c>
      <c r="AV247" s="1043">
        <f t="shared" si="95"/>
        <v>13.161219011526937</v>
      </c>
      <c r="AW247" s="1043">
        <f t="shared" si="96"/>
        <v>11.752249867654839</v>
      </c>
      <c r="AX247" s="1043">
        <f t="shared" si="97"/>
        <v>126.67999999999999</v>
      </c>
      <c r="AY247" s="1043">
        <f t="shared" si="98"/>
        <v>15.585979339410663</v>
      </c>
      <c r="AZ247" s="1043">
        <f t="shared" si="99"/>
        <v>25.39210176263294</v>
      </c>
    </row>
    <row r="248" spans="1:52" ht="11.25" customHeight="1" x14ac:dyDescent="0.2">
      <c r="A248" s="444" t="s">
        <v>586</v>
      </c>
      <c r="B248" s="805" t="s">
        <v>587</v>
      </c>
      <c r="C248" s="581">
        <v>0.83</v>
      </c>
      <c r="D248" s="581">
        <v>0.79</v>
      </c>
      <c r="E248" s="581">
        <v>0.75</v>
      </c>
      <c r="F248" s="460">
        <v>0.71</v>
      </c>
      <c r="G248" s="454">
        <v>0.67</v>
      </c>
      <c r="H248" s="581">
        <v>0.625</v>
      </c>
      <c r="I248" s="581">
        <v>0.5675</v>
      </c>
      <c r="J248" s="581">
        <v>0.48499999999999999</v>
      </c>
      <c r="K248" s="581">
        <v>0.44416666666666671</v>
      </c>
      <c r="L248" s="888"/>
      <c r="M248" s="581">
        <v>0.42</v>
      </c>
      <c r="N248" s="459">
        <v>0.38888666666666666</v>
      </c>
      <c r="O248" s="888"/>
      <c r="P248" s="586">
        <v>0.3444444444444445</v>
      </c>
      <c r="Q248" s="587">
        <v>0.3</v>
      </c>
      <c r="R248" s="587">
        <v>0.25555555555555554</v>
      </c>
      <c r="S248" s="587">
        <v>0.18518222222222225</v>
      </c>
      <c r="T248" s="587">
        <v>0.14073777777777777</v>
      </c>
      <c r="U248" s="587">
        <v>0.1135822222222222</v>
      </c>
      <c r="V248" s="587">
        <v>9.3822222222222237E-2</v>
      </c>
      <c r="W248" s="587">
        <v>5.9262222222222223E-2</v>
      </c>
      <c r="X248" s="587">
        <v>6.5822222222222219E-3</v>
      </c>
      <c r="Y248" s="583">
        <v>0</v>
      </c>
      <c r="Z248" s="583">
        <v>4.6702222222222228E-2</v>
      </c>
      <c r="AA248" s="587">
        <v>4.5302222222222223E-2</v>
      </c>
      <c r="AB248" s="584">
        <f t="shared" si="75"/>
        <v>8.2717266666666678</v>
      </c>
      <c r="AC248" s="1043">
        <f t="shared" si="76"/>
        <v>5.0632911392404889</v>
      </c>
      <c r="AD248" s="1043">
        <f t="shared" si="77"/>
        <v>5.3333333333333455</v>
      </c>
      <c r="AE248" s="1043">
        <f t="shared" si="78"/>
        <v>5.6338028169014231</v>
      </c>
      <c r="AF248" s="1043">
        <f t="shared" si="79"/>
        <v>5.9701492537313383</v>
      </c>
      <c r="AG248" s="1043">
        <f t="shared" si="80"/>
        <v>7.2000000000000064</v>
      </c>
      <c r="AH248" s="1043">
        <f t="shared" si="81"/>
        <v>10.132158590308361</v>
      </c>
      <c r="AI248" s="1043">
        <f t="shared" si="82"/>
        <v>17.010309278350523</v>
      </c>
      <c r="AJ248" s="1043">
        <f t="shared" si="83"/>
        <v>9.193245778611626</v>
      </c>
      <c r="AK248" s="1043">
        <f t="shared" si="84"/>
        <v>5.7539682539682779</v>
      </c>
      <c r="AL248" s="1043">
        <f t="shared" si="85"/>
        <v>8.0006171463836928</v>
      </c>
      <c r="AM248" s="1043">
        <f t="shared" si="86"/>
        <v>12.902580645161276</v>
      </c>
      <c r="AN248" s="1043">
        <f t="shared" si="87"/>
        <v>14.814814814814836</v>
      </c>
      <c r="AO248" s="1043">
        <f t="shared" si="88"/>
        <v>17.391304347826097</v>
      </c>
      <c r="AP248" s="1043">
        <f t="shared" si="89"/>
        <v>38.002208035328543</v>
      </c>
      <c r="AQ248" s="1043">
        <f t="shared" si="90"/>
        <v>31.579612202362185</v>
      </c>
      <c r="AR248" s="1043">
        <f t="shared" si="91"/>
        <v>23.908279856002522</v>
      </c>
      <c r="AS248" s="1043">
        <f t="shared" si="92"/>
        <v>21.061108479393596</v>
      </c>
      <c r="AT248" s="1043">
        <f t="shared" si="93"/>
        <v>58.317084145792734</v>
      </c>
      <c r="AU248" s="1043">
        <f t="shared" si="94"/>
        <v>800.33760972315997</v>
      </c>
      <c r="AV248" s="1043" t="str">
        <f t="shared" si="95"/>
        <v>n/a</v>
      </c>
      <c r="AW248" s="1043">
        <f t="shared" si="96"/>
        <v>-100</v>
      </c>
      <c r="AX248" s="1043">
        <f t="shared" si="97"/>
        <v>3.0903561267536572</v>
      </c>
      <c r="AY248" s="1043">
        <f t="shared" si="98"/>
        <v>47.652182569877354</v>
      </c>
      <c r="AZ248" s="1043">
        <f t="shared" si="99"/>
        <v>174.80808892123264</v>
      </c>
    </row>
    <row r="249" spans="1:52" ht="11.25" customHeight="1" x14ac:dyDescent="0.2">
      <c r="A249" s="821" t="s">
        <v>572</v>
      </c>
      <c r="B249" s="820" t="s">
        <v>573</v>
      </c>
      <c r="C249" s="581">
        <v>0.69</v>
      </c>
      <c r="D249" s="581">
        <v>0.65</v>
      </c>
      <c r="E249" s="581">
        <v>0.6</v>
      </c>
      <c r="F249" s="460">
        <v>0.54</v>
      </c>
      <c r="G249" s="460">
        <v>0.48499999999999999</v>
      </c>
      <c r="H249" s="581">
        <v>0.45</v>
      </c>
      <c r="I249" s="581">
        <v>0.43</v>
      </c>
      <c r="J249" s="581">
        <v>0.42</v>
      </c>
      <c r="K249" s="463">
        <v>0.4</v>
      </c>
      <c r="L249" s="888"/>
      <c r="M249" s="581">
        <v>0.38500000000000001</v>
      </c>
      <c r="N249" s="585">
        <v>0.38</v>
      </c>
      <c r="O249" s="888"/>
      <c r="P249" s="472">
        <v>0.36</v>
      </c>
      <c r="Q249" s="582">
        <v>0.36</v>
      </c>
      <c r="R249" s="587">
        <v>0.33</v>
      </c>
      <c r="S249" s="587">
        <v>0.315</v>
      </c>
      <c r="T249" s="587">
        <v>0.29375000000000001</v>
      </c>
      <c r="U249" s="587">
        <v>0.23749999999999999</v>
      </c>
      <c r="V249" s="583">
        <v>0</v>
      </c>
      <c r="W249" s="583">
        <v>6.25E-2</v>
      </c>
      <c r="X249" s="583">
        <v>0.1125</v>
      </c>
      <c r="Y249" s="587">
        <v>0.17499999999999999</v>
      </c>
      <c r="Z249" s="583">
        <v>8.7499999999999994E-2</v>
      </c>
      <c r="AA249" s="587">
        <v>0.1</v>
      </c>
      <c r="AB249" s="584">
        <f t="shared" si="75"/>
        <v>7.8637500000000014</v>
      </c>
      <c r="AC249" s="1043">
        <f t="shared" si="76"/>
        <v>6.153846153846132</v>
      </c>
      <c r="AD249" s="1043">
        <f t="shared" si="77"/>
        <v>8.3333333333333481</v>
      </c>
      <c r="AE249" s="1043">
        <f t="shared" si="78"/>
        <v>11.111111111111093</v>
      </c>
      <c r="AF249" s="1043">
        <f t="shared" si="79"/>
        <v>11.340206185567014</v>
      </c>
      <c r="AG249" s="1043">
        <f t="shared" si="80"/>
        <v>7.7777777777777724</v>
      </c>
      <c r="AH249" s="1043">
        <f t="shared" si="81"/>
        <v>4.6511627906976827</v>
      </c>
      <c r="AI249" s="1043">
        <f t="shared" si="82"/>
        <v>2.3809523809523725</v>
      </c>
      <c r="AJ249" s="1043">
        <f t="shared" si="83"/>
        <v>4.9999999999999822</v>
      </c>
      <c r="AK249" s="1043">
        <f t="shared" si="84"/>
        <v>3.8961038961039085</v>
      </c>
      <c r="AL249" s="1043">
        <f t="shared" si="85"/>
        <v>1.3157894736842035</v>
      </c>
      <c r="AM249" s="1043">
        <f t="shared" si="86"/>
        <v>5.555555555555558</v>
      </c>
      <c r="AN249" s="1043">
        <f t="shared" si="87"/>
        <v>0</v>
      </c>
      <c r="AO249" s="1043">
        <f t="shared" si="88"/>
        <v>9.0909090909090828</v>
      </c>
      <c r="AP249" s="1043">
        <f t="shared" si="89"/>
        <v>4.7619047619047672</v>
      </c>
      <c r="AQ249" s="1043">
        <f t="shared" si="90"/>
        <v>7.2340425531914887</v>
      </c>
      <c r="AR249" s="1043">
        <f t="shared" si="91"/>
        <v>23.684210526315795</v>
      </c>
      <c r="AS249" s="1043" t="str">
        <f t="shared" si="92"/>
        <v>n/a</v>
      </c>
      <c r="AT249" s="1043">
        <f t="shared" si="93"/>
        <v>-100</v>
      </c>
      <c r="AU249" s="1043">
        <f t="shared" si="94"/>
        <v>-44.444444444444443</v>
      </c>
      <c r="AV249" s="1043">
        <f t="shared" si="95"/>
        <v>-35.714285714285708</v>
      </c>
      <c r="AW249" s="1043">
        <f t="shared" si="96"/>
        <v>100</v>
      </c>
      <c r="AX249" s="1043">
        <f t="shared" si="97"/>
        <v>-12.500000000000011</v>
      </c>
      <c r="AY249" s="1043">
        <f t="shared" si="98"/>
        <v>0.93467502058190655</v>
      </c>
      <c r="AZ249" s="1043">
        <f t="shared" si="99"/>
        <v>35.090781539378384</v>
      </c>
    </row>
    <row r="250" spans="1:52" ht="11.25" customHeight="1" x14ac:dyDescent="0.2">
      <c r="A250" s="821" t="s">
        <v>1171</v>
      </c>
      <c r="B250" s="820" t="s">
        <v>1172</v>
      </c>
      <c r="C250" s="581">
        <v>0.85</v>
      </c>
      <c r="D250" s="581">
        <v>0.81</v>
      </c>
      <c r="E250" s="581">
        <v>0.76</v>
      </c>
      <c r="F250" s="460">
        <v>0.72</v>
      </c>
      <c r="G250" s="460">
        <v>0.66</v>
      </c>
      <c r="H250" s="581">
        <v>0.62</v>
      </c>
      <c r="I250" s="581">
        <v>0.59</v>
      </c>
      <c r="J250" s="581">
        <v>0.54</v>
      </c>
      <c r="K250" s="581">
        <v>0.46</v>
      </c>
      <c r="L250" s="888"/>
      <c r="M250" s="463">
        <v>0.42</v>
      </c>
      <c r="N250" s="459">
        <v>0.4</v>
      </c>
      <c r="O250" s="888"/>
      <c r="P250" s="582">
        <v>0.38</v>
      </c>
      <c r="Q250" s="582">
        <v>0.38</v>
      </c>
      <c r="R250" s="587">
        <v>0.38</v>
      </c>
      <c r="S250" s="587">
        <v>0.37667</v>
      </c>
      <c r="T250" s="587">
        <v>0.34666999999999998</v>
      </c>
      <c r="U250" s="587">
        <v>0.33333000000000002</v>
      </c>
      <c r="V250" s="587">
        <v>0.30221999999999999</v>
      </c>
      <c r="W250" s="587">
        <v>0.28888999999999998</v>
      </c>
      <c r="X250" s="587">
        <v>0.22222</v>
      </c>
      <c r="Y250" s="587">
        <v>8.5930000000000006E-2</v>
      </c>
      <c r="Z250" s="583">
        <v>0</v>
      </c>
      <c r="AA250" s="583">
        <v>0</v>
      </c>
      <c r="AB250" s="584">
        <f t="shared" si="75"/>
        <v>9.9259299999999993</v>
      </c>
      <c r="AC250" s="1043">
        <f t="shared" si="76"/>
        <v>4.9382716049382713</v>
      </c>
      <c r="AD250" s="1043">
        <f t="shared" si="77"/>
        <v>6.578947368421062</v>
      </c>
      <c r="AE250" s="1043">
        <f t="shared" si="78"/>
        <v>5.555555555555558</v>
      </c>
      <c r="AF250" s="1043">
        <f t="shared" si="79"/>
        <v>9.0909090909090828</v>
      </c>
      <c r="AG250" s="1043">
        <f t="shared" si="80"/>
        <v>6.4516129032258229</v>
      </c>
      <c r="AH250" s="1043">
        <f t="shared" si="81"/>
        <v>5.0847457627118731</v>
      </c>
      <c r="AI250" s="1043">
        <f t="shared" si="82"/>
        <v>9.259259259259256</v>
      </c>
      <c r="AJ250" s="1043">
        <f t="shared" si="83"/>
        <v>17.391304347826097</v>
      </c>
      <c r="AK250" s="1043">
        <f t="shared" si="84"/>
        <v>9.5238095238095344</v>
      </c>
      <c r="AL250" s="1043">
        <f t="shared" si="85"/>
        <v>4.9999999999999822</v>
      </c>
      <c r="AM250" s="1043">
        <f t="shared" si="86"/>
        <v>5.2631578947368363</v>
      </c>
      <c r="AN250" s="1043">
        <f t="shared" si="87"/>
        <v>0</v>
      </c>
      <c r="AO250" s="1043">
        <f t="shared" si="88"/>
        <v>0</v>
      </c>
      <c r="AP250" s="1043">
        <f t="shared" si="89"/>
        <v>0.88406297289405078</v>
      </c>
      <c r="AQ250" s="1043">
        <f t="shared" si="90"/>
        <v>8.6537629445870845</v>
      </c>
      <c r="AR250" s="1043">
        <f t="shared" si="91"/>
        <v>4.0020400204001882</v>
      </c>
      <c r="AS250" s="1043">
        <f t="shared" si="92"/>
        <v>10.293825689894787</v>
      </c>
      <c r="AT250" s="1043">
        <f t="shared" si="93"/>
        <v>4.6142130222576183</v>
      </c>
      <c r="AU250" s="1043">
        <f t="shared" si="94"/>
        <v>30.001800018000168</v>
      </c>
      <c r="AV250" s="1043">
        <f t="shared" si="95"/>
        <v>158.60584196438961</v>
      </c>
      <c r="AW250" s="1043" t="str">
        <f t="shared" si="96"/>
        <v>n/a</v>
      </c>
      <c r="AX250" s="1043" t="str">
        <f t="shared" si="97"/>
        <v>n/a</v>
      </c>
      <c r="AY250" s="1043">
        <f t="shared" si="98"/>
        <v>15.059655997190845</v>
      </c>
      <c r="AZ250" s="1043">
        <f t="shared" si="99"/>
        <v>34.427075196625459</v>
      </c>
    </row>
    <row r="251" spans="1:52" ht="11.25" customHeight="1" x14ac:dyDescent="0.2">
      <c r="A251" s="821" t="s">
        <v>226</v>
      </c>
      <c r="B251" s="820" t="s">
        <v>227</v>
      </c>
      <c r="C251" s="581">
        <v>15</v>
      </c>
      <c r="D251" s="581">
        <v>14.4</v>
      </c>
      <c r="E251" s="581">
        <v>14.2</v>
      </c>
      <c r="F251" s="460">
        <v>13.9</v>
      </c>
      <c r="G251" s="460">
        <v>13.55</v>
      </c>
      <c r="H251" s="581">
        <v>13.05</v>
      </c>
      <c r="I251" s="581">
        <v>12.8</v>
      </c>
      <c r="J251" s="581">
        <v>12.6</v>
      </c>
      <c r="K251" s="581">
        <v>12.4</v>
      </c>
      <c r="L251" s="888"/>
      <c r="M251" s="581">
        <v>12</v>
      </c>
      <c r="N251" s="459">
        <v>11.65</v>
      </c>
      <c r="O251" s="888"/>
      <c r="P251" s="472">
        <v>11.25</v>
      </c>
      <c r="Q251" s="472">
        <v>10.9</v>
      </c>
      <c r="R251" s="587">
        <v>10.199999999999999</v>
      </c>
      <c r="S251" s="587">
        <v>9.15</v>
      </c>
      <c r="T251" s="587">
        <v>8.25</v>
      </c>
      <c r="U251" s="587">
        <v>7.6</v>
      </c>
      <c r="V251" s="587">
        <v>6.9</v>
      </c>
      <c r="W251" s="587">
        <v>6.1</v>
      </c>
      <c r="X251" s="587">
        <v>5.5</v>
      </c>
      <c r="Y251" s="587">
        <v>5.35</v>
      </c>
      <c r="Z251" s="587">
        <v>5.0999999999999996</v>
      </c>
      <c r="AA251" s="587">
        <v>4.9000000000000004</v>
      </c>
      <c r="AB251" s="584">
        <f t="shared" si="75"/>
        <v>236.74999999999997</v>
      </c>
      <c r="AC251" s="1043">
        <f t="shared" si="76"/>
        <v>4.1666666666666741</v>
      </c>
      <c r="AD251" s="1043">
        <f t="shared" si="77"/>
        <v>1.4084507042253502</v>
      </c>
      <c r="AE251" s="1043">
        <f t="shared" si="78"/>
        <v>2.1582733812949506</v>
      </c>
      <c r="AF251" s="1043">
        <f t="shared" si="79"/>
        <v>2.5830258302582898</v>
      </c>
      <c r="AG251" s="1043">
        <f t="shared" si="80"/>
        <v>3.8314176245210829</v>
      </c>
      <c r="AH251" s="1043">
        <f t="shared" si="81"/>
        <v>1.953125</v>
      </c>
      <c r="AI251" s="1043">
        <f t="shared" si="82"/>
        <v>1.5873015873016039</v>
      </c>
      <c r="AJ251" s="1043">
        <f t="shared" si="83"/>
        <v>1.6129032258064502</v>
      </c>
      <c r="AK251" s="1043">
        <f t="shared" si="84"/>
        <v>3.3333333333333437</v>
      </c>
      <c r="AL251" s="1043">
        <f t="shared" si="85"/>
        <v>3.0042918454935563</v>
      </c>
      <c r="AM251" s="1043">
        <f t="shared" si="86"/>
        <v>3.5555555555555562</v>
      </c>
      <c r="AN251" s="1043">
        <f t="shared" si="87"/>
        <v>3.2110091743119185</v>
      </c>
      <c r="AO251" s="1043">
        <f t="shared" si="88"/>
        <v>6.8627450980392357</v>
      </c>
      <c r="AP251" s="1043">
        <f t="shared" si="89"/>
        <v>11.475409836065564</v>
      </c>
      <c r="AQ251" s="1043">
        <f t="shared" si="90"/>
        <v>10.909090909090914</v>
      </c>
      <c r="AR251" s="1043">
        <f t="shared" si="91"/>
        <v>8.5526315789473664</v>
      </c>
      <c r="AS251" s="1043">
        <f t="shared" si="92"/>
        <v>10.144927536231862</v>
      </c>
      <c r="AT251" s="1043">
        <f t="shared" si="93"/>
        <v>13.11475409836067</v>
      </c>
      <c r="AU251" s="1043">
        <f t="shared" si="94"/>
        <v>10.909090909090914</v>
      </c>
      <c r="AV251" s="1043">
        <f t="shared" si="95"/>
        <v>2.8037383177570208</v>
      </c>
      <c r="AW251" s="1043">
        <f t="shared" si="96"/>
        <v>4.9019607843137303</v>
      </c>
      <c r="AX251" s="1043">
        <f t="shared" si="97"/>
        <v>4.0816326530612068</v>
      </c>
      <c r="AY251" s="1043">
        <f t="shared" si="98"/>
        <v>5.280060711351239</v>
      </c>
      <c r="AZ251" s="1043">
        <f t="shared" si="99"/>
        <v>3.7635693775384027</v>
      </c>
    </row>
    <row r="252" spans="1:52" ht="11.25" customHeight="1" x14ac:dyDescent="0.2">
      <c r="A252" s="1120" t="s">
        <v>4483</v>
      </c>
      <c r="B252" s="1137" t="s">
        <v>4481</v>
      </c>
      <c r="C252" s="1042">
        <v>0.47</v>
      </c>
      <c r="D252" s="1042">
        <v>0.44</v>
      </c>
      <c r="E252" s="581">
        <v>0.38</v>
      </c>
      <c r="F252" s="460">
        <v>0.30000000000000004</v>
      </c>
      <c r="G252" s="460">
        <v>0.21999999999999997</v>
      </c>
      <c r="H252" s="451">
        <v>0.16</v>
      </c>
      <c r="I252" s="503">
        <v>0.12</v>
      </c>
      <c r="J252" s="503">
        <v>0.12</v>
      </c>
      <c r="K252" s="503">
        <v>0.12</v>
      </c>
      <c r="L252" s="1144"/>
      <c r="M252" s="1144">
        <v>0.12</v>
      </c>
      <c r="N252" s="1047">
        <v>0.12</v>
      </c>
      <c r="O252" s="1144"/>
      <c r="P252" s="1034">
        <v>0.12</v>
      </c>
      <c r="Q252" s="1148">
        <v>0.36</v>
      </c>
      <c r="R252" s="1054">
        <v>0.52</v>
      </c>
      <c r="S252" s="1054">
        <v>0.64</v>
      </c>
      <c r="T252" s="504">
        <v>0.64</v>
      </c>
      <c r="U252" s="504">
        <v>0.64</v>
      </c>
      <c r="V252" s="456">
        <v>0.64</v>
      </c>
      <c r="W252" s="456">
        <v>0.61</v>
      </c>
      <c r="X252" s="456">
        <v>0.57000000000000006</v>
      </c>
      <c r="Y252" s="456">
        <v>0.53</v>
      </c>
      <c r="Z252" s="456">
        <v>0.51</v>
      </c>
      <c r="AA252" s="456">
        <v>0.41999999999999993</v>
      </c>
      <c r="AB252" s="584">
        <f t="shared" si="75"/>
        <v>8.77</v>
      </c>
      <c r="AC252" s="1043">
        <f t="shared" si="76"/>
        <v>6.8181818181818121</v>
      </c>
      <c r="AD252" s="1043">
        <f t="shared" si="77"/>
        <v>15.789473684210531</v>
      </c>
      <c r="AE252" s="1043">
        <f t="shared" si="78"/>
        <v>26.666666666666639</v>
      </c>
      <c r="AF252" s="1043">
        <f t="shared" si="79"/>
        <v>36.363636363636395</v>
      </c>
      <c r="AG252" s="1043">
        <f t="shared" si="80"/>
        <v>37.499999999999979</v>
      </c>
      <c r="AH252" s="1043">
        <f t="shared" si="81"/>
        <v>33.33333333333335</v>
      </c>
      <c r="AI252" s="1043">
        <f t="shared" si="82"/>
        <v>0</v>
      </c>
      <c r="AJ252" s="1043">
        <f t="shared" si="83"/>
        <v>0</v>
      </c>
      <c r="AK252" s="1043">
        <f t="shared" si="84"/>
        <v>0</v>
      </c>
      <c r="AL252" s="1043">
        <f t="shared" si="85"/>
        <v>0</v>
      </c>
      <c r="AM252" s="1043">
        <f t="shared" si="86"/>
        <v>0</v>
      </c>
      <c r="AN252" s="1043">
        <f t="shared" si="87"/>
        <v>-66.666666666666671</v>
      </c>
      <c r="AO252" s="1043">
        <f t="shared" si="88"/>
        <v>-30.76923076923077</v>
      </c>
      <c r="AP252" s="1043">
        <f t="shared" si="89"/>
        <v>-18.75</v>
      </c>
      <c r="AQ252" s="1043">
        <f t="shared" si="90"/>
        <v>0</v>
      </c>
      <c r="AR252" s="1043">
        <f t="shared" si="91"/>
        <v>0</v>
      </c>
      <c r="AS252" s="1043">
        <f t="shared" si="92"/>
        <v>0</v>
      </c>
      <c r="AT252" s="1043">
        <f t="shared" si="93"/>
        <v>4.9180327868852514</v>
      </c>
      <c r="AU252" s="1043">
        <f t="shared" si="94"/>
        <v>7.0175438596491002</v>
      </c>
      <c r="AV252" s="1043">
        <f t="shared" si="95"/>
        <v>7.547169811320753</v>
      </c>
      <c r="AW252" s="1043">
        <f t="shared" si="96"/>
        <v>3.9215686274509887</v>
      </c>
      <c r="AX252" s="1043">
        <f t="shared" si="97"/>
        <v>21.428571428571441</v>
      </c>
      <c r="AY252" s="1043">
        <f t="shared" si="98"/>
        <v>3.8690127701822177</v>
      </c>
      <c r="AZ252" s="1043">
        <f t="shared" si="99"/>
        <v>22.745973227522466</v>
      </c>
    </row>
    <row r="253" spans="1:52" ht="11.25" customHeight="1" x14ac:dyDescent="0.2">
      <c r="A253" s="1003" t="s">
        <v>4615</v>
      </c>
      <c r="B253" s="468" t="s">
        <v>4613</v>
      </c>
      <c r="C253" s="581">
        <v>0.81930000000000003</v>
      </c>
      <c r="D253" s="581">
        <v>0.71687999999999996</v>
      </c>
      <c r="E253" s="581">
        <v>0.65221600000000002</v>
      </c>
      <c r="F253" s="460">
        <v>0.62015299999999995</v>
      </c>
      <c r="G253" s="471">
        <v>0.530304</v>
      </c>
      <c r="H253" s="581">
        <v>0.45191999999999999</v>
      </c>
      <c r="I253" s="498">
        <v>0.43196400000000001</v>
      </c>
      <c r="J253" s="463">
        <v>0.52710299999999999</v>
      </c>
      <c r="K253" s="581">
        <v>0.97363500000000003</v>
      </c>
      <c r="L253" s="517"/>
      <c r="M253" s="498">
        <v>0.46203499999999997</v>
      </c>
      <c r="N253" s="459">
        <v>0.46378200000000003</v>
      </c>
      <c r="O253" s="517"/>
      <c r="P253" s="501">
        <v>0.38350099999999998</v>
      </c>
      <c r="Q253" s="985">
        <v>0.40016750000000001</v>
      </c>
      <c r="R253" s="587">
        <v>0.43180249999999998</v>
      </c>
      <c r="S253" s="587">
        <v>0.32351999999999997</v>
      </c>
      <c r="T253" s="587">
        <v>0.267897</v>
      </c>
      <c r="U253" s="587">
        <v>0.24077000000000001</v>
      </c>
      <c r="V253" s="587">
        <v>0.21354999999999999</v>
      </c>
      <c r="W253" s="587">
        <v>0.18893750000000001</v>
      </c>
      <c r="X253" s="587">
        <v>0.1346</v>
      </c>
      <c r="Y253" s="587">
        <v>0.11455</v>
      </c>
      <c r="Z253" s="587">
        <v>0.11107499999999999</v>
      </c>
      <c r="AA253" s="587">
        <v>0.105075</v>
      </c>
      <c r="AB253" s="584">
        <f t="shared" si="75"/>
        <v>9.5647374999999979</v>
      </c>
      <c r="AC253" s="1043">
        <f t="shared" si="76"/>
        <v>14.286909943086723</v>
      </c>
      <c r="AD253" s="1043">
        <f t="shared" si="77"/>
        <v>9.9145068504912448</v>
      </c>
      <c r="AE253" s="1043">
        <f t="shared" si="78"/>
        <v>5.1701757469527765</v>
      </c>
      <c r="AF253" s="1043">
        <f t="shared" si="79"/>
        <v>16.942923304368819</v>
      </c>
      <c r="AG253" s="1043">
        <f t="shared" si="80"/>
        <v>17.344662772172057</v>
      </c>
      <c r="AH253" s="1043">
        <f t="shared" si="81"/>
        <v>4.6198294302302934</v>
      </c>
      <c r="AI253" s="1043">
        <f t="shared" si="82"/>
        <v>-18.049413492239651</v>
      </c>
      <c r="AJ253" s="1043">
        <f t="shared" si="83"/>
        <v>-45.862361151766315</v>
      </c>
      <c r="AK253" s="1043">
        <f t="shared" si="84"/>
        <v>110.72754228575761</v>
      </c>
      <c r="AL253" s="1043">
        <f t="shared" si="85"/>
        <v>-0.37668559797492396</v>
      </c>
      <c r="AM253" s="1043">
        <f t="shared" si="86"/>
        <v>20.933713341034334</v>
      </c>
      <c r="AN253" s="1043">
        <f t="shared" si="87"/>
        <v>-4.1648809560996369</v>
      </c>
      <c r="AO253" s="1043">
        <f t="shared" si="88"/>
        <v>-7.326266059135822</v>
      </c>
      <c r="AP253" s="1043">
        <f t="shared" si="89"/>
        <v>33.470110039564794</v>
      </c>
      <c r="AQ253" s="1043">
        <f t="shared" si="90"/>
        <v>20.76283049082295</v>
      </c>
      <c r="AR253" s="1043">
        <f t="shared" si="91"/>
        <v>11.266769115753617</v>
      </c>
      <c r="AS253" s="1043">
        <f t="shared" si="92"/>
        <v>12.746429407632887</v>
      </c>
      <c r="AT253" s="1043">
        <f t="shared" si="93"/>
        <v>13.026794574925571</v>
      </c>
      <c r="AU253" s="1043">
        <f t="shared" si="94"/>
        <v>40.369613670133745</v>
      </c>
      <c r="AV253" s="1043">
        <f t="shared" si="95"/>
        <v>17.503273679615884</v>
      </c>
      <c r="AW253" s="1043">
        <f t="shared" si="96"/>
        <v>3.1285167679495851</v>
      </c>
      <c r="AX253" s="1043">
        <f t="shared" si="97"/>
        <v>5.7102069950035528</v>
      </c>
      <c r="AY253" s="1043">
        <f t="shared" si="98"/>
        <v>12.824781870830911</v>
      </c>
      <c r="AZ253" s="1043">
        <f t="shared" si="99"/>
        <v>28.037357368109053</v>
      </c>
    </row>
    <row r="254" spans="1:52" ht="11.25" customHeight="1" x14ac:dyDescent="0.2">
      <c r="A254" s="540" t="s">
        <v>4516</v>
      </c>
      <c r="B254" s="820" t="s">
        <v>4506</v>
      </c>
      <c r="C254" s="581">
        <v>0.27</v>
      </c>
      <c r="D254" s="581">
        <v>0.22</v>
      </c>
      <c r="E254" s="581">
        <v>0.2</v>
      </c>
      <c r="F254" s="460">
        <v>0.17</v>
      </c>
      <c r="G254" s="586">
        <v>0.13</v>
      </c>
      <c r="H254" s="581">
        <v>9.0000000000000011E-2</v>
      </c>
      <c r="I254" s="498">
        <v>0</v>
      </c>
      <c r="J254" s="498">
        <v>0</v>
      </c>
      <c r="K254" s="498">
        <v>0</v>
      </c>
      <c r="L254" s="1004"/>
      <c r="M254" s="498">
        <v>0</v>
      </c>
      <c r="N254" s="501">
        <v>0</v>
      </c>
      <c r="O254" s="1004"/>
      <c r="P254" s="985">
        <v>0</v>
      </c>
      <c r="Q254" s="985">
        <v>0.16999999999999998</v>
      </c>
      <c r="R254" s="499">
        <v>0.44</v>
      </c>
      <c r="S254" s="587">
        <v>0.44</v>
      </c>
      <c r="T254" s="587">
        <v>0.36799999999999999</v>
      </c>
      <c r="U254" s="587">
        <v>0.30400000000000005</v>
      </c>
      <c r="V254" s="587">
        <v>0.27200000000000002</v>
      </c>
      <c r="W254" s="587">
        <v>0.248</v>
      </c>
      <c r="X254" s="587">
        <v>0.21000000000000002</v>
      </c>
      <c r="Y254" s="587">
        <v>0.18</v>
      </c>
      <c r="Z254" s="587">
        <v>0.14400000000000002</v>
      </c>
      <c r="AA254" s="587">
        <v>0.128</v>
      </c>
      <c r="AB254" s="584">
        <f t="shared" si="75"/>
        <v>3.9840000000000004</v>
      </c>
      <c r="AC254" s="1043">
        <f t="shared" si="76"/>
        <v>22.72727272727273</v>
      </c>
      <c r="AD254" s="1043">
        <f t="shared" si="77"/>
        <v>9.9999999999999858</v>
      </c>
      <c r="AE254" s="1043">
        <f t="shared" si="78"/>
        <v>17.647058823529417</v>
      </c>
      <c r="AF254" s="1043">
        <f t="shared" si="79"/>
        <v>30.76923076923077</v>
      </c>
      <c r="AG254" s="1043">
        <f t="shared" si="80"/>
        <v>44.444444444444443</v>
      </c>
      <c r="AH254" s="1043" t="str">
        <f t="shared" si="81"/>
        <v>n/a</v>
      </c>
      <c r="AI254" s="1043" t="str">
        <f t="shared" si="82"/>
        <v>n/a</v>
      </c>
      <c r="AJ254" s="1043" t="str">
        <f t="shared" si="83"/>
        <v>n/a</v>
      </c>
      <c r="AK254" s="1043" t="str">
        <f t="shared" si="84"/>
        <v>n/a</v>
      </c>
      <c r="AL254" s="1043" t="str">
        <f t="shared" si="85"/>
        <v>n/a</v>
      </c>
      <c r="AM254" s="1043" t="str">
        <f t="shared" si="86"/>
        <v>n/a</v>
      </c>
      <c r="AN254" s="1043">
        <f t="shared" si="87"/>
        <v>-100</v>
      </c>
      <c r="AO254" s="1043">
        <f t="shared" si="88"/>
        <v>-61.363636363636367</v>
      </c>
      <c r="AP254" s="1043">
        <f t="shared" si="89"/>
        <v>0</v>
      </c>
      <c r="AQ254" s="1043">
        <f t="shared" si="90"/>
        <v>19.565217391304344</v>
      </c>
      <c r="AR254" s="1043">
        <f t="shared" si="91"/>
        <v>21.052631578947345</v>
      </c>
      <c r="AS254" s="1043">
        <f t="shared" si="92"/>
        <v>11.764705882352944</v>
      </c>
      <c r="AT254" s="1043">
        <f t="shared" si="93"/>
        <v>9.6774193548387224</v>
      </c>
      <c r="AU254" s="1043">
        <f t="shared" si="94"/>
        <v>18.095238095238074</v>
      </c>
      <c r="AV254" s="1043">
        <f t="shared" si="95"/>
        <v>16.666666666666675</v>
      </c>
      <c r="AW254" s="1043">
        <f t="shared" si="96"/>
        <v>24.999999999999979</v>
      </c>
      <c r="AX254" s="1043">
        <f t="shared" si="97"/>
        <v>12.5</v>
      </c>
      <c r="AY254" s="1043">
        <f t="shared" si="98"/>
        <v>6.1591405856368162</v>
      </c>
      <c r="AZ254" s="1043">
        <f t="shared" si="99"/>
        <v>36.01210414651672</v>
      </c>
    </row>
    <row r="255" spans="1:52" ht="11.25" customHeight="1" x14ac:dyDescent="0.2">
      <c r="A255" s="821" t="s">
        <v>1147</v>
      </c>
      <c r="B255" s="820" t="s">
        <v>1148</v>
      </c>
      <c r="C255" s="581">
        <v>1.56</v>
      </c>
      <c r="D255" s="581">
        <v>1.35</v>
      </c>
      <c r="E255" s="581">
        <v>1.26</v>
      </c>
      <c r="F255" s="460">
        <v>1.2</v>
      </c>
      <c r="G255" s="586">
        <v>0.80233199999999993</v>
      </c>
      <c r="H255" s="581">
        <v>0.69220799999999993</v>
      </c>
      <c r="I255" s="581">
        <v>0.62928000000000006</v>
      </c>
      <c r="J255" s="581">
        <v>0.52392279599999991</v>
      </c>
      <c r="K255" s="581">
        <v>0.42694288199999997</v>
      </c>
      <c r="L255" s="888"/>
      <c r="M255" s="581">
        <v>0.37518460199999998</v>
      </c>
      <c r="N255" s="585">
        <v>0.31048675199999998</v>
      </c>
      <c r="O255" s="888"/>
      <c r="P255" s="472">
        <v>0.44556956999999997</v>
      </c>
      <c r="Q255" s="582">
        <v>0.38813990399999998</v>
      </c>
      <c r="R255" s="583">
        <v>0.67922123400000001</v>
      </c>
      <c r="S255" s="587">
        <v>0.77624834399999998</v>
      </c>
      <c r="T255" s="587">
        <v>0.75685078799999994</v>
      </c>
      <c r="U255" s="587">
        <v>0.16171709399999998</v>
      </c>
      <c r="V255" s="583">
        <v>0</v>
      </c>
      <c r="W255" s="583">
        <v>0</v>
      </c>
      <c r="X255" s="583">
        <v>0</v>
      </c>
      <c r="Y255" s="583">
        <v>0</v>
      </c>
      <c r="Z255" s="583">
        <v>0</v>
      </c>
      <c r="AA255" s="583">
        <v>0</v>
      </c>
      <c r="AB255" s="584">
        <f t="shared" si="75"/>
        <v>12.338103965999998</v>
      </c>
      <c r="AC255" s="1043">
        <f t="shared" si="76"/>
        <v>15.555555555555545</v>
      </c>
      <c r="AD255" s="1043">
        <f t="shared" si="77"/>
        <v>7.1428571428571397</v>
      </c>
      <c r="AE255" s="1043">
        <f t="shared" si="78"/>
        <v>5.0000000000000044</v>
      </c>
      <c r="AF255" s="1043">
        <f t="shared" si="79"/>
        <v>49.564020879137317</v>
      </c>
      <c r="AG255" s="1043">
        <f t="shared" si="80"/>
        <v>15.909090909090917</v>
      </c>
      <c r="AH255" s="1043">
        <f t="shared" si="81"/>
        <v>9.9999999999999858</v>
      </c>
      <c r="AI255" s="1043">
        <f t="shared" si="82"/>
        <v>20.109299462510922</v>
      </c>
      <c r="AJ255" s="1043">
        <f t="shared" si="83"/>
        <v>22.714962138659089</v>
      </c>
      <c r="AK255" s="1043">
        <f t="shared" si="84"/>
        <v>13.795416902530565</v>
      </c>
      <c r="AL255" s="1043">
        <f t="shared" si="85"/>
        <v>20.837555735711398</v>
      </c>
      <c r="AM255" s="1043">
        <f t="shared" si="86"/>
        <v>-30.316885868126054</v>
      </c>
      <c r="AN255" s="1043">
        <f t="shared" si="87"/>
        <v>14.796125162127115</v>
      </c>
      <c r="AO255" s="1043">
        <f t="shared" si="88"/>
        <v>-42.855157558280929</v>
      </c>
      <c r="AP255" s="1043">
        <f t="shared" si="89"/>
        <v>-12.499493332252442</v>
      </c>
      <c r="AQ255" s="1043">
        <f t="shared" si="90"/>
        <v>2.5629300130952659</v>
      </c>
      <c r="AR255" s="1043">
        <f t="shared" si="91"/>
        <v>368.00914441363881</v>
      </c>
      <c r="AS255" s="1043" t="str">
        <f t="shared" si="92"/>
        <v>n/a</v>
      </c>
      <c r="AT255" s="1043" t="str">
        <f t="shared" si="93"/>
        <v>n/a</v>
      </c>
      <c r="AU255" s="1043" t="str">
        <f t="shared" si="94"/>
        <v>n/a</v>
      </c>
      <c r="AV255" s="1043" t="str">
        <f t="shared" si="95"/>
        <v>n/a</v>
      </c>
      <c r="AW255" s="1043" t="str">
        <f t="shared" si="96"/>
        <v>n/a</v>
      </c>
      <c r="AX255" s="1043" t="str">
        <f t="shared" si="97"/>
        <v>n/a</v>
      </c>
      <c r="AY255" s="1043">
        <f t="shared" si="98"/>
        <v>30.020338847265915</v>
      </c>
      <c r="AZ255" s="1043">
        <f t="shared" si="99"/>
        <v>92.671881950658559</v>
      </c>
    </row>
    <row r="256" spans="1:52" ht="11.25" customHeight="1" x14ac:dyDescent="0.2">
      <c r="A256" s="465" t="s">
        <v>3750</v>
      </c>
      <c r="B256" s="805" t="s">
        <v>3751</v>
      </c>
      <c r="C256" s="581">
        <v>1.26</v>
      </c>
      <c r="D256" s="581">
        <v>1.22</v>
      </c>
      <c r="E256" s="581">
        <v>1.18</v>
      </c>
      <c r="F256" s="460">
        <v>1.06</v>
      </c>
      <c r="G256" s="1139">
        <v>0.94</v>
      </c>
      <c r="H256" s="590">
        <v>0.89659999999999995</v>
      </c>
      <c r="I256" s="590">
        <v>0.85680000000000001</v>
      </c>
      <c r="J256" s="590">
        <v>0.81699999999999995</v>
      </c>
      <c r="K256" s="605">
        <v>0.7772</v>
      </c>
      <c r="L256" s="483"/>
      <c r="M256" s="605">
        <v>0.7772</v>
      </c>
      <c r="N256" s="1063">
        <v>0.7772</v>
      </c>
      <c r="O256" s="483"/>
      <c r="P256" s="1064">
        <v>0.7772</v>
      </c>
      <c r="Q256" s="1090">
        <v>0.7772</v>
      </c>
      <c r="R256" s="797">
        <v>0.74719999999999998</v>
      </c>
      <c r="S256" s="797">
        <v>0.66749999999999998</v>
      </c>
      <c r="T256" s="797">
        <v>0.61780000000000002</v>
      </c>
      <c r="U256" s="797">
        <v>0.5081</v>
      </c>
      <c r="V256" s="797">
        <v>0.42670000000000002</v>
      </c>
      <c r="W256" s="797">
        <v>0.36830000000000002</v>
      </c>
      <c r="X256" s="797">
        <v>0.31219999999999998</v>
      </c>
      <c r="Y256" s="964">
        <v>0.19919999999999999</v>
      </c>
      <c r="Z256" s="797">
        <v>0.21920000000000001</v>
      </c>
      <c r="AA256" s="797">
        <v>0.1661</v>
      </c>
      <c r="AB256" s="584">
        <f t="shared" si="75"/>
        <v>16.348700000000004</v>
      </c>
      <c r="AC256" s="1043">
        <f t="shared" si="76"/>
        <v>3.2786885245901676</v>
      </c>
      <c r="AD256" s="1043">
        <f t="shared" si="77"/>
        <v>3.3898305084745894</v>
      </c>
      <c r="AE256" s="1043">
        <f t="shared" si="78"/>
        <v>11.32075471698113</v>
      </c>
      <c r="AF256" s="1043">
        <f t="shared" si="79"/>
        <v>12.765957446808528</v>
      </c>
      <c r="AG256" s="1043">
        <f t="shared" si="80"/>
        <v>4.840508587999115</v>
      </c>
      <c r="AH256" s="1043">
        <f t="shared" si="81"/>
        <v>4.6451914098972757</v>
      </c>
      <c r="AI256" s="1043">
        <f t="shared" si="82"/>
        <v>4.8714810281517806</v>
      </c>
      <c r="AJ256" s="1043">
        <f t="shared" si="83"/>
        <v>5.1209469891919657</v>
      </c>
      <c r="AK256" s="1043">
        <f t="shared" si="84"/>
        <v>0</v>
      </c>
      <c r="AL256" s="1043">
        <f t="shared" si="85"/>
        <v>0</v>
      </c>
      <c r="AM256" s="1043">
        <f t="shared" si="86"/>
        <v>0</v>
      </c>
      <c r="AN256" s="1043">
        <f t="shared" si="87"/>
        <v>0</v>
      </c>
      <c r="AO256" s="1043">
        <f t="shared" si="88"/>
        <v>4.0149892933618814</v>
      </c>
      <c r="AP256" s="1043">
        <f t="shared" si="89"/>
        <v>11.940074906367037</v>
      </c>
      <c r="AQ256" s="1043">
        <f t="shared" si="90"/>
        <v>8.044674651990924</v>
      </c>
      <c r="AR256" s="1043">
        <f t="shared" si="91"/>
        <v>21.590238142098016</v>
      </c>
      <c r="AS256" s="1043">
        <f t="shared" si="92"/>
        <v>19.076634637918911</v>
      </c>
      <c r="AT256" s="1043">
        <f t="shared" si="93"/>
        <v>15.856638609828956</v>
      </c>
      <c r="AU256" s="1043">
        <f t="shared" si="94"/>
        <v>17.969250480461252</v>
      </c>
      <c r="AV256" s="1043">
        <f t="shared" si="95"/>
        <v>56.726907630522085</v>
      </c>
      <c r="AW256" s="1043">
        <f t="shared" si="96"/>
        <v>-9.1240875912408814</v>
      </c>
      <c r="AX256" s="1043">
        <f t="shared" si="97"/>
        <v>31.968693558097527</v>
      </c>
      <c r="AY256" s="1043">
        <f t="shared" si="98"/>
        <v>10.37715334234092</v>
      </c>
      <c r="AZ256" s="1043">
        <f t="shared" si="99"/>
        <v>13.784447478526312</v>
      </c>
    </row>
    <row r="257" spans="1:52" ht="11.25" customHeight="1" x14ac:dyDescent="0.2">
      <c r="A257" s="588" t="s">
        <v>1187</v>
      </c>
      <c r="B257" s="468" t="s">
        <v>1188</v>
      </c>
      <c r="C257" s="581">
        <v>1.1599999999999999</v>
      </c>
      <c r="D257" s="581">
        <v>1.03</v>
      </c>
      <c r="E257" s="581">
        <v>0.99</v>
      </c>
      <c r="F257" s="460">
        <v>0.95</v>
      </c>
      <c r="G257" s="460">
        <v>0.91</v>
      </c>
      <c r="H257" s="474">
        <v>0.87</v>
      </c>
      <c r="I257" s="474">
        <v>0.83</v>
      </c>
      <c r="J257" s="474">
        <v>0.78</v>
      </c>
      <c r="K257" s="474">
        <v>0.72</v>
      </c>
      <c r="L257" s="963"/>
      <c r="M257" s="474">
        <v>0.54</v>
      </c>
      <c r="N257" s="470">
        <v>0.39124199999999998</v>
      </c>
      <c r="O257" s="963"/>
      <c r="P257" s="486">
        <v>0.29389999999999999</v>
      </c>
      <c r="Q257" s="486">
        <v>0.25180000000000002</v>
      </c>
      <c r="R257" s="477">
        <v>0</v>
      </c>
      <c r="S257" s="477">
        <v>0</v>
      </c>
      <c r="T257" s="477">
        <v>0</v>
      </c>
      <c r="U257" s="477">
        <v>0</v>
      </c>
      <c r="V257" s="477">
        <v>0</v>
      </c>
      <c r="W257" s="477">
        <v>0</v>
      </c>
      <c r="X257" s="477">
        <v>0</v>
      </c>
      <c r="Y257" s="477">
        <v>0</v>
      </c>
      <c r="Z257" s="477">
        <v>0</v>
      </c>
      <c r="AA257" s="477">
        <v>0</v>
      </c>
      <c r="AB257" s="584">
        <f t="shared" si="75"/>
        <v>9.7169420000000013</v>
      </c>
      <c r="AC257" s="1043">
        <f t="shared" si="76"/>
        <v>12.621359223300965</v>
      </c>
      <c r="AD257" s="1043">
        <f t="shared" si="77"/>
        <v>4.0404040404040442</v>
      </c>
      <c r="AE257" s="1043">
        <f t="shared" si="78"/>
        <v>4.2105263157894868</v>
      </c>
      <c r="AF257" s="1043">
        <f t="shared" si="79"/>
        <v>4.39560439560438</v>
      </c>
      <c r="AG257" s="1043">
        <f t="shared" si="80"/>
        <v>4.5977011494252817</v>
      </c>
      <c r="AH257" s="1043">
        <f t="shared" si="81"/>
        <v>4.8192771084337505</v>
      </c>
      <c r="AI257" s="1043">
        <f t="shared" si="82"/>
        <v>6.4102564102564097</v>
      </c>
      <c r="AJ257" s="1043">
        <f t="shared" si="83"/>
        <v>8.3333333333333481</v>
      </c>
      <c r="AK257" s="1043">
        <f t="shared" si="84"/>
        <v>33.333333333333329</v>
      </c>
      <c r="AL257" s="1043">
        <f t="shared" si="85"/>
        <v>38.021991503979649</v>
      </c>
      <c r="AM257" s="1043">
        <f t="shared" si="86"/>
        <v>33.120789384144267</v>
      </c>
      <c r="AN257" s="1043">
        <f t="shared" si="87"/>
        <v>16.719618745035735</v>
      </c>
      <c r="AO257" s="1043" t="str">
        <f t="shared" si="88"/>
        <v>n/a</v>
      </c>
      <c r="AP257" s="1043" t="str">
        <f t="shared" si="89"/>
        <v>n/a</v>
      </c>
      <c r="AQ257" s="1043" t="str">
        <f t="shared" si="90"/>
        <v>n/a</v>
      </c>
      <c r="AR257" s="1043" t="str">
        <f t="shared" si="91"/>
        <v>n/a</v>
      </c>
      <c r="AS257" s="1043" t="str">
        <f t="shared" si="92"/>
        <v>n/a</v>
      </c>
      <c r="AT257" s="1043" t="str">
        <f t="shared" si="93"/>
        <v>n/a</v>
      </c>
      <c r="AU257" s="1043" t="str">
        <f t="shared" si="94"/>
        <v>n/a</v>
      </c>
      <c r="AV257" s="1043" t="str">
        <f t="shared" si="95"/>
        <v>n/a</v>
      </c>
      <c r="AW257" s="1043" t="str">
        <f t="shared" si="96"/>
        <v>n/a</v>
      </c>
      <c r="AX257" s="1043" t="str">
        <f t="shared" si="97"/>
        <v>n/a</v>
      </c>
      <c r="AY257" s="1043">
        <f t="shared" si="98"/>
        <v>14.218682911920055</v>
      </c>
      <c r="AZ257" s="1043">
        <f t="shared" si="99"/>
        <v>13.055258526600706</v>
      </c>
    </row>
    <row r="258" spans="1:52" ht="11.25" customHeight="1" x14ac:dyDescent="0.2">
      <c r="A258" s="821" t="s">
        <v>1165</v>
      </c>
      <c r="B258" s="820" t="s">
        <v>1166</v>
      </c>
      <c r="C258" s="581">
        <v>1.06</v>
      </c>
      <c r="D258" s="581">
        <v>0.98</v>
      </c>
      <c r="E258" s="581">
        <v>0.90749999999999997</v>
      </c>
      <c r="F258" s="460">
        <v>0.86399999999999999</v>
      </c>
      <c r="G258" s="460">
        <v>0.82000000000000006</v>
      </c>
      <c r="H258" s="581">
        <v>0.69699999999999995</v>
      </c>
      <c r="I258" s="581">
        <v>0.48299999999999998</v>
      </c>
      <c r="J258" s="581">
        <v>0.39100000000000001</v>
      </c>
      <c r="K258" s="581">
        <v>8.5000000000000006E-2</v>
      </c>
      <c r="L258" s="888"/>
      <c r="M258" s="463">
        <v>0</v>
      </c>
      <c r="N258" s="585">
        <v>0</v>
      </c>
      <c r="O258" s="888"/>
      <c r="P258" s="582">
        <v>0</v>
      </c>
      <c r="Q258" s="582">
        <v>0.25</v>
      </c>
      <c r="R258" s="587">
        <v>2.88</v>
      </c>
      <c r="S258" s="587">
        <v>2.84</v>
      </c>
      <c r="T258" s="587">
        <v>2.8</v>
      </c>
      <c r="U258" s="583">
        <v>2.78</v>
      </c>
      <c r="V258" s="583">
        <v>2.78</v>
      </c>
      <c r="W258" s="587">
        <v>2.78</v>
      </c>
      <c r="X258" s="587">
        <v>2.72</v>
      </c>
      <c r="Y258" s="587">
        <v>2.6320000000000001</v>
      </c>
      <c r="Z258" s="587">
        <v>2.48</v>
      </c>
      <c r="AA258" s="587">
        <v>2.4</v>
      </c>
      <c r="AB258" s="584">
        <f t="shared" si="75"/>
        <v>33.629500000000007</v>
      </c>
      <c r="AC258" s="1043">
        <f t="shared" si="76"/>
        <v>8.163265306122458</v>
      </c>
      <c r="AD258" s="1043">
        <f t="shared" si="77"/>
        <v>7.9889807162534465</v>
      </c>
      <c r="AE258" s="1043">
        <f t="shared" si="78"/>
        <v>5.0347222222222099</v>
      </c>
      <c r="AF258" s="1043">
        <f t="shared" si="79"/>
        <v>5.3658536585365679</v>
      </c>
      <c r="AG258" s="1043">
        <f t="shared" si="80"/>
        <v>17.647058823529438</v>
      </c>
      <c r="AH258" s="1043">
        <f t="shared" si="81"/>
        <v>44.306418219461683</v>
      </c>
      <c r="AI258" s="1043">
        <f t="shared" si="82"/>
        <v>23.529411764705866</v>
      </c>
      <c r="AJ258" s="1043">
        <f t="shared" si="83"/>
        <v>359.99999999999994</v>
      </c>
      <c r="AK258" s="1043" t="str">
        <f t="shared" si="84"/>
        <v>n/a</v>
      </c>
      <c r="AL258" s="1043" t="str">
        <f t="shared" si="85"/>
        <v>n/a</v>
      </c>
      <c r="AM258" s="1043" t="str">
        <f t="shared" si="86"/>
        <v>n/a</v>
      </c>
      <c r="AN258" s="1043">
        <f t="shared" si="87"/>
        <v>-100</v>
      </c>
      <c r="AO258" s="1043">
        <f t="shared" si="88"/>
        <v>-91.319444444444443</v>
      </c>
      <c r="AP258" s="1043">
        <f t="shared" si="89"/>
        <v>1.4084507042253502</v>
      </c>
      <c r="AQ258" s="1043">
        <f t="shared" si="90"/>
        <v>1.4285714285714235</v>
      </c>
      <c r="AR258" s="1043">
        <f t="shared" si="91"/>
        <v>0.7194244604316502</v>
      </c>
      <c r="AS258" s="1043">
        <f t="shared" si="92"/>
        <v>0</v>
      </c>
      <c r="AT258" s="1043">
        <f t="shared" si="93"/>
        <v>0</v>
      </c>
      <c r="AU258" s="1043">
        <f t="shared" si="94"/>
        <v>2.2058823529411686</v>
      </c>
      <c r="AV258" s="1043">
        <f t="shared" si="95"/>
        <v>3.3434650455927084</v>
      </c>
      <c r="AW258" s="1043">
        <f t="shared" si="96"/>
        <v>6.1290322580645151</v>
      </c>
      <c r="AX258" s="1043">
        <f t="shared" si="97"/>
        <v>3.3333333333333437</v>
      </c>
      <c r="AY258" s="1043">
        <f t="shared" si="98"/>
        <v>15.751811886818281</v>
      </c>
      <c r="AZ258" s="1043">
        <f t="shared" si="99"/>
        <v>90.156329052036881</v>
      </c>
    </row>
    <row r="259" spans="1:52" ht="11.25" customHeight="1" x14ac:dyDescent="0.2">
      <c r="A259" s="1016" t="s">
        <v>4013</v>
      </c>
      <c r="B259" s="805" t="s">
        <v>4014</v>
      </c>
      <c r="C259" s="581">
        <v>1.25</v>
      </c>
      <c r="D259" s="581">
        <v>1.2</v>
      </c>
      <c r="E259" s="581">
        <v>1.17</v>
      </c>
      <c r="F259" s="460">
        <v>1.05</v>
      </c>
      <c r="G259" s="460">
        <v>0.92999999999999994</v>
      </c>
      <c r="H259" s="451">
        <v>0.82000000000000006</v>
      </c>
      <c r="I259" s="451">
        <v>0.7400000000000001</v>
      </c>
      <c r="J259" s="452">
        <v>0.68</v>
      </c>
      <c r="K259" s="503">
        <v>0.68</v>
      </c>
      <c r="L259" s="445"/>
      <c r="M259" s="503">
        <v>0.78</v>
      </c>
      <c r="N259" s="453">
        <v>1.08</v>
      </c>
      <c r="O259" s="445"/>
      <c r="P259" s="1081">
        <v>1.08</v>
      </c>
      <c r="Q259" s="1052">
        <v>1.08</v>
      </c>
      <c r="R259" s="456">
        <v>1.07</v>
      </c>
      <c r="S259" s="456">
        <v>1.03</v>
      </c>
      <c r="T259" s="456">
        <v>0.99</v>
      </c>
      <c r="U259" s="504">
        <v>0.95</v>
      </c>
      <c r="V259" s="504">
        <v>0.98</v>
      </c>
      <c r="W259" s="456">
        <v>1.02</v>
      </c>
      <c r="X259" s="456">
        <v>0.94</v>
      </c>
      <c r="Y259" s="456">
        <v>0.8600000000000001</v>
      </c>
      <c r="Z259" s="456">
        <v>0.76</v>
      </c>
      <c r="AA259" s="456">
        <v>0.68</v>
      </c>
      <c r="AB259" s="584">
        <f t="shared" si="75"/>
        <v>21.82</v>
      </c>
      <c r="AC259" s="1043">
        <f t="shared" si="76"/>
        <v>4.1666666666666741</v>
      </c>
      <c r="AD259" s="1043">
        <f t="shared" si="77"/>
        <v>2.5641025641025772</v>
      </c>
      <c r="AE259" s="1043">
        <f t="shared" si="78"/>
        <v>11.428571428571409</v>
      </c>
      <c r="AF259" s="1043">
        <f t="shared" si="79"/>
        <v>12.903225806451623</v>
      </c>
      <c r="AG259" s="1043">
        <f t="shared" si="80"/>
        <v>13.414634146341452</v>
      </c>
      <c r="AH259" s="1043">
        <f t="shared" si="81"/>
        <v>10.810810810810811</v>
      </c>
      <c r="AI259" s="1043">
        <f t="shared" si="82"/>
        <v>8.8235294117647189</v>
      </c>
      <c r="AJ259" s="1043">
        <f t="shared" si="83"/>
        <v>0</v>
      </c>
      <c r="AK259" s="1043">
        <f t="shared" si="84"/>
        <v>-12.820512820512819</v>
      </c>
      <c r="AL259" s="1043">
        <f t="shared" si="85"/>
        <v>-27.777777777777779</v>
      </c>
      <c r="AM259" s="1043">
        <f t="shared" si="86"/>
        <v>0</v>
      </c>
      <c r="AN259" s="1043">
        <f t="shared" si="87"/>
        <v>0</v>
      </c>
      <c r="AO259" s="1043">
        <f t="shared" si="88"/>
        <v>0.93457943925234765</v>
      </c>
      <c r="AP259" s="1043">
        <f t="shared" si="89"/>
        <v>3.8834951456310662</v>
      </c>
      <c r="AQ259" s="1043">
        <f t="shared" si="90"/>
        <v>4.0404040404040442</v>
      </c>
      <c r="AR259" s="1043">
        <f t="shared" si="91"/>
        <v>4.2105263157894868</v>
      </c>
      <c r="AS259" s="1043">
        <f t="shared" si="92"/>
        <v>-3.0612244897959218</v>
      </c>
      <c r="AT259" s="1043">
        <f t="shared" si="93"/>
        <v>-3.9215686274509887</v>
      </c>
      <c r="AU259" s="1043">
        <f t="shared" si="94"/>
        <v>8.5106382978723527</v>
      </c>
      <c r="AV259" s="1043">
        <f t="shared" si="95"/>
        <v>9.302325581395321</v>
      </c>
      <c r="AW259" s="1043">
        <f t="shared" si="96"/>
        <v>13.157894736842124</v>
      </c>
      <c r="AX259" s="1043">
        <f t="shared" si="97"/>
        <v>11.764705882352944</v>
      </c>
      <c r="AY259" s="1043">
        <f t="shared" si="98"/>
        <v>3.2879557526687027</v>
      </c>
      <c r="AZ259" s="1043">
        <f t="shared" si="99"/>
        <v>9.6093182339999803</v>
      </c>
    </row>
    <row r="260" spans="1:52" ht="11.25" customHeight="1" x14ac:dyDescent="0.2">
      <c r="A260" s="821" t="s">
        <v>1174</v>
      </c>
      <c r="B260" s="820" t="s">
        <v>1175</v>
      </c>
      <c r="C260" s="581">
        <v>0.86</v>
      </c>
      <c r="D260" s="581">
        <v>0.79</v>
      </c>
      <c r="E260" s="581">
        <v>0.75</v>
      </c>
      <c r="F260" s="460">
        <v>0.71</v>
      </c>
      <c r="G260" s="586">
        <v>0.67</v>
      </c>
      <c r="H260" s="581">
        <v>0.63</v>
      </c>
      <c r="I260" s="581">
        <v>0.59</v>
      </c>
      <c r="J260" s="581">
        <v>0.54</v>
      </c>
      <c r="K260" s="581">
        <v>0.46</v>
      </c>
      <c r="L260" s="888"/>
      <c r="M260" s="581">
        <v>0.2</v>
      </c>
      <c r="N260" s="585">
        <v>0</v>
      </c>
      <c r="O260" s="888"/>
      <c r="P260" s="582">
        <v>0</v>
      </c>
      <c r="Q260" s="582">
        <v>0</v>
      </c>
      <c r="R260" s="583">
        <v>0</v>
      </c>
      <c r="S260" s="583">
        <v>0</v>
      </c>
      <c r="T260" s="583">
        <v>0</v>
      </c>
      <c r="U260" s="583">
        <v>0</v>
      </c>
      <c r="V260" s="583">
        <v>0</v>
      </c>
      <c r="W260" s="583">
        <v>0</v>
      </c>
      <c r="X260" s="583">
        <v>0</v>
      </c>
      <c r="Y260" s="583">
        <v>0</v>
      </c>
      <c r="Z260" s="583">
        <v>0</v>
      </c>
      <c r="AA260" s="583">
        <v>0</v>
      </c>
      <c r="AB260" s="584">
        <f t="shared" si="75"/>
        <v>6.2</v>
      </c>
      <c r="AC260" s="1043">
        <f t="shared" si="76"/>
        <v>8.8607594936708889</v>
      </c>
      <c r="AD260" s="1043">
        <f t="shared" si="77"/>
        <v>5.3333333333333455</v>
      </c>
      <c r="AE260" s="1043">
        <f t="shared" si="78"/>
        <v>5.6338028169014231</v>
      </c>
      <c r="AF260" s="1043">
        <f t="shared" si="79"/>
        <v>5.9701492537313383</v>
      </c>
      <c r="AG260" s="1043">
        <f t="shared" si="80"/>
        <v>6.3492063492063489</v>
      </c>
      <c r="AH260" s="1043">
        <f t="shared" si="81"/>
        <v>6.7796610169491567</v>
      </c>
      <c r="AI260" s="1043">
        <f t="shared" si="82"/>
        <v>9.259259259259256</v>
      </c>
      <c r="AJ260" s="1043">
        <f t="shared" si="83"/>
        <v>17.391304347826097</v>
      </c>
      <c r="AK260" s="1043">
        <f t="shared" si="84"/>
        <v>129.99999999999997</v>
      </c>
      <c r="AL260" s="1043" t="str">
        <f t="shared" si="85"/>
        <v>n/a</v>
      </c>
      <c r="AM260" s="1043" t="str">
        <f t="shared" si="86"/>
        <v>n/a</v>
      </c>
      <c r="AN260" s="1043" t="str">
        <f t="shared" si="87"/>
        <v>n/a</v>
      </c>
      <c r="AO260" s="1043" t="str">
        <f t="shared" si="88"/>
        <v>n/a</v>
      </c>
      <c r="AP260" s="1043" t="str">
        <f t="shared" si="89"/>
        <v>n/a</v>
      </c>
      <c r="AQ260" s="1043" t="str">
        <f t="shared" si="90"/>
        <v>n/a</v>
      </c>
      <c r="AR260" s="1043" t="str">
        <f t="shared" si="91"/>
        <v>n/a</v>
      </c>
      <c r="AS260" s="1043" t="str">
        <f t="shared" si="92"/>
        <v>n/a</v>
      </c>
      <c r="AT260" s="1043" t="str">
        <f t="shared" si="93"/>
        <v>n/a</v>
      </c>
      <c r="AU260" s="1043" t="str">
        <f t="shared" si="94"/>
        <v>n/a</v>
      </c>
      <c r="AV260" s="1043" t="str">
        <f t="shared" si="95"/>
        <v>n/a</v>
      </c>
      <c r="AW260" s="1043" t="str">
        <f t="shared" si="96"/>
        <v>n/a</v>
      </c>
      <c r="AX260" s="1043" t="str">
        <f t="shared" si="97"/>
        <v>n/a</v>
      </c>
      <c r="AY260" s="1043">
        <f t="shared" si="98"/>
        <v>21.73083065231976</v>
      </c>
      <c r="AZ260" s="1043">
        <f t="shared" si="99"/>
        <v>40.771844583150923</v>
      </c>
    </row>
    <row r="261" spans="1:52" ht="11.25" customHeight="1" x14ac:dyDescent="0.2">
      <c r="A261" s="821" t="s">
        <v>1169</v>
      </c>
      <c r="B261" s="820" t="s">
        <v>1170</v>
      </c>
      <c r="C261" s="581">
        <v>1.1299999999999999</v>
      </c>
      <c r="D261" s="581">
        <v>1.04</v>
      </c>
      <c r="E261" s="581">
        <v>1</v>
      </c>
      <c r="F261" s="460">
        <v>0.84</v>
      </c>
      <c r="G261" s="586">
        <v>0.69000000000000006</v>
      </c>
      <c r="H261" s="581">
        <v>0.54</v>
      </c>
      <c r="I261" s="581">
        <v>0.41</v>
      </c>
      <c r="J261" s="581">
        <v>0.28999999999999998</v>
      </c>
      <c r="K261" s="581">
        <v>0.18</v>
      </c>
      <c r="L261" s="581"/>
      <c r="M261" s="581">
        <v>0.1</v>
      </c>
      <c r="N261" s="459">
        <v>0.04</v>
      </c>
      <c r="O261" s="581"/>
      <c r="P261" s="472">
        <v>0.04</v>
      </c>
      <c r="Q261" s="472">
        <v>0.47</v>
      </c>
      <c r="R261" s="587">
        <v>0.92</v>
      </c>
      <c r="S261" s="587">
        <v>0.92</v>
      </c>
      <c r="T261" s="587">
        <v>0.92</v>
      </c>
      <c r="U261" s="587">
        <v>0.92</v>
      </c>
      <c r="V261" s="587">
        <v>0.92</v>
      </c>
      <c r="W261" s="587">
        <v>0.89810000000000001</v>
      </c>
      <c r="X261" s="587">
        <v>0.85533999999999999</v>
      </c>
      <c r="Y261" s="587">
        <v>0.81459999999999999</v>
      </c>
      <c r="Z261" s="587">
        <v>0.77743999999999991</v>
      </c>
      <c r="AA261" s="587">
        <v>0.72561999999999993</v>
      </c>
      <c r="AB261" s="584">
        <f t="shared" si="75"/>
        <v>15.441099999999999</v>
      </c>
      <c r="AC261" s="1043">
        <f t="shared" si="76"/>
        <v>8.6538461538461462</v>
      </c>
      <c r="AD261" s="1043">
        <f t="shared" si="77"/>
        <v>4.0000000000000036</v>
      </c>
      <c r="AE261" s="1043">
        <f t="shared" si="78"/>
        <v>19.047619047619047</v>
      </c>
      <c r="AF261" s="1043">
        <f t="shared" si="79"/>
        <v>21.739130434782595</v>
      </c>
      <c r="AG261" s="1043">
        <f t="shared" si="80"/>
        <v>27.777777777777789</v>
      </c>
      <c r="AH261" s="1043">
        <f t="shared" si="81"/>
        <v>31.707317073170739</v>
      </c>
      <c r="AI261" s="1043">
        <f t="shared" si="82"/>
        <v>41.37931034482758</v>
      </c>
      <c r="AJ261" s="1043">
        <f t="shared" si="83"/>
        <v>61.111111111111114</v>
      </c>
      <c r="AK261" s="1043">
        <f t="shared" si="84"/>
        <v>79.999999999999986</v>
      </c>
      <c r="AL261" s="1043">
        <f t="shared" si="85"/>
        <v>150</v>
      </c>
      <c r="AM261" s="1043">
        <f t="shared" si="86"/>
        <v>0</v>
      </c>
      <c r="AN261" s="1043">
        <f t="shared" si="87"/>
        <v>-91.489361702127653</v>
      </c>
      <c r="AO261" s="1043">
        <f t="shared" si="88"/>
        <v>-48.913043478260875</v>
      </c>
      <c r="AP261" s="1043">
        <f t="shared" si="89"/>
        <v>0</v>
      </c>
      <c r="AQ261" s="1043">
        <f t="shared" si="90"/>
        <v>0</v>
      </c>
      <c r="AR261" s="1043">
        <f t="shared" si="91"/>
        <v>0</v>
      </c>
      <c r="AS261" s="1043">
        <f t="shared" si="92"/>
        <v>0</v>
      </c>
      <c r="AT261" s="1043">
        <f t="shared" si="93"/>
        <v>2.4384812381694765</v>
      </c>
      <c r="AU261" s="1043">
        <f t="shared" si="94"/>
        <v>4.9991816119905552</v>
      </c>
      <c r="AV261" s="1043">
        <f t="shared" si="95"/>
        <v>5.00122759636632</v>
      </c>
      <c r="AW261" s="1043">
        <f t="shared" si="96"/>
        <v>4.7797900802634352</v>
      </c>
      <c r="AX261" s="1043">
        <f t="shared" si="97"/>
        <v>7.1414790110526205</v>
      </c>
      <c r="AY261" s="1043">
        <f t="shared" si="98"/>
        <v>14.971539377299491</v>
      </c>
      <c r="AZ261" s="1043">
        <f t="shared" si="99"/>
        <v>45.256631966133249</v>
      </c>
    </row>
    <row r="262" spans="1:52" ht="11.25" customHeight="1" x14ac:dyDescent="0.2">
      <c r="A262" s="465" t="s">
        <v>229</v>
      </c>
      <c r="B262" s="805" t="s">
        <v>230</v>
      </c>
      <c r="C262" s="581">
        <v>4.25</v>
      </c>
      <c r="D262" s="581">
        <v>4.21</v>
      </c>
      <c r="E262" s="581">
        <v>4.1100000000000003</v>
      </c>
      <c r="F262" s="460">
        <v>4.0199999999999996</v>
      </c>
      <c r="G262" s="454">
        <v>3.94</v>
      </c>
      <c r="H262" s="581">
        <v>3.8</v>
      </c>
      <c r="I262" s="581">
        <v>3.55</v>
      </c>
      <c r="J262" s="581">
        <v>3.21</v>
      </c>
      <c r="K262" s="581">
        <v>2.97</v>
      </c>
      <c r="L262" s="888"/>
      <c r="M262" s="581">
        <v>2.8</v>
      </c>
      <c r="N262" s="459">
        <v>2.7</v>
      </c>
      <c r="O262" s="888"/>
      <c r="P262" s="472">
        <v>2.65</v>
      </c>
      <c r="Q262" s="472">
        <v>2.61</v>
      </c>
      <c r="R262" s="587">
        <v>2.48</v>
      </c>
      <c r="S262" s="587">
        <v>2.335</v>
      </c>
      <c r="T262" s="587">
        <v>2.2400000000000002</v>
      </c>
      <c r="U262" s="587">
        <v>2.12</v>
      </c>
      <c r="V262" s="587">
        <v>1.9750000000000001</v>
      </c>
      <c r="W262" s="587">
        <v>1.9450000000000001</v>
      </c>
      <c r="X262" s="587">
        <v>1.925</v>
      </c>
      <c r="Y262" s="587">
        <v>1.89</v>
      </c>
      <c r="Z262" s="587">
        <v>1.82</v>
      </c>
      <c r="AA262" s="587">
        <v>1.77</v>
      </c>
      <c r="AB262" s="584">
        <f t="shared" si="75"/>
        <v>65.319999999999993</v>
      </c>
      <c r="AC262" s="1043">
        <f t="shared" si="76"/>
        <v>0.95011876484560887</v>
      </c>
      <c r="AD262" s="1043">
        <f t="shared" si="77"/>
        <v>2.4330900243308973</v>
      </c>
      <c r="AE262" s="1043">
        <f t="shared" si="78"/>
        <v>2.2388059701492713</v>
      </c>
      <c r="AF262" s="1043">
        <f t="shared" si="79"/>
        <v>2.0304568527918621</v>
      </c>
      <c r="AG262" s="1043">
        <f t="shared" si="80"/>
        <v>3.6842105263158009</v>
      </c>
      <c r="AH262" s="1043">
        <f t="shared" si="81"/>
        <v>7.0422535211267512</v>
      </c>
      <c r="AI262" s="1043">
        <f t="shared" si="82"/>
        <v>10.59190031152648</v>
      </c>
      <c r="AJ262" s="1043">
        <f t="shared" si="83"/>
        <v>8.0808080808080653</v>
      </c>
      <c r="AK262" s="1043">
        <f t="shared" si="84"/>
        <v>6.0714285714285943</v>
      </c>
      <c r="AL262" s="1043">
        <f t="shared" si="85"/>
        <v>3.7037037037036979</v>
      </c>
      <c r="AM262" s="1043">
        <f t="shared" si="86"/>
        <v>1.8867924528301883</v>
      </c>
      <c r="AN262" s="1043">
        <f t="shared" si="87"/>
        <v>1.5325670498084198</v>
      </c>
      <c r="AO262" s="1043">
        <f t="shared" si="88"/>
        <v>5.2419354838709742</v>
      </c>
      <c r="AP262" s="1043">
        <f t="shared" si="89"/>
        <v>6.2098501070663836</v>
      </c>
      <c r="AQ262" s="1043">
        <f t="shared" si="90"/>
        <v>4.2410714285714191</v>
      </c>
      <c r="AR262" s="1043">
        <f t="shared" si="91"/>
        <v>5.6603773584905648</v>
      </c>
      <c r="AS262" s="1043">
        <f t="shared" si="92"/>
        <v>7.3417721518987289</v>
      </c>
      <c r="AT262" s="1043">
        <f t="shared" si="93"/>
        <v>1.5424164524421524</v>
      </c>
      <c r="AU262" s="1043">
        <f t="shared" si="94"/>
        <v>1.0389610389610393</v>
      </c>
      <c r="AV262" s="1043">
        <f t="shared" si="95"/>
        <v>1.8518518518518601</v>
      </c>
      <c r="AW262" s="1043">
        <f t="shared" si="96"/>
        <v>3.8461538461538325</v>
      </c>
      <c r="AX262" s="1043">
        <f t="shared" si="97"/>
        <v>2.8248587570621542</v>
      </c>
      <c r="AY262" s="1043">
        <f t="shared" si="98"/>
        <v>4.0929720139106696</v>
      </c>
      <c r="AZ262" s="1043">
        <f t="shared" si="99"/>
        <v>2.6202168402102584</v>
      </c>
    </row>
    <row r="263" spans="1:52" ht="11.25" customHeight="1" x14ac:dyDescent="0.2">
      <c r="A263" s="588" t="s">
        <v>1190</v>
      </c>
      <c r="B263" s="468" t="s">
        <v>1191</v>
      </c>
      <c r="C263" s="581">
        <v>0.55500000000000005</v>
      </c>
      <c r="D263" s="581">
        <v>0.42</v>
      </c>
      <c r="E263" s="581">
        <v>0.32500000000000001</v>
      </c>
      <c r="F263" s="460">
        <v>0.26500000000000001</v>
      </c>
      <c r="G263" s="460">
        <v>0.21500000000000002</v>
      </c>
      <c r="H263" s="474">
        <v>0.185</v>
      </c>
      <c r="I263" s="474">
        <v>0.13500000000000001</v>
      </c>
      <c r="J263" s="474">
        <v>0.115</v>
      </c>
      <c r="K263" s="474">
        <v>7.4999999999999997E-2</v>
      </c>
      <c r="L263" s="963">
        <v>0</v>
      </c>
      <c r="M263" s="473">
        <v>0</v>
      </c>
      <c r="N263" s="475">
        <v>0</v>
      </c>
      <c r="O263" s="963">
        <v>0</v>
      </c>
      <c r="P263" s="495">
        <v>0</v>
      </c>
      <c r="Q263" s="495">
        <v>0</v>
      </c>
      <c r="R263" s="477">
        <v>0</v>
      </c>
      <c r="S263" s="477">
        <v>0</v>
      </c>
      <c r="T263" s="477">
        <v>0</v>
      </c>
      <c r="U263" s="477">
        <v>0</v>
      </c>
      <c r="V263" s="477">
        <v>0</v>
      </c>
      <c r="W263" s="477">
        <v>0</v>
      </c>
      <c r="X263" s="477">
        <v>0</v>
      </c>
      <c r="Y263" s="477">
        <v>0</v>
      </c>
      <c r="Z263" s="477">
        <v>0</v>
      </c>
      <c r="AA263" s="477">
        <v>0</v>
      </c>
      <c r="AB263" s="584">
        <f t="shared" ref="AB263:AB326" si="100">SUM(C263:AA263)</f>
        <v>2.2900000000000005</v>
      </c>
      <c r="AC263" s="1043">
        <f t="shared" ref="AC263:AC326" si="101">IF(ISERROR((C263/D263-1)*100),"n/a",(C263/D263-1)*100)</f>
        <v>32.14285714285716</v>
      </c>
      <c r="AD263" s="1043">
        <f t="shared" ref="AD263:AD326" si="102">IF(ISERROR((D263/E263-1)*100),"n/a",(D263/E263-1)*100)</f>
        <v>29.230769230769216</v>
      </c>
      <c r="AE263" s="1043">
        <f t="shared" ref="AE263:AE326" si="103">IF(ISERROR((E263/F263-1)*100),"n/a",(E263/F263-1)*100)</f>
        <v>22.641509433962259</v>
      </c>
      <c r="AF263" s="1043">
        <f t="shared" ref="AF263:AF326" si="104">IF(ISERROR((F263/G263-1)*100),"n/a",(F263/G263-1)*100)</f>
        <v>23.255813953488371</v>
      </c>
      <c r="AG263" s="1043">
        <f t="shared" ref="AG263:AG326" si="105">IF(ISERROR((G263/H263-1)*100),"n/a",(G263/H263-1)*100)</f>
        <v>16.216216216216228</v>
      </c>
      <c r="AH263" s="1043">
        <f t="shared" ref="AH263:AH326" si="106">IF(ISERROR((H263/I263-1)*100),"n/a",(H263/I263-1)*100)</f>
        <v>37.037037037037024</v>
      </c>
      <c r="AI263" s="1043">
        <f t="shared" ref="AI263:AI326" si="107">IF(ISERROR((I263/J263-1)*100),"n/a",(I263/J263-1)*100)</f>
        <v>17.391304347826097</v>
      </c>
      <c r="AJ263" s="1043">
        <f t="shared" ref="AJ263:AJ326" si="108">IF(ISERROR((J263/K263-1)*100),"n/a",(J263/K263-1)*100)</f>
        <v>53.333333333333343</v>
      </c>
      <c r="AK263" s="1043" t="str">
        <f t="shared" ref="AK263:AK326" si="109">IF(ISERROR((K263/M263-1)*100),"n/a",(K263/M263-1)*100)</f>
        <v>n/a</v>
      </c>
      <c r="AL263" s="1043" t="str">
        <f t="shared" ref="AL263:AL326" si="110">IF(ISERROR((M263/N263-1)*100),"n/a",(M263/N263-1)*100)</f>
        <v>n/a</v>
      </c>
      <c r="AM263" s="1043" t="str">
        <f t="shared" ref="AM263:AM326" si="111">IF(ISERROR((N263/P263-1)*100),"n/a",(N263/P263-1)*100)</f>
        <v>n/a</v>
      </c>
      <c r="AN263" s="1043" t="str">
        <f t="shared" ref="AN263:AN326" si="112">IF(ISERROR((P263/Q263-1)*100),"n/a",(P263/Q263-1)*100)</f>
        <v>n/a</v>
      </c>
      <c r="AO263" s="1043" t="str">
        <f t="shared" ref="AO263:AO326" si="113">IF(ISERROR((Q263/R263-1)*100),"n/a",(Q263/R263-1)*100)</f>
        <v>n/a</v>
      </c>
      <c r="AP263" s="1043" t="str">
        <f t="shared" ref="AP263:AP326" si="114">IF(ISERROR((R263/S263-1)*100),"n/a",(R263/S263-1)*100)</f>
        <v>n/a</v>
      </c>
      <c r="AQ263" s="1043" t="str">
        <f t="shared" ref="AQ263:AQ326" si="115">IF(ISERROR((S263/T263-1)*100),"n/a",(S263/T263-1)*100)</f>
        <v>n/a</v>
      </c>
      <c r="AR263" s="1043" t="str">
        <f t="shared" ref="AR263:AR326" si="116">IF(ISERROR((T263/U263-1)*100),"n/a",(T263/U263-1)*100)</f>
        <v>n/a</v>
      </c>
      <c r="AS263" s="1043" t="str">
        <f t="shared" ref="AS263:AS326" si="117">IF(ISERROR((U263/V263-1)*100),"n/a",(U263/V263-1)*100)</f>
        <v>n/a</v>
      </c>
      <c r="AT263" s="1043" t="str">
        <f t="shared" ref="AT263:AT326" si="118">IF(ISERROR((V263/W263-1)*100),"n/a",(V263/W263-1)*100)</f>
        <v>n/a</v>
      </c>
      <c r="AU263" s="1043" t="str">
        <f t="shared" ref="AU263:AU326" si="119">IF(ISERROR((W263/X263-1)*100),"n/a",(W263/X263-1)*100)</f>
        <v>n/a</v>
      </c>
      <c r="AV263" s="1043" t="str">
        <f t="shared" ref="AV263:AV326" si="120">IF(ISERROR((X263/Y263-1)*100),"n/a",(X263/Y263-1)*100)</f>
        <v>n/a</v>
      </c>
      <c r="AW263" s="1043" t="str">
        <f t="shared" ref="AW263:AW326" si="121">IF(ISERROR((Y263/Z263-1)*100),"n/a",(Y263/Z263-1)*100)</f>
        <v>n/a</v>
      </c>
      <c r="AX263" s="1043" t="str">
        <f t="shared" ref="AX263:AX326" si="122">IF(ISERROR((Z263/AA263-1)*100),"n/a",(Z263/AA263-1)*100)</f>
        <v>n/a</v>
      </c>
      <c r="AY263" s="1043">
        <f t="shared" ref="AY263:AY326" si="123">AVERAGE(AC263:AX263)</f>
        <v>28.906105086936211</v>
      </c>
      <c r="AZ263" s="1043">
        <f t="shared" ref="AZ263:AZ326" si="124">STDEV(AC263:AX263)</f>
        <v>12.178308403862792</v>
      </c>
    </row>
    <row r="264" spans="1:52" ht="11.25" customHeight="1" x14ac:dyDescent="0.2">
      <c r="A264" s="821" t="s">
        <v>3757</v>
      </c>
      <c r="B264" s="820" t="s">
        <v>3758</v>
      </c>
      <c r="C264" s="581">
        <v>0.42</v>
      </c>
      <c r="D264" s="581">
        <v>0.22666666666666668</v>
      </c>
      <c r="E264" s="581">
        <v>0.21333333333333335</v>
      </c>
      <c r="F264" s="460">
        <v>0.19999999999999998</v>
      </c>
      <c r="G264" s="460">
        <v>0.18666666666666668</v>
      </c>
      <c r="H264" s="581">
        <v>0.17333333333333334</v>
      </c>
      <c r="I264" s="581">
        <v>0.16</v>
      </c>
      <c r="J264" s="581">
        <v>0.14666666666666667</v>
      </c>
      <c r="K264" s="498">
        <v>0.13333333333333333</v>
      </c>
      <c r="L264" s="888">
        <v>0</v>
      </c>
      <c r="M264" s="581">
        <v>0.13333333333333333</v>
      </c>
      <c r="N264" s="585">
        <v>0</v>
      </c>
      <c r="O264" s="888">
        <v>0</v>
      </c>
      <c r="P264" s="582">
        <v>0</v>
      </c>
      <c r="Q264" s="472">
        <v>2.6666666666666668E-2</v>
      </c>
      <c r="R264" s="583">
        <v>0</v>
      </c>
      <c r="S264" s="499">
        <v>0</v>
      </c>
      <c r="T264" s="499">
        <v>0</v>
      </c>
      <c r="U264" s="499">
        <v>0</v>
      </c>
      <c r="V264" s="499">
        <v>0</v>
      </c>
      <c r="W264" s="499">
        <v>0</v>
      </c>
      <c r="X264" s="499">
        <v>0</v>
      </c>
      <c r="Y264" s="499">
        <v>0</v>
      </c>
      <c r="Z264" s="499">
        <v>0</v>
      </c>
      <c r="AA264" s="499">
        <v>0</v>
      </c>
      <c r="AB264" s="584">
        <f t="shared" si="100"/>
        <v>2.02</v>
      </c>
      <c r="AC264" s="1043">
        <f t="shared" si="101"/>
        <v>85.294117647058812</v>
      </c>
      <c r="AD264" s="1043">
        <f t="shared" si="102"/>
        <v>6.25</v>
      </c>
      <c r="AE264" s="1043">
        <f t="shared" si="103"/>
        <v>6.6666666666666874</v>
      </c>
      <c r="AF264" s="1043">
        <f t="shared" si="104"/>
        <v>7.1428571428571397</v>
      </c>
      <c r="AG264" s="1043">
        <f t="shared" si="105"/>
        <v>7.6923076923076872</v>
      </c>
      <c r="AH264" s="1043">
        <f t="shared" si="106"/>
        <v>8.333333333333325</v>
      </c>
      <c r="AI264" s="1043">
        <f t="shared" si="107"/>
        <v>9.0909090909090828</v>
      </c>
      <c r="AJ264" s="1043">
        <f t="shared" si="108"/>
        <v>10.000000000000009</v>
      </c>
      <c r="AK264" s="1043">
        <f t="shared" si="109"/>
        <v>0</v>
      </c>
      <c r="AL264" s="1043" t="str">
        <f t="shared" si="110"/>
        <v>n/a</v>
      </c>
      <c r="AM264" s="1043" t="str">
        <f t="shared" si="111"/>
        <v>n/a</v>
      </c>
      <c r="AN264" s="1043">
        <f t="shared" si="112"/>
        <v>-100</v>
      </c>
      <c r="AO264" s="1043" t="str">
        <f t="shared" si="113"/>
        <v>n/a</v>
      </c>
      <c r="AP264" s="1043" t="str">
        <f t="shared" si="114"/>
        <v>n/a</v>
      </c>
      <c r="AQ264" s="1043" t="str">
        <f t="shared" si="115"/>
        <v>n/a</v>
      </c>
      <c r="AR264" s="1043" t="str">
        <f t="shared" si="116"/>
        <v>n/a</v>
      </c>
      <c r="AS264" s="1043" t="str">
        <f t="shared" si="117"/>
        <v>n/a</v>
      </c>
      <c r="AT264" s="1043" t="str">
        <f t="shared" si="118"/>
        <v>n/a</v>
      </c>
      <c r="AU264" s="1043" t="str">
        <f t="shared" si="119"/>
        <v>n/a</v>
      </c>
      <c r="AV264" s="1043" t="str">
        <f t="shared" si="120"/>
        <v>n/a</v>
      </c>
      <c r="AW264" s="1043" t="str">
        <f t="shared" si="121"/>
        <v>n/a</v>
      </c>
      <c r="AX264" s="1043" t="str">
        <f t="shared" si="122"/>
        <v>n/a</v>
      </c>
      <c r="AY264" s="1043">
        <f t="shared" si="123"/>
        <v>4.047019157313275</v>
      </c>
      <c r="AZ264" s="1043">
        <f t="shared" si="124"/>
        <v>44.167724373974167</v>
      </c>
    </row>
    <row r="265" spans="1:52" ht="11.25" customHeight="1" x14ac:dyDescent="0.2">
      <c r="A265" s="461" t="s">
        <v>3932</v>
      </c>
      <c r="B265" s="807" t="s">
        <v>3933</v>
      </c>
      <c r="C265" s="950">
        <v>0.71250000000000002</v>
      </c>
      <c r="D265" s="950">
        <v>0.64500000000000002</v>
      </c>
      <c r="E265" s="950">
        <v>0.58499999999999996</v>
      </c>
      <c r="F265" s="590">
        <v>0.52749999999999997</v>
      </c>
      <c r="G265" s="460">
        <v>0.47749999999999998</v>
      </c>
      <c r="H265" s="590">
        <v>0.43</v>
      </c>
      <c r="I265" s="590">
        <v>0.2</v>
      </c>
      <c r="J265" s="463">
        <v>0</v>
      </c>
      <c r="K265" s="463">
        <v>0</v>
      </c>
      <c r="L265" s="888"/>
      <c r="M265" s="463">
        <v>0</v>
      </c>
      <c r="N265" s="585">
        <v>0</v>
      </c>
      <c r="O265" s="888"/>
      <c r="P265" s="582">
        <v>0</v>
      </c>
      <c r="Q265" s="582">
        <v>0</v>
      </c>
      <c r="R265" s="583">
        <v>0</v>
      </c>
      <c r="S265" s="583">
        <v>0</v>
      </c>
      <c r="T265" s="583">
        <v>0</v>
      </c>
      <c r="U265" s="583">
        <v>0</v>
      </c>
      <c r="V265" s="583">
        <v>0</v>
      </c>
      <c r="W265" s="583">
        <v>0</v>
      </c>
      <c r="X265" s="583">
        <v>0</v>
      </c>
      <c r="Y265" s="583">
        <v>0</v>
      </c>
      <c r="Z265" s="583">
        <v>0</v>
      </c>
      <c r="AA265" s="583">
        <v>0</v>
      </c>
      <c r="AB265" s="584">
        <f t="shared" si="100"/>
        <v>3.5775000000000001</v>
      </c>
      <c r="AC265" s="1043">
        <f t="shared" si="101"/>
        <v>10.465116279069765</v>
      </c>
      <c r="AD265" s="1043">
        <f t="shared" si="102"/>
        <v>10.256410256410264</v>
      </c>
      <c r="AE265" s="1043">
        <f t="shared" si="103"/>
        <v>10.90047393364928</v>
      </c>
      <c r="AF265" s="1043">
        <f t="shared" si="104"/>
        <v>10.471204188481664</v>
      </c>
      <c r="AG265" s="1043">
        <f t="shared" si="105"/>
        <v>11.046511627906973</v>
      </c>
      <c r="AH265" s="1043">
        <f t="shared" si="106"/>
        <v>114.99999999999999</v>
      </c>
      <c r="AI265" s="1043" t="str">
        <f t="shared" si="107"/>
        <v>n/a</v>
      </c>
      <c r="AJ265" s="1043" t="str">
        <f t="shared" si="108"/>
        <v>n/a</v>
      </c>
      <c r="AK265" s="1043" t="str">
        <f t="shared" si="109"/>
        <v>n/a</v>
      </c>
      <c r="AL265" s="1043" t="str">
        <f t="shared" si="110"/>
        <v>n/a</v>
      </c>
      <c r="AM265" s="1043" t="str">
        <f t="shared" si="111"/>
        <v>n/a</v>
      </c>
      <c r="AN265" s="1043" t="str">
        <f t="shared" si="112"/>
        <v>n/a</v>
      </c>
      <c r="AO265" s="1043" t="str">
        <f t="shared" si="113"/>
        <v>n/a</v>
      </c>
      <c r="AP265" s="1043" t="str">
        <f t="shared" si="114"/>
        <v>n/a</v>
      </c>
      <c r="AQ265" s="1043" t="str">
        <f t="shared" si="115"/>
        <v>n/a</v>
      </c>
      <c r="AR265" s="1043" t="str">
        <f t="shared" si="116"/>
        <v>n/a</v>
      </c>
      <c r="AS265" s="1043" t="str">
        <f t="shared" si="117"/>
        <v>n/a</v>
      </c>
      <c r="AT265" s="1043" t="str">
        <f t="shared" si="118"/>
        <v>n/a</v>
      </c>
      <c r="AU265" s="1043" t="str">
        <f t="shared" si="119"/>
        <v>n/a</v>
      </c>
      <c r="AV265" s="1043" t="str">
        <f t="shared" si="120"/>
        <v>n/a</v>
      </c>
      <c r="AW265" s="1043" t="str">
        <f t="shared" si="121"/>
        <v>n/a</v>
      </c>
      <c r="AX265" s="1043" t="str">
        <f t="shared" si="122"/>
        <v>n/a</v>
      </c>
      <c r="AY265" s="1043">
        <f t="shared" si="123"/>
        <v>28.023286047586321</v>
      </c>
      <c r="AZ265" s="1043">
        <f t="shared" si="124"/>
        <v>42.610743041945874</v>
      </c>
    </row>
    <row r="266" spans="1:52" ht="11.25" customHeight="1" x14ac:dyDescent="0.2">
      <c r="A266" s="465" t="s">
        <v>248</v>
      </c>
      <c r="B266" s="805" t="s">
        <v>249</v>
      </c>
      <c r="C266" s="581">
        <v>0.66500000000000004</v>
      </c>
      <c r="D266" s="581">
        <v>0.64749999999999996</v>
      </c>
      <c r="E266" s="581">
        <v>0.63500000000000001</v>
      </c>
      <c r="F266" s="460">
        <v>0.61499999999999999</v>
      </c>
      <c r="G266" s="482">
        <v>0.59</v>
      </c>
      <c r="H266" s="451">
        <v>0.55000000000000004</v>
      </c>
      <c r="I266" s="451">
        <v>0.51</v>
      </c>
      <c r="J266" s="451">
        <v>0.46</v>
      </c>
      <c r="K266" s="451">
        <v>0.38500000000000001</v>
      </c>
      <c r="L266" s="951"/>
      <c r="M266" s="451">
        <v>0.33</v>
      </c>
      <c r="N266" s="449">
        <v>0.29499999999999998</v>
      </c>
      <c r="O266" s="951"/>
      <c r="P266" s="487">
        <v>0.27750000000000002</v>
      </c>
      <c r="Q266" s="487">
        <v>0.27</v>
      </c>
      <c r="R266" s="456">
        <v>0.26250000000000001</v>
      </c>
      <c r="S266" s="456">
        <v>0.25600000000000001</v>
      </c>
      <c r="T266" s="456">
        <v>0.24879999999999999</v>
      </c>
      <c r="U266" s="456">
        <v>0.2414</v>
      </c>
      <c r="V266" s="456">
        <v>0.2288</v>
      </c>
      <c r="W266" s="456">
        <v>0.22389999999999999</v>
      </c>
      <c r="X266" s="456">
        <v>0.21879999999999999</v>
      </c>
      <c r="Y266" s="456">
        <v>0.21389999999999998</v>
      </c>
      <c r="Z266" s="456">
        <v>0.20879999999999999</v>
      </c>
      <c r="AA266" s="456">
        <v>0.2039</v>
      </c>
      <c r="AB266" s="584">
        <f t="shared" si="100"/>
        <v>8.5367999999999995</v>
      </c>
      <c r="AC266" s="1043">
        <f t="shared" si="101"/>
        <v>2.7027027027027195</v>
      </c>
      <c r="AD266" s="1043">
        <f t="shared" si="102"/>
        <v>1.9685039370078705</v>
      </c>
      <c r="AE266" s="1043">
        <f t="shared" si="103"/>
        <v>3.2520325203251987</v>
      </c>
      <c r="AF266" s="1043">
        <f t="shared" si="104"/>
        <v>4.2372881355932313</v>
      </c>
      <c r="AG266" s="1043">
        <f t="shared" si="105"/>
        <v>7.2727272727272529</v>
      </c>
      <c r="AH266" s="1043">
        <f t="shared" si="106"/>
        <v>7.8431372549019773</v>
      </c>
      <c r="AI266" s="1043">
        <f t="shared" si="107"/>
        <v>10.869565217391308</v>
      </c>
      <c r="AJ266" s="1043">
        <f t="shared" si="108"/>
        <v>19.480519480519476</v>
      </c>
      <c r="AK266" s="1043">
        <f t="shared" si="109"/>
        <v>16.666666666666675</v>
      </c>
      <c r="AL266" s="1043">
        <f t="shared" si="110"/>
        <v>11.86440677966103</v>
      </c>
      <c r="AM266" s="1043">
        <f t="shared" si="111"/>
        <v>6.3063063063062863</v>
      </c>
      <c r="AN266" s="1043">
        <f t="shared" si="112"/>
        <v>2.7777777777777901</v>
      </c>
      <c r="AO266" s="1043">
        <f t="shared" si="113"/>
        <v>2.8571428571428692</v>
      </c>
      <c r="AP266" s="1043">
        <f t="shared" si="114"/>
        <v>2.5390625</v>
      </c>
      <c r="AQ266" s="1043">
        <f t="shared" si="115"/>
        <v>2.893890675241173</v>
      </c>
      <c r="AR266" s="1043">
        <f t="shared" si="116"/>
        <v>3.0654515327257714</v>
      </c>
      <c r="AS266" s="1043">
        <f t="shared" si="117"/>
        <v>5.5069930069929995</v>
      </c>
      <c r="AT266" s="1043">
        <f t="shared" si="118"/>
        <v>2.188476998660116</v>
      </c>
      <c r="AU266" s="1043">
        <f t="shared" si="119"/>
        <v>2.3308957952467901</v>
      </c>
      <c r="AV266" s="1043">
        <f t="shared" si="120"/>
        <v>2.2907900888265553</v>
      </c>
      <c r="AW266" s="1043">
        <f t="shared" si="121"/>
        <v>2.4425287356321768</v>
      </c>
      <c r="AX266" s="1043">
        <f t="shared" si="122"/>
        <v>2.4031387935262272</v>
      </c>
      <c r="AY266" s="1043">
        <f t="shared" si="123"/>
        <v>5.6254547743443402</v>
      </c>
      <c r="AZ266" s="1043">
        <f t="shared" si="124"/>
        <v>4.9352785961787173</v>
      </c>
    </row>
    <row r="267" spans="1:52" ht="11.25" customHeight="1" x14ac:dyDescent="0.2">
      <c r="A267" s="461" t="s">
        <v>3986</v>
      </c>
      <c r="B267" s="807" t="s">
        <v>2229</v>
      </c>
      <c r="C267" s="950">
        <v>0.55000000000000004</v>
      </c>
      <c r="D267" s="950">
        <v>0.52</v>
      </c>
      <c r="E267" s="950">
        <v>0.51</v>
      </c>
      <c r="F267" s="590">
        <v>0.47</v>
      </c>
      <c r="G267" s="586">
        <v>0.43</v>
      </c>
      <c r="H267" s="460">
        <v>0.39</v>
      </c>
      <c r="I267" s="460">
        <v>0.35</v>
      </c>
      <c r="J267" s="483">
        <v>0.32</v>
      </c>
      <c r="K267" s="460">
        <v>0.32</v>
      </c>
      <c r="L267" s="1143" t="s">
        <v>89</v>
      </c>
      <c r="M267" s="460">
        <v>0.28000000000000003</v>
      </c>
      <c r="N267" s="586">
        <v>0.17</v>
      </c>
      <c r="O267" s="460"/>
      <c r="P267" s="502">
        <v>0.12</v>
      </c>
      <c r="Q267" s="502">
        <v>0.26</v>
      </c>
      <c r="R267" s="587">
        <v>0.6</v>
      </c>
      <c r="S267" s="587">
        <v>0.59499999999999997</v>
      </c>
      <c r="T267" s="587">
        <v>0.58499999999999996</v>
      </c>
      <c r="U267" s="587">
        <v>0.55400000000000005</v>
      </c>
      <c r="V267" s="587">
        <v>0.52</v>
      </c>
      <c r="W267" s="587">
        <v>0.496</v>
      </c>
      <c r="X267" s="587">
        <v>0.45750000000000002</v>
      </c>
      <c r="Y267" s="587">
        <v>0.4224</v>
      </c>
      <c r="Z267" s="587">
        <v>0.39679999999999999</v>
      </c>
      <c r="AA267" s="587">
        <v>0.38400000000000001</v>
      </c>
      <c r="AB267" s="584">
        <f t="shared" si="100"/>
        <v>9.7006999999999994</v>
      </c>
      <c r="AC267" s="1043">
        <f t="shared" si="101"/>
        <v>5.7692307692307709</v>
      </c>
      <c r="AD267" s="1043">
        <f t="shared" si="102"/>
        <v>1.9607843137254832</v>
      </c>
      <c r="AE267" s="1043">
        <f t="shared" si="103"/>
        <v>8.5106382978723527</v>
      </c>
      <c r="AF267" s="1043">
        <f t="shared" si="104"/>
        <v>9.302325581395344</v>
      </c>
      <c r="AG267" s="1043">
        <f t="shared" si="105"/>
        <v>10.256410256410241</v>
      </c>
      <c r="AH267" s="1043">
        <f t="shared" si="106"/>
        <v>11.428571428571432</v>
      </c>
      <c r="AI267" s="1043">
        <f t="shared" si="107"/>
        <v>9.375</v>
      </c>
      <c r="AJ267" s="1043">
        <f t="shared" si="108"/>
        <v>0</v>
      </c>
      <c r="AK267" s="1043">
        <f t="shared" si="109"/>
        <v>14.285714285714279</v>
      </c>
      <c r="AL267" s="1043">
        <f t="shared" si="110"/>
        <v>64.705882352941188</v>
      </c>
      <c r="AM267" s="1043">
        <f t="shared" si="111"/>
        <v>41.666666666666671</v>
      </c>
      <c r="AN267" s="1043">
        <f t="shared" si="112"/>
        <v>-53.846153846153854</v>
      </c>
      <c r="AO267" s="1043">
        <f t="shared" si="113"/>
        <v>-56.666666666666664</v>
      </c>
      <c r="AP267" s="1043">
        <f t="shared" si="114"/>
        <v>0.84033613445377853</v>
      </c>
      <c r="AQ267" s="1043">
        <f t="shared" si="115"/>
        <v>1.7094017094017033</v>
      </c>
      <c r="AR267" s="1043">
        <f t="shared" si="116"/>
        <v>5.5956678700360918</v>
      </c>
      <c r="AS267" s="1043">
        <f t="shared" si="117"/>
        <v>6.5384615384615374</v>
      </c>
      <c r="AT267" s="1043">
        <f t="shared" si="118"/>
        <v>4.8387096774193505</v>
      </c>
      <c r="AU267" s="1043">
        <f t="shared" si="119"/>
        <v>8.4153005464480799</v>
      </c>
      <c r="AV267" s="1043">
        <f t="shared" si="120"/>
        <v>8.3096590909091042</v>
      </c>
      <c r="AW267" s="1043">
        <f t="shared" si="121"/>
        <v>6.4516129032258007</v>
      </c>
      <c r="AX267" s="1043">
        <f t="shared" si="122"/>
        <v>3.3333333333333215</v>
      </c>
      <c r="AY267" s="1043">
        <f t="shared" si="123"/>
        <v>5.1264039201543632</v>
      </c>
      <c r="AZ267" s="1043">
        <f t="shared" si="124"/>
        <v>24.371039765554691</v>
      </c>
    </row>
    <row r="268" spans="1:52" ht="11.25" customHeight="1" x14ac:dyDescent="0.2">
      <c r="A268" s="540" t="s">
        <v>4517</v>
      </c>
      <c r="B268" s="820" t="s">
        <v>4507</v>
      </c>
      <c r="C268" s="581">
        <v>0.84</v>
      </c>
      <c r="D268" s="581">
        <v>0.75</v>
      </c>
      <c r="E268" s="581">
        <v>0.72</v>
      </c>
      <c r="F268" s="460">
        <v>0.63</v>
      </c>
      <c r="G268" s="586">
        <v>0.6</v>
      </c>
      <c r="H268" s="581">
        <v>0.51</v>
      </c>
      <c r="I268" s="498">
        <v>0.48</v>
      </c>
      <c r="J268" s="581">
        <v>0.48</v>
      </c>
      <c r="K268" s="581">
        <v>0.4</v>
      </c>
      <c r="L268" s="517"/>
      <c r="M268" s="581">
        <v>0.34</v>
      </c>
      <c r="N268" s="501">
        <v>0.28000000000000003</v>
      </c>
      <c r="O268" s="1004"/>
      <c r="P268" s="985">
        <v>0.28000000000000003</v>
      </c>
      <c r="Q268" s="985">
        <v>0.28000000000000003</v>
      </c>
      <c r="R268" s="499">
        <v>0.28000000000000003</v>
      </c>
      <c r="S268" s="583">
        <v>0.28000000000000003</v>
      </c>
      <c r="T268" s="587">
        <v>0.28000000000000003</v>
      </c>
      <c r="U268" s="587">
        <v>0.24</v>
      </c>
      <c r="V268" s="499">
        <v>0</v>
      </c>
      <c r="W268" s="499">
        <v>0</v>
      </c>
      <c r="X268" s="499">
        <v>0</v>
      </c>
      <c r="Y268" s="499">
        <v>0</v>
      </c>
      <c r="Z268" s="499">
        <v>0</v>
      </c>
      <c r="AA268" s="499">
        <v>0</v>
      </c>
      <c r="AB268" s="584">
        <f t="shared" si="100"/>
        <v>7.6700000000000017</v>
      </c>
      <c r="AC268" s="1043">
        <f t="shared" si="101"/>
        <v>11.999999999999989</v>
      </c>
      <c r="AD268" s="1043">
        <f t="shared" si="102"/>
        <v>4.1666666666666741</v>
      </c>
      <c r="AE268" s="1043">
        <f t="shared" si="103"/>
        <v>14.285714285714279</v>
      </c>
      <c r="AF268" s="1043">
        <f t="shared" si="104"/>
        <v>5.0000000000000044</v>
      </c>
      <c r="AG268" s="1043">
        <f t="shared" si="105"/>
        <v>17.647058823529417</v>
      </c>
      <c r="AH268" s="1043">
        <f t="shared" si="106"/>
        <v>6.25</v>
      </c>
      <c r="AI268" s="1043">
        <f t="shared" si="107"/>
        <v>0</v>
      </c>
      <c r="AJ268" s="1043">
        <f t="shared" si="108"/>
        <v>19.999999999999996</v>
      </c>
      <c r="AK268" s="1043">
        <f t="shared" si="109"/>
        <v>17.647058823529417</v>
      </c>
      <c r="AL268" s="1043">
        <f t="shared" si="110"/>
        <v>21.42857142857142</v>
      </c>
      <c r="AM268" s="1043">
        <f t="shared" si="111"/>
        <v>0</v>
      </c>
      <c r="AN268" s="1043">
        <f t="shared" si="112"/>
        <v>0</v>
      </c>
      <c r="AO268" s="1043">
        <f t="shared" si="113"/>
        <v>0</v>
      </c>
      <c r="AP268" s="1043">
        <f t="shared" si="114"/>
        <v>0</v>
      </c>
      <c r="AQ268" s="1043">
        <f t="shared" si="115"/>
        <v>0</v>
      </c>
      <c r="AR268" s="1043">
        <f t="shared" si="116"/>
        <v>16.666666666666675</v>
      </c>
      <c r="AS268" s="1043" t="str">
        <f t="shared" si="117"/>
        <v>n/a</v>
      </c>
      <c r="AT268" s="1043" t="str">
        <f t="shared" si="118"/>
        <v>n/a</v>
      </c>
      <c r="AU268" s="1043" t="str">
        <f t="shared" si="119"/>
        <v>n/a</v>
      </c>
      <c r="AV268" s="1043" t="str">
        <f t="shared" si="120"/>
        <v>n/a</v>
      </c>
      <c r="AW268" s="1043" t="str">
        <f t="shared" si="121"/>
        <v>n/a</v>
      </c>
      <c r="AX268" s="1043" t="str">
        <f t="shared" si="122"/>
        <v>n/a</v>
      </c>
      <c r="AY268" s="1043">
        <f t="shared" si="123"/>
        <v>8.4432335434173673</v>
      </c>
      <c r="AZ268" s="1043">
        <f t="shared" si="124"/>
        <v>8.3613913617074562</v>
      </c>
    </row>
    <row r="269" spans="1:52" ht="11.25" customHeight="1" x14ac:dyDescent="0.2">
      <c r="A269" s="821" t="s">
        <v>3755</v>
      </c>
      <c r="B269" s="820" t="s">
        <v>3756</v>
      </c>
      <c r="C269" s="581">
        <v>0.48</v>
      </c>
      <c r="D269" s="581">
        <v>0.44</v>
      </c>
      <c r="E269" s="581">
        <v>0.36</v>
      </c>
      <c r="F269" s="460">
        <v>0.2</v>
      </c>
      <c r="G269" s="586">
        <v>0.14000000000000001</v>
      </c>
      <c r="H269" s="581">
        <v>0.12</v>
      </c>
      <c r="I269" s="498">
        <v>0.1</v>
      </c>
      <c r="J269" s="581">
        <v>7.4999999999999997E-2</v>
      </c>
      <c r="K269" s="498">
        <v>0</v>
      </c>
      <c r="L269" s="888"/>
      <c r="M269" s="498">
        <v>0</v>
      </c>
      <c r="N269" s="585">
        <v>0.2</v>
      </c>
      <c r="O269" s="888"/>
      <c r="P269" s="582">
        <v>0.56000000000000005</v>
      </c>
      <c r="Q269" s="582">
        <v>0.56000000000000005</v>
      </c>
      <c r="R269" s="587">
        <v>0.56000000000000005</v>
      </c>
      <c r="S269" s="587">
        <v>0.53</v>
      </c>
      <c r="T269" s="587">
        <v>0.49</v>
      </c>
      <c r="U269" s="587">
        <v>0.45</v>
      </c>
      <c r="V269" s="587">
        <v>0.41</v>
      </c>
      <c r="W269" s="587">
        <v>0.38500000000000001</v>
      </c>
      <c r="X269" s="587">
        <v>0.34499999999999997</v>
      </c>
      <c r="Y269" s="587">
        <v>0.26500000000000001</v>
      </c>
      <c r="Z269" s="583">
        <v>0</v>
      </c>
      <c r="AA269" s="587">
        <v>6.5000000000000002E-2</v>
      </c>
      <c r="AB269" s="584">
        <f t="shared" si="100"/>
        <v>6.7350000000000003</v>
      </c>
      <c r="AC269" s="1043">
        <f t="shared" si="101"/>
        <v>9.0909090909090828</v>
      </c>
      <c r="AD269" s="1043">
        <f t="shared" si="102"/>
        <v>22.222222222222232</v>
      </c>
      <c r="AE269" s="1043">
        <f t="shared" si="103"/>
        <v>79.999999999999986</v>
      </c>
      <c r="AF269" s="1043">
        <f t="shared" si="104"/>
        <v>42.857142857142861</v>
      </c>
      <c r="AG269" s="1043">
        <f t="shared" si="105"/>
        <v>16.666666666666675</v>
      </c>
      <c r="AH269" s="1043">
        <f t="shared" si="106"/>
        <v>19.999999999999996</v>
      </c>
      <c r="AI269" s="1043">
        <f t="shared" si="107"/>
        <v>33.33333333333335</v>
      </c>
      <c r="AJ269" s="1043" t="str">
        <f t="shared" si="108"/>
        <v>n/a</v>
      </c>
      <c r="AK269" s="1043" t="str">
        <f t="shared" si="109"/>
        <v>n/a</v>
      </c>
      <c r="AL269" s="1043">
        <f t="shared" si="110"/>
        <v>-100</v>
      </c>
      <c r="AM269" s="1043">
        <f t="shared" si="111"/>
        <v>-64.285714285714278</v>
      </c>
      <c r="AN269" s="1043">
        <f t="shared" si="112"/>
        <v>0</v>
      </c>
      <c r="AO269" s="1043">
        <f t="shared" si="113"/>
        <v>0</v>
      </c>
      <c r="AP269" s="1043">
        <f t="shared" si="114"/>
        <v>5.6603773584905648</v>
      </c>
      <c r="AQ269" s="1043">
        <f t="shared" si="115"/>
        <v>8.163265306122458</v>
      </c>
      <c r="AR269" s="1043">
        <f t="shared" si="116"/>
        <v>8.8888888888888786</v>
      </c>
      <c r="AS269" s="1043">
        <f t="shared" si="117"/>
        <v>9.7560975609756184</v>
      </c>
      <c r="AT269" s="1043">
        <f t="shared" si="118"/>
        <v>6.4935064935064846</v>
      </c>
      <c r="AU269" s="1043">
        <f t="shared" si="119"/>
        <v>11.594202898550732</v>
      </c>
      <c r="AV269" s="1043">
        <f t="shared" si="120"/>
        <v>30.188679245283012</v>
      </c>
      <c r="AW269" s="1043" t="str">
        <f t="shared" si="121"/>
        <v>n/a</v>
      </c>
      <c r="AX269" s="1043">
        <f t="shared" si="122"/>
        <v>-100</v>
      </c>
      <c r="AY269" s="1043">
        <f t="shared" si="123"/>
        <v>2.1383988229672437</v>
      </c>
      <c r="AZ269" s="1043">
        <f t="shared" si="124"/>
        <v>44.726754528155709</v>
      </c>
    </row>
    <row r="270" spans="1:52" ht="11.25" customHeight="1" x14ac:dyDescent="0.2">
      <c r="A270" s="540" t="s">
        <v>4565</v>
      </c>
      <c r="B270" s="820" t="s">
        <v>4555</v>
      </c>
      <c r="C270" s="581">
        <v>0.43</v>
      </c>
      <c r="D270" s="581">
        <v>0.39</v>
      </c>
      <c r="E270" s="581">
        <v>0.34</v>
      </c>
      <c r="F270" s="460">
        <v>0.3</v>
      </c>
      <c r="G270" s="584">
        <v>0.24</v>
      </c>
      <c r="H270" s="498">
        <v>0</v>
      </c>
      <c r="I270" s="498">
        <v>0</v>
      </c>
      <c r="J270" s="498">
        <v>0</v>
      </c>
      <c r="K270" s="498">
        <v>0</v>
      </c>
      <c r="L270" s="1004"/>
      <c r="M270" s="498">
        <v>0</v>
      </c>
      <c r="N270" s="501">
        <v>0</v>
      </c>
      <c r="O270" s="1004"/>
      <c r="P270" s="985">
        <v>0</v>
      </c>
      <c r="Q270" s="985">
        <v>0</v>
      </c>
      <c r="R270" s="499">
        <v>0</v>
      </c>
      <c r="S270" s="499">
        <v>0</v>
      </c>
      <c r="T270" s="499">
        <v>0</v>
      </c>
      <c r="U270" s="499">
        <v>0</v>
      </c>
      <c r="V270" s="499">
        <v>0</v>
      </c>
      <c r="W270" s="499">
        <v>0</v>
      </c>
      <c r="X270" s="499">
        <v>0</v>
      </c>
      <c r="Y270" s="499">
        <v>0</v>
      </c>
      <c r="Z270" s="499">
        <v>0</v>
      </c>
      <c r="AA270" s="499">
        <v>0</v>
      </c>
      <c r="AB270" s="584">
        <f t="shared" si="100"/>
        <v>1.7000000000000002</v>
      </c>
      <c r="AC270" s="1043">
        <f t="shared" si="101"/>
        <v>10.256410256410241</v>
      </c>
      <c r="AD270" s="1043">
        <f t="shared" si="102"/>
        <v>14.705882352941169</v>
      </c>
      <c r="AE270" s="1043">
        <f t="shared" si="103"/>
        <v>13.333333333333353</v>
      </c>
      <c r="AF270" s="1043">
        <f t="shared" si="104"/>
        <v>25</v>
      </c>
      <c r="AG270" s="1043" t="str">
        <f t="shared" si="105"/>
        <v>n/a</v>
      </c>
      <c r="AH270" s="1043" t="str">
        <f t="shared" si="106"/>
        <v>n/a</v>
      </c>
      <c r="AI270" s="1043" t="str">
        <f t="shared" si="107"/>
        <v>n/a</v>
      </c>
      <c r="AJ270" s="1043" t="str">
        <f t="shared" si="108"/>
        <v>n/a</v>
      </c>
      <c r="AK270" s="1043" t="str">
        <f t="shared" si="109"/>
        <v>n/a</v>
      </c>
      <c r="AL270" s="1043" t="str">
        <f t="shared" si="110"/>
        <v>n/a</v>
      </c>
      <c r="AM270" s="1043" t="str">
        <f t="shared" si="111"/>
        <v>n/a</v>
      </c>
      <c r="AN270" s="1043" t="str">
        <f t="shared" si="112"/>
        <v>n/a</v>
      </c>
      <c r="AO270" s="1043" t="str">
        <f t="shared" si="113"/>
        <v>n/a</v>
      </c>
      <c r="AP270" s="1043" t="str">
        <f t="shared" si="114"/>
        <v>n/a</v>
      </c>
      <c r="AQ270" s="1043" t="str">
        <f t="shared" si="115"/>
        <v>n/a</v>
      </c>
      <c r="AR270" s="1043" t="str">
        <f t="shared" si="116"/>
        <v>n/a</v>
      </c>
      <c r="AS270" s="1043" t="str">
        <f t="shared" si="117"/>
        <v>n/a</v>
      </c>
      <c r="AT270" s="1043" t="str">
        <f t="shared" si="118"/>
        <v>n/a</v>
      </c>
      <c r="AU270" s="1043" t="str">
        <f t="shared" si="119"/>
        <v>n/a</v>
      </c>
      <c r="AV270" s="1043" t="str">
        <f t="shared" si="120"/>
        <v>n/a</v>
      </c>
      <c r="AW270" s="1043" t="str">
        <f t="shared" si="121"/>
        <v>n/a</v>
      </c>
      <c r="AX270" s="1043" t="str">
        <f t="shared" si="122"/>
        <v>n/a</v>
      </c>
      <c r="AY270" s="1043">
        <f t="shared" si="123"/>
        <v>15.823906485671191</v>
      </c>
      <c r="AZ270" s="1043">
        <f t="shared" si="124"/>
        <v>6.3940242684101696</v>
      </c>
    </row>
    <row r="271" spans="1:52" ht="11.25" customHeight="1" x14ac:dyDescent="0.2">
      <c r="A271" s="444" t="s">
        <v>1202</v>
      </c>
      <c r="B271" s="805" t="s">
        <v>1203</v>
      </c>
      <c r="C271" s="581">
        <v>0.84</v>
      </c>
      <c r="D271" s="581">
        <v>0.76</v>
      </c>
      <c r="E271" s="581">
        <v>0.68</v>
      </c>
      <c r="F271" s="460">
        <v>0.6</v>
      </c>
      <c r="G271" s="450">
        <v>0.51666699999999999</v>
      </c>
      <c r="H271" s="451">
        <v>0.48</v>
      </c>
      <c r="I271" s="451">
        <v>0.45333333333333337</v>
      </c>
      <c r="J271" s="451">
        <v>0.42666666666666669</v>
      </c>
      <c r="K271" s="451">
        <v>0.4</v>
      </c>
      <c r="L271" s="951"/>
      <c r="M271" s="452">
        <v>0.37333333333333335</v>
      </c>
      <c r="N271" s="453">
        <v>0.37333333333333335</v>
      </c>
      <c r="O271" s="951"/>
      <c r="P271" s="494">
        <v>0.37333333333333335</v>
      </c>
      <c r="Q271" s="494">
        <v>0.37333333333333335</v>
      </c>
      <c r="R271" s="455">
        <v>0.37333333333333335</v>
      </c>
      <c r="S271" s="455">
        <v>0.37333333333333335</v>
      </c>
      <c r="T271" s="455">
        <v>0.37333333333333335</v>
      </c>
      <c r="U271" s="455">
        <v>0.37333333333333335</v>
      </c>
      <c r="V271" s="455">
        <v>0.37333333333333335</v>
      </c>
      <c r="W271" s="455">
        <v>0.37333333333333335</v>
      </c>
      <c r="X271" s="455">
        <v>0.37333333333333335</v>
      </c>
      <c r="Y271" s="456">
        <v>0.37333333333333335</v>
      </c>
      <c r="Z271" s="456">
        <v>0.3666666666666667</v>
      </c>
      <c r="AA271" s="456">
        <v>0.34</v>
      </c>
      <c r="AB271" s="584">
        <f t="shared" si="100"/>
        <v>10.343333666666664</v>
      </c>
      <c r="AC271" s="1043">
        <f t="shared" si="101"/>
        <v>10.526315789473673</v>
      </c>
      <c r="AD271" s="1043">
        <f t="shared" si="102"/>
        <v>11.764705882352944</v>
      </c>
      <c r="AE271" s="1043">
        <f t="shared" si="103"/>
        <v>13.333333333333353</v>
      </c>
      <c r="AF271" s="1043">
        <f t="shared" si="104"/>
        <v>16.128957336156557</v>
      </c>
      <c r="AG271" s="1043">
        <f t="shared" si="105"/>
        <v>7.6389583333333455</v>
      </c>
      <c r="AH271" s="1043">
        <f t="shared" si="106"/>
        <v>5.8823529411764497</v>
      </c>
      <c r="AI271" s="1043">
        <f t="shared" si="107"/>
        <v>6.25</v>
      </c>
      <c r="AJ271" s="1043">
        <f t="shared" si="108"/>
        <v>6.6666666666666652</v>
      </c>
      <c r="AK271" s="1043">
        <f t="shared" si="109"/>
        <v>7.1428571428571397</v>
      </c>
      <c r="AL271" s="1043">
        <f t="shared" si="110"/>
        <v>0</v>
      </c>
      <c r="AM271" s="1043">
        <f t="shared" si="111"/>
        <v>0</v>
      </c>
      <c r="AN271" s="1043">
        <f t="shared" si="112"/>
        <v>0</v>
      </c>
      <c r="AO271" s="1043">
        <f t="shared" si="113"/>
        <v>0</v>
      </c>
      <c r="AP271" s="1043">
        <f t="shared" si="114"/>
        <v>0</v>
      </c>
      <c r="AQ271" s="1043">
        <f t="shared" si="115"/>
        <v>0</v>
      </c>
      <c r="AR271" s="1043">
        <f t="shared" si="116"/>
        <v>0</v>
      </c>
      <c r="AS271" s="1043">
        <f t="shared" si="117"/>
        <v>0</v>
      </c>
      <c r="AT271" s="1043">
        <f t="shared" si="118"/>
        <v>0</v>
      </c>
      <c r="AU271" s="1043">
        <f t="shared" si="119"/>
        <v>0</v>
      </c>
      <c r="AV271" s="1043">
        <f t="shared" si="120"/>
        <v>0</v>
      </c>
      <c r="AW271" s="1043">
        <f t="shared" si="121"/>
        <v>1.8181818181818077</v>
      </c>
      <c r="AX271" s="1043">
        <f t="shared" si="122"/>
        <v>7.8431372549019551</v>
      </c>
      <c r="AY271" s="1043">
        <f t="shared" si="123"/>
        <v>4.3179757499288138</v>
      </c>
      <c r="AZ271" s="1043">
        <f t="shared" si="124"/>
        <v>5.2064440415233531</v>
      </c>
    </row>
    <row r="272" spans="1:52" ht="11.25" customHeight="1" x14ac:dyDescent="0.2">
      <c r="A272" s="1026" t="s">
        <v>1211</v>
      </c>
      <c r="B272" s="468" t="s">
        <v>1212</v>
      </c>
      <c r="C272" s="581">
        <v>0.85499999999999998</v>
      </c>
      <c r="D272" s="581">
        <v>0.84</v>
      </c>
      <c r="E272" s="581">
        <v>0.81599999999999995</v>
      </c>
      <c r="F272" s="460">
        <v>0.80100000000000005</v>
      </c>
      <c r="G272" s="586">
        <v>0.77100000000000013</v>
      </c>
      <c r="H272" s="463">
        <v>0.75</v>
      </c>
      <c r="I272" s="581">
        <v>0.74750000000000005</v>
      </c>
      <c r="J272" s="581">
        <v>0.72</v>
      </c>
      <c r="K272" s="581">
        <v>0.63</v>
      </c>
      <c r="L272" s="888"/>
      <c r="M272" s="581">
        <v>0.6</v>
      </c>
      <c r="N272" s="459">
        <v>0.55500000000000005</v>
      </c>
      <c r="O272" s="888"/>
      <c r="P272" s="582">
        <v>0.48</v>
      </c>
      <c r="Q272" s="582">
        <v>0.6</v>
      </c>
      <c r="R272" s="587">
        <v>0.96</v>
      </c>
      <c r="S272" s="587">
        <v>0.91500000000000004</v>
      </c>
      <c r="T272" s="587">
        <v>0.84</v>
      </c>
      <c r="U272" s="587">
        <v>0.18</v>
      </c>
      <c r="V272" s="583">
        <v>0</v>
      </c>
      <c r="W272" s="583">
        <v>0</v>
      </c>
      <c r="X272" s="583">
        <v>0</v>
      </c>
      <c r="Y272" s="583">
        <v>0</v>
      </c>
      <c r="Z272" s="583">
        <v>0</v>
      </c>
      <c r="AA272" s="583">
        <v>0</v>
      </c>
      <c r="AB272" s="584">
        <f t="shared" si="100"/>
        <v>12.060499999999998</v>
      </c>
      <c r="AC272" s="1043">
        <f t="shared" si="101"/>
        <v>1.7857142857142794</v>
      </c>
      <c r="AD272" s="1043">
        <f t="shared" si="102"/>
        <v>2.941176470588247</v>
      </c>
      <c r="AE272" s="1043">
        <f t="shared" si="103"/>
        <v>1.8726591760299449</v>
      </c>
      <c r="AF272" s="1043">
        <f t="shared" si="104"/>
        <v>3.8910505836575737</v>
      </c>
      <c r="AG272" s="1043">
        <f t="shared" si="105"/>
        <v>2.8000000000000247</v>
      </c>
      <c r="AH272" s="1043">
        <f t="shared" si="106"/>
        <v>0.33444816053511683</v>
      </c>
      <c r="AI272" s="1043">
        <f t="shared" si="107"/>
        <v>3.8194444444444642</v>
      </c>
      <c r="AJ272" s="1043">
        <f t="shared" si="108"/>
        <v>14.285714285714279</v>
      </c>
      <c r="AK272" s="1043">
        <f t="shared" si="109"/>
        <v>5.0000000000000044</v>
      </c>
      <c r="AL272" s="1043">
        <f t="shared" si="110"/>
        <v>8.108108108108091</v>
      </c>
      <c r="AM272" s="1043">
        <f t="shared" si="111"/>
        <v>15.625000000000021</v>
      </c>
      <c r="AN272" s="1043">
        <f t="shared" si="112"/>
        <v>-19.999999999999996</v>
      </c>
      <c r="AO272" s="1043">
        <f t="shared" si="113"/>
        <v>-37.5</v>
      </c>
      <c r="AP272" s="1043">
        <f t="shared" si="114"/>
        <v>4.9180327868852292</v>
      </c>
      <c r="AQ272" s="1043">
        <f t="shared" si="115"/>
        <v>8.9285714285714413</v>
      </c>
      <c r="AR272" s="1043">
        <f t="shared" si="116"/>
        <v>366.66666666666669</v>
      </c>
      <c r="AS272" s="1043" t="str">
        <f t="shared" si="117"/>
        <v>n/a</v>
      </c>
      <c r="AT272" s="1043" t="str">
        <f t="shared" si="118"/>
        <v>n/a</v>
      </c>
      <c r="AU272" s="1043" t="str">
        <f t="shared" si="119"/>
        <v>n/a</v>
      </c>
      <c r="AV272" s="1043" t="str">
        <f t="shared" si="120"/>
        <v>n/a</v>
      </c>
      <c r="AW272" s="1043" t="str">
        <f t="shared" si="121"/>
        <v>n/a</v>
      </c>
      <c r="AX272" s="1043" t="str">
        <f t="shared" si="122"/>
        <v>n/a</v>
      </c>
      <c r="AY272" s="1043">
        <f t="shared" si="123"/>
        <v>23.967286649807214</v>
      </c>
      <c r="AZ272" s="1043">
        <f t="shared" si="124"/>
        <v>92.287845973629572</v>
      </c>
    </row>
    <row r="273" spans="1:52" ht="11.25" customHeight="1" x14ac:dyDescent="0.2">
      <c r="A273" s="821" t="s">
        <v>1194</v>
      </c>
      <c r="B273" s="820" t="s">
        <v>1195</v>
      </c>
      <c r="C273" s="581">
        <v>2</v>
      </c>
      <c r="D273" s="581">
        <v>1.92</v>
      </c>
      <c r="E273" s="581">
        <v>1.84</v>
      </c>
      <c r="F273" s="460">
        <v>1.76</v>
      </c>
      <c r="G273" s="586">
        <v>1.68</v>
      </c>
      <c r="H273" s="581">
        <v>1.6</v>
      </c>
      <c r="I273" s="581">
        <v>1.52</v>
      </c>
      <c r="J273" s="581">
        <v>1.32</v>
      </c>
      <c r="K273" s="581">
        <v>1.24</v>
      </c>
      <c r="L273" s="888"/>
      <c r="M273" s="581">
        <v>1.2</v>
      </c>
      <c r="N273" s="459">
        <v>1.1599999999999999</v>
      </c>
      <c r="O273" s="888"/>
      <c r="P273" s="582">
        <v>1.1200000000000001</v>
      </c>
      <c r="Q273" s="472">
        <v>1.1200000000000001</v>
      </c>
      <c r="R273" s="587">
        <v>1.08</v>
      </c>
      <c r="S273" s="587">
        <v>0.96</v>
      </c>
      <c r="T273" s="587">
        <v>0.84</v>
      </c>
      <c r="U273" s="583">
        <v>0.8</v>
      </c>
      <c r="V273" s="583">
        <v>0.8</v>
      </c>
      <c r="W273" s="583">
        <v>1.28</v>
      </c>
      <c r="X273" s="587">
        <v>1.28</v>
      </c>
      <c r="Y273" s="587">
        <v>1.24</v>
      </c>
      <c r="Z273" s="587">
        <v>1.2</v>
      </c>
      <c r="AA273" s="587">
        <v>1.1000000000000001</v>
      </c>
      <c r="AB273" s="584">
        <f t="shared" si="100"/>
        <v>30.060000000000006</v>
      </c>
      <c r="AC273" s="1043">
        <f t="shared" si="101"/>
        <v>4.1666666666666741</v>
      </c>
      <c r="AD273" s="1043">
        <f t="shared" si="102"/>
        <v>4.3478260869565188</v>
      </c>
      <c r="AE273" s="1043">
        <f t="shared" si="103"/>
        <v>4.5454545454545414</v>
      </c>
      <c r="AF273" s="1043">
        <f t="shared" si="104"/>
        <v>4.7619047619047672</v>
      </c>
      <c r="AG273" s="1043">
        <f t="shared" si="105"/>
        <v>4.9999999999999822</v>
      </c>
      <c r="AH273" s="1043">
        <f t="shared" si="106"/>
        <v>5.2631578947368363</v>
      </c>
      <c r="AI273" s="1043">
        <f t="shared" si="107"/>
        <v>15.151515151515138</v>
      </c>
      <c r="AJ273" s="1043">
        <f t="shared" si="108"/>
        <v>6.4516129032258229</v>
      </c>
      <c r="AK273" s="1043">
        <f t="shared" si="109"/>
        <v>3.3333333333333437</v>
      </c>
      <c r="AL273" s="1043">
        <f t="shared" si="110"/>
        <v>3.4482758620689724</v>
      </c>
      <c r="AM273" s="1043">
        <f t="shared" si="111"/>
        <v>3.5714285714285587</v>
      </c>
      <c r="AN273" s="1043">
        <f t="shared" si="112"/>
        <v>0</v>
      </c>
      <c r="AO273" s="1043">
        <f t="shared" si="113"/>
        <v>3.7037037037036979</v>
      </c>
      <c r="AP273" s="1043">
        <f t="shared" si="114"/>
        <v>12.500000000000021</v>
      </c>
      <c r="AQ273" s="1043">
        <f t="shared" si="115"/>
        <v>14.285714285714279</v>
      </c>
      <c r="AR273" s="1043">
        <f t="shared" si="116"/>
        <v>4.9999999999999822</v>
      </c>
      <c r="AS273" s="1043">
        <f t="shared" si="117"/>
        <v>0</v>
      </c>
      <c r="AT273" s="1043">
        <f t="shared" si="118"/>
        <v>-37.5</v>
      </c>
      <c r="AU273" s="1043">
        <f t="shared" si="119"/>
        <v>0</v>
      </c>
      <c r="AV273" s="1043">
        <f t="shared" si="120"/>
        <v>3.2258064516129004</v>
      </c>
      <c r="AW273" s="1043">
        <f t="shared" si="121"/>
        <v>3.3333333333333437</v>
      </c>
      <c r="AX273" s="1043">
        <f t="shared" si="122"/>
        <v>9.0909090909090828</v>
      </c>
      <c r="AY273" s="1043">
        <f t="shared" si="123"/>
        <v>3.3491201201165666</v>
      </c>
      <c r="AZ273" s="1043">
        <f t="shared" si="124"/>
        <v>10.004632891890243</v>
      </c>
    </row>
    <row r="274" spans="1:52" ht="11.25" customHeight="1" x14ac:dyDescent="0.2">
      <c r="A274" s="821" t="s">
        <v>1209</v>
      </c>
      <c r="B274" s="820" t="s">
        <v>1210</v>
      </c>
      <c r="C274" s="581">
        <v>1.27</v>
      </c>
      <c r="D274" s="581">
        <v>1.18</v>
      </c>
      <c r="E274" s="581">
        <v>1.1100000000000001</v>
      </c>
      <c r="F274" s="460">
        <v>1.01</v>
      </c>
      <c r="G274" s="586">
        <v>0.83000000000000007</v>
      </c>
      <c r="H274" s="581">
        <v>0.79</v>
      </c>
      <c r="I274" s="581">
        <v>0.75</v>
      </c>
      <c r="J274" s="581">
        <v>0.68</v>
      </c>
      <c r="K274" s="581">
        <v>0.6</v>
      </c>
      <c r="L274" s="888"/>
      <c r="M274" s="581">
        <v>0.53</v>
      </c>
      <c r="N274" s="585">
        <v>0.52</v>
      </c>
      <c r="O274" s="888"/>
      <c r="P274" s="582">
        <v>0.52</v>
      </c>
      <c r="Q274" s="582">
        <v>0.52</v>
      </c>
      <c r="R274" s="587">
        <v>0.52</v>
      </c>
      <c r="S274" s="587">
        <v>0.49</v>
      </c>
      <c r="T274" s="587">
        <v>0.43340000000000001</v>
      </c>
      <c r="U274" s="587">
        <v>0.38670000000000004</v>
      </c>
      <c r="V274" s="587">
        <v>0.35630000000000001</v>
      </c>
      <c r="W274" s="587">
        <v>0.30599999999999999</v>
      </c>
      <c r="X274" s="587">
        <v>0.24829999999999999</v>
      </c>
      <c r="Y274" s="587">
        <v>0.23280000000000001</v>
      </c>
      <c r="Z274" s="587">
        <v>0.22220000000000001</v>
      </c>
      <c r="AA274" s="587">
        <v>0.1956</v>
      </c>
      <c r="AB274" s="584">
        <f t="shared" si="100"/>
        <v>13.701299999999998</v>
      </c>
      <c r="AC274" s="1043">
        <f t="shared" si="101"/>
        <v>7.6271186440677985</v>
      </c>
      <c r="AD274" s="1043">
        <f t="shared" si="102"/>
        <v>6.3063063063062863</v>
      </c>
      <c r="AE274" s="1043">
        <f t="shared" si="103"/>
        <v>9.9009900990099098</v>
      </c>
      <c r="AF274" s="1043">
        <f t="shared" si="104"/>
        <v>21.686746987951789</v>
      </c>
      <c r="AG274" s="1043">
        <f t="shared" si="105"/>
        <v>5.0632911392405111</v>
      </c>
      <c r="AH274" s="1043">
        <f t="shared" si="106"/>
        <v>5.3333333333333455</v>
      </c>
      <c r="AI274" s="1043">
        <f t="shared" si="107"/>
        <v>10.294117647058808</v>
      </c>
      <c r="AJ274" s="1043">
        <f t="shared" si="108"/>
        <v>13.333333333333353</v>
      </c>
      <c r="AK274" s="1043">
        <f t="shared" si="109"/>
        <v>13.207547169811317</v>
      </c>
      <c r="AL274" s="1043">
        <f t="shared" si="110"/>
        <v>1.9230769230769162</v>
      </c>
      <c r="AM274" s="1043">
        <f t="shared" si="111"/>
        <v>0</v>
      </c>
      <c r="AN274" s="1043">
        <f t="shared" si="112"/>
        <v>0</v>
      </c>
      <c r="AO274" s="1043">
        <f t="shared" si="113"/>
        <v>0</v>
      </c>
      <c r="AP274" s="1043">
        <f t="shared" si="114"/>
        <v>6.1224489795918435</v>
      </c>
      <c r="AQ274" s="1043">
        <f t="shared" si="115"/>
        <v>13.059529303184124</v>
      </c>
      <c r="AR274" s="1043">
        <f t="shared" si="116"/>
        <v>12.076545125420202</v>
      </c>
      <c r="AS274" s="1043">
        <f t="shared" si="117"/>
        <v>8.5321358405837877</v>
      </c>
      <c r="AT274" s="1043">
        <f t="shared" si="118"/>
        <v>16.437908496732035</v>
      </c>
      <c r="AU274" s="1043">
        <f t="shared" si="119"/>
        <v>23.238018525976646</v>
      </c>
      <c r="AV274" s="1043">
        <f t="shared" si="120"/>
        <v>6.658075601374569</v>
      </c>
      <c r="AW274" s="1043">
        <f t="shared" si="121"/>
        <v>4.7704770477047687</v>
      </c>
      <c r="AX274" s="1043">
        <f t="shared" si="122"/>
        <v>13.599182004089982</v>
      </c>
      <c r="AY274" s="1043">
        <f t="shared" si="123"/>
        <v>9.0531901139930895</v>
      </c>
      <c r="AZ274" s="1043">
        <f t="shared" si="124"/>
        <v>6.4292431623049895</v>
      </c>
    </row>
    <row r="275" spans="1:52" ht="11.25" customHeight="1" x14ac:dyDescent="0.2">
      <c r="A275" s="1120" t="s">
        <v>4368</v>
      </c>
      <c r="B275" s="805" t="s">
        <v>4348</v>
      </c>
      <c r="C275" s="581">
        <v>0.5</v>
      </c>
      <c r="D275" s="581">
        <v>0.46</v>
      </c>
      <c r="E275" s="460">
        <v>0.42</v>
      </c>
      <c r="F275" s="460">
        <v>0.39500000000000002</v>
      </c>
      <c r="G275" s="586">
        <v>0.38500000000000001</v>
      </c>
      <c r="H275" s="460">
        <v>0.375</v>
      </c>
      <c r="I275" s="460">
        <v>0.36499999999999999</v>
      </c>
      <c r="J275" s="483">
        <v>0.35499999999999998</v>
      </c>
      <c r="K275" s="483">
        <v>0.35</v>
      </c>
      <c r="L275" s="483"/>
      <c r="M275" s="483">
        <v>0.35</v>
      </c>
      <c r="N275" s="586">
        <v>0.35</v>
      </c>
      <c r="O275" s="460"/>
      <c r="P275" s="472">
        <v>0.34749999999999998</v>
      </c>
      <c r="Q275" s="472">
        <v>0.34</v>
      </c>
      <c r="R275" s="587">
        <v>0.32500000000000001</v>
      </c>
      <c r="S275" s="587">
        <v>0.32</v>
      </c>
      <c r="T275" s="587">
        <v>0.23</v>
      </c>
      <c r="U275" s="587">
        <v>0.22</v>
      </c>
      <c r="V275" s="587">
        <v>0.20499999999999999</v>
      </c>
      <c r="W275" s="587">
        <v>0.17499999999999999</v>
      </c>
      <c r="X275" s="587">
        <v>0.15</v>
      </c>
      <c r="Y275" s="587">
        <v>9.2499999999999999E-2</v>
      </c>
      <c r="Z275" s="587">
        <v>0.03</v>
      </c>
      <c r="AA275" s="587">
        <v>0</v>
      </c>
      <c r="AB275" s="584">
        <f t="shared" si="100"/>
        <v>6.740000000000002</v>
      </c>
      <c r="AC275" s="1043">
        <f t="shared" si="101"/>
        <v>8.6956521739130377</v>
      </c>
      <c r="AD275" s="1043">
        <f t="shared" si="102"/>
        <v>9.5238095238095344</v>
      </c>
      <c r="AE275" s="1043">
        <f t="shared" si="103"/>
        <v>6.3291139240506222</v>
      </c>
      <c r="AF275" s="1043">
        <f t="shared" si="104"/>
        <v>2.5974025974025983</v>
      </c>
      <c r="AG275" s="1043">
        <f t="shared" si="105"/>
        <v>2.6666666666666616</v>
      </c>
      <c r="AH275" s="1043">
        <f t="shared" si="106"/>
        <v>2.7397260273972712</v>
      </c>
      <c r="AI275" s="1043">
        <f t="shared" si="107"/>
        <v>2.8169014084507005</v>
      </c>
      <c r="AJ275" s="1043">
        <f t="shared" si="108"/>
        <v>1.4285714285714235</v>
      </c>
      <c r="AK275" s="1043">
        <f t="shared" si="109"/>
        <v>0</v>
      </c>
      <c r="AL275" s="1043">
        <f t="shared" si="110"/>
        <v>0</v>
      </c>
      <c r="AM275" s="1043">
        <f t="shared" si="111"/>
        <v>0.7194244604316502</v>
      </c>
      <c r="AN275" s="1043">
        <f t="shared" si="112"/>
        <v>2.2058823529411686</v>
      </c>
      <c r="AO275" s="1043">
        <f t="shared" si="113"/>
        <v>4.6153846153846212</v>
      </c>
      <c r="AP275" s="1043">
        <f t="shared" si="114"/>
        <v>1.5625</v>
      </c>
      <c r="AQ275" s="1043">
        <f t="shared" si="115"/>
        <v>39.130434782608688</v>
      </c>
      <c r="AR275" s="1043">
        <f t="shared" si="116"/>
        <v>4.5454545454545414</v>
      </c>
      <c r="AS275" s="1043">
        <f t="shared" si="117"/>
        <v>7.3170731707317138</v>
      </c>
      <c r="AT275" s="1043">
        <f t="shared" si="118"/>
        <v>17.142857142857149</v>
      </c>
      <c r="AU275" s="1043">
        <f t="shared" si="119"/>
        <v>16.666666666666675</v>
      </c>
      <c r="AV275" s="1043">
        <f t="shared" si="120"/>
        <v>62.162162162162147</v>
      </c>
      <c r="AW275" s="1043">
        <f t="shared" si="121"/>
        <v>208.33333333333334</v>
      </c>
      <c r="AX275" s="1043" t="str">
        <f t="shared" si="122"/>
        <v>n/a</v>
      </c>
      <c r="AY275" s="1043">
        <f t="shared" si="123"/>
        <v>19.104715094420644</v>
      </c>
      <c r="AZ275" s="1043">
        <f t="shared" si="124"/>
        <v>45.850849155825863</v>
      </c>
    </row>
    <row r="276" spans="1:52" ht="11.25" customHeight="1" x14ac:dyDescent="0.2">
      <c r="A276" s="821" t="s">
        <v>239</v>
      </c>
      <c r="B276" s="820" t="s">
        <v>240</v>
      </c>
      <c r="C276" s="581">
        <v>4.67</v>
      </c>
      <c r="D276" s="581">
        <v>4.32</v>
      </c>
      <c r="E276" s="581">
        <v>3.99</v>
      </c>
      <c r="F276" s="460">
        <v>3.63</v>
      </c>
      <c r="G276" s="584">
        <v>3.2800000000000002</v>
      </c>
      <c r="H276" s="581">
        <v>2.97</v>
      </c>
      <c r="I276" s="581">
        <v>2.69</v>
      </c>
      <c r="J276" s="581">
        <v>2.42</v>
      </c>
      <c r="K276" s="581">
        <v>2.19</v>
      </c>
      <c r="L276" s="888" t="s">
        <v>89</v>
      </c>
      <c r="M276" s="581">
        <v>2</v>
      </c>
      <c r="N276" s="459">
        <v>1.83</v>
      </c>
      <c r="O276" s="888"/>
      <c r="P276" s="472">
        <v>1.64</v>
      </c>
      <c r="Q276" s="472">
        <v>1.49</v>
      </c>
      <c r="R276" s="587">
        <v>1.34</v>
      </c>
      <c r="S276" s="587">
        <v>1.1000000000000001</v>
      </c>
      <c r="T276" s="587">
        <v>0.89</v>
      </c>
      <c r="U276" s="587">
        <v>0.78</v>
      </c>
      <c r="V276" s="587">
        <v>0.7</v>
      </c>
      <c r="W276" s="587">
        <v>0.63</v>
      </c>
      <c r="X276" s="587">
        <v>0.59</v>
      </c>
      <c r="Y276" s="587">
        <v>0.55000000000000004</v>
      </c>
      <c r="Z276" s="587">
        <v>0.51</v>
      </c>
      <c r="AA276" s="587">
        <v>0.47</v>
      </c>
      <c r="AB276" s="584">
        <f t="shared" si="100"/>
        <v>44.680000000000007</v>
      </c>
      <c r="AC276" s="1043">
        <f t="shared" si="101"/>
        <v>8.101851851851837</v>
      </c>
      <c r="AD276" s="1043">
        <f t="shared" si="102"/>
        <v>8.2706766917293173</v>
      </c>
      <c r="AE276" s="1043">
        <f t="shared" si="103"/>
        <v>9.9173553719008378</v>
      </c>
      <c r="AF276" s="1043">
        <f t="shared" si="104"/>
        <v>10.670731707317071</v>
      </c>
      <c r="AG276" s="1043">
        <f t="shared" si="105"/>
        <v>10.437710437710447</v>
      </c>
      <c r="AH276" s="1043">
        <f t="shared" si="106"/>
        <v>10.408921933085512</v>
      </c>
      <c r="AI276" s="1043">
        <f t="shared" si="107"/>
        <v>11.157024793388427</v>
      </c>
      <c r="AJ276" s="1043">
        <f t="shared" si="108"/>
        <v>10.502283105022837</v>
      </c>
      <c r="AK276" s="1043">
        <f t="shared" si="109"/>
        <v>9.4999999999999964</v>
      </c>
      <c r="AL276" s="1043">
        <f t="shared" si="110"/>
        <v>9.2896174863387859</v>
      </c>
      <c r="AM276" s="1043">
        <f t="shared" si="111"/>
        <v>11.585365853658548</v>
      </c>
      <c r="AN276" s="1043">
        <f t="shared" si="112"/>
        <v>10.067114093959727</v>
      </c>
      <c r="AO276" s="1043">
        <f t="shared" si="113"/>
        <v>11.194029850746269</v>
      </c>
      <c r="AP276" s="1043">
        <f t="shared" si="114"/>
        <v>21.818181818181827</v>
      </c>
      <c r="AQ276" s="1043">
        <f t="shared" si="115"/>
        <v>23.59550561797754</v>
      </c>
      <c r="AR276" s="1043">
        <f t="shared" si="116"/>
        <v>14.102564102564097</v>
      </c>
      <c r="AS276" s="1043">
        <f t="shared" si="117"/>
        <v>11.428571428571432</v>
      </c>
      <c r="AT276" s="1043">
        <f t="shared" si="118"/>
        <v>11.111111111111093</v>
      </c>
      <c r="AU276" s="1043">
        <f t="shared" si="119"/>
        <v>6.7796610169491567</v>
      </c>
      <c r="AV276" s="1043">
        <f t="shared" si="120"/>
        <v>7.2727272727272529</v>
      </c>
      <c r="AW276" s="1043">
        <f t="shared" si="121"/>
        <v>7.8431372549019773</v>
      </c>
      <c r="AX276" s="1043">
        <f t="shared" si="122"/>
        <v>8.5106382978723527</v>
      </c>
      <c r="AY276" s="1043">
        <f t="shared" si="123"/>
        <v>11.071126413525745</v>
      </c>
      <c r="AZ276" s="1043">
        <f t="shared" si="124"/>
        <v>4.1274336836046981</v>
      </c>
    </row>
    <row r="277" spans="1:52" ht="11.25" customHeight="1" x14ac:dyDescent="0.2">
      <c r="A277" s="821" t="s">
        <v>1217</v>
      </c>
      <c r="B277" s="820" t="s">
        <v>1218</v>
      </c>
      <c r="C277" s="581">
        <v>0.33</v>
      </c>
      <c r="D277" s="581">
        <v>0.30499999999999999</v>
      </c>
      <c r="E277" s="581">
        <v>0.29249999999999998</v>
      </c>
      <c r="F277" s="460">
        <v>0.28199999999999997</v>
      </c>
      <c r="G277" s="584">
        <v>0.25</v>
      </c>
      <c r="H277" s="581">
        <v>0.21</v>
      </c>
      <c r="I277" s="581">
        <v>0.17</v>
      </c>
      <c r="J277" s="581">
        <v>0.13</v>
      </c>
      <c r="K277" s="581">
        <v>0.105</v>
      </c>
      <c r="L277" s="888"/>
      <c r="M277" s="581">
        <v>8.5000000000000006E-2</v>
      </c>
      <c r="N277" s="459">
        <v>0.02</v>
      </c>
      <c r="O277" s="888"/>
      <c r="P277" s="582">
        <v>0</v>
      </c>
      <c r="Q277" s="582">
        <v>0</v>
      </c>
      <c r="R277" s="583">
        <v>0</v>
      </c>
      <c r="S277" s="583">
        <v>0</v>
      </c>
      <c r="T277" s="583">
        <v>0</v>
      </c>
      <c r="U277" s="583">
        <v>0</v>
      </c>
      <c r="V277" s="583">
        <v>0</v>
      </c>
      <c r="W277" s="583">
        <v>0</v>
      </c>
      <c r="X277" s="583">
        <v>0</v>
      </c>
      <c r="Y277" s="583">
        <v>0</v>
      </c>
      <c r="Z277" s="583">
        <v>0</v>
      </c>
      <c r="AA277" s="583">
        <v>0</v>
      </c>
      <c r="AB277" s="584">
        <f t="shared" si="100"/>
        <v>2.1795</v>
      </c>
      <c r="AC277" s="1043">
        <f t="shared" si="101"/>
        <v>8.196721311475418</v>
      </c>
      <c r="AD277" s="1043">
        <f t="shared" si="102"/>
        <v>4.2735042735042805</v>
      </c>
      <c r="AE277" s="1043">
        <f t="shared" si="103"/>
        <v>3.7234042553191626</v>
      </c>
      <c r="AF277" s="1043">
        <f t="shared" si="104"/>
        <v>12.79999999999999</v>
      </c>
      <c r="AG277" s="1043">
        <f t="shared" si="105"/>
        <v>19.047619047619047</v>
      </c>
      <c r="AH277" s="1043">
        <f t="shared" si="106"/>
        <v>23.529411764705866</v>
      </c>
      <c r="AI277" s="1043">
        <f t="shared" si="107"/>
        <v>30.76923076923077</v>
      </c>
      <c r="AJ277" s="1043">
        <f t="shared" si="108"/>
        <v>23.809523809523814</v>
      </c>
      <c r="AK277" s="1043">
        <f t="shared" si="109"/>
        <v>23.529411764705866</v>
      </c>
      <c r="AL277" s="1043">
        <f t="shared" si="110"/>
        <v>325</v>
      </c>
      <c r="AM277" s="1043" t="str">
        <f t="shared" si="111"/>
        <v>n/a</v>
      </c>
      <c r="AN277" s="1043" t="str">
        <f t="shared" si="112"/>
        <v>n/a</v>
      </c>
      <c r="AO277" s="1043" t="str">
        <f t="shared" si="113"/>
        <v>n/a</v>
      </c>
      <c r="AP277" s="1043" t="str">
        <f t="shared" si="114"/>
        <v>n/a</v>
      </c>
      <c r="AQ277" s="1043" t="str">
        <f t="shared" si="115"/>
        <v>n/a</v>
      </c>
      <c r="AR277" s="1043" t="str">
        <f t="shared" si="116"/>
        <v>n/a</v>
      </c>
      <c r="AS277" s="1043" t="str">
        <f t="shared" si="117"/>
        <v>n/a</v>
      </c>
      <c r="AT277" s="1043" t="str">
        <f t="shared" si="118"/>
        <v>n/a</v>
      </c>
      <c r="AU277" s="1043" t="str">
        <f t="shared" si="119"/>
        <v>n/a</v>
      </c>
      <c r="AV277" s="1043" t="str">
        <f t="shared" si="120"/>
        <v>n/a</v>
      </c>
      <c r="AW277" s="1043" t="str">
        <f t="shared" si="121"/>
        <v>n/a</v>
      </c>
      <c r="AX277" s="1043" t="str">
        <f t="shared" si="122"/>
        <v>n/a</v>
      </c>
      <c r="AY277" s="1043">
        <f t="shared" si="123"/>
        <v>47.467882699608424</v>
      </c>
      <c r="AZ277" s="1043">
        <f t="shared" si="124"/>
        <v>97.945490028314651</v>
      </c>
    </row>
    <row r="278" spans="1:52" ht="11.25" customHeight="1" x14ac:dyDescent="0.2">
      <c r="A278" s="461" t="s">
        <v>594</v>
      </c>
      <c r="B278" s="820" t="s">
        <v>595</v>
      </c>
      <c r="C278" s="581">
        <v>0.75</v>
      </c>
      <c r="D278" s="581">
        <v>0.7</v>
      </c>
      <c r="E278" s="581">
        <v>0.64</v>
      </c>
      <c r="F278" s="460">
        <v>0.52800000000000002</v>
      </c>
      <c r="G278" s="586">
        <v>0.48</v>
      </c>
      <c r="H278" s="581">
        <v>0.44</v>
      </c>
      <c r="I278" s="581">
        <v>0.39999999999999997</v>
      </c>
      <c r="J278" s="581">
        <v>0.3666666666666667</v>
      </c>
      <c r="K278" s="581">
        <v>0.33333333333333331</v>
      </c>
      <c r="L278" s="888"/>
      <c r="M278" s="581">
        <v>0.3</v>
      </c>
      <c r="N278" s="459">
        <v>0.27999999999999997</v>
      </c>
      <c r="O278" s="888"/>
      <c r="P278" s="472">
        <v>0.26666666666666666</v>
      </c>
      <c r="Q278" s="472">
        <v>0.25333333333333335</v>
      </c>
      <c r="R278" s="587">
        <v>0.24666666666666667</v>
      </c>
      <c r="S278" s="587">
        <v>0.22</v>
      </c>
      <c r="T278" s="587">
        <v>0.19333333333333333</v>
      </c>
      <c r="U278" s="587">
        <v>0.17333333333333334</v>
      </c>
      <c r="V278" s="587">
        <v>0.12444333333333334</v>
      </c>
      <c r="W278" s="587">
        <v>7.3556666666666673E-2</v>
      </c>
      <c r="X278" s="587">
        <v>6.4443333333333339E-2</v>
      </c>
      <c r="Y278" s="587">
        <v>5.9266666666666669E-2</v>
      </c>
      <c r="Z278" s="587">
        <v>5.5306666666666671E-2</v>
      </c>
      <c r="AA278" s="583">
        <v>4.3453333333333337E-2</v>
      </c>
      <c r="AB278" s="584">
        <f t="shared" si="100"/>
        <v>6.9918033333333316</v>
      </c>
      <c r="AC278" s="1043">
        <f t="shared" si="101"/>
        <v>7.1428571428571397</v>
      </c>
      <c r="AD278" s="1043">
        <f t="shared" si="102"/>
        <v>9.375</v>
      </c>
      <c r="AE278" s="1043">
        <f t="shared" si="103"/>
        <v>21.212121212121215</v>
      </c>
      <c r="AF278" s="1043">
        <f t="shared" si="104"/>
        <v>10.000000000000009</v>
      </c>
      <c r="AG278" s="1043">
        <f t="shared" si="105"/>
        <v>9.0909090909090828</v>
      </c>
      <c r="AH278" s="1043">
        <f t="shared" si="106"/>
        <v>10.000000000000009</v>
      </c>
      <c r="AI278" s="1043">
        <f t="shared" si="107"/>
        <v>9.0909090909090828</v>
      </c>
      <c r="AJ278" s="1043">
        <f t="shared" si="108"/>
        <v>10.000000000000009</v>
      </c>
      <c r="AK278" s="1043">
        <f t="shared" si="109"/>
        <v>11.111111111111116</v>
      </c>
      <c r="AL278" s="1043">
        <f t="shared" si="110"/>
        <v>7.1428571428571397</v>
      </c>
      <c r="AM278" s="1043">
        <f t="shared" si="111"/>
        <v>4.9999999999999822</v>
      </c>
      <c r="AN278" s="1043">
        <f t="shared" si="112"/>
        <v>5.2631578947368363</v>
      </c>
      <c r="AO278" s="1043">
        <f t="shared" si="113"/>
        <v>2.7027027027027195</v>
      </c>
      <c r="AP278" s="1043">
        <f t="shared" si="114"/>
        <v>12.121212121212132</v>
      </c>
      <c r="AQ278" s="1043">
        <f t="shared" si="115"/>
        <v>13.793103448275868</v>
      </c>
      <c r="AR278" s="1043">
        <f t="shared" si="116"/>
        <v>11.538461538461542</v>
      </c>
      <c r="AS278" s="1043">
        <f t="shared" si="117"/>
        <v>39.286957919267131</v>
      </c>
      <c r="AT278" s="1043">
        <f t="shared" si="118"/>
        <v>69.180223863687857</v>
      </c>
      <c r="AU278" s="1043">
        <f t="shared" si="119"/>
        <v>14.141623131433301</v>
      </c>
      <c r="AV278" s="1043">
        <f t="shared" si="120"/>
        <v>8.7345331833520881</v>
      </c>
      <c r="AW278" s="1043">
        <f t="shared" si="121"/>
        <v>7.1600771456123313</v>
      </c>
      <c r="AX278" s="1043">
        <f t="shared" si="122"/>
        <v>27.278306228904569</v>
      </c>
      <c r="AY278" s="1043">
        <f t="shared" si="123"/>
        <v>14.562096544018688</v>
      </c>
      <c r="AZ278" s="1043">
        <f t="shared" si="124"/>
        <v>14.629980417715878</v>
      </c>
    </row>
    <row r="279" spans="1:52" ht="11.25" customHeight="1" x14ac:dyDescent="0.2">
      <c r="A279" s="540" t="s">
        <v>4541</v>
      </c>
      <c r="B279" s="820" t="s">
        <v>4534</v>
      </c>
      <c r="C279" s="581">
        <v>6.04</v>
      </c>
      <c r="D279" s="581">
        <v>5.8</v>
      </c>
      <c r="E279" s="581">
        <v>5.56</v>
      </c>
      <c r="F279" s="460">
        <v>5.32</v>
      </c>
      <c r="G279" s="586">
        <v>5.08</v>
      </c>
      <c r="H279" s="498">
        <v>4.84</v>
      </c>
      <c r="I279" s="498">
        <v>9.1</v>
      </c>
      <c r="J279" s="581">
        <v>10.199999999999999</v>
      </c>
      <c r="K279" s="581">
        <v>9.8000000000000007</v>
      </c>
      <c r="L279" s="1036"/>
      <c r="M279" s="581">
        <v>9.8000000000000007</v>
      </c>
      <c r="N279" s="459">
        <v>9.4</v>
      </c>
      <c r="O279" s="1036"/>
      <c r="P279" s="490">
        <v>9</v>
      </c>
      <c r="Q279" s="490">
        <v>8.6</v>
      </c>
      <c r="R279" s="587">
        <v>8.6</v>
      </c>
      <c r="S279" s="587">
        <v>8.1999999999999993</v>
      </c>
      <c r="T279" s="587">
        <v>7.8</v>
      </c>
      <c r="U279" s="587">
        <v>7.4</v>
      </c>
      <c r="V279" s="587">
        <v>7</v>
      </c>
      <c r="W279" s="587">
        <v>5.8</v>
      </c>
      <c r="X279" s="587">
        <v>5.6</v>
      </c>
      <c r="Y279" s="587">
        <v>5.6</v>
      </c>
      <c r="Z279" s="587">
        <v>5.4</v>
      </c>
      <c r="AA279" s="587">
        <v>5.2</v>
      </c>
      <c r="AB279" s="584">
        <f t="shared" si="100"/>
        <v>165.14</v>
      </c>
      <c r="AC279" s="1043">
        <f t="shared" si="101"/>
        <v>4.1379310344827669</v>
      </c>
      <c r="AD279" s="1043">
        <f t="shared" si="102"/>
        <v>4.3165467625899234</v>
      </c>
      <c r="AE279" s="1043">
        <f t="shared" si="103"/>
        <v>4.5112781954887105</v>
      </c>
      <c r="AF279" s="1043">
        <f t="shared" si="104"/>
        <v>4.7244094488189115</v>
      </c>
      <c r="AG279" s="1043">
        <f t="shared" si="105"/>
        <v>4.9586776859504189</v>
      </c>
      <c r="AH279" s="1043">
        <f t="shared" si="106"/>
        <v>-46.81318681318681</v>
      </c>
      <c r="AI279" s="1043">
        <f t="shared" si="107"/>
        <v>-10.784313725490192</v>
      </c>
      <c r="AJ279" s="1043">
        <f t="shared" si="108"/>
        <v>4.0816326530612068</v>
      </c>
      <c r="AK279" s="1043">
        <f t="shared" si="109"/>
        <v>0</v>
      </c>
      <c r="AL279" s="1043">
        <f t="shared" si="110"/>
        <v>4.2553191489361764</v>
      </c>
      <c r="AM279" s="1043">
        <f t="shared" si="111"/>
        <v>4.4444444444444509</v>
      </c>
      <c r="AN279" s="1043">
        <f t="shared" si="112"/>
        <v>4.6511627906976827</v>
      </c>
      <c r="AO279" s="1043">
        <f t="shared" si="113"/>
        <v>0</v>
      </c>
      <c r="AP279" s="1043">
        <f t="shared" si="114"/>
        <v>4.8780487804878092</v>
      </c>
      <c r="AQ279" s="1043">
        <f t="shared" si="115"/>
        <v>5.1282051282051322</v>
      </c>
      <c r="AR279" s="1043">
        <f t="shared" si="116"/>
        <v>5.4054054054053946</v>
      </c>
      <c r="AS279" s="1043">
        <f t="shared" si="117"/>
        <v>5.7142857142857162</v>
      </c>
      <c r="AT279" s="1043">
        <f t="shared" si="118"/>
        <v>20.68965517241379</v>
      </c>
      <c r="AU279" s="1043">
        <f t="shared" si="119"/>
        <v>3.5714285714285809</v>
      </c>
      <c r="AV279" s="1043">
        <f t="shared" si="120"/>
        <v>0</v>
      </c>
      <c r="AW279" s="1043">
        <f t="shared" si="121"/>
        <v>3.7037037037036979</v>
      </c>
      <c r="AX279" s="1043">
        <f t="shared" si="122"/>
        <v>3.8461538461538547</v>
      </c>
      <c r="AY279" s="1043">
        <f t="shared" si="123"/>
        <v>1.6100358158126011</v>
      </c>
      <c r="AZ279" s="1043">
        <f t="shared" si="124"/>
        <v>11.974593724682562</v>
      </c>
    </row>
    <row r="280" spans="1:52" ht="11.25" customHeight="1" x14ac:dyDescent="0.2">
      <c r="A280" s="540" t="s">
        <v>4620</v>
      </c>
      <c r="B280" s="820" t="s">
        <v>4619</v>
      </c>
      <c r="C280" s="581">
        <v>0.64</v>
      </c>
      <c r="D280" s="581">
        <v>0.56000000000000005</v>
      </c>
      <c r="E280" s="581">
        <v>0.48</v>
      </c>
      <c r="F280" s="460">
        <v>0.44</v>
      </c>
      <c r="G280" s="460">
        <v>0.35</v>
      </c>
      <c r="H280" s="581">
        <v>0.1</v>
      </c>
      <c r="I280" s="498">
        <v>0</v>
      </c>
      <c r="J280" s="498">
        <v>0</v>
      </c>
      <c r="K280" s="498">
        <v>0</v>
      </c>
      <c r="L280" s="517"/>
      <c r="M280" s="1074">
        <v>0.25</v>
      </c>
      <c r="N280" s="585">
        <v>0</v>
      </c>
      <c r="O280" s="517"/>
      <c r="P280" s="492">
        <v>0</v>
      </c>
      <c r="Q280" s="985">
        <v>0.75</v>
      </c>
      <c r="R280" s="583">
        <v>1</v>
      </c>
      <c r="S280" s="587">
        <v>1</v>
      </c>
      <c r="T280" s="499">
        <v>0</v>
      </c>
      <c r="U280" s="499">
        <v>0</v>
      </c>
      <c r="V280" s="499">
        <v>0</v>
      </c>
      <c r="W280" s="499">
        <v>0</v>
      </c>
      <c r="X280" s="499">
        <v>0</v>
      </c>
      <c r="Y280" s="499">
        <v>0</v>
      </c>
      <c r="Z280" s="499">
        <v>0</v>
      </c>
      <c r="AA280" s="499">
        <v>0</v>
      </c>
      <c r="AB280" s="584">
        <f t="shared" si="100"/>
        <v>5.57</v>
      </c>
      <c r="AC280" s="1043">
        <f t="shared" si="101"/>
        <v>14.285714285714279</v>
      </c>
      <c r="AD280" s="1043">
        <f t="shared" si="102"/>
        <v>16.666666666666675</v>
      </c>
      <c r="AE280" s="1043">
        <f t="shared" si="103"/>
        <v>9.0909090909090828</v>
      </c>
      <c r="AF280" s="1043">
        <f t="shared" si="104"/>
        <v>25.714285714285733</v>
      </c>
      <c r="AG280" s="1043">
        <f t="shared" si="105"/>
        <v>249.99999999999994</v>
      </c>
      <c r="AH280" s="1043" t="str">
        <f t="shared" si="106"/>
        <v>n/a</v>
      </c>
      <c r="AI280" s="1043" t="str">
        <f t="shared" si="107"/>
        <v>n/a</v>
      </c>
      <c r="AJ280" s="1043" t="str">
        <f t="shared" si="108"/>
        <v>n/a</v>
      </c>
      <c r="AK280" s="1043">
        <f t="shared" si="109"/>
        <v>-100</v>
      </c>
      <c r="AL280" s="1043" t="str">
        <f t="shared" si="110"/>
        <v>n/a</v>
      </c>
      <c r="AM280" s="1043" t="str">
        <f t="shared" si="111"/>
        <v>n/a</v>
      </c>
      <c r="AN280" s="1043">
        <f t="shared" si="112"/>
        <v>-100</v>
      </c>
      <c r="AO280" s="1043">
        <f t="shared" si="113"/>
        <v>-25</v>
      </c>
      <c r="AP280" s="1043">
        <f t="shared" si="114"/>
        <v>0</v>
      </c>
      <c r="AQ280" s="1043" t="str">
        <f t="shared" si="115"/>
        <v>n/a</v>
      </c>
      <c r="AR280" s="1043" t="str">
        <f t="shared" si="116"/>
        <v>n/a</v>
      </c>
      <c r="AS280" s="1043" t="str">
        <f t="shared" si="117"/>
        <v>n/a</v>
      </c>
      <c r="AT280" s="1043" t="str">
        <f t="shared" si="118"/>
        <v>n/a</v>
      </c>
      <c r="AU280" s="1043" t="str">
        <f t="shared" si="119"/>
        <v>n/a</v>
      </c>
      <c r="AV280" s="1043" t="str">
        <f t="shared" si="120"/>
        <v>n/a</v>
      </c>
      <c r="AW280" s="1043" t="str">
        <f t="shared" si="121"/>
        <v>n/a</v>
      </c>
      <c r="AX280" s="1043" t="str">
        <f t="shared" si="122"/>
        <v>n/a</v>
      </c>
      <c r="AY280" s="1043">
        <f t="shared" si="123"/>
        <v>10.084175084175083</v>
      </c>
      <c r="AZ280" s="1043">
        <f t="shared" si="124"/>
        <v>102.12462560774166</v>
      </c>
    </row>
    <row r="281" spans="1:52" ht="11.25" customHeight="1" x14ac:dyDescent="0.2">
      <c r="A281" s="461" t="s">
        <v>3934</v>
      </c>
      <c r="B281" s="820" t="s">
        <v>3935</v>
      </c>
      <c r="C281" s="581">
        <v>2.84</v>
      </c>
      <c r="D281" s="581">
        <v>2.72</v>
      </c>
      <c r="E281" s="581">
        <v>2.52</v>
      </c>
      <c r="F281" s="460">
        <v>2.2799999999999998</v>
      </c>
      <c r="G281" s="460">
        <v>2.08</v>
      </c>
      <c r="H281" s="590">
        <v>1.84</v>
      </c>
      <c r="I281" s="590">
        <v>1.29</v>
      </c>
      <c r="J281" s="463">
        <v>0</v>
      </c>
      <c r="K281" s="463">
        <v>0</v>
      </c>
      <c r="L281" s="888"/>
      <c r="M281" s="463">
        <v>0</v>
      </c>
      <c r="N281" s="585">
        <v>0</v>
      </c>
      <c r="O281" s="888"/>
      <c r="P281" s="582">
        <v>0</v>
      </c>
      <c r="Q281" s="582">
        <v>0</v>
      </c>
      <c r="R281" s="583">
        <v>0</v>
      </c>
      <c r="S281" s="583">
        <v>0</v>
      </c>
      <c r="T281" s="583">
        <v>0</v>
      </c>
      <c r="U281" s="583">
        <v>0</v>
      </c>
      <c r="V281" s="583">
        <v>0</v>
      </c>
      <c r="W281" s="583">
        <v>0</v>
      </c>
      <c r="X281" s="583">
        <v>0</v>
      </c>
      <c r="Y281" s="583">
        <v>0</v>
      </c>
      <c r="Z281" s="583">
        <v>0</v>
      </c>
      <c r="AA281" s="583">
        <v>0</v>
      </c>
      <c r="AB281" s="584">
        <f t="shared" si="100"/>
        <v>15.57</v>
      </c>
      <c r="AC281" s="1043">
        <f t="shared" si="101"/>
        <v>4.4117647058823373</v>
      </c>
      <c r="AD281" s="1043">
        <f t="shared" si="102"/>
        <v>7.9365079365079527</v>
      </c>
      <c r="AE281" s="1043">
        <f t="shared" si="103"/>
        <v>10.526315789473696</v>
      </c>
      <c r="AF281" s="1043">
        <f t="shared" si="104"/>
        <v>9.6153846153846025</v>
      </c>
      <c r="AG281" s="1043">
        <f t="shared" si="105"/>
        <v>13.043478260869556</v>
      </c>
      <c r="AH281" s="1043">
        <f t="shared" si="106"/>
        <v>42.635658914728694</v>
      </c>
      <c r="AI281" s="1043" t="str">
        <f t="shared" si="107"/>
        <v>n/a</v>
      </c>
      <c r="AJ281" s="1043" t="str">
        <f t="shared" si="108"/>
        <v>n/a</v>
      </c>
      <c r="AK281" s="1043" t="str">
        <f t="shared" si="109"/>
        <v>n/a</v>
      </c>
      <c r="AL281" s="1043" t="str">
        <f t="shared" si="110"/>
        <v>n/a</v>
      </c>
      <c r="AM281" s="1043" t="str">
        <f t="shared" si="111"/>
        <v>n/a</v>
      </c>
      <c r="AN281" s="1043" t="str">
        <f t="shared" si="112"/>
        <v>n/a</v>
      </c>
      <c r="AO281" s="1043" t="str">
        <f t="shared" si="113"/>
        <v>n/a</v>
      </c>
      <c r="AP281" s="1043" t="str">
        <f t="shared" si="114"/>
        <v>n/a</v>
      </c>
      <c r="AQ281" s="1043" t="str">
        <f t="shared" si="115"/>
        <v>n/a</v>
      </c>
      <c r="AR281" s="1043" t="str">
        <f t="shared" si="116"/>
        <v>n/a</v>
      </c>
      <c r="AS281" s="1043" t="str">
        <f t="shared" si="117"/>
        <v>n/a</v>
      </c>
      <c r="AT281" s="1043" t="str">
        <f t="shared" si="118"/>
        <v>n/a</v>
      </c>
      <c r="AU281" s="1043" t="str">
        <f t="shared" si="119"/>
        <v>n/a</v>
      </c>
      <c r="AV281" s="1043" t="str">
        <f t="shared" si="120"/>
        <v>n/a</v>
      </c>
      <c r="AW281" s="1043" t="str">
        <f t="shared" si="121"/>
        <v>n/a</v>
      </c>
      <c r="AX281" s="1043" t="str">
        <f t="shared" si="122"/>
        <v>n/a</v>
      </c>
      <c r="AY281" s="1043">
        <f t="shared" si="123"/>
        <v>14.694851703807805</v>
      </c>
      <c r="AZ281" s="1043">
        <f t="shared" si="124"/>
        <v>13.985782124009104</v>
      </c>
    </row>
    <row r="282" spans="1:52" ht="11.25" customHeight="1" x14ac:dyDescent="0.2">
      <c r="A282" s="444" t="s">
        <v>4319</v>
      </c>
      <c r="B282" s="805" t="s">
        <v>4318</v>
      </c>
      <c r="C282" s="581">
        <v>0.78</v>
      </c>
      <c r="D282" s="581">
        <v>0.73499999999999999</v>
      </c>
      <c r="E282" s="581">
        <v>0.67749999999999999</v>
      </c>
      <c r="F282" s="460">
        <v>0.63</v>
      </c>
      <c r="G282" s="482">
        <v>0.59</v>
      </c>
      <c r="H282" s="451">
        <v>0.55500000000000005</v>
      </c>
      <c r="I282" s="451">
        <v>0.53166666666666673</v>
      </c>
      <c r="J282" s="451">
        <v>0.49333333333333335</v>
      </c>
      <c r="K282" s="451">
        <v>0.44</v>
      </c>
      <c r="L282" s="951"/>
      <c r="M282" s="451">
        <v>0.38</v>
      </c>
      <c r="N282" s="449">
        <v>0.29555999999999999</v>
      </c>
      <c r="O282" s="951"/>
      <c r="P282" s="487">
        <v>0.27111111111111114</v>
      </c>
      <c r="Q282" s="494">
        <v>0.24888888888888891</v>
      </c>
      <c r="R282" s="456">
        <v>0.24444444444444446</v>
      </c>
      <c r="S282" s="456">
        <v>0.23111111111111113</v>
      </c>
      <c r="T282" s="456">
        <v>0.21333333333333335</v>
      </c>
      <c r="U282" s="455">
        <v>0.19555555555555557</v>
      </c>
      <c r="V282" s="455">
        <v>0.19555555555555557</v>
      </c>
      <c r="W282" s="456">
        <v>0.16888888888888889</v>
      </c>
      <c r="X282" s="455">
        <v>0.16</v>
      </c>
      <c r="Y282" s="455">
        <v>0.16</v>
      </c>
      <c r="Z282" s="455">
        <v>0.16</v>
      </c>
      <c r="AA282" s="455">
        <v>0.16</v>
      </c>
      <c r="AB282" s="584">
        <f t="shared" si="100"/>
        <v>8.5169488888888889</v>
      </c>
      <c r="AC282" s="1043">
        <f t="shared" si="101"/>
        <v>6.1224489795918435</v>
      </c>
      <c r="AD282" s="1043">
        <f t="shared" si="102"/>
        <v>8.4870848708487046</v>
      </c>
      <c r="AE282" s="1043">
        <f t="shared" si="103"/>
        <v>7.5396825396825351</v>
      </c>
      <c r="AF282" s="1043">
        <f t="shared" si="104"/>
        <v>6.7796610169491567</v>
      </c>
      <c r="AG282" s="1043">
        <f t="shared" si="105"/>
        <v>6.3063063063062863</v>
      </c>
      <c r="AH282" s="1043">
        <f t="shared" si="106"/>
        <v>4.3887147335423204</v>
      </c>
      <c r="AI282" s="1043">
        <f t="shared" si="107"/>
        <v>7.7702702702702853</v>
      </c>
      <c r="AJ282" s="1043">
        <f t="shared" si="108"/>
        <v>12.121212121212132</v>
      </c>
      <c r="AK282" s="1043">
        <f t="shared" si="109"/>
        <v>15.789473684210531</v>
      </c>
      <c r="AL282" s="1043">
        <f t="shared" si="110"/>
        <v>28.569495195560979</v>
      </c>
      <c r="AM282" s="1043">
        <f t="shared" si="111"/>
        <v>9.0180327868852217</v>
      </c>
      <c r="AN282" s="1043">
        <f t="shared" si="112"/>
        <v>8.9285714285714199</v>
      </c>
      <c r="AO282" s="1043">
        <f t="shared" si="113"/>
        <v>1.8181818181818077</v>
      </c>
      <c r="AP282" s="1043">
        <f t="shared" si="114"/>
        <v>5.7692307692307709</v>
      </c>
      <c r="AQ282" s="1043">
        <f t="shared" si="115"/>
        <v>8.333333333333325</v>
      </c>
      <c r="AR282" s="1043">
        <f t="shared" si="116"/>
        <v>9.0909090909090828</v>
      </c>
      <c r="AS282" s="1043">
        <f t="shared" si="117"/>
        <v>0</v>
      </c>
      <c r="AT282" s="1043">
        <f t="shared" si="118"/>
        <v>15.789473684210531</v>
      </c>
      <c r="AU282" s="1043">
        <f t="shared" si="119"/>
        <v>5.555555555555558</v>
      </c>
      <c r="AV282" s="1043">
        <f t="shared" si="120"/>
        <v>0</v>
      </c>
      <c r="AW282" s="1043">
        <f t="shared" si="121"/>
        <v>0</v>
      </c>
      <c r="AX282" s="1043">
        <f t="shared" si="122"/>
        <v>0</v>
      </c>
      <c r="AY282" s="1043">
        <f t="shared" si="123"/>
        <v>7.6444380993205678</v>
      </c>
      <c r="AZ282" s="1043">
        <f t="shared" si="124"/>
        <v>6.504400189645839</v>
      </c>
    </row>
    <row r="283" spans="1:52" ht="11.25" customHeight="1" x14ac:dyDescent="0.2">
      <c r="A283" s="461" t="s">
        <v>1067</v>
      </c>
      <c r="B283" s="820" t="s">
        <v>1068</v>
      </c>
      <c r="C283" s="581">
        <v>0.96</v>
      </c>
      <c r="D283" s="581">
        <v>0.88</v>
      </c>
      <c r="E283" s="581">
        <v>0.8</v>
      </c>
      <c r="F283" s="460">
        <v>0.72</v>
      </c>
      <c r="G283" s="586">
        <v>0.62</v>
      </c>
      <c r="H283" s="581">
        <v>0.54</v>
      </c>
      <c r="I283" s="581">
        <v>0.48</v>
      </c>
      <c r="J283" s="463">
        <v>0.4</v>
      </c>
      <c r="K283" s="581">
        <v>0.39</v>
      </c>
      <c r="L283" s="888"/>
      <c r="M283" s="581">
        <v>0.315</v>
      </c>
      <c r="N283" s="459">
        <v>0.22500000000000001</v>
      </c>
      <c r="O283" s="888"/>
      <c r="P283" s="582">
        <v>0.2</v>
      </c>
      <c r="Q283" s="582">
        <v>0.2</v>
      </c>
      <c r="R283" s="587">
        <v>0.2</v>
      </c>
      <c r="S283" s="587">
        <v>0.1</v>
      </c>
      <c r="T283" s="583">
        <v>0</v>
      </c>
      <c r="U283" s="583">
        <v>0</v>
      </c>
      <c r="V283" s="583">
        <v>0</v>
      </c>
      <c r="W283" s="583">
        <v>0</v>
      </c>
      <c r="X283" s="583">
        <v>0</v>
      </c>
      <c r="Y283" s="583">
        <v>0.12</v>
      </c>
      <c r="Z283" s="583">
        <v>0.24</v>
      </c>
      <c r="AA283" s="583">
        <v>0.24</v>
      </c>
      <c r="AB283" s="584">
        <f t="shared" si="100"/>
        <v>7.6300000000000008</v>
      </c>
      <c r="AC283" s="1043">
        <f t="shared" si="101"/>
        <v>9.0909090909090828</v>
      </c>
      <c r="AD283" s="1043">
        <f t="shared" si="102"/>
        <v>9.9999999999999858</v>
      </c>
      <c r="AE283" s="1043">
        <f t="shared" si="103"/>
        <v>11.111111111111116</v>
      </c>
      <c r="AF283" s="1043">
        <f t="shared" si="104"/>
        <v>16.129032258064502</v>
      </c>
      <c r="AG283" s="1043">
        <f t="shared" si="105"/>
        <v>14.814814814814813</v>
      </c>
      <c r="AH283" s="1043">
        <f t="shared" si="106"/>
        <v>12.500000000000021</v>
      </c>
      <c r="AI283" s="1043">
        <f t="shared" si="107"/>
        <v>19.999999999999996</v>
      </c>
      <c r="AJ283" s="1043">
        <f t="shared" si="108"/>
        <v>2.5641025641025772</v>
      </c>
      <c r="AK283" s="1043">
        <f t="shared" si="109"/>
        <v>23.809523809523814</v>
      </c>
      <c r="AL283" s="1043">
        <f t="shared" si="110"/>
        <v>39.999999999999993</v>
      </c>
      <c r="AM283" s="1043">
        <f t="shared" si="111"/>
        <v>12.5</v>
      </c>
      <c r="AN283" s="1043">
        <f t="shared" si="112"/>
        <v>0</v>
      </c>
      <c r="AO283" s="1043">
        <f t="shared" si="113"/>
        <v>0</v>
      </c>
      <c r="AP283" s="1043">
        <f t="shared" si="114"/>
        <v>100</v>
      </c>
      <c r="AQ283" s="1043" t="str">
        <f t="shared" si="115"/>
        <v>n/a</v>
      </c>
      <c r="AR283" s="1043" t="str">
        <f t="shared" si="116"/>
        <v>n/a</v>
      </c>
      <c r="AS283" s="1043" t="str">
        <f t="shared" si="117"/>
        <v>n/a</v>
      </c>
      <c r="AT283" s="1043" t="str">
        <f t="shared" si="118"/>
        <v>n/a</v>
      </c>
      <c r="AU283" s="1043" t="str">
        <f t="shared" si="119"/>
        <v>n/a</v>
      </c>
      <c r="AV283" s="1043">
        <f t="shared" si="120"/>
        <v>-100</v>
      </c>
      <c r="AW283" s="1043">
        <f t="shared" si="121"/>
        <v>-50</v>
      </c>
      <c r="AX283" s="1043">
        <f t="shared" si="122"/>
        <v>0</v>
      </c>
      <c r="AY283" s="1043">
        <f t="shared" si="123"/>
        <v>7.2070290381485824</v>
      </c>
      <c r="AZ283" s="1043">
        <f t="shared" si="124"/>
        <v>39.756046973489532</v>
      </c>
    </row>
    <row r="284" spans="1:52" ht="11.25" customHeight="1" x14ac:dyDescent="0.2">
      <c r="A284" s="1016" t="s">
        <v>5294</v>
      </c>
      <c r="B284" s="805" t="s">
        <v>5287</v>
      </c>
      <c r="C284" s="581">
        <v>0.78181818181818186</v>
      </c>
      <c r="D284" s="581">
        <v>0.69090909090909081</v>
      </c>
      <c r="E284" s="581">
        <v>0.6272727272727272</v>
      </c>
      <c r="F284" s="460">
        <v>0.5181818181818183</v>
      </c>
      <c r="G284" s="454">
        <v>0.23636363636363639</v>
      </c>
      <c r="H284" s="498">
        <v>0</v>
      </c>
      <c r="I284" s="498">
        <v>0</v>
      </c>
      <c r="J284" s="498">
        <v>0</v>
      </c>
      <c r="K284" s="498">
        <v>0</v>
      </c>
      <c r="L284" s="517"/>
      <c r="M284" s="498">
        <v>0.36363636363636359</v>
      </c>
      <c r="N284" s="459">
        <v>1.1818181818181817</v>
      </c>
      <c r="O284" s="1036"/>
      <c r="P284" s="490">
        <v>1.0454545454545454</v>
      </c>
      <c r="Q284" s="490">
        <v>0.60909090909090902</v>
      </c>
      <c r="R284" s="587">
        <v>0.51818181818181819</v>
      </c>
      <c r="S284" s="587">
        <v>0.45454545454545447</v>
      </c>
      <c r="T284" s="587">
        <v>0.4</v>
      </c>
      <c r="U284" s="587">
        <v>0.38181818181818178</v>
      </c>
      <c r="V284" s="587">
        <v>0.36363636363636359</v>
      </c>
      <c r="W284" s="587">
        <v>0.33636363636363631</v>
      </c>
      <c r="X284" s="587">
        <v>0.29090909090909089</v>
      </c>
      <c r="Y284" s="499">
        <v>0.25454545454545463</v>
      </c>
      <c r="Z284" s="587">
        <v>0.4272727272727273</v>
      </c>
      <c r="AA284" s="587">
        <v>0.1090909090909091</v>
      </c>
      <c r="AB284" s="584">
        <f t="shared" si="100"/>
        <v>9.5909090909090917</v>
      </c>
      <c r="AC284" s="1043">
        <f t="shared" si="101"/>
        <v>13.157894736842124</v>
      </c>
      <c r="AD284" s="1043">
        <f t="shared" si="102"/>
        <v>10.144927536231885</v>
      </c>
      <c r="AE284" s="1043">
        <f t="shared" si="103"/>
        <v>21.052631578947324</v>
      </c>
      <c r="AF284" s="1043">
        <f t="shared" si="104"/>
        <v>119.23076923076925</v>
      </c>
      <c r="AG284" s="1043" t="str">
        <f t="shared" si="105"/>
        <v>n/a</v>
      </c>
      <c r="AH284" s="1043" t="str">
        <f t="shared" si="106"/>
        <v>n/a</v>
      </c>
      <c r="AI284" s="1043" t="str">
        <f t="shared" si="107"/>
        <v>n/a</v>
      </c>
      <c r="AJ284" s="1043" t="str">
        <f t="shared" si="108"/>
        <v>n/a</v>
      </c>
      <c r="AK284" s="1043">
        <f t="shared" si="109"/>
        <v>-100</v>
      </c>
      <c r="AL284" s="1043">
        <f t="shared" si="110"/>
        <v>-69.230769230769226</v>
      </c>
      <c r="AM284" s="1043">
        <f t="shared" si="111"/>
        <v>13.043478260869556</v>
      </c>
      <c r="AN284" s="1043">
        <f t="shared" si="112"/>
        <v>71.641791044776127</v>
      </c>
      <c r="AO284" s="1043">
        <f t="shared" si="113"/>
        <v>17.543859649122794</v>
      </c>
      <c r="AP284" s="1043">
        <f t="shared" si="114"/>
        <v>14.000000000000012</v>
      </c>
      <c r="AQ284" s="1043">
        <f t="shared" si="115"/>
        <v>13.636363636363601</v>
      </c>
      <c r="AR284" s="1043">
        <f t="shared" si="116"/>
        <v>4.7619047619047894</v>
      </c>
      <c r="AS284" s="1043">
        <f t="shared" si="117"/>
        <v>5.0000000000000044</v>
      </c>
      <c r="AT284" s="1043">
        <f t="shared" si="118"/>
        <v>8.1081081081081141</v>
      </c>
      <c r="AU284" s="1043">
        <f t="shared" si="119"/>
        <v>15.624999999999979</v>
      </c>
      <c r="AV284" s="1043">
        <f t="shared" si="120"/>
        <v>14.285714285714235</v>
      </c>
      <c r="AW284" s="1043">
        <f t="shared" si="121"/>
        <v>-40.425531914893597</v>
      </c>
      <c r="AX284" s="1043">
        <f t="shared" si="122"/>
        <v>291.66666666666663</v>
      </c>
      <c r="AY284" s="1043">
        <f t="shared" si="123"/>
        <v>23.513489352814091</v>
      </c>
      <c r="AZ284" s="1043">
        <f t="shared" si="124"/>
        <v>81.541742099104582</v>
      </c>
    </row>
    <row r="285" spans="1:52" ht="11.25" customHeight="1" x14ac:dyDescent="0.2">
      <c r="A285" s="1003" t="s">
        <v>4578</v>
      </c>
      <c r="B285" s="468" t="s">
        <v>4575</v>
      </c>
      <c r="C285" s="581">
        <v>0.66</v>
      </c>
      <c r="D285" s="581">
        <v>0.62</v>
      </c>
      <c r="E285" s="581">
        <v>0.56000000000000005</v>
      </c>
      <c r="F285" s="460">
        <v>0.52</v>
      </c>
      <c r="G285" s="586">
        <v>0.48</v>
      </c>
      <c r="H285" s="496">
        <v>0</v>
      </c>
      <c r="I285" s="496">
        <v>0</v>
      </c>
      <c r="J285" s="496">
        <v>0</v>
      </c>
      <c r="K285" s="496">
        <v>0</v>
      </c>
      <c r="L285" s="1062"/>
      <c r="M285" s="496">
        <v>0</v>
      </c>
      <c r="N285" s="1015">
        <v>0</v>
      </c>
      <c r="O285" s="1062"/>
      <c r="P285" s="1048">
        <v>0</v>
      </c>
      <c r="Q285" s="1048">
        <v>0</v>
      </c>
      <c r="R285" s="497">
        <v>0</v>
      </c>
      <c r="S285" s="497">
        <v>0</v>
      </c>
      <c r="T285" s="497">
        <v>0</v>
      </c>
      <c r="U285" s="497">
        <v>0</v>
      </c>
      <c r="V285" s="497">
        <v>0</v>
      </c>
      <c r="W285" s="497">
        <v>0</v>
      </c>
      <c r="X285" s="497">
        <v>0</v>
      </c>
      <c r="Y285" s="497">
        <v>0</v>
      </c>
      <c r="Z285" s="497">
        <v>0</v>
      </c>
      <c r="AA285" s="497">
        <v>0</v>
      </c>
      <c r="AB285" s="584">
        <f t="shared" si="100"/>
        <v>2.8400000000000003</v>
      </c>
      <c r="AC285" s="1043">
        <f t="shared" si="101"/>
        <v>6.4516129032258229</v>
      </c>
      <c r="AD285" s="1043">
        <f t="shared" si="102"/>
        <v>10.714285714285698</v>
      </c>
      <c r="AE285" s="1043">
        <f t="shared" si="103"/>
        <v>7.6923076923077094</v>
      </c>
      <c r="AF285" s="1043">
        <f t="shared" si="104"/>
        <v>8.3333333333333481</v>
      </c>
      <c r="AG285" s="1043" t="str">
        <f t="shared" si="105"/>
        <v>n/a</v>
      </c>
      <c r="AH285" s="1043" t="str">
        <f t="shared" si="106"/>
        <v>n/a</v>
      </c>
      <c r="AI285" s="1043" t="str">
        <f t="shared" si="107"/>
        <v>n/a</v>
      </c>
      <c r="AJ285" s="1043" t="str">
        <f t="shared" si="108"/>
        <v>n/a</v>
      </c>
      <c r="AK285" s="1043" t="str">
        <f t="shared" si="109"/>
        <v>n/a</v>
      </c>
      <c r="AL285" s="1043" t="str">
        <f t="shared" si="110"/>
        <v>n/a</v>
      </c>
      <c r="AM285" s="1043" t="str">
        <f t="shared" si="111"/>
        <v>n/a</v>
      </c>
      <c r="AN285" s="1043" t="str">
        <f t="shared" si="112"/>
        <v>n/a</v>
      </c>
      <c r="AO285" s="1043" t="str">
        <f t="shared" si="113"/>
        <v>n/a</v>
      </c>
      <c r="AP285" s="1043" t="str">
        <f t="shared" si="114"/>
        <v>n/a</v>
      </c>
      <c r="AQ285" s="1043" t="str">
        <f t="shared" si="115"/>
        <v>n/a</v>
      </c>
      <c r="AR285" s="1043" t="str">
        <f t="shared" si="116"/>
        <v>n/a</v>
      </c>
      <c r="AS285" s="1043" t="str">
        <f t="shared" si="117"/>
        <v>n/a</v>
      </c>
      <c r="AT285" s="1043" t="str">
        <f t="shared" si="118"/>
        <v>n/a</v>
      </c>
      <c r="AU285" s="1043" t="str">
        <f t="shared" si="119"/>
        <v>n/a</v>
      </c>
      <c r="AV285" s="1043" t="str">
        <f t="shared" si="120"/>
        <v>n/a</v>
      </c>
      <c r="AW285" s="1043" t="str">
        <f t="shared" si="121"/>
        <v>n/a</v>
      </c>
      <c r="AX285" s="1043" t="str">
        <f t="shared" si="122"/>
        <v>n/a</v>
      </c>
      <c r="AY285" s="1043">
        <f t="shared" si="123"/>
        <v>8.2978849107881452</v>
      </c>
      <c r="AZ285" s="1043">
        <f t="shared" si="124"/>
        <v>1.790315942997696</v>
      </c>
    </row>
    <row r="286" spans="1:52" ht="11.25" customHeight="1" x14ac:dyDescent="0.2">
      <c r="A286" s="461" t="s">
        <v>242</v>
      </c>
      <c r="B286" s="820" t="s">
        <v>243</v>
      </c>
      <c r="C286" s="581">
        <v>3.2349999999999999</v>
      </c>
      <c r="D286" s="581">
        <v>3.1324999999999998</v>
      </c>
      <c r="E286" s="581">
        <v>3.0074999999999998</v>
      </c>
      <c r="F286" s="460">
        <v>2.835</v>
      </c>
      <c r="G286" s="586">
        <v>2.6825000000000001</v>
      </c>
      <c r="H286" s="581">
        <v>2.5874999999999999</v>
      </c>
      <c r="I286" s="581">
        <v>2.42</v>
      </c>
      <c r="J286" s="581">
        <v>2.2999999999999998</v>
      </c>
      <c r="K286" s="581">
        <v>2.15</v>
      </c>
      <c r="L286" s="888"/>
      <c r="M286" s="581">
        <v>1.9350000000000001</v>
      </c>
      <c r="N286" s="459">
        <v>1.8</v>
      </c>
      <c r="O286" s="888"/>
      <c r="P286" s="472">
        <v>1.63</v>
      </c>
      <c r="Q286" s="472">
        <v>1.59</v>
      </c>
      <c r="R286" s="587">
        <v>1.5349999999999999</v>
      </c>
      <c r="S286" s="587">
        <v>1.4325000000000001</v>
      </c>
      <c r="T286" s="587">
        <v>1.325</v>
      </c>
      <c r="U286" s="587">
        <v>1.2375</v>
      </c>
      <c r="V286" s="587">
        <v>1.1950000000000001</v>
      </c>
      <c r="W286" s="587">
        <v>1.175</v>
      </c>
      <c r="X286" s="587">
        <v>1.155</v>
      </c>
      <c r="Y286" s="587">
        <v>1.1299999999999999</v>
      </c>
      <c r="Z286" s="587">
        <v>1.085</v>
      </c>
      <c r="AA286" s="587">
        <v>1.03</v>
      </c>
      <c r="AB286" s="584">
        <f t="shared" si="100"/>
        <v>43.604999999999997</v>
      </c>
      <c r="AC286" s="1043">
        <f t="shared" si="101"/>
        <v>3.2721468475658488</v>
      </c>
      <c r="AD286" s="1043">
        <f t="shared" si="102"/>
        <v>4.1562759767248547</v>
      </c>
      <c r="AE286" s="1043">
        <f t="shared" si="103"/>
        <v>6.0846560846560704</v>
      </c>
      <c r="AF286" s="1043">
        <f t="shared" si="104"/>
        <v>5.6849953401677533</v>
      </c>
      <c r="AG286" s="1043">
        <f t="shared" si="105"/>
        <v>3.6714975845410613</v>
      </c>
      <c r="AH286" s="1043">
        <f t="shared" si="106"/>
        <v>6.9214876033057759</v>
      </c>
      <c r="AI286" s="1043">
        <f t="shared" si="107"/>
        <v>5.2173913043478404</v>
      </c>
      <c r="AJ286" s="1043">
        <f t="shared" si="108"/>
        <v>6.9767441860465018</v>
      </c>
      <c r="AK286" s="1043">
        <f t="shared" si="109"/>
        <v>11.111111111111093</v>
      </c>
      <c r="AL286" s="1043">
        <f t="shared" si="110"/>
        <v>7.4999999999999956</v>
      </c>
      <c r="AM286" s="1043">
        <f t="shared" si="111"/>
        <v>10.429447852760742</v>
      </c>
      <c r="AN286" s="1043">
        <f t="shared" si="112"/>
        <v>2.5157232704402288</v>
      </c>
      <c r="AO286" s="1043">
        <f t="shared" si="113"/>
        <v>3.5830618892508159</v>
      </c>
      <c r="AP286" s="1043">
        <f t="shared" si="114"/>
        <v>7.1553228621291209</v>
      </c>
      <c r="AQ286" s="1043">
        <f t="shared" si="115"/>
        <v>8.1132075471698215</v>
      </c>
      <c r="AR286" s="1043">
        <f t="shared" si="116"/>
        <v>7.0707070707070718</v>
      </c>
      <c r="AS286" s="1043">
        <f t="shared" si="117"/>
        <v>3.5564853556485421</v>
      </c>
      <c r="AT286" s="1043">
        <f t="shared" si="118"/>
        <v>1.7021276595744705</v>
      </c>
      <c r="AU286" s="1043">
        <f t="shared" si="119"/>
        <v>1.7316017316017396</v>
      </c>
      <c r="AV286" s="1043">
        <f t="shared" si="120"/>
        <v>2.212389380530988</v>
      </c>
      <c r="AW286" s="1043">
        <f t="shared" si="121"/>
        <v>4.1474654377880116</v>
      </c>
      <c r="AX286" s="1043">
        <f t="shared" si="122"/>
        <v>5.3398058252427161</v>
      </c>
      <c r="AY286" s="1043">
        <f t="shared" si="123"/>
        <v>5.370620541877777</v>
      </c>
      <c r="AZ286" s="1043">
        <f t="shared" si="124"/>
        <v>2.6174083522515761</v>
      </c>
    </row>
    <row r="287" spans="1:52" ht="11.25" customHeight="1" x14ac:dyDescent="0.2">
      <c r="A287" s="461" t="s">
        <v>245</v>
      </c>
      <c r="B287" s="820" t="s">
        <v>246</v>
      </c>
      <c r="C287" s="581">
        <v>0.63500000000000001</v>
      </c>
      <c r="D287" s="581">
        <v>0.59</v>
      </c>
      <c r="E287" s="581">
        <v>0.55000000000000004</v>
      </c>
      <c r="F287" s="460">
        <v>0.51</v>
      </c>
      <c r="G287" s="460">
        <v>0.47000000000000003</v>
      </c>
      <c r="H287" s="581">
        <v>0.43</v>
      </c>
      <c r="I287" s="581">
        <v>0.40500000000000003</v>
      </c>
      <c r="J287" s="581">
        <v>0.37</v>
      </c>
      <c r="K287" s="581">
        <v>0.33</v>
      </c>
      <c r="L287" s="888"/>
      <c r="M287" s="581">
        <v>0.31200000000000006</v>
      </c>
      <c r="N287" s="459">
        <v>0.28320000000000001</v>
      </c>
      <c r="O287" s="888"/>
      <c r="P287" s="582">
        <v>0.26880000000000004</v>
      </c>
      <c r="Q287" s="472">
        <v>0.25920000000000004</v>
      </c>
      <c r="R287" s="587">
        <v>0.25600000000000001</v>
      </c>
      <c r="S287" s="587">
        <v>0.19865600000000003</v>
      </c>
      <c r="T287" s="587">
        <v>0.18677760000000002</v>
      </c>
      <c r="U287" s="583">
        <v>0.18350080000000002</v>
      </c>
      <c r="V287" s="587">
        <v>0.18087936000000002</v>
      </c>
      <c r="W287" s="583">
        <v>0.17825792000000001</v>
      </c>
      <c r="X287" s="587">
        <v>0.17039360000000001</v>
      </c>
      <c r="Y287" s="583">
        <v>0.16777216</v>
      </c>
      <c r="Z287" s="587">
        <v>0.16252928000000003</v>
      </c>
      <c r="AA287" s="583">
        <v>0.15728640000000002</v>
      </c>
      <c r="AB287" s="584">
        <f t="shared" si="100"/>
        <v>7.2552531200000008</v>
      </c>
      <c r="AC287" s="1043">
        <f t="shared" si="101"/>
        <v>7.6271186440677985</v>
      </c>
      <c r="AD287" s="1043">
        <f t="shared" si="102"/>
        <v>7.2727272727272529</v>
      </c>
      <c r="AE287" s="1043">
        <f t="shared" si="103"/>
        <v>7.8431372549019773</v>
      </c>
      <c r="AF287" s="1043">
        <f t="shared" si="104"/>
        <v>8.5106382978723296</v>
      </c>
      <c r="AG287" s="1043">
        <f t="shared" si="105"/>
        <v>9.3023255813953654</v>
      </c>
      <c r="AH287" s="1043">
        <f t="shared" si="106"/>
        <v>6.1728395061728225</v>
      </c>
      <c r="AI287" s="1043">
        <f t="shared" si="107"/>
        <v>9.4594594594594739</v>
      </c>
      <c r="AJ287" s="1043">
        <f t="shared" si="108"/>
        <v>12.12121212121211</v>
      </c>
      <c r="AK287" s="1043">
        <f t="shared" si="109"/>
        <v>5.7692307692307487</v>
      </c>
      <c r="AL287" s="1043">
        <f t="shared" si="110"/>
        <v>10.169491525423746</v>
      </c>
      <c r="AM287" s="1043">
        <f t="shared" si="111"/>
        <v>5.3571428571428381</v>
      </c>
      <c r="AN287" s="1043">
        <f t="shared" si="112"/>
        <v>3.7037037037036979</v>
      </c>
      <c r="AO287" s="1043">
        <f t="shared" si="113"/>
        <v>1.2500000000000178</v>
      </c>
      <c r="AP287" s="1043">
        <f t="shared" si="114"/>
        <v>28.865979381443285</v>
      </c>
      <c r="AQ287" s="1043">
        <f t="shared" si="115"/>
        <v>6.3596491228070207</v>
      </c>
      <c r="AR287" s="1043">
        <f t="shared" si="116"/>
        <v>1.7857142857142794</v>
      </c>
      <c r="AS287" s="1043">
        <f t="shared" si="117"/>
        <v>1.449275362318847</v>
      </c>
      <c r="AT287" s="1043">
        <f t="shared" si="118"/>
        <v>1.4705882352941124</v>
      </c>
      <c r="AU287" s="1043">
        <f t="shared" si="119"/>
        <v>4.6153846153846212</v>
      </c>
      <c r="AV287" s="1043">
        <f t="shared" si="120"/>
        <v>1.5625</v>
      </c>
      <c r="AW287" s="1043">
        <f t="shared" si="121"/>
        <v>3.2258064516128782</v>
      </c>
      <c r="AX287" s="1043">
        <f t="shared" si="122"/>
        <v>3.3333333333333437</v>
      </c>
      <c r="AY287" s="1043">
        <f t="shared" si="123"/>
        <v>6.6921480809644782</v>
      </c>
      <c r="AZ287" s="1043">
        <f t="shared" si="124"/>
        <v>5.8873161916526424</v>
      </c>
    </row>
    <row r="288" spans="1:52" ht="11.25" customHeight="1" x14ac:dyDescent="0.2">
      <c r="A288" s="540" t="s">
        <v>2238</v>
      </c>
      <c r="B288" s="820" t="s">
        <v>2239</v>
      </c>
      <c r="C288" s="581">
        <v>2.62</v>
      </c>
      <c r="D288" s="581">
        <v>2.4</v>
      </c>
      <c r="E288" s="581">
        <v>2.2799999999999998</v>
      </c>
      <c r="F288" s="460">
        <v>2.1</v>
      </c>
      <c r="G288" s="483">
        <v>2.04</v>
      </c>
      <c r="H288" s="581">
        <v>2.04</v>
      </c>
      <c r="I288" s="581">
        <v>2.0099999999999998</v>
      </c>
      <c r="J288" s="581">
        <v>1.89</v>
      </c>
      <c r="K288" s="581">
        <v>1.8</v>
      </c>
      <c r="L288" s="1036"/>
      <c r="M288" s="581">
        <v>1.75</v>
      </c>
      <c r="N288" s="459">
        <v>1.6</v>
      </c>
      <c r="O288" s="1036"/>
      <c r="P288" s="490">
        <v>1.5</v>
      </c>
      <c r="Q288" s="985">
        <v>0.75</v>
      </c>
      <c r="R288" s="499">
        <v>0.75</v>
      </c>
      <c r="S288" s="587">
        <v>0.75</v>
      </c>
      <c r="T288" s="587">
        <v>0.5</v>
      </c>
      <c r="U288" s="499">
        <v>0.25</v>
      </c>
      <c r="V288" s="499">
        <v>0.25</v>
      </c>
      <c r="W288" s="587">
        <v>0.25</v>
      </c>
      <c r="X288" s="499">
        <v>0</v>
      </c>
      <c r="Y288" s="499">
        <v>0</v>
      </c>
      <c r="Z288" s="499">
        <v>0</v>
      </c>
      <c r="AA288" s="499">
        <v>0</v>
      </c>
      <c r="AB288" s="584">
        <f t="shared" si="100"/>
        <v>27.529999999999998</v>
      </c>
      <c r="AC288" s="1043">
        <f t="shared" si="101"/>
        <v>9.1666666666666785</v>
      </c>
      <c r="AD288" s="1043">
        <f t="shared" si="102"/>
        <v>5.2631578947368363</v>
      </c>
      <c r="AE288" s="1043">
        <f t="shared" si="103"/>
        <v>8.5714285714285623</v>
      </c>
      <c r="AF288" s="1043">
        <f t="shared" si="104"/>
        <v>2.941176470588247</v>
      </c>
      <c r="AG288" s="1043">
        <f t="shared" si="105"/>
        <v>0</v>
      </c>
      <c r="AH288" s="1043">
        <f t="shared" si="106"/>
        <v>1.4925373134328401</v>
      </c>
      <c r="AI288" s="1043">
        <f t="shared" si="107"/>
        <v>6.3492063492063489</v>
      </c>
      <c r="AJ288" s="1043">
        <f t="shared" si="108"/>
        <v>4.9999999999999822</v>
      </c>
      <c r="AK288" s="1043">
        <f t="shared" si="109"/>
        <v>2.8571428571428692</v>
      </c>
      <c r="AL288" s="1043">
        <f t="shared" si="110"/>
        <v>9.375</v>
      </c>
      <c r="AM288" s="1043">
        <f t="shared" si="111"/>
        <v>6.6666666666666652</v>
      </c>
      <c r="AN288" s="1043">
        <f t="shared" si="112"/>
        <v>100</v>
      </c>
      <c r="AO288" s="1043">
        <f t="shared" si="113"/>
        <v>0</v>
      </c>
      <c r="AP288" s="1043">
        <f t="shared" si="114"/>
        <v>0</v>
      </c>
      <c r="AQ288" s="1043">
        <f t="shared" si="115"/>
        <v>50</v>
      </c>
      <c r="AR288" s="1043">
        <f t="shared" si="116"/>
        <v>100</v>
      </c>
      <c r="AS288" s="1043">
        <f t="shared" si="117"/>
        <v>0</v>
      </c>
      <c r="AT288" s="1043">
        <f t="shared" si="118"/>
        <v>0</v>
      </c>
      <c r="AU288" s="1043" t="str">
        <f t="shared" si="119"/>
        <v>n/a</v>
      </c>
      <c r="AV288" s="1043" t="str">
        <f t="shared" si="120"/>
        <v>n/a</v>
      </c>
      <c r="AW288" s="1043" t="str">
        <f t="shared" si="121"/>
        <v>n/a</v>
      </c>
      <c r="AX288" s="1043" t="str">
        <f t="shared" si="122"/>
        <v>n/a</v>
      </c>
      <c r="AY288" s="1043">
        <f t="shared" si="123"/>
        <v>17.093499043881611</v>
      </c>
      <c r="AZ288" s="1043">
        <f t="shared" si="124"/>
        <v>32.214819541084651</v>
      </c>
    </row>
    <row r="289" spans="1:52" ht="11.25" customHeight="1" x14ac:dyDescent="0.2">
      <c r="A289" s="444" t="s">
        <v>1213</v>
      </c>
      <c r="B289" s="805" t="s">
        <v>1214</v>
      </c>
      <c r="C289" s="581">
        <v>6.5</v>
      </c>
      <c r="D289" s="581">
        <v>5</v>
      </c>
      <c r="E289" s="581">
        <v>4.1500000000000004</v>
      </c>
      <c r="F289" s="460">
        <v>3.15</v>
      </c>
      <c r="G289" s="482">
        <v>2.9</v>
      </c>
      <c r="H289" s="452">
        <v>2.6</v>
      </c>
      <c r="I289" s="451">
        <v>2.5499999999999998</v>
      </c>
      <c r="J289" s="451">
        <v>2.25</v>
      </c>
      <c r="K289" s="451">
        <v>2.0499999999999998</v>
      </c>
      <c r="L289" s="951"/>
      <c r="M289" s="451">
        <v>1.77</v>
      </c>
      <c r="N289" s="453">
        <v>1.4</v>
      </c>
      <c r="O289" s="951"/>
      <c r="P289" s="494">
        <v>1.4</v>
      </c>
      <c r="Q289" s="494">
        <v>1.4</v>
      </c>
      <c r="R289" s="455">
        <v>1.4</v>
      </c>
      <c r="S289" s="456">
        <v>1.4</v>
      </c>
      <c r="T289" s="456">
        <v>1.3</v>
      </c>
      <c r="U289" s="455">
        <v>1</v>
      </c>
      <c r="V289" s="456">
        <v>1</v>
      </c>
      <c r="W289" s="456">
        <v>0.74</v>
      </c>
      <c r="X289" s="455">
        <v>0.48</v>
      </c>
      <c r="Y289" s="455">
        <v>0.48</v>
      </c>
      <c r="Z289" s="456">
        <v>0.48</v>
      </c>
      <c r="AA289" s="456">
        <v>0.24</v>
      </c>
      <c r="AB289" s="584">
        <f t="shared" si="100"/>
        <v>45.639999999999986</v>
      </c>
      <c r="AC289" s="1043">
        <f t="shared" si="101"/>
        <v>30.000000000000004</v>
      </c>
      <c r="AD289" s="1043">
        <f t="shared" si="102"/>
        <v>20.481927710843362</v>
      </c>
      <c r="AE289" s="1043">
        <f t="shared" si="103"/>
        <v>31.746031746031768</v>
      </c>
      <c r="AF289" s="1043">
        <f t="shared" si="104"/>
        <v>8.6206896551724199</v>
      </c>
      <c r="AG289" s="1043">
        <f t="shared" si="105"/>
        <v>11.538461538461542</v>
      </c>
      <c r="AH289" s="1043">
        <f t="shared" si="106"/>
        <v>1.9607843137255054</v>
      </c>
      <c r="AI289" s="1043">
        <f t="shared" si="107"/>
        <v>13.33333333333333</v>
      </c>
      <c r="AJ289" s="1043">
        <f t="shared" si="108"/>
        <v>9.7560975609756184</v>
      </c>
      <c r="AK289" s="1043">
        <f t="shared" si="109"/>
        <v>15.81920903954801</v>
      </c>
      <c r="AL289" s="1043">
        <f t="shared" si="110"/>
        <v>26.428571428571445</v>
      </c>
      <c r="AM289" s="1043">
        <f t="shared" si="111"/>
        <v>0</v>
      </c>
      <c r="AN289" s="1043">
        <f t="shared" si="112"/>
        <v>0</v>
      </c>
      <c r="AO289" s="1043">
        <f t="shared" si="113"/>
        <v>0</v>
      </c>
      <c r="AP289" s="1043">
        <f t="shared" si="114"/>
        <v>0</v>
      </c>
      <c r="AQ289" s="1043">
        <f t="shared" si="115"/>
        <v>7.6923076923076872</v>
      </c>
      <c r="AR289" s="1043">
        <f t="shared" si="116"/>
        <v>30.000000000000004</v>
      </c>
      <c r="AS289" s="1043">
        <f t="shared" si="117"/>
        <v>0</v>
      </c>
      <c r="AT289" s="1043">
        <f t="shared" si="118"/>
        <v>35.13513513513513</v>
      </c>
      <c r="AU289" s="1043">
        <f t="shared" si="119"/>
        <v>54.166666666666671</v>
      </c>
      <c r="AV289" s="1043">
        <f t="shared" si="120"/>
        <v>0</v>
      </c>
      <c r="AW289" s="1043">
        <f t="shared" si="121"/>
        <v>0</v>
      </c>
      <c r="AX289" s="1043">
        <f t="shared" si="122"/>
        <v>100</v>
      </c>
      <c r="AY289" s="1043">
        <f t="shared" si="123"/>
        <v>18.030873446398747</v>
      </c>
      <c r="AZ289" s="1043">
        <f t="shared" si="124"/>
        <v>23.639653219583771</v>
      </c>
    </row>
    <row r="290" spans="1:52" ht="11.25" customHeight="1" x14ac:dyDescent="0.2">
      <c r="A290" s="588" t="s">
        <v>3764</v>
      </c>
      <c r="B290" s="468" t="s">
        <v>3765</v>
      </c>
      <c r="C290" s="581">
        <v>1.38</v>
      </c>
      <c r="D290" s="581">
        <v>1.36</v>
      </c>
      <c r="E290" s="581">
        <v>1.3</v>
      </c>
      <c r="F290" s="460">
        <v>1.1200000000000001</v>
      </c>
      <c r="G290" s="586">
        <v>0.92</v>
      </c>
      <c r="H290" s="498">
        <v>0.88</v>
      </c>
      <c r="I290" s="581">
        <v>0.84</v>
      </c>
      <c r="J290" s="581">
        <v>0.78</v>
      </c>
      <c r="K290" s="498">
        <v>0.72</v>
      </c>
      <c r="L290" s="888"/>
      <c r="M290" s="463">
        <v>0.72</v>
      </c>
      <c r="N290" s="585">
        <v>0.72</v>
      </c>
      <c r="O290" s="888"/>
      <c r="P290" s="582">
        <v>0.72</v>
      </c>
      <c r="Q290" s="582">
        <v>0.72</v>
      </c>
      <c r="R290" s="587">
        <v>0.72</v>
      </c>
      <c r="S290" s="587">
        <v>0.66</v>
      </c>
      <c r="T290" s="587">
        <v>0.57999999999999996</v>
      </c>
      <c r="U290" s="587">
        <v>0.5</v>
      </c>
      <c r="V290" s="587">
        <v>0.42</v>
      </c>
      <c r="W290" s="587">
        <v>0.33</v>
      </c>
      <c r="X290" s="587">
        <v>0.27250000000000002</v>
      </c>
      <c r="Y290" s="499">
        <v>0.25</v>
      </c>
      <c r="Z290" s="499">
        <v>0.25</v>
      </c>
      <c r="AA290" s="587">
        <v>0.25</v>
      </c>
      <c r="AB290" s="584">
        <f t="shared" si="100"/>
        <v>16.412500000000005</v>
      </c>
      <c r="AC290" s="1043">
        <f t="shared" si="101"/>
        <v>1.4705882352941124</v>
      </c>
      <c r="AD290" s="1043">
        <f t="shared" si="102"/>
        <v>4.6153846153846212</v>
      </c>
      <c r="AE290" s="1043">
        <f t="shared" si="103"/>
        <v>16.071428571428559</v>
      </c>
      <c r="AF290" s="1043">
        <f t="shared" si="104"/>
        <v>21.739130434782616</v>
      </c>
      <c r="AG290" s="1043">
        <f t="shared" si="105"/>
        <v>4.5454545454545414</v>
      </c>
      <c r="AH290" s="1043">
        <f t="shared" si="106"/>
        <v>4.7619047619047672</v>
      </c>
      <c r="AI290" s="1043">
        <f t="shared" si="107"/>
        <v>7.6923076923076872</v>
      </c>
      <c r="AJ290" s="1043">
        <f t="shared" si="108"/>
        <v>8.3333333333333481</v>
      </c>
      <c r="AK290" s="1043">
        <f t="shared" si="109"/>
        <v>0</v>
      </c>
      <c r="AL290" s="1043">
        <f t="shared" si="110"/>
        <v>0</v>
      </c>
      <c r="AM290" s="1043">
        <f t="shared" si="111"/>
        <v>0</v>
      </c>
      <c r="AN290" s="1043">
        <f t="shared" si="112"/>
        <v>0</v>
      </c>
      <c r="AO290" s="1043">
        <f t="shared" si="113"/>
        <v>0</v>
      </c>
      <c r="AP290" s="1043">
        <f t="shared" si="114"/>
        <v>9.0909090909090828</v>
      </c>
      <c r="AQ290" s="1043">
        <f t="shared" si="115"/>
        <v>13.793103448275868</v>
      </c>
      <c r="AR290" s="1043">
        <f t="shared" si="116"/>
        <v>15.999999999999993</v>
      </c>
      <c r="AS290" s="1043">
        <f t="shared" si="117"/>
        <v>19.047619047619047</v>
      </c>
      <c r="AT290" s="1043">
        <f t="shared" si="118"/>
        <v>27.27272727272727</v>
      </c>
      <c r="AU290" s="1043">
        <f t="shared" si="119"/>
        <v>21.100917431192666</v>
      </c>
      <c r="AV290" s="1043">
        <f t="shared" si="120"/>
        <v>9.0000000000000071</v>
      </c>
      <c r="AW290" s="1043">
        <f t="shared" si="121"/>
        <v>0</v>
      </c>
      <c r="AX290" s="1043">
        <f t="shared" si="122"/>
        <v>0</v>
      </c>
      <c r="AY290" s="1043">
        <f t="shared" si="123"/>
        <v>8.3879458400279177</v>
      </c>
      <c r="AZ290" s="1043">
        <f t="shared" si="124"/>
        <v>8.5640067996932903</v>
      </c>
    </row>
    <row r="291" spans="1:52" ht="11.25" customHeight="1" x14ac:dyDescent="0.2">
      <c r="A291" s="821" t="s">
        <v>1205</v>
      </c>
      <c r="B291" s="820" t="s">
        <v>1206</v>
      </c>
      <c r="C291" s="581">
        <v>1.56</v>
      </c>
      <c r="D291" s="581">
        <v>1.48</v>
      </c>
      <c r="E291" s="581">
        <v>1.4</v>
      </c>
      <c r="F291" s="460">
        <v>1.28</v>
      </c>
      <c r="G291" s="586">
        <v>1.1200000000000001</v>
      </c>
      <c r="H291" s="581">
        <v>1</v>
      </c>
      <c r="I291" s="581">
        <v>0.9</v>
      </c>
      <c r="J291" s="581">
        <v>0.8</v>
      </c>
      <c r="K291" s="581">
        <v>0.72499999999999998</v>
      </c>
      <c r="L291" s="888"/>
      <c r="M291" s="463">
        <v>0.5</v>
      </c>
      <c r="N291" s="585">
        <v>1.69</v>
      </c>
      <c r="O291" s="888"/>
      <c r="P291" s="472">
        <v>1.905</v>
      </c>
      <c r="Q291" s="472">
        <v>1.885</v>
      </c>
      <c r="R291" s="587">
        <v>1.865</v>
      </c>
      <c r="S291" s="587">
        <v>1.84</v>
      </c>
      <c r="T291" s="587">
        <v>1.81</v>
      </c>
      <c r="U291" s="587">
        <v>1.74</v>
      </c>
      <c r="V291" s="587">
        <v>1.7</v>
      </c>
      <c r="W291" s="587">
        <v>1.6625000000000001</v>
      </c>
      <c r="X291" s="583">
        <v>1.65</v>
      </c>
      <c r="Y291" s="587">
        <v>0.86250000000000004</v>
      </c>
      <c r="Z291" s="587">
        <v>0.55000000000000004</v>
      </c>
      <c r="AA291" s="583">
        <v>0.4</v>
      </c>
      <c r="AB291" s="584">
        <f t="shared" si="100"/>
        <v>30.324999999999996</v>
      </c>
      <c r="AC291" s="1043">
        <f t="shared" si="101"/>
        <v>5.4054054054054168</v>
      </c>
      <c r="AD291" s="1043">
        <f t="shared" si="102"/>
        <v>5.7142857142857162</v>
      </c>
      <c r="AE291" s="1043">
        <f t="shared" si="103"/>
        <v>9.375</v>
      </c>
      <c r="AF291" s="1043">
        <f t="shared" si="104"/>
        <v>14.285714285714279</v>
      </c>
      <c r="AG291" s="1043">
        <f t="shared" si="105"/>
        <v>12.000000000000011</v>
      </c>
      <c r="AH291" s="1043">
        <f t="shared" si="106"/>
        <v>11.111111111111116</v>
      </c>
      <c r="AI291" s="1043">
        <f t="shared" si="107"/>
        <v>12.5</v>
      </c>
      <c r="AJ291" s="1043">
        <f t="shared" si="108"/>
        <v>10.344827586206895</v>
      </c>
      <c r="AK291" s="1043">
        <f t="shared" si="109"/>
        <v>44.999999999999993</v>
      </c>
      <c r="AL291" s="1043">
        <f t="shared" si="110"/>
        <v>-70.414201183431956</v>
      </c>
      <c r="AM291" s="1043">
        <f t="shared" si="111"/>
        <v>-11.286089238845154</v>
      </c>
      <c r="AN291" s="1043">
        <f t="shared" si="112"/>
        <v>1.0610079575596787</v>
      </c>
      <c r="AO291" s="1043">
        <f t="shared" si="113"/>
        <v>1.072386058981234</v>
      </c>
      <c r="AP291" s="1043">
        <f t="shared" si="114"/>
        <v>1.3586956521739024</v>
      </c>
      <c r="AQ291" s="1043">
        <f t="shared" si="115"/>
        <v>1.6574585635359185</v>
      </c>
      <c r="AR291" s="1043">
        <f t="shared" si="116"/>
        <v>4.0229885057471382</v>
      </c>
      <c r="AS291" s="1043">
        <f t="shared" si="117"/>
        <v>2.3529411764705799</v>
      </c>
      <c r="AT291" s="1043">
        <f t="shared" si="118"/>
        <v>2.2556390977443552</v>
      </c>
      <c r="AU291" s="1043">
        <f t="shared" si="119"/>
        <v>0.75757575757577911</v>
      </c>
      <c r="AV291" s="1043">
        <f t="shared" si="120"/>
        <v>91.304347826086939</v>
      </c>
      <c r="AW291" s="1043">
        <f t="shared" si="121"/>
        <v>56.818181818181813</v>
      </c>
      <c r="AX291" s="1043">
        <f t="shared" si="122"/>
        <v>37.5</v>
      </c>
      <c r="AY291" s="1043">
        <f t="shared" si="123"/>
        <v>11.099876186113802</v>
      </c>
      <c r="AZ291" s="1043">
        <f t="shared" si="124"/>
        <v>29.51176784687566</v>
      </c>
    </row>
    <row r="292" spans="1:52" ht="11.25" customHeight="1" x14ac:dyDescent="0.2">
      <c r="A292" s="540" t="s">
        <v>4595</v>
      </c>
      <c r="B292" s="820" t="s">
        <v>4588</v>
      </c>
      <c r="C292" s="581">
        <v>0.29232000000000002</v>
      </c>
      <c r="D292" s="581">
        <v>0.28944000000000003</v>
      </c>
      <c r="E292" s="581">
        <v>0.28657099999999996</v>
      </c>
      <c r="F292" s="460">
        <v>0.28373600000000004</v>
      </c>
      <c r="G292" s="586">
        <v>0.27448499999999998</v>
      </c>
      <c r="H292" s="581">
        <v>0.25589999999999996</v>
      </c>
      <c r="I292" s="581">
        <v>0.24859999999999999</v>
      </c>
      <c r="J292" s="581">
        <v>0.18080000000000002</v>
      </c>
      <c r="K292" s="498">
        <v>0</v>
      </c>
      <c r="L292" s="1004"/>
      <c r="M292" s="498">
        <v>0</v>
      </c>
      <c r="N292" s="501">
        <v>0</v>
      </c>
      <c r="O292" s="1004"/>
      <c r="P292" s="985">
        <v>0</v>
      </c>
      <c r="Q292" s="985">
        <v>0</v>
      </c>
      <c r="R292" s="499">
        <v>0</v>
      </c>
      <c r="S292" s="499">
        <v>0</v>
      </c>
      <c r="T292" s="499">
        <v>0</v>
      </c>
      <c r="U292" s="499">
        <v>0</v>
      </c>
      <c r="V292" s="499">
        <v>0</v>
      </c>
      <c r="W292" s="499">
        <v>0</v>
      </c>
      <c r="X292" s="499">
        <v>0</v>
      </c>
      <c r="Y292" s="499">
        <v>0</v>
      </c>
      <c r="Z292" s="499">
        <v>0</v>
      </c>
      <c r="AA292" s="499">
        <v>0</v>
      </c>
      <c r="AB292" s="584">
        <f t="shared" si="100"/>
        <v>2.1118519999999998</v>
      </c>
      <c r="AC292" s="1043">
        <f t="shared" si="101"/>
        <v>0.99502487562188602</v>
      </c>
      <c r="AD292" s="1043">
        <f t="shared" si="102"/>
        <v>1.0011480575494502</v>
      </c>
      <c r="AE292" s="1043">
        <f t="shared" si="103"/>
        <v>0.99916824089996137</v>
      </c>
      <c r="AF292" s="1043">
        <f t="shared" si="104"/>
        <v>3.3703116745906314</v>
      </c>
      <c r="AG292" s="1043">
        <f t="shared" si="105"/>
        <v>7.2626025791324711</v>
      </c>
      <c r="AH292" s="1043">
        <f t="shared" si="106"/>
        <v>2.9364440868865582</v>
      </c>
      <c r="AI292" s="1043">
        <f t="shared" si="107"/>
        <v>37.499999999999979</v>
      </c>
      <c r="AJ292" s="1043" t="str">
        <f t="shared" si="108"/>
        <v>n/a</v>
      </c>
      <c r="AK292" s="1043" t="str">
        <f t="shared" si="109"/>
        <v>n/a</v>
      </c>
      <c r="AL292" s="1043" t="str">
        <f t="shared" si="110"/>
        <v>n/a</v>
      </c>
      <c r="AM292" s="1043" t="str">
        <f t="shared" si="111"/>
        <v>n/a</v>
      </c>
      <c r="AN292" s="1043" t="str">
        <f t="shared" si="112"/>
        <v>n/a</v>
      </c>
      <c r="AO292" s="1043" t="str">
        <f t="shared" si="113"/>
        <v>n/a</v>
      </c>
      <c r="AP292" s="1043" t="str">
        <f t="shared" si="114"/>
        <v>n/a</v>
      </c>
      <c r="AQ292" s="1043" t="str">
        <f t="shared" si="115"/>
        <v>n/a</v>
      </c>
      <c r="AR292" s="1043" t="str">
        <f t="shared" si="116"/>
        <v>n/a</v>
      </c>
      <c r="AS292" s="1043" t="str">
        <f t="shared" si="117"/>
        <v>n/a</v>
      </c>
      <c r="AT292" s="1043" t="str">
        <f t="shared" si="118"/>
        <v>n/a</v>
      </c>
      <c r="AU292" s="1043" t="str">
        <f t="shared" si="119"/>
        <v>n/a</v>
      </c>
      <c r="AV292" s="1043" t="str">
        <f t="shared" si="120"/>
        <v>n/a</v>
      </c>
      <c r="AW292" s="1043" t="str">
        <f t="shared" si="121"/>
        <v>n/a</v>
      </c>
      <c r="AX292" s="1043" t="str">
        <f t="shared" si="122"/>
        <v>n/a</v>
      </c>
      <c r="AY292" s="1043">
        <f t="shared" si="123"/>
        <v>7.7235285020972766</v>
      </c>
      <c r="AZ292" s="1043">
        <f t="shared" si="124"/>
        <v>13.319143880974572</v>
      </c>
    </row>
    <row r="293" spans="1:52" ht="11.25" customHeight="1" x14ac:dyDescent="0.2">
      <c r="A293" s="461" t="s">
        <v>376</v>
      </c>
      <c r="B293" s="820" t="s">
        <v>377</v>
      </c>
      <c r="C293" s="581">
        <v>6.39</v>
      </c>
      <c r="D293" s="581">
        <v>5.94</v>
      </c>
      <c r="E293" s="581">
        <v>5.68</v>
      </c>
      <c r="F293" s="460">
        <v>5.36</v>
      </c>
      <c r="G293" s="586">
        <v>5.0599999999999996</v>
      </c>
      <c r="H293" s="581">
        <v>4.83</v>
      </c>
      <c r="I293" s="581">
        <v>4.59</v>
      </c>
      <c r="J293" s="581">
        <v>4.17</v>
      </c>
      <c r="K293" s="581">
        <v>3.59</v>
      </c>
      <c r="L293" s="888"/>
      <c r="M293" s="581">
        <v>3.06</v>
      </c>
      <c r="N293" s="459">
        <v>2.52</v>
      </c>
      <c r="O293" s="888"/>
      <c r="P293" s="472">
        <v>2.08</v>
      </c>
      <c r="Q293" s="472">
        <v>1.78</v>
      </c>
      <c r="R293" s="587">
        <v>1.55</v>
      </c>
      <c r="S293" s="587">
        <v>1.34</v>
      </c>
      <c r="T293" s="587">
        <v>1.1100000000000001</v>
      </c>
      <c r="U293" s="587">
        <v>0.92</v>
      </c>
      <c r="V293" s="587">
        <v>0.78500000000000003</v>
      </c>
      <c r="W293" s="587">
        <v>0.73499999999999999</v>
      </c>
      <c r="X293" s="587">
        <v>0.71499999999999997</v>
      </c>
      <c r="Y293" s="587">
        <v>0.69499999999999995</v>
      </c>
      <c r="Z293" s="587">
        <v>0.67</v>
      </c>
      <c r="AA293" s="587">
        <v>0.63</v>
      </c>
      <c r="AB293" s="584">
        <f t="shared" si="100"/>
        <v>64.2</v>
      </c>
      <c r="AC293" s="1043">
        <f t="shared" si="101"/>
        <v>7.575757575757569</v>
      </c>
      <c r="AD293" s="1043">
        <f t="shared" si="102"/>
        <v>4.5774647887323994</v>
      </c>
      <c r="AE293" s="1043">
        <f t="shared" si="103"/>
        <v>5.9701492537313383</v>
      </c>
      <c r="AF293" s="1043">
        <f t="shared" si="104"/>
        <v>5.9288537549407216</v>
      </c>
      <c r="AG293" s="1043">
        <f t="shared" si="105"/>
        <v>4.761904761904745</v>
      </c>
      <c r="AH293" s="1043">
        <f t="shared" si="106"/>
        <v>5.2287581699346442</v>
      </c>
      <c r="AI293" s="1043">
        <f t="shared" si="107"/>
        <v>10.07194244604317</v>
      </c>
      <c r="AJ293" s="1043">
        <f t="shared" si="108"/>
        <v>16.15598885793872</v>
      </c>
      <c r="AK293" s="1043">
        <f t="shared" si="109"/>
        <v>17.320261437908478</v>
      </c>
      <c r="AL293" s="1043">
        <f t="shared" si="110"/>
        <v>21.42857142857142</v>
      </c>
      <c r="AM293" s="1043">
        <f t="shared" si="111"/>
        <v>21.153846153846146</v>
      </c>
      <c r="AN293" s="1043">
        <f t="shared" si="112"/>
        <v>16.853932584269661</v>
      </c>
      <c r="AO293" s="1043">
        <f t="shared" si="113"/>
        <v>14.838709677419359</v>
      </c>
      <c r="AP293" s="1043">
        <f t="shared" si="114"/>
        <v>15.671641791044767</v>
      </c>
      <c r="AQ293" s="1043">
        <f t="shared" si="115"/>
        <v>20.72072072072071</v>
      </c>
      <c r="AR293" s="1043">
        <f t="shared" si="116"/>
        <v>20.65217391304348</v>
      </c>
      <c r="AS293" s="1043">
        <f t="shared" si="117"/>
        <v>17.197452229299358</v>
      </c>
      <c r="AT293" s="1043">
        <f t="shared" si="118"/>
        <v>6.8027210884353817</v>
      </c>
      <c r="AU293" s="1043">
        <f t="shared" si="119"/>
        <v>2.7972027972027913</v>
      </c>
      <c r="AV293" s="1043">
        <f t="shared" si="120"/>
        <v>2.877697841726623</v>
      </c>
      <c r="AW293" s="1043">
        <f t="shared" si="121"/>
        <v>3.731343283582067</v>
      </c>
      <c r="AX293" s="1043">
        <f t="shared" si="122"/>
        <v>6.3492063492063489</v>
      </c>
      <c r="AY293" s="1043">
        <f t="shared" si="123"/>
        <v>11.303013677511816</v>
      </c>
      <c r="AZ293" s="1043">
        <f t="shared" si="124"/>
        <v>6.8161926635300674</v>
      </c>
    </row>
    <row r="294" spans="1:52" ht="11.25" customHeight="1" x14ac:dyDescent="0.2">
      <c r="A294" s="540" t="s">
        <v>5340</v>
      </c>
      <c r="B294" s="820" t="s">
        <v>5338</v>
      </c>
      <c r="C294" s="581">
        <v>0.39500000000000002</v>
      </c>
      <c r="D294" s="581">
        <v>0.37</v>
      </c>
      <c r="E294" s="581">
        <v>0.35500000000000004</v>
      </c>
      <c r="F294" s="460">
        <v>0.34</v>
      </c>
      <c r="G294" s="586">
        <v>8.5000000000000006E-2</v>
      </c>
      <c r="H294" s="498">
        <v>0</v>
      </c>
      <c r="I294" s="498">
        <v>0</v>
      </c>
      <c r="J294" s="498">
        <v>0</v>
      </c>
      <c r="K294" s="498">
        <v>0</v>
      </c>
      <c r="L294" s="1004"/>
      <c r="M294" s="498">
        <v>0</v>
      </c>
      <c r="N294" s="501">
        <v>0</v>
      </c>
      <c r="O294" s="1004"/>
      <c r="P294" s="985">
        <v>0</v>
      </c>
      <c r="Q294" s="985">
        <v>0</v>
      </c>
      <c r="R294" s="499">
        <v>0</v>
      </c>
      <c r="S294" s="499">
        <v>0</v>
      </c>
      <c r="T294" s="499">
        <v>0</v>
      </c>
      <c r="U294" s="499">
        <v>0</v>
      </c>
      <c r="V294" s="499">
        <v>0</v>
      </c>
      <c r="W294" s="499">
        <v>0</v>
      </c>
      <c r="X294" s="499">
        <v>0</v>
      </c>
      <c r="Y294" s="499">
        <v>0</v>
      </c>
      <c r="Z294" s="499">
        <v>0</v>
      </c>
      <c r="AA294" s="499">
        <v>0</v>
      </c>
      <c r="AB294" s="584">
        <f t="shared" si="100"/>
        <v>1.5450000000000002</v>
      </c>
      <c r="AC294" s="1043">
        <f t="shared" si="101"/>
        <v>6.7567567567567544</v>
      </c>
      <c r="AD294" s="1043">
        <f t="shared" si="102"/>
        <v>4.2253521126760507</v>
      </c>
      <c r="AE294" s="1043">
        <f t="shared" si="103"/>
        <v>4.4117647058823595</v>
      </c>
      <c r="AF294" s="1043">
        <f t="shared" si="104"/>
        <v>300</v>
      </c>
      <c r="AG294" s="1043" t="str">
        <f t="shared" si="105"/>
        <v>n/a</v>
      </c>
      <c r="AH294" s="1043" t="str">
        <f t="shared" si="106"/>
        <v>n/a</v>
      </c>
      <c r="AI294" s="1043" t="str">
        <f t="shared" si="107"/>
        <v>n/a</v>
      </c>
      <c r="AJ294" s="1043" t="str">
        <f t="shared" si="108"/>
        <v>n/a</v>
      </c>
      <c r="AK294" s="1043" t="str">
        <f t="shared" si="109"/>
        <v>n/a</v>
      </c>
      <c r="AL294" s="1043" t="str">
        <f t="shared" si="110"/>
        <v>n/a</v>
      </c>
      <c r="AM294" s="1043" t="str">
        <f t="shared" si="111"/>
        <v>n/a</v>
      </c>
      <c r="AN294" s="1043" t="str">
        <f t="shared" si="112"/>
        <v>n/a</v>
      </c>
      <c r="AO294" s="1043" t="str">
        <f t="shared" si="113"/>
        <v>n/a</v>
      </c>
      <c r="AP294" s="1043" t="str">
        <f t="shared" si="114"/>
        <v>n/a</v>
      </c>
      <c r="AQ294" s="1043" t="str">
        <f t="shared" si="115"/>
        <v>n/a</v>
      </c>
      <c r="AR294" s="1043" t="str">
        <f t="shared" si="116"/>
        <v>n/a</v>
      </c>
      <c r="AS294" s="1043" t="str">
        <f t="shared" si="117"/>
        <v>n/a</v>
      </c>
      <c r="AT294" s="1043" t="str">
        <f t="shared" si="118"/>
        <v>n/a</v>
      </c>
      <c r="AU294" s="1043" t="str">
        <f t="shared" si="119"/>
        <v>n/a</v>
      </c>
      <c r="AV294" s="1043" t="str">
        <f t="shared" si="120"/>
        <v>n/a</v>
      </c>
      <c r="AW294" s="1043" t="str">
        <f t="shared" si="121"/>
        <v>n/a</v>
      </c>
      <c r="AX294" s="1043" t="str">
        <f t="shared" si="122"/>
        <v>n/a</v>
      </c>
      <c r="AY294" s="1043">
        <f t="shared" si="123"/>
        <v>78.848468393828796</v>
      </c>
      <c r="AZ294" s="1043">
        <f t="shared" si="124"/>
        <v>147.43885417120737</v>
      </c>
    </row>
    <row r="295" spans="1:52" ht="11.25" customHeight="1" x14ac:dyDescent="0.2">
      <c r="A295" s="588" t="s">
        <v>3768</v>
      </c>
      <c r="B295" s="468" t="s">
        <v>3769</v>
      </c>
      <c r="C295" s="581">
        <v>0.91</v>
      </c>
      <c r="D295" s="581">
        <v>0.88</v>
      </c>
      <c r="E295" s="581">
        <v>0.84</v>
      </c>
      <c r="F295" s="460">
        <v>0.71</v>
      </c>
      <c r="G295" s="471">
        <v>0.55000000000000004</v>
      </c>
      <c r="H295" s="581">
        <v>0.41</v>
      </c>
      <c r="I295" s="581">
        <v>0.3</v>
      </c>
      <c r="J295" s="581">
        <v>7.0000000000000007E-2</v>
      </c>
      <c r="K295" s="498">
        <v>0</v>
      </c>
      <c r="L295" s="888"/>
      <c r="M295" s="463">
        <v>0</v>
      </c>
      <c r="N295" s="585">
        <v>0</v>
      </c>
      <c r="O295" s="888"/>
      <c r="P295" s="582">
        <v>0</v>
      </c>
      <c r="Q295" s="582">
        <v>0</v>
      </c>
      <c r="R295" s="499">
        <v>0</v>
      </c>
      <c r="S295" s="499">
        <v>0</v>
      </c>
      <c r="T295" s="499">
        <v>0</v>
      </c>
      <c r="U295" s="499">
        <v>0</v>
      </c>
      <c r="V295" s="499">
        <v>0</v>
      </c>
      <c r="W295" s="499">
        <v>0</v>
      </c>
      <c r="X295" s="499">
        <v>0</v>
      </c>
      <c r="Y295" s="499">
        <v>0</v>
      </c>
      <c r="Z295" s="499">
        <v>0</v>
      </c>
      <c r="AA295" s="499">
        <v>0</v>
      </c>
      <c r="AB295" s="584">
        <f t="shared" si="100"/>
        <v>4.67</v>
      </c>
      <c r="AC295" s="1043">
        <f t="shared" si="101"/>
        <v>3.4090909090909172</v>
      </c>
      <c r="AD295" s="1043">
        <f t="shared" si="102"/>
        <v>4.7619047619047672</v>
      </c>
      <c r="AE295" s="1043">
        <f t="shared" si="103"/>
        <v>18.309859154929576</v>
      </c>
      <c r="AF295" s="1043">
        <f t="shared" si="104"/>
        <v>29.090909090909079</v>
      </c>
      <c r="AG295" s="1043">
        <f t="shared" si="105"/>
        <v>34.146341463414643</v>
      </c>
      <c r="AH295" s="1043">
        <f t="shared" si="106"/>
        <v>36.666666666666671</v>
      </c>
      <c r="AI295" s="1043">
        <f t="shared" si="107"/>
        <v>328.57142857142856</v>
      </c>
      <c r="AJ295" s="1043" t="str">
        <f t="shared" si="108"/>
        <v>n/a</v>
      </c>
      <c r="AK295" s="1043" t="str">
        <f t="shared" si="109"/>
        <v>n/a</v>
      </c>
      <c r="AL295" s="1043" t="str">
        <f t="shared" si="110"/>
        <v>n/a</v>
      </c>
      <c r="AM295" s="1043" t="str">
        <f t="shared" si="111"/>
        <v>n/a</v>
      </c>
      <c r="AN295" s="1043" t="str">
        <f t="shared" si="112"/>
        <v>n/a</v>
      </c>
      <c r="AO295" s="1043" t="str">
        <f t="shared" si="113"/>
        <v>n/a</v>
      </c>
      <c r="AP295" s="1043" t="str">
        <f t="shared" si="114"/>
        <v>n/a</v>
      </c>
      <c r="AQ295" s="1043" t="str">
        <f t="shared" si="115"/>
        <v>n/a</v>
      </c>
      <c r="AR295" s="1043" t="str">
        <f t="shared" si="116"/>
        <v>n/a</v>
      </c>
      <c r="AS295" s="1043" t="str">
        <f t="shared" si="117"/>
        <v>n/a</v>
      </c>
      <c r="AT295" s="1043" t="str">
        <f t="shared" si="118"/>
        <v>n/a</v>
      </c>
      <c r="AU295" s="1043" t="str">
        <f t="shared" si="119"/>
        <v>n/a</v>
      </c>
      <c r="AV295" s="1043" t="str">
        <f t="shared" si="120"/>
        <v>n/a</v>
      </c>
      <c r="AW295" s="1043" t="str">
        <f t="shared" si="121"/>
        <v>n/a</v>
      </c>
      <c r="AX295" s="1043" t="str">
        <f t="shared" si="122"/>
        <v>n/a</v>
      </c>
      <c r="AY295" s="1043">
        <f t="shared" si="123"/>
        <v>64.993742945477749</v>
      </c>
      <c r="AZ295" s="1043">
        <f t="shared" si="124"/>
        <v>116.98726709248238</v>
      </c>
    </row>
    <row r="296" spans="1:52" ht="11.25" customHeight="1" x14ac:dyDescent="0.2">
      <c r="A296" s="461" t="s">
        <v>1259</v>
      </c>
      <c r="B296" s="820" t="s">
        <v>1260</v>
      </c>
      <c r="C296" s="581">
        <v>0.53</v>
      </c>
      <c r="D296" s="581">
        <v>0.48</v>
      </c>
      <c r="E296" s="581">
        <v>0.44</v>
      </c>
      <c r="F296" s="460">
        <v>0.38669999999999999</v>
      </c>
      <c r="G296" s="586">
        <v>0.32</v>
      </c>
      <c r="H296" s="581">
        <v>0.26666666666666666</v>
      </c>
      <c r="I296" s="581">
        <v>0.25333333333333335</v>
      </c>
      <c r="J296" s="581">
        <v>0.21333333333333335</v>
      </c>
      <c r="K296" s="581">
        <v>0.1822222222222222</v>
      </c>
      <c r="L296" s="888">
        <v>0</v>
      </c>
      <c r="M296" s="581">
        <v>0.15703111111111109</v>
      </c>
      <c r="N296" s="459">
        <v>0.13630222222222224</v>
      </c>
      <c r="O296" s="888">
        <v>0</v>
      </c>
      <c r="P296" s="582">
        <v>0.13432888888888889</v>
      </c>
      <c r="Q296" s="582">
        <v>0.13432888888888889</v>
      </c>
      <c r="R296" s="587">
        <v>0.1264177777777778</v>
      </c>
      <c r="S296" s="587">
        <v>0.11456</v>
      </c>
      <c r="T296" s="587">
        <v>0.11061333333333333</v>
      </c>
      <c r="U296" s="587">
        <v>0.10270222222222224</v>
      </c>
      <c r="V296" s="587">
        <v>9.4808888888888887E-2</v>
      </c>
      <c r="W296" s="587">
        <v>8.428444444444444E-2</v>
      </c>
      <c r="X296" s="587">
        <v>5.9253333333333331E-2</v>
      </c>
      <c r="Y296" s="583">
        <v>0</v>
      </c>
      <c r="Z296" s="583">
        <v>0</v>
      </c>
      <c r="AA296" s="583">
        <v>0</v>
      </c>
      <c r="AB296" s="584">
        <f t="shared" si="100"/>
        <v>4.3268866666666659</v>
      </c>
      <c r="AC296" s="1043">
        <f t="shared" si="101"/>
        <v>10.416666666666675</v>
      </c>
      <c r="AD296" s="1043">
        <f t="shared" si="102"/>
        <v>9.0909090909090828</v>
      </c>
      <c r="AE296" s="1043">
        <f t="shared" si="103"/>
        <v>13.783294543573831</v>
      </c>
      <c r="AF296" s="1043">
        <f t="shared" si="104"/>
        <v>20.843749999999982</v>
      </c>
      <c r="AG296" s="1043">
        <f t="shared" si="105"/>
        <v>19.999999999999996</v>
      </c>
      <c r="AH296" s="1043">
        <f t="shared" si="106"/>
        <v>5.2631578947368363</v>
      </c>
      <c r="AI296" s="1043">
        <f t="shared" si="107"/>
        <v>18.75</v>
      </c>
      <c r="AJ296" s="1043">
        <f t="shared" si="108"/>
        <v>17.073170731707332</v>
      </c>
      <c r="AK296" s="1043">
        <f t="shared" si="109"/>
        <v>16.042114796784791</v>
      </c>
      <c r="AL296" s="1043">
        <f t="shared" si="110"/>
        <v>15.208034433285489</v>
      </c>
      <c r="AM296" s="1043">
        <f t="shared" si="111"/>
        <v>1.4690312334568745</v>
      </c>
      <c r="AN296" s="1043">
        <f t="shared" si="112"/>
        <v>0</v>
      </c>
      <c r="AO296" s="1043">
        <f t="shared" si="113"/>
        <v>6.2579102798481001</v>
      </c>
      <c r="AP296" s="1043">
        <f t="shared" si="114"/>
        <v>10.35071384233397</v>
      </c>
      <c r="AQ296" s="1043">
        <f t="shared" si="115"/>
        <v>3.5679845708775249</v>
      </c>
      <c r="AR296" s="1043">
        <f t="shared" si="116"/>
        <v>7.7029600138480037</v>
      </c>
      <c r="AS296" s="1043">
        <f t="shared" si="117"/>
        <v>8.3255203450215873</v>
      </c>
      <c r="AT296" s="1043">
        <f t="shared" si="118"/>
        <v>12.486817127188354</v>
      </c>
      <c r="AU296" s="1043">
        <f t="shared" si="119"/>
        <v>42.244224422442244</v>
      </c>
      <c r="AV296" s="1043" t="str">
        <f t="shared" si="120"/>
        <v>n/a</v>
      </c>
      <c r="AW296" s="1043" t="str">
        <f t="shared" si="121"/>
        <v>n/a</v>
      </c>
      <c r="AX296" s="1043" t="str">
        <f t="shared" si="122"/>
        <v>n/a</v>
      </c>
      <c r="AY296" s="1043">
        <f t="shared" si="123"/>
        <v>12.572434736456875</v>
      </c>
      <c r="AZ296" s="1043">
        <f t="shared" si="124"/>
        <v>9.4341549122841375</v>
      </c>
    </row>
    <row r="297" spans="1:52" ht="11.25" customHeight="1" x14ac:dyDescent="0.2">
      <c r="A297" s="479" t="s">
        <v>4062</v>
      </c>
      <c r="B297" s="468" t="s">
        <v>4057</v>
      </c>
      <c r="C297" s="581">
        <v>0.4</v>
      </c>
      <c r="D297" s="581">
        <v>0.37</v>
      </c>
      <c r="E297" s="581">
        <v>0.36</v>
      </c>
      <c r="F297" s="460">
        <v>0.32</v>
      </c>
      <c r="G297" s="1138">
        <v>0.3</v>
      </c>
      <c r="H297" s="1124">
        <v>0.26</v>
      </c>
      <c r="I297" s="1124">
        <v>0.2</v>
      </c>
      <c r="J297" s="1124">
        <v>0.12</v>
      </c>
      <c r="K297" s="1125">
        <v>0.1</v>
      </c>
      <c r="L297" s="481"/>
      <c r="M297" s="1124">
        <v>0.1</v>
      </c>
      <c r="N297" s="505">
        <v>0</v>
      </c>
      <c r="O297" s="999"/>
      <c r="P297" s="1087">
        <v>0</v>
      </c>
      <c r="Q297" s="1087">
        <v>0</v>
      </c>
      <c r="R297" s="497">
        <v>0</v>
      </c>
      <c r="S297" s="497">
        <v>0</v>
      </c>
      <c r="T297" s="497">
        <v>0</v>
      </c>
      <c r="U297" s="497">
        <v>0</v>
      </c>
      <c r="V297" s="497">
        <v>0</v>
      </c>
      <c r="W297" s="497">
        <v>0</v>
      </c>
      <c r="X297" s="497">
        <v>0</v>
      </c>
      <c r="Y297" s="497">
        <v>0</v>
      </c>
      <c r="Z297" s="497">
        <v>0</v>
      </c>
      <c r="AA297" s="497">
        <v>0</v>
      </c>
      <c r="AB297" s="584">
        <f t="shared" si="100"/>
        <v>2.5300000000000002</v>
      </c>
      <c r="AC297" s="1043">
        <f t="shared" si="101"/>
        <v>8.1081081081081141</v>
      </c>
      <c r="AD297" s="1043">
        <f t="shared" si="102"/>
        <v>2.7777777777777901</v>
      </c>
      <c r="AE297" s="1043">
        <f t="shared" si="103"/>
        <v>12.5</v>
      </c>
      <c r="AF297" s="1043">
        <f t="shared" si="104"/>
        <v>6.6666666666666652</v>
      </c>
      <c r="AG297" s="1043">
        <f t="shared" si="105"/>
        <v>15.384615384615374</v>
      </c>
      <c r="AH297" s="1043">
        <f t="shared" si="106"/>
        <v>30.000000000000004</v>
      </c>
      <c r="AI297" s="1043">
        <f t="shared" si="107"/>
        <v>66.666666666666671</v>
      </c>
      <c r="AJ297" s="1043">
        <f t="shared" si="108"/>
        <v>19.999999999999996</v>
      </c>
      <c r="AK297" s="1043">
        <f t="shared" si="109"/>
        <v>0</v>
      </c>
      <c r="AL297" s="1043" t="str">
        <f t="shared" si="110"/>
        <v>n/a</v>
      </c>
      <c r="AM297" s="1043" t="str">
        <f t="shared" si="111"/>
        <v>n/a</v>
      </c>
      <c r="AN297" s="1043" t="str">
        <f t="shared" si="112"/>
        <v>n/a</v>
      </c>
      <c r="AO297" s="1043" t="str">
        <f t="shared" si="113"/>
        <v>n/a</v>
      </c>
      <c r="AP297" s="1043" t="str">
        <f t="shared" si="114"/>
        <v>n/a</v>
      </c>
      <c r="AQ297" s="1043" t="str">
        <f t="shared" si="115"/>
        <v>n/a</v>
      </c>
      <c r="AR297" s="1043" t="str">
        <f t="shared" si="116"/>
        <v>n/a</v>
      </c>
      <c r="AS297" s="1043" t="str">
        <f t="shared" si="117"/>
        <v>n/a</v>
      </c>
      <c r="AT297" s="1043" t="str">
        <f t="shared" si="118"/>
        <v>n/a</v>
      </c>
      <c r="AU297" s="1043" t="str">
        <f t="shared" si="119"/>
        <v>n/a</v>
      </c>
      <c r="AV297" s="1043" t="str">
        <f t="shared" si="120"/>
        <v>n/a</v>
      </c>
      <c r="AW297" s="1043" t="str">
        <f t="shared" si="121"/>
        <v>n/a</v>
      </c>
      <c r="AX297" s="1043" t="str">
        <f t="shared" si="122"/>
        <v>n/a</v>
      </c>
      <c r="AY297" s="1043">
        <f t="shared" si="123"/>
        <v>18.011537178203849</v>
      </c>
      <c r="AZ297" s="1043">
        <f t="shared" si="124"/>
        <v>20.419180634272962</v>
      </c>
    </row>
    <row r="298" spans="1:52" ht="11.25" customHeight="1" x14ac:dyDescent="0.2">
      <c r="A298" s="821" t="s">
        <v>606</v>
      </c>
      <c r="B298" s="820" t="s">
        <v>607</v>
      </c>
      <c r="C298" s="581">
        <v>0.83250000000000002</v>
      </c>
      <c r="D298" s="581">
        <v>0.8125</v>
      </c>
      <c r="E298" s="581">
        <v>0.79249999999999998</v>
      </c>
      <c r="F298" s="460">
        <v>0.77249999999999996</v>
      </c>
      <c r="G298" s="586">
        <v>0.75250000000000006</v>
      </c>
      <c r="H298" s="581">
        <v>0.73250000000000004</v>
      </c>
      <c r="I298" s="581">
        <v>0.71299999999999986</v>
      </c>
      <c r="J298" s="581">
        <v>0.6925</v>
      </c>
      <c r="K298" s="581">
        <v>0.67249999999999999</v>
      </c>
      <c r="L298" s="888"/>
      <c r="M298" s="581">
        <v>0.65249999999999997</v>
      </c>
      <c r="N298" s="459">
        <v>0.63249999999999995</v>
      </c>
      <c r="O298" s="888"/>
      <c r="P298" s="472">
        <v>0.59499999999999997</v>
      </c>
      <c r="Q298" s="472">
        <v>0.49332999999999999</v>
      </c>
      <c r="R298" s="587">
        <v>0.38667000000000007</v>
      </c>
      <c r="S298" s="587">
        <v>0.28000000000000003</v>
      </c>
      <c r="T298" s="587">
        <v>0.20445000000000002</v>
      </c>
      <c r="U298" s="587">
        <v>0.12296000000000001</v>
      </c>
      <c r="V298" s="587">
        <v>7.8020000000000006E-2</v>
      </c>
      <c r="W298" s="587">
        <v>2.5680000000000001E-2</v>
      </c>
      <c r="X298" s="583">
        <v>0</v>
      </c>
      <c r="Y298" s="583">
        <v>0</v>
      </c>
      <c r="Z298" s="583">
        <v>0</v>
      </c>
      <c r="AA298" s="583">
        <v>0</v>
      </c>
      <c r="AB298" s="584">
        <f t="shared" si="100"/>
        <v>10.244110000000001</v>
      </c>
      <c r="AC298" s="1043">
        <f t="shared" si="101"/>
        <v>2.4615384615384706</v>
      </c>
      <c r="AD298" s="1043">
        <f t="shared" si="102"/>
        <v>2.5236593059936974</v>
      </c>
      <c r="AE298" s="1043">
        <f t="shared" si="103"/>
        <v>2.5889967637540368</v>
      </c>
      <c r="AF298" s="1043">
        <f t="shared" si="104"/>
        <v>2.6578073089700949</v>
      </c>
      <c r="AG298" s="1043">
        <f t="shared" si="105"/>
        <v>2.7303754266211566</v>
      </c>
      <c r="AH298" s="1043">
        <f t="shared" si="106"/>
        <v>2.7349228611500909</v>
      </c>
      <c r="AI298" s="1043">
        <f t="shared" si="107"/>
        <v>2.9602888086642354</v>
      </c>
      <c r="AJ298" s="1043">
        <f t="shared" si="108"/>
        <v>2.9739776951672958</v>
      </c>
      <c r="AK298" s="1043">
        <f t="shared" si="109"/>
        <v>3.0651340996168619</v>
      </c>
      <c r="AL298" s="1043">
        <f t="shared" si="110"/>
        <v>3.1620553359683834</v>
      </c>
      <c r="AM298" s="1043">
        <f t="shared" si="111"/>
        <v>6.3025210084033612</v>
      </c>
      <c r="AN298" s="1043">
        <f t="shared" si="112"/>
        <v>20.608923033263736</v>
      </c>
      <c r="AO298" s="1043">
        <f t="shared" si="113"/>
        <v>27.584244963405457</v>
      </c>
      <c r="AP298" s="1043">
        <f t="shared" si="114"/>
        <v>38.096428571428589</v>
      </c>
      <c r="AQ298" s="1043">
        <f t="shared" si="115"/>
        <v>36.952800195646859</v>
      </c>
      <c r="AR298" s="1043">
        <f t="shared" si="116"/>
        <v>66.273584905660371</v>
      </c>
      <c r="AS298" s="1043">
        <f t="shared" si="117"/>
        <v>57.600615226864903</v>
      </c>
      <c r="AT298" s="1043">
        <f t="shared" si="118"/>
        <v>203.81619937694703</v>
      </c>
      <c r="AU298" s="1043" t="str">
        <f t="shared" si="119"/>
        <v>n/a</v>
      </c>
      <c r="AV298" s="1043" t="str">
        <f t="shared" si="120"/>
        <v>n/a</v>
      </c>
      <c r="AW298" s="1043" t="str">
        <f t="shared" si="121"/>
        <v>n/a</v>
      </c>
      <c r="AX298" s="1043" t="str">
        <f t="shared" si="122"/>
        <v>n/a</v>
      </c>
      <c r="AY298" s="1043">
        <f t="shared" si="123"/>
        <v>26.9496707416147</v>
      </c>
      <c r="AZ298" s="1043">
        <f t="shared" si="124"/>
        <v>48.687632796659059</v>
      </c>
    </row>
    <row r="299" spans="1:52" ht="11.25" customHeight="1" x14ac:dyDescent="0.2">
      <c r="A299" s="461" t="s">
        <v>1251</v>
      </c>
      <c r="B299" s="820" t="s">
        <v>1252</v>
      </c>
      <c r="C299" s="581">
        <v>6.6</v>
      </c>
      <c r="D299" s="581">
        <v>6</v>
      </c>
      <c r="E299" s="581">
        <v>5.44</v>
      </c>
      <c r="F299" s="460">
        <v>4.12</v>
      </c>
      <c r="G299" s="586">
        <v>3.56</v>
      </c>
      <c r="H299" s="581">
        <v>2.76</v>
      </c>
      <c r="I299" s="581">
        <v>2.36</v>
      </c>
      <c r="J299" s="581">
        <v>1.88</v>
      </c>
      <c r="K299" s="581">
        <v>1.56</v>
      </c>
      <c r="L299" s="888"/>
      <c r="M299" s="581">
        <v>1.1599999999999999</v>
      </c>
      <c r="N299" s="459">
        <v>1.04</v>
      </c>
      <c r="O299" s="888"/>
      <c r="P299" s="472">
        <v>0.97199999999999998</v>
      </c>
      <c r="Q299" s="472">
        <v>0.92199999999999993</v>
      </c>
      <c r="R299" s="583">
        <v>0.9</v>
      </c>
      <c r="S299" s="587">
        <v>0.9</v>
      </c>
      <c r="T299" s="587">
        <v>0.67500000000000004</v>
      </c>
      <c r="U299" s="587">
        <v>0.4</v>
      </c>
      <c r="V299" s="587">
        <v>0.32500000000000001</v>
      </c>
      <c r="W299" s="587">
        <v>0.26</v>
      </c>
      <c r="X299" s="587">
        <v>0.21</v>
      </c>
      <c r="Y299" s="587">
        <v>0.17</v>
      </c>
      <c r="Z299" s="583">
        <v>0.16</v>
      </c>
      <c r="AA299" s="587">
        <v>0.11334</v>
      </c>
      <c r="AB299" s="584">
        <f t="shared" si="100"/>
        <v>42.487339999999989</v>
      </c>
      <c r="AC299" s="1043">
        <f t="shared" si="101"/>
        <v>9.9999999999999858</v>
      </c>
      <c r="AD299" s="1043">
        <f t="shared" si="102"/>
        <v>10.294117647058808</v>
      </c>
      <c r="AE299" s="1043">
        <f t="shared" si="103"/>
        <v>32.038834951456316</v>
      </c>
      <c r="AF299" s="1043">
        <f t="shared" si="104"/>
        <v>15.730337078651679</v>
      </c>
      <c r="AG299" s="1043">
        <f t="shared" si="105"/>
        <v>28.98550724637683</v>
      </c>
      <c r="AH299" s="1043">
        <f t="shared" si="106"/>
        <v>16.949152542372879</v>
      </c>
      <c r="AI299" s="1043">
        <f t="shared" si="107"/>
        <v>25.531914893617014</v>
      </c>
      <c r="AJ299" s="1043">
        <f t="shared" si="108"/>
        <v>20.512820512820507</v>
      </c>
      <c r="AK299" s="1043">
        <f t="shared" si="109"/>
        <v>34.48275862068968</v>
      </c>
      <c r="AL299" s="1043">
        <f t="shared" si="110"/>
        <v>11.538461538461519</v>
      </c>
      <c r="AM299" s="1043">
        <f t="shared" si="111"/>
        <v>6.9958847736625529</v>
      </c>
      <c r="AN299" s="1043">
        <f t="shared" si="112"/>
        <v>5.4229934924078238</v>
      </c>
      <c r="AO299" s="1043">
        <f t="shared" si="113"/>
        <v>2.4444444444444269</v>
      </c>
      <c r="AP299" s="1043">
        <f t="shared" si="114"/>
        <v>0</v>
      </c>
      <c r="AQ299" s="1043">
        <f t="shared" si="115"/>
        <v>33.333333333333329</v>
      </c>
      <c r="AR299" s="1043">
        <f t="shared" si="116"/>
        <v>68.75</v>
      </c>
      <c r="AS299" s="1043">
        <f t="shared" si="117"/>
        <v>23.076923076923084</v>
      </c>
      <c r="AT299" s="1043">
        <f t="shared" si="118"/>
        <v>25</v>
      </c>
      <c r="AU299" s="1043">
        <f t="shared" si="119"/>
        <v>23.809523809523814</v>
      </c>
      <c r="AV299" s="1043">
        <f t="shared" si="120"/>
        <v>23.529411764705866</v>
      </c>
      <c r="AW299" s="1043">
        <f t="shared" si="121"/>
        <v>6.25</v>
      </c>
      <c r="AX299" s="1043">
        <f t="shared" si="122"/>
        <v>41.168166578436562</v>
      </c>
      <c r="AY299" s="1043">
        <f t="shared" si="123"/>
        <v>21.17475392295194</v>
      </c>
      <c r="AZ299" s="1043">
        <f t="shared" si="124"/>
        <v>15.541022659037505</v>
      </c>
    </row>
    <row r="300" spans="1:52" ht="11.25" customHeight="1" x14ac:dyDescent="0.2">
      <c r="A300" s="54" t="s">
        <v>4049</v>
      </c>
      <c r="B300" s="468" t="s">
        <v>4050</v>
      </c>
      <c r="C300" s="581">
        <v>0.17</v>
      </c>
      <c r="D300" s="581">
        <v>0.16</v>
      </c>
      <c r="E300" s="581">
        <v>0.14000000000000001</v>
      </c>
      <c r="F300" s="460">
        <v>0.1048</v>
      </c>
      <c r="G300" s="1138">
        <v>9.7299999999999998E-2</v>
      </c>
      <c r="H300" s="950">
        <v>8.2000000000000003E-2</v>
      </c>
      <c r="I300" s="950">
        <v>7.1599999999999997E-2</v>
      </c>
      <c r="J300" s="950">
        <v>6.1400000000000003E-2</v>
      </c>
      <c r="K300" s="950">
        <v>5.33E-2</v>
      </c>
      <c r="L300" s="1088" t="s">
        <v>89</v>
      </c>
      <c r="M300" s="950">
        <v>4.4299999999999999E-2</v>
      </c>
      <c r="N300" s="1089">
        <v>3.5400000000000001E-2</v>
      </c>
      <c r="O300" s="1088"/>
      <c r="P300" s="1090">
        <v>2.8299999999999999E-2</v>
      </c>
      <c r="Q300" s="1090">
        <v>2.52E-2</v>
      </c>
      <c r="R300" s="797">
        <v>2.1000000000000001E-2</v>
      </c>
      <c r="S300" s="1091">
        <v>1.6799999999999999E-2</v>
      </c>
      <c r="T300" s="797">
        <v>1.6799999999999999E-2</v>
      </c>
      <c r="U300" s="1091">
        <v>1.04E-2</v>
      </c>
      <c r="V300" s="797">
        <v>1.04E-2</v>
      </c>
      <c r="W300" s="1091">
        <v>1.04E-2</v>
      </c>
      <c r="X300" s="797">
        <v>1.04E-2</v>
      </c>
      <c r="Y300" s="797">
        <v>1.04E-2</v>
      </c>
      <c r="Z300" s="797">
        <v>1.04E-2</v>
      </c>
      <c r="AA300" s="797">
        <v>1.04E-2</v>
      </c>
      <c r="AB300" s="584">
        <f t="shared" si="100"/>
        <v>1.2009999999999994</v>
      </c>
      <c r="AC300" s="1043">
        <f t="shared" si="101"/>
        <v>6.25</v>
      </c>
      <c r="AD300" s="1043">
        <f t="shared" si="102"/>
        <v>14.285714285714279</v>
      </c>
      <c r="AE300" s="1043">
        <f t="shared" si="103"/>
        <v>33.587786259542</v>
      </c>
      <c r="AF300" s="1043">
        <f t="shared" si="104"/>
        <v>7.7081192189105918</v>
      </c>
      <c r="AG300" s="1043">
        <f t="shared" si="105"/>
        <v>18.658536585365848</v>
      </c>
      <c r="AH300" s="1043">
        <f t="shared" si="106"/>
        <v>14.525139664804488</v>
      </c>
      <c r="AI300" s="1043">
        <f t="shared" si="107"/>
        <v>16.612377850162851</v>
      </c>
      <c r="AJ300" s="1043">
        <f t="shared" si="108"/>
        <v>15.196998123827399</v>
      </c>
      <c r="AK300" s="1043">
        <f t="shared" si="109"/>
        <v>20.316027088036126</v>
      </c>
      <c r="AL300" s="1043">
        <f t="shared" si="110"/>
        <v>25.141242937853093</v>
      </c>
      <c r="AM300" s="1043">
        <f t="shared" si="111"/>
        <v>25.088339222614842</v>
      </c>
      <c r="AN300" s="1043">
        <f t="shared" si="112"/>
        <v>12.301587301587302</v>
      </c>
      <c r="AO300" s="1043">
        <f t="shared" si="113"/>
        <v>19.999999999999996</v>
      </c>
      <c r="AP300" s="1043">
        <f t="shared" si="114"/>
        <v>25.000000000000021</v>
      </c>
      <c r="AQ300" s="1043">
        <f t="shared" si="115"/>
        <v>0</v>
      </c>
      <c r="AR300" s="1043">
        <f t="shared" si="116"/>
        <v>61.53846153846154</v>
      </c>
      <c r="AS300" s="1043">
        <f t="shared" si="117"/>
        <v>0</v>
      </c>
      <c r="AT300" s="1043">
        <f t="shared" si="118"/>
        <v>0</v>
      </c>
      <c r="AU300" s="1043">
        <f t="shared" si="119"/>
        <v>0</v>
      </c>
      <c r="AV300" s="1043">
        <f t="shared" si="120"/>
        <v>0</v>
      </c>
      <c r="AW300" s="1043">
        <f t="shared" si="121"/>
        <v>0</v>
      </c>
      <c r="AX300" s="1043">
        <f t="shared" si="122"/>
        <v>0</v>
      </c>
      <c r="AY300" s="1043">
        <f t="shared" si="123"/>
        <v>14.37319682167638</v>
      </c>
      <c r="AZ300" s="1043">
        <f t="shared" si="124"/>
        <v>14.783106422426231</v>
      </c>
    </row>
    <row r="301" spans="1:52" ht="11.25" customHeight="1" x14ac:dyDescent="0.2">
      <c r="A301" s="540" t="s">
        <v>4540</v>
      </c>
      <c r="B301" s="820" t="s">
        <v>4533</v>
      </c>
      <c r="C301" s="581">
        <v>1.9142999999999999</v>
      </c>
      <c r="D301" s="581">
        <v>1.7347999999999999</v>
      </c>
      <c r="E301" s="581">
        <v>1.5615999999999999</v>
      </c>
      <c r="F301" s="460">
        <v>1.3578000000000001</v>
      </c>
      <c r="G301" s="586">
        <v>0.58099999999999996</v>
      </c>
      <c r="H301" s="498">
        <v>0</v>
      </c>
      <c r="I301" s="498">
        <v>0</v>
      </c>
      <c r="J301" s="498">
        <v>0</v>
      </c>
      <c r="K301" s="498">
        <v>0</v>
      </c>
      <c r="L301" s="1004"/>
      <c r="M301" s="498">
        <v>0</v>
      </c>
      <c r="N301" s="501">
        <v>0</v>
      </c>
      <c r="O301" s="517"/>
      <c r="P301" s="985">
        <v>0</v>
      </c>
      <c r="Q301" s="985">
        <v>0</v>
      </c>
      <c r="R301" s="499">
        <v>0</v>
      </c>
      <c r="S301" s="499">
        <v>0</v>
      </c>
      <c r="T301" s="499">
        <v>0</v>
      </c>
      <c r="U301" s="499">
        <v>0</v>
      </c>
      <c r="V301" s="499">
        <v>0</v>
      </c>
      <c r="W301" s="499">
        <v>0</v>
      </c>
      <c r="X301" s="499">
        <v>0</v>
      </c>
      <c r="Y301" s="499">
        <v>0</v>
      </c>
      <c r="Z301" s="499">
        <v>0</v>
      </c>
      <c r="AA301" s="499">
        <v>0</v>
      </c>
      <c r="AB301" s="584">
        <f t="shared" si="100"/>
        <v>7.1494999999999997</v>
      </c>
      <c r="AC301" s="1043">
        <f t="shared" si="101"/>
        <v>10.347014065021899</v>
      </c>
      <c r="AD301" s="1043">
        <f t="shared" si="102"/>
        <v>11.091188524590168</v>
      </c>
      <c r="AE301" s="1043">
        <f t="shared" si="103"/>
        <v>15.009574311386054</v>
      </c>
      <c r="AF301" s="1043">
        <f t="shared" si="104"/>
        <v>133.70051635111881</v>
      </c>
      <c r="AG301" s="1043" t="str">
        <f t="shared" si="105"/>
        <v>n/a</v>
      </c>
      <c r="AH301" s="1043" t="str">
        <f t="shared" si="106"/>
        <v>n/a</v>
      </c>
      <c r="AI301" s="1043" t="str">
        <f t="shared" si="107"/>
        <v>n/a</v>
      </c>
      <c r="AJ301" s="1043" t="str">
        <f t="shared" si="108"/>
        <v>n/a</v>
      </c>
      <c r="AK301" s="1043" t="str">
        <f t="shared" si="109"/>
        <v>n/a</v>
      </c>
      <c r="AL301" s="1043" t="str">
        <f t="shared" si="110"/>
        <v>n/a</v>
      </c>
      <c r="AM301" s="1043" t="str">
        <f t="shared" si="111"/>
        <v>n/a</v>
      </c>
      <c r="AN301" s="1043" t="str">
        <f t="shared" si="112"/>
        <v>n/a</v>
      </c>
      <c r="AO301" s="1043" t="str">
        <f t="shared" si="113"/>
        <v>n/a</v>
      </c>
      <c r="AP301" s="1043" t="str">
        <f t="shared" si="114"/>
        <v>n/a</v>
      </c>
      <c r="AQ301" s="1043" t="str">
        <f t="shared" si="115"/>
        <v>n/a</v>
      </c>
      <c r="AR301" s="1043" t="str">
        <f t="shared" si="116"/>
        <v>n/a</v>
      </c>
      <c r="AS301" s="1043" t="str">
        <f t="shared" si="117"/>
        <v>n/a</v>
      </c>
      <c r="AT301" s="1043" t="str">
        <f t="shared" si="118"/>
        <v>n/a</v>
      </c>
      <c r="AU301" s="1043" t="str">
        <f t="shared" si="119"/>
        <v>n/a</v>
      </c>
      <c r="AV301" s="1043" t="str">
        <f t="shared" si="120"/>
        <v>n/a</v>
      </c>
      <c r="AW301" s="1043" t="str">
        <f t="shared" si="121"/>
        <v>n/a</v>
      </c>
      <c r="AX301" s="1043" t="str">
        <f t="shared" si="122"/>
        <v>n/a</v>
      </c>
      <c r="AY301" s="1043">
        <f t="shared" si="123"/>
        <v>42.537073313029232</v>
      </c>
      <c r="AZ301" s="1043">
        <f t="shared" si="124"/>
        <v>60.81003242986165</v>
      </c>
    </row>
    <row r="302" spans="1:52" ht="11.25" customHeight="1" x14ac:dyDescent="0.2">
      <c r="A302" s="461" t="s">
        <v>4064</v>
      </c>
      <c r="B302" s="820" t="s">
        <v>3770</v>
      </c>
      <c r="C302" s="581">
        <v>0.36499999999999999</v>
      </c>
      <c r="D302" s="581">
        <v>0.32500000000000001</v>
      </c>
      <c r="E302" s="581">
        <v>0.3</v>
      </c>
      <c r="F302" s="460">
        <v>0.26</v>
      </c>
      <c r="G302" s="1061">
        <v>0.21</v>
      </c>
      <c r="H302" s="590">
        <v>0.17</v>
      </c>
      <c r="I302" s="590">
        <v>0.15</v>
      </c>
      <c r="J302" s="590">
        <v>0.13</v>
      </c>
      <c r="K302" s="605">
        <v>0.12</v>
      </c>
      <c r="L302" s="483">
        <v>0</v>
      </c>
      <c r="M302" s="605">
        <v>0.12</v>
      </c>
      <c r="N302" s="1063">
        <v>0.12</v>
      </c>
      <c r="O302" s="483">
        <v>0</v>
      </c>
      <c r="P302" s="1064">
        <v>0.12</v>
      </c>
      <c r="Q302" s="1064">
        <v>0.12</v>
      </c>
      <c r="R302" s="964">
        <v>0.12</v>
      </c>
      <c r="S302" s="964">
        <v>0.12</v>
      </c>
      <c r="T302" s="797">
        <v>0.12</v>
      </c>
      <c r="U302" s="797">
        <v>0.05</v>
      </c>
      <c r="V302" s="499">
        <v>0</v>
      </c>
      <c r="W302" s="499">
        <v>0</v>
      </c>
      <c r="X302" s="499">
        <v>0</v>
      </c>
      <c r="Y302" s="499">
        <v>0</v>
      </c>
      <c r="Z302" s="499">
        <v>0</v>
      </c>
      <c r="AA302" s="499">
        <v>0</v>
      </c>
      <c r="AB302" s="584">
        <f t="shared" si="100"/>
        <v>2.9200000000000004</v>
      </c>
      <c r="AC302" s="1043">
        <f t="shared" si="101"/>
        <v>12.307692307692308</v>
      </c>
      <c r="AD302" s="1043">
        <f t="shared" si="102"/>
        <v>8.3333333333333481</v>
      </c>
      <c r="AE302" s="1043">
        <f t="shared" si="103"/>
        <v>15.384615384615374</v>
      </c>
      <c r="AF302" s="1043">
        <f t="shared" si="104"/>
        <v>23.809523809523814</v>
      </c>
      <c r="AG302" s="1043">
        <f t="shared" si="105"/>
        <v>23.529411764705866</v>
      </c>
      <c r="AH302" s="1043">
        <f t="shared" si="106"/>
        <v>13.333333333333353</v>
      </c>
      <c r="AI302" s="1043">
        <f t="shared" si="107"/>
        <v>15.384615384615374</v>
      </c>
      <c r="AJ302" s="1043">
        <f t="shared" si="108"/>
        <v>8.3333333333333481</v>
      </c>
      <c r="AK302" s="1043">
        <f t="shared" si="109"/>
        <v>0</v>
      </c>
      <c r="AL302" s="1043">
        <f t="shared" si="110"/>
        <v>0</v>
      </c>
      <c r="AM302" s="1043">
        <f t="shared" si="111"/>
        <v>0</v>
      </c>
      <c r="AN302" s="1043">
        <f t="shared" si="112"/>
        <v>0</v>
      </c>
      <c r="AO302" s="1043">
        <f t="shared" si="113"/>
        <v>0</v>
      </c>
      <c r="AP302" s="1043">
        <f t="shared" si="114"/>
        <v>0</v>
      </c>
      <c r="AQ302" s="1043">
        <f t="shared" si="115"/>
        <v>0</v>
      </c>
      <c r="AR302" s="1043">
        <f t="shared" si="116"/>
        <v>140</v>
      </c>
      <c r="AS302" s="1043" t="str">
        <f t="shared" si="117"/>
        <v>n/a</v>
      </c>
      <c r="AT302" s="1043" t="str">
        <f t="shared" si="118"/>
        <v>n/a</v>
      </c>
      <c r="AU302" s="1043" t="str">
        <f t="shared" si="119"/>
        <v>n/a</v>
      </c>
      <c r="AV302" s="1043" t="str">
        <f t="shared" si="120"/>
        <v>n/a</v>
      </c>
      <c r="AW302" s="1043" t="str">
        <f t="shared" si="121"/>
        <v>n/a</v>
      </c>
      <c r="AX302" s="1043" t="str">
        <f t="shared" si="122"/>
        <v>n/a</v>
      </c>
      <c r="AY302" s="1043">
        <f t="shared" si="123"/>
        <v>16.27599116569705</v>
      </c>
      <c r="AZ302" s="1043">
        <f t="shared" si="124"/>
        <v>34.08178317409304</v>
      </c>
    </row>
    <row r="303" spans="1:52" ht="11.25" customHeight="1" x14ac:dyDescent="0.2">
      <c r="A303" s="461" t="s">
        <v>1240</v>
      </c>
      <c r="B303" s="820" t="s">
        <v>1241</v>
      </c>
      <c r="C303" s="581">
        <v>0.81</v>
      </c>
      <c r="D303" s="581">
        <v>0.8</v>
      </c>
      <c r="E303" s="581">
        <v>0.74</v>
      </c>
      <c r="F303" s="460">
        <v>0.72</v>
      </c>
      <c r="G303" s="454">
        <v>0.51</v>
      </c>
      <c r="H303" s="581">
        <v>0.47</v>
      </c>
      <c r="I303" s="581">
        <v>0.43</v>
      </c>
      <c r="J303" s="581">
        <v>0.34</v>
      </c>
      <c r="K303" s="463">
        <v>0.32</v>
      </c>
      <c r="L303" s="888"/>
      <c r="M303" s="581">
        <v>0.3</v>
      </c>
      <c r="N303" s="459">
        <v>0.13</v>
      </c>
      <c r="O303" s="888"/>
      <c r="P303" s="582">
        <v>0</v>
      </c>
      <c r="Q303" s="582">
        <v>0.1</v>
      </c>
      <c r="R303" s="583">
        <v>0.77</v>
      </c>
      <c r="S303" s="587">
        <v>0.84</v>
      </c>
      <c r="T303" s="587">
        <v>0.79</v>
      </c>
      <c r="U303" s="587">
        <v>0.71</v>
      </c>
      <c r="V303" s="587">
        <v>0.63</v>
      </c>
      <c r="W303" s="587">
        <v>0.55000000000000004</v>
      </c>
      <c r="X303" s="587">
        <v>0.47</v>
      </c>
      <c r="Y303" s="587">
        <v>0.39</v>
      </c>
      <c r="Z303" s="587">
        <v>0.30499999999999999</v>
      </c>
      <c r="AA303" s="583">
        <v>0.28000000000000003</v>
      </c>
      <c r="AB303" s="584">
        <f t="shared" si="100"/>
        <v>11.405000000000003</v>
      </c>
      <c r="AC303" s="1043">
        <f t="shared" si="101"/>
        <v>1.2499999999999956</v>
      </c>
      <c r="AD303" s="1043">
        <f t="shared" si="102"/>
        <v>8.1081081081081141</v>
      </c>
      <c r="AE303" s="1043">
        <f t="shared" si="103"/>
        <v>2.7777777777777901</v>
      </c>
      <c r="AF303" s="1043">
        <f t="shared" si="104"/>
        <v>41.176470588235283</v>
      </c>
      <c r="AG303" s="1043">
        <f t="shared" si="105"/>
        <v>8.5106382978723527</v>
      </c>
      <c r="AH303" s="1043">
        <f t="shared" si="106"/>
        <v>9.302325581395344</v>
      </c>
      <c r="AI303" s="1043">
        <f t="shared" si="107"/>
        <v>26.470588235294112</v>
      </c>
      <c r="AJ303" s="1043">
        <f t="shared" si="108"/>
        <v>6.25</v>
      </c>
      <c r="AK303" s="1043">
        <f t="shared" si="109"/>
        <v>6.6666666666666652</v>
      </c>
      <c r="AL303" s="1043">
        <f t="shared" si="110"/>
        <v>130.76923076923075</v>
      </c>
      <c r="AM303" s="1043" t="str">
        <f t="shared" si="111"/>
        <v>n/a</v>
      </c>
      <c r="AN303" s="1043">
        <f t="shared" si="112"/>
        <v>-100</v>
      </c>
      <c r="AO303" s="1043">
        <f t="shared" si="113"/>
        <v>-87.012987012987011</v>
      </c>
      <c r="AP303" s="1043">
        <f t="shared" si="114"/>
        <v>-8.333333333333325</v>
      </c>
      <c r="AQ303" s="1043">
        <f t="shared" si="115"/>
        <v>6.3291139240506222</v>
      </c>
      <c r="AR303" s="1043">
        <f t="shared" si="116"/>
        <v>11.267605633802823</v>
      </c>
      <c r="AS303" s="1043">
        <f t="shared" si="117"/>
        <v>12.698412698412698</v>
      </c>
      <c r="AT303" s="1043">
        <f t="shared" si="118"/>
        <v>14.545454545454529</v>
      </c>
      <c r="AU303" s="1043">
        <f t="shared" si="119"/>
        <v>17.021276595744705</v>
      </c>
      <c r="AV303" s="1043">
        <f t="shared" si="120"/>
        <v>20.512820512820507</v>
      </c>
      <c r="AW303" s="1043">
        <f t="shared" si="121"/>
        <v>27.868852459016402</v>
      </c>
      <c r="AX303" s="1043">
        <f t="shared" si="122"/>
        <v>8.9285714285714199</v>
      </c>
      <c r="AY303" s="1043">
        <f t="shared" si="123"/>
        <v>7.862266356006371</v>
      </c>
      <c r="AZ303" s="1043">
        <f t="shared" si="124"/>
        <v>43.739907201715305</v>
      </c>
    </row>
    <row r="304" spans="1:52" ht="11.25" customHeight="1" x14ac:dyDescent="0.2">
      <c r="A304" s="588" t="s">
        <v>608</v>
      </c>
      <c r="B304" s="468" t="s">
        <v>609</v>
      </c>
      <c r="C304" s="581">
        <v>0.86250000000000004</v>
      </c>
      <c r="D304" s="581">
        <v>0.85250000000000004</v>
      </c>
      <c r="E304" s="581">
        <v>0.84250000000000003</v>
      </c>
      <c r="F304" s="460">
        <v>0.83099999999999996</v>
      </c>
      <c r="G304" s="481">
        <v>0.82250000000000001</v>
      </c>
      <c r="H304" s="474">
        <v>0.8125</v>
      </c>
      <c r="I304" s="474">
        <v>0.80249999999999999</v>
      </c>
      <c r="J304" s="474">
        <v>0.79249999999999998</v>
      </c>
      <c r="K304" s="474">
        <v>0.78249999999999997</v>
      </c>
      <c r="L304" s="963"/>
      <c r="M304" s="474">
        <v>0.77249999999999996</v>
      </c>
      <c r="N304" s="470">
        <v>0.76249999999999996</v>
      </c>
      <c r="O304" s="963"/>
      <c r="P304" s="486">
        <v>0.75249999999999995</v>
      </c>
      <c r="Q304" s="486">
        <v>0.74250000000000005</v>
      </c>
      <c r="R304" s="476">
        <v>0.55000000000000004</v>
      </c>
      <c r="S304" s="477">
        <v>0</v>
      </c>
      <c r="T304" s="477">
        <v>0</v>
      </c>
      <c r="U304" s="477">
        <v>0</v>
      </c>
      <c r="V304" s="477">
        <v>0</v>
      </c>
      <c r="W304" s="477">
        <v>0</v>
      </c>
      <c r="X304" s="477">
        <v>0</v>
      </c>
      <c r="Y304" s="477">
        <v>0</v>
      </c>
      <c r="Z304" s="477">
        <v>0</v>
      </c>
      <c r="AA304" s="477">
        <v>0</v>
      </c>
      <c r="AB304" s="584">
        <f t="shared" si="100"/>
        <v>10.981</v>
      </c>
      <c r="AC304" s="1043">
        <f t="shared" si="101"/>
        <v>1.1730205278592365</v>
      </c>
      <c r="AD304" s="1043">
        <f t="shared" si="102"/>
        <v>1.1869436201780381</v>
      </c>
      <c r="AE304" s="1043">
        <f t="shared" si="103"/>
        <v>1.3838748495788256</v>
      </c>
      <c r="AF304" s="1043">
        <f t="shared" si="104"/>
        <v>1.0334346504559111</v>
      </c>
      <c r="AG304" s="1043">
        <f t="shared" si="105"/>
        <v>1.2307692307692353</v>
      </c>
      <c r="AH304" s="1043">
        <f t="shared" si="106"/>
        <v>1.2461059190031154</v>
      </c>
      <c r="AI304" s="1043">
        <f t="shared" si="107"/>
        <v>1.2618296529968376</v>
      </c>
      <c r="AJ304" s="1043">
        <f t="shared" si="108"/>
        <v>1.2779552715654896</v>
      </c>
      <c r="AK304" s="1043">
        <f t="shared" si="109"/>
        <v>1.2944983818770295</v>
      </c>
      <c r="AL304" s="1043">
        <f t="shared" si="110"/>
        <v>1.3114754098360715</v>
      </c>
      <c r="AM304" s="1043">
        <f t="shared" si="111"/>
        <v>1.3289036544850585</v>
      </c>
      <c r="AN304" s="1043">
        <f t="shared" si="112"/>
        <v>1.3468013468013407</v>
      </c>
      <c r="AO304" s="1043">
        <f t="shared" si="113"/>
        <v>35.000000000000007</v>
      </c>
      <c r="AP304" s="1043" t="str">
        <f t="shared" si="114"/>
        <v>n/a</v>
      </c>
      <c r="AQ304" s="1043" t="str">
        <f t="shared" si="115"/>
        <v>n/a</v>
      </c>
      <c r="AR304" s="1043" t="str">
        <f t="shared" si="116"/>
        <v>n/a</v>
      </c>
      <c r="AS304" s="1043" t="str">
        <f t="shared" si="117"/>
        <v>n/a</v>
      </c>
      <c r="AT304" s="1043" t="str">
        <f t="shared" si="118"/>
        <v>n/a</v>
      </c>
      <c r="AU304" s="1043" t="str">
        <f t="shared" si="119"/>
        <v>n/a</v>
      </c>
      <c r="AV304" s="1043" t="str">
        <f t="shared" si="120"/>
        <v>n/a</v>
      </c>
      <c r="AW304" s="1043" t="str">
        <f t="shared" si="121"/>
        <v>n/a</v>
      </c>
      <c r="AX304" s="1043" t="str">
        <f t="shared" si="122"/>
        <v>n/a</v>
      </c>
      <c r="AY304" s="1043">
        <f t="shared" si="123"/>
        <v>3.8519701934927841</v>
      </c>
      <c r="AZ304" s="1043">
        <f t="shared" si="124"/>
        <v>9.3592496648774581</v>
      </c>
    </row>
    <row r="305" spans="1:52" ht="11.25" customHeight="1" x14ac:dyDescent="0.2">
      <c r="A305" s="461" t="s">
        <v>610</v>
      </c>
      <c r="B305" s="820" t="s">
        <v>611</v>
      </c>
      <c r="C305" s="581">
        <v>2</v>
      </c>
      <c r="D305" s="581">
        <v>1.71</v>
      </c>
      <c r="E305" s="581">
        <v>1.54</v>
      </c>
      <c r="F305" s="460">
        <v>1.39</v>
      </c>
      <c r="G305" s="460">
        <v>1.3</v>
      </c>
      <c r="H305" s="581">
        <v>1.22</v>
      </c>
      <c r="I305" s="581">
        <v>1.1399999999999999</v>
      </c>
      <c r="J305" s="581">
        <v>1.0900000000000001</v>
      </c>
      <c r="K305" s="581">
        <v>1.05</v>
      </c>
      <c r="L305" s="888"/>
      <c r="M305" s="581">
        <v>1.02</v>
      </c>
      <c r="N305" s="459">
        <v>0.98</v>
      </c>
      <c r="O305" s="888"/>
      <c r="P305" s="472">
        <v>0.92</v>
      </c>
      <c r="Q305" s="472">
        <v>0.85</v>
      </c>
      <c r="R305" s="587">
        <v>0.81</v>
      </c>
      <c r="S305" s="583">
        <v>0.8</v>
      </c>
      <c r="T305" s="583">
        <v>0.8</v>
      </c>
      <c r="U305" s="587">
        <v>0.77</v>
      </c>
      <c r="V305" s="587">
        <v>0.73</v>
      </c>
      <c r="W305" s="587">
        <v>0.7</v>
      </c>
      <c r="X305" s="587">
        <v>0.64</v>
      </c>
      <c r="Y305" s="587">
        <v>0.59</v>
      </c>
      <c r="Z305" s="587">
        <v>0.52</v>
      </c>
      <c r="AA305" s="587">
        <v>0.44</v>
      </c>
      <c r="AB305" s="584">
        <f t="shared" si="100"/>
        <v>23.01</v>
      </c>
      <c r="AC305" s="1043">
        <f t="shared" si="101"/>
        <v>16.959064327485372</v>
      </c>
      <c r="AD305" s="1043">
        <f t="shared" si="102"/>
        <v>11.038961038961027</v>
      </c>
      <c r="AE305" s="1043">
        <f t="shared" si="103"/>
        <v>10.791366906474821</v>
      </c>
      <c r="AF305" s="1043">
        <f t="shared" si="104"/>
        <v>6.9230769230769207</v>
      </c>
      <c r="AG305" s="1043">
        <f t="shared" si="105"/>
        <v>6.5573770491803351</v>
      </c>
      <c r="AH305" s="1043">
        <f t="shared" si="106"/>
        <v>7.0175438596491224</v>
      </c>
      <c r="AI305" s="1043">
        <f t="shared" si="107"/>
        <v>4.5871559633027248</v>
      </c>
      <c r="AJ305" s="1043">
        <f t="shared" si="108"/>
        <v>3.8095238095238182</v>
      </c>
      <c r="AK305" s="1043">
        <f t="shared" si="109"/>
        <v>2.941176470588247</v>
      </c>
      <c r="AL305" s="1043">
        <f t="shared" si="110"/>
        <v>4.081632653061229</v>
      </c>
      <c r="AM305" s="1043">
        <f t="shared" si="111"/>
        <v>6.5217391304347672</v>
      </c>
      <c r="AN305" s="1043">
        <f t="shared" si="112"/>
        <v>8.235294117647074</v>
      </c>
      <c r="AO305" s="1043">
        <f t="shared" si="113"/>
        <v>4.9382716049382713</v>
      </c>
      <c r="AP305" s="1043">
        <f t="shared" si="114"/>
        <v>1.2499999999999956</v>
      </c>
      <c r="AQ305" s="1043">
        <f t="shared" si="115"/>
        <v>0</v>
      </c>
      <c r="AR305" s="1043">
        <f t="shared" si="116"/>
        <v>3.8961038961039085</v>
      </c>
      <c r="AS305" s="1043">
        <f t="shared" si="117"/>
        <v>5.4794520547945202</v>
      </c>
      <c r="AT305" s="1043">
        <f t="shared" si="118"/>
        <v>4.2857142857142927</v>
      </c>
      <c r="AU305" s="1043">
        <f t="shared" si="119"/>
        <v>9.375</v>
      </c>
      <c r="AV305" s="1043">
        <f t="shared" si="120"/>
        <v>8.4745762711864394</v>
      </c>
      <c r="AW305" s="1043">
        <f t="shared" si="121"/>
        <v>13.461538461538458</v>
      </c>
      <c r="AX305" s="1043">
        <f t="shared" si="122"/>
        <v>18.181818181818187</v>
      </c>
      <c r="AY305" s="1043">
        <f t="shared" si="123"/>
        <v>7.2184721366127063</v>
      </c>
      <c r="AZ305" s="1043">
        <f t="shared" si="124"/>
        <v>4.6393534615650811</v>
      </c>
    </row>
    <row r="306" spans="1:52" ht="11.25" customHeight="1" x14ac:dyDescent="0.2">
      <c r="A306" s="821" t="s">
        <v>1231</v>
      </c>
      <c r="B306" s="820" t="s">
        <v>1232</v>
      </c>
      <c r="C306" s="581">
        <v>1.375</v>
      </c>
      <c r="D306" s="581">
        <v>1.2749999999999999</v>
      </c>
      <c r="E306" s="581">
        <v>1.2</v>
      </c>
      <c r="F306" s="460">
        <v>1.05</v>
      </c>
      <c r="G306" s="586">
        <v>0.92</v>
      </c>
      <c r="H306" s="581">
        <v>0.84</v>
      </c>
      <c r="I306" s="581">
        <v>0.75</v>
      </c>
      <c r="J306" s="581">
        <v>0.63</v>
      </c>
      <c r="K306" s="581">
        <v>0.45</v>
      </c>
      <c r="L306" s="888"/>
      <c r="M306" s="463">
        <v>0.4</v>
      </c>
      <c r="N306" s="459">
        <v>0.35</v>
      </c>
      <c r="O306" s="888"/>
      <c r="P306" s="582">
        <v>0.2</v>
      </c>
      <c r="Q306" s="582">
        <v>0.47</v>
      </c>
      <c r="R306" s="587">
        <v>2.12</v>
      </c>
      <c r="S306" s="587">
        <v>2</v>
      </c>
      <c r="T306" s="587">
        <v>1.5</v>
      </c>
      <c r="U306" s="587">
        <v>1.1599999999999999</v>
      </c>
      <c r="V306" s="587">
        <v>1.1200000000000001</v>
      </c>
      <c r="W306" s="587">
        <v>1.08</v>
      </c>
      <c r="X306" s="587">
        <v>1.04</v>
      </c>
      <c r="Y306" s="587">
        <v>1</v>
      </c>
      <c r="Z306" s="587">
        <v>0.96</v>
      </c>
      <c r="AA306" s="587">
        <v>0.9</v>
      </c>
      <c r="AB306" s="584">
        <f t="shared" si="100"/>
        <v>22.79</v>
      </c>
      <c r="AC306" s="1043">
        <f t="shared" si="101"/>
        <v>7.8431372549019773</v>
      </c>
      <c r="AD306" s="1043">
        <f t="shared" si="102"/>
        <v>6.25</v>
      </c>
      <c r="AE306" s="1043">
        <f t="shared" si="103"/>
        <v>14.285714285714279</v>
      </c>
      <c r="AF306" s="1043">
        <f t="shared" si="104"/>
        <v>14.130434782608692</v>
      </c>
      <c r="AG306" s="1043">
        <f t="shared" si="105"/>
        <v>9.5238095238095344</v>
      </c>
      <c r="AH306" s="1043">
        <f t="shared" si="106"/>
        <v>11.999999999999989</v>
      </c>
      <c r="AI306" s="1043">
        <f t="shared" si="107"/>
        <v>19.047619047619047</v>
      </c>
      <c r="AJ306" s="1043">
        <f t="shared" si="108"/>
        <v>39.999999999999993</v>
      </c>
      <c r="AK306" s="1043">
        <f t="shared" si="109"/>
        <v>12.5</v>
      </c>
      <c r="AL306" s="1043">
        <f t="shared" si="110"/>
        <v>14.285714285714302</v>
      </c>
      <c r="AM306" s="1043">
        <f t="shared" si="111"/>
        <v>74.999999999999972</v>
      </c>
      <c r="AN306" s="1043">
        <f t="shared" si="112"/>
        <v>-57.446808510638292</v>
      </c>
      <c r="AO306" s="1043">
        <f t="shared" si="113"/>
        <v>-77.830188679245282</v>
      </c>
      <c r="AP306" s="1043">
        <f t="shared" si="114"/>
        <v>6.0000000000000053</v>
      </c>
      <c r="AQ306" s="1043">
        <f t="shared" si="115"/>
        <v>33.333333333333329</v>
      </c>
      <c r="AR306" s="1043">
        <f t="shared" si="116"/>
        <v>29.31034482758621</v>
      </c>
      <c r="AS306" s="1043">
        <f t="shared" si="117"/>
        <v>3.5714285714285587</v>
      </c>
      <c r="AT306" s="1043">
        <f t="shared" si="118"/>
        <v>3.7037037037036979</v>
      </c>
      <c r="AU306" s="1043">
        <f t="shared" si="119"/>
        <v>3.8461538461538547</v>
      </c>
      <c r="AV306" s="1043">
        <f t="shared" si="120"/>
        <v>4.0000000000000036</v>
      </c>
      <c r="AW306" s="1043">
        <f t="shared" si="121"/>
        <v>4.1666666666666741</v>
      </c>
      <c r="AX306" s="1043">
        <f t="shared" si="122"/>
        <v>6.6666666666666652</v>
      </c>
      <c r="AY306" s="1043">
        <f t="shared" si="123"/>
        <v>8.3721695275465109</v>
      </c>
      <c r="AZ306" s="1043">
        <f t="shared" si="124"/>
        <v>29.7834054767015</v>
      </c>
    </row>
    <row r="307" spans="1:52" ht="11.25" customHeight="1" x14ac:dyDescent="0.2">
      <c r="A307" s="821" t="s">
        <v>1268</v>
      </c>
      <c r="B307" s="820" t="s">
        <v>1269</v>
      </c>
      <c r="C307" s="581">
        <v>4.5999999999999996</v>
      </c>
      <c r="D307" s="581">
        <v>4.2300000000000004</v>
      </c>
      <c r="E307" s="581">
        <v>3.61</v>
      </c>
      <c r="F307" s="460">
        <v>3.02</v>
      </c>
      <c r="G307" s="586">
        <v>2.5199999999999996</v>
      </c>
      <c r="H307" s="581">
        <v>2.1</v>
      </c>
      <c r="I307" s="581">
        <v>1.7</v>
      </c>
      <c r="J307" s="581">
        <v>1</v>
      </c>
      <c r="K307" s="581">
        <v>0.5</v>
      </c>
      <c r="L307" s="888"/>
      <c r="M307" s="581">
        <v>0.1</v>
      </c>
      <c r="N307" s="585">
        <v>0</v>
      </c>
      <c r="O307" s="888"/>
      <c r="P307" s="582">
        <v>0</v>
      </c>
      <c r="Q307" s="582">
        <v>0</v>
      </c>
      <c r="R307" s="583">
        <v>0</v>
      </c>
      <c r="S307" s="583">
        <v>0</v>
      </c>
      <c r="T307" s="583">
        <v>0</v>
      </c>
      <c r="U307" s="583">
        <v>0</v>
      </c>
      <c r="V307" s="583">
        <v>0</v>
      </c>
      <c r="W307" s="583">
        <v>0</v>
      </c>
      <c r="X307" s="583">
        <v>0</v>
      </c>
      <c r="Y307" s="583">
        <v>0</v>
      </c>
      <c r="Z307" s="583">
        <v>0</v>
      </c>
      <c r="AA307" s="583">
        <v>0</v>
      </c>
      <c r="AB307" s="584">
        <f t="shared" si="100"/>
        <v>23.38</v>
      </c>
      <c r="AC307" s="1043">
        <f t="shared" si="101"/>
        <v>8.7470449172576625</v>
      </c>
      <c r="AD307" s="1043">
        <f t="shared" si="102"/>
        <v>17.174515235457079</v>
      </c>
      <c r="AE307" s="1043">
        <f t="shared" si="103"/>
        <v>19.536423841059602</v>
      </c>
      <c r="AF307" s="1043">
        <f t="shared" si="104"/>
        <v>19.84126984126986</v>
      </c>
      <c r="AG307" s="1043">
        <f t="shared" si="105"/>
        <v>19.999999999999972</v>
      </c>
      <c r="AH307" s="1043">
        <f t="shared" si="106"/>
        <v>23.529411764705888</v>
      </c>
      <c r="AI307" s="1043">
        <f t="shared" si="107"/>
        <v>70</v>
      </c>
      <c r="AJ307" s="1043">
        <f t="shared" si="108"/>
        <v>100</v>
      </c>
      <c r="AK307" s="1043">
        <f t="shared" si="109"/>
        <v>400</v>
      </c>
      <c r="AL307" s="1043" t="str">
        <f t="shared" si="110"/>
        <v>n/a</v>
      </c>
      <c r="AM307" s="1043" t="str">
        <f t="shared" si="111"/>
        <v>n/a</v>
      </c>
      <c r="AN307" s="1043" t="str">
        <f t="shared" si="112"/>
        <v>n/a</v>
      </c>
      <c r="AO307" s="1043" t="str">
        <f t="shared" si="113"/>
        <v>n/a</v>
      </c>
      <c r="AP307" s="1043" t="str">
        <f t="shared" si="114"/>
        <v>n/a</v>
      </c>
      <c r="AQ307" s="1043" t="str">
        <f t="shared" si="115"/>
        <v>n/a</v>
      </c>
      <c r="AR307" s="1043" t="str">
        <f t="shared" si="116"/>
        <v>n/a</v>
      </c>
      <c r="AS307" s="1043" t="str">
        <f t="shared" si="117"/>
        <v>n/a</v>
      </c>
      <c r="AT307" s="1043" t="str">
        <f t="shared" si="118"/>
        <v>n/a</v>
      </c>
      <c r="AU307" s="1043" t="str">
        <f t="shared" si="119"/>
        <v>n/a</v>
      </c>
      <c r="AV307" s="1043" t="str">
        <f t="shared" si="120"/>
        <v>n/a</v>
      </c>
      <c r="AW307" s="1043" t="str">
        <f t="shared" si="121"/>
        <v>n/a</v>
      </c>
      <c r="AX307" s="1043" t="str">
        <f t="shared" si="122"/>
        <v>n/a</v>
      </c>
      <c r="AY307" s="1043">
        <f t="shared" si="123"/>
        <v>75.425407288861109</v>
      </c>
      <c r="AZ307" s="1043">
        <f t="shared" si="124"/>
        <v>125.39912641718588</v>
      </c>
    </row>
    <row r="308" spans="1:52" ht="11.25" customHeight="1" x14ac:dyDescent="0.2">
      <c r="A308" s="1016" t="s">
        <v>4627</v>
      </c>
      <c r="B308" s="805" t="s">
        <v>4626</v>
      </c>
      <c r="C308" s="581">
        <v>1.96</v>
      </c>
      <c r="D308" s="581">
        <v>1.92</v>
      </c>
      <c r="E308" s="581">
        <v>1.9</v>
      </c>
      <c r="F308" s="460">
        <v>1.85</v>
      </c>
      <c r="G308" s="586">
        <v>1.76</v>
      </c>
      <c r="H308" s="498">
        <v>1.7</v>
      </c>
      <c r="I308" s="498">
        <v>1.7</v>
      </c>
      <c r="J308" s="498">
        <v>1.7</v>
      </c>
      <c r="K308" s="498">
        <v>1.7</v>
      </c>
      <c r="L308" s="1004"/>
      <c r="M308" s="498">
        <v>1.7</v>
      </c>
      <c r="N308" s="501">
        <v>1.7</v>
      </c>
      <c r="O308" s="1004"/>
      <c r="P308" s="985">
        <v>1.7</v>
      </c>
      <c r="Q308" s="985">
        <v>1.7</v>
      </c>
      <c r="R308" s="499">
        <v>1.7</v>
      </c>
      <c r="S308" s="499">
        <v>1.7</v>
      </c>
      <c r="T308" s="499">
        <v>1.7</v>
      </c>
      <c r="U308" s="499">
        <v>1.7</v>
      </c>
      <c r="V308" s="499">
        <v>1.7</v>
      </c>
      <c r="W308" s="583">
        <v>1.8599999999999999</v>
      </c>
      <c r="X308" s="587">
        <v>2.34</v>
      </c>
      <c r="Y308" s="587">
        <v>2.3099999999999996</v>
      </c>
      <c r="Z308" s="587">
        <v>2.25</v>
      </c>
      <c r="AA308" s="587">
        <v>2.1900000000000004</v>
      </c>
      <c r="AB308" s="584">
        <f t="shared" si="100"/>
        <v>42.44</v>
      </c>
      <c r="AC308" s="1043">
        <f t="shared" si="101"/>
        <v>2.0833333333333259</v>
      </c>
      <c r="AD308" s="1043">
        <f t="shared" si="102"/>
        <v>1.0526315789473717</v>
      </c>
      <c r="AE308" s="1043">
        <f t="shared" si="103"/>
        <v>2.7027027027026973</v>
      </c>
      <c r="AF308" s="1043">
        <f t="shared" si="104"/>
        <v>5.1136363636363757</v>
      </c>
      <c r="AG308" s="1043">
        <f t="shared" si="105"/>
        <v>3.529411764705892</v>
      </c>
      <c r="AH308" s="1043">
        <f t="shared" si="106"/>
        <v>0</v>
      </c>
      <c r="AI308" s="1043">
        <f t="shared" si="107"/>
        <v>0</v>
      </c>
      <c r="AJ308" s="1043">
        <f t="shared" si="108"/>
        <v>0</v>
      </c>
      <c r="AK308" s="1043">
        <f t="shared" si="109"/>
        <v>0</v>
      </c>
      <c r="AL308" s="1043">
        <f t="shared" si="110"/>
        <v>0</v>
      </c>
      <c r="AM308" s="1043">
        <f t="shared" si="111"/>
        <v>0</v>
      </c>
      <c r="AN308" s="1043">
        <f t="shared" si="112"/>
        <v>0</v>
      </c>
      <c r="AO308" s="1043">
        <f t="shared" si="113"/>
        <v>0</v>
      </c>
      <c r="AP308" s="1043">
        <f t="shared" si="114"/>
        <v>0</v>
      </c>
      <c r="AQ308" s="1043">
        <f t="shared" si="115"/>
        <v>0</v>
      </c>
      <c r="AR308" s="1043">
        <f t="shared" si="116"/>
        <v>0</v>
      </c>
      <c r="AS308" s="1043">
        <f t="shared" si="117"/>
        <v>0</v>
      </c>
      <c r="AT308" s="1043">
        <f t="shared" si="118"/>
        <v>-8.602150537634401</v>
      </c>
      <c r="AU308" s="1043">
        <f t="shared" si="119"/>
        <v>-20.512820512820518</v>
      </c>
      <c r="AV308" s="1043">
        <f t="shared" si="120"/>
        <v>1.2987012987013102</v>
      </c>
      <c r="AW308" s="1043">
        <f t="shared" si="121"/>
        <v>2.6666666666666394</v>
      </c>
      <c r="AX308" s="1043">
        <f t="shared" si="122"/>
        <v>2.739726027397249</v>
      </c>
      <c r="AY308" s="1043">
        <f t="shared" si="123"/>
        <v>-0.36037096883472991</v>
      </c>
      <c r="AZ308" s="1043">
        <f t="shared" si="124"/>
        <v>5.1620339851986179</v>
      </c>
    </row>
    <row r="309" spans="1:52" ht="11.25" customHeight="1" x14ac:dyDescent="0.2">
      <c r="A309" s="448" t="s">
        <v>1237</v>
      </c>
      <c r="B309" s="820" t="s">
        <v>1238</v>
      </c>
      <c r="C309" s="581">
        <v>2.4510000000000001</v>
      </c>
      <c r="D309" s="581">
        <v>2.23</v>
      </c>
      <c r="E309" s="581">
        <v>2.0331000000000001</v>
      </c>
      <c r="F309" s="460">
        <v>1.8493999999999999</v>
      </c>
      <c r="G309" s="584">
        <v>1.6813</v>
      </c>
      <c r="H309" s="581">
        <v>1.5427000000000002</v>
      </c>
      <c r="I309" s="581">
        <v>1.4719</v>
      </c>
      <c r="J309" s="581">
        <v>1.4188000000000001</v>
      </c>
      <c r="K309" s="581">
        <v>1.3028999999999999</v>
      </c>
      <c r="L309" s="888"/>
      <c r="M309" s="463">
        <v>1.2867999999999999</v>
      </c>
      <c r="N309" s="585">
        <v>1.2867999999999999</v>
      </c>
      <c r="O309" s="888"/>
      <c r="P309" s="490">
        <v>1.2867999999999999</v>
      </c>
      <c r="Q309" s="472">
        <v>1.2805</v>
      </c>
      <c r="R309" s="587">
        <v>1.2329000000000001</v>
      </c>
      <c r="S309" s="587">
        <v>1.0946</v>
      </c>
      <c r="T309" s="587">
        <v>0.91700000000000004</v>
      </c>
      <c r="U309" s="587">
        <v>0.69299999999999995</v>
      </c>
      <c r="V309" s="587">
        <v>0.43930999999999998</v>
      </c>
      <c r="W309" s="587">
        <v>0.31900000000000001</v>
      </c>
      <c r="X309" s="587">
        <v>0.26693</v>
      </c>
      <c r="Y309" s="587">
        <v>0.23305999999999999</v>
      </c>
      <c r="Z309" s="587">
        <v>0.2248</v>
      </c>
      <c r="AA309" s="587">
        <v>0.13685999999999998</v>
      </c>
      <c r="AB309" s="584">
        <f t="shared" si="100"/>
        <v>26.679459999999995</v>
      </c>
      <c r="AC309" s="1043">
        <f t="shared" si="101"/>
        <v>9.9103139013452903</v>
      </c>
      <c r="AD309" s="1043">
        <f t="shared" si="102"/>
        <v>9.6847179184496479</v>
      </c>
      <c r="AE309" s="1043">
        <f t="shared" si="103"/>
        <v>9.932951227425125</v>
      </c>
      <c r="AF309" s="1043">
        <f t="shared" si="104"/>
        <v>9.9982156664485835</v>
      </c>
      <c r="AG309" s="1043">
        <f t="shared" si="105"/>
        <v>8.9842483956699137</v>
      </c>
      <c r="AH309" s="1043">
        <f t="shared" si="106"/>
        <v>4.8101093824308938</v>
      </c>
      <c r="AI309" s="1043">
        <f t="shared" si="107"/>
        <v>3.7425993797575385</v>
      </c>
      <c r="AJ309" s="1043">
        <f t="shared" si="108"/>
        <v>8.8955407168623815</v>
      </c>
      <c r="AK309" s="1043">
        <f t="shared" si="109"/>
        <v>1.251165682312716</v>
      </c>
      <c r="AL309" s="1043">
        <f t="shared" si="110"/>
        <v>0</v>
      </c>
      <c r="AM309" s="1043">
        <f t="shared" si="111"/>
        <v>0</v>
      </c>
      <c r="AN309" s="1043">
        <f t="shared" si="112"/>
        <v>0.49199531433032906</v>
      </c>
      <c r="AO309" s="1043">
        <f t="shared" si="113"/>
        <v>3.8608159623651384</v>
      </c>
      <c r="AP309" s="1043">
        <f t="shared" si="114"/>
        <v>12.634752420975715</v>
      </c>
      <c r="AQ309" s="1043">
        <f t="shared" si="115"/>
        <v>19.367502726281359</v>
      </c>
      <c r="AR309" s="1043">
        <f t="shared" si="116"/>
        <v>32.323232323232332</v>
      </c>
      <c r="AS309" s="1043">
        <f t="shared" si="117"/>
        <v>57.747376567799492</v>
      </c>
      <c r="AT309" s="1043">
        <f t="shared" si="118"/>
        <v>37.714733542319735</v>
      </c>
      <c r="AU309" s="1043">
        <f t="shared" si="119"/>
        <v>19.506986850485152</v>
      </c>
      <c r="AV309" s="1043">
        <f t="shared" si="120"/>
        <v>14.532738350639329</v>
      </c>
      <c r="AW309" s="1043">
        <f t="shared" si="121"/>
        <v>3.6743772241992767</v>
      </c>
      <c r="AX309" s="1043">
        <f t="shared" si="122"/>
        <v>64.255443518924466</v>
      </c>
      <c r="AY309" s="1043">
        <f t="shared" si="123"/>
        <v>15.150900776011564</v>
      </c>
      <c r="AZ309" s="1043">
        <f t="shared" si="124"/>
        <v>17.76154296729143</v>
      </c>
    </row>
    <row r="310" spans="1:52" ht="11.25" customHeight="1" x14ac:dyDescent="0.2">
      <c r="A310" s="540" t="s">
        <v>4302</v>
      </c>
      <c r="B310" s="820" t="s">
        <v>4301</v>
      </c>
      <c r="C310" s="581">
        <v>1.62</v>
      </c>
      <c r="D310" s="581">
        <v>1.28</v>
      </c>
      <c r="E310" s="581">
        <v>1.2</v>
      </c>
      <c r="F310" s="460">
        <v>1.01</v>
      </c>
      <c r="G310" s="584">
        <v>0.8</v>
      </c>
      <c r="H310" s="581">
        <v>0.66</v>
      </c>
      <c r="I310" s="581">
        <v>0.15</v>
      </c>
      <c r="J310" s="508">
        <v>0</v>
      </c>
      <c r="K310" s="508">
        <v>0</v>
      </c>
      <c r="L310" s="803"/>
      <c r="M310" s="508">
        <v>0</v>
      </c>
      <c r="N310" s="464">
        <v>0</v>
      </c>
      <c r="O310" s="803"/>
      <c r="P310" s="582">
        <v>0</v>
      </c>
      <c r="Q310" s="582">
        <v>0</v>
      </c>
      <c r="R310" s="583">
        <v>0</v>
      </c>
      <c r="S310" s="583">
        <v>0</v>
      </c>
      <c r="T310" s="583">
        <v>0</v>
      </c>
      <c r="U310" s="583">
        <v>0</v>
      </c>
      <c r="V310" s="583">
        <v>0</v>
      </c>
      <c r="W310" s="583">
        <v>0</v>
      </c>
      <c r="X310" s="583">
        <v>0</v>
      </c>
      <c r="Y310" s="583">
        <v>0</v>
      </c>
      <c r="Z310" s="583">
        <v>0</v>
      </c>
      <c r="AA310" s="583">
        <v>0</v>
      </c>
      <c r="AB310" s="584">
        <f t="shared" si="100"/>
        <v>6.7200000000000006</v>
      </c>
      <c r="AC310" s="1043">
        <f t="shared" si="101"/>
        <v>26.5625</v>
      </c>
      <c r="AD310" s="1043">
        <f t="shared" si="102"/>
        <v>6.6666666666666652</v>
      </c>
      <c r="AE310" s="1043">
        <f t="shared" si="103"/>
        <v>18.811881188118807</v>
      </c>
      <c r="AF310" s="1043">
        <f t="shared" si="104"/>
        <v>26.249999999999996</v>
      </c>
      <c r="AG310" s="1043">
        <f t="shared" si="105"/>
        <v>21.212121212121215</v>
      </c>
      <c r="AH310" s="1043">
        <f t="shared" si="106"/>
        <v>340.00000000000006</v>
      </c>
      <c r="AI310" s="1043" t="str">
        <f t="shared" si="107"/>
        <v>n/a</v>
      </c>
      <c r="AJ310" s="1043" t="str">
        <f t="shared" si="108"/>
        <v>n/a</v>
      </c>
      <c r="AK310" s="1043" t="str">
        <f t="shared" si="109"/>
        <v>n/a</v>
      </c>
      <c r="AL310" s="1043" t="str">
        <f t="shared" si="110"/>
        <v>n/a</v>
      </c>
      <c r="AM310" s="1043" t="str">
        <f t="shared" si="111"/>
        <v>n/a</v>
      </c>
      <c r="AN310" s="1043" t="str">
        <f t="shared" si="112"/>
        <v>n/a</v>
      </c>
      <c r="AO310" s="1043" t="str">
        <f t="shared" si="113"/>
        <v>n/a</v>
      </c>
      <c r="AP310" s="1043" t="str">
        <f t="shared" si="114"/>
        <v>n/a</v>
      </c>
      <c r="AQ310" s="1043" t="str">
        <f t="shared" si="115"/>
        <v>n/a</v>
      </c>
      <c r="AR310" s="1043" t="str">
        <f t="shared" si="116"/>
        <v>n/a</v>
      </c>
      <c r="AS310" s="1043" t="str">
        <f t="shared" si="117"/>
        <v>n/a</v>
      </c>
      <c r="AT310" s="1043" t="str">
        <f t="shared" si="118"/>
        <v>n/a</v>
      </c>
      <c r="AU310" s="1043" t="str">
        <f t="shared" si="119"/>
        <v>n/a</v>
      </c>
      <c r="AV310" s="1043" t="str">
        <f t="shared" si="120"/>
        <v>n/a</v>
      </c>
      <c r="AW310" s="1043" t="str">
        <f t="shared" si="121"/>
        <v>n/a</v>
      </c>
      <c r="AX310" s="1043" t="str">
        <f t="shared" si="122"/>
        <v>n/a</v>
      </c>
      <c r="AY310" s="1043">
        <f t="shared" si="123"/>
        <v>73.250528177817799</v>
      </c>
      <c r="AZ310" s="1043">
        <f t="shared" si="124"/>
        <v>130.88091919059283</v>
      </c>
    </row>
    <row r="311" spans="1:52" ht="11.25" customHeight="1" x14ac:dyDescent="0.2">
      <c r="A311" s="540" t="s">
        <v>4616</v>
      </c>
      <c r="B311" s="820" t="s">
        <v>4612</v>
      </c>
      <c r="C311" s="581">
        <v>1.325</v>
      </c>
      <c r="D311" s="581">
        <v>1.175</v>
      </c>
      <c r="E311" s="581">
        <v>0.97500000000000009</v>
      </c>
      <c r="F311" s="460">
        <v>0.77499999999999991</v>
      </c>
      <c r="G311" s="584">
        <v>0.35</v>
      </c>
      <c r="H311" s="498">
        <v>0</v>
      </c>
      <c r="I311" s="498">
        <v>0</v>
      </c>
      <c r="J311" s="498">
        <v>0</v>
      </c>
      <c r="K311" s="498">
        <v>0</v>
      </c>
      <c r="L311" s="1004"/>
      <c r="M311" s="498">
        <v>0</v>
      </c>
      <c r="N311" s="501">
        <v>0</v>
      </c>
      <c r="O311" s="1004"/>
      <c r="P311" s="985">
        <v>0</v>
      </c>
      <c r="Q311" s="985">
        <v>0</v>
      </c>
      <c r="R311" s="499">
        <v>0</v>
      </c>
      <c r="S311" s="499">
        <v>0</v>
      </c>
      <c r="T311" s="499">
        <v>0</v>
      </c>
      <c r="U311" s="499">
        <v>0</v>
      </c>
      <c r="V311" s="499">
        <v>0</v>
      </c>
      <c r="W311" s="499">
        <v>0</v>
      </c>
      <c r="X311" s="499">
        <v>0</v>
      </c>
      <c r="Y311" s="499">
        <v>0</v>
      </c>
      <c r="Z311" s="499">
        <v>0</v>
      </c>
      <c r="AA311" s="499">
        <v>0</v>
      </c>
      <c r="AB311" s="584">
        <f t="shared" si="100"/>
        <v>4.5999999999999996</v>
      </c>
      <c r="AC311" s="1043">
        <f t="shared" si="101"/>
        <v>12.765957446808507</v>
      </c>
      <c r="AD311" s="1043">
        <f t="shared" si="102"/>
        <v>20.512820512820507</v>
      </c>
      <c r="AE311" s="1043">
        <f t="shared" si="103"/>
        <v>25.806451612903246</v>
      </c>
      <c r="AF311" s="1043">
        <f t="shared" si="104"/>
        <v>121.4285714285714</v>
      </c>
      <c r="AG311" s="1043" t="str">
        <f t="shared" si="105"/>
        <v>n/a</v>
      </c>
      <c r="AH311" s="1043" t="str">
        <f t="shared" si="106"/>
        <v>n/a</v>
      </c>
      <c r="AI311" s="1043" t="str">
        <f t="shared" si="107"/>
        <v>n/a</v>
      </c>
      <c r="AJ311" s="1043" t="str">
        <f t="shared" si="108"/>
        <v>n/a</v>
      </c>
      <c r="AK311" s="1043" t="str">
        <f t="shared" si="109"/>
        <v>n/a</v>
      </c>
      <c r="AL311" s="1043" t="str">
        <f t="shared" si="110"/>
        <v>n/a</v>
      </c>
      <c r="AM311" s="1043" t="str">
        <f t="shared" si="111"/>
        <v>n/a</v>
      </c>
      <c r="AN311" s="1043" t="str">
        <f t="shared" si="112"/>
        <v>n/a</v>
      </c>
      <c r="AO311" s="1043" t="str">
        <f t="shared" si="113"/>
        <v>n/a</v>
      </c>
      <c r="AP311" s="1043" t="str">
        <f t="shared" si="114"/>
        <v>n/a</v>
      </c>
      <c r="AQ311" s="1043" t="str">
        <f t="shared" si="115"/>
        <v>n/a</v>
      </c>
      <c r="AR311" s="1043" t="str">
        <f t="shared" si="116"/>
        <v>n/a</v>
      </c>
      <c r="AS311" s="1043" t="str">
        <f t="shared" si="117"/>
        <v>n/a</v>
      </c>
      <c r="AT311" s="1043" t="str">
        <f t="shared" si="118"/>
        <v>n/a</v>
      </c>
      <c r="AU311" s="1043" t="str">
        <f t="shared" si="119"/>
        <v>n/a</v>
      </c>
      <c r="AV311" s="1043" t="str">
        <f t="shared" si="120"/>
        <v>n/a</v>
      </c>
      <c r="AW311" s="1043" t="str">
        <f t="shared" si="121"/>
        <v>n/a</v>
      </c>
      <c r="AX311" s="1043" t="str">
        <f t="shared" si="122"/>
        <v>n/a</v>
      </c>
      <c r="AY311" s="1043">
        <f t="shared" si="123"/>
        <v>45.128450250275918</v>
      </c>
      <c r="AZ311" s="1043">
        <f t="shared" si="124"/>
        <v>51.147851994621711</v>
      </c>
    </row>
    <row r="312" spans="1:52" ht="11.25" customHeight="1" x14ac:dyDescent="0.2">
      <c r="A312" s="461" t="s">
        <v>1257</v>
      </c>
      <c r="B312" s="820" t="s">
        <v>1258</v>
      </c>
      <c r="C312" s="581">
        <v>1.24</v>
      </c>
      <c r="D312" s="581">
        <v>1.2</v>
      </c>
      <c r="E312" s="581">
        <v>1.1499999999999999</v>
      </c>
      <c r="F312" s="460">
        <v>1.1399999999999999</v>
      </c>
      <c r="G312" s="584">
        <v>1.1000000000000001</v>
      </c>
      <c r="H312" s="451">
        <v>1.06</v>
      </c>
      <c r="I312" s="451">
        <v>1</v>
      </c>
      <c r="J312" s="451">
        <v>0.92</v>
      </c>
      <c r="K312" s="451">
        <v>0.78</v>
      </c>
      <c r="L312" s="951"/>
      <c r="M312" s="451">
        <v>0.55000000000000004</v>
      </c>
      <c r="N312" s="449">
        <v>0.46</v>
      </c>
      <c r="O312" s="951"/>
      <c r="P312" s="487">
        <v>0.35</v>
      </c>
      <c r="Q312" s="494">
        <v>0.23749999999999999</v>
      </c>
      <c r="R312" s="455">
        <v>0.36749999999999999</v>
      </c>
      <c r="S312" s="455">
        <v>0.42</v>
      </c>
      <c r="T312" s="455">
        <v>0.42</v>
      </c>
      <c r="U312" s="455">
        <v>0.42</v>
      </c>
      <c r="V312" s="455">
        <v>0.42</v>
      </c>
      <c r="W312" s="455">
        <v>0.42</v>
      </c>
      <c r="X312" s="455">
        <v>0.42</v>
      </c>
      <c r="Y312" s="455">
        <v>0.42</v>
      </c>
      <c r="Z312" s="456">
        <v>0.42</v>
      </c>
      <c r="AA312" s="455">
        <v>0.35749999999999998</v>
      </c>
      <c r="AB312" s="584">
        <f t="shared" si="100"/>
        <v>15.272500000000001</v>
      </c>
      <c r="AC312" s="1043">
        <f t="shared" si="101"/>
        <v>3.3333333333333437</v>
      </c>
      <c r="AD312" s="1043">
        <f t="shared" si="102"/>
        <v>4.3478260869565188</v>
      </c>
      <c r="AE312" s="1043">
        <f t="shared" si="103"/>
        <v>0.87719298245614308</v>
      </c>
      <c r="AF312" s="1043">
        <f t="shared" si="104"/>
        <v>3.6363636363636154</v>
      </c>
      <c r="AG312" s="1043">
        <f t="shared" si="105"/>
        <v>3.7735849056603765</v>
      </c>
      <c r="AH312" s="1043">
        <f t="shared" si="106"/>
        <v>6.0000000000000053</v>
      </c>
      <c r="AI312" s="1043">
        <f t="shared" si="107"/>
        <v>8.6956521739130377</v>
      </c>
      <c r="AJ312" s="1043">
        <f t="shared" si="108"/>
        <v>17.948717948717952</v>
      </c>
      <c r="AK312" s="1043">
        <f t="shared" si="109"/>
        <v>41.81818181818182</v>
      </c>
      <c r="AL312" s="1043">
        <f t="shared" si="110"/>
        <v>19.565217391304344</v>
      </c>
      <c r="AM312" s="1043">
        <f t="shared" si="111"/>
        <v>31.428571428571452</v>
      </c>
      <c r="AN312" s="1043">
        <f t="shared" si="112"/>
        <v>47.368421052631568</v>
      </c>
      <c r="AO312" s="1043">
        <f t="shared" si="113"/>
        <v>-35.374149659863953</v>
      </c>
      <c r="AP312" s="1043">
        <f t="shared" si="114"/>
        <v>-12.5</v>
      </c>
      <c r="AQ312" s="1043">
        <f t="shared" si="115"/>
        <v>0</v>
      </c>
      <c r="AR312" s="1043">
        <f t="shared" si="116"/>
        <v>0</v>
      </c>
      <c r="AS312" s="1043">
        <f t="shared" si="117"/>
        <v>0</v>
      </c>
      <c r="AT312" s="1043">
        <f t="shared" si="118"/>
        <v>0</v>
      </c>
      <c r="AU312" s="1043">
        <f t="shared" si="119"/>
        <v>0</v>
      </c>
      <c r="AV312" s="1043">
        <f t="shared" si="120"/>
        <v>0</v>
      </c>
      <c r="AW312" s="1043">
        <f t="shared" si="121"/>
        <v>0</v>
      </c>
      <c r="AX312" s="1043">
        <f t="shared" si="122"/>
        <v>17.48251748251748</v>
      </c>
      <c r="AY312" s="1043">
        <f t="shared" si="123"/>
        <v>7.2000650263974402</v>
      </c>
      <c r="AZ312" s="1043">
        <f t="shared" si="124"/>
        <v>17.49532843092879</v>
      </c>
    </row>
    <row r="313" spans="1:52" ht="11.25" customHeight="1" x14ac:dyDescent="0.2">
      <c r="A313" s="479" t="s">
        <v>1247</v>
      </c>
      <c r="B313" s="468" t="s">
        <v>1248</v>
      </c>
      <c r="C313" s="581">
        <v>1.2350000000000001</v>
      </c>
      <c r="D313" s="581">
        <v>1.22</v>
      </c>
      <c r="E313" s="581">
        <v>1.21</v>
      </c>
      <c r="F313" s="460">
        <v>1.17</v>
      </c>
      <c r="G313" s="478">
        <v>1.1299999999999999</v>
      </c>
      <c r="H313" s="581">
        <v>1.0900000000000001</v>
      </c>
      <c r="I313" s="581">
        <v>1.0449999999999999</v>
      </c>
      <c r="J313" s="581">
        <v>0.99</v>
      </c>
      <c r="K313" s="463">
        <v>0.96</v>
      </c>
      <c r="L313" s="888"/>
      <c r="M313" s="581">
        <v>0.95</v>
      </c>
      <c r="N313" s="459">
        <v>0.92</v>
      </c>
      <c r="O313" s="888"/>
      <c r="P313" s="582">
        <v>0.86</v>
      </c>
      <c r="Q313" s="582">
        <v>0.86</v>
      </c>
      <c r="R313" s="587">
        <v>0.86</v>
      </c>
      <c r="S313" s="587">
        <v>0.78</v>
      </c>
      <c r="T313" s="587">
        <v>0.72</v>
      </c>
      <c r="U313" s="587">
        <v>0.62</v>
      </c>
      <c r="V313" s="587">
        <v>0.56000000000000005</v>
      </c>
      <c r="W313" s="587">
        <v>0.52</v>
      </c>
      <c r="X313" s="587">
        <v>0.5</v>
      </c>
      <c r="Y313" s="587">
        <v>0.48</v>
      </c>
      <c r="Z313" s="587">
        <v>0.44</v>
      </c>
      <c r="AA313" s="587">
        <v>0.38</v>
      </c>
      <c r="AB313" s="584">
        <f t="shared" si="100"/>
        <v>19.499999999999996</v>
      </c>
      <c r="AC313" s="1043">
        <f t="shared" si="101"/>
        <v>1.2295081967213184</v>
      </c>
      <c r="AD313" s="1043">
        <f t="shared" si="102"/>
        <v>0.82644628099173278</v>
      </c>
      <c r="AE313" s="1043">
        <f t="shared" si="103"/>
        <v>3.4188034188034289</v>
      </c>
      <c r="AF313" s="1043">
        <f t="shared" si="104"/>
        <v>3.539823008849563</v>
      </c>
      <c r="AG313" s="1043">
        <f t="shared" si="105"/>
        <v>3.6697247706421798</v>
      </c>
      <c r="AH313" s="1043">
        <f t="shared" si="106"/>
        <v>4.3062200956937913</v>
      </c>
      <c r="AI313" s="1043">
        <f t="shared" si="107"/>
        <v>5.555555555555558</v>
      </c>
      <c r="AJ313" s="1043">
        <f t="shared" si="108"/>
        <v>3.125</v>
      </c>
      <c r="AK313" s="1043">
        <f t="shared" si="109"/>
        <v>1.0526315789473717</v>
      </c>
      <c r="AL313" s="1043">
        <f t="shared" si="110"/>
        <v>3.2608695652173836</v>
      </c>
      <c r="AM313" s="1043">
        <f t="shared" si="111"/>
        <v>6.976744186046524</v>
      </c>
      <c r="AN313" s="1043">
        <f t="shared" si="112"/>
        <v>0</v>
      </c>
      <c r="AO313" s="1043">
        <f t="shared" si="113"/>
        <v>0</v>
      </c>
      <c r="AP313" s="1043">
        <f t="shared" si="114"/>
        <v>10.256410256410241</v>
      </c>
      <c r="AQ313" s="1043">
        <f t="shared" si="115"/>
        <v>8.3333333333333481</v>
      </c>
      <c r="AR313" s="1043">
        <f t="shared" si="116"/>
        <v>16.129032258064502</v>
      </c>
      <c r="AS313" s="1043">
        <f t="shared" si="117"/>
        <v>10.714285714285698</v>
      </c>
      <c r="AT313" s="1043">
        <f t="shared" si="118"/>
        <v>7.6923076923077094</v>
      </c>
      <c r="AU313" s="1043">
        <f t="shared" si="119"/>
        <v>4.0000000000000036</v>
      </c>
      <c r="AV313" s="1043">
        <f t="shared" si="120"/>
        <v>4.1666666666666741</v>
      </c>
      <c r="AW313" s="1043">
        <f t="shared" si="121"/>
        <v>9.0909090909090828</v>
      </c>
      <c r="AX313" s="1043">
        <f t="shared" si="122"/>
        <v>15.789473684210531</v>
      </c>
      <c r="AY313" s="1043">
        <f t="shared" si="123"/>
        <v>5.5969884251662103</v>
      </c>
      <c r="AZ313" s="1043">
        <f t="shared" si="124"/>
        <v>4.5999815158243669</v>
      </c>
    </row>
    <row r="314" spans="1:52" ht="11.25" customHeight="1" x14ac:dyDescent="0.2">
      <c r="A314" s="540" t="s">
        <v>4514</v>
      </c>
      <c r="B314" s="820" t="s">
        <v>4500</v>
      </c>
      <c r="C314" s="581">
        <v>0.74</v>
      </c>
      <c r="D314" s="581">
        <v>0.66</v>
      </c>
      <c r="E314" s="581">
        <v>0.61</v>
      </c>
      <c r="F314" s="460">
        <v>0.57000000000000006</v>
      </c>
      <c r="G314" s="584">
        <v>0.5</v>
      </c>
      <c r="H314" s="581">
        <v>0.42000000000000004</v>
      </c>
      <c r="I314" s="498">
        <v>0.4</v>
      </c>
      <c r="J314" s="498">
        <v>0.4</v>
      </c>
      <c r="K314" s="498">
        <v>0.4</v>
      </c>
      <c r="L314" s="1004"/>
      <c r="M314" s="498">
        <v>0.4</v>
      </c>
      <c r="N314" s="501">
        <v>0.4</v>
      </c>
      <c r="O314" s="1004"/>
      <c r="P314" s="985">
        <v>0.4</v>
      </c>
      <c r="Q314" s="985">
        <v>0.4</v>
      </c>
      <c r="R314" s="583">
        <v>0.4</v>
      </c>
      <c r="S314" s="587">
        <v>0.4</v>
      </c>
      <c r="T314" s="587">
        <v>0.31</v>
      </c>
      <c r="U314" s="587">
        <v>0.28000000000000003</v>
      </c>
      <c r="V314" s="587">
        <v>0.24</v>
      </c>
      <c r="W314" s="587">
        <v>0.21500000000000002</v>
      </c>
      <c r="X314" s="587">
        <v>0.19</v>
      </c>
      <c r="Y314" s="587">
        <v>0.17750000000000002</v>
      </c>
      <c r="Z314" s="587">
        <v>0.17</v>
      </c>
      <c r="AA314" s="587">
        <v>0.15</v>
      </c>
      <c r="AB314" s="584">
        <f t="shared" si="100"/>
        <v>8.8325000000000031</v>
      </c>
      <c r="AC314" s="1043">
        <f t="shared" si="101"/>
        <v>12.12121212121211</v>
      </c>
      <c r="AD314" s="1043">
        <f t="shared" si="102"/>
        <v>8.196721311475418</v>
      </c>
      <c r="AE314" s="1043">
        <f t="shared" si="103"/>
        <v>7.0175438596491002</v>
      </c>
      <c r="AF314" s="1043">
        <f t="shared" si="104"/>
        <v>14.000000000000012</v>
      </c>
      <c r="AG314" s="1043">
        <f t="shared" si="105"/>
        <v>19.047619047619047</v>
      </c>
      <c r="AH314" s="1043">
        <f t="shared" si="106"/>
        <v>5.0000000000000044</v>
      </c>
      <c r="AI314" s="1043">
        <f t="shared" si="107"/>
        <v>0</v>
      </c>
      <c r="AJ314" s="1043">
        <f t="shared" si="108"/>
        <v>0</v>
      </c>
      <c r="AK314" s="1043">
        <f t="shared" si="109"/>
        <v>0</v>
      </c>
      <c r="AL314" s="1043">
        <f t="shared" si="110"/>
        <v>0</v>
      </c>
      <c r="AM314" s="1043">
        <f t="shared" si="111"/>
        <v>0</v>
      </c>
      <c r="AN314" s="1043">
        <f t="shared" si="112"/>
        <v>0</v>
      </c>
      <c r="AO314" s="1043">
        <f t="shared" si="113"/>
        <v>0</v>
      </c>
      <c r="AP314" s="1043">
        <f t="shared" si="114"/>
        <v>0</v>
      </c>
      <c r="AQ314" s="1043">
        <f t="shared" si="115"/>
        <v>29.032258064516149</v>
      </c>
      <c r="AR314" s="1043">
        <f t="shared" si="116"/>
        <v>10.714285714285698</v>
      </c>
      <c r="AS314" s="1043">
        <f t="shared" si="117"/>
        <v>16.666666666666675</v>
      </c>
      <c r="AT314" s="1043">
        <f t="shared" si="118"/>
        <v>11.627906976744162</v>
      </c>
      <c r="AU314" s="1043">
        <f t="shared" si="119"/>
        <v>13.157894736842124</v>
      </c>
      <c r="AV314" s="1043">
        <f t="shared" si="120"/>
        <v>7.0422535211267512</v>
      </c>
      <c r="AW314" s="1043">
        <f t="shared" si="121"/>
        <v>4.4117647058823595</v>
      </c>
      <c r="AX314" s="1043">
        <f t="shared" si="122"/>
        <v>13.333333333333353</v>
      </c>
      <c r="AY314" s="1043">
        <f t="shared" si="123"/>
        <v>7.7895209117887694</v>
      </c>
      <c r="AZ314" s="1043">
        <f t="shared" si="124"/>
        <v>7.8767307796159765</v>
      </c>
    </row>
    <row r="315" spans="1:52" ht="11.25" customHeight="1" x14ac:dyDescent="0.2">
      <c r="A315" s="461" t="s">
        <v>1249</v>
      </c>
      <c r="B315" s="820" t="s">
        <v>1250</v>
      </c>
      <c r="C315" s="581">
        <v>0.56000000000000005</v>
      </c>
      <c r="D315" s="581">
        <v>0.53</v>
      </c>
      <c r="E315" s="581">
        <v>0.51</v>
      </c>
      <c r="F315" s="460">
        <v>0.46</v>
      </c>
      <c r="G315" s="584">
        <v>0.4</v>
      </c>
      <c r="H315" s="581">
        <v>0.34250000000000003</v>
      </c>
      <c r="I315" s="581">
        <v>0.27500000000000002</v>
      </c>
      <c r="J315" s="581">
        <v>0.17499999999999999</v>
      </c>
      <c r="K315" s="581">
        <v>0.14499999999999999</v>
      </c>
      <c r="L315" s="888"/>
      <c r="M315" s="581">
        <v>0.1125</v>
      </c>
      <c r="N315" s="459">
        <v>6.7000000000000004E-2</v>
      </c>
      <c r="O315" s="888"/>
      <c r="P315" s="582">
        <v>5.4539999999999998E-2</v>
      </c>
      <c r="Q315" s="472">
        <v>5.4539999999999998E-2</v>
      </c>
      <c r="R315" s="583">
        <v>4.9364999999999999E-2</v>
      </c>
      <c r="S315" s="587">
        <v>5.5294999999999997E-2</v>
      </c>
      <c r="T315" s="587">
        <v>1.052E-2</v>
      </c>
      <c r="U315" s="583">
        <v>0</v>
      </c>
      <c r="V315" s="583">
        <v>0</v>
      </c>
      <c r="W315" s="583">
        <v>0</v>
      </c>
      <c r="X315" s="583">
        <v>0</v>
      </c>
      <c r="Y315" s="583">
        <v>0</v>
      </c>
      <c r="Z315" s="583">
        <v>0</v>
      </c>
      <c r="AA315" s="583">
        <v>0</v>
      </c>
      <c r="AB315" s="584">
        <f t="shared" si="100"/>
        <v>3.8012599999999996</v>
      </c>
      <c r="AC315" s="1043">
        <f t="shared" si="101"/>
        <v>5.6603773584905648</v>
      </c>
      <c r="AD315" s="1043">
        <f t="shared" si="102"/>
        <v>3.9215686274509887</v>
      </c>
      <c r="AE315" s="1043">
        <f t="shared" si="103"/>
        <v>10.869565217391308</v>
      </c>
      <c r="AF315" s="1043">
        <f t="shared" si="104"/>
        <v>14.999999999999991</v>
      </c>
      <c r="AG315" s="1043">
        <f t="shared" si="105"/>
        <v>16.788321167883204</v>
      </c>
      <c r="AH315" s="1043">
        <f t="shared" si="106"/>
        <v>24.545454545454536</v>
      </c>
      <c r="AI315" s="1043">
        <f t="shared" si="107"/>
        <v>57.14285714285716</v>
      </c>
      <c r="AJ315" s="1043">
        <f t="shared" si="108"/>
        <v>20.68965517241379</v>
      </c>
      <c r="AK315" s="1043">
        <f t="shared" si="109"/>
        <v>28.888888888888875</v>
      </c>
      <c r="AL315" s="1043">
        <f t="shared" si="110"/>
        <v>67.910447761194021</v>
      </c>
      <c r="AM315" s="1043">
        <f t="shared" si="111"/>
        <v>22.845617895122849</v>
      </c>
      <c r="AN315" s="1043">
        <f t="shared" si="112"/>
        <v>0</v>
      </c>
      <c r="AO315" s="1043">
        <f t="shared" si="113"/>
        <v>10.483135824977218</v>
      </c>
      <c r="AP315" s="1043">
        <f t="shared" si="114"/>
        <v>-10.724296952708201</v>
      </c>
      <c r="AQ315" s="1043">
        <f t="shared" si="115"/>
        <v>425.61787072243345</v>
      </c>
      <c r="AR315" s="1043" t="str">
        <f t="shared" si="116"/>
        <v>n/a</v>
      </c>
      <c r="AS315" s="1043" t="str">
        <f t="shared" si="117"/>
        <v>n/a</v>
      </c>
      <c r="AT315" s="1043" t="str">
        <f t="shared" si="118"/>
        <v>n/a</v>
      </c>
      <c r="AU315" s="1043" t="str">
        <f t="shared" si="119"/>
        <v>n/a</v>
      </c>
      <c r="AV315" s="1043" t="str">
        <f t="shared" si="120"/>
        <v>n/a</v>
      </c>
      <c r="AW315" s="1043" t="str">
        <f t="shared" si="121"/>
        <v>n/a</v>
      </c>
      <c r="AX315" s="1043" t="str">
        <f t="shared" si="122"/>
        <v>n/a</v>
      </c>
      <c r="AY315" s="1043">
        <f t="shared" si="123"/>
        <v>46.642630891456655</v>
      </c>
      <c r="AZ315" s="1043">
        <f t="shared" si="124"/>
        <v>106.79721552911455</v>
      </c>
    </row>
    <row r="316" spans="1:52" ht="11.25" customHeight="1" x14ac:dyDescent="0.2">
      <c r="A316" s="821" t="s">
        <v>1253</v>
      </c>
      <c r="B316" s="820" t="s">
        <v>1254</v>
      </c>
      <c r="C316" s="581">
        <v>3.77</v>
      </c>
      <c r="D316" s="581">
        <v>3.63</v>
      </c>
      <c r="E316" s="581">
        <v>3.36</v>
      </c>
      <c r="F316" s="460">
        <v>3.0550000000000002</v>
      </c>
      <c r="G316" s="450">
        <v>2.74</v>
      </c>
      <c r="H316" s="581">
        <v>2.4500000000000002</v>
      </c>
      <c r="I316" s="581">
        <v>2.1475</v>
      </c>
      <c r="J316" s="581">
        <v>1.8674999999999999</v>
      </c>
      <c r="K316" s="581">
        <v>1.68</v>
      </c>
      <c r="L316" s="888"/>
      <c r="M316" s="581">
        <v>1.5275000000000001</v>
      </c>
      <c r="N316" s="459">
        <v>1.37</v>
      </c>
      <c r="O316" s="888"/>
      <c r="P316" s="582">
        <v>1.21</v>
      </c>
      <c r="Q316" s="472">
        <v>1.21</v>
      </c>
      <c r="R316" s="587">
        <v>1.1000000000000001</v>
      </c>
      <c r="S316" s="587">
        <v>1</v>
      </c>
      <c r="T316" s="587">
        <v>0.90749999999999997</v>
      </c>
      <c r="U316" s="587">
        <v>0.82499999999999996</v>
      </c>
      <c r="V316" s="583">
        <v>0.75</v>
      </c>
      <c r="W316" s="583">
        <v>0.75</v>
      </c>
      <c r="X316" s="583">
        <v>0.75</v>
      </c>
      <c r="Y316" s="583">
        <v>0.75</v>
      </c>
      <c r="Z316" s="587">
        <v>0.75</v>
      </c>
      <c r="AA316" s="587">
        <v>0.68</v>
      </c>
      <c r="AB316" s="584">
        <f t="shared" si="100"/>
        <v>38.280000000000008</v>
      </c>
      <c r="AC316" s="1043">
        <f t="shared" si="101"/>
        <v>3.8567493112947604</v>
      </c>
      <c r="AD316" s="1043">
        <f t="shared" si="102"/>
        <v>8.0357142857142794</v>
      </c>
      <c r="AE316" s="1043">
        <f t="shared" si="103"/>
        <v>9.9836333878887018</v>
      </c>
      <c r="AF316" s="1043">
        <f t="shared" si="104"/>
        <v>11.496350364963504</v>
      </c>
      <c r="AG316" s="1043">
        <f t="shared" si="105"/>
        <v>11.83673469387756</v>
      </c>
      <c r="AH316" s="1043">
        <f t="shared" si="106"/>
        <v>14.086146682188595</v>
      </c>
      <c r="AI316" s="1043">
        <f t="shared" si="107"/>
        <v>14.993306559571629</v>
      </c>
      <c r="AJ316" s="1043">
        <f t="shared" si="108"/>
        <v>11.160714285714279</v>
      </c>
      <c r="AK316" s="1043">
        <f t="shared" si="109"/>
        <v>9.9836333878887018</v>
      </c>
      <c r="AL316" s="1043">
        <f t="shared" si="110"/>
        <v>11.496350364963504</v>
      </c>
      <c r="AM316" s="1043">
        <f t="shared" si="111"/>
        <v>13.223140495867792</v>
      </c>
      <c r="AN316" s="1043">
        <f t="shared" si="112"/>
        <v>0</v>
      </c>
      <c r="AO316" s="1043">
        <f t="shared" si="113"/>
        <v>9.9999999999999858</v>
      </c>
      <c r="AP316" s="1043">
        <f t="shared" si="114"/>
        <v>10.000000000000009</v>
      </c>
      <c r="AQ316" s="1043">
        <f t="shared" si="115"/>
        <v>10.192837465564741</v>
      </c>
      <c r="AR316" s="1043">
        <f t="shared" si="116"/>
        <v>10.000000000000009</v>
      </c>
      <c r="AS316" s="1043">
        <f t="shared" si="117"/>
        <v>9.9999999999999858</v>
      </c>
      <c r="AT316" s="1043">
        <f t="shared" si="118"/>
        <v>0</v>
      </c>
      <c r="AU316" s="1043">
        <f t="shared" si="119"/>
        <v>0</v>
      </c>
      <c r="AV316" s="1043">
        <f t="shared" si="120"/>
        <v>0</v>
      </c>
      <c r="AW316" s="1043">
        <f t="shared" si="121"/>
        <v>0</v>
      </c>
      <c r="AX316" s="1043">
        <f t="shared" si="122"/>
        <v>10.294117647058808</v>
      </c>
      <c r="AY316" s="1043">
        <f t="shared" si="123"/>
        <v>8.2108831332980365</v>
      </c>
      <c r="AZ316" s="1043">
        <f t="shared" si="124"/>
        <v>5.0356766869380296</v>
      </c>
    </row>
    <row r="317" spans="1:52" ht="11.25" customHeight="1" x14ac:dyDescent="0.2">
      <c r="A317" s="820" t="s">
        <v>615</v>
      </c>
      <c r="B317" s="820" t="s">
        <v>616</v>
      </c>
      <c r="C317" s="581">
        <v>2.06</v>
      </c>
      <c r="D317" s="581">
        <v>1.86</v>
      </c>
      <c r="E317" s="581">
        <v>1.78</v>
      </c>
      <c r="F317" s="460">
        <v>1.67</v>
      </c>
      <c r="G317" s="460">
        <v>1.2449999999999999</v>
      </c>
      <c r="H317" s="581">
        <v>1.2</v>
      </c>
      <c r="I317" s="581">
        <v>1.08</v>
      </c>
      <c r="J317" s="581">
        <v>1.04</v>
      </c>
      <c r="K317" s="581">
        <v>1</v>
      </c>
      <c r="L317" s="888"/>
      <c r="M317" s="581">
        <v>0.83333333333333337</v>
      </c>
      <c r="N317" s="459">
        <v>0.66666666666666663</v>
      </c>
      <c r="O317" s="888"/>
      <c r="P317" s="472">
        <v>0.6</v>
      </c>
      <c r="Q317" s="472">
        <v>0.57499999999999996</v>
      </c>
      <c r="R317" s="587">
        <v>0.51666666666666672</v>
      </c>
      <c r="S317" s="587">
        <v>0.46250000000000002</v>
      </c>
      <c r="T317" s="587">
        <v>0.41249999999999998</v>
      </c>
      <c r="U317" s="587">
        <v>0.375</v>
      </c>
      <c r="V317" s="587">
        <v>0.34166666666666662</v>
      </c>
      <c r="W317" s="583">
        <v>0</v>
      </c>
      <c r="X317" s="583">
        <v>0</v>
      </c>
      <c r="Y317" s="583">
        <v>0</v>
      </c>
      <c r="Z317" s="583">
        <v>0</v>
      </c>
      <c r="AA317" s="583">
        <v>0</v>
      </c>
      <c r="AB317" s="584">
        <f t="shared" si="100"/>
        <v>17.71833333333333</v>
      </c>
      <c r="AC317" s="1043">
        <f t="shared" si="101"/>
        <v>10.752688172043001</v>
      </c>
      <c r="AD317" s="1043">
        <f t="shared" si="102"/>
        <v>4.4943820224719211</v>
      </c>
      <c r="AE317" s="1043">
        <f t="shared" si="103"/>
        <v>6.5868263473053856</v>
      </c>
      <c r="AF317" s="1043">
        <f t="shared" si="104"/>
        <v>34.136546184738961</v>
      </c>
      <c r="AG317" s="1043">
        <f t="shared" si="105"/>
        <v>3.7499999999999867</v>
      </c>
      <c r="AH317" s="1043">
        <f t="shared" si="106"/>
        <v>11.111111111111093</v>
      </c>
      <c r="AI317" s="1043">
        <f t="shared" si="107"/>
        <v>3.8461538461538547</v>
      </c>
      <c r="AJ317" s="1043">
        <f t="shared" si="108"/>
        <v>4.0000000000000036</v>
      </c>
      <c r="AK317" s="1043">
        <f t="shared" si="109"/>
        <v>19.999999999999996</v>
      </c>
      <c r="AL317" s="1043">
        <f t="shared" si="110"/>
        <v>25.000000000000021</v>
      </c>
      <c r="AM317" s="1043">
        <f t="shared" si="111"/>
        <v>11.111111111111116</v>
      </c>
      <c r="AN317" s="1043">
        <f t="shared" si="112"/>
        <v>4.3478260869565188</v>
      </c>
      <c r="AO317" s="1043">
        <f t="shared" si="113"/>
        <v>11.290322580645151</v>
      </c>
      <c r="AP317" s="1043">
        <f t="shared" si="114"/>
        <v>11.711711711711725</v>
      </c>
      <c r="AQ317" s="1043">
        <f t="shared" si="115"/>
        <v>12.121212121212132</v>
      </c>
      <c r="AR317" s="1043">
        <f t="shared" si="116"/>
        <v>9.9999999999999858</v>
      </c>
      <c r="AS317" s="1043">
        <f t="shared" si="117"/>
        <v>9.7560975609756184</v>
      </c>
      <c r="AT317" s="1043" t="str">
        <f t="shared" si="118"/>
        <v>n/a</v>
      </c>
      <c r="AU317" s="1043" t="str">
        <f t="shared" si="119"/>
        <v>n/a</v>
      </c>
      <c r="AV317" s="1043" t="str">
        <f t="shared" si="120"/>
        <v>n/a</v>
      </c>
      <c r="AW317" s="1043" t="str">
        <f t="shared" si="121"/>
        <v>n/a</v>
      </c>
      <c r="AX317" s="1043" t="str">
        <f t="shared" si="122"/>
        <v>n/a</v>
      </c>
      <c r="AY317" s="1043">
        <f t="shared" si="123"/>
        <v>11.412705226849205</v>
      </c>
      <c r="AZ317" s="1043">
        <f t="shared" si="124"/>
        <v>8.187932884605619</v>
      </c>
    </row>
    <row r="318" spans="1:52" ht="11.25" customHeight="1" x14ac:dyDescent="0.2">
      <c r="A318" s="458" t="s">
        <v>1263</v>
      </c>
      <c r="B318" s="820" t="s">
        <v>1264</v>
      </c>
      <c r="C318" s="581">
        <v>0.7752</v>
      </c>
      <c r="D318" s="581">
        <v>0.70479999999999998</v>
      </c>
      <c r="E318" s="581">
        <v>0.64080000000000004</v>
      </c>
      <c r="F318" s="460">
        <v>0.55720000000000003</v>
      </c>
      <c r="G318" s="460">
        <v>0.53080000000000005</v>
      </c>
      <c r="H318" s="581">
        <v>0.49199999999999999</v>
      </c>
      <c r="I318" s="581">
        <v>0.33193600000000001</v>
      </c>
      <c r="J318" s="581">
        <v>0.28780359999999999</v>
      </c>
      <c r="K318" s="581">
        <v>0.26139960000000001</v>
      </c>
      <c r="L318" s="888"/>
      <c r="M318" s="581">
        <v>0.23763600000000001</v>
      </c>
      <c r="N318" s="459">
        <v>0.18859999999999999</v>
      </c>
      <c r="O318" s="888"/>
      <c r="P318" s="582">
        <v>0.15088000000000001</v>
      </c>
      <c r="Q318" s="582">
        <v>0.15088000000000001</v>
      </c>
      <c r="R318" s="583">
        <v>0.15088000000000001</v>
      </c>
      <c r="S318" s="583">
        <v>0.15088000000000001</v>
      </c>
      <c r="T318" s="583">
        <v>0.15088000000000001</v>
      </c>
      <c r="U318" s="583">
        <v>0.15088000000000001</v>
      </c>
      <c r="V318" s="583">
        <v>0.15088000000000001</v>
      </c>
      <c r="W318" s="583">
        <v>0.15088000000000001</v>
      </c>
      <c r="X318" s="583">
        <v>0.15088000000000001</v>
      </c>
      <c r="Y318" s="583">
        <v>0.15088000000000001</v>
      </c>
      <c r="Z318" s="583">
        <v>0.15088000000000001</v>
      </c>
      <c r="AA318" s="587">
        <v>0.15088000000000001</v>
      </c>
      <c r="AB318" s="584">
        <f t="shared" si="100"/>
        <v>6.818735199999999</v>
      </c>
      <c r="AC318" s="1043">
        <f t="shared" si="101"/>
        <v>9.988649262202042</v>
      </c>
      <c r="AD318" s="1043">
        <f t="shared" si="102"/>
        <v>9.9875156054931136</v>
      </c>
      <c r="AE318" s="1043">
        <f t="shared" si="103"/>
        <v>15.003589375448678</v>
      </c>
      <c r="AF318" s="1043">
        <f t="shared" si="104"/>
        <v>4.9736247174076764</v>
      </c>
      <c r="AG318" s="1043">
        <f t="shared" si="105"/>
        <v>7.8861788617886397</v>
      </c>
      <c r="AH318" s="1043">
        <f t="shared" si="106"/>
        <v>48.221343873517775</v>
      </c>
      <c r="AI318" s="1043">
        <f t="shared" si="107"/>
        <v>15.334207077326356</v>
      </c>
      <c r="AJ318" s="1043">
        <f t="shared" si="108"/>
        <v>10.1010101010101</v>
      </c>
      <c r="AK318" s="1043">
        <f t="shared" si="109"/>
        <v>9.9999999999999858</v>
      </c>
      <c r="AL318" s="1043">
        <f t="shared" si="110"/>
        <v>26.000000000000021</v>
      </c>
      <c r="AM318" s="1043">
        <f t="shared" si="111"/>
        <v>24.999999999999979</v>
      </c>
      <c r="AN318" s="1043">
        <f t="shared" si="112"/>
        <v>0</v>
      </c>
      <c r="AO318" s="1043">
        <f t="shared" si="113"/>
        <v>0</v>
      </c>
      <c r="AP318" s="1043">
        <f t="shared" si="114"/>
        <v>0</v>
      </c>
      <c r="AQ318" s="1043">
        <f t="shared" si="115"/>
        <v>0</v>
      </c>
      <c r="AR318" s="1043">
        <f t="shared" si="116"/>
        <v>0</v>
      </c>
      <c r="AS318" s="1043">
        <f t="shared" si="117"/>
        <v>0</v>
      </c>
      <c r="AT318" s="1043">
        <f t="shared" si="118"/>
        <v>0</v>
      </c>
      <c r="AU318" s="1043">
        <f t="shared" si="119"/>
        <v>0</v>
      </c>
      <c r="AV318" s="1043">
        <f t="shared" si="120"/>
        <v>0</v>
      </c>
      <c r="AW318" s="1043">
        <f t="shared" si="121"/>
        <v>0</v>
      </c>
      <c r="AX318" s="1043">
        <f t="shared" si="122"/>
        <v>0</v>
      </c>
      <c r="AY318" s="1043">
        <f t="shared" si="123"/>
        <v>8.2952781306451993</v>
      </c>
      <c r="AZ318" s="1043">
        <f t="shared" si="124"/>
        <v>12.073525324453101</v>
      </c>
    </row>
    <row r="319" spans="1:52" ht="11.25" customHeight="1" x14ac:dyDescent="0.2">
      <c r="A319" s="506" t="s">
        <v>5355</v>
      </c>
      <c r="B319" s="820" t="s">
        <v>5354</v>
      </c>
      <c r="C319" s="581">
        <v>1.2849999999999999</v>
      </c>
      <c r="D319" s="581">
        <v>1.2649999999999999</v>
      </c>
      <c r="E319" s="581">
        <v>1.2450000000000001</v>
      </c>
      <c r="F319" s="460">
        <v>1.2250000000000001</v>
      </c>
      <c r="G319" s="586">
        <v>1.2049999999999998</v>
      </c>
      <c r="H319" s="581">
        <v>1.1850000000000001</v>
      </c>
      <c r="I319" s="581">
        <v>1.165</v>
      </c>
      <c r="J319" s="581">
        <v>1.1525000000000001</v>
      </c>
      <c r="K319" s="581">
        <v>1.1499999999999999</v>
      </c>
      <c r="L319" s="888"/>
      <c r="M319" s="581">
        <v>0.38328000000000001</v>
      </c>
      <c r="N319" s="585">
        <v>0</v>
      </c>
      <c r="O319" s="888"/>
      <c r="P319" s="582">
        <v>0</v>
      </c>
      <c r="Q319" s="582">
        <v>0</v>
      </c>
      <c r="R319" s="583">
        <v>0</v>
      </c>
      <c r="S319" s="583">
        <v>0</v>
      </c>
      <c r="T319" s="583">
        <v>0</v>
      </c>
      <c r="U319" s="583">
        <v>0</v>
      </c>
      <c r="V319" s="583">
        <v>0</v>
      </c>
      <c r="W319" s="583">
        <v>0</v>
      </c>
      <c r="X319" s="583">
        <v>0</v>
      </c>
      <c r="Y319" s="583">
        <v>0</v>
      </c>
      <c r="Z319" s="583">
        <v>0</v>
      </c>
      <c r="AA319" s="583">
        <v>0</v>
      </c>
      <c r="AB319" s="584">
        <f t="shared" si="100"/>
        <v>11.260779999999999</v>
      </c>
      <c r="AC319" s="1043">
        <f t="shared" si="101"/>
        <v>1.5810276679841806</v>
      </c>
      <c r="AD319" s="1043">
        <f t="shared" si="102"/>
        <v>1.6064257028112205</v>
      </c>
      <c r="AE319" s="1043">
        <f t="shared" si="103"/>
        <v>1.6326530612244872</v>
      </c>
      <c r="AF319" s="1043">
        <f t="shared" si="104"/>
        <v>1.6597510373444146</v>
      </c>
      <c r="AG319" s="1043">
        <f t="shared" si="105"/>
        <v>1.6877637130801482</v>
      </c>
      <c r="AH319" s="1043">
        <f t="shared" si="106"/>
        <v>1.7167381974249052</v>
      </c>
      <c r="AI319" s="1043">
        <f t="shared" si="107"/>
        <v>1.0845986984815648</v>
      </c>
      <c r="AJ319" s="1043">
        <f t="shared" si="108"/>
        <v>0.21739130434783593</v>
      </c>
      <c r="AK319" s="1043">
        <f t="shared" si="109"/>
        <v>200.04174493842618</v>
      </c>
      <c r="AL319" s="1043" t="str">
        <f t="shared" si="110"/>
        <v>n/a</v>
      </c>
      <c r="AM319" s="1043" t="str">
        <f t="shared" si="111"/>
        <v>n/a</v>
      </c>
      <c r="AN319" s="1043" t="str">
        <f t="shared" si="112"/>
        <v>n/a</v>
      </c>
      <c r="AO319" s="1043" t="str">
        <f t="shared" si="113"/>
        <v>n/a</v>
      </c>
      <c r="AP319" s="1043" t="str">
        <f t="shared" si="114"/>
        <v>n/a</v>
      </c>
      <c r="AQ319" s="1043" t="str">
        <f t="shared" si="115"/>
        <v>n/a</v>
      </c>
      <c r="AR319" s="1043" t="str">
        <f t="shared" si="116"/>
        <v>n/a</v>
      </c>
      <c r="AS319" s="1043" t="str">
        <f t="shared" si="117"/>
        <v>n/a</v>
      </c>
      <c r="AT319" s="1043" t="str">
        <f t="shared" si="118"/>
        <v>n/a</v>
      </c>
      <c r="AU319" s="1043" t="str">
        <f t="shared" si="119"/>
        <v>n/a</v>
      </c>
      <c r="AV319" s="1043" t="str">
        <f t="shared" si="120"/>
        <v>n/a</v>
      </c>
      <c r="AW319" s="1043" t="str">
        <f t="shared" si="121"/>
        <v>n/a</v>
      </c>
      <c r="AX319" s="1043" t="str">
        <f t="shared" si="122"/>
        <v>n/a</v>
      </c>
      <c r="AY319" s="1043">
        <f t="shared" si="123"/>
        <v>23.469788257902771</v>
      </c>
      <c r="AZ319" s="1043">
        <f t="shared" si="124"/>
        <v>66.216256502301576</v>
      </c>
    </row>
    <row r="320" spans="1:52" ht="11.25" customHeight="1" x14ac:dyDescent="0.2">
      <c r="A320" s="1050" t="s">
        <v>4614</v>
      </c>
      <c r="B320" s="805" t="s">
        <v>1933</v>
      </c>
      <c r="C320" s="581">
        <v>1.06</v>
      </c>
      <c r="D320" s="581">
        <v>1.04</v>
      </c>
      <c r="E320" s="581">
        <v>1.02</v>
      </c>
      <c r="F320" s="460">
        <v>0.98</v>
      </c>
      <c r="G320" s="454">
        <v>0.91999999999999993</v>
      </c>
      <c r="H320" s="581">
        <v>0.84000000000000008</v>
      </c>
      <c r="I320" s="498">
        <v>0.8</v>
      </c>
      <c r="J320" s="498">
        <v>0.8</v>
      </c>
      <c r="K320" s="498">
        <v>0.8</v>
      </c>
      <c r="L320" s="517"/>
      <c r="M320" s="581">
        <v>0.8</v>
      </c>
      <c r="N320" s="585">
        <v>0.6</v>
      </c>
      <c r="O320" s="517"/>
      <c r="P320" s="492">
        <v>0.6</v>
      </c>
      <c r="Q320" s="490">
        <v>0.6</v>
      </c>
      <c r="R320" s="587">
        <v>0.5774999999999999</v>
      </c>
      <c r="S320" s="587">
        <v>0.54749999999999999</v>
      </c>
      <c r="T320" s="587">
        <v>0.51</v>
      </c>
      <c r="U320" s="587">
        <v>0.45499999999999996</v>
      </c>
      <c r="V320" s="587">
        <v>0.41000000000000003</v>
      </c>
      <c r="W320" s="587">
        <v>0.37</v>
      </c>
      <c r="X320" s="587">
        <v>0.33</v>
      </c>
      <c r="Y320" s="587">
        <v>0.30499999999999999</v>
      </c>
      <c r="Z320" s="587">
        <v>0.28125</v>
      </c>
      <c r="AA320" s="587">
        <v>0.25624999999999998</v>
      </c>
      <c r="AB320" s="584">
        <f t="shared" si="100"/>
        <v>14.902499999999998</v>
      </c>
      <c r="AC320" s="1043">
        <f t="shared" si="101"/>
        <v>1.9230769230769162</v>
      </c>
      <c r="AD320" s="1043">
        <f t="shared" si="102"/>
        <v>1.9607843137254832</v>
      </c>
      <c r="AE320" s="1043">
        <f t="shared" si="103"/>
        <v>4.081632653061229</v>
      </c>
      <c r="AF320" s="1043">
        <f t="shared" si="104"/>
        <v>6.5217391304347894</v>
      </c>
      <c r="AG320" s="1043">
        <f t="shared" si="105"/>
        <v>9.5238095238095113</v>
      </c>
      <c r="AH320" s="1043">
        <f t="shared" si="106"/>
        <v>5.0000000000000044</v>
      </c>
      <c r="AI320" s="1043">
        <f t="shared" si="107"/>
        <v>0</v>
      </c>
      <c r="AJ320" s="1043">
        <f t="shared" si="108"/>
        <v>0</v>
      </c>
      <c r="AK320" s="1043">
        <f t="shared" si="109"/>
        <v>0</v>
      </c>
      <c r="AL320" s="1043">
        <f t="shared" si="110"/>
        <v>33.33333333333335</v>
      </c>
      <c r="AM320" s="1043">
        <f t="shared" si="111"/>
        <v>0</v>
      </c>
      <c r="AN320" s="1043">
        <f t="shared" si="112"/>
        <v>0</v>
      </c>
      <c r="AO320" s="1043">
        <f t="shared" si="113"/>
        <v>3.8961038961039085</v>
      </c>
      <c r="AP320" s="1043">
        <f t="shared" si="114"/>
        <v>5.479452054794498</v>
      </c>
      <c r="AQ320" s="1043">
        <f t="shared" si="115"/>
        <v>7.3529411764705843</v>
      </c>
      <c r="AR320" s="1043">
        <f t="shared" si="116"/>
        <v>12.087912087912089</v>
      </c>
      <c r="AS320" s="1043">
        <f t="shared" si="117"/>
        <v>10.975609756097548</v>
      </c>
      <c r="AT320" s="1043">
        <f t="shared" si="118"/>
        <v>10.810810810810811</v>
      </c>
      <c r="AU320" s="1043">
        <f t="shared" si="119"/>
        <v>12.12121212121211</v>
      </c>
      <c r="AV320" s="1043">
        <f t="shared" si="120"/>
        <v>8.196721311475418</v>
      </c>
      <c r="AW320" s="1043">
        <f t="shared" si="121"/>
        <v>8.4444444444444322</v>
      </c>
      <c r="AX320" s="1043">
        <f t="shared" si="122"/>
        <v>9.7560975609756184</v>
      </c>
      <c r="AY320" s="1043">
        <f t="shared" si="123"/>
        <v>6.8848036862608319</v>
      </c>
      <c r="AZ320" s="1043">
        <f t="shared" si="124"/>
        <v>7.2835869427195341</v>
      </c>
    </row>
    <row r="321" spans="1:52" ht="11.25" customHeight="1" x14ac:dyDescent="0.2">
      <c r="A321" s="468" t="s">
        <v>252</v>
      </c>
      <c r="B321" s="468" t="s">
        <v>253</v>
      </c>
      <c r="C321" s="581">
        <v>0.98</v>
      </c>
      <c r="D321" s="581">
        <v>0.93</v>
      </c>
      <c r="E321" s="581">
        <v>0.84</v>
      </c>
      <c r="F321" s="460">
        <v>0.75</v>
      </c>
      <c r="G321" s="481">
        <v>0.68</v>
      </c>
      <c r="H321" s="474">
        <v>0.57999999999999996</v>
      </c>
      <c r="I321" s="474">
        <v>0.5</v>
      </c>
      <c r="J321" s="474">
        <v>0.4</v>
      </c>
      <c r="K321" s="474">
        <v>0.34</v>
      </c>
      <c r="L321" s="963"/>
      <c r="M321" s="474">
        <v>0.3</v>
      </c>
      <c r="N321" s="470">
        <v>0.255</v>
      </c>
      <c r="O321" s="963"/>
      <c r="P321" s="486">
        <v>0.21</v>
      </c>
      <c r="Q321" s="486">
        <v>0.19</v>
      </c>
      <c r="R321" s="476">
        <v>0.185</v>
      </c>
      <c r="S321" s="476">
        <v>0.15</v>
      </c>
      <c r="T321" s="476">
        <v>0.14000000000000001</v>
      </c>
      <c r="U321" s="476">
        <v>0.13</v>
      </c>
      <c r="V321" s="476">
        <v>0.1125</v>
      </c>
      <c r="W321" s="476">
        <v>0.105</v>
      </c>
      <c r="X321" s="476">
        <v>9.7500000000000003E-2</v>
      </c>
      <c r="Y321" s="476">
        <v>9.2499999999999999E-2</v>
      </c>
      <c r="Z321" s="476">
        <v>8.7499999999999994E-2</v>
      </c>
      <c r="AA321" s="476">
        <v>8.2500000000000004E-2</v>
      </c>
      <c r="AB321" s="584">
        <f t="shared" si="100"/>
        <v>8.1374999999999993</v>
      </c>
      <c r="AC321" s="1043">
        <f t="shared" si="101"/>
        <v>5.3763440860215006</v>
      </c>
      <c r="AD321" s="1043">
        <f t="shared" si="102"/>
        <v>10.714285714285721</v>
      </c>
      <c r="AE321" s="1043">
        <f t="shared" si="103"/>
        <v>11.999999999999989</v>
      </c>
      <c r="AF321" s="1043">
        <f t="shared" si="104"/>
        <v>10.294117647058808</v>
      </c>
      <c r="AG321" s="1043">
        <f t="shared" si="105"/>
        <v>17.24137931034484</v>
      </c>
      <c r="AH321" s="1043">
        <f t="shared" si="106"/>
        <v>15.999999999999993</v>
      </c>
      <c r="AI321" s="1043">
        <f t="shared" si="107"/>
        <v>25</v>
      </c>
      <c r="AJ321" s="1043">
        <f t="shared" si="108"/>
        <v>17.647058823529417</v>
      </c>
      <c r="AK321" s="1043">
        <f t="shared" si="109"/>
        <v>13.333333333333353</v>
      </c>
      <c r="AL321" s="1043">
        <f t="shared" si="110"/>
        <v>17.647058823529417</v>
      </c>
      <c r="AM321" s="1043">
        <f t="shared" si="111"/>
        <v>21.428571428571441</v>
      </c>
      <c r="AN321" s="1043">
        <f t="shared" si="112"/>
        <v>10.526315789473673</v>
      </c>
      <c r="AO321" s="1043">
        <f t="shared" si="113"/>
        <v>2.7027027027026973</v>
      </c>
      <c r="AP321" s="1043">
        <f t="shared" si="114"/>
        <v>23.333333333333339</v>
      </c>
      <c r="AQ321" s="1043">
        <f t="shared" si="115"/>
        <v>7.1428571428571397</v>
      </c>
      <c r="AR321" s="1043">
        <f t="shared" si="116"/>
        <v>7.6923076923077094</v>
      </c>
      <c r="AS321" s="1043">
        <f t="shared" si="117"/>
        <v>15.555555555555568</v>
      </c>
      <c r="AT321" s="1043">
        <f t="shared" si="118"/>
        <v>7.1428571428571397</v>
      </c>
      <c r="AU321" s="1043">
        <f t="shared" si="119"/>
        <v>7.6923076923076872</v>
      </c>
      <c r="AV321" s="1043">
        <f t="shared" si="120"/>
        <v>5.4054054054054168</v>
      </c>
      <c r="AW321" s="1043">
        <f t="shared" si="121"/>
        <v>5.7142857142857162</v>
      </c>
      <c r="AX321" s="1043">
        <f t="shared" si="122"/>
        <v>6.0606060606060552</v>
      </c>
      <c r="AY321" s="1043">
        <f t="shared" si="123"/>
        <v>12.07503106356212</v>
      </c>
      <c r="AZ321" s="1043">
        <f t="shared" si="124"/>
        <v>6.3527560028706516</v>
      </c>
    </row>
    <row r="322" spans="1:52" ht="11.25" customHeight="1" x14ac:dyDescent="0.2">
      <c r="A322" s="820" t="s">
        <v>1244</v>
      </c>
      <c r="B322" s="820" t="s">
        <v>1245</v>
      </c>
      <c r="C322" s="581">
        <v>3.41</v>
      </c>
      <c r="D322" s="581">
        <v>3.1539999999999999</v>
      </c>
      <c r="E322" s="581">
        <v>2.99</v>
      </c>
      <c r="F322" s="460">
        <v>2.7559999999999998</v>
      </c>
      <c r="G322" s="460">
        <v>2.548</v>
      </c>
      <c r="H322" s="581">
        <v>2.4020000000000001</v>
      </c>
      <c r="I322" s="581">
        <v>2.2359999999999998</v>
      </c>
      <c r="J322" s="581">
        <v>2.04</v>
      </c>
      <c r="K322" s="581">
        <v>1.81</v>
      </c>
      <c r="L322" s="888"/>
      <c r="M322" s="581">
        <v>1.56</v>
      </c>
      <c r="N322" s="459">
        <v>1.38</v>
      </c>
      <c r="O322" s="888"/>
      <c r="P322" s="472">
        <v>1.28</v>
      </c>
      <c r="Q322" s="582">
        <v>1.19</v>
      </c>
      <c r="R322" s="587">
        <v>1.19</v>
      </c>
      <c r="S322" s="587">
        <v>1.135</v>
      </c>
      <c r="T322" s="587">
        <v>1.03</v>
      </c>
      <c r="U322" s="587">
        <v>0.93</v>
      </c>
      <c r="V322" s="587">
        <v>0.83499999999999996</v>
      </c>
      <c r="W322" s="587">
        <v>0.72260000000000002</v>
      </c>
      <c r="X322" s="587">
        <v>0.63019999999999998</v>
      </c>
      <c r="Y322" s="587">
        <v>0.58260000000000001</v>
      </c>
      <c r="Z322" s="587">
        <v>0.54</v>
      </c>
      <c r="AA322" s="587">
        <v>0.5</v>
      </c>
      <c r="AB322" s="584">
        <f t="shared" si="100"/>
        <v>36.851400000000005</v>
      </c>
      <c r="AC322" s="1043">
        <f t="shared" si="101"/>
        <v>8.1166772352568195</v>
      </c>
      <c r="AD322" s="1043">
        <f t="shared" si="102"/>
        <v>5.4849498327758983</v>
      </c>
      <c r="AE322" s="1043">
        <f t="shared" si="103"/>
        <v>8.4905660377358583</v>
      </c>
      <c r="AF322" s="1043">
        <f t="shared" si="104"/>
        <v>8.1632653061224367</v>
      </c>
      <c r="AG322" s="1043">
        <f t="shared" si="105"/>
        <v>6.0782681099084135</v>
      </c>
      <c r="AH322" s="1043">
        <f t="shared" si="106"/>
        <v>7.4239713774597593</v>
      </c>
      <c r="AI322" s="1043">
        <f t="shared" si="107"/>
        <v>9.6078431372548891</v>
      </c>
      <c r="AJ322" s="1043">
        <f t="shared" si="108"/>
        <v>12.707182320441991</v>
      </c>
      <c r="AK322" s="1043">
        <f t="shared" si="109"/>
        <v>16.025641025641036</v>
      </c>
      <c r="AL322" s="1043">
        <f t="shared" si="110"/>
        <v>13.043478260869579</v>
      </c>
      <c r="AM322" s="1043">
        <f t="shared" si="111"/>
        <v>7.8125</v>
      </c>
      <c r="AN322" s="1043">
        <f t="shared" si="112"/>
        <v>7.5630252100840512</v>
      </c>
      <c r="AO322" s="1043">
        <f t="shared" si="113"/>
        <v>0</v>
      </c>
      <c r="AP322" s="1043">
        <f t="shared" si="114"/>
        <v>4.8458149779735615</v>
      </c>
      <c r="AQ322" s="1043">
        <f t="shared" si="115"/>
        <v>10.194174757281548</v>
      </c>
      <c r="AR322" s="1043">
        <f t="shared" si="116"/>
        <v>10.752688172043001</v>
      </c>
      <c r="AS322" s="1043">
        <f t="shared" si="117"/>
        <v>11.377245508982048</v>
      </c>
      <c r="AT322" s="1043">
        <f t="shared" si="118"/>
        <v>15.55494049266537</v>
      </c>
      <c r="AU322" s="1043">
        <f t="shared" si="119"/>
        <v>14.662012059663599</v>
      </c>
      <c r="AV322" s="1043">
        <f t="shared" si="120"/>
        <v>8.1702711980775824</v>
      </c>
      <c r="AW322" s="1043">
        <f t="shared" si="121"/>
        <v>7.8888888888888786</v>
      </c>
      <c r="AX322" s="1043">
        <f t="shared" si="122"/>
        <v>8.0000000000000071</v>
      </c>
      <c r="AY322" s="1043">
        <f t="shared" si="123"/>
        <v>9.1801547231421043</v>
      </c>
      <c r="AZ322" s="1043">
        <f t="shared" si="124"/>
        <v>3.7420014959955989</v>
      </c>
    </row>
    <row r="323" spans="1:52" ht="11.25" customHeight="1" x14ac:dyDescent="0.2">
      <c r="A323" s="509" t="s">
        <v>5368</v>
      </c>
      <c r="B323" s="820" t="s">
        <v>5366</v>
      </c>
      <c r="C323" s="581">
        <v>0.33</v>
      </c>
      <c r="D323" s="581">
        <v>0.29000000000000004</v>
      </c>
      <c r="E323" s="581">
        <v>0.25</v>
      </c>
      <c r="F323" s="460">
        <v>0.06</v>
      </c>
      <c r="G323" s="483">
        <v>0</v>
      </c>
      <c r="H323" s="498">
        <v>0</v>
      </c>
      <c r="I323" s="498">
        <v>0</v>
      </c>
      <c r="J323" s="498">
        <v>0</v>
      </c>
      <c r="K323" s="498">
        <v>0</v>
      </c>
      <c r="L323" s="1004"/>
      <c r="M323" s="498">
        <v>0</v>
      </c>
      <c r="N323" s="501">
        <v>0</v>
      </c>
      <c r="O323" s="1004"/>
      <c r="P323" s="985">
        <v>0</v>
      </c>
      <c r="Q323" s="985">
        <v>0</v>
      </c>
      <c r="R323" s="499">
        <v>0</v>
      </c>
      <c r="S323" s="499">
        <v>0</v>
      </c>
      <c r="T323" s="499">
        <v>0</v>
      </c>
      <c r="U323" s="499">
        <v>0</v>
      </c>
      <c r="V323" s="499">
        <v>0</v>
      </c>
      <c r="W323" s="499">
        <v>0</v>
      </c>
      <c r="X323" s="499">
        <v>0</v>
      </c>
      <c r="Y323" s="499">
        <v>0</v>
      </c>
      <c r="Z323" s="499">
        <v>0</v>
      </c>
      <c r="AA323" s="499">
        <v>0</v>
      </c>
      <c r="AB323" s="584">
        <f t="shared" si="100"/>
        <v>0.93000000000000016</v>
      </c>
      <c r="AC323" s="1043">
        <f t="shared" si="101"/>
        <v>13.793103448275845</v>
      </c>
      <c r="AD323" s="1043">
        <f t="shared" si="102"/>
        <v>16.000000000000014</v>
      </c>
      <c r="AE323" s="1043">
        <f t="shared" si="103"/>
        <v>316.66666666666669</v>
      </c>
      <c r="AF323" s="1043" t="str">
        <f t="shared" si="104"/>
        <v>n/a</v>
      </c>
      <c r="AG323" s="1043" t="str">
        <f t="shared" si="105"/>
        <v>n/a</v>
      </c>
      <c r="AH323" s="1043" t="str">
        <f t="shared" si="106"/>
        <v>n/a</v>
      </c>
      <c r="AI323" s="1043" t="str">
        <f t="shared" si="107"/>
        <v>n/a</v>
      </c>
      <c r="AJ323" s="1043" t="str">
        <f t="shared" si="108"/>
        <v>n/a</v>
      </c>
      <c r="AK323" s="1043" t="str">
        <f t="shared" si="109"/>
        <v>n/a</v>
      </c>
      <c r="AL323" s="1043" t="str">
        <f t="shared" si="110"/>
        <v>n/a</v>
      </c>
      <c r="AM323" s="1043" t="str">
        <f t="shared" si="111"/>
        <v>n/a</v>
      </c>
      <c r="AN323" s="1043" t="str">
        <f t="shared" si="112"/>
        <v>n/a</v>
      </c>
      <c r="AO323" s="1043" t="str">
        <f t="shared" si="113"/>
        <v>n/a</v>
      </c>
      <c r="AP323" s="1043" t="str">
        <f t="shared" si="114"/>
        <v>n/a</v>
      </c>
      <c r="AQ323" s="1043" t="str">
        <f t="shared" si="115"/>
        <v>n/a</v>
      </c>
      <c r="AR323" s="1043" t="str">
        <f t="shared" si="116"/>
        <v>n/a</v>
      </c>
      <c r="AS323" s="1043" t="str">
        <f t="shared" si="117"/>
        <v>n/a</v>
      </c>
      <c r="AT323" s="1043" t="str">
        <f t="shared" si="118"/>
        <v>n/a</v>
      </c>
      <c r="AU323" s="1043" t="str">
        <f t="shared" si="119"/>
        <v>n/a</v>
      </c>
      <c r="AV323" s="1043" t="str">
        <f t="shared" si="120"/>
        <v>n/a</v>
      </c>
      <c r="AW323" s="1043" t="str">
        <f t="shared" si="121"/>
        <v>n/a</v>
      </c>
      <c r="AX323" s="1043" t="str">
        <f t="shared" si="122"/>
        <v>n/a</v>
      </c>
      <c r="AY323" s="1043">
        <f t="shared" si="123"/>
        <v>115.48659003831419</v>
      </c>
      <c r="AZ323" s="1043">
        <f t="shared" si="124"/>
        <v>174.23055134573801</v>
      </c>
    </row>
    <row r="324" spans="1:52" ht="11.25" customHeight="1" x14ac:dyDescent="0.2">
      <c r="A324" s="509" t="s">
        <v>4421</v>
      </c>
      <c r="B324" s="820" t="s">
        <v>4416</v>
      </c>
      <c r="C324" s="581">
        <v>0.48</v>
      </c>
      <c r="D324" s="581">
        <v>0.36</v>
      </c>
      <c r="E324" s="581">
        <v>0.32</v>
      </c>
      <c r="F324" s="460">
        <v>0.28000000000000003</v>
      </c>
      <c r="G324" s="460">
        <v>0.24</v>
      </c>
      <c r="H324" s="581">
        <v>0.06</v>
      </c>
      <c r="I324" s="498">
        <v>0</v>
      </c>
      <c r="J324" s="463">
        <v>0</v>
      </c>
      <c r="K324" s="498">
        <v>0</v>
      </c>
      <c r="L324" s="517"/>
      <c r="M324" s="498">
        <v>0</v>
      </c>
      <c r="N324" s="501">
        <v>0</v>
      </c>
      <c r="O324" s="1004"/>
      <c r="P324" s="985">
        <v>0</v>
      </c>
      <c r="Q324" s="985">
        <v>0</v>
      </c>
      <c r="R324" s="583">
        <v>0</v>
      </c>
      <c r="S324" s="583">
        <v>0</v>
      </c>
      <c r="T324" s="583">
        <v>0</v>
      </c>
      <c r="U324" s="499">
        <v>0.5</v>
      </c>
      <c r="V324" s="587">
        <v>1.0868</v>
      </c>
      <c r="W324" s="583">
        <v>0</v>
      </c>
      <c r="X324" s="499">
        <v>0</v>
      </c>
      <c r="Y324" s="499">
        <v>0</v>
      </c>
      <c r="Z324" s="583">
        <v>0</v>
      </c>
      <c r="AA324" s="583">
        <v>0</v>
      </c>
      <c r="AB324" s="584">
        <f t="shared" si="100"/>
        <v>3.3268000000000004</v>
      </c>
      <c r="AC324" s="1043">
        <f t="shared" si="101"/>
        <v>33.333333333333329</v>
      </c>
      <c r="AD324" s="1043">
        <f t="shared" si="102"/>
        <v>12.5</v>
      </c>
      <c r="AE324" s="1043">
        <f t="shared" si="103"/>
        <v>14.285714285714279</v>
      </c>
      <c r="AF324" s="1043">
        <f t="shared" si="104"/>
        <v>16.666666666666675</v>
      </c>
      <c r="AG324" s="1043">
        <f t="shared" si="105"/>
        <v>300</v>
      </c>
      <c r="AH324" s="1043" t="str">
        <f t="shared" si="106"/>
        <v>n/a</v>
      </c>
      <c r="AI324" s="1043" t="str">
        <f t="shared" si="107"/>
        <v>n/a</v>
      </c>
      <c r="AJ324" s="1043" t="str">
        <f t="shared" si="108"/>
        <v>n/a</v>
      </c>
      <c r="AK324" s="1043" t="str">
        <f t="shared" si="109"/>
        <v>n/a</v>
      </c>
      <c r="AL324" s="1043" t="str">
        <f t="shared" si="110"/>
        <v>n/a</v>
      </c>
      <c r="AM324" s="1043" t="str">
        <f t="shared" si="111"/>
        <v>n/a</v>
      </c>
      <c r="AN324" s="1043" t="str">
        <f t="shared" si="112"/>
        <v>n/a</v>
      </c>
      <c r="AO324" s="1043" t="str">
        <f t="shared" si="113"/>
        <v>n/a</v>
      </c>
      <c r="AP324" s="1043" t="str">
        <f t="shared" si="114"/>
        <v>n/a</v>
      </c>
      <c r="AQ324" s="1043" t="str">
        <f t="shared" si="115"/>
        <v>n/a</v>
      </c>
      <c r="AR324" s="1043">
        <f t="shared" si="116"/>
        <v>-100</v>
      </c>
      <c r="AS324" s="1043">
        <f t="shared" si="117"/>
        <v>-53.993375046006634</v>
      </c>
      <c r="AT324" s="1043" t="str">
        <f t="shared" si="118"/>
        <v>n/a</v>
      </c>
      <c r="AU324" s="1043" t="str">
        <f t="shared" si="119"/>
        <v>n/a</v>
      </c>
      <c r="AV324" s="1043" t="str">
        <f t="shared" si="120"/>
        <v>n/a</v>
      </c>
      <c r="AW324" s="1043" t="str">
        <f t="shared" si="121"/>
        <v>n/a</v>
      </c>
      <c r="AX324" s="1043" t="str">
        <f t="shared" si="122"/>
        <v>n/a</v>
      </c>
      <c r="AY324" s="1043">
        <f t="shared" si="123"/>
        <v>31.827477034243948</v>
      </c>
      <c r="AZ324" s="1043">
        <f t="shared" si="124"/>
        <v>127.52358409972865</v>
      </c>
    </row>
    <row r="325" spans="1:52" ht="11.25" customHeight="1" x14ac:dyDescent="0.2">
      <c r="A325" s="1033" t="s">
        <v>4542</v>
      </c>
      <c r="B325" s="468" t="s">
        <v>4535</v>
      </c>
      <c r="C325" s="581">
        <v>0.96</v>
      </c>
      <c r="D325" s="581">
        <v>0.8</v>
      </c>
      <c r="E325" s="581">
        <v>0.68</v>
      </c>
      <c r="F325" s="460">
        <v>0.54</v>
      </c>
      <c r="G325" s="471">
        <v>0.44</v>
      </c>
      <c r="H325" s="498">
        <v>0.4</v>
      </c>
      <c r="I325" s="498">
        <v>0.4</v>
      </c>
      <c r="J325" s="498">
        <v>0.4</v>
      </c>
      <c r="K325" s="498">
        <v>0.4</v>
      </c>
      <c r="L325" s="1004"/>
      <c r="M325" s="498">
        <v>0.4</v>
      </c>
      <c r="N325" s="501">
        <v>0.4</v>
      </c>
      <c r="O325" s="1004"/>
      <c r="P325" s="985">
        <v>0.4</v>
      </c>
      <c r="Q325" s="985">
        <v>0.4</v>
      </c>
      <c r="R325" s="587">
        <v>0.4</v>
      </c>
      <c r="S325" s="587">
        <v>0.37</v>
      </c>
      <c r="T325" s="587">
        <v>0.36</v>
      </c>
      <c r="U325" s="587">
        <v>0.33</v>
      </c>
      <c r="V325" s="499">
        <v>0.32</v>
      </c>
      <c r="W325" s="587">
        <v>0.41000000000000003</v>
      </c>
      <c r="X325" s="587">
        <v>0.4</v>
      </c>
      <c r="Y325" s="587">
        <v>0.37</v>
      </c>
      <c r="Z325" s="587">
        <v>0.36</v>
      </c>
      <c r="AA325" s="587">
        <v>0.34</v>
      </c>
      <c r="AB325" s="584">
        <f t="shared" si="100"/>
        <v>10.280000000000001</v>
      </c>
      <c r="AC325" s="1043">
        <f t="shared" si="101"/>
        <v>19.999999999999996</v>
      </c>
      <c r="AD325" s="1043">
        <f t="shared" si="102"/>
        <v>17.647058823529417</v>
      </c>
      <c r="AE325" s="1043">
        <f t="shared" si="103"/>
        <v>25.925925925925931</v>
      </c>
      <c r="AF325" s="1043">
        <f t="shared" si="104"/>
        <v>22.72727272727273</v>
      </c>
      <c r="AG325" s="1043">
        <f t="shared" si="105"/>
        <v>9.9999999999999858</v>
      </c>
      <c r="AH325" s="1043">
        <f t="shared" si="106"/>
        <v>0</v>
      </c>
      <c r="AI325" s="1043">
        <f t="shared" si="107"/>
        <v>0</v>
      </c>
      <c r="AJ325" s="1043">
        <f t="shared" si="108"/>
        <v>0</v>
      </c>
      <c r="AK325" s="1043">
        <f t="shared" si="109"/>
        <v>0</v>
      </c>
      <c r="AL325" s="1043">
        <f t="shared" si="110"/>
        <v>0</v>
      </c>
      <c r="AM325" s="1043">
        <f t="shared" si="111"/>
        <v>0</v>
      </c>
      <c r="AN325" s="1043">
        <f t="shared" si="112"/>
        <v>0</v>
      </c>
      <c r="AO325" s="1043">
        <f t="shared" si="113"/>
        <v>0</v>
      </c>
      <c r="AP325" s="1043">
        <f t="shared" si="114"/>
        <v>8.1081081081081141</v>
      </c>
      <c r="AQ325" s="1043">
        <f t="shared" si="115"/>
        <v>2.7777777777777901</v>
      </c>
      <c r="AR325" s="1043">
        <f t="shared" si="116"/>
        <v>9.0909090909090828</v>
      </c>
      <c r="AS325" s="1043">
        <f t="shared" si="117"/>
        <v>3.125</v>
      </c>
      <c r="AT325" s="1043">
        <f t="shared" si="118"/>
        <v>-21.951219512195131</v>
      </c>
      <c r="AU325" s="1043">
        <f t="shared" si="119"/>
        <v>2.4999999999999911</v>
      </c>
      <c r="AV325" s="1043">
        <f t="shared" si="120"/>
        <v>8.1081081081081141</v>
      </c>
      <c r="AW325" s="1043">
        <f t="shared" si="121"/>
        <v>2.7777777777777901</v>
      </c>
      <c r="AX325" s="1043">
        <f t="shared" si="122"/>
        <v>5.8823529411764497</v>
      </c>
      <c r="AY325" s="1043">
        <f t="shared" si="123"/>
        <v>5.3054123531086477</v>
      </c>
      <c r="AZ325" s="1043">
        <f t="shared" si="124"/>
        <v>10.101606993565392</v>
      </c>
    </row>
    <row r="326" spans="1:52" ht="11.25" customHeight="1" x14ac:dyDescent="0.2">
      <c r="A326" s="458" t="s">
        <v>617</v>
      </c>
      <c r="B326" s="458" t="s">
        <v>618</v>
      </c>
      <c r="C326" s="581">
        <v>3.99</v>
      </c>
      <c r="D326" s="581">
        <v>3.71</v>
      </c>
      <c r="E326" s="581">
        <v>3.43</v>
      </c>
      <c r="F326" s="460">
        <v>3.15</v>
      </c>
      <c r="G326" s="586">
        <v>2.8699999999999997</v>
      </c>
      <c r="H326" s="581">
        <v>2.59</v>
      </c>
      <c r="I326" s="581">
        <v>2.2400000000000002</v>
      </c>
      <c r="J326" s="581">
        <v>2.06</v>
      </c>
      <c r="K326" s="581">
        <v>1.85</v>
      </c>
      <c r="L326" s="888"/>
      <c r="M326" s="581">
        <v>1.68</v>
      </c>
      <c r="N326" s="459">
        <v>1.52</v>
      </c>
      <c r="O326" s="888"/>
      <c r="P326" s="472">
        <v>1.44</v>
      </c>
      <c r="Q326" s="582">
        <v>1.4</v>
      </c>
      <c r="R326" s="587">
        <v>1.36</v>
      </c>
      <c r="S326" s="583">
        <v>1.32</v>
      </c>
      <c r="T326" s="583">
        <v>1.32</v>
      </c>
      <c r="U326" s="583">
        <v>1.32</v>
      </c>
      <c r="V326" s="583">
        <v>1.32</v>
      </c>
      <c r="W326" s="583">
        <v>1.32</v>
      </c>
      <c r="X326" s="583">
        <v>1.32</v>
      </c>
      <c r="Y326" s="583">
        <v>1.32</v>
      </c>
      <c r="Z326" s="587">
        <v>1.3</v>
      </c>
      <c r="AA326" s="587">
        <v>1.26</v>
      </c>
      <c r="AB326" s="584">
        <f t="shared" si="100"/>
        <v>45.09</v>
      </c>
      <c r="AC326" s="1043">
        <f t="shared" si="101"/>
        <v>7.547169811320753</v>
      </c>
      <c r="AD326" s="1043">
        <f t="shared" si="102"/>
        <v>8.1632653061224367</v>
      </c>
      <c r="AE326" s="1043">
        <f t="shared" si="103"/>
        <v>8.8888888888889017</v>
      </c>
      <c r="AF326" s="1043">
        <f t="shared" si="104"/>
        <v>9.7560975609756184</v>
      </c>
      <c r="AG326" s="1043">
        <f t="shared" si="105"/>
        <v>10.810810810810811</v>
      </c>
      <c r="AH326" s="1043">
        <f t="shared" si="106"/>
        <v>15.624999999999979</v>
      </c>
      <c r="AI326" s="1043">
        <f t="shared" si="107"/>
        <v>8.7378640776699221</v>
      </c>
      <c r="AJ326" s="1043">
        <f t="shared" si="108"/>
        <v>11.351351351351347</v>
      </c>
      <c r="AK326" s="1043">
        <f t="shared" si="109"/>
        <v>10.119047619047628</v>
      </c>
      <c r="AL326" s="1043">
        <f t="shared" si="110"/>
        <v>10.526315789473673</v>
      </c>
      <c r="AM326" s="1043">
        <f t="shared" si="111"/>
        <v>5.555555555555558</v>
      </c>
      <c r="AN326" s="1043">
        <f t="shared" si="112"/>
        <v>2.8571428571428692</v>
      </c>
      <c r="AO326" s="1043">
        <f t="shared" si="113"/>
        <v>2.9411764705882248</v>
      </c>
      <c r="AP326" s="1043">
        <f t="shared" si="114"/>
        <v>3.0303030303030276</v>
      </c>
      <c r="AQ326" s="1043">
        <f t="shared" si="115"/>
        <v>0</v>
      </c>
      <c r="AR326" s="1043">
        <f t="shared" si="116"/>
        <v>0</v>
      </c>
      <c r="AS326" s="1043">
        <f t="shared" si="117"/>
        <v>0</v>
      </c>
      <c r="AT326" s="1043">
        <f t="shared" si="118"/>
        <v>0</v>
      </c>
      <c r="AU326" s="1043">
        <f t="shared" si="119"/>
        <v>0</v>
      </c>
      <c r="AV326" s="1043">
        <f t="shared" si="120"/>
        <v>0</v>
      </c>
      <c r="AW326" s="1043">
        <f t="shared" si="121"/>
        <v>1.538461538461533</v>
      </c>
      <c r="AX326" s="1043">
        <f t="shared" si="122"/>
        <v>3.1746031746031855</v>
      </c>
      <c r="AY326" s="1043">
        <f t="shared" si="123"/>
        <v>5.4828660837416132</v>
      </c>
      <c r="AZ326" s="1043">
        <f t="shared" si="124"/>
        <v>4.8065146514078689</v>
      </c>
    </row>
    <row r="327" spans="1:52" ht="11.25" customHeight="1" x14ac:dyDescent="0.2">
      <c r="A327" s="468" t="s">
        <v>1265</v>
      </c>
      <c r="B327" s="468" t="s">
        <v>1266</v>
      </c>
      <c r="C327" s="581">
        <v>2.7250000000000001</v>
      </c>
      <c r="D327" s="581">
        <v>2.4249999999999998</v>
      </c>
      <c r="E327" s="581">
        <v>2.15</v>
      </c>
      <c r="F327" s="460">
        <v>1.9</v>
      </c>
      <c r="G327" s="481">
        <v>1.4900000000000002</v>
      </c>
      <c r="H327" s="473">
        <v>1.1599999999999999</v>
      </c>
      <c r="I327" s="474">
        <v>1.1399999999999999</v>
      </c>
      <c r="J327" s="474">
        <v>1.1000000000000001</v>
      </c>
      <c r="K327" s="474">
        <v>1.06</v>
      </c>
      <c r="L327" s="963"/>
      <c r="M327" s="474">
        <v>1.02</v>
      </c>
      <c r="N327" s="470">
        <v>0.5</v>
      </c>
      <c r="O327" s="963"/>
      <c r="P327" s="495">
        <v>0</v>
      </c>
      <c r="Q327" s="495">
        <v>0</v>
      </c>
      <c r="R327" s="477">
        <v>0</v>
      </c>
      <c r="S327" s="477">
        <v>0</v>
      </c>
      <c r="T327" s="477">
        <v>0</v>
      </c>
      <c r="U327" s="477">
        <v>0</v>
      </c>
      <c r="V327" s="477">
        <v>0</v>
      </c>
      <c r="W327" s="477">
        <v>0</v>
      </c>
      <c r="X327" s="477">
        <v>0</v>
      </c>
      <c r="Y327" s="477">
        <v>0</v>
      </c>
      <c r="Z327" s="477">
        <v>0</v>
      </c>
      <c r="AA327" s="477">
        <v>0</v>
      </c>
      <c r="AB327" s="584">
        <f t="shared" ref="AB327:AB390" si="125">SUM(C327:AA327)</f>
        <v>16.670000000000002</v>
      </c>
      <c r="AC327" s="1043">
        <f t="shared" ref="AC327:AC390" si="126">IF(ISERROR((C327/D327-1)*100),"n/a",(C327/D327-1)*100)</f>
        <v>12.37113402061858</v>
      </c>
      <c r="AD327" s="1043">
        <f t="shared" ref="AD327:AD390" si="127">IF(ISERROR((D327/E327-1)*100),"n/a",(D327/E327-1)*100)</f>
        <v>12.790697674418606</v>
      </c>
      <c r="AE327" s="1043">
        <f t="shared" ref="AE327:AE390" si="128">IF(ISERROR((E327/F327-1)*100),"n/a",(E327/F327-1)*100)</f>
        <v>13.157894736842103</v>
      </c>
      <c r="AF327" s="1043">
        <f t="shared" ref="AF327:AF390" si="129">IF(ISERROR((F327/G327-1)*100),"n/a",(F327/G327-1)*100)</f>
        <v>27.516778523489904</v>
      </c>
      <c r="AG327" s="1043">
        <f t="shared" ref="AG327:AG390" si="130">IF(ISERROR((G327/H327-1)*100),"n/a",(G327/H327-1)*100)</f>
        <v>28.448275862068996</v>
      </c>
      <c r="AH327" s="1043">
        <f t="shared" ref="AH327:AH390" si="131">IF(ISERROR((H327/I327-1)*100),"n/a",(H327/I327-1)*100)</f>
        <v>1.7543859649122862</v>
      </c>
      <c r="AI327" s="1043">
        <f t="shared" ref="AI327:AI390" si="132">IF(ISERROR((I327/J327-1)*100),"n/a",(I327/J327-1)*100)</f>
        <v>3.6363636363636154</v>
      </c>
      <c r="AJ327" s="1043">
        <f t="shared" ref="AJ327:AJ390" si="133">IF(ISERROR((J327/K327-1)*100),"n/a",(J327/K327-1)*100)</f>
        <v>3.7735849056603765</v>
      </c>
      <c r="AK327" s="1043">
        <f t="shared" ref="AK327:AK390" si="134">IF(ISERROR((K327/M327-1)*100),"n/a",(K327/M327-1)*100)</f>
        <v>3.9215686274509887</v>
      </c>
      <c r="AL327" s="1043">
        <f t="shared" ref="AL327:AL390" si="135">IF(ISERROR((M327/N327-1)*100),"n/a",(M327/N327-1)*100)</f>
        <v>104</v>
      </c>
      <c r="AM327" s="1043" t="str">
        <f t="shared" ref="AM327:AM390" si="136">IF(ISERROR((N327/P327-1)*100),"n/a",(N327/P327-1)*100)</f>
        <v>n/a</v>
      </c>
      <c r="AN327" s="1043" t="str">
        <f t="shared" ref="AN327:AN390" si="137">IF(ISERROR((P327/Q327-1)*100),"n/a",(P327/Q327-1)*100)</f>
        <v>n/a</v>
      </c>
      <c r="AO327" s="1043" t="str">
        <f t="shared" ref="AO327:AO390" si="138">IF(ISERROR((Q327/R327-1)*100),"n/a",(Q327/R327-1)*100)</f>
        <v>n/a</v>
      </c>
      <c r="AP327" s="1043" t="str">
        <f t="shared" ref="AP327:AP390" si="139">IF(ISERROR((R327/S327-1)*100),"n/a",(R327/S327-1)*100)</f>
        <v>n/a</v>
      </c>
      <c r="AQ327" s="1043" t="str">
        <f t="shared" ref="AQ327:AQ390" si="140">IF(ISERROR((S327/T327-1)*100),"n/a",(S327/T327-1)*100)</f>
        <v>n/a</v>
      </c>
      <c r="AR327" s="1043" t="str">
        <f t="shared" ref="AR327:AR390" si="141">IF(ISERROR((T327/U327-1)*100),"n/a",(T327/U327-1)*100)</f>
        <v>n/a</v>
      </c>
      <c r="AS327" s="1043" t="str">
        <f t="shared" ref="AS327:AS390" si="142">IF(ISERROR((U327/V327-1)*100),"n/a",(U327/V327-1)*100)</f>
        <v>n/a</v>
      </c>
      <c r="AT327" s="1043" t="str">
        <f t="shared" ref="AT327:AT390" si="143">IF(ISERROR((V327/W327-1)*100),"n/a",(V327/W327-1)*100)</f>
        <v>n/a</v>
      </c>
      <c r="AU327" s="1043" t="str">
        <f t="shared" ref="AU327:AU390" si="144">IF(ISERROR((W327/X327-1)*100),"n/a",(W327/X327-1)*100)</f>
        <v>n/a</v>
      </c>
      <c r="AV327" s="1043" t="str">
        <f t="shared" ref="AV327:AV390" si="145">IF(ISERROR((X327/Y327-1)*100),"n/a",(X327/Y327-1)*100)</f>
        <v>n/a</v>
      </c>
      <c r="AW327" s="1043" t="str">
        <f t="shared" ref="AW327:AW390" si="146">IF(ISERROR((Y327/Z327-1)*100),"n/a",(Y327/Z327-1)*100)</f>
        <v>n/a</v>
      </c>
      <c r="AX327" s="1043" t="str">
        <f t="shared" ref="AX327:AX390" si="147">IF(ISERROR((Z327/AA327-1)*100),"n/a",(Z327/AA327-1)*100)</f>
        <v>n/a</v>
      </c>
      <c r="AY327" s="1043">
        <f t="shared" ref="AY327:AY390" si="148">AVERAGE(AC327:AX327)</f>
        <v>21.137068395182546</v>
      </c>
      <c r="AZ327" s="1043">
        <f t="shared" ref="AZ327:AZ390" si="149">STDEV(AC327:AX327)</f>
        <v>30.642051078032928</v>
      </c>
    </row>
    <row r="328" spans="1:52" ht="11.25" customHeight="1" x14ac:dyDescent="0.2">
      <c r="A328" s="458" t="s">
        <v>1270</v>
      </c>
      <c r="B328" s="820" t="s">
        <v>1271</v>
      </c>
      <c r="C328" s="581">
        <v>0.55000000000000004</v>
      </c>
      <c r="D328" s="581">
        <v>0.51</v>
      </c>
      <c r="E328" s="581">
        <v>0.47</v>
      </c>
      <c r="F328" s="460">
        <v>0.43</v>
      </c>
      <c r="G328" s="460">
        <v>0.39</v>
      </c>
      <c r="H328" s="581">
        <v>0.35</v>
      </c>
      <c r="I328" s="581">
        <v>0.31</v>
      </c>
      <c r="J328" s="581">
        <v>0.26</v>
      </c>
      <c r="K328" s="581">
        <v>0.1</v>
      </c>
      <c r="L328" s="888"/>
      <c r="M328" s="463">
        <v>0</v>
      </c>
      <c r="N328" s="585">
        <v>0</v>
      </c>
      <c r="O328" s="888"/>
      <c r="P328" s="582">
        <v>0</v>
      </c>
      <c r="Q328" s="582">
        <v>0</v>
      </c>
      <c r="R328" s="583">
        <v>0</v>
      </c>
      <c r="S328" s="583">
        <v>0</v>
      </c>
      <c r="T328" s="583">
        <v>0</v>
      </c>
      <c r="U328" s="583">
        <v>0</v>
      </c>
      <c r="V328" s="583">
        <v>0</v>
      </c>
      <c r="W328" s="583">
        <v>0</v>
      </c>
      <c r="X328" s="583">
        <v>0</v>
      </c>
      <c r="Y328" s="583">
        <v>0</v>
      </c>
      <c r="Z328" s="583">
        <v>0</v>
      </c>
      <c r="AA328" s="583">
        <v>0</v>
      </c>
      <c r="AB328" s="584">
        <f t="shared" si="125"/>
        <v>3.3700000000000006</v>
      </c>
      <c r="AC328" s="1043">
        <f t="shared" si="126"/>
        <v>7.8431372549019773</v>
      </c>
      <c r="AD328" s="1043">
        <f t="shared" si="127"/>
        <v>8.5106382978723527</v>
      </c>
      <c r="AE328" s="1043">
        <f t="shared" si="128"/>
        <v>9.302325581395344</v>
      </c>
      <c r="AF328" s="1043">
        <f t="shared" si="129"/>
        <v>10.256410256410241</v>
      </c>
      <c r="AG328" s="1043">
        <f t="shared" si="130"/>
        <v>11.428571428571432</v>
      </c>
      <c r="AH328" s="1043">
        <f t="shared" si="131"/>
        <v>12.903225806451601</v>
      </c>
      <c r="AI328" s="1043">
        <f t="shared" si="132"/>
        <v>19.23076923076923</v>
      </c>
      <c r="AJ328" s="1043">
        <f t="shared" si="133"/>
        <v>160</v>
      </c>
      <c r="AK328" s="1043" t="str">
        <f t="shared" si="134"/>
        <v>n/a</v>
      </c>
      <c r="AL328" s="1043" t="str">
        <f t="shared" si="135"/>
        <v>n/a</v>
      </c>
      <c r="AM328" s="1043" t="str">
        <f t="shared" si="136"/>
        <v>n/a</v>
      </c>
      <c r="AN328" s="1043" t="str">
        <f t="shared" si="137"/>
        <v>n/a</v>
      </c>
      <c r="AO328" s="1043" t="str">
        <f t="shared" si="138"/>
        <v>n/a</v>
      </c>
      <c r="AP328" s="1043" t="str">
        <f t="shared" si="139"/>
        <v>n/a</v>
      </c>
      <c r="AQ328" s="1043" t="str">
        <f t="shared" si="140"/>
        <v>n/a</v>
      </c>
      <c r="AR328" s="1043" t="str">
        <f t="shared" si="141"/>
        <v>n/a</v>
      </c>
      <c r="AS328" s="1043" t="str">
        <f t="shared" si="142"/>
        <v>n/a</v>
      </c>
      <c r="AT328" s="1043" t="str">
        <f t="shared" si="143"/>
        <v>n/a</v>
      </c>
      <c r="AU328" s="1043" t="str">
        <f t="shared" si="144"/>
        <v>n/a</v>
      </c>
      <c r="AV328" s="1043" t="str">
        <f t="shared" si="145"/>
        <v>n/a</v>
      </c>
      <c r="AW328" s="1043" t="str">
        <f t="shared" si="146"/>
        <v>n/a</v>
      </c>
      <c r="AX328" s="1043" t="str">
        <f t="shared" si="147"/>
        <v>n/a</v>
      </c>
      <c r="AY328" s="1043">
        <f t="shared" si="148"/>
        <v>29.934384732046524</v>
      </c>
      <c r="AZ328" s="1043">
        <f t="shared" si="149"/>
        <v>52.676996647810974</v>
      </c>
    </row>
    <row r="329" spans="1:52" ht="11.25" customHeight="1" x14ac:dyDescent="0.2">
      <c r="A329" s="829" t="s">
        <v>4051</v>
      </c>
      <c r="B329" s="575" t="s">
        <v>4052</v>
      </c>
      <c r="C329" s="489">
        <v>0.56000000000000005</v>
      </c>
      <c r="D329" s="489">
        <v>0.48</v>
      </c>
      <c r="E329" s="489">
        <v>0.44</v>
      </c>
      <c r="F329" s="460">
        <v>0.34</v>
      </c>
      <c r="G329" s="460">
        <v>0.26769199999999999</v>
      </c>
      <c r="H329" s="581">
        <v>0.2</v>
      </c>
      <c r="I329" s="581">
        <v>0.1867</v>
      </c>
      <c r="J329" s="581">
        <v>0.1794</v>
      </c>
      <c r="K329" s="581">
        <v>0.17249999999999999</v>
      </c>
      <c r="L329" s="888"/>
      <c r="M329" s="581">
        <v>0.16599999999999998</v>
      </c>
      <c r="N329" s="585">
        <v>0.15959999999999999</v>
      </c>
      <c r="O329" s="888"/>
      <c r="P329" s="582">
        <v>0.24469999999999997</v>
      </c>
      <c r="Q329" s="582">
        <v>0.4708</v>
      </c>
      <c r="R329" s="583">
        <v>0.61360000000000003</v>
      </c>
      <c r="S329" s="583">
        <v>0.61360000000000003</v>
      </c>
      <c r="T329" s="587">
        <v>0.61360000000000003</v>
      </c>
      <c r="U329" s="583">
        <v>0.52600000000000002</v>
      </c>
      <c r="V329" s="587">
        <v>0.52600000000000002</v>
      </c>
      <c r="W329" s="587">
        <v>0.45779999999999998</v>
      </c>
      <c r="X329" s="587">
        <v>0.38</v>
      </c>
      <c r="Y329" s="587">
        <v>0.37040000000000001</v>
      </c>
      <c r="Z329" s="587">
        <v>0.3654</v>
      </c>
      <c r="AA329" s="587">
        <v>0.34099999999999997</v>
      </c>
      <c r="AB329" s="584">
        <f t="shared" si="125"/>
        <v>8.6747919999999983</v>
      </c>
      <c r="AC329" s="1043">
        <f t="shared" si="126"/>
        <v>16.666666666666675</v>
      </c>
      <c r="AD329" s="1043">
        <f t="shared" si="127"/>
        <v>9.0909090909090828</v>
      </c>
      <c r="AE329" s="1043">
        <f t="shared" si="128"/>
        <v>29.411764705882337</v>
      </c>
      <c r="AF329" s="1043">
        <f t="shared" si="129"/>
        <v>27.011640243264658</v>
      </c>
      <c r="AG329" s="1043">
        <f t="shared" si="130"/>
        <v>33.845999999999975</v>
      </c>
      <c r="AH329" s="1043">
        <f t="shared" si="131"/>
        <v>7.1237279057311254</v>
      </c>
      <c r="AI329" s="1043">
        <f t="shared" si="132"/>
        <v>4.0691192865105918</v>
      </c>
      <c r="AJ329" s="1043">
        <f t="shared" si="133"/>
        <v>4.0000000000000036</v>
      </c>
      <c r="AK329" s="1043">
        <f t="shared" si="134"/>
        <v>3.9156626506024139</v>
      </c>
      <c r="AL329" s="1043">
        <f t="shared" si="135"/>
        <v>4.0100250626566414</v>
      </c>
      <c r="AM329" s="1043">
        <f t="shared" si="136"/>
        <v>-34.777278299959121</v>
      </c>
      <c r="AN329" s="1043">
        <f t="shared" si="137"/>
        <v>-48.02463891248938</v>
      </c>
      <c r="AO329" s="1043">
        <f t="shared" si="138"/>
        <v>-23.272490221642773</v>
      </c>
      <c r="AP329" s="1043">
        <f t="shared" si="139"/>
        <v>0</v>
      </c>
      <c r="AQ329" s="1043">
        <f t="shared" si="140"/>
        <v>0</v>
      </c>
      <c r="AR329" s="1043">
        <f t="shared" si="141"/>
        <v>16.653992395437257</v>
      </c>
      <c r="AS329" s="1043">
        <f t="shared" si="142"/>
        <v>0</v>
      </c>
      <c r="AT329" s="1043">
        <f t="shared" si="143"/>
        <v>14.897335080821339</v>
      </c>
      <c r="AU329" s="1043">
        <f t="shared" si="144"/>
        <v>20.473684210526311</v>
      </c>
      <c r="AV329" s="1043">
        <f t="shared" si="145"/>
        <v>2.591792656587466</v>
      </c>
      <c r="AW329" s="1043">
        <f t="shared" si="146"/>
        <v>1.3683634373289566</v>
      </c>
      <c r="AX329" s="1043">
        <f t="shared" si="147"/>
        <v>7.1554252199413693</v>
      </c>
      <c r="AY329" s="1043">
        <f t="shared" si="148"/>
        <v>4.3732591444897686</v>
      </c>
      <c r="AZ329" s="1043">
        <f t="shared" si="149"/>
        <v>19.309873523714177</v>
      </c>
    </row>
    <row r="330" spans="1:52" ht="11.25" customHeight="1" x14ac:dyDescent="0.2">
      <c r="A330" s="829" t="s">
        <v>601</v>
      </c>
      <c r="B330" s="575" t="s">
        <v>602</v>
      </c>
      <c r="C330" s="489">
        <v>0.505</v>
      </c>
      <c r="D330" s="489">
        <v>0.46500000000000002</v>
      </c>
      <c r="E330" s="489">
        <v>0.46</v>
      </c>
      <c r="F330" s="460">
        <v>0.44500000000000001</v>
      </c>
      <c r="G330" s="481">
        <v>0.43</v>
      </c>
      <c r="H330" s="474">
        <v>0.41</v>
      </c>
      <c r="I330" s="474">
        <v>0.39</v>
      </c>
      <c r="J330" s="474">
        <v>0.37</v>
      </c>
      <c r="K330" s="474">
        <v>0.35</v>
      </c>
      <c r="L330" s="963">
        <v>0</v>
      </c>
      <c r="M330" s="474">
        <v>0.33</v>
      </c>
      <c r="N330" s="470">
        <v>0.32</v>
      </c>
      <c r="O330" s="963">
        <v>0</v>
      </c>
      <c r="P330" s="486">
        <v>0.28999999999999998</v>
      </c>
      <c r="Q330" s="486">
        <v>0.27</v>
      </c>
      <c r="R330" s="476">
        <v>0.25</v>
      </c>
      <c r="S330" s="476">
        <v>0.23</v>
      </c>
      <c r="T330" s="476">
        <v>0.21</v>
      </c>
      <c r="U330" s="476">
        <v>0.19</v>
      </c>
      <c r="V330" s="477">
        <v>0.18</v>
      </c>
      <c r="W330" s="476">
        <v>0.18</v>
      </c>
      <c r="X330" s="477">
        <v>0.15</v>
      </c>
      <c r="Y330" s="477">
        <v>0.15</v>
      </c>
      <c r="Z330" s="476">
        <v>0.16</v>
      </c>
      <c r="AA330" s="476">
        <v>5.7500000000000002E-2</v>
      </c>
      <c r="AB330" s="584">
        <f t="shared" si="125"/>
        <v>6.7925000000000013</v>
      </c>
      <c r="AC330" s="1043">
        <f t="shared" si="126"/>
        <v>8.602150537634401</v>
      </c>
      <c r="AD330" s="1043">
        <f t="shared" si="127"/>
        <v>1.0869565217391353</v>
      </c>
      <c r="AE330" s="1043">
        <f t="shared" si="128"/>
        <v>3.3707865168539408</v>
      </c>
      <c r="AF330" s="1043">
        <f t="shared" si="129"/>
        <v>3.488372093023262</v>
      </c>
      <c r="AG330" s="1043">
        <f t="shared" si="130"/>
        <v>4.8780487804878092</v>
      </c>
      <c r="AH330" s="1043">
        <f t="shared" si="131"/>
        <v>5.12820512820511</v>
      </c>
      <c r="AI330" s="1043">
        <f t="shared" si="132"/>
        <v>5.4054054054054168</v>
      </c>
      <c r="AJ330" s="1043">
        <f t="shared" si="133"/>
        <v>5.7142857142857162</v>
      </c>
      <c r="AK330" s="1043">
        <f t="shared" si="134"/>
        <v>6.0606060606060552</v>
      </c>
      <c r="AL330" s="1043">
        <f t="shared" si="135"/>
        <v>3.125</v>
      </c>
      <c r="AM330" s="1043">
        <f t="shared" si="136"/>
        <v>10.344827586206918</v>
      </c>
      <c r="AN330" s="1043">
        <f t="shared" si="137"/>
        <v>7.4074074074073959</v>
      </c>
      <c r="AO330" s="1043">
        <f t="shared" si="138"/>
        <v>8.0000000000000071</v>
      </c>
      <c r="AP330" s="1043">
        <f t="shared" si="139"/>
        <v>8.6956521739130377</v>
      </c>
      <c r="AQ330" s="1043">
        <f t="shared" si="140"/>
        <v>9.5238095238095344</v>
      </c>
      <c r="AR330" s="1043">
        <f t="shared" si="141"/>
        <v>10.526315789473673</v>
      </c>
      <c r="AS330" s="1043">
        <f t="shared" si="142"/>
        <v>5.555555555555558</v>
      </c>
      <c r="AT330" s="1043">
        <f t="shared" si="143"/>
        <v>0</v>
      </c>
      <c r="AU330" s="1043">
        <f t="shared" si="144"/>
        <v>19.999999999999996</v>
      </c>
      <c r="AV330" s="1043">
        <f t="shared" si="145"/>
        <v>0</v>
      </c>
      <c r="AW330" s="1043">
        <f t="shared" si="146"/>
        <v>-6.25</v>
      </c>
      <c r="AX330" s="1043">
        <f t="shared" si="147"/>
        <v>178.26086956521738</v>
      </c>
      <c r="AY330" s="1043">
        <f t="shared" si="148"/>
        <v>13.587466107264742</v>
      </c>
      <c r="AZ330" s="1043">
        <f t="shared" si="149"/>
        <v>37.126180096188087</v>
      </c>
    </row>
    <row r="331" spans="1:52" ht="11.25" customHeight="1" x14ac:dyDescent="0.2">
      <c r="A331" s="829" t="s">
        <v>1272</v>
      </c>
      <c r="B331" s="575" t="s">
        <v>1273</v>
      </c>
      <c r="C331" s="489">
        <v>1.2849999999999999</v>
      </c>
      <c r="D331" s="489">
        <v>1.27</v>
      </c>
      <c r="E331" s="489">
        <v>1.2625</v>
      </c>
      <c r="F331" s="460">
        <v>1.2324999999999999</v>
      </c>
      <c r="G331" s="460">
        <v>1.2024999999999999</v>
      </c>
      <c r="H331" s="581">
        <v>1.17</v>
      </c>
      <c r="I331" s="581">
        <v>1.1299999999999999</v>
      </c>
      <c r="J331" s="581">
        <v>1.075</v>
      </c>
      <c r="K331" s="581">
        <v>1</v>
      </c>
      <c r="L331" s="888"/>
      <c r="M331" s="581">
        <v>0.25</v>
      </c>
      <c r="N331" s="585">
        <v>0</v>
      </c>
      <c r="O331" s="888"/>
      <c r="P331" s="582">
        <v>0</v>
      </c>
      <c r="Q331" s="582">
        <v>0</v>
      </c>
      <c r="R331" s="583">
        <v>0</v>
      </c>
      <c r="S331" s="583">
        <v>0</v>
      </c>
      <c r="T331" s="583">
        <v>0</v>
      </c>
      <c r="U331" s="583">
        <v>0</v>
      </c>
      <c r="V331" s="583">
        <v>0</v>
      </c>
      <c r="W331" s="583">
        <v>0</v>
      </c>
      <c r="X331" s="583">
        <v>0</v>
      </c>
      <c r="Y331" s="583">
        <v>0</v>
      </c>
      <c r="Z331" s="583">
        <v>0</v>
      </c>
      <c r="AA331" s="583">
        <v>0</v>
      </c>
      <c r="AB331" s="584">
        <f t="shared" si="125"/>
        <v>10.877499999999998</v>
      </c>
      <c r="AC331" s="1043">
        <f t="shared" si="126"/>
        <v>1.1811023622047223</v>
      </c>
      <c r="AD331" s="1043">
        <f t="shared" si="127"/>
        <v>0.59405940594059459</v>
      </c>
      <c r="AE331" s="1043">
        <f t="shared" si="128"/>
        <v>2.4340770791074995</v>
      </c>
      <c r="AF331" s="1043">
        <f t="shared" si="129"/>
        <v>2.4948024948024949</v>
      </c>
      <c r="AG331" s="1043">
        <f t="shared" si="130"/>
        <v>2.7777777777777679</v>
      </c>
      <c r="AH331" s="1043">
        <f t="shared" si="131"/>
        <v>3.539823008849563</v>
      </c>
      <c r="AI331" s="1043">
        <f t="shared" si="132"/>
        <v>5.1162790697674376</v>
      </c>
      <c r="AJ331" s="1043">
        <f t="shared" si="133"/>
        <v>7.4999999999999956</v>
      </c>
      <c r="AK331" s="1043">
        <f t="shared" si="134"/>
        <v>300</v>
      </c>
      <c r="AL331" s="1043" t="str">
        <f t="shared" si="135"/>
        <v>n/a</v>
      </c>
      <c r="AM331" s="1043" t="str">
        <f t="shared" si="136"/>
        <v>n/a</v>
      </c>
      <c r="AN331" s="1043" t="str">
        <f t="shared" si="137"/>
        <v>n/a</v>
      </c>
      <c r="AO331" s="1043" t="str">
        <f t="shared" si="138"/>
        <v>n/a</v>
      </c>
      <c r="AP331" s="1043" t="str">
        <f t="shared" si="139"/>
        <v>n/a</v>
      </c>
      <c r="AQ331" s="1043" t="str">
        <f t="shared" si="140"/>
        <v>n/a</v>
      </c>
      <c r="AR331" s="1043" t="str">
        <f t="shared" si="141"/>
        <v>n/a</v>
      </c>
      <c r="AS331" s="1043" t="str">
        <f t="shared" si="142"/>
        <v>n/a</v>
      </c>
      <c r="AT331" s="1043" t="str">
        <f t="shared" si="143"/>
        <v>n/a</v>
      </c>
      <c r="AU331" s="1043" t="str">
        <f t="shared" si="144"/>
        <v>n/a</v>
      </c>
      <c r="AV331" s="1043" t="str">
        <f t="shared" si="145"/>
        <v>n/a</v>
      </c>
      <c r="AW331" s="1043" t="str">
        <f t="shared" si="146"/>
        <v>n/a</v>
      </c>
      <c r="AX331" s="1043" t="str">
        <f t="shared" si="147"/>
        <v>n/a</v>
      </c>
      <c r="AY331" s="1043">
        <f t="shared" si="148"/>
        <v>36.181991244272233</v>
      </c>
      <c r="AZ331" s="1043">
        <f t="shared" si="149"/>
        <v>98.953487163359995</v>
      </c>
    </row>
    <row r="332" spans="1:52" ht="11.25" customHeight="1" x14ac:dyDescent="0.2">
      <c r="A332" s="829" t="s">
        <v>3773</v>
      </c>
      <c r="B332" s="575" t="s">
        <v>3774</v>
      </c>
      <c r="C332" s="489">
        <v>0.84</v>
      </c>
      <c r="D332" s="489">
        <v>0.8</v>
      </c>
      <c r="E332" s="489">
        <v>0.72</v>
      </c>
      <c r="F332" s="460">
        <v>0.6</v>
      </c>
      <c r="G332" s="460">
        <v>0.42</v>
      </c>
      <c r="H332" s="581">
        <v>0.34</v>
      </c>
      <c r="I332" s="581">
        <v>0.26</v>
      </c>
      <c r="J332" s="581">
        <v>0.18</v>
      </c>
      <c r="K332" s="498">
        <v>0</v>
      </c>
      <c r="L332" s="888"/>
      <c r="M332" s="463">
        <v>0</v>
      </c>
      <c r="N332" s="585">
        <v>0</v>
      </c>
      <c r="O332" s="888"/>
      <c r="P332" s="582">
        <v>0</v>
      </c>
      <c r="Q332" s="582">
        <v>0.04</v>
      </c>
      <c r="R332" s="499">
        <v>0.34</v>
      </c>
      <c r="S332" s="587">
        <v>0.83</v>
      </c>
      <c r="T332" s="587">
        <v>0.76190999999999998</v>
      </c>
      <c r="U332" s="587">
        <v>0.67990000000000006</v>
      </c>
      <c r="V332" s="587">
        <v>0.58961000000000008</v>
      </c>
      <c r="W332" s="587">
        <v>0.50800000000000001</v>
      </c>
      <c r="X332" s="587">
        <v>0.37716</v>
      </c>
      <c r="Y332" s="587">
        <v>0.31399000000000005</v>
      </c>
      <c r="Z332" s="587">
        <v>0.28029000000000004</v>
      </c>
      <c r="AA332" s="587">
        <v>0.24874999999999997</v>
      </c>
      <c r="AB332" s="584">
        <f t="shared" si="125"/>
        <v>9.1296100000000013</v>
      </c>
      <c r="AC332" s="1043">
        <f t="shared" si="126"/>
        <v>4.9999999999999822</v>
      </c>
      <c r="AD332" s="1043">
        <f t="shared" si="127"/>
        <v>11.111111111111116</v>
      </c>
      <c r="AE332" s="1043">
        <f t="shared" si="128"/>
        <v>19.999999999999996</v>
      </c>
      <c r="AF332" s="1043">
        <f t="shared" si="129"/>
        <v>42.857142857142861</v>
      </c>
      <c r="AG332" s="1043">
        <f t="shared" si="130"/>
        <v>23.529411764705866</v>
      </c>
      <c r="AH332" s="1043">
        <f t="shared" si="131"/>
        <v>30.76923076923077</v>
      </c>
      <c r="AI332" s="1043">
        <f t="shared" si="132"/>
        <v>44.444444444444464</v>
      </c>
      <c r="AJ332" s="1043" t="str">
        <f t="shared" si="133"/>
        <v>n/a</v>
      </c>
      <c r="AK332" s="1043" t="str">
        <f t="shared" si="134"/>
        <v>n/a</v>
      </c>
      <c r="AL332" s="1043" t="str">
        <f t="shared" si="135"/>
        <v>n/a</v>
      </c>
      <c r="AM332" s="1043" t="str">
        <f t="shared" si="136"/>
        <v>n/a</v>
      </c>
      <c r="AN332" s="1043">
        <f t="shared" si="137"/>
        <v>-100</v>
      </c>
      <c r="AO332" s="1043">
        <f t="shared" si="138"/>
        <v>-88.235294117647058</v>
      </c>
      <c r="AP332" s="1043">
        <f t="shared" si="139"/>
        <v>-59.036144578313255</v>
      </c>
      <c r="AQ332" s="1043">
        <f t="shared" si="140"/>
        <v>8.9367510598364674</v>
      </c>
      <c r="AR332" s="1043">
        <f t="shared" si="141"/>
        <v>12.062067951169286</v>
      </c>
      <c r="AS332" s="1043">
        <f t="shared" si="142"/>
        <v>15.31351232170417</v>
      </c>
      <c r="AT332" s="1043">
        <f t="shared" si="143"/>
        <v>16.064960629921266</v>
      </c>
      <c r="AU332" s="1043">
        <f t="shared" si="144"/>
        <v>34.690847385724901</v>
      </c>
      <c r="AV332" s="1043">
        <f t="shared" si="145"/>
        <v>20.118475110672286</v>
      </c>
      <c r="AW332" s="1043">
        <f t="shared" si="146"/>
        <v>12.023261621891624</v>
      </c>
      <c r="AX332" s="1043">
        <f t="shared" si="147"/>
        <v>12.679396984924661</v>
      </c>
      <c r="AY332" s="1043">
        <f t="shared" si="148"/>
        <v>3.4627319620288564</v>
      </c>
      <c r="AZ332" s="1043">
        <f t="shared" si="149"/>
        <v>41.690217964482869</v>
      </c>
    </row>
    <row r="333" spans="1:52" ht="11.25" customHeight="1" x14ac:dyDescent="0.2">
      <c r="A333" s="822" t="s">
        <v>621</v>
      </c>
      <c r="B333" s="575" t="s">
        <v>622</v>
      </c>
      <c r="C333" s="489">
        <v>6.55</v>
      </c>
      <c r="D333" s="489">
        <v>6.51</v>
      </c>
      <c r="E333" s="489">
        <v>6.43</v>
      </c>
      <c r="F333" s="460">
        <v>6.21</v>
      </c>
      <c r="G333" s="482">
        <v>5.9</v>
      </c>
      <c r="H333" s="451">
        <v>5.5</v>
      </c>
      <c r="I333" s="451">
        <v>5</v>
      </c>
      <c r="J333" s="451">
        <v>4.25</v>
      </c>
      <c r="K333" s="451">
        <v>3.7</v>
      </c>
      <c r="L333" s="951"/>
      <c r="M333" s="451">
        <v>3.3</v>
      </c>
      <c r="N333" s="449">
        <v>2.9</v>
      </c>
      <c r="O333" s="951"/>
      <c r="P333" s="487">
        <v>2.5</v>
      </c>
      <c r="Q333" s="487">
        <v>2.15</v>
      </c>
      <c r="R333" s="456">
        <v>1.9</v>
      </c>
      <c r="S333" s="456">
        <v>1.5</v>
      </c>
      <c r="T333" s="456">
        <v>1.1000000000000001</v>
      </c>
      <c r="U333" s="456">
        <v>0.78</v>
      </c>
      <c r="V333" s="456">
        <v>0.7</v>
      </c>
      <c r="W333" s="456">
        <v>0.63</v>
      </c>
      <c r="X333" s="456">
        <v>0.59</v>
      </c>
      <c r="Y333" s="456">
        <v>0.55000000000000004</v>
      </c>
      <c r="Z333" s="456">
        <v>0.51</v>
      </c>
      <c r="AA333" s="456">
        <v>0.47</v>
      </c>
      <c r="AB333" s="584">
        <f t="shared" si="125"/>
        <v>69.63</v>
      </c>
      <c r="AC333" s="1043">
        <f t="shared" si="126"/>
        <v>0.61443932411673341</v>
      </c>
      <c r="AD333" s="1043">
        <f t="shared" si="127"/>
        <v>1.2441679626749691</v>
      </c>
      <c r="AE333" s="1043">
        <f t="shared" si="128"/>
        <v>3.5426731078904927</v>
      </c>
      <c r="AF333" s="1043">
        <f t="shared" si="129"/>
        <v>5.2542372881355881</v>
      </c>
      <c r="AG333" s="1043">
        <f t="shared" si="130"/>
        <v>7.2727272727272751</v>
      </c>
      <c r="AH333" s="1043">
        <f t="shared" si="131"/>
        <v>10.000000000000009</v>
      </c>
      <c r="AI333" s="1043">
        <f t="shared" si="132"/>
        <v>17.647058823529417</v>
      </c>
      <c r="AJ333" s="1043">
        <f t="shared" si="133"/>
        <v>14.864864864864868</v>
      </c>
      <c r="AK333" s="1043">
        <f t="shared" si="134"/>
        <v>12.121212121212132</v>
      </c>
      <c r="AL333" s="1043">
        <f t="shared" si="135"/>
        <v>13.793103448275868</v>
      </c>
      <c r="AM333" s="1043">
        <f t="shared" si="136"/>
        <v>15.999999999999993</v>
      </c>
      <c r="AN333" s="1043">
        <f t="shared" si="137"/>
        <v>16.279069767441868</v>
      </c>
      <c r="AO333" s="1043">
        <f t="shared" si="138"/>
        <v>13.157894736842103</v>
      </c>
      <c r="AP333" s="1043">
        <f t="shared" si="139"/>
        <v>26.666666666666661</v>
      </c>
      <c r="AQ333" s="1043">
        <f t="shared" si="140"/>
        <v>36.363636363636353</v>
      </c>
      <c r="AR333" s="1043">
        <f t="shared" si="141"/>
        <v>41.025641025641036</v>
      </c>
      <c r="AS333" s="1043">
        <f t="shared" si="142"/>
        <v>11.428571428571432</v>
      </c>
      <c r="AT333" s="1043">
        <f t="shared" si="143"/>
        <v>11.111111111111093</v>
      </c>
      <c r="AU333" s="1043">
        <f t="shared" si="144"/>
        <v>6.7796610169491567</v>
      </c>
      <c r="AV333" s="1043">
        <f t="shared" si="145"/>
        <v>7.2727272727272529</v>
      </c>
      <c r="AW333" s="1043">
        <f t="shared" si="146"/>
        <v>7.8431372549019773</v>
      </c>
      <c r="AX333" s="1043">
        <f t="shared" si="147"/>
        <v>8.5106382978723527</v>
      </c>
      <c r="AY333" s="1043">
        <f t="shared" si="148"/>
        <v>13.12696541617221</v>
      </c>
      <c r="AZ333" s="1043">
        <f t="shared" si="149"/>
        <v>10.167855430097651</v>
      </c>
    </row>
    <row r="334" spans="1:52" ht="11.25" customHeight="1" x14ac:dyDescent="0.2">
      <c r="A334" s="822" t="s">
        <v>1291</v>
      </c>
      <c r="B334" s="575" t="s">
        <v>1292</v>
      </c>
      <c r="C334" s="489">
        <v>1.1499999999999999</v>
      </c>
      <c r="D334" s="489">
        <v>1.1000000000000001</v>
      </c>
      <c r="E334" s="489">
        <v>1.05</v>
      </c>
      <c r="F334" s="460">
        <v>0.75</v>
      </c>
      <c r="G334" s="460">
        <v>0.66</v>
      </c>
      <c r="H334" s="581">
        <v>0.59</v>
      </c>
      <c r="I334" s="581">
        <v>0.57999999999999996</v>
      </c>
      <c r="J334" s="581">
        <v>0.52</v>
      </c>
      <c r="K334" s="581">
        <v>0.43</v>
      </c>
      <c r="L334" s="888"/>
      <c r="M334" s="581">
        <v>0.4</v>
      </c>
      <c r="N334" s="585">
        <v>0.38</v>
      </c>
      <c r="O334" s="888"/>
      <c r="P334" s="472">
        <v>0.36</v>
      </c>
      <c r="Q334" s="582">
        <v>0.34</v>
      </c>
      <c r="R334" s="583">
        <v>0.66</v>
      </c>
      <c r="S334" s="587">
        <v>0.64817999999999998</v>
      </c>
      <c r="T334" s="587">
        <v>0.63636000000000004</v>
      </c>
      <c r="U334" s="587">
        <v>0.60909000000000002</v>
      </c>
      <c r="V334" s="583">
        <v>0.58182</v>
      </c>
      <c r="W334" s="587">
        <v>0.49106</v>
      </c>
      <c r="X334" s="587">
        <v>0.32117000000000001</v>
      </c>
      <c r="Y334" s="583">
        <v>0.2979</v>
      </c>
      <c r="Z334" s="587">
        <v>0.29193999999999998</v>
      </c>
      <c r="AA334" s="587">
        <v>0.17634</v>
      </c>
      <c r="AB334" s="584">
        <f t="shared" si="125"/>
        <v>13.023860000000001</v>
      </c>
      <c r="AC334" s="1043">
        <f t="shared" si="126"/>
        <v>4.5454545454545192</v>
      </c>
      <c r="AD334" s="1043">
        <f t="shared" si="127"/>
        <v>4.7619047619047672</v>
      </c>
      <c r="AE334" s="1043">
        <f t="shared" si="128"/>
        <v>40.000000000000014</v>
      </c>
      <c r="AF334" s="1043">
        <f t="shared" si="129"/>
        <v>13.636363636363624</v>
      </c>
      <c r="AG334" s="1043">
        <f t="shared" si="130"/>
        <v>11.86440677966103</v>
      </c>
      <c r="AH334" s="1043">
        <f t="shared" si="131"/>
        <v>1.7241379310344751</v>
      </c>
      <c r="AI334" s="1043">
        <f t="shared" si="132"/>
        <v>11.538461538461519</v>
      </c>
      <c r="AJ334" s="1043">
        <f t="shared" si="133"/>
        <v>20.930232558139551</v>
      </c>
      <c r="AK334" s="1043">
        <f t="shared" si="134"/>
        <v>7.4999999999999956</v>
      </c>
      <c r="AL334" s="1043">
        <f t="shared" si="135"/>
        <v>5.2631578947368363</v>
      </c>
      <c r="AM334" s="1043">
        <f t="shared" si="136"/>
        <v>5.555555555555558</v>
      </c>
      <c r="AN334" s="1043">
        <f t="shared" si="137"/>
        <v>5.8823529411764497</v>
      </c>
      <c r="AO334" s="1043">
        <f t="shared" si="138"/>
        <v>-48.484848484848484</v>
      </c>
      <c r="AP334" s="1043">
        <f t="shared" si="139"/>
        <v>1.8235675275386498</v>
      </c>
      <c r="AQ334" s="1043">
        <f t="shared" si="140"/>
        <v>1.8574391853667604</v>
      </c>
      <c r="AR334" s="1043">
        <f t="shared" si="141"/>
        <v>4.4771708614490535</v>
      </c>
      <c r="AS334" s="1043">
        <f t="shared" si="142"/>
        <v>4.6870166030731131</v>
      </c>
      <c r="AT334" s="1043">
        <f t="shared" si="143"/>
        <v>18.482466501038573</v>
      </c>
      <c r="AU334" s="1043">
        <f t="shared" si="144"/>
        <v>52.897219541053019</v>
      </c>
      <c r="AV334" s="1043">
        <f t="shared" si="145"/>
        <v>7.8113460892917042</v>
      </c>
      <c r="AW334" s="1043">
        <f t="shared" si="146"/>
        <v>2.0415153798725827</v>
      </c>
      <c r="AX334" s="1043">
        <f t="shared" si="147"/>
        <v>65.555177498015183</v>
      </c>
      <c r="AY334" s="1043">
        <f t="shared" si="148"/>
        <v>11.106822674742661</v>
      </c>
      <c r="AZ334" s="1043">
        <f t="shared" si="149"/>
        <v>21.692275924678302</v>
      </c>
    </row>
    <row r="335" spans="1:52" ht="11.25" customHeight="1" x14ac:dyDescent="0.2">
      <c r="A335" s="838" t="s">
        <v>3921</v>
      </c>
      <c r="B335" s="575" t="s">
        <v>3922</v>
      </c>
      <c r="C335" s="489">
        <v>1.32</v>
      </c>
      <c r="D335" s="489">
        <v>1.05</v>
      </c>
      <c r="E335" s="489">
        <v>1</v>
      </c>
      <c r="F335" s="460">
        <v>0.54</v>
      </c>
      <c r="G335" s="483">
        <v>0.4</v>
      </c>
      <c r="H335" s="581">
        <v>0.34</v>
      </c>
      <c r="I335" s="581">
        <v>0.32</v>
      </c>
      <c r="J335" s="498">
        <v>0.24</v>
      </c>
      <c r="K335" s="581">
        <v>0.12</v>
      </c>
      <c r="L335" s="888"/>
      <c r="M335" s="463">
        <v>0</v>
      </c>
      <c r="N335" s="585">
        <v>0</v>
      </c>
      <c r="O335" s="888"/>
      <c r="P335" s="582">
        <v>0</v>
      </c>
      <c r="Q335" s="582">
        <v>0</v>
      </c>
      <c r="R335" s="499">
        <v>0</v>
      </c>
      <c r="S335" s="499">
        <v>0</v>
      </c>
      <c r="T335" s="499">
        <v>0</v>
      </c>
      <c r="U335" s="499">
        <v>0</v>
      </c>
      <c r="V335" s="499">
        <v>0</v>
      </c>
      <c r="W335" s="499">
        <v>0</v>
      </c>
      <c r="X335" s="499">
        <v>0</v>
      </c>
      <c r="Y335" s="499">
        <v>0</v>
      </c>
      <c r="Z335" s="499">
        <v>0</v>
      </c>
      <c r="AA335" s="499">
        <v>0</v>
      </c>
      <c r="AB335" s="584">
        <f t="shared" si="125"/>
        <v>5.330000000000001</v>
      </c>
      <c r="AC335" s="1043">
        <f t="shared" si="126"/>
        <v>25.714285714285712</v>
      </c>
      <c r="AD335" s="1043">
        <f t="shared" si="127"/>
        <v>5.0000000000000044</v>
      </c>
      <c r="AE335" s="1043">
        <f t="shared" si="128"/>
        <v>85.185185185185162</v>
      </c>
      <c r="AF335" s="1043">
        <f t="shared" si="129"/>
        <v>35.000000000000007</v>
      </c>
      <c r="AG335" s="1043">
        <f t="shared" si="130"/>
        <v>17.647058823529417</v>
      </c>
      <c r="AH335" s="1043">
        <f t="shared" si="131"/>
        <v>6.25</v>
      </c>
      <c r="AI335" s="1043">
        <f t="shared" si="132"/>
        <v>33.33333333333335</v>
      </c>
      <c r="AJ335" s="1043">
        <f t="shared" si="133"/>
        <v>100</v>
      </c>
      <c r="AK335" s="1043" t="str">
        <f t="shared" si="134"/>
        <v>n/a</v>
      </c>
      <c r="AL335" s="1043" t="str">
        <f t="shared" si="135"/>
        <v>n/a</v>
      </c>
      <c r="AM335" s="1043" t="str">
        <f t="shared" si="136"/>
        <v>n/a</v>
      </c>
      <c r="AN335" s="1043" t="str">
        <f t="shared" si="137"/>
        <v>n/a</v>
      </c>
      <c r="AO335" s="1043" t="str">
        <f t="shared" si="138"/>
        <v>n/a</v>
      </c>
      <c r="AP335" s="1043" t="str">
        <f t="shared" si="139"/>
        <v>n/a</v>
      </c>
      <c r="AQ335" s="1043" t="str">
        <f t="shared" si="140"/>
        <v>n/a</v>
      </c>
      <c r="AR335" s="1043" t="str">
        <f t="shared" si="141"/>
        <v>n/a</v>
      </c>
      <c r="AS335" s="1043" t="str">
        <f t="shared" si="142"/>
        <v>n/a</v>
      </c>
      <c r="AT335" s="1043" t="str">
        <f t="shared" si="143"/>
        <v>n/a</v>
      </c>
      <c r="AU335" s="1043" t="str">
        <f t="shared" si="144"/>
        <v>n/a</v>
      </c>
      <c r="AV335" s="1043" t="str">
        <f t="shared" si="145"/>
        <v>n/a</v>
      </c>
      <c r="AW335" s="1043" t="str">
        <f t="shared" si="146"/>
        <v>n/a</v>
      </c>
      <c r="AX335" s="1043" t="str">
        <f t="shared" si="147"/>
        <v>n/a</v>
      </c>
      <c r="AY335" s="1043">
        <f t="shared" si="148"/>
        <v>38.516232882041706</v>
      </c>
      <c r="AZ335" s="1043">
        <f t="shared" si="149"/>
        <v>35.378223725242265</v>
      </c>
    </row>
    <row r="336" spans="1:52" ht="11.25" customHeight="1" x14ac:dyDescent="0.2">
      <c r="A336" s="829" t="s">
        <v>1287</v>
      </c>
      <c r="B336" s="575" t="s">
        <v>1288</v>
      </c>
      <c r="C336" s="489">
        <v>1.32</v>
      </c>
      <c r="D336" s="489">
        <v>1.2</v>
      </c>
      <c r="E336" s="489">
        <v>1.1000000000000001</v>
      </c>
      <c r="F336" s="460">
        <v>0.96</v>
      </c>
      <c r="G336" s="482">
        <v>0.8</v>
      </c>
      <c r="H336" s="451">
        <v>0.68</v>
      </c>
      <c r="I336" s="451">
        <v>0.57999999999999996</v>
      </c>
      <c r="J336" s="452">
        <v>0.52</v>
      </c>
      <c r="K336" s="451">
        <v>0.13</v>
      </c>
      <c r="L336" s="951"/>
      <c r="M336" s="452">
        <v>0</v>
      </c>
      <c r="N336" s="453">
        <v>0</v>
      </c>
      <c r="O336" s="951"/>
      <c r="P336" s="494">
        <v>0</v>
      </c>
      <c r="Q336" s="494">
        <v>0</v>
      </c>
      <c r="R336" s="455">
        <v>0</v>
      </c>
      <c r="S336" s="455">
        <v>0</v>
      </c>
      <c r="T336" s="455">
        <v>0</v>
      </c>
      <c r="U336" s="455">
        <v>0</v>
      </c>
      <c r="V336" s="455">
        <v>0</v>
      </c>
      <c r="W336" s="455">
        <v>0</v>
      </c>
      <c r="X336" s="455">
        <v>0</v>
      </c>
      <c r="Y336" s="455">
        <v>0</v>
      </c>
      <c r="Z336" s="455">
        <v>0</v>
      </c>
      <c r="AA336" s="455">
        <v>0</v>
      </c>
      <c r="AB336" s="584">
        <f t="shared" si="125"/>
        <v>7.29</v>
      </c>
      <c r="AC336" s="1043">
        <f t="shared" si="126"/>
        <v>10.000000000000009</v>
      </c>
      <c r="AD336" s="1043">
        <f t="shared" si="127"/>
        <v>9.0909090909090828</v>
      </c>
      <c r="AE336" s="1043">
        <f t="shared" si="128"/>
        <v>14.583333333333348</v>
      </c>
      <c r="AF336" s="1043">
        <f t="shared" si="129"/>
        <v>19.999999999999996</v>
      </c>
      <c r="AG336" s="1043">
        <f t="shared" si="130"/>
        <v>17.647058823529417</v>
      </c>
      <c r="AH336" s="1043">
        <f t="shared" si="131"/>
        <v>17.24137931034484</v>
      </c>
      <c r="AI336" s="1043">
        <f t="shared" si="132"/>
        <v>11.538461538461519</v>
      </c>
      <c r="AJ336" s="1043">
        <f t="shared" si="133"/>
        <v>300</v>
      </c>
      <c r="AK336" s="1043" t="str">
        <f t="shared" si="134"/>
        <v>n/a</v>
      </c>
      <c r="AL336" s="1043" t="str">
        <f t="shared" si="135"/>
        <v>n/a</v>
      </c>
      <c r="AM336" s="1043" t="str">
        <f t="shared" si="136"/>
        <v>n/a</v>
      </c>
      <c r="AN336" s="1043" t="str">
        <f t="shared" si="137"/>
        <v>n/a</v>
      </c>
      <c r="AO336" s="1043" t="str">
        <f t="shared" si="138"/>
        <v>n/a</v>
      </c>
      <c r="AP336" s="1043" t="str">
        <f t="shared" si="139"/>
        <v>n/a</v>
      </c>
      <c r="AQ336" s="1043" t="str">
        <f t="shared" si="140"/>
        <v>n/a</v>
      </c>
      <c r="AR336" s="1043" t="str">
        <f t="shared" si="141"/>
        <v>n/a</v>
      </c>
      <c r="AS336" s="1043" t="str">
        <f t="shared" si="142"/>
        <v>n/a</v>
      </c>
      <c r="AT336" s="1043" t="str">
        <f t="shared" si="143"/>
        <v>n/a</v>
      </c>
      <c r="AU336" s="1043" t="str">
        <f t="shared" si="144"/>
        <v>n/a</v>
      </c>
      <c r="AV336" s="1043" t="str">
        <f t="shared" si="145"/>
        <v>n/a</v>
      </c>
      <c r="AW336" s="1043" t="str">
        <f t="shared" si="146"/>
        <v>n/a</v>
      </c>
      <c r="AX336" s="1043" t="str">
        <f t="shared" si="147"/>
        <v>n/a</v>
      </c>
      <c r="AY336" s="1043">
        <f t="shared" si="148"/>
        <v>50.012642762072275</v>
      </c>
      <c r="AZ336" s="1043">
        <f t="shared" si="149"/>
        <v>101.08484603904064</v>
      </c>
    </row>
    <row r="337" spans="1:52" ht="11.25" customHeight="1" x14ac:dyDescent="0.2">
      <c r="A337" s="458" t="s">
        <v>1274</v>
      </c>
      <c r="B337" s="580" t="s">
        <v>1275</v>
      </c>
      <c r="C337" s="581">
        <v>2.88</v>
      </c>
      <c r="D337" s="581">
        <v>2.72</v>
      </c>
      <c r="E337" s="581">
        <v>2.56</v>
      </c>
      <c r="F337" s="460">
        <v>2.4</v>
      </c>
      <c r="G337" s="586">
        <v>2.2400000000000002</v>
      </c>
      <c r="H337" s="581">
        <v>2.08</v>
      </c>
      <c r="I337" s="581">
        <v>1.92</v>
      </c>
      <c r="J337" s="581">
        <v>1.76</v>
      </c>
      <c r="K337" s="581">
        <v>1.57</v>
      </c>
      <c r="L337" s="888"/>
      <c r="M337" s="581">
        <v>1.37</v>
      </c>
      <c r="N337" s="585">
        <v>1.2</v>
      </c>
      <c r="O337" s="888"/>
      <c r="P337" s="492">
        <v>1.2</v>
      </c>
      <c r="Q337" s="582">
        <v>1.2</v>
      </c>
      <c r="R337" s="583">
        <v>1.2</v>
      </c>
      <c r="S337" s="583">
        <v>1.2</v>
      </c>
      <c r="T337" s="583">
        <v>1.2</v>
      </c>
      <c r="U337" s="583">
        <v>1.2</v>
      </c>
      <c r="V337" s="583">
        <v>1.2</v>
      </c>
      <c r="W337" s="583">
        <v>1.6950000000000001</v>
      </c>
      <c r="X337" s="583">
        <v>1.86</v>
      </c>
      <c r="Y337" s="583">
        <v>1.86</v>
      </c>
      <c r="Z337" s="583">
        <v>1.86</v>
      </c>
      <c r="AA337" s="583">
        <v>1.86</v>
      </c>
      <c r="AB337" s="584">
        <f t="shared" si="125"/>
        <v>40.234999999999992</v>
      </c>
      <c r="AC337" s="1043">
        <f t="shared" si="126"/>
        <v>5.8823529411764497</v>
      </c>
      <c r="AD337" s="1043">
        <f t="shared" si="127"/>
        <v>6.25</v>
      </c>
      <c r="AE337" s="1043">
        <f t="shared" si="128"/>
        <v>6.6666666666666652</v>
      </c>
      <c r="AF337" s="1043">
        <f t="shared" si="129"/>
        <v>7.1428571428571397</v>
      </c>
      <c r="AG337" s="1043">
        <f t="shared" si="130"/>
        <v>7.6923076923077094</v>
      </c>
      <c r="AH337" s="1043">
        <f t="shared" si="131"/>
        <v>8.3333333333333481</v>
      </c>
      <c r="AI337" s="1043">
        <f t="shared" si="132"/>
        <v>9.0909090909090828</v>
      </c>
      <c r="AJ337" s="1043">
        <f t="shared" si="133"/>
        <v>12.101910828025474</v>
      </c>
      <c r="AK337" s="1043">
        <f t="shared" si="134"/>
        <v>14.598540145985407</v>
      </c>
      <c r="AL337" s="1043">
        <f t="shared" si="135"/>
        <v>14.166666666666682</v>
      </c>
      <c r="AM337" s="1043">
        <f t="shared" si="136"/>
        <v>0</v>
      </c>
      <c r="AN337" s="1043">
        <f t="shared" si="137"/>
        <v>0</v>
      </c>
      <c r="AO337" s="1043">
        <f t="shared" si="138"/>
        <v>0</v>
      </c>
      <c r="AP337" s="1043">
        <f t="shared" si="139"/>
        <v>0</v>
      </c>
      <c r="AQ337" s="1043">
        <f t="shared" si="140"/>
        <v>0</v>
      </c>
      <c r="AR337" s="1043">
        <f t="shared" si="141"/>
        <v>0</v>
      </c>
      <c r="AS337" s="1043">
        <f t="shared" si="142"/>
        <v>0</v>
      </c>
      <c r="AT337" s="1043">
        <f t="shared" si="143"/>
        <v>-29.20353982300885</v>
      </c>
      <c r="AU337" s="1043">
        <f t="shared" si="144"/>
        <v>-8.8709677419354875</v>
      </c>
      <c r="AV337" s="1043">
        <f t="shared" si="145"/>
        <v>0</v>
      </c>
      <c r="AW337" s="1043">
        <f t="shared" si="146"/>
        <v>0</v>
      </c>
      <c r="AX337" s="1043">
        <f t="shared" si="147"/>
        <v>0</v>
      </c>
      <c r="AY337" s="1043">
        <f t="shared" si="148"/>
        <v>2.447774406499255</v>
      </c>
      <c r="AZ337" s="1043">
        <f t="shared" si="149"/>
        <v>9.1035936920718736</v>
      </c>
    </row>
    <row r="338" spans="1:52" ht="11.25" customHeight="1" x14ac:dyDescent="0.2">
      <c r="A338" s="805" t="s">
        <v>1276</v>
      </c>
      <c r="B338" s="1056" t="s">
        <v>1277</v>
      </c>
      <c r="C338" s="581">
        <v>2.12</v>
      </c>
      <c r="D338" s="581">
        <v>2</v>
      </c>
      <c r="E338" s="581">
        <v>1.93</v>
      </c>
      <c r="F338" s="460">
        <v>1.66</v>
      </c>
      <c r="G338" s="454">
        <v>1.45</v>
      </c>
      <c r="H338" s="581">
        <v>1.34</v>
      </c>
      <c r="I338" s="581">
        <v>1.24</v>
      </c>
      <c r="J338" s="581">
        <v>1.07</v>
      </c>
      <c r="K338" s="581">
        <v>0.89</v>
      </c>
      <c r="L338" s="888"/>
      <c r="M338" s="581">
        <v>0.77</v>
      </c>
      <c r="N338" s="459">
        <v>0.66</v>
      </c>
      <c r="O338" s="888"/>
      <c r="P338" s="472">
        <v>0.56999999999999995</v>
      </c>
      <c r="Q338" s="582">
        <v>0.48</v>
      </c>
      <c r="R338" s="583">
        <v>0.48</v>
      </c>
      <c r="S338" s="587">
        <v>0.46</v>
      </c>
      <c r="T338" s="587">
        <v>0.38</v>
      </c>
      <c r="U338" s="583">
        <v>0.32</v>
      </c>
      <c r="V338" s="587">
        <v>0.28222000000000003</v>
      </c>
      <c r="W338" s="583">
        <v>0.24887999999999999</v>
      </c>
      <c r="X338" s="583">
        <v>0.24887999999999999</v>
      </c>
      <c r="Y338" s="583">
        <v>0.24887999999999999</v>
      </c>
      <c r="Z338" s="583">
        <v>0.24887999999999999</v>
      </c>
      <c r="AA338" s="587">
        <v>0.24887999999999999</v>
      </c>
      <c r="AB338" s="584">
        <f t="shared" si="125"/>
        <v>19.346619999999998</v>
      </c>
      <c r="AC338" s="1043">
        <f t="shared" si="126"/>
        <v>6.0000000000000053</v>
      </c>
      <c r="AD338" s="1043">
        <f t="shared" si="127"/>
        <v>3.62694300518136</v>
      </c>
      <c r="AE338" s="1043">
        <f t="shared" si="128"/>
        <v>16.265060240963859</v>
      </c>
      <c r="AF338" s="1043">
        <f t="shared" si="129"/>
        <v>14.482758620689662</v>
      </c>
      <c r="AG338" s="1043">
        <f t="shared" si="130"/>
        <v>8.2089552238805865</v>
      </c>
      <c r="AH338" s="1043">
        <f t="shared" si="131"/>
        <v>8.064516129032274</v>
      </c>
      <c r="AI338" s="1043">
        <f t="shared" si="132"/>
        <v>15.887850467289709</v>
      </c>
      <c r="AJ338" s="1043">
        <f t="shared" si="133"/>
        <v>20.2247191011236</v>
      </c>
      <c r="AK338" s="1043">
        <f t="shared" si="134"/>
        <v>15.58441558441559</v>
      </c>
      <c r="AL338" s="1043">
        <f t="shared" si="135"/>
        <v>16.666666666666675</v>
      </c>
      <c r="AM338" s="1043">
        <f t="shared" si="136"/>
        <v>15.789473684210531</v>
      </c>
      <c r="AN338" s="1043">
        <f t="shared" si="137"/>
        <v>18.75</v>
      </c>
      <c r="AO338" s="1043">
        <f t="shared" si="138"/>
        <v>0</v>
      </c>
      <c r="AP338" s="1043">
        <f t="shared" si="139"/>
        <v>4.3478260869565188</v>
      </c>
      <c r="AQ338" s="1043">
        <f t="shared" si="140"/>
        <v>21.052631578947366</v>
      </c>
      <c r="AR338" s="1043">
        <f t="shared" si="141"/>
        <v>18.75</v>
      </c>
      <c r="AS338" s="1043">
        <f t="shared" si="142"/>
        <v>13.38671958046913</v>
      </c>
      <c r="AT338" s="1043">
        <f t="shared" si="143"/>
        <v>13.396014143362267</v>
      </c>
      <c r="AU338" s="1043">
        <f t="shared" si="144"/>
        <v>0</v>
      </c>
      <c r="AV338" s="1043">
        <f t="shared" si="145"/>
        <v>0</v>
      </c>
      <c r="AW338" s="1043">
        <f t="shared" si="146"/>
        <v>0</v>
      </c>
      <c r="AX338" s="1043">
        <f t="shared" si="147"/>
        <v>0</v>
      </c>
      <c r="AY338" s="1043">
        <f t="shared" si="148"/>
        <v>10.476570459690416</v>
      </c>
      <c r="AZ338" s="1043">
        <f t="shared" si="149"/>
        <v>7.5483034992078837</v>
      </c>
    </row>
    <row r="339" spans="1:52" ht="11.25" customHeight="1" x14ac:dyDescent="0.2">
      <c r="A339" s="467" t="s">
        <v>623</v>
      </c>
      <c r="B339" s="468" t="s">
        <v>624</v>
      </c>
      <c r="C339" s="581">
        <v>3.1</v>
      </c>
      <c r="D339" s="581">
        <v>3.02</v>
      </c>
      <c r="E339" s="581">
        <v>2.96</v>
      </c>
      <c r="F339" s="460">
        <v>2.8</v>
      </c>
      <c r="G339" s="460">
        <v>2.61</v>
      </c>
      <c r="H339" s="474">
        <v>2.3199999999999998</v>
      </c>
      <c r="I339" s="474">
        <v>1.97</v>
      </c>
      <c r="J339" s="474">
        <v>1.64</v>
      </c>
      <c r="K339" s="474">
        <v>1.41</v>
      </c>
      <c r="L339" s="963" t="s">
        <v>89</v>
      </c>
      <c r="M339" s="474">
        <v>1.27</v>
      </c>
      <c r="N339" s="470">
        <v>1.1200000000000001</v>
      </c>
      <c r="O339" s="963"/>
      <c r="P339" s="486">
        <v>1.02</v>
      </c>
      <c r="Q339" s="495">
        <v>1</v>
      </c>
      <c r="R339" s="476">
        <v>0.94</v>
      </c>
      <c r="S339" s="476">
        <v>0.86</v>
      </c>
      <c r="T339" s="476">
        <v>0.74</v>
      </c>
      <c r="U339" s="476">
        <v>0.72</v>
      </c>
      <c r="V339" s="476">
        <v>0.67</v>
      </c>
      <c r="W339" s="476">
        <v>0.62</v>
      </c>
      <c r="X339" s="477">
        <v>0.6</v>
      </c>
      <c r="Y339" s="477">
        <v>0.6</v>
      </c>
      <c r="Z339" s="477">
        <v>1.52</v>
      </c>
      <c r="AA339" s="476">
        <v>1.52</v>
      </c>
      <c r="AB339" s="584">
        <f t="shared" si="125"/>
        <v>35.030000000000008</v>
      </c>
      <c r="AC339" s="1043">
        <f t="shared" si="126"/>
        <v>2.6490066225165476</v>
      </c>
      <c r="AD339" s="1043">
        <f t="shared" si="127"/>
        <v>2.0270270270270396</v>
      </c>
      <c r="AE339" s="1043">
        <f t="shared" si="128"/>
        <v>5.7142857142857162</v>
      </c>
      <c r="AF339" s="1043">
        <f t="shared" si="129"/>
        <v>7.2796934865900331</v>
      </c>
      <c r="AG339" s="1043">
        <f t="shared" si="130"/>
        <v>12.5</v>
      </c>
      <c r="AH339" s="1043">
        <f t="shared" si="131"/>
        <v>17.766497461928932</v>
      </c>
      <c r="AI339" s="1043">
        <f t="shared" si="132"/>
        <v>20.121951219512191</v>
      </c>
      <c r="AJ339" s="1043">
        <f t="shared" si="133"/>
        <v>16.312056737588641</v>
      </c>
      <c r="AK339" s="1043">
        <f t="shared" si="134"/>
        <v>11.023622047244096</v>
      </c>
      <c r="AL339" s="1043">
        <f t="shared" si="135"/>
        <v>13.392857142857139</v>
      </c>
      <c r="AM339" s="1043">
        <f t="shared" si="136"/>
        <v>9.8039215686274606</v>
      </c>
      <c r="AN339" s="1043">
        <f t="shared" si="137"/>
        <v>2.0000000000000018</v>
      </c>
      <c r="AO339" s="1043">
        <f t="shared" si="138"/>
        <v>6.3829787234042534</v>
      </c>
      <c r="AP339" s="1043">
        <f t="shared" si="139"/>
        <v>9.302325581395344</v>
      </c>
      <c r="AQ339" s="1043">
        <f t="shared" si="140"/>
        <v>16.216216216216207</v>
      </c>
      <c r="AR339" s="1043">
        <f t="shared" si="141"/>
        <v>2.7777777777777901</v>
      </c>
      <c r="AS339" s="1043">
        <f t="shared" si="142"/>
        <v>7.4626865671641784</v>
      </c>
      <c r="AT339" s="1043">
        <f t="shared" si="143"/>
        <v>8.064516129032274</v>
      </c>
      <c r="AU339" s="1043">
        <f t="shared" si="144"/>
        <v>3.3333333333333437</v>
      </c>
      <c r="AV339" s="1043">
        <f t="shared" si="145"/>
        <v>0</v>
      </c>
      <c r="AW339" s="1043">
        <f t="shared" si="146"/>
        <v>-60.526315789473685</v>
      </c>
      <c r="AX339" s="1043">
        <f t="shared" si="147"/>
        <v>0</v>
      </c>
      <c r="AY339" s="1043">
        <f t="shared" si="148"/>
        <v>5.1638380712285219</v>
      </c>
      <c r="AZ339" s="1043">
        <f t="shared" si="149"/>
        <v>15.807246630294504</v>
      </c>
    </row>
    <row r="340" spans="1:52" ht="11.25" customHeight="1" x14ac:dyDescent="0.2">
      <c r="A340" s="509" t="s">
        <v>4543</v>
      </c>
      <c r="B340" s="820" t="s">
        <v>4536</v>
      </c>
      <c r="C340" s="581">
        <v>5.46</v>
      </c>
      <c r="D340" s="581">
        <v>4.2300000000000004</v>
      </c>
      <c r="E340" s="581">
        <v>2.1799999999999997</v>
      </c>
      <c r="F340" s="460">
        <v>1.1000000000000001</v>
      </c>
      <c r="G340" s="460">
        <v>0.3</v>
      </c>
      <c r="H340" s="498">
        <v>0</v>
      </c>
      <c r="I340" s="498">
        <v>0</v>
      </c>
      <c r="J340" s="498">
        <v>0</v>
      </c>
      <c r="K340" s="498">
        <v>0</v>
      </c>
      <c r="L340" s="1004"/>
      <c r="M340" s="498">
        <v>0</v>
      </c>
      <c r="N340" s="501">
        <v>0</v>
      </c>
      <c r="O340" s="517"/>
      <c r="P340" s="985">
        <v>0</v>
      </c>
      <c r="Q340" s="985">
        <v>0</v>
      </c>
      <c r="R340" s="499">
        <v>0</v>
      </c>
      <c r="S340" s="499">
        <v>0</v>
      </c>
      <c r="T340" s="499">
        <v>0</v>
      </c>
      <c r="U340" s="499">
        <v>0</v>
      </c>
      <c r="V340" s="499">
        <v>0</v>
      </c>
      <c r="W340" s="499">
        <v>0</v>
      </c>
      <c r="X340" s="499">
        <v>0</v>
      </c>
      <c r="Y340" s="499">
        <v>0</v>
      </c>
      <c r="Z340" s="499">
        <v>0</v>
      </c>
      <c r="AA340" s="499">
        <v>0</v>
      </c>
      <c r="AB340" s="584">
        <f t="shared" si="125"/>
        <v>13.270000000000001</v>
      </c>
      <c r="AC340" s="1043">
        <f t="shared" si="126"/>
        <v>29.078014184397148</v>
      </c>
      <c r="AD340" s="1043">
        <f t="shared" si="127"/>
        <v>94.036697247706471</v>
      </c>
      <c r="AE340" s="1043">
        <f t="shared" si="128"/>
        <v>98.181818181818144</v>
      </c>
      <c r="AF340" s="1043">
        <f t="shared" si="129"/>
        <v>266.66666666666669</v>
      </c>
      <c r="AG340" s="1043" t="str">
        <f t="shared" si="130"/>
        <v>n/a</v>
      </c>
      <c r="AH340" s="1043" t="str">
        <f t="shared" si="131"/>
        <v>n/a</v>
      </c>
      <c r="AI340" s="1043" t="str">
        <f t="shared" si="132"/>
        <v>n/a</v>
      </c>
      <c r="AJ340" s="1043" t="str">
        <f t="shared" si="133"/>
        <v>n/a</v>
      </c>
      <c r="AK340" s="1043" t="str">
        <f t="shared" si="134"/>
        <v>n/a</v>
      </c>
      <c r="AL340" s="1043" t="str">
        <f t="shared" si="135"/>
        <v>n/a</v>
      </c>
      <c r="AM340" s="1043" t="str">
        <f t="shared" si="136"/>
        <v>n/a</v>
      </c>
      <c r="AN340" s="1043" t="str">
        <f t="shared" si="137"/>
        <v>n/a</v>
      </c>
      <c r="AO340" s="1043" t="str">
        <f t="shared" si="138"/>
        <v>n/a</v>
      </c>
      <c r="AP340" s="1043" t="str">
        <f t="shared" si="139"/>
        <v>n/a</v>
      </c>
      <c r="AQ340" s="1043" t="str">
        <f t="shared" si="140"/>
        <v>n/a</v>
      </c>
      <c r="AR340" s="1043" t="str">
        <f t="shared" si="141"/>
        <v>n/a</v>
      </c>
      <c r="AS340" s="1043" t="str">
        <f t="shared" si="142"/>
        <v>n/a</v>
      </c>
      <c r="AT340" s="1043" t="str">
        <f t="shared" si="143"/>
        <v>n/a</v>
      </c>
      <c r="AU340" s="1043" t="str">
        <f t="shared" si="144"/>
        <v>n/a</v>
      </c>
      <c r="AV340" s="1043" t="str">
        <f t="shared" si="145"/>
        <v>n/a</v>
      </c>
      <c r="AW340" s="1043" t="str">
        <f t="shared" si="146"/>
        <v>n/a</v>
      </c>
      <c r="AX340" s="1043" t="str">
        <f t="shared" si="147"/>
        <v>n/a</v>
      </c>
      <c r="AY340" s="1043">
        <f t="shared" si="148"/>
        <v>121.99079907014712</v>
      </c>
      <c r="AZ340" s="1043">
        <f t="shared" si="149"/>
        <v>101.50893497564881</v>
      </c>
    </row>
    <row r="341" spans="1:52" ht="11.25" customHeight="1" x14ac:dyDescent="0.2">
      <c r="A341" s="458" t="s">
        <v>1278</v>
      </c>
      <c r="B341" s="820" t="s">
        <v>1279</v>
      </c>
      <c r="C341" s="581">
        <v>1.9</v>
      </c>
      <c r="D341" s="581">
        <v>1.82</v>
      </c>
      <c r="E341" s="581">
        <v>1.7</v>
      </c>
      <c r="F341" s="460">
        <v>1.46</v>
      </c>
      <c r="G341" s="460">
        <v>1.25</v>
      </c>
      <c r="H341" s="581">
        <v>1.1299999999999999</v>
      </c>
      <c r="I341" s="581">
        <v>1.02</v>
      </c>
      <c r="J341" s="581">
        <v>0.94</v>
      </c>
      <c r="K341" s="581">
        <v>0.87</v>
      </c>
      <c r="L341" s="888"/>
      <c r="M341" s="581">
        <v>0.82</v>
      </c>
      <c r="N341" s="459">
        <v>0.75</v>
      </c>
      <c r="O341" s="888"/>
      <c r="P341" s="582">
        <v>0.72</v>
      </c>
      <c r="Q341" s="472">
        <v>0.72</v>
      </c>
      <c r="R341" s="587">
        <v>0.71</v>
      </c>
      <c r="S341" s="587">
        <v>0.67</v>
      </c>
      <c r="T341" s="587">
        <v>0.63</v>
      </c>
      <c r="U341" s="587">
        <v>0.59</v>
      </c>
      <c r="V341" s="587">
        <v>0.55000000000000004</v>
      </c>
      <c r="W341" s="587">
        <v>0.51</v>
      </c>
      <c r="X341" s="587">
        <v>0.47</v>
      </c>
      <c r="Y341" s="587">
        <v>0.43</v>
      </c>
      <c r="Z341" s="583">
        <v>0.4</v>
      </c>
      <c r="AA341" s="583">
        <v>0.4</v>
      </c>
      <c r="AB341" s="584">
        <f t="shared" si="125"/>
        <v>20.459999999999997</v>
      </c>
      <c r="AC341" s="1043">
        <f t="shared" si="126"/>
        <v>4.39560439560438</v>
      </c>
      <c r="AD341" s="1043">
        <f t="shared" si="127"/>
        <v>7.0588235294117618</v>
      </c>
      <c r="AE341" s="1043">
        <f t="shared" si="128"/>
        <v>16.43835616438356</v>
      </c>
      <c r="AF341" s="1043">
        <f t="shared" si="129"/>
        <v>16.799999999999994</v>
      </c>
      <c r="AG341" s="1043">
        <f t="shared" si="130"/>
        <v>10.619469026548689</v>
      </c>
      <c r="AH341" s="1043">
        <f t="shared" si="131"/>
        <v>10.784313725490179</v>
      </c>
      <c r="AI341" s="1043">
        <f t="shared" si="132"/>
        <v>8.5106382978723527</v>
      </c>
      <c r="AJ341" s="1043">
        <f t="shared" si="133"/>
        <v>8.045977011494255</v>
      </c>
      <c r="AK341" s="1043">
        <f t="shared" si="134"/>
        <v>6.0975609756097615</v>
      </c>
      <c r="AL341" s="1043">
        <f t="shared" si="135"/>
        <v>9.3333333333333268</v>
      </c>
      <c r="AM341" s="1043">
        <f t="shared" si="136"/>
        <v>4.1666666666666741</v>
      </c>
      <c r="AN341" s="1043">
        <f t="shared" si="137"/>
        <v>0</v>
      </c>
      <c r="AO341" s="1043">
        <f t="shared" si="138"/>
        <v>1.4084507042253502</v>
      </c>
      <c r="AP341" s="1043">
        <f t="shared" si="139"/>
        <v>5.9701492537313383</v>
      </c>
      <c r="AQ341" s="1043">
        <f t="shared" si="140"/>
        <v>6.3492063492063489</v>
      </c>
      <c r="AR341" s="1043">
        <f t="shared" si="141"/>
        <v>6.7796610169491567</v>
      </c>
      <c r="AS341" s="1043">
        <f t="shared" si="142"/>
        <v>7.2727272727272529</v>
      </c>
      <c r="AT341" s="1043">
        <f t="shared" si="143"/>
        <v>7.8431372549019773</v>
      </c>
      <c r="AU341" s="1043">
        <f t="shared" si="144"/>
        <v>8.5106382978723527</v>
      </c>
      <c r="AV341" s="1043">
        <f t="shared" si="145"/>
        <v>9.302325581395344</v>
      </c>
      <c r="AW341" s="1043">
        <f t="shared" si="146"/>
        <v>7.4999999999999956</v>
      </c>
      <c r="AX341" s="1043">
        <f t="shared" si="147"/>
        <v>0</v>
      </c>
      <c r="AY341" s="1043">
        <f t="shared" si="148"/>
        <v>7.4175926753374588</v>
      </c>
      <c r="AZ341" s="1043">
        <f t="shared" si="149"/>
        <v>4.2120736545359474</v>
      </c>
    </row>
    <row r="342" spans="1:52" ht="11.25" customHeight="1" x14ac:dyDescent="0.2">
      <c r="A342" s="458" t="s">
        <v>1281</v>
      </c>
      <c r="B342" s="820" t="s">
        <v>1282</v>
      </c>
      <c r="C342" s="581">
        <v>2.57</v>
      </c>
      <c r="D342" s="581">
        <v>2.5299999999999998</v>
      </c>
      <c r="E342" s="581">
        <v>2.5049999999999999</v>
      </c>
      <c r="F342" s="460">
        <v>2.4249999999999998</v>
      </c>
      <c r="G342" s="586">
        <v>2.1</v>
      </c>
      <c r="H342" s="581">
        <v>1.85</v>
      </c>
      <c r="I342" s="581">
        <v>1.71</v>
      </c>
      <c r="J342" s="581">
        <v>1.68</v>
      </c>
      <c r="K342" s="581">
        <v>1.4</v>
      </c>
      <c r="L342" s="888"/>
      <c r="M342" s="581">
        <v>0.86</v>
      </c>
      <c r="N342" s="459">
        <v>0.6</v>
      </c>
      <c r="O342" s="888"/>
      <c r="P342" s="582">
        <v>0.56000000000000005</v>
      </c>
      <c r="Q342" s="472">
        <v>0.56000000000000005</v>
      </c>
      <c r="R342" s="587">
        <v>0.51</v>
      </c>
      <c r="S342" s="587">
        <v>0.38</v>
      </c>
      <c r="T342" s="587">
        <v>0.31</v>
      </c>
      <c r="U342" s="587">
        <v>0.28000000000000003</v>
      </c>
      <c r="V342" s="587">
        <v>0.24</v>
      </c>
      <c r="W342" s="583">
        <v>0.2</v>
      </c>
      <c r="X342" s="583">
        <v>0.2</v>
      </c>
      <c r="Y342" s="583">
        <v>0.2</v>
      </c>
      <c r="Z342" s="587">
        <v>0.2</v>
      </c>
      <c r="AA342" s="587">
        <v>0.17</v>
      </c>
      <c r="AB342" s="584">
        <f t="shared" si="125"/>
        <v>24.039999999999992</v>
      </c>
      <c r="AC342" s="1043">
        <f t="shared" si="126"/>
        <v>1.5810276679841806</v>
      </c>
      <c r="AD342" s="1043">
        <f t="shared" si="127"/>
        <v>0.99800399201597223</v>
      </c>
      <c r="AE342" s="1043">
        <f t="shared" si="128"/>
        <v>3.2989690721649589</v>
      </c>
      <c r="AF342" s="1043">
        <f t="shared" si="129"/>
        <v>15.476190476190466</v>
      </c>
      <c r="AG342" s="1043">
        <f t="shared" si="130"/>
        <v>13.513513513513509</v>
      </c>
      <c r="AH342" s="1043">
        <f t="shared" si="131"/>
        <v>8.1871345029239873</v>
      </c>
      <c r="AI342" s="1043">
        <f t="shared" si="132"/>
        <v>1.7857142857142794</v>
      </c>
      <c r="AJ342" s="1043">
        <f t="shared" si="133"/>
        <v>19.999999999999996</v>
      </c>
      <c r="AK342" s="1043">
        <f t="shared" si="134"/>
        <v>62.790697674418603</v>
      </c>
      <c r="AL342" s="1043">
        <f t="shared" si="135"/>
        <v>43.333333333333336</v>
      </c>
      <c r="AM342" s="1043">
        <f t="shared" si="136"/>
        <v>7.1428571428571397</v>
      </c>
      <c r="AN342" s="1043">
        <f t="shared" si="137"/>
        <v>0</v>
      </c>
      <c r="AO342" s="1043">
        <f t="shared" si="138"/>
        <v>9.8039215686274606</v>
      </c>
      <c r="AP342" s="1043">
        <f t="shared" si="139"/>
        <v>34.210526315789465</v>
      </c>
      <c r="AQ342" s="1043">
        <f t="shared" si="140"/>
        <v>22.580645161290324</v>
      </c>
      <c r="AR342" s="1043">
        <f t="shared" si="141"/>
        <v>10.714285714285698</v>
      </c>
      <c r="AS342" s="1043">
        <f t="shared" si="142"/>
        <v>16.666666666666675</v>
      </c>
      <c r="AT342" s="1043">
        <f t="shared" si="143"/>
        <v>19.999999999999996</v>
      </c>
      <c r="AU342" s="1043">
        <f t="shared" si="144"/>
        <v>0</v>
      </c>
      <c r="AV342" s="1043">
        <f t="shared" si="145"/>
        <v>0</v>
      </c>
      <c r="AW342" s="1043">
        <f t="shared" si="146"/>
        <v>0</v>
      </c>
      <c r="AX342" s="1043">
        <f t="shared" si="147"/>
        <v>17.647058823529417</v>
      </c>
      <c r="AY342" s="1043">
        <f t="shared" si="148"/>
        <v>14.078661177786612</v>
      </c>
      <c r="AZ342" s="1043">
        <f t="shared" si="149"/>
        <v>15.883441089306864</v>
      </c>
    </row>
    <row r="343" spans="1:52" ht="11.25" customHeight="1" x14ac:dyDescent="0.2">
      <c r="A343" s="448" t="s">
        <v>2337</v>
      </c>
      <c r="B343" s="820" t="s">
        <v>2338</v>
      </c>
      <c r="C343" s="581">
        <v>1.39</v>
      </c>
      <c r="D343" s="581">
        <v>1.32</v>
      </c>
      <c r="E343" s="581">
        <v>1.26</v>
      </c>
      <c r="F343" s="460">
        <v>1.2</v>
      </c>
      <c r="G343" s="586">
        <v>1.0774999999999999</v>
      </c>
      <c r="H343" s="581">
        <v>1.04</v>
      </c>
      <c r="I343" s="581">
        <v>0.96</v>
      </c>
      <c r="J343" s="498">
        <v>0.9</v>
      </c>
      <c r="K343" s="581">
        <v>0.9</v>
      </c>
      <c r="L343" s="581"/>
      <c r="M343" s="581">
        <v>0.87</v>
      </c>
      <c r="N343" s="459">
        <v>0.78249999999999997</v>
      </c>
      <c r="O343" s="581"/>
      <c r="P343" s="472">
        <v>0.63</v>
      </c>
      <c r="Q343" s="472">
        <v>0.56000000000000005</v>
      </c>
      <c r="R343" s="587">
        <v>0.54749999999999999</v>
      </c>
      <c r="S343" s="587">
        <v>0.45</v>
      </c>
      <c r="T343" s="587">
        <v>0.4</v>
      </c>
      <c r="U343" s="587">
        <v>0.32</v>
      </c>
      <c r="V343" s="587">
        <v>0.16</v>
      </c>
      <c r="W343" s="583">
        <v>0.08</v>
      </c>
      <c r="X343" s="583">
        <v>0.08</v>
      </c>
      <c r="Y343" s="587">
        <v>0.08</v>
      </c>
      <c r="Z343" s="587">
        <v>7.0000000000000007E-2</v>
      </c>
      <c r="AA343" s="583">
        <v>0.06</v>
      </c>
      <c r="AB343" s="584">
        <f t="shared" si="125"/>
        <v>15.137500000000001</v>
      </c>
      <c r="AC343" s="1043">
        <f t="shared" si="126"/>
        <v>5.3030303030302983</v>
      </c>
      <c r="AD343" s="1043">
        <f t="shared" si="127"/>
        <v>4.7619047619047672</v>
      </c>
      <c r="AE343" s="1043">
        <f t="shared" si="128"/>
        <v>5.0000000000000044</v>
      </c>
      <c r="AF343" s="1043">
        <f t="shared" si="129"/>
        <v>11.368909512761016</v>
      </c>
      <c r="AG343" s="1043">
        <f t="shared" si="130"/>
        <v>3.6057692307692069</v>
      </c>
      <c r="AH343" s="1043">
        <f t="shared" si="131"/>
        <v>8.3333333333333481</v>
      </c>
      <c r="AI343" s="1043">
        <f t="shared" si="132"/>
        <v>6.6666666666666652</v>
      </c>
      <c r="AJ343" s="1043">
        <f t="shared" si="133"/>
        <v>0</v>
      </c>
      <c r="AK343" s="1043">
        <f t="shared" si="134"/>
        <v>3.4482758620689724</v>
      </c>
      <c r="AL343" s="1043">
        <f t="shared" si="135"/>
        <v>11.182108626198083</v>
      </c>
      <c r="AM343" s="1043">
        <f t="shared" si="136"/>
        <v>24.206349206349209</v>
      </c>
      <c r="AN343" s="1043">
        <f t="shared" si="137"/>
        <v>12.5</v>
      </c>
      <c r="AO343" s="1043">
        <f t="shared" si="138"/>
        <v>2.2831050228310668</v>
      </c>
      <c r="AP343" s="1043">
        <f t="shared" si="139"/>
        <v>21.666666666666657</v>
      </c>
      <c r="AQ343" s="1043">
        <f t="shared" si="140"/>
        <v>12.5</v>
      </c>
      <c r="AR343" s="1043">
        <f t="shared" si="141"/>
        <v>25</v>
      </c>
      <c r="AS343" s="1043">
        <f t="shared" si="142"/>
        <v>100</v>
      </c>
      <c r="AT343" s="1043">
        <f t="shared" si="143"/>
        <v>100</v>
      </c>
      <c r="AU343" s="1043">
        <f t="shared" si="144"/>
        <v>0</v>
      </c>
      <c r="AV343" s="1043">
        <f t="shared" si="145"/>
        <v>0</v>
      </c>
      <c r="AW343" s="1043">
        <f t="shared" si="146"/>
        <v>14.285714285714279</v>
      </c>
      <c r="AX343" s="1043">
        <f t="shared" si="147"/>
        <v>16.666666666666675</v>
      </c>
      <c r="AY343" s="1043">
        <f t="shared" si="148"/>
        <v>17.671750006589104</v>
      </c>
      <c r="AZ343" s="1043">
        <f t="shared" si="149"/>
        <v>27.670198765416686</v>
      </c>
    </row>
    <row r="344" spans="1:52" ht="11.25" customHeight="1" x14ac:dyDescent="0.2">
      <c r="A344" s="468" t="s">
        <v>1296</v>
      </c>
      <c r="B344" s="468" t="s">
        <v>1297</v>
      </c>
      <c r="C344" s="581">
        <v>2.4500000000000002</v>
      </c>
      <c r="D344" s="581">
        <v>2.1800000000000002</v>
      </c>
      <c r="E344" s="581">
        <v>1.94</v>
      </c>
      <c r="F344" s="460">
        <v>1.64</v>
      </c>
      <c r="G344" s="481">
        <v>1.4100000000000001</v>
      </c>
      <c r="H344" s="474">
        <v>1.24</v>
      </c>
      <c r="I344" s="474">
        <v>1.05</v>
      </c>
      <c r="J344" s="474">
        <v>0.82</v>
      </c>
      <c r="K344" s="474">
        <v>0.7</v>
      </c>
      <c r="L344" s="963"/>
      <c r="M344" s="474">
        <v>0.62</v>
      </c>
      <c r="N344" s="470">
        <v>0.15</v>
      </c>
      <c r="O344" s="963"/>
      <c r="P344" s="495">
        <v>0</v>
      </c>
      <c r="Q344" s="495">
        <v>0</v>
      </c>
      <c r="R344" s="477">
        <v>0</v>
      </c>
      <c r="S344" s="477">
        <v>0</v>
      </c>
      <c r="T344" s="477">
        <v>0</v>
      </c>
      <c r="U344" s="477">
        <v>0</v>
      </c>
      <c r="V344" s="477">
        <v>0</v>
      </c>
      <c r="W344" s="477">
        <v>0</v>
      </c>
      <c r="X344" s="477">
        <v>0</v>
      </c>
      <c r="Y344" s="477">
        <v>0</v>
      </c>
      <c r="Z344" s="477">
        <v>0</v>
      </c>
      <c r="AA344" s="477">
        <v>0</v>
      </c>
      <c r="AB344" s="584">
        <f t="shared" si="125"/>
        <v>14.200000000000001</v>
      </c>
      <c r="AC344" s="1043">
        <f t="shared" si="126"/>
        <v>12.385321100917434</v>
      </c>
      <c r="AD344" s="1043">
        <f t="shared" si="127"/>
        <v>12.371134020618557</v>
      </c>
      <c r="AE344" s="1043">
        <f t="shared" si="128"/>
        <v>18.292682926829261</v>
      </c>
      <c r="AF344" s="1043">
        <f t="shared" si="129"/>
        <v>16.312056737588641</v>
      </c>
      <c r="AG344" s="1043">
        <f t="shared" si="130"/>
        <v>13.709677419354849</v>
      </c>
      <c r="AH344" s="1043">
        <f t="shared" si="131"/>
        <v>18.095238095238098</v>
      </c>
      <c r="AI344" s="1043">
        <f t="shared" si="132"/>
        <v>28.04878048780488</v>
      </c>
      <c r="AJ344" s="1043">
        <f t="shared" si="133"/>
        <v>17.142857142857149</v>
      </c>
      <c r="AK344" s="1043">
        <f t="shared" si="134"/>
        <v>12.903225806451601</v>
      </c>
      <c r="AL344" s="1043">
        <f t="shared" si="135"/>
        <v>313.33333333333337</v>
      </c>
      <c r="AM344" s="1043" t="str">
        <f t="shared" si="136"/>
        <v>n/a</v>
      </c>
      <c r="AN344" s="1043" t="str">
        <f t="shared" si="137"/>
        <v>n/a</v>
      </c>
      <c r="AO344" s="1043" t="str">
        <f t="shared" si="138"/>
        <v>n/a</v>
      </c>
      <c r="AP344" s="1043" t="str">
        <f t="shared" si="139"/>
        <v>n/a</v>
      </c>
      <c r="AQ344" s="1043" t="str">
        <f t="shared" si="140"/>
        <v>n/a</v>
      </c>
      <c r="AR344" s="1043" t="str">
        <f t="shared" si="141"/>
        <v>n/a</v>
      </c>
      <c r="AS344" s="1043" t="str">
        <f t="shared" si="142"/>
        <v>n/a</v>
      </c>
      <c r="AT344" s="1043" t="str">
        <f t="shared" si="143"/>
        <v>n/a</v>
      </c>
      <c r="AU344" s="1043" t="str">
        <f t="shared" si="144"/>
        <v>n/a</v>
      </c>
      <c r="AV344" s="1043" t="str">
        <f t="shared" si="145"/>
        <v>n/a</v>
      </c>
      <c r="AW344" s="1043" t="str">
        <f t="shared" si="146"/>
        <v>n/a</v>
      </c>
      <c r="AX344" s="1043" t="str">
        <f t="shared" si="147"/>
        <v>n/a</v>
      </c>
      <c r="AY344" s="1043">
        <f t="shared" si="148"/>
        <v>46.259430707099384</v>
      </c>
      <c r="AZ344" s="1043">
        <f t="shared" si="149"/>
        <v>93.955115072441274</v>
      </c>
    </row>
    <row r="345" spans="1:52" ht="11.25" customHeight="1" x14ac:dyDescent="0.2">
      <c r="A345" s="551" t="s">
        <v>3775</v>
      </c>
      <c r="B345" s="807" t="s">
        <v>3776</v>
      </c>
      <c r="C345" s="950">
        <v>1.1599999999999999</v>
      </c>
      <c r="D345" s="950">
        <v>1.04</v>
      </c>
      <c r="E345" s="950">
        <v>1.02</v>
      </c>
      <c r="F345" s="460">
        <v>0.89</v>
      </c>
      <c r="G345" s="811">
        <v>0.77</v>
      </c>
      <c r="H345" s="811">
        <v>0.67</v>
      </c>
      <c r="I345" s="811">
        <v>0.61</v>
      </c>
      <c r="J345" s="811">
        <v>0.55000000000000004</v>
      </c>
      <c r="K345" s="811">
        <v>0.5</v>
      </c>
      <c r="L345" s="811"/>
      <c r="M345" s="811">
        <v>2</v>
      </c>
      <c r="N345" s="585">
        <v>0</v>
      </c>
      <c r="O345" s="803"/>
      <c r="P345" s="492">
        <v>0</v>
      </c>
      <c r="Q345" s="461">
        <v>0.05</v>
      </c>
      <c r="R345" s="822">
        <v>0.1</v>
      </c>
      <c r="S345" s="822">
        <v>0.09</v>
      </c>
      <c r="T345" s="822">
        <v>0.08</v>
      </c>
      <c r="U345" s="583">
        <v>0</v>
      </c>
      <c r="V345" s="583">
        <v>0</v>
      </c>
      <c r="W345" s="583">
        <v>0</v>
      </c>
      <c r="X345" s="583">
        <v>0</v>
      </c>
      <c r="Y345" s="583">
        <v>0</v>
      </c>
      <c r="Z345" s="583">
        <v>0</v>
      </c>
      <c r="AA345" s="583">
        <v>0</v>
      </c>
      <c r="AB345" s="584">
        <f t="shared" si="125"/>
        <v>9.5300000000000011</v>
      </c>
      <c r="AC345" s="1043">
        <f t="shared" si="126"/>
        <v>11.538461538461519</v>
      </c>
      <c r="AD345" s="1043">
        <f t="shared" si="127"/>
        <v>1.9607843137254832</v>
      </c>
      <c r="AE345" s="1043">
        <f t="shared" si="128"/>
        <v>14.606741573033698</v>
      </c>
      <c r="AF345" s="1043">
        <f t="shared" si="129"/>
        <v>15.58441558441559</v>
      </c>
      <c r="AG345" s="1043">
        <f t="shared" si="130"/>
        <v>14.925373134328357</v>
      </c>
      <c r="AH345" s="1043">
        <f t="shared" si="131"/>
        <v>9.8360655737705027</v>
      </c>
      <c r="AI345" s="1043">
        <f t="shared" si="132"/>
        <v>10.909090909090891</v>
      </c>
      <c r="AJ345" s="1043">
        <f t="shared" si="133"/>
        <v>10.000000000000009</v>
      </c>
      <c r="AK345" s="1043">
        <f t="shared" si="134"/>
        <v>-75</v>
      </c>
      <c r="AL345" s="1043" t="str">
        <f t="shared" si="135"/>
        <v>n/a</v>
      </c>
      <c r="AM345" s="1043" t="str">
        <f t="shared" si="136"/>
        <v>n/a</v>
      </c>
      <c r="AN345" s="1043">
        <f t="shared" si="137"/>
        <v>-100</v>
      </c>
      <c r="AO345" s="1043">
        <f t="shared" si="138"/>
        <v>-50</v>
      </c>
      <c r="AP345" s="1043">
        <f t="shared" si="139"/>
        <v>11.111111111111116</v>
      </c>
      <c r="AQ345" s="1043">
        <f t="shared" si="140"/>
        <v>12.5</v>
      </c>
      <c r="AR345" s="1043" t="str">
        <f t="shared" si="141"/>
        <v>n/a</v>
      </c>
      <c r="AS345" s="1043" t="str">
        <f t="shared" si="142"/>
        <v>n/a</v>
      </c>
      <c r="AT345" s="1043" t="str">
        <f t="shared" si="143"/>
        <v>n/a</v>
      </c>
      <c r="AU345" s="1043" t="str">
        <f t="shared" si="144"/>
        <v>n/a</v>
      </c>
      <c r="AV345" s="1043" t="str">
        <f t="shared" si="145"/>
        <v>n/a</v>
      </c>
      <c r="AW345" s="1043" t="str">
        <f t="shared" si="146"/>
        <v>n/a</v>
      </c>
      <c r="AX345" s="1043" t="str">
        <f t="shared" si="147"/>
        <v>n/a</v>
      </c>
      <c r="AY345" s="1043">
        <f t="shared" si="148"/>
        <v>-8.6175350970817544</v>
      </c>
      <c r="AZ345" s="1043">
        <f t="shared" si="149"/>
        <v>39.339374716585084</v>
      </c>
    </row>
    <row r="346" spans="1:52" ht="11.25" customHeight="1" x14ac:dyDescent="0.2">
      <c r="A346" s="447" t="s">
        <v>1294</v>
      </c>
      <c r="B346" s="805" t="s">
        <v>1295</v>
      </c>
      <c r="C346" s="581">
        <v>1.08</v>
      </c>
      <c r="D346" s="581">
        <v>1.02</v>
      </c>
      <c r="E346" s="581">
        <v>0.94</v>
      </c>
      <c r="F346" s="460">
        <v>0.84</v>
      </c>
      <c r="G346" s="482">
        <v>0.72</v>
      </c>
      <c r="H346" s="451">
        <v>0.6</v>
      </c>
      <c r="I346" s="451">
        <v>0.48</v>
      </c>
      <c r="J346" s="451">
        <v>0.38</v>
      </c>
      <c r="K346" s="451">
        <v>0.3</v>
      </c>
      <c r="L346" s="951"/>
      <c r="M346" s="452">
        <v>0.24</v>
      </c>
      <c r="N346" s="449">
        <v>0.24</v>
      </c>
      <c r="O346" s="951"/>
      <c r="P346" s="494">
        <v>0</v>
      </c>
      <c r="Q346" s="494">
        <v>0</v>
      </c>
      <c r="R346" s="455">
        <v>0</v>
      </c>
      <c r="S346" s="455">
        <v>0</v>
      </c>
      <c r="T346" s="455">
        <v>0</v>
      </c>
      <c r="U346" s="455">
        <v>0</v>
      </c>
      <c r="V346" s="455">
        <v>0</v>
      </c>
      <c r="W346" s="455">
        <v>0</v>
      </c>
      <c r="X346" s="455">
        <v>0.38</v>
      </c>
      <c r="Y346" s="456">
        <v>0.38</v>
      </c>
      <c r="Z346" s="456">
        <v>0.37</v>
      </c>
      <c r="AA346" s="456">
        <v>0.33</v>
      </c>
      <c r="AB346" s="584">
        <f t="shared" si="125"/>
        <v>8.2999999999999989</v>
      </c>
      <c r="AC346" s="1043">
        <f t="shared" si="126"/>
        <v>5.8823529411764719</v>
      </c>
      <c r="AD346" s="1043">
        <f t="shared" si="127"/>
        <v>8.5106382978723527</v>
      </c>
      <c r="AE346" s="1043">
        <f t="shared" si="128"/>
        <v>11.904761904761907</v>
      </c>
      <c r="AF346" s="1043">
        <f t="shared" si="129"/>
        <v>16.666666666666675</v>
      </c>
      <c r="AG346" s="1043">
        <f t="shared" si="130"/>
        <v>19.999999999999996</v>
      </c>
      <c r="AH346" s="1043">
        <f t="shared" si="131"/>
        <v>25</v>
      </c>
      <c r="AI346" s="1043">
        <f t="shared" si="132"/>
        <v>26.315789473684205</v>
      </c>
      <c r="AJ346" s="1043">
        <f t="shared" si="133"/>
        <v>26.666666666666682</v>
      </c>
      <c r="AK346" s="1043">
        <f t="shared" si="134"/>
        <v>25</v>
      </c>
      <c r="AL346" s="1043">
        <f t="shared" si="135"/>
        <v>0</v>
      </c>
      <c r="AM346" s="1043" t="str">
        <f t="shared" si="136"/>
        <v>n/a</v>
      </c>
      <c r="AN346" s="1043" t="str">
        <f t="shared" si="137"/>
        <v>n/a</v>
      </c>
      <c r="AO346" s="1043" t="str">
        <f t="shared" si="138"/>
        <v>n/a</v>
      </c>
      <c r="AP346" s="1043" t="str">
        <f t="shared" si="139"/>
        <v>n/a</v>
      </c>
      <c r="AQ346" s="1043" t="str">
        <f t="shared" si="140"/>
        <v>n/a</v>
      </c>
      <c r="AR346" s="1043" t="str">
        <f t="shared" si="141"/>
        <v>n/a</v>
      </c>
      <c r="AS346" s="1043" t="str">
        <f t="shared" si="142"/>
        <v>n/a</v>
      </c>
      <c r="AT346" s="1043" t="str">
        <f t="shared" si="143"/>
        <v>n/a</v>
      </c>
      <c r="AU346" s="1043">
        <f t="shared" si="144"/>
        <v>-100</v>
      </c>
      <c r="AV346" s="1043">
        <f t="shared" si="145"/>
        <v>0</v>
      </c>
      <c r="AW346" s="1043">
        <f t="shared" si="146"/>
        <v>2.7027027027026973</v>
      </c>
      <c r="AX346" s="1043">
        <f t="shared" si="147"/>
        <v>12.12121212121211</v>
      </c>
      <c r="AY346" s="1043">
        <f t="shared" si="148"/>
        <v>5.7693421981959352</v>
      </c>
      <c r="AZ346" s="1043">
        <f t="shared" si="149"/>
        <v>31.947553312446857</v>
      </c>
    </row>
    <row r="347" spans="1:52" ht="11.25" customHeight="1" x14ac:dyDescent="0.2">
      <c r="A347" s="1033" t="s">
        <v>4636</v>
      </c>
      <c r="B347" s="468" t="s">
        <v>4633</v>
      </c>
      <c r="C347" s="581">
        <v>0.32500000000000001</v>
      </c>
      <c r="D347" s="581">
        <v>0.3</v>
      </c>
      <c r="E347" s="581">
        <v>0.27500000000000002</v>
      </c>
      <c r="F347" s="460">
        <v>0.22500000000000001</v>
      </c>
      <c r="G347" s="471">
        <v>0.18</v>
      </c>
      <c r="H347" s="581">
        <v>0.16</v>
      </c>
      <c r="I347" s="498">
        <v>0.1</v>
      </c>
      <c r="J347" s="581">
        <v>0.1</v>
      </c>
      <c r="K347" s="581">
        <v>0.05</v>
      </c>
      <c r="L347" s="517"/>
      <c r="M347" s="498">
        <v>0</v>
      </c>
      <c r="N347" s="501">
        <v>0</v>
      </c>
      <c r="O347" s="1004"/>
      <c r="P347" s="985">
        <v>0</v>
      </c>
      <c r="Q347" s="985">
        <v>0</v>
      </c>
      <c r="R347" s="499">
        <v>0</v>
      </c>
      <c r="S347" s="499">
        <v>0</v>
      </c>
      <c r="T347" s="499">
        <v>0</v>
      </c>
      <c r="U347" s="499">
        <v>0</v>
      </c>
      <c r="V347" s="499">
        <v>0</v>
      </c>
      <c r="W347" s="499">
        <v>0</v>
      </c>
      <c r="X347" s="499">
        <v>0</v>
      </c>
      <c r="Y347" s="499">
        <v>0</v>
      </c>
      <c r="Z347" s="499">
        <v>0</v>
      </c>
      <c r="AA347" s="499">
        <v>0</v>
      </c>
      <c r="AB347" s="584">
        <f t="shared" si="125"/>
        <v>1.7150000000000001</v>
      </c>
      <c r="AC347" s="1043">
        <f t="shared" si="126"/>
        <v>8.3333333333333481</v>
      </c>
      <c r="AD347" s="1043">
        <f t="shared" si="127"/>
        <v>9.0909090909090828</v>
      </c>
      <c r="AE347" s="1043">
        <f t="shared" si="128"/>
        <v>22.222222222222232</v>
      </c>
      <c r="AF347" s="1043">
        <f t="shared" si="129"/>
        <v>25</v>
      </c>
      <c r="AG347" s="1043">
        <f t="shared" si="130"/>
        <v>12.5</v>
      </c>
      <c r="AH347" s="1043">
        <f t="shared" si="131"/>
        <v>59.999999999999986</v>
      </c>
      <c r="AI347" s="1043">
        <f t="shared" si="132"/>
        <v>0</v>
      </c>
      <c r="AJ347" s="1043">
        <f t="shared" si="133"/>
        <v>100</v>
      </c>
      <c r="AK347" s="1043" t="str">
        <f t="shared" si="134"/>
        <v>n/a</v>
      </c>
      <c r="AL347" s="1043" t="str">
        <f t="shared" si="135"/>
        <v>n/a</v>
      </c>
      <c r="AM347" s="1043" t="str">
        <f t="shared" si="136"/>
        <v>n/a</v>
      </c>
      <c r="AN347" s="1043" t="str">
        <f t="shared" si="137"/>
        <v>n/a</v>
      </c>
      <c r="AO347" s="1043" t="str">
        <f t="shared" si="138"/>
        <v>n/a</v>
      </c>
      <c r="AP347" s="1043" t="str">
        <f t="shared" si="139"/>
        <v>n/a</v>
      </c>
      <c r="AQ347" s="1043" t="str">
        <f t="shared" si="140"/>
        <v>n/a</v>
      </c>
      <c r="AR347" s="1043" t="str">
        <f t="shared" si="141"/>
        <v>n/a</v>
      </c>
      <c r="AS347" s="1043" t="str">
        <f t="shared" si="142"/>
        <v>n/a</v>
      </c>
      <c r="AT347" s="1043" t="str">
        <f t="shared" si="143"/>
        <v>n/a</v>
      </c>
      <c r="AU347" s="1043" t="str">
        <f t="shared" si="144"/>
        <v>n/a</v>
      </c>
      <c r="AV347" s="1043" t="str">
        <f t="shared" si="145"/>
        <v>n/a</v>
      </c>
      <c r="AW347" s="1043" t="str">
        <f t="shared" si="146"/>
        <v>n/a</v>
      </c>
      <c r="AX347" s="1043" t="str">
        <f t="shared" si="147"/>
        <v>n/a</v>
      </c>
      <c r="AY347" s="1043">
        <f t="shared" si="148"/>
        <v>29.643308080808083</v>
      </c>
      <c r="AZ347" s="1043">
        <f t="shared" si="149"/>
        <v>33.800592812315813</v>
      </c>
    </row>
    <row r="348" spans="1:52" ht="11.25" customHeight="1" x14ac:dyDescent="0.2">
      <c r="A348" s="506" t="s">
        <v>3858</v>
      </c>
      <c r="B348" s="820" t="s">
        <v>3859</v>
      </c>
      <c r="C348" s="581">
        <v>0.29499999999999998</v>
      </c>
      <c r="D348" s="581">
        <v>0.245</v>
      </c>
      <c r="E348" s="581">
        <v>0.2276</v>
      </c>
      <c r="F348" s="460">
        <v>0.1515</v>
      </c>
      <c r="G348" s="586">
        <v>0.12</v>
      </c>
      <c r="H348" s="581">
        <v>3.8599999999999995E-2</v>
      </c>
      <c r="I348" s="581">
        <v>3.0399999999999996E-2</v>
      </c>
      <c r="J348" s="581">
        <v>6.7999999999999996E-3</v>
      </c>
      <c r="K348" s="498">
        <v>0</v>
      </c>
      <c r="L348" s="888"/>
      <c r="M348" s="463">
        <v>0</v>
      </c>
      <c r="N348" s="585">
        <v>0</v>
      </c>
      <c r="O348" s="888"/>
      <c r="P348" s="582">
        <v>0</v>
      </c>
      <c r="Q348" s="582">
        <v>0</v>
      </c>
      <c r="R348" s="583">
        <v>0</v>
      </c>
      <c r="S348" s="583">
        <v>0</v>
      </c>
      <c r="T348" s="583">
        <v>0</v>
      </c>
      <c r="U348" s="583">
        <v>0</v>
      </c>
      <c r="V348" s="583">
        <v>0</v>
      </c>
      <c r="W348" s="583">
        <v>0</v>
      </c>
      <c r="X348" s="583">
        <v>0</v>
      </c>
      <c r="Y348" s="583">
        <v>0</v>
      </c>
      <c r="Z348" s="583">
        <v>0</v>
      </c>
      <c r="AA348" s="583">
        <v>0</v>
      </c>
      <c r="AB348" s="584">
        <f t="shared" si="125"/>
        <v>1.1148999999999998</v>
      </c>
      <c r="AC348" s="1043">
        <f t="shared" si="126"/>
        <v>20.408163265306122</v>
      </c>
      <c r="AD348" s="1043">
        <f t="shared" si="127"/>
        <v>7.6449912126537845</v>
      </c>
      <c r="AE348" s="1043">
        <f t="shared" si="128"/>
        <v>50.231023102310225</v>
      </c>
      <c r="AF348" s="1043">
        <f t="shared" si="129"/>
        <v>26.249999999999996</v>
      </c>
      <c r="AG348" s="1043">
        <f t="shared" si="130"/>
        <v>210.88082901554407</v>
      </c>
      <c r="AH348" s="1043">
        <f t="shared" si="131"/>
        <v>26.973684210526304</v>
      </c>
      <c r="AI348" s="1043">
        <f t="shared" si="132"/>
        <v>347.05882352941177</v>
      </c>
      <c r="AJ348" s="1043" t="str">
        <f t="shared" si="133"/>
        <v>n/a</v>
      </c>
      <c r="AK348" s="1043" t="str">
        <f t="shared" si="134"/>
        <v>n/a</v>
      </c>
      <c r="AL348" s="1043" t="str">
        <f t="shared" si="135"/>
        <v>n/a</v>
      </c>
      <c r="AM348" s="1043" t="str">
        <f t="shared" si="136"/>
        <v>n/a</v>
      </c>
      <c r="AN348" s="1043" t="str">
        <f t="shared" si="137"/>
        <v>n/a</v>
      </c>
      <c r="AO348" s="1043" t="str">
        <f t="shared" si="138"/>
        <v>n/a</v>
      </c>
      <c r="AP348" s="1043" t="str">
        <f t="shared" si="139"/>
        <v>n/a</v>
      </c>
      <c r="AQ348" s="1043" t="str">
        <f t="shared" si="140"/>
        <v>n/a</v>
      </c>
      <c r="AR348" s="1043" t="str">
        <f t="shared" si="141"/>
        <v>n/a</v>
      </c>
      <c r="AS348" s="1043" t="str">
        <f t="shared" si="142"/>
        <v>n/a</v>
      </c>
      <c r="AT348" s="1043" t="str">
        <f t="shared" si="143"/>
        <v>n/a</v>
      </c>
      <c r="AU348" s="1043" t="str">
        <f t="shared" si="144"/>
        <v>n/a</v>
      </c>
      <c r="AV348" s="1043" t="str">
        <f t="shared" si="145"/>
        <v>n/a</v>
      </c>
      <c r="AW348" s="1043" t="str">
        <f t="shared" si="146"/>
        <v>n/a</v>
      </c>
      <c r="AX348" s="1043" t="str">
        <f t="shared" si="147"/>
        <v>n/a</v>
      </c>
      <c r="AY348" s="1043">
        <f t="shared" si="148"/>
        <v>98.492502047964607</v>
      </c>
      <c r="AZ348" s="1043">
        <f t="shared" si="149"/>
        <v>130.0191506141328</v>
      </c>
    </row>
    <row r="349" spans="1:52" ht="11.25" customHeight="1" x14ac:dyDescent="0.2">
      <c r="A349" s="447" t="s">
        <v>1302</v>
      </c>
      <c r="B349" s="805" t="s">
        <v>1303</v>
      </c>
      <c r="C349" s="581">
        <v>0.88</v>
      </c>
      <c r="D349" s="581">
        <v>0.67600000000000005</v>
      </c>
      <c r="E349" s="581">
        <v>0.58799999999999997</v>
      </c>
      <c r="F349" s="460">
        <v>0.53600000000000003</v>
      </c>
      <c r="G349" s="454">
        <v>0.50800000000000001</v>
      </c>
      <c r="H349" s="581">
        <v>0.496</v>
      </c>
      <c r="I349" s="581">
        <v>0.47199999999999998</v>
      </c>
      <c r="J349" s="581">
        <v>0.44</v>
      </c>
      <c r="K349" s="581">
        <v>0.4</v>
      </c>
      <c r="L349" s="888"/>
      <c r="M349" s="463">
        <v>0.36399999999999999</v>
      </c>
      <c r="N349" s="585">
        <v>0.37824999999999998</v>
      </c>
      <c r="O349" s="888"/>
      <c r="P349" s="472">
        <v>0.38300000000000001</v>
      </c>
      <c r="Q349" s="472">
        <v>0.32555000000000001</v>
      </c>
      <c r="R349" s="587">
        <v>0.2681</v>
      </c>
      <c r="S349" s="587">
        <v>0.21448000000000003</v>
      </c>
      <c r="T349" s="587">
        <v>0.16852</v>
      </c>
      <c r="U349" s="587">
        <v>0.13788</v>
      </c>
      <c r="V349" s="587">
        <v>0.13022</v>
      </c>
      <c r="W349" s="587">
        <v>0.12256</v>
      </c>
      <c r="X349" s="583">
        <v>0.1149</v>
      </c>
      <c r="Y349" s="583">
        <v>0.1149</v>
      </c>
      <c r="Z349" s="583">
        <v>0.1149</v>
      </c>
      <c r="AA349" s="583">
        <v>0.1149</v>
      </c>
      <c r="AB349" s="584">
        <f t="shared" si="125"/>
        <v>7.9481600000000014</v>
      </c>
      <c r="AC349" s="1043">
        <f t="shared" si="126"/>
        <v>30.177514792899409</v>
      </c>
      <c r="AD349" s="1043">
        <f t="shared" si="127"/>
        <v>14.96598639455784</v>
      </c>
      <c r="AE349" s="1043">
        <f t="shared" si="128"/>
        <v>9.7014925373134275</v>
      </c>
      <c r="AF349" s="1043">
        <f t="shared" si="129"/>
        <v>5.5118110236220597</v>
      </c>
      <c r="AG349" s="1043">
        <f t="shared" si="130"/>
        <v>2.4193548387096753</v>
      </c>
      <c r="AH349" s="1043">
        <f t="shared" si="131"/>
        <v>5.0847457627118731</v>
      </c>
      <c r="AI349" s="1043">
        <f t="shared" si="132"/>
        <v>7.2727272727272751</v>
      </c>
      <c r="AJ349" s="1043">
        <f t="shared" si="133"/>
        <v>9.9999999999999858</v>
      </c>
      <c r="AK349" s="1043">
        <f t="shared" si="134"/>
        <v>9.8901098901098994</v>
      </c>
      <c r="AL349" s="1043">
        <f t="shared" si="135"/>
        <v>-3.7673496364838077</v>
      </c>
      <c r="AM349" s="1043">
        <f t="shared" si="136"/>
        <v>-1.2402088772845987</v>
      </c>
      <c r="AN349" s="1043">
        <f t="shared" si="137"/>
        <v>17.647058823529417</v>
      </c>
      <c r="AO349" s="1043">
        <f t="shared" si="138"/>
        <v>21.42857142857142</v>
      </c>
      <c r="AP349" s="1043">
        <f t="shared" si="139"/>
        <v>24.999999999999979</v>
      </c>
      <c r="AQ349" s="1043">
        <f t="shared" si="140"/>
        <v>27.272727272727295</v>
      </c>
      <c r="AR349" s="1043">
        <f t="shared" si="141"/>
        <v>22.222222222222232</v>
      </c>
      <c r="AS349" s="1043">
        <f t="shared" si="142"/>
        <v>5.8823529411764719</v>
      </c>
      <c r="AT349" s="1043">
        <f t="shared" si="143"/>
        <v>6.25</v>
      </c>
      <c r="AU349" s="1043">
        <f t="shared" si="144"/>
        <v>6.6666666666666652</v>
      </c>
      <c r="AV349" s="1043">
        <f t="shared" si="145"/>
        <v>0</v>
      </c>
      <c r="AW349" s="1043">
        <f t="shared" si="146"/>
        <v>0</v>
      </c>
      <c r="AX349" s="1043">
        <f t="shared" si="147"/>
        <v>0</v>
      </c>
      <c r="AY349" s="1043">
        <f t="shared" si="148"/>
        <v>10.10844469789893</v>
      </c>
      <c r="AZ349" s="1043">
        <f t="shared" si="149"/>
        <v>9.9059235771341605</v>
      </c>
    </row>
    <row r="350" spans="1:52" ht="11.25" customHeight="1" x14ac:dyDescent="0.2">
      <c r="A350" s="468" t="s">
        <v>254</v>
      </c>
      <c r="B350" s="468" t="s">
        <v>255</v>
      </c>
      <c r="C350" s="581">
        <v>4.6399999999999997</v>
      </c>
      <c r="D350" s="581">
        <v>4.3499999999999996</v>
      </c>
      <c r="E350" s="581">
        <v>4.07</v>
      </c>
      <c r="F350" s="460">
        <v>3.34</v>
      </c>
      <c r="G350" s="481">
        <v>2.7300000000000004</v>
      </c>
      <c r="H350" s="474">
        <v>2.2999999999999998</v>
      </c>
      <c r="I350" s="474">
        <v>2.0049999999999999</v>
      </c>
      <c r="J350" s="474">
        <v>1.7450000000000001</v>
      </c>
      <c r="K350" s="474">
        <v>1.56</v>
      </c>
      <c r="L350" s="963" t="s">
        <v>89</v>
      </c>
      <c r="M350" s="474">
        <v>1.46</v>
      </c>
      <c r="N350" s="470">
        <v>1.38</v>
      </c>
      <c r="O350" s="963"/>
      <c r="P350" s="486">
        <v>1.27</v>
      </c>
      <c r="Q350" s="495">
        <v>1.24</v>
      </c>
      <c r="R350" s="476">
        <v>1.1499999999999999</v>
      </c>
      <c r="S350" s="476">
        <v>0.91</v>
      </c>
      <c r="T350" s="476">
        <v>0.70499999999999996</v>
      </c>
      <c r="U350" s="476">
        <v>0.58499999999999996</v>
      </c>
      <c r="V350" s="476">
        <v>0.5</v>
      </c>
      <c r="W350" s="476">
        <v>0.46500000000000002</v>
      </c>
      <c r="X350" s="476">
        <v>0.44500000000000001</v>
      </c>
      <c r="Y350" s="476">
        <v>0.41</v>
      </c>
      <c r="Z350" s="476">
        <v>0.37</v>
      </c>
      <c r="AA350" s="476">
        <v>0.315</v>
      </c>
      <c r="AB350" s="584">
        <f t="shared" si="125"/>
        <v>37.944999999999986</v>
      </c>
      <c r="AC350" s="1043">
        <f t="shared" si="126"/>
        <v>6.6666666666666652</v>
      </c>
      <c r="AD350" s="1043">
        <f t="shared" si="127"/>
        <v>6.8796068796068699</v>
      </c>
      <c r="AE350" s="1043">
        <f t="shared" si="128"/>
        <v>21.856287425149713</v>
      </c>
      <c r="AF350" s="1043">
        <f t="shared" si="129"/>
        <v>22.344322344322308</v>
      </c>
      <c r="AG350" s="1043">
        <f t="shared" si="130"/>
        <v>18.695652173913068</v>
      </c>
      <c r="AH350" s="1043">
        <f t="shared" si="131"/>
        <v>14.71321695760599</v>
      </c>
      <c r="AI350" s="1043">
        <f t="shared" si="132"/>
        <v>14.899713467048702</v>
      </c>
      <c r="AJ350" s="1043">
        <f t="shared" si="133"/>
        <v>11.858974358974361</v>
      </c>
      <c r="AK350" s="1043">
        <f t="shared" si="134"/>
        <v>6.8493150684931559</v>
      </c>
      <c r="AL350" s="1043">
        <f t="shared" si="135"/>
        <v>5.7971014492753659</v>
      </c>
      <c r="AM350" s="1043">
        <f t="shared" si="136"/>
        <v>8.6614173228346303</v>
      </c>
      <c r="AN350" s="1043">
        <f t="shared" si="137"/>
        <v>2.4193548387096753</v>
      </c>
      <c r="AO350" s="1043">
        <f t="shared" si="138"/>
        <v>7.8260869565217384</v>
      </c>
      <c r="AP350" s="1043">
        <f t="shared" si="139"/>
        <v>26.373626373626369</v>
      </c>
      <c r="AQ350" s="1043">
        <f t="shared" si="140"/>
        <v>29.078014184397173</v>
      </c>
      <c r="AR350" s="1043">
        <f t="shared" si="141"/>
        <v>20.512820512820507</v>
      </c>
      <c r="AS350" s="1043">
        <f t="shared" si="142"/>
        <v>16.999999999999993</v>
      </c>
      <c r="AT350" s="1043">
        <f t="shared" si="143"/>
        <v>7.5268817204301008</v>
      </c>
      <c r="AU350" s="1043">
        <f t="shared" si="144"/>
        <v>4.4943820224719211</v>
      </c>
      <c r="AV350" s="1043">
        <f t="shared" si="145"/>
        <v>8.5365853658536661</v>
      </c>
      <c r="AW350" s="1043">
        <f t="shared" si="146"/>
        <v>10.810810810810811</v>
      </c>
      <c r="AX350" s="1043">
        <f t="shared" si="147"/>
        <v>17.460317460317466</v>
      </c>
      <c r="AY350" s="1043">
        <f t="shared" si="148"/>
        <v>13.239143379993196</v>
      </c>
      <c r="AZ350" s="1043">
        <f t="shared" si="149"/>
        <v>7.5160547653629521</v>
      </c>
    </row>
    <row r="351" spans="1:52" ht="11.25" customHeight="1" x14ac:dyDescent="0.2">
      <c r="A351" s="458" t="s">
        <v>632</v>
      </c>
      <c r="B351" s="820" t="s">
        <v>633</v>
      </c>
      <c r="C351" s="581">
        <v>1.18</v>
      </c>
      <c r="D351" s="581">
        <v>1.08</v>
      </c>
      <c r="E351" s="581">
        <v>1.04</v>
      </c>
      <c r="F351" s="460">
        <v>0.96</v>
      </c>
      <c r="G351" s="460">
        <v>0.92</v>
      </c>
      <c r="H351" s="581">
        <v>0.88</v>
      </c>
      <c r="I351" s="581">
        <v>0.84</v>
      </c>
      <c r="J351" s="581">
        <v>0.8</v>
      </c>
      <c r="K351" s="581">
        <v>0.6</v>
      </c>
      <c r="L351" s="888" t="s">
        <v>89</v>
      </c>
      <c r="M351" s="581">
        <v>0.56000000000000005</v>
      </c>
      <c r="N351" s="459">
        <v>0.52</v>
      </c>
      <c r="O351" s="888"/>
      <c r="P351" s="472">
        <v>0.48</v>
      </c>
      <c r="Q351" s="472">
        <v>0.44</v>
      </c>
      <c r="R351" s="587">
        <v>0.4</v>
      </c>
      <c r="S351" s="587">
        <v>0.36</v>
      </c>
      <c r="T351" s="587">
        <v>0.32</v>
      </c>
      <c r="U351" s="587">
        <v>0.24</v>
      </c>
      <c r="V351" s="587">
        <v>4.4999999999999998E-2</v>
      </c>
      <c r="W351" s="583">
        <v>0</v>
      </c>
      <c r="X351" s="583">
        <v>0</v>
      </c>
      <c r="Y351" s="583">
        <v>0</v>
      </c>
      <c r="Z351" s="583">
        <v>1.2500000000000001E-2</v>
      </c>
      <c r="AA351" s="587">
        <v>0.05</v>
      </c>
      <c r="AB351" s="584">
        <f t="shared" si="125"/>
        <v>11.727499999999999</v>
      </c>
      <c r="AC351" s="1043">
        <f t="shared" si="126"/>
        <v>9.259259259259256</v>
      </c>
      <c r="AD351" s="1043">
        <f t="shared" si="127"/>
        <v>3.8461538461538547</v>
      </c>
      <c r="AE351" s="1043">
        <f t="shared" si="128"/>
        <v>8.3333333333333481</v>
      </c>
      <c r="AF351" s="1043">
        <f t="shared" si="129"/>
        <v>4.3478260869565188</v>
      </c>
      <c r="AG351" s="1043">
        <f t="shared" si="130"/>
        <v>4.5454545454545414</v>
      </c>
      <c r="AH351" s="1043">
        <f t="shared" si="131"/>
        <v>4.7619047619047672</v>
      </c>
      <c r="AI351" s="1043">
        <f t="shared" si="132"/>
        <v>4.9999999999999822</v>
      </c>
      <c r="AJ351" s="1043">
        <f t="shared" si="133"/>
        <v>33.33333333333335</v>
      </c>
      <c r="AK351" s="1043">
        <f t="shared" si="134"/>
        <v>7.1428571428571397</v>
      </c>
      <c r="AL351" s="1043">
        <f t="shared" si="135"/>
        <v>7.6923076923077094</v>
      </c>
      <c r="AM351" s="1043">
        <f t="shared" si="136"/>
        <v>8.3333333333333481</v>
      </c>
      <c r="AN351" s="1043">
        <f t="shared" si="137"/>
        <v>9.0909090909090828</v>
      </c>
      <c r="AO351" s="1043">
        <f t="shared" si="138"/>
        <v>9.9999999999999858</v>
      </c>
      <c r="AP351" s="1043">
        <f t="shared" si="139"/>
        <v>11.111111111111116</v>
      </c>
      <c r="AQ351" s="1043">
        <f t="shared" si="140"/>
        <v>12.5</v>
      </c>
      <c r="AR351" s="1043">
        <f t="shared" si="141"/>
        <v>33.33333333333335</v>
      </c>
      <c r="AS351" s="1043">
        <f t="shared" si="142"/>
        <v>433.33333333333331</v>
      </c>
      <c r="AT351" s="1043" t="str">
        <f t="shared" si="143"/>
        <v>n/a</v>
      </c>
      <c r="AU351" s="1043" t="str">
        <f t="shared" si="144"/>
        <v>n/a</v>
      </c>
      <c r="AV351" s="1043" t="str">
        <f t="shared" si="145"/>
        <v>n/a</v>
      </c>
      <c r="AW351" s="1043">
        <f t="shared" si="146"/>
        <v>-100</v>
      </c>
      <c r="AX351" s="1043">
        <f t="shared" si="147"/>
        <v>-75</v>
      </c>
      <c r="AY351" s="1043">
        <f t="shared" si="148"/>
        <v>22.682339484398984</v>
      </c>
      <c r="AZ351" s="1043">
        <f t="shared" si="149"/>
        <v>104.54900967031631</v>
      </c>
    </row>
    <row r="352" spans="1:52" ht="11.25" customHeight="1" x14ac:dyDescent="0.2">
      <c r="A352" s="509" t="s">
        <v>5253</v>
      </c>
      <c r="B352" s="820" t="s">
        <v>5248</v>
      </c>
      <c r="C352" s="581">
        <v>0.7</v>
      </c>
      <c r="D352" s="581">
        <v>0.65</v>
      </c>
      <c r="E352" s="581">
        <v>0.6</v>
      </c>
      <c r="F352" s="460">
        <v>0.55000000000000004</v>
      </c>
      <c r="G352" s="460">
        <v>0.5</v>
      </c>
      <c r="H352" s="498">
        <v>0</v>
      </c>
      <c r="I352" s="498">
        <v>0</v>
      </c>
      <c r="J352" s="498">
        <v>0</v>
      </c>
      <c r="K352" s="498">
        <v>0</v>
      </c>
      <c r="L352" s="1004"/>
      <c r="M352" s="498">
        <v>0</v>
      </c>
      <c r="N352" s="501">
        <v>0</v>
      </c>
      <c r="O352" s="1004"/>
      <c r="P352" s="985">
        <v>0</v>
      </c>
      <c r="Q352" s="985">
        <v>0</v>
      </c>
      <c r="R352" s="499">
        <v>0</v>
      </c>
      <c r="S352" s="499">
        <v>0</v>
      </c>
      <c r="T352" s="499">
        <v>0</v>
      </c>
      <c r="U352" s="499">
        <v>0</v>
      </c>
      <c r="V352" s="499">
        <v>0</v>
      </c>
      <c r="W352" s="499">
        <v>0</v>
      </c>
      <c r="X352" s="499">
        <v>0</v>
      </c>
      <c r="Y352" s="499">
        <v>0</v>
      </c>
      <c r="Z352" s="499">
        <v>0</v>
      </c>
      <c r="AA352" s="499">
        <v>0</v>
      </c>
      <c r="AB352" s="584">
        <f t="shared" si="125"/>
        <v>3</v>
      </c>
      <c r="AC352" s="1043">
        <f t="shared" si="126"/>
        <v>7.6923076923076872</v>
      </c>
      <c r="AD352" s="1043">
        <f t="shared" si="127"/>
        <v>8.3333333333333481</v>
      </c>
      <c r="AE352" s="1043">
        <f t="shared" si="128"/>
        <v>9.0909090909090828</v>
      </c>
      <c r="AF352" s="1043">
        <f t="shared" si="129"/>
        <v>10.000000000000009</v>
      </c>
      <c r="AG352" s="1043" t="str">
        <f t="shared" si="130"/>
        <v>n/a</v>
      </c>
      <c r="AH352" s="1043" t="str">
        <f t="shared" si="131"/>
        <v>n/a</v>
      </c>
      <c r="AI352" s="1043" t="str">
        <f t="shared" si="132"/>
        <v>n/a</v>
      </c>
      <c r="AJ352" s="1043" t="str">
        <f t="shared" si="133"/>
        <v>n/a</v>
      </c>
      <c r="AK352" s="1043" t="str">
        <f t="shared" si="134"/>
        <v>n/a</v>
      </c>
      <c r="AL352" s="1043" t="str">
        <f t="shared" si="135"/>
        <v>n/a</v>
      </c>
      <c r="AM352" s="1043" t="str">
        <f t="shared" si="136"/>
        <v>n/a</v>
      </c>
      <c r="AN352" s="1043" t="str">
        <f t="shared" si="137"/>
        <v>n/a</v>
      </c>
      <c r="AO352" s="1043" t="str">
        <f t="shared" si="138"/>
        <v>n/a</v>
      </c>
      <c r="AP352" s="1043" t="str">
        <f t="shared" si="139"/>
        <v>n/a</v>
      </c>
      <c r="AQ352" s="1043" t="str">
        <f t="shared" si="140"/>
        <v>n/a</v>
      </c>
      <c r="AR352" s="1043" t="str">
        <f t="shared" si="141"/>
        <v>n/a</v>
      </c>
      <c r="AS352" s="1043" t="str">
        <f t="shared" si="142"/>
        <v>n/a</v>
      </c>
      <c r="AT352" s="1043" t="str">
        <f t="shared" si="143"/>
        <v>n/a</v>
      </c>
      <c r="AU352" s="1043" t="str">
        <f t="shared" si="144"/>
        <v>n/a</v>
      </c>
      <c r="AV352" s="1043" t="str">
        <f t="shared" si="145"/>
        <v>n/a</v>
      </c>
      <c r="AW352" s="1043" t="str">
        <f t="shared" si="146"/>
        <v>n/a</v>
      </c>
      <c r="AX352" s="1043" t="str">
        <f t="shared" si="147"/>
        <v>n/a</v>
      </c>
      <c r="AY352" s="1043">
        <f t="shared" si="148"/>
        <v>8.7791375291375324</v>
      </c>
      <c r="AZ352" s="1043">
        <f t="shared" si="149"/>
        <v>0.99459324260559012</v>
      </c>
    </row>
    <row r="353" spans="1:52" ht="11.25" customHeight="1" x14ac:dyDescent="0.2">
      <c r="A353" s="509" t="s">
        <v>4560</v>
      </c>
      <c r="B353" s="820" t="s">
        <v>4550</v>
      </c>
      <c r="C353" s="581">
        <v>0.9</v>
      </c>
      <c r="D353" s="581">
        <v>0.6</v>
      </c>
      <c r="E353" s="581">
        <v>0.5</v>
      </c>
      <c r="F353" s="460">
        <v>0.44999999999999996</v>
      </c>
      <c r="G353" s="460">
        <v>0.32500000000000001</v>
      </c>
      <c r="H353" s="503">
        <v>0.25</v>
      </c>
      <c r="I353" s="503">
        <v>0.25</v>
      </c>
      <c r="J353" s="503">
        <v>0.25</v>
      </c>
      <c r="K353" s="503">
        <v>0.25</v>
      </c>
      <c r="L353" s="1046"/>
      <c r="M353" s="503">
        <v>0.25</v>
      </c>
      <c r="N353" s="1047">
        <v>0.25</v>
      </c>
      <c r="O353" s="521"/>
      <c r="P353" s="1052">
        <v>0.25</v>
      </c>
      <c r="Q353" s="1034">
        <v>0</v>
      </c>
      <c r="R353" s="455">
        <v>0</v>
      </c>
      <c r="S353" s="455">
        <v>0.25</v>
      </c>
      <c r="T353" s="456">
        <v>0.25</v>
      </c>
      <c r="U353" s="504">
        <v>0.125</v>
      </c>
      <c r="V353" s="456">
        <v>0.125</v>
      </c>
      <c r="W353" s="504">
        <v>8.3299999999999999E-2</v>
      </c>
      <c r="X353" s="504">
        <v>8.3299999999999999E-2</v>
      </c>
      <c r="Y353" s="504">
        <v>8.3299999999999999E-2</v>
      </c>
      <c r="Z353" s="455">
        <v>8.3299999999999999E-2</v>
      </c>
      <c r="AA353" s="456">
        <v>0.52669999999999995</v>
      </c>
      <c r="AB353" s="584">
        <f t="shared" si="125"/>
        <v>6.1349000000000018</v>
      </c>
      <c r="AC353" s="1043">
        <f t="shared" si="126"/>
        <v>50</v>
      </c>
      <c r="AD353" s="1043">
        <f t="shared" si="127"/>
        <v>19.999999999999996</v>
      </c>
      <c r="AE353" s="1043">
        <f t="shared" si="128"/>
        <v>11.111111111111116</v>
      </c>
      <c r="AF353" s="1043">
        <f t="shared" si="129"/>
        <v>38.461538461538439</v>
      </c>
      <c r="AG353" s="1043">
        <f t="shared" si="130"/>
        <v>30.000000000000004</v>
      </c>
      <c r="AH353" s="1043">
        <f t="shared" si="131"/>
        <v>0</v>
      </c>
      <c r="AI353" s="1043">
        <f t="shared" si="132"/>
        <v>0</v>
      </c>
      <c r="AJ353" s="1043">
        <f t="shared" si="133"/>
        <v>0</v>
      </c>
      <c r="AK353" s="1043">
        <f t="shared" si="134"/>
        <v>0</v>
      </c>
      <c r="AL353" s="1043">
        <f t="shared" si="135"/>
        <v>0</v>
      </c>
      <c r="AM353" s="1043">
        <f t="shared" si="136"/>
        <v>0</v>
      </c>
      <c r="AN353" s="1043" t="str">
        <f t="shared" si="137"/>
        <v>n/a</v>
      </c>
      <c r="AO353" s="1043" t="str">
        <f t="shared" si="138"/>
        <v>n/a</v>
      </c>
      <c r="AP353" s="1043">
        <f t="shared" si="139"/>
        <v>-100</v>
      </c>
      <c r="AQ353" s="1043">
        <f t="shared" si="140"/>
        <v>0</v>
      </c>
      <c r="AR353" s="1043">
        <f t="shared" si="141"/>
        <v>100</v>
      </c>
      <c r="AS353" s="1043">
        <f t="shared" si="142"/>
        <v>0</v>
      </c>
      <c r="AT353" s="1043">
        <f t="shared" si="143"/>
        <v>50.06002400960385</v>
      </c>
      <c r="AU353" s="1043">
        <f t="shared" si="144"/>
        <v>0</v>
      </c>
      <c r="AV353" s="1043">
        <f t="shared" si="145"/>
        <v>0</v>
      </c>
      <c r="AW353" s="1043">
        <f t="shared" si="146"/>
        <v>0</v>
      </c>
      <c r="AX353" s="1043">
        <f t="shared" si="147"/>
        <v>-84.184545281944182</v>
      </c>
      <c r="AY353" s="1043">
        <f t="shared" si="148"/>
        <v>5.7724064150154613</v>
      </c>
      <c r="AZ353" s="1043">
        <f t="shared" si="149"/>
        <v>42.5065796038309</v>
      </c>
    </row>
    <row r="354" spans="1:52" ht="11.25" customHeight="1" x14ac:dyDescent="0.2">
      <c r="A354" s="458" t="s">
        <v>630</v>
      </c>
      <c r="B354" s="820" t="s">
        <v>631</v>
      </c>
      <c r="C354" s="581">
        <v>2.4159999999999999</v>
      </c>
      <c r="D354" s="581">
        <v>2.2999999999999998</v>
      </c>
      <c r="E354" s="581">
        <v>2</v>
      </c>
      <c r="F354" s="460">
        <v>1.8</v>
      </c>
      <c r="G354" s="586">
        <v>1.68</v>
      </c>
      <c r="H354" s="581">
        <v>1.56</v>
      </c>
      <c r="I354" s="581">
        <v>1.44</v>
      </c>
      <c r="J354" s="581">
        <v>1.28</v>
      </c>
      <c r="K354" s="581">
        <v>0.64</v>
      </c>
      <c r="L354" s="888" t="s">
        <v>89</v>
      </c>
      <c r="M354" s="581">
        <v>0.52</v>
      </c>
      <c r="N354" s="459">
        <v>0.46</v>
      </c>
      <c r="O354" s="888"/>
      <c r="P354" s="472">
        <v>0.43</v>
      </c>
      <c r="Q354" s="472">
        <v>0.39</v>
      </c>
      <c r="R354" s="587">
        <v>0.37</v>
      </c>
      <c r="S354" s="587">
        <v>0.34</v>
      </c>
      <c r="T354" s="587">
        <v>0.3</v>
      </c>
      <c r="U354" s="587">
        <v>0.25</v>
      </c>
      <c r="V354" s="583">
        <v>0</v>
      </c>
      <c r="W354" s="583">
        <v>0</v>
      </c>
      <c r="X354" s="583">
        <v>0</v>
      </c>
      <c r="Y354" s="583">
        <v>0</v>
      </c>
      <c r="Z354" s="583">
        <v>0</v>
      </c>
      <c r="AA354" s="583">
        <v>0</v>
      </c>
      <c r="AB354" s="584">
        <f t="shared" si="125"/>
        <v>18.176000000000002</v>
      </c>
      <c r="AC354" s="1043">
        <f t="shared" si="126"/>
        <v>5.0434782608695716</v>
      </c>
      <c r="AD354" s="1043">
        <f t="shared" si="127"/>
        <v>14.999999999999991</v>
      </c>
      <c r="AE354" s="1043">
        <f t="shared" si="128"/>
        <v>11.111111111111116</v>
      </c>
      <c r="AF354" s="1043">
        <f t="shared" si="129"/>
        <v>7.1428571428571397</v>
      </c>
      <c r="AG354" s="1043">
        <f t="shared" si="130"/>
        <v>7.6923076923076872</v>
      </c>
      <c r="AH354" s="1043">
        <f t="shared" si="131"/>
        <v>8.3333333333333481</v>
      </c>
      <c r="AI354" s="1043">
        <f t="shared" si="132"/>
        <v>12.5</v>
      </c>
      <c r="AJ354" s="1043">
        <f t="shared" si="133"/>
        <v>100</v>
      </c>
      <c r="AK354" s="1043">
        <f t="shared" si="134"/>
        <v>23.076923076923084</v>
      </c>
      <c r="AL354" s="1043">
        <f t="shared" si="135"/>
        <v>13.043478260869556</v>
      </c>
      <c r="AM354" s="1043">
        <f t="shared" si="136"/>
        <v>6.976744186046524</v>
      </c>
      <c r="AN354" s="1043">
        <f t="shared" si="137"/>
        <v>10.256410256410241</v>
      </c>
      <c r="AO354" s="1043">
        <f t="shared" si="138"/>
        <v>5.4054054054054168</v>
      </c>
      <c r="AP354" s="1043">
        <f t="shared" si="139"/>
        <v>8.8235294117646959</v>
      </c>
      <c r="AQ354" s="1043">
        <f t="shared" si="140"/>
        <v>13.333333333333353</v>
      </c>
      <c r="AR354" s="1043">
        <f t="shared" si="141"/>
        <v>19.999999999999996</v>
      </c>
      <c r="AS354" s="1043" t="str">
        <f t="shared" si="142"/>
        <v>n/a</v>
      </c>
      <c r="AT354" s="1043" t="str">
        <f t="shared" si="143"/>
        <v>n/a</v>
      </c>
      <c r="AU354" s="1043" t="str">
        <f t="shared" si="144"/>
        <v>n/a</v>
      </c>
      <c r="AV354" s="1043" t="str">
        <f t="shared" si="145"/>
        <v>n/a</v>
      </c>
      <c r="AW354" s="1043" t="str">
        <f t="shared" si="146"/>
        <v>n/a</v>
      </c>
      <c r="AX354" s="1043" t="str">
        <f t="shared" si="147"/>
        <v>n/a</v>
      </c>
      <c r="AY354" s="1043">
        <f t="shared" si="148"/>
        <v>16.733681966951984</v>
      </c>
      <c r="AZ354" s="1043">
        <f t="shared" si="149"/>
        <v>22.760958664454119</v>
      </c>
    </row>
    <row r="355" spans="1:52" ht="11.25" customHeight="1" x14ac:dyDescent="0.2">
      <c r="A355" s="458" t="s">
        <v>256</v>
      </c>
      <c r="B355" s="803" t="s">
        <v>257</v>
      </c>
      <c r="C355" s="581">
        <v>1.84</v>
      </c>
      <c r="D355" s="581">
        <v>1.72</v>
      </c>
      <c r="E355" s="581">
        <v>1.6</v>
      </c>
      <c r="F355" s="460">
        <v>1.48</v>
      </c>
      <c r="G355" s="586">
        <v>1.24</v>
      </c>
      <c r="H355" s="581">
        <v>1.1200000000000001</v>
      </c>
      <c r="I355" s="581">
        <v>1</v>
      </c>
      <c r="J355" s="581">
        <v>0.88</v>
      </c>
      <c r="K355" s="581">
        <v>0.73</v>
      </c>
      <c r="L355" s="888"/>
      <c r="M355" s="581">
        <v>0.46</v>
      </c>
      <c r="N355" s="459">
        <v>0.42</v>
      </c>
      <c r="O355" s="888"/>
      <c r="P355" s="472">
        <v>0.38</v>
      </c>
      <c r="Q355" s="472">
        <v>0.34</v>
      </c>
      <c r="R355" s="587">
        <v>0.3</v>
      </c>
      <c r="S355" s="587">
        <v>0.26</v>
      </c>
      <c r="T355" s="587">
        <v>0.22</v>
      </c>
      <c r="U355" s="587">
        <v>0.18</v>
      </c>
      <c r="V355" s="587">
        <v>0.16</v>
      </c>
      <c r="W355" s="583">
        <v>0.14000000000000001</v>
      </c>
      <c r="X355" s="587">
        <v>0.14000000000000001</v>
      </c>
      <c r="Y355" s="587">
        <v>0.12</v>
      </c>
      <c r="Z355" s="587">
        <v>0.1</v>
      </c>
      <c r="AA355" s="587">
        <v>0.08</v>
      </c>
      <c r="AB355" s="584">
        <f t="shared" si="125"/>
        <v>14.910000000000004</v>
      </c>
      <c r="AC355" s="1043">
        <f t="shared" si="126"/>
        <v>6.976744186046524</v>
      </c>
      <c r="AD355" s="1043">
        <f t="shared" si="127"/>
        <v>7.4999999999999956</v>
      </c>
      <c r="AE355" s="1043">
        <f t="shared" si="128"/>
        <v>8.1081081081081141</v>
      </c>
      <c r="AF355" s="1043">
        <f t="shared" si="129"/>
        <v>19.354838709677423</v>
      </c>
      <c r="AG355" s="1043">
        <f t="shared" si="130"/>
        <v>10.714285714285698</v>
      </c>
      <c r="AH355" s="1043">
        <f t="shared" si="131"/>
        <v>12.000000000000011</v>
      </c>
      <c r="AI355" s="1043">
        <f t="shared" si="132"/>
        <v>13.636363636363647</v>
      </c>
      <c r="AJ355" s="1043">
        <f t="shared" si="133"/>
        <v>20.547945205479444</v>
      </c>
      <c r="AK355" s="1043">
        <f t="shared" si="134"/>
        <v>58.695652173913039</v>
      </c>
      <c r="AL355" s="1043">
        <f t="shared" si="135"/>
        <v>9.5238095238095344</v>
      </c>
      <c r="AM355" s="1043">
        <f t="shared" si="136"/>
        <v>10.526315789473673</v>
      </c>
      <c r="AN355" s="1043">
        <f t="shared" si="137"/>
        <v>11.764705882352944</v>
      </c>
      <c r="AO355" s="1043">
        <f t="shared" si="138"/>
        <v>13.333333333333353</v>
      </c>
      <c r="AP355" s="1043">
        <f t="shared" si="139"/>
        <v>15.384615384615374</v>
      </c>
      <c r="AQ355" s="1043">
        <f t="shared" si="140"/>
        <v>18.181818181818187</v>
      </c>
      <c r="AR355" s="1043">
        <f t="shared" si="141"/>
        <v>22.222222222222232</v>
      </c>
      <c r="AS355" s="1043">
        <f t="shared" si="142"/>
        <v>12.5</v>
      </c>
      <c r="AT355" s="1043">
        <f t="shared" si="143"/>
        <v>14.285714285714279</v>
      </c>
      <c r="AU355" s="1043">
        <f t="shared" si="144"/>
        <v>0</v>
      </c>
      <c r="AV355" s="1043">
        <f t="shared" si="145"/>
        <v>16.666666666666675</v>
      </c>
      <c r="AW355" s="1043">
        <f t="shared" si="146"/>
        <v>19.999999999999996</v>
      </c>
      <c r="AX355" s="1043">
        <f t="shared" si="147"/>
        <v>25</v>
      </c>
      <c r="AY355" s="1043">
        <f t="shared" si="148"/>
        <v>15.769233591085463</v>
      </c>
      <c r="AZ355" s="1043">
        <f t="shared" si="149"/>
        <v>11.188007901442354</v>
      </c>
    </row>
    <row r="356" spans="1:52" ht="11.25" customHeight="1" x14ac:dyDescent="0.2">
      <c r="A356" s="820" t="s">
        <v>258</v>
      </c>
      <c r="B356" s="820" t="s">
        <v>259</v>
      </c>
      <c r="C356" s="581">
        <v>4.1900000000000004</v>
      </c>
      <c r="D356" s="581">
        <v>3.98</v>
      </c>
      <c r="E356" s="581">
        <v>3.75</v>
      </c>
      <c r="F356" s="460">
        <v>3.54</v>
      </c>
      <c r="G356" s="586">
        <v>3.3200000000000003</v>
      </c>
      <c r="H356" s="581">
        <v>3.15</v>
      </c>
      <c r="I356" s="581">
        <v>2.95</v>
      </c>
      <c r="J356" s="581">
        <v>2.76</v>
      </c>
      <c r="K356" s="581">
        <v>2.59</v>
      </c>
      <c r="L356" s="888"/>
      <c r="M356" s="581">
        <v>2.4</v>
      </c>
      <c r="N356" s="459">
        <v>2.25</v>
      </c>
      <c r="O356" s="888"/>
      <c r="P356" s="472">
        <v>2.11</v>
      </c>
      <c r="Q356" s="472">
        <v>1.93</v>
      </c>
      <c r="R356" s="587">
        <v>1.7949999999999999</v>
      </c>
      <c r="S356" s="587">
        <v>1.62</v>
      </c>
      <c r="T356" s="587">
        <v>1.4550000000000001</v>
      </c>
      <c r="U356" s="587">
        <v>1.2749999999999999</v>
      </c>
      <c r="V356" s="587">
        <v>1.095</v>
      </c>
      <c r="W356" s="587">
        <v>0.92500000000000004</v>
      </c>
      <c r="X356" s="587">
        <v>0.79500000000000004</v>
      </c>
      <c r="Y356" s="587">
        <v>0.7</v>
      </c>
      <c r="Z356" s="587">
        <v>0.62</v>
      </c>
      <c r="AA356" s="587">
        <v>0.54500000000000004</v>
      </c>
      <c r="AB356" s="584">
        <f t="shared" si="125"/>
        <v>49.744999999999997</v>
      </c>
      <c r="AC356" s="1043">
        <f t="shared" si="126"/>
        <v>5.276381909547756</v>
      </c>
      <c r="AD356" s="1043">
        <f t="shared" si="127"/>
        <v>6.133333333333324</v>
      </c>
      <c r="AE356" s="1043">
        <f t="shared" si="128"/>
        <v>5.9322033898305149</v>
      </c>
      <c r="AF356" s="1043">
        <f t="shared" si="129"/>
        <v>6.6265060240963791</v>
      </c>
      <c r="AG356" s="1043">
        <f t="shared" si="130"/>
        <v>5.3968253968253999</v>
      </c>
      <c r="AH356" s="1043">
        <f t="shared" si="131"/>
        <v>6.7796610169491345</v>
      </c>
      <c r="AI356" s="1043">
        <f t="shared" si="132"/>
        <v>6.8840579710145011</v>
      </c>
      <c r="AJ356" s="1043">
        <f t="shared" si="133"/>
        <v>6.5637065637065506</v>
      </c>
      <c r="AK356" s="1043">
        <f t="shared" si="134"/>
        <v>7.9166666666666607</v>
      </c>
      <c r="AL356" s="1043">
        <f t="shared" si="135"/>
        <v>6.6666666666666652</v>
      </c>
      <c r="AM356" s="1043">
        <f t="shared" si="136"/>
        <v>6.6350710900473953</v>
      </c>
      <c r="AN356" s="1043">
        <f t="shared" si="137"/>
        <v>9.32642487046631</v>
      </c>
      <c r="AO356" s="1043">
        <f t="shared" si="138"/>
        <v>7.5208913649025044</v>
      </c>
      <c r="AP356" s="1043">
        <f t="shared" si="139"/>
        <v>10.80246913580245</v>
      </c>
      <c r="AQ356" s="1043">
        <f t="shared" si="140"/>
        <v>11.340206185567014</v>
      </c>
      <c r="AR356" s="1043">
        <f t="shared" si="141"/>
        <v>14.117647058823547</v>
      </c>
      <c r="AS356" s="1043">
        <f t="shared" si="142"/>
        <v>16.43835616438356</v>
      </c>
      <c r="AT356" s="1043">
        <f t="shared" si="143"/>
        <v>18.378378378378368</v>
      </c>
      <c r="AU356" s="1043">
        <f t="shared" si="144"/>
        <v>16.35220125786163</v>
      </c>
      <c r="AV356" s="1043">
        <f t="shared" si="145"/>
        <v>13.571428571428591</v>
      </c>
      <c r="AW356" s="1043">
        <f t="shared" si="146"/>
        <v>12.903225806451601</v>
      </c>
      <c r="AX356" s="1043">
        <f t="shared" si="147"/>
        <v>13.761467889908241</v>
      </c>
      <c r="AY356" s="1043">
        <f t="shared" si="148"/>
        <v>9.7874443960299136</v>
      </c>
      <c r="AZ356" s="1043">
        <f t="shared" si="149"/>
        <v>4.1252744926472227</v>
      </c>
    </row>
    <row r="357" spans="1:52" ht="11.25" customHeight="1" x14ac:dyDescent="0.2">
      <c r="A357" s="458" t="s">
        <v>1308</v>
      </c>
      <c r="B357" s="820" t="s">
        <v>1309</v>
      </c>
      <c r="C357" s="581">
        <v>0.93</v>
      </c>
      <c r="D357" s="581">
        <v>0.72</v>
      </c>
      <c r="E357" s="581">
        <v>0.59</v>
      </c>
      <c r="F357" s="460">
        <v>0.48</v>
      </c>
      <c r="G357" s="507">
        <v>0.37</v>
      </c>
      <c r="H357" s="581">
        <v>0.33</v>
      </c>
      <c r="I357" s="581">
        <v>0.30499999999999999</v>
      </c>
      <c r="J357" s="463">
        <v>0.3</v>
      </c>
      <c r="K357" s="581">
        <v>7.4999999999999997E-2</v>
      </c>
      <c r="L357" s="888"/>
      <c r="M357" s="463">
        <v>0</v>
      </c>
      <c r="N357" s="585">
        <v>0</v>
      </c>
      <c r="O357" s="888"/>
      <c r="P357" s="582">
        <v>0</v>
      </c>
      <c r="Q357" s="582">
        <v>0</v>
      </c>
      <c r="R357" s="583">
        <v>0.22</v>
      </c>
      <c r="S357" s="587">
        <v>0.11</v>
      </c>
      <c r="T357" s="583">
        <v>0</v>
      </c>
      <c r="U357" s="583">
        <v>0</v>
      </c>
      <c r="V357" s="583">
        <v>0</v>
      </c>
      <c r="W357" s="583">
        <v>0</v>
      </c>
      <c r="X357" s="583">
        <v>0</v>
      </c>
      <c r="Y357" s="583">
        <v>0</v>
      </c>
      <c r="Z357" s="583">
        <v>0</v>
      </c>
      <c r="AA357" s="583">
        <v>0</v>
      </c>
      <c r="AB357" s="584">
        <f t="shared" si="125"/>
        <v>4.4300000000000006</v>
      </c>
      <c r="AC357" s="1043">
        <f t="shared" si="126"/>
        <v>29.166666666666675</v>
      </c>
      <c r="AD357" s="1043">
        <f t="shared" si="127"/>
        <v>22.033898305084755</v>
      </c>
      <c r="AE357" s="1043">
        <f t="shared" si="128"/>
        <v>22.916666666666675</v>
      </c>
      <c r="AF357" s="1043">
        <f t="shared" si="129"/>
        <v>29.729729729729737</v>
      </c>
      <c r="AG357" s="1043">
        <f t="shared" si="130"/>
        <v>12.12121212121211</v>
      </c>
      <c r="AH357" s="1043">
        <f t="shared" si="131"/>
        <v>8.196721311475418</v>
      </c>
      <c r="AI357" s="1043">
        <f t="shared" si="132"/>
        <v>1.6666666666666607</v>
      </c>
      <c r="AJ357" s="1043">
        <f t="shared" si="133"/>
        <v>300</v>
      </c>
      <c r="AK357" s="1043" t="str">
        <f t="shared" si="134"/>
        <v>n/a</v>
      </c>
      <c r="AL357" s="1043" t="str">
        <f t="shared" si="135"/>
        <v>n/a</v>
      </c>
      <c r="AM357" s="1043" t="str">
        <f t="shared" si="136"/>
        <v>n/a</v>
      </c>
      <c r="AN357" s="1043" t="str">
        <f t="shared" si="137"/>
        <v>n/a</v>
      </c>
      <c r="AO357" s="1043">
        <f t="shared" si="138"/>
        <v>-100</v>
      </c>
      <c r="AP357" s="1043">
        <f t="shared" si="139"/>
        <v>100</v>
      </c>
      <c r="AQ357" s="1043" t="str">
        <f t="shared" si="140"/>
        <v>n/a</v>
      </c>
      <c r="AR357" s="1043" t="str">
        <f t="shared" si="141"/>
        <v>n/a</v>
      </c>
      <c r="AS357" s="1043" t="str">
        <f t="shared" si="142"/>
        <v>n/a</v>
      </c>
      <c r="AT357" s="1043" t="str">
        <f t="shared" si="143"/>
        <v>n/a</v>
      </c>
      <c r="AU357" s="1043" t="str">
        <f t="shared" si="144"/>
        <v>n/a</v>
      </c>
      <c r="AV357" s="1043" t="str">
        <f t="shared" si="145"/>
        <v>n/a</v>
      </c>
      <c r="AW357" s="1043" t="str">
        <f t="shared" si="146"/>
        <v>n/a</v>
      </c>
      <c r="AX357" s="1043" t="str">
        <f t="shared" si="147"/>
        <v>n/a</v>
      </c>
      <c r="AY357" s="1043">
        <f t="shared" si="148"/>
        <v>42.583156146750198</v>
      </c>
      <c r="AZ357" s="1043">
        <f t="shared" si="149"/>
        <v>102.64764622890789</v>
      </c>
    </row>
    <row r="358" spans="1:52" ht="11.25" customHeight="1" x14ac:dyDescent="0.2">
      <c r="A358" s="458" t="s">
        <v>1313</v>
      </c>
      <c r="B358" s="820" t="s">
        <v>1314</v>
      </c>
      <c r="C358" s="581">
        <v>3.7</v>
      </c>
      <c r="D358" s="581">
        <v>3.6</v>
      </c>
      <c r="E358" s="581">
        <v>3.3</v>
      </c>
      <c r="F358" s="460">
        <v>2.48</v>
      </c>
      <c r="G358" s="507">
        <v>2.04</v>
      </c>
      <c r="H358" s="581">
        <v>1.84</v>
      </c>
      <c r="I358" s="581">
        <v>1.68</v>
      </c>
      <c r="J358" s="581">
        <v>1.56</v>
      </c>
      <c r="K358" s="581">
        <v>1.36</v>
      </c>
      <c r="L358" s="888"/>
      <c r="M358" s="581">
        <v>1.1499999999999999</v>
      </c>
      <c r="N358" s="459">
        <v>0.8</v>
      </c>
      <c r="O358" s="888"/>
      <c r="P358" s="582">
        <v>0.2</v>
      </c>
      <c r="Q358" s="582">
        <v>0.53</v>
      </c>
      <c r="R358" s="583">
        <v>1.52</v>
      </c>
      <c r="S358" s="587">
        <v>1.44</v>
      </c>
      <c r="T358" s="583">
        <v>1.36</v>
      </c>
      <c r="U358" s="583">
        <v>1.36</v>
      </c>
      <c r="V358" s="583">
        <v>1.36</v>
      </c>
      <c r="W358" s="583">
        <v>1.36</v>
      </c>
      <c r="X358" s="587">
        <v>1.36</v>
      </c>
      <c r="Y358" s="587">
        <v>1.34</v>
      </c>
      <c r="Z358" s="587">
        <v>1.2333000000000001</v>
      </c>
      <c r="AA358" s="587">
        <v>1.06</v>
      </c>
      <c r="AB358" s="584">
        <f t="shared" si="125"/>
        <v>37.633300000000006</v>
      </c>
      <c r="AC358" s="1043">
        <f t="shared" si="126"/>
        <v>2.7777777777777901</v>
      </c>
      <c r="AD358" s="1043">
        <f t="shared" si="127"/>
        <v>9.0909090909091042</v>
      </c>
      <c r="AE358" s="1043">
        <f t="shared" si="128"/>
        <v>33.064516129032249</v>
      </c>
      <c r="AF358" s="1043">
        <f t="shared" si="129"/>
        <v>21.568627450980383</v>
      </c>
      <c r="AG358" s="1043">
        <f t="shared" si="130"/>
        <v>10.869565217391308</v>
      </c>
      <c r="AH358" s="1043">
        <f t="shared" si="131"/>
        <v>9.5238095238095344</v>
      </c>
      <c r="AI358" s="1043">
        <f t="shared" si="132"/>
        <v>7.6923076923076872</v>
      </c>
      <c r="AJ358" s="1043">
        <f t="shared" si="133"/>
        <v>14.705882352941169</v>
      </c>
      <c r="AK358" s="1043">
        <f t="shared" si="134"/>
        <v>18.260869565217419</v>
      </c>
      <c r="AL358" s="1043">
        <f t="shared" si="135"/>
        <v>43.749999999999979</v>
      </c>
      <c r="AM358" s="1043">
        <f t="shared" si="136"/>
        <v>300</v>
      </c>
      <c r="AN358" s="1043">
        <f t="shared" si="137"/>
        <v>-62.264150943396224</v>
      </c>
      <c r="AO358" s="1043">
        <f t="shared" si="138"/>
        <v>-65.131578947368425</v>
      </c>
      <c r="AP358" s="1043">
        <f t="shared" si="139"/>
        <v>5.555555555555558</v>
      </c>
      <c r="AQ358" s="1043">
        <f t="shared" si="140"/>
        <v>5.8823529411764497</v>
      </c>
      <c r="AR358" s="1043">
        <f t="shared" si="141"/>
        <v>0</v>
      </c>
      <c r="AS358" s="1043">
        <f t="shared" si="142"/>
        <v>0</v>
      </c>
      <c r="AT358" s="1043">
        <f t="shared" si="143"/>
        <v>0</v>
      </c>
      <c r="AU358" s="1043">
        <f t="shared" si="144"/>
        <v>0</v>
      </c>
      <c r="AV358" s="1043">
        <f t="shared" si="145"/>
        <v>1.4925373134328401</v>
      </c>
      <c r="AW358" s="1043">
        <f t="shared" si="146"/>
        <v>8.6515851779777933</v>
      </c>
      <c r="AX358" s="1043">
        <f t="shared" si="147"/>
        <v>16.349056603773594</v>
      </c>
      <c r="AY358" s="1043">
        <f t="shared" si="148"/>
        <v>17.356346477341734</v>
      </c>
      <c r="AZ358" s="1043">
        <f t="shared" si="149"/>
        <v>67.711600336306162</v>
      </c>
    </row>
    <row r="359" spans="1:52" ht="11.25" customHeight="1" x14ac:dyDescent="0.2">
      <c r="A359" s="720" t="s">
        <v>638</v>
      </c>
      <c r="B359" s="743" t="s">
        <v>639</v>
      </c>
      <c r="C359" s="489">
        <v>2.31</v>
      </c>
      <c r="D359" s="489">
        <v>2.2799999999999998</v>
      </c>
      <c r="E359" s="489">
        <v>2.2599999999999998</v>
      </c>
      <c r="F359" s="460">
        <v>2.2000000000000002</v>
      </c>
      <c r="G359" s="507">
        <v>2.12</v>
      </c>
      <c r="H359" s="581">
        <v>2.04</v>
      </c>
      <c r="I359" s="581">
        <v>1.98</v>
      </c>
      <c r="J359" s="581">
        <v>1.9</v>
      </c>
      <c r="K359" s="581">
        <v>1.8</v>
      </c>
      <c r="L359" s="888"/>
      <c r="M359" s="581">
        <v>1.74</v>
      </c>
      <c r="N359" s="459">
        <v>1.67</v>
      </c>
      <c r="O359" s="888"/>
      <c r="P359" s="472">
        <v>1.56</v>
      </c>
      <c r="Q359" s="472">
        <v>1.43</v>
      </c>
      <c r="R359" s="587">
        <v>1.3</v>
      </c>
      <c r="S359" s="587">
        <v>1.2</v>
      </c>
      <c r="T359" s="587">
        <v>1.1399999999999999</v>
      </c>
      <c r="U359" s="587">
        <v>1.06</v>
      </c>
      <c r="V359" s="583">
        <v>1.01</v>
      </c>
      <c r="W359" s="583">
        <v>1.01</v>
      </c>
      <c r="X359" s="583">
        <v>1.01</v>
      </c>
      <c r="Y359" s="583">
        <v>1.01</v>
      </c>
      <c r="Z359" s="587">
        <v>1.01</v>
      </c>
      <c r="AA359" s="587">
        <v>0.96</v>
      </c>
      <c r="AB359" s="584">
        <f t="shared" si="125"/>
        <v>35.999999999999993</v>
      </c>
      <c r="AC359" s="1043">
        <f t="shared" si="126"/>
        <v>1.3157894736842257</v>
      </c>
      <c r="AD359" s="1043">
        <f t="shared" si="127"/>
        <v>0.88495575221239076</v>
      </c>
      <c r="AE359" s="1043">
        <f t="shared" si="128"/>
        <v>2.7272727272727115</v>
      </c>
      <c r="AF359" s="1043">
        <f t="shared" si="129"/>
        <v>3.7735849056603765</v>
      </c>
      <c r="AG359" s="1043">
        <f t="shared" si="130"/>
        <v>3.9215686274509887</v>
      </c>
      <c r="AH359" s="1043">
        <f t="shared" si="131"/>
        <v>3.0303030303030276</v>
      </c>
      <c r="AI359" s="1043">
        <f t="shared" si="132"/>
        <v>4.2105263157894868</v>
      </c>
      <c r="AJ359" s="1043">
        <f t="shared" si="133"/>
        <v>5.555555555555558</v>
      </c>
      <c r="AK359" s="1043">
        <f t="shared" si="134"/>
        <v>3.4482758620689724</v>
      </c>
      <c r="AL359" s="1043">
        <f t="shared" si="135"/>
        <v>4.1916167664670656</v>
      </c>
      <c r="AM359" s="1043">
        <f t="shared" si="136"/>
        <v>7.0512820512820484</v>
      </c>
      <c r="AN359" s="1043">
        <f t="shared" si="137"/>
        <v>9.0909090909091042</v>
      </c>
      <c r="AO359" s="1043">
        <f t="shared" si="138"/>
        <v>9.9999999999999858</v>
      </c>
      <c r="AP359" s="1043">
        <f t="shared" si="139"/>
        <v>8.3333333333333481</v>
      </c>
      <c r="AQ359" s="1043">
        <f t="shared" si="140"/>
        <v>5.2631578947368363</v>
      </c>
      <c r="AR359" s="1043">
        <f t="shared" si="141"/>
        <v>7.5471698113207308</v>
      </c>
      <c r="AS359" s="1043">
        <f t="shared" si="142"/>
        <v>4.9504950495049549</v>
      </c>
      <c r="AT359" s="1043">
        <f t="shared" si="143"/>
        <v>0</v>
      </c>
      <c r="AU359" s="1043">
        <f t="shared" si="144"/>
        <v>0</v>
      </c>
      <c r="AV359" s="1043">
        <f t="shared" si="145"/>
        <v>0</v>
      </c>
      <c r="AW359" s="1043">
        <f t="shared" si="146"/>
        <v>0</v>
      </c>
      <c r="AX359" s="1043">
        <f t="shared" si="147"/>
        <v>5.2083333333333481</v>
      </c>
      <c r="AY359" s="1043">
        <f t="shared" si="148"/>
        <v>4.1138240718584163</v>
      </c>
      <c r="AZ359" s="1043">
        <f t="shared" si="149"/>
        <v>3.02838285339576</v>
      </c>
    </row>
    <row r="360" spans="1:52" ht="11.25" customHeight="1" x14ac:dyDescent="0.2">
      <c r="A360" s="467" t="s">
        <v>1315</v>
      </c>
      <c r="B360" s="468" t="s">
        <v>1316</v>
      </c>
      <c r="C360" s="581">
        <v>0.99</v>
      </c>
      <c r="D360" s="581">
        <v>0.95</v>
      </c>
      <c r="E360" s="581">
        <v>0.91</v>
      </c>
      <c r="F360" s="460">
        <v>0.87</v>
      </c>
      <c r="G360" s="586">
        <v>0.82000000000000006</v>
      </c>
      <c r="H360" s="581">
        <v>0.74</v>
      </c>
      <c r="I360" s="581">
        <v>0.66</v>
      </c>
      <c r="J360" s="581">
        <v>0.57499999999999996</v>
      </c>
      <c r="K360" s="581">
        <v>0.25</v>
      </c>
      <c r="L360" s="888"/>
      <c r="M360" s="463">
        <v>0</v>
      </c>
      <c r="N360" s="585">
        <v>0</v>
      </c>
      <c r="O360" s="888"/>
      <c r="P360" s="582">
        <v>0</v>
      </c>
      <c r="Q360" s="582">
        <v>0</v>
      </c>
      <c r="R360" s="583">
        <v>0</v>
      </c>
      <c r="S360" s="583">
        <v>0</v>
      </c>
      <c r="T360" s="583">
        <v>0</v>
      </c>
      <c r="U360" s="583">
        <v>0</v>
      </c>
      <c r="V360" s="583">
        <v>0</v>
      </c>
      <c r="W360" s="583">
        <v>0</v>
      </c>
      <c r="X360" s="583">
        <v>0</v>
      </c>
      <c r="Y360" s="583">
        <v>0</v>
      </c>
      <c r="Z360" s="583">
        <v>0</v>
      </c>
      <c r="AA360" s="583">
        <v>0</v>
      </c>
      <c r="AB360" s="584">
        <f t="shared" si="125"/>
        <v>6.7650000000000006</v>
      </c>
      <c r="AC360" s="1043">
        <f t="shared" si="126"/>
        <v>4.2105263157894868</v>
      </c>
      <c r="AD360" s="1043">
        <f t="shared" si="127"/>
        <v>4.39560439560438</v>
      </c>
      <c r="AE360" s="1043">
        <f t="shared" si="128"/>
        <v>4.5977011494252817</v>
      </c>
      <c r="AF360" s="1043">
        <f t="shared" si="129"/>
        <v>6.0975609756097393</v>
      </c>
      <c r="AG360" s="1043">
        <f t="shared" si="130"/>
        <v>10.810810810810811</v>
      </c>
      <c r="AH360" s="1043">
        <f t="shared" si="131"/>
        <v>12.12121212121211</v>
      </c>
      <c r="AI360" s="1043">
        <f t="shared" si="132"/>
        <v>14.782608695652177</v>
      </c>
      <c r="AJ360" s="1043">
        <f t="shared" si="133"/>
        <v>129.99999999999997</v>
      </c>
      <c r="AK360" s="1043" t="str">
        <f t="shared" si="134"/>
        <v>n/a</v>
      </c>
      <c r="AL360" s="1043" t="str">
        <f t="shared" si="135"/>
        <v>n/a</v>
      </c>
      <c r="AM360" s="1043" t="str">
        <f t="shared" si="136"/>
        <v>n/a</v>
      </c>
      <c r="AN360" s="1043" t="str">
        <f t="shared" si="137"/>
        <v>n/a</v>
      </c>
      <c r="AO360" s="1043" t="str">
        <f t="shared" si="138"/>
        <v>n/a</v>
      </c>
      <c r="AP360" s="1043" t="str">
        <f t="shared" si="139"/>
        <v>n/a</v>
      </c>
      <c r="AQ360" s="1043" t="str">
        <f t="shared" si="140"/>
        <v>n/a</v>
      </c>
      <c r="AR360" s="1043" t="str">
        <f t="shared" si="141"/>
        <v>n/a</v>
      </c>
      <c r="AS360" s="1043" t="str">
        <f t="shared" si="142"/>
        <v>n/a</v>
      </c>
      <c r="AT360" s="1043" t="str">
        <f t="shared" si="143"/>
        <v>n/a</v>
      </c>
      <c r="AU360" s="1043" t="str">
        <f t="shared" si="144"/>
        <v>n/a</v>
      </c>
      <c r="AV360" s="1043" t="str">
        <f t="shared" si="145"/>
        <v>n/a</v>
      </c>
      <c r="AW360" s="1043" t="str">
        <f t="shared" si="146"/>
        <v>n/a</v>
      </c>
      <c r="AX360" s="1043" t="str">
        <f t="shared" si="147"/>
        <v>n/a</v>
      </c>
      <c r="AY360" s="1043">
        <f t="shared" si="148"/>
        <v>23.377003058012995</v>
      </c>
      <c r="AZ360" s="1043">
        <f t="shared" si="149"/>
        <v>43.269616085486682</v>
      </c>
    </row>
    <row r="361" spans="1:52" ht="11.25" customHeight="1" x14ac:dyDescent="0.2">
      <c r="A361" s="820" t="s">
        <v>1317</v>
      </c>
      <c r="B361" s="820" t="s">
        <v>1318</v>
      </c>
      <c r="C361" s="581">
        <v>2.88</v>
      </c>
      <c r="D361" s="581">
        <v>2.68</v>
      </c>
      <c r="E361" s="581">
        <v>2.4</v>
      </c>
      <c r="F361" s="460">
        <v>2.2000000000000002</v>
      </c>
      <c r="G361" s="586">
        <v>2</v>
      </c>
      <c r="H361" s="581">
        <v>1.8</v>
      </c>
      <c r="I361" s="581">
        <v>1.6</v>
      </c>
      <c r="J361" s="581">
        <v>1.4</v>
      </c>
      <c r="K361" s="581">
        <v>1.2</v>
      </c>
      <c r="L361" s="888"/>
      <c r="M361" s="581">
        <v>1</v>
      </c>
      <c r="N361" s="585">
        <v>0.96</v>
      </c>
      <c r="O361" s="888"/>
      <c r="P361" s="582">
        <v>0.96</v>
      </c>
      <c r="Q361" s="582">
        <v>0.96</v>
      </c>
      <c r="R361" s="587">
        <v>0.84</v>
      </c>
      <c r="S361" s="587">
        <v>0.36</v>
      </c>
      <c r="T361" s="583">
        <v>0</v>
      </c>
      <c r="U361" s="583">
        <v>0</v>
      </c>
      <c r="V361" s="583">
        <v>0</v>
      </c>
      <c r="W361" s="583">
        <v>0</v>
      </c>
      <c r="X361" s="583">
        <v>0</v>
      </c>
      <c r="Y361" s="583">
        <v>0</v>
      </c>
      <c r="Z361" s="583">
        <v>0</v>
      </c>
      <c r="AA361" s="583">
        <v>0</v>
      </c>
      <c r="AB361" s="584">
        <f t="shared" si="125"/>
        <v>23.240000000000002</v>
      </c>
      <c r="AC361" s="1043">
        <f t="shared" si="126"/>
        <v>7.4626865671641784</v>
      </c>
      <c r="AD361" s="1043">
        <f t="shared" si="127"/>
        <v>11.66666666666667</v>
      </c>
      <c r="AE361" s="1043">
        <f t="shared" si="128"/>
        <v>9.0909090909090828</v>
      </c>
      <c r="AF361" s="1043">
        <f t="shared" si="129"/>
        <v>10.000000000000009</v>
      </c>
      <c r="AG361" s="1043">
        <f t="shared" si="130"/>
        <v>11.111111111111116</v>
      </c>
      <c r="AH361" s="1043">
        <f t="shared" si="131"/>
        <v>12.5</v>
      </c>
      <c r="AI361" s="1043">
        <f t="shared" si="132"/>
        <v>14.285714285714302</v>
      </c>
      <c r="AJ361" s="1043">
        <f t="shared" si="133"/>
        <v>16.666666666666675</v>
      </c>
      <c r="AK361" s="1043">
        <f t="shared" si="134"/>
        <v>19.999999999999996</v>
      </c>
      <c r="AL361" s="1043">
        <f t="shared" si="135"/>
        <v>4.1666666666666741</v>
      </c>
      <c r="AM361" s="1043">
        <f t="shared" si="136"/>
        <v>0</v>
      </c>
      <c r="AN361" s="1043">
        <f t="shared" si="137"/>
        <v>0</v>
      </c>
      <c r="AO361" s="1043">
        <f t="shared" si="138"/>
        <v>14.285714285714279</v>
      </c>
      <c r="AP361" s="1043">
        <f t="shared" si="139"/>
        <v>133.33333333333334</v>
      </c>
      <c r="AQ361" s="1043" t="str">
        <f t="shared" si="140"/>
        <v>n/a</v>
      </c>
      <c r="AR361" s="1043" t="str">
        <f t="shared" si="141"/>
        <v>n/a</v>
      </c>
      <c r="AS361" s="1043" t="str">
        <f t="shared" si="142"/>
        <v>n/a</v>
      </c>
      <c r="AT361" s="1043" t="str">
        <f t="shared" si="143"/>
        <v>n/a</v>
      </c>
      <c r="AU361" s="1043" t="str">
        <f t="shared" si="144"/>
        <v>n/a</v>
      </c>
      <c r="AV361" s="1043" t="str">
        <f t="shared" si="145"/>
        <v>n/a</v>
      </c>
      <c r="AW361" s="1043" t="str">
        <f t="shared" si="146"/>
        <v>n/a</v>
      </c>
      <c r="AX361" s="1043" t="str">
        <f t="shared" si="147"/>
        <v>n/a</v>
      </c>
      <c r="AY361" s="1043">
        <f t="shared" si="148"/>
        <v>18.897819190996163</v>
      </c>
      <c r="AZ361" s="1043">
        <f t="shared" si="149"/>
        <v>33.438172762058024</v>
      </c>
    </row>
    <row r="362" spans="1:52" ht="11.25" customHeight="1" x14ac:dyDescent="0.2">
      <c r="A362" s="820" t="s">
        <v>1326</v>
      </c>
      <c r="B362" s="820" t="s">
        <v>1327</v>
      </c>
      <c r="C362" s="581">
        <v>0.75</v>
      </c>
      <c r="D362" s="581">
        <v>0.74</v>
      </c>
      <c r="E362" s="581">
        <v>0.69</v>
      </c>
      <c r="F362" s="460">
        <v>0.56499999999999995</v>
      </c>
      <c r="G362" s="586">
        <v>0.38</v>
      </c>
      <c r="H362" s="581">
        <v>0.33</v>
      </c>
      <c r="I362" s="581">
        <v>0.28999999999999998</v>
      </c>
      <c r="J362" s="581">
        <v>0.25</v>
      </c>
      <c r="K362" s="581">
        <v>0.215</v>
      </c>
      <c r="L362" s="888"/>
      <c r="M362" s="581">
        <v>0.18</v>
      </c>
      <c r="N362" s="459">
        <v>0.1</v>
      </c>
      <c r="O362" s="888"/>
      <c r="P362" s="582">
        <v>0.04</v>
      </c>
      <c r="Q362" s="582">
        <v>9.2499999999999999E-2</v>
      </c>
      <c r="R362" s="583">
        <v>1</v>
      </c>
      <c r="S362" s="587">
        <v>1.46</v>
      </c>
      <c r="T362" s="587">
        <v>1.38</v>
      </c>
      <c r="U362" s="587">
        <v>1.3</v>
      </c>
      <c r="V362" s="587">
        <v>1.24</v>
      </c>
      <c r="W362" s="587">
        <v>1.22</v>
      </c>
      <c r="X362" s="587">
        <v>1.2</v>
      </c>
      <c r="Y362" s="587">
        <v>1.18</v>
      </c>
      <c r="Z362" s="587">
        <v>1.1200000000000001</v>
      </c>
      <c r="AA362" s="587">
        <v>1.04</v>
      </c>
      <c r="AB362" s="584">
        <f t="shared" si="125"/>
        <v>16.762499999999999</v>
      </c>
      <c r="AC362" s="1043">
        <f t="shared" si="126"/>
        <v>1.3513513513513598</v>
      </c>
      <c r="AD362" s="1043">
        <f t="shared" si="127"/>
        <v>7.2463768115942129</v>
      </c>
      <c r="AE362" s="1043">
        <f t="shared" si="128"/>
        <v>22.123893805309748</v>
      </c>
      <c r="AF362" s="1043">
        <f t="shared" si="129"/>
        <v>48.684210526315773</v>
      </c>
      <c r="AG362" s="1043">
        <f t="shared" si="130"/>
        <v>15.151515151515138</v>
      </c>
      <c r="AH362" s="1043">
        <f t="shared" si="131"/>
        <v>13.793103448275868</v>
      </c>
      <c r="AI362" s="1043">
        <f t="shared" si="132"/>
        <v>15.999999999999993</v>
      </c>
      <c r="AJ362" s="1043">
        <f t="shared" si="133"/>
        <v>16.279069767441868</v>
      </c>
      <c r="AK362" s="1043">
        <f t="shared" si="134"/>
        <v>19.444444444444443</v>
      </c>
      <c r="AL362" s="1043">
        <f t="shared" si="135"/>
        <v>79.999999999999986</v>
      </c>
      <c r="AM362" s="1043">
        <f t="shared" si="136"/>
        <v>150</v>
      </c>
      <c r="AN362" s="1043">
        <f t="shared" si="137"/>
        <v>-56.756756756756758</v>
      </c>
      <c r="AO362" s="1043">
        <f t="shared" si="138"/>
        <v>-90.75</v>
      </c>
      <c r="AP362" s="1043">
        <f t="shared" si="139"/>
        <v>-31.506849315068497</v>
      </c>
      <c r="AQ362" s="1043">
        <f t="shared" si="140"/>
        <v>5.7971014492753659</v>
      </c>
      <c r="AR362" s="1043">
        <f t="shared" si="141"/>
        <v>6.153846153846132</v>
      </c>
      <c r="AS362" s="1043">
        <f t="shared" si="142"/>
        <v>4.8387096774193505</v>
      </c>
      <c r="AT362" s="1043">
        <f t="shared" si="143"/>
        <v>1.6393442622950838</v>
      </c>
      <c r="AU362" s="1043">
        <f t="shared" si="144"/>
        <v>1.6666666666666607</v>
      </c>
      <c r="AV362" s="1043">
        <f t="shared" si="145"/>
        <v>1.6949152542372836</v>
      </c>
      <c r="AW362" s="1043">
        <f t="shared" si="146"/>
        <v>5.3571428571428381</v>
      </c>
      <c r="AX362" s="1043">
        <f t="shared" si="147"/>
        <v>7.6923076923077094</v>
      </c>
      <c r="AY362" s="1043">
        <f t="shared" si="148"/>
        <v>11.177290602164252</v>
      </c>
      <c r="AZ362" s="1043">
        <f t="shared" si="149"/>
        <v>45.263797687810246</v>
      </c>
    </row>
    <row r="363" spans="1:52" ht="11.25" customHeight="1" x14ac:dyDescent="0.2">
      <c r="A363" s="509" t="s">
        <v>5283</v>
      </c>
      <c r="B363" s="820" t="s">
        <v>5269</v>
      </c>
      <c r="C363" s="581">
        <v>0.98</v>
      </c>
      <c r="D363" s="581">
        <v>0.8</v>
      </c>
      <c r="E363" s="581">
        <v>0.72</v>
      </c>
      <c r="F363" s="460">
        <v>0.6</v>
      </c>
      <c r="G363" s="483">
        <v>0.48</v>
      </c>
      <c r="H363" s="581">
        <v>0.48</v>
      </c>
      <c r="I363" s="581">
        <v>0.44999999999999996</v>
      </c>
      <c r="J363" s="581">
        <v>0.41000000000000003</v>
      </c>
      <c r="K363" s="581">
        <v>0.1</v>
      </c>
      <c r="L363" s="517"/>
      <c r="M363" s="498">
        <v>0</v>
      </c>
      <c r="N363" s="501">
        <v>0</v>
      </c>
      <c r="O363" s="1004"/>
      <c r="P363" s="985">
        <v>0</v>
      </c>
      <c r="Q363" s="985">
        <v>0</v>
      </c>
      <c r="R363" s="499">
        <v>0</v>
      </c>
      <c r="S363" s="499">
        <v>0</v>
      </c>
      <c r="T363" s="499">
        <v>0</v>
      </c>
      <c r="U363" s="499">
        <v>0</v>
      </c>
      <c r="V363" s="499">
        <v>0</v>
      </c>
      <c r="W363" s="499">
        <v>0</v>
      </c>
      <c r="X363" s="499">
        <v>0</v>
      </c>
      <c r="Y363" s="499">
        <v>0</v>
      </c>
      <c r="Z363" s="499">
        <v>0</v>
      </c>
      <c r="AA363" s="499">
        <v>0</v>
      </c>
      <c r="AB363" s="584">
        <f t="shared" si="125"/>
        <v>5.0200000000000005</v>
      </c>
      <c r="AC363" s="1043">
        <f t="shared" si="126"/>
        <v>22.499999999999986</v>
      </c>
      <c r="AD363" s="1043">
        <f t="shared" si="127"/>
        <v>11.111111111111116</v>
      </c>
      <c r="AE363" s="1043">
        <f t="shared" si="128"/>
        <v>19.999999999999996</v>
      </c>
      <c r="AF363" s="1043">
        <f t="shared" si="129"/>
        <v>25</v>
      </c>
      <c r="AG363" s="1043">
        <f t="shared" si="130"/>
        <v>0</v>
      </c>
      <c r="AH363" s="1043">
        <f t="shared" si="131"/>
        <v>6.6666666666666652</v>
      </c>
      <c r="AI363" s="1043">
        <f t="shared" si="132"/>
        <v>9.7560975609755971</v>
      </c>
      <c r="AJ363" s="1043">
        <f t="shared" si="133"/>
        <v>309.99999999999994</v>
      </c>
      <c r="AK363" s="1043" t="str">
        <f t="shared" si="134"/>
        <v>n/a</v>
      </c>
      <c r="AL363" s="1043" t="str">
        <f t="shared" si="135"/>
        <v>n/a</v>
      </c>
      <c r="AM363" s="1043" t="str">
        <f t="shared" si="136"/>
        <v>n/a</v>
      </c>
      <c r="AN363" s="1043" t="str">
        <f t="shared" si="137"/>
        <v>n/a</v>
      </c>
      <c r="AO363" s="1043" t="str">
        <f t="shared" si="138"/>
        <v>n/a</v>
      </c>
      <c r="AP363" s="1043" t="str">
        <f t="shared" si="139"/>
        <v>n/a</v>
      </c>
      <c r="AQ363" s="1043" t="str">
        <f t="shared" si="140"/>
        <v>n/a</v>
      </c>
      <c r="AR363" s="1043" t="str">
        <f t="shared" si="141"/>
        <v>n/a</v>
      </c>
      <c r="AS363" s="1043" t="str">
        <f t="shared" si="142"/>
        <v>n/a</v>
      </c>
      <c r="AT363" s="1043" t="str">
        <f t="shared" si="143"/>
        <v>n/a</v>
      </c>
      <c r="AU363" s="1043" t="str">
        <f t="shared" si="144"/>
        <v>n/a</v>
      </c>
      <c r="AV363" s="1043" t="str">
        <f t="shared" si="145"/>
        <v>n/a</v>
      </c>
      <c r="AW363" s="1043" t="str">
        <f t="shared" si="146"/>
        <v>n/a</v>
      </c>
      <c r="AX363" s="1043" t="str">
        <f t="shared" si="147"/>
        <v>n/a</v>
      </c>
      <c r="AY363" s="1043">
        <f t="shared" si="148"/>
        <v>50.629234417344165</v>
      </c>
      <c r="AZ363" s="1043">
        <f t="shared" si="149"/>
        <v>105.14464707025274</v>
      </c>
    </row>
    <row r="364" spans="1:52" ht="11.25" customHeight="1" x14ac:dyDescent="0.2">
      <c r="A364" s="820" t="s">
        <v>1334</v>
      </c>
      <c r="B364" s="820" t="s">
        <v>1335</v>
      </c>
      <c r="C364" s="581">
        <v>3.9</v>
      </c>
      <c r="D364" s="581">
        <v>3.5</v>
      </c>
      <c r="E364" s="581">
        <v>3.1</v>
      </c>
      <c r="F364" s="460">
        <v>2.84</v>
      </c>
      <c r="G364" s="460">
        <v>2.2599999999999998</v>
      </c>
      <c r="H364" s="581">
        <v>2.1</v>
      </c>
      <c r="I364" s="581">
        <v>2.04</v>
      </c>
      <c r="J364" s="581">
        <v>1.9</v>
      </c>
      <c r="K364" s="581">
        <v>1.7</v>
      </c>
      <c r="L364" s="888"/>
      <c r="M364" s="581">
        <v>1.5</v>
      </c>
      <c r="N364" s="459">
        <v>1.2</v>
      </c>
      <c r="O364" s="888"/>
      <c r="P364" s="472">
        <v>0.8</v>
      </c>
      <c r="Q364" s="582">
        <v>0.6</v>
      </c>
      <c r="R364" s="583">
        <v>0.6</v>
      </c>
      <c r="S364" s="587">
        <v>0.54</v>
      </c>
      <c r="T364" s="583">
        <v>0.48</v>
      </c>
      <c r="U364" s="587">
        <v>0.36</v>
      </c>
      <c r="V364" s="583">
        <v>0</v>
      </c>
      <c r="W364" s="583">
        <v>0</v>
      </c>
      <c r="X364" s="583">
        <v>0</v>
      </c>
      <c r="Y364" s="583">
        <v>0</v>
      </c>
      <c r="Z364" s="583">
        <v>0</v>
      </c>
      <c r="AA364" s="583">
        <v>0</v>
      </c>
      <c r="AB364" s="584">
        <f t="shared" si="125"/>
        <v>29.419999999999998</v>
      </c>
      <c r="AC364" s="1043">
        <f t="shared" si="126"/>
        <v>11.428571428571432</v>
      </c>
      <c r="AD364" s="1043">
        <f t="shared" si="127"/>
        <v>12.903225806451601</v>
      </c>
      <c r="AE364" s="1043">
        <f t="shared" si="128"/>
        <v>9.1549295774647987</v>
      </c>
      <c r="AF364" s="1043">
        <f t="shared" si="129"/>
        <v>25.663716814159287</v>
      </c>
      <c r="AG364" s="1043">
        <f t="shared" si="130"/>
        <v>7.6190476190476142</v>
      </c>
      <c r="AH364" s="1043">
        <f t="shared" si="131"/>
        <v>2.941176470588247</v>
      </c>
      <c r="AI364" s="1043">
        <f t="shared" si="132"/>
        <v>7.3684210526315796</v>
      </c>
      <c r="AJ364" s="1043">
        <f t="shared" si="133"/>
        <v>11.764705882352944</v>
      </c>
      <c r="AK364" s="1043">
        <f t="shared" si="134"/>
        <v>13.33333333333333</v>
      </c>
      <c r="AL364" s="1043">
        <f t="shared" si="135"/>
        <v>25</v>
      </c>
      <c r="AM364" s="1043">
        <f t="shared" si="136"/>
        <v>49.999999999999979</v>
      </c>
      <c r="AN364" s="1043">
        <f t="shared" si="137"/>
        <v>33.33333333333335</v>
      </c>
      <c r="AO364" s="1043">
        <f t="shared" si="138"/>
        <v>0</v>
      </c>
      <c r="AP364" s="1043">
        <f t="shared" si="139"/>
        <v>11.111111111111093</v>
      </c>
      <c r="AQ364" s="1043">
        <f t="shared" si="140"/>
        <v>12.500000000000021</v>
      </c>
      <c r="AR364" s="1043">
        <f t="shared" si="141"/>
        <v>33.333333333333329</v>
      </c>
      <c r="AS364" s="1043" t="str">
        <f t="shared" si="142"/>
        <v>n/a</v>
      </c>
      <c r="AT364" s="1043" t="str">
        <f t="shared" si="143"/>
        <v>n/a</v>
      </c>
      <c r="AU364" s="1043" t="str">
        <f t="shared" si="144"/>
        <v>n/a</v>
      </c>
      <c r="AV364" s="1043" t="str">
        <f t="shared" si="145"/>
        <v>n/a</v>
      </c>
      <c r="AW364" s="1043" t="str">
        <f t="shared" si="146"/>
        <v>n/a</v>
      </c>
      <c r="AX364" s="1043" t="str">
        <f t="shared" si="147"/>
        <v>n/a</v>
      </c>
      <c r="AY364" s="1043">
        <f t="shared" si="148"/>
        <v>16.715931610148662</v>
      </c>
      <c r="AZ364" s="1043">
        <f t="shared" si="149"/>
        <v>13.248637144894847</v>
      </c>
    </row>
    <row r="365" spans="1:52" ht="11.25" customHeight="1" x14ac:dyDescent="0.2">
      <c r="A365" s="805" t="s">
        <v>261</v>
      </c>
      <c r="B365" s="805" t="s">
        <v>262</v>
      </c>
      <c r="C365" s="581">
        <v>4.49</v>
      </c>
      <c r="D365" s="581">
        <v>4.24</v>
      </c>
      <c r="E365" s="581">
        <v>4.09</v>
      </c>
      <c r="F365" s="460">
        <v>3.97</v>
      </c>
      <c r="G365" s="482">
        <v>3.83</v>
      </c>
      <c r="H365" s="451">
        <v>3.64</v>
      </c>
      <c r="I365" s="451">
        <v>3.48</v>
      </c>
      <c r="J365" s="451">
        <v>3.2561100000000001</v>
      </c>
      <c r="K365" s="451">
        <v>3.0383752599999996</v>
      </c>
      <c r="L365" s="951"/>
      <c r="M365" s="451">
        <v>2.7987557600000001</v>
      </c>
      <c r="N365" s="449">
        <v>2.6837384000000002</v>
      </c>
      <c r="O365" s="951"/>
      <c r="P365" s="487">
        <v>2.4728732400000002</v>
      </c>
      <c r="Q365" s="487">
        <v>2.2811776399999997</v>
      </c>
      <c r="R365" s="456">
        <v>2.1757450600000001</v>
      </c>
      <c r="S365" s="456">
        <v>1.9936342400000002</v>
      </c>
      <c r="T365" s="456">
        <v>1.8402777600000002</v>
      </c>
      <c r="U365" s="456">
        <v>1.6773365000000002</v>
      </c>
      <c r="V365" s="456">
        <v>1.47605612</v>
      </c>
      <c r="W365" s="456">
        <v>1.26519096</v>
      </c>
      <c r="X365" s="456">
        <v>1.1310040400000001</v>
      </c>
      <c r="Y365" s="456">
        <v>1.0639105799999999</v>
      </c>
      <c r="Z365" s="456">
        <v>1.0255714600000001</v>
      </c>
      <c r="AA365" s="456">
        <v>0.98723234000000004</v>
      </c>
      <c r="AB365" s="584">
        <f t="shared" si="125"/>
        <v>58.906989359999997</v>
      </c>
      <c r="AC365" s="1043">
        <f t="shared" si="126"/>
        <v>5.89622641509433</v>
      </c>
      <c r="AD365" s="1043">
        <f t="shared" si="127"/>
        <v>3.6674816625916984</v>
      </c>
      <c r="AE365" s="1043">
        <f t="shared" si="128"/>
        <v>3.0226700251889005</v>
      </c>
      <c r="AF365" s="1043">
        <f t="shared" si="129"/>
        <v>3.6553524804177506</v>
      </c>
      <c r="AG365" s="1043">
        <f t="shared" si="130"/>
        <v>5.2197802197802234</v>
      </c>
      <c r="AH365" s="1043">
        <f t="shared" si="131"/>
        <v>4.5977011494252817</v>
      </c>
      <c r="AI365" s="1043">
        <f t="shared" si="132"/>
        <v>6.8759962040594536</v>
      </c>
      <c r="AJ365" s="1043">
        <f t="shared" si="133"/>
        <v>7.1661569545560466</v>
      </c>
      <c r="AK365" s="1043">
        <f t="shared" si="134"/>
        <v>8.5616438356164171</v>
      </c>
      <c r="AL365" s="1043">
        <f t="shared" si="135"/>
        <v>4.2857142857142927</v>
      </c>
      <c r="AM365" s="1043">
        <f t="shared" si="136"/>
        <v>8.5271317829457303</v>
      </c>
      <c r="AN365" s="1043">
        <f t="shared" si="137"/>
        <v>8.4033613445378297</v>
      </c>
      <c r="AO365" s="1043">
        <f t="shared" si="138"/>
        <v>4.8458149779735393</v>
      </c>
      <c r="AP365" s="1043">
        <f t="shared" si="139"/>
        <v>9.1346153846153744</v>
      </c>
      <c r="AQ365" s="1043">
        <f t="shared" si="140"/>
        <v>8.333333333333325</v>
      </c>
      <c r="AR365" s="1043">
        <f t="shared" si="141"/>
        <v>9.7142857142857189</v>
      </c>
      <c r="AS365" s="1043">
        <f t="shared" si="142"/>
        <v>13.636363636363647</v>
      </c>
      <c r="AT365" s="1043">
        <f t="shared" si="143"/>
        <v>16.666666666666675</v>
      </c>
      <c r="AU365" s="1043">
        <f t="shared" si="144"/>
        <v>11.864406779661007</v>
      </c>
      <c r="AV365" s="1043">
        <f t="shared" si="145"/>
        <v>6.3063063063063307</v>
      </c>
      <c r="AW365" s="1043">
        <f t="shared" si="146"/>
        <v>3.738317757009324</v>
      </c>
      <c r="AX365" s="1043">
        <f t="shared" si="147"/>
        <v>3.8834951456310662</v>
      </c>
      <c r="AY365" s="1043">
        <f t="shared" si="148"/>
        <v>7.1819464573533631</v>
      </c>
      <c r="AZ365" s="1043">
        <f t="shared" si="149"/>
        <v>3.5322674598619366</v>
      </c>
    </row>
    <row r="366" spans="1:52" ht="11.25" customHeight="1" x14ac:dyDescent="0.2">
      <c r="A366" s="1033" t="s">
        <v>5309</v>
      </c>
      <c r="B366" s="468" t="s">
        <v>2367</v>
      </c>
      <c r="C366" s="581">
        <v>1.0725</v>
      </c>
      <c r="D366" s="581">
        <v>1.0375000000000001</v>
      </c>
      <c r="E366" s="581">
        <v>0.95</v>
      </c>
      <c r="F366" s="460">
        <v>0.72500000000000009</v>
      </c>
      <c r="G366" s="480">
        <v>0.5</v>
      </c>
      <c r="H366" s="498">
        <v>0.5</v>
      </c>
      <c r="I366" s="581">
        <v>1.93</v>
      </c>
      <c r="J366" s="581">
        <v>1.7</v>
      </c>
      <c r="K366" s="581">
        <v>1.56</v>
      </c>
      <c r="L366" s="1036"/>
      <c r="M366" s="581">
        <v>1.34</v>
      </c>
      <c r="N366" s="459">
        <v>0.74</v>
      </c>
      <c r="O366" s="517"/>
      <c r="P366" s="985">
        <v>0</v>
      </c>
      <c r="Q366" s="985">
        <v>0</v>
      </c>
      <c r="R366" s="499">
        <v>0</v>
      </c>
      <c r="S366" s="499">
        <v>0</v>
      </c>
      <c r="T366" s="499">
        <v>0</v>
      </c>
      <c r="U366" s="499">
        <v>0</v>
      </c>
      <c r="V366" s="499">
        <v>0</v>
      </c>
      <c r="W366" s="499">
        <v>0</v>
      </c>
      <c r="X366" s="499">
        <v>0</v>
      </c>
      <c r="Y366" s="499">
        <v>0</v>
      </c>
      <c r="Z366" s="499">
        <v>0</v>
      </c>
      <c r="AA366" s="499">
        <v>0</v>
      </c>
      <c r="AB366" s="584">
        <f t="shared" si="125"/>
        <v>12.055</v>
      </c>
      <c r="AC366" s="1043">
        <f t="shared" si="126"/>
        <v>3.3734939759036076</v>
      </c>
      <c r="AD366" s="1043">
        <f t="shared" si="127"/>
        <v>9.2105263157894903</v>
      </c>
      <c r="AE366" s="1043">
        <f t="shared" si="128"/>
        <v>31.034482758620662</v>
      </c>
      <c r="AF366" s="1043">
        <f t="shared" si="129"/>
        <v>45.000000000000014</v>
      </c>
      <c r="AG366" s="1043">
        <f t="shared" si="130"/>
        <v>0</v>
      </c>
      <c r="AH366" s="1043">
        <f t="shared" si="131"/>
        <v>-74.093264248704656</v>
      </c>
      <c r="AI366" s="1043">
        <f t="shared" si="132"/>
        <v>13.529411764705879</v>
      </c>
      <c r="AJ366" s="1043">
        <f t="shared" si="133"/>
        <v>8.9743589743589638</v>
      </c>
      <c r="AK366" s="1043">
        <f t="shared" si="134"/>
        <v>16.417910447761198</v>
      </c>
      <c r="AL366" s="1043">
        <f t="shared" si="135"/>
        <v>81.081081081081095</v>
      </c>
      <c r="AM366" s="1043" t="str">
        <f t="shared" si="136"/>
        <v>n/a</v>
      </c>
      <c r="AN366" s="1043" t="str">
        <f t="shared" si="137"/>
        <v>n/a</v>
      </c>
      <c r="AO366" s="1043" t="str">
        <f t="shared" si="138"/>
        <v>n/a</v>
      </c>
      <c r="AP366" s="1043" t="str">
        <f t="shared" si="139"/>
        <v>n/a</v>
      </c>
      <c r="AQ366" s="1043" t="str">
        <f t="shared" si="140"/>
        <v>n/a</v>
      </c>
      <c r="AR366" s="1043" t="str">
        <f t="shared" si="141"/>
        <v>n/a</v>
      </c>
      <c r="AS366" s="1043" t="str">
        <f t="shared" si="142"/>
        <v>n/a</v>
      </c>
      <c r="AT366" s="1043" t="str">
        <f t="shared" si="143"/>
        <v>n/a</v>
      </c>
      <c r="AU366" s="1043" t="str">
        <f t="shared" si="144"/>
        <v>n/a</v>
      </c>
      <c r="AV366" s="1043" t="str">
        <f t="shared" si="145"/>
        <v>n/a</v>
      </c>
      <c r="AW366" s="1043" t="str">
        <f t="shared" si="146"/>
        <v>n/a</v>
      </c>
      <c r="AX366" s="1043" t="str">
        <f t="shared" si="147"/>
        <v>n/a</v>
      </c>
      <c r="AY366" s="1043">
        <f t="shared" si="148"/>
        <v>13.452800106951624</v>
      </c>
      <c r="AZ366" s="1043">
        <f t="shared" si="149"/>
        <v>39.259337843250044</v>
      </c>
    </row>
    <row r="367" spans="1:52" ht="11.25" customHeight="1" x14ac:dyDescent="0.2">
      <c r="A367" s="839" t="s">
        <v>4418</v>
      </c>
      <c r="B367" s="833" t="s">
        <v>4413</v>
      </c>
      <c r="C367" s="489">
        <v>0.44</v>
      </c>
      <c r="D367" s="489">
        <v>0.36</v>
      </c>
      <c r="E367" s="489">
        <v>0.32</v>
      </c>
      <c r="F367" s="460">
        <v>0.28000000000000003</v>
      </c>
      <c r="G367" s="586">
        <v>0.24</v>
      </c>
      <c r="H367" s="581">
        <v>0.1</v>
      </c>
      <c r="I367" s="498">
        <v>0</v>
      </c>
      <c r="J367" s="463">
        <v>0</v>
      </c>
      <c r="K367" s="498">
        <v>0</v>
      </c>
      <c r="L367" s="517"/>
      <c r="M367" s="498">
        <v>0</v>
      </c>
      <c r="N367" s="501">
        <v>0</v>
      </c>
      <c r="O367" s="1004"/>
      <c r="P367" s="985">
        <v>0</v>
      </c>
      <c r="Q367" s="985">
        <v>0</v>
      </c>
      <c r="R367" s="583">
        <v>0</v>
      </c>
      <c r="S367" s="583">
        <v>0</v>
      </c>
      <c r="T367" s="583">
        <v>0</v>
      </c>
      <c r="U367" s="499">
        <v>0</v>
      </c>
      <c r="V367" s="499">
        <v>0</v>
      </c>
      <c r="W367" s="583">
        <v>0</v>
      </c>
      <c r="X367" s="499">
        <v>0</v>
      </c>
      <c r="Y367" s="499">
        <v>0</v>
      </c>
      <c r="Z367" s="583">
        <v>0</v>
      </c>
      <c r="AA367" s="583">
        <v>0</v>
      </c>
      <c r="AB367" s="584">
        <f t="shared" si="125"/>
        <v>1.7400000000000002</v>
      </c>
      <c r="AC367" s="1043">
        <f t="shared" si="126"/>
        <v>22.222222222222232</v>
      </c>
      <c r="AD367" s="1043">
        <f t="shared" si="127"/>
        <v>12.5</v>
      </c>
      <c r="AE367" s="1043">
        <f t="shared" si="128"/>
        <v>14.285714285714279</v>
      </c>
      <c r="AF367" s="1043">
        <f t="shared" si="129"/>
        <v>16.666666666666675</v>
      </c>
      <c r="AG367" s="1043">
        <f t="shared" si="130"/>
        <v>140</v>
      </c>
      <c r="AH367" s="1043" t="str">
        <f t="shared" si="131"/>
        <v>n/a</v>
      </c>
      <c r="AI367" s="1043" t="str">
        <f t="shared" si="132"/>
        <v>n/a</v>
      </c>
      <c r="AJ367" s="1043" t="str">
        <f t="shared" si="133"/>
        <v>n/a</v>
      </c>
      <c r="AK367" s="1043" t="str">
        <f t="shared" si="134"/>
        <v>n/a</v>
      </c>
      <c r="AL367" s="1043" t="str">
        <f t="shared" si="135"/>
        <v>n/a</v>
      </c>
      <c r="AM367" s="1043" t="str">
        <f t="shared" si="136"/>
        <v>n/a</v>
      </c>
      <c r="AN367" s="1043" t="str">
        <f t="shared" si="137"/>
        <v>n/a</v>
      </c>
      <c r="AO367" s="1043" t="str">
        <f t="shared" si="138"/>
        <v>n/a</v>
      </c>
      <c r="AP367" s="1043" t="str">
        <f t="shared" si="139"/>
        <v>n/a</v>
      </c>
      <c r="AQ367" s="1043" t="str">
        <f t="shared" si="140"/>
        <v>n/a</v>
      </c>
      <c r="AR367" s="1043" t="str">
        <f t="shared" si="141"/>
        <v>n/a</v>
      </c>
      <c r="AS367" s="1043" t="str">
        <f t="shared" si="142"/>
        <v>n/a</v>
      </c>
      <c r="AT367" s="1043" t="str">
        <f t="shared" si="143"/>
        <v>n/a</v>
      </c>
      <c r="AU367" s="1043" t="str">
        <f t="shared" si="144"/>
        <v>n/a</v>
      </c>
      <c r="AV367" s="1043" t="str">
        <f t="shared" si="145"/>
        <v>n/a</v>
      </c>
      <c r="AW367" s="1043" t="str">
        <f t="shared" si="146"/>
        <v>n/a</v>
      </c>
      <c r="AX367" s="1043" t="str">
        <f t="shared" si="147"/>
        <v>n/a</v>
      </c>
      <c r="AY367" s="1043">
        <f t="shared" si="148"/>
        <v>41.13492063492064</v>
      </c>
      <c r="AZ367" s="1043">
        <f t="shared" si="149"/>
        <v>55.388464712245288</v>
      </c>
    </row>
    <row r="368" spans="1:52" ht="11.25" customHeight="1" x14ac:dyDescent="0.2">
      <c r="A368" s="820" t="s">
        <v>185</v>
      </c>
      <c r="B368" s="820" t="s">
        <v>186</v>
      </c>
      <c r="C368" s="581">
        <v>1.68</v>
      </c>
      <c r="D368" s="581">
        <v>1.64</v>
      </c>
      <c r="E368" s="581">
        <v>1.6</v>
      </c>
      <c r="F368" s="460">
        <v>1.56</v>
      </c>
      <c r="G368" s="586">
        <v>1.48</v>
      </c>
      <c r="H368" s="581">
        <v>1.4</v>
      </c>
      <c r="I368" s="581">
        <v>1.32</v>
      </c>
      <c r="J368" s="581">
        <v>1.22</v>
      </c>
      <c r="K368" s="581">
        <v>1.1200000000000001</v>
      </c>
      <c r="L368" s="888"/>
      <c r="M368" s="581">
        <v>1.02</v>
      </c>
      <c r="N368" s="459">
        <v>0.94</v>
      </c>
      <c r="O368" s="888"/>
      <c r="P368" s="472">
        <v>0.88</v>
      </c>
      <c r="Q368" s="472">
        <v>0.82</v>
      </c>
      <c r="R368" s="587">
        <v>0.76</v>
      </c>
      <c r="S368" s="587">
        <v>0.68</v>
      </c>
      <c r="T368" s="587">
        <v>0.62</v>
      </c>
      <c r="U368" s="587">
        <v>0.56000000000000005</v>
      </c>
      <c r="V368" s="587">
        <v>0.5</v>
      </c>
      <c r="W368" s="587">
        <v>0.44</v>
      </c>
      <c r="X368" s="587">
        <v>0.4</v>
      </c>
      <c r="Y368" s="587">
        <v>0.36</v>
      </c>
      <c r="Z368" s="587">
        <v>0.34</v>
      </c>
      <c r="AA368" s="587">
        <v>0.32</v>
      </c>
      <c r="AB368" s="584">
        <f t="shared" si="125"/>
        <v>21.660000000000004</v>
      </c>
      <c r="AC368" s="1043">
        <f t="shared" si="126"/>
        <v>2.4390243902439046</v>
      </c>
      <c r="AD368" s="1043">
        <f t="shared" si="127"/>
        <v>2.4999999999999911</v>
      </c>
      <c r="AE368" s="1043">
        <f t="shared" si="128"/>
        <v>2.5641025641025772</v>
      </c>
      <c r="AF368" s="1043">
        <f t="shared" si="129"/>
        <v>5.4054054054054168</v>
      </c>
      <c r="AG368" s="1043">
        <f t="shared" si="130"/>
        <v>5.7142857142857162</v>
      </c>
      <c r="AH368" s="1043">
        <f t="shared" si="131"/>
        <v>6.0606060606060552</v>
      </c>
      <c r="AI368" s="1043">
        <f t="shared" si="132"/>
        <v>8.196721311475418</v>
      </c>
      <c r="AJ368" s="1043">
        <f t="shared" si="133"/>
        <v>8.9285714285714199</v>
      </c>
      <c r="AK368" s="1043">
        <f t="shared" si="134"/>
        <v>9.8039215686274606</v>
      </c>
      <c r="AL368" s="1043">
        <f t="shared" si="135"/>
        <v>8.5106382978723527</v>
      </c>
      <c r="AM368" s="1043">
        <f t="shared" si="136"/>
        <v>6.8181818181818121</v>
      </c>
      <c r="AN368" s="1043">
        <f t="shared" si="137"/>
        <v>7.3170731707317138</v>
      </c>
      <c r="AO368" s="1043">
        <f t="shared" si="138"/>
        <v>7.8947368421052655</v>
      </c>
      <c r="AP368" s="1043">
        <f t="shared" si="139"/>
        <v>11.764705882352944</v>
      </c>
      <c r="AQ368" s="1043">
        <f t="shared" si="140"/>
        <v>9.6774193548387224</v>
      </c>
      <c r="AR368" s="1043">
        <f t="shared" si="141"/>
        <v>10.714285714285698</v>
      </c>
      <c r="AS368" s="1043">
        <f t="shared" si="142"/>
        <v>12.000000000000011</v>
      </c>
      <c r="AT368" s="1043">
        <f t="shared" si="143"/>
        <v>13.636363636363647</v>
      </c>
      <c r="AU368" s="1043">
        <f t="shared" si="144"/>
        <v>9.9999999999999858</v>
      </c>
      <c r="AV368" s="1043">
        <f t="shared" si="145"/>
        <v>11.111111111111116</v>
      </c>
      <c r="AW368" s="1043">
        <f t="shared" si="146"/>
        <v>5.8823529411764497</v>
      </c>
      <c r="AX368" s="1043">
        <f t="shared" si="147"/>
        <v>6.25</v>
      </c>
      <c r="AY368" s="1043">
        <f t="shared" si="148"/>
        <v>7.8722503278335303</v>
      </c>
      <c r="AZ368" s="1043">
        <f t="shared" si="149"/>
        <v>3.1298917722574076</v>
      </c>
    </row>
    <row r="369" spans="1:52" ht="11.25" customHeight="1" x14ac:dyDescent="0.2">
      <c r="A369" s="458" t="s">
        <v>640</v>
      </c>
      <c r="B369" s="820" t="s">
        <v>641</v>
      </c>
      <c r="C369" s="581">
        <v>0.78</v>
      </c>
      <c r="D369" s="581">
        <v>0.68</v>
      </c>
      <c r="E369" s="581">
        <v>0.6</v>
      </c>
      <c r="F369" s="460">
        <v>0.53</v>
      </c>
      <c r="G369" s="586">
        <v>0.49</v>
      </c>
      <c r="H369" s="581">
        <v>0.45</v>
      </c>
      <c r="I369" s="581">
        <v>0.39500000000000002</v>
      </c>
      <c r="J369" s="581">
        <v>0.34</v>
      </c>
      <c r="K369" s="581">
        <v>0.3075</v>
      </c>
      <c r="L369" s="888"/>
      <c r="M369" s="581">
        <v>0.2475</v>
      </c>
      <c r="N369" s="459">
        <v>0.215</v>
      </c>
      <c r="O369" s="888"/>
      <c r="P369" s="472">
        <v>0.19500000000000001</v>
      </c>
      <c r="Q369" s="472">
        <v>0.1825</v>
      </c>
      <c r="R369" s="587">
        <v>0.17249999999999999</v>
      </c>
      <c r="S369" s="587">
        <v>0.14499999999999999</v>
      </c>
      <c r="T369" s="587">
        <v>9.7500000000000003E-2</v>
      </c>
      <c r="U369" s="583">
        <v>0</v>
      </c>
      <c r="V369" s="583">
        <v>0</v>
      </c>
      <c r="W369" s="583">
        <v>0</v>
      </c>
      <c r="X369" s="583">
        <v>0</v>
      </c>
      <c r="Y369" s="583">
        <v>0</v>
      </c>
      <c r="Z369" s="583">
        <v>0</v>
      </c>
      <c r="AA369" s="583">
        <v>0</v>
      </c>
      <c r="AB369" s="584">
        <f t="shared" si="125"/>
        <v>5.8275000000000006</v>
      </c>
      <c r="AC369" s="1043">
        <f t="shared" si="126"/>
        <v>14.705882352941169</v>
      </c>
      <c r="AD369" s="1043">
        <f t="shared" si="127"/>
        <v>13.333333333333353</v>
      </c>
      <c r="AE369" s="1043">
        <f t="shared" si="128"/>
        <v>13.207547169811317</v>
      </c>
      <c r="AF369" s="1043">
        <f t="shared" si="129"/>
        <v>8.163265306122458</v>
      </c>
      <c r="AG369" s="1043">
        <f t="shared" si="130"/>
        <v>8.8888888888888786</v>
      </c>
      <c r="AH369" s="1043">
        <f t="shared" si="131"/>
        <v>13.924050632911399</v>
      </c>
      <c r="AI369" s="1043">
        <f t="shared" si="132"/>
        <v>16.176470588235283</v>
      </c>
      <c r="AJ369" s="1043">
        <f t="shared" si="133"/>
        <v>10.569105691056912</v>
      </c>
      <c r="AK369" s="1043">
        <f t="shared" si="134"/>
        <v>24.242424242424242</v>
      </c>
      <c r="AL369" s="1043">
        <f t="shared" si="135"/>
        <v>15.116279069767447</v>
      </c>
      <c r="AM369" s="1043">
        <f t="shared" si="136"/>
        <v>10.256410256410241</v>
      </c>
      <c r="AN369" s="1043">
        <f t="shared" si="137"/>
        <v>6.8493150684931559</v>
      </c>
      <c r="AO369" s="1043">
        <f t="shared" si="138"/>
        <v>5.7971014492753659</v>
      </c>
      <c r="AP369" s="1043">
        <f t="shared" si="139"/>
        <v>18.965517241379317</v>
      </c>
      <c r="AQ369" s="1043">
        <f t="shared" si="140"/>
        <v>48.717948717948701</v>
      </c>
      <c r="AR369" s="1043" t="str">
        <f t="shared" si="141"/>
        <v>n/a</v>
      </c>
      <c r="AS369" s="1043" t="str">
        <f t="shared" si="142"/>
        <v>n/a</v>
      </c>
      <c r="AT369" s="1043" t="str">
        <f t="shared" si="143"/>
        <v>n/a</v>
      </c>
      <c r="AU369" s="1043" t="str">
        <f t="shared" si="144"/>
        <v>n/a</v>
      </c>
      <c r="AV369" s="1043" t="str">
        <f t="shared" si="145"/>
        <v>n/a</v>
      </c>
      <c r="AW369" s="1043" t="str">
        <f t="shared" si="146"/>
        <v>n/a</v>
      </c>
      <c r="AX369" s="1043" t="str">
        <f t="shared" si="147"/>
        <v>n/a</v>
      </c>
      <c r="AY369" s="1043">
        <f t="shared" si="148"/>
        <v>15.260902667266617</v>
      </c>
      <c r="AZ369" s="1043">
        <f t="shared" si="149"/>
        <v>10.430063968846165</v>
      </c>
    </row>
    <row r="370" spans="1:52" ht="11.25" customHeight="1" x14ac:dyDescent="0.2">
      <c r="A370" s="509" t="s">
        <v>4477</v>
      </c>
      <c r="B370" s="820" t="s">
        <v>4478</v>
      </c>
      <c r="C370" s="581">
        <v>2.02</v>
      </c>
      <c r="D370" s="581">
        <v>1.9550000000000001</v>
      </c>
      <c r="E370" s="581">
        <v>1.88</v>
      </c>
      <c r="F370" s="460">
        <v>1.76</v>
      </c>
      <c r="G370" s="586">
        <v>1.6</v>
      </c>
      <c r="H370" s="581">
        <v>1.45</v>
      </c>
      <c r="I370" s="498">
        <v>1.4</v>
      </c>
      <c r="J370" s="498">
        <v>1.4</v>
      </c>
      <c r="K370" s="498">
        <v>1.4</v>
      </c>
      <c r="L370" s="897"/>
      <c r="M370" s="498">
        <v>1.4</v>
      </c>
      <c r="N370" s="501">
        <v>1.4</v>
      </c>
      <c r="O370" s="803"/>
      <c r="P370" s="492">
        <v>1.4</v>
      </c>
      <c r="Q370" s="985">
        <v>1.86</v>
      </c>
      <c r="R370" s="587">
        <v>2.2949999999999999</v>
      </c>
      <c r="S370" s="587">
        <v>2.1949999999999998</v>
      </c>
      <c r="T370" s="587">
        <v>2.1</v>
      </c>
      <c r="U370" s="587">
        <v>2.0249999999999999</v>
      </c>
      <c r="V370" s="499">
        <v>1.98</v>
      </c>
      <c r="W370" s="587">
        <v>1.98</v>
      </c>
      <c r="X370" s="587">
        <v>1.9650000000000001</v>
      </c>
      <c r="Y370" s="587">
        <v>1.89</v>
      </c>
      <c r="Z370" s="587">
        <v>1.77</v>
      </c>
      <c r="AA370" s="587">
        <v>1.665</v>
      </c>
      <c r="AB370" s="584">
        <f t="shared" si="125"/>
        <v>40.790000000000006</v>
      </c>
      <c r="AC370" s="1043">
        <f t="shared" si="126"/>
        <v>3.3248081841432242</v>
      </c>
      <c r="AD370" s="1043">
        <f t="shared" si="127"/>
        <v>3.9893617021276695</v>
      </c>
      <c r="AE370" s="1043">
        <f t="shared" si="128"/>
        <v>6.8181818181818121</v>
      </c>
      <c r="AF370" s="1043">
        <f t="shared" si="129"/>
        <v>9.9999999999999858</v>
      </c>
      <c r="AG370" s="1043">
        <f t="shared" si="130"/>
        <v>10.344827586206895</v>
      </c>
      <c r="AH370" s="1043">
        <f t="shared" si="131"/>
        <v>3.5714285714285809</v>
      </c>
      <c r="AI370" s="1043">
        <f t="shared" si="132"/>
        <v>0</v>
      </c>
      <c r="AJ370" s="1043">
        <f t="shared" si="133"/>
        <v>0</v>
      </c>
      <c r="AK370" s="1043">
        <f t="shared" si="134"/>
        <v>0</v>
      </c>
      <c r="AL370" s="1043">
        <f t="shared" si="135"/>
        <v>0</v>
      </c>
      <c r="AM370" s="1043">
        <f t="shared" si="136"/>
        <v>0</v>
      </c>
      <c r="AN370" s="1043">
        <f t="shared" si="137"/>
        <v>-24.731182795698935</v>
      </c>
      <c r="AO370" s="1043">
        <f t="shared" si="138"/>
        <v>-18.954248366013061</v>
      </c>
      <c r="AP370" s="1043">
        <f t="shared" si="139"/>
        <v>4.5558086560364419</v>
      </c>
      <c r="AQ370" s="1043">
        <f t="shared" si="140"/>
        <v>4.5238095238095077</v>
      </c>
      <c r="AR370" s="1043">
        <f t="shared" si="141"/>
        <v>3.7037037037037202</v>
      </c>
      <c r="AS370" s="1043">
        <f t="shared" si="142"/>
        <v>2.2727272727272707</v>
      </c>
      <c r="AT370" s="1043">
        <f t="shared" si="143"/>
        <v>0</v>
      </c>
      <c r="AU370" s="1043">
        <f t="shared" si="144"/>
        <v>0.76335877862594437</v>
      </c>
      <c r="AV370" s="1043">
        <f t="shared" si="145"/>
        <v>3.9682539682539764</v>
      </c>
      <c r="AW370" s="1043">
        <f t="shared" si="146"/>
        <v>6.7796610169491567</v>
      </c>
      <c r="AX370" s="1043">
        <f t="shared" si="147"/>
        <v>6.3063063063063085</v>
      </c>
      <c r="AY370" s="1043">
        <f t="shared" si="148"/>
        <v>1.2380366330358408</v>
      </c>
      <c r="AZ370" s="1043">
        <f t="shared" si="149"/>
        <v>8.1432657070605323</v>
      </c>
    </row>
    <row r="371" spans="1:52" ht="11.25" customHeight="1" x14ac:dyDescent="0.2">
      <c r="A371" s="1135" t="s">
        <v>4385</v>
      </c>
      <c r="B371" s="468" t="s">
        <v>4359</v>
      </c>
      <c r="C371" s="581">
        <v>0.4</v>
      </c>
      <c r="D371" s="581">
        <v>0.32</v>
      </c>
      <c r="E371" s="460">
        <v>0.25</v>
      </c>
      <c r="F371" s="460">
        <v>0.16</v>
      </c>
      <c r="G371" s="481">
        <v>0.12</v>
      </c>
      <c r="H371" s="481">
        <v>0.08</v>
      </c>
      <c r="I371" s="481">
        <v>0.04</v>
      </c>
      <c r="J371" s="999">
        <v>0</v>
      </c>
      <c r="K371" s="999">
        <v>0</v>
      </c>
      <c r="L371" s="999"/>
      <c r="M371" s="999">
        <v>0.1</v>
      </c>
      <c r="N371" s="505">
        <v>0.2</v>
      </c>
      <c r="O371" s="999"/>
      <c r="P371" s="1087">
        <v>0.2</v>
      </c>
      <c r="Q371" s="1087">
        <v>0.2</v>
      </c>
      <c r="R371" s="497">
        <v>0.2</v>
      </c>
      <c r="S371" s="497">
        <v>0.2</v>
      </c>
      <c r="T371" s="476">
        <v>0.2</v>
      </c>
      <c r="U371" s="476">
        <v>0.09</v>
      </c>
      <c r="V371" s="497">
        <v>0</v>
      </c>
      <c r="W371" s="497">
        <v>0</v>
      </c>
      <c r="X371" s="497">
        <v>0</v>
      </c>
      <c r="Y371" s="497">
        <v>0</v>
      </c>
      <c r="Z371" s="497">
        <v>0</v>
      </c>
      <c r="AA371" s="497">
        <v>0</v>
      </c>
      <c r="AB371" s="584">
        <f t="shared" si="125"/>
        <v>2.7600000000000007</v>
      </c>
      <c r="AC371" s="1043">
        <f t="shared" si="126"/>
        <v>25</v>
      </c>
      <c r="AD371" s="1043">
        <f t="shared" si="127"/>
        <v>28.000000000000004</v>
      </c>
      <c r="AE371" s="1043">
        <f t="shared" si="128"/>
        <v>56.25</v>
      </c>
      <c r="AF371" s="1043">
        <f t="shared" si="129"/>
        <v>33.33333333333335</v>
      </c>
      <c r="AG371" s="1043">
        <f t="shared" si="130"/>
        <v>50</v>
      </c>
      <c r="AH371" s="1043">
        <f t="shared" si="131"/>
        <v>100</v>
      </c>
      <c r="AI371" s="1043" t="str">
        <f t="shared" si="132"/>
        <v>n/a</v>
      </c>
      <c r="AJ371" s="1043" t="str">
        <f t="shared" si="133"/>
        <v>n/a</v>
      </c>
      <c r="AK371" s="1043">
        <f t="shared" si="134"/>
        <v>-100</v>
      </c>
      <c r="AL371" s="1043">
        <f t="shared" si="135"/>
        <v>-50</v>
      </c>
      <c r="AM371" s="1043">
        <f t="shared" si="136"/>
        <v>0</v>
      </c>
      <c r="AN371" s="1043">
        <f t="shared" si="137"/>
        <v>0</v>
      </c>
      <c r="AO371" s="1043">
        <f t="shared" si="138"/>
        <v>0</v>
      </c>
      <c r="AP371" s="1043">
        <f t="shared" si="139"/>
        <v>0</v>
      </c>
      <c r="AQ371" s="1043">
        <f t="shared" si="140"/>
        <v>0</v>
      </c>
      <c r="AR371" s="1043">
        <f t="shared" si="141"/>
        <v>122.22222222222223</v>
      </c>
      <c r="AS371" s="1043" t="str">
        <f t="shared" si="142"/>
        <v>n/a</v>
      </c>
      <c r="AT371" s="1043" t="str">
        <f t="shared" si="143"/>
        <v>n/a</v>
      </c>
      <c r="AU371" s="1043" t="str">
        <f t="shared" si="144"/>
        <v>n/a</v>
      </c>
      <c r="AV371" s="1043" t="str">
        <f t="shared" si="145"/>
        <v>n/a</v>
      </c>
      <c r="AW371" s="1043" t="str">
        <f t="shared" si="146"/>
        <v>n/a</v>
      </c>
      <c r="AX371" s="1043" t="str">
        <f t="shared" si="147"/>
        <v>n/a</v>
      </c>
      <c r="AY371" s="1043">
        <f t="shared" si="148"/>
        <v>18.914682539682541</v>
      </c>
      <c r="AZ371" s="1043">
        <f t="shared" si="149"/>
        <v>55.893946416386001</v>
      </c>
    </row>
    <row r="372" spans="1:52" ht="11.25" customHeight="1" x14ac:dyDescent="0.2">
      <c r="A372" s="458" t="s">
        <v>731</v>
      </c>
      <c r="B372" s="820" t="s">
        <v>732</v>
      </c>
      <c r="C372" s="581">
        <v>1.6</v>
      </c>
      <c r="D372" s="581">
        <v>1.55</v>
      </c>
      <c r="E372" s="581">
        <v>1.51</v>
      </c>
      <c r="F372" s="460">
        <v>1.45</v>
      </c>
      <c r="G372" s="460">
        <v>1.4</v>
      </c>
      <c r="H372" s="581">
        <v>1.33</v>
      </c>
      <c r="I372" s="581">
        <v>1.24</v>
      </c>
      <c r="J372" s="581">
        <v>1.1000000000000001</v>
      </c>
      <c r="K372" s="581">
        <v>0.99</v>
      </c>
      <c r="L372" s="888"/>
      <c r="M372" s="581">
        <v>0.97</v>
      </c>
      <c r="N372" s="459">
        <v>0.95</v>
      </c>
      <c r="O372" s="888"/>
      <c r="P372" s="472">
        <v>0.93</v>
      </c>
      <c r="Q372" s="582">
        <v>0.92</v>
      </c>
      <c r="R372" s="587">
        <v>0.90500000000000003</v>
      </c>
      <c r="S372" s="583">
        <v>0.86</v>
      </c>
      <c r="T372" s="583">
        <v>0.86</v>
      </c>
      <c r="U372" s="583">
        <v>0.86</v>
      </c>
      <c r="V372" s="587">
        <v>0.85499999999999998</v>
      </c>
      <c r="W372" s="583">
        <v>0.84</v>
      </c>
      <c r="X372" s="587">
        <v>0.83499999999999996</v>
      </c>
      <c r="Y372" s="583">
        <v>0.82</v>
      </c>
      <c r="Z372" s="587">
        <v>0.79</v>
      </c>
      <c r="AA372" s="587">
        <v>0.76500000000000001</v>
      </c>
      <c r="AB372" s="584">
        <f t="shared" si="125"/>
        <v>24.33</v>
      </c>
      <c r="AC372" s="1043">
        <f t="shared" si="126"/>
        <v>3.2258064516129004</v>
      </c>
      <c r="AD372" s="1043">
        <f t="shared" si="127"/>
        <v>2.6490066225165476</v>
      </c>
      <c r="AE372" s="1043">
        <f t="shared" si="128"/>
        <v>4.1379310344827669</v>
      </c>
      <c r="AF372" s="1043">
        <f t="shared" si="129"/>
        <v>3.5714285714285809</v>
      </c>
      <c r="AG372" s="1043">
        <f t="shared" si="130"/>
        <v>5.2631578947368363</v>
      </c>
      <c r="AH372" s="1043">
        <f t="shared" si="131"/>
        <v>7.258064516129048</v>
      </c>
      <c r="AI372" s="1043">
        <f t="shared" si="132"/>
        <v>12.72727272727272</v>
      </c>
      <c r="AJ372" s="1043">
        <f t="shared" si="133"/>
        <v>11.111111111111116</v>
      </c>
      <c r="AK372" s="1043">
        <f t="shared" si="134"/>
        <v>2.0618556701030855</v>
      </c>
      <c r="AL372" s="1043">
        <f t="shared" si="135"/>
        <v>2.1052631578947434</v>
      </c>
      <c r="AM372" s="1043">
        <f t="shared" si="136"/>
        <v>2.1505376344086002</v>
      </c>
      <c r="AN372" s="1043">
        <f t="shared" si="137"/>
        <v>1.0869565217391353</v>
      </c>
      <c r="AO372" s="1043">
        <f t="shared" si="138"/>
        <v>1.6574585635359185</v>
      </c>
      <c r="AP372" s="1043">
        <f t="shared" si="139"/>
        <v>5.232558139534893</v>
      </c>
      <c r="AQ372" s="1043">
        <f t="shared" si="140"/>
        <v>0</v>
      </c>
      <c r="AR372" s="1043">
        <f t="shared" si="141"/>
        <v>0</v>
      </c>
      <c r="AS372" s="1043">
        <f t="shared" si="142"/>
        <v>0.58479532163742132</v>
      </c>
      <c r="AT372" s="1043">
        <f t="shared" si="143"/>
        <v>1.7857142857142794</v>
      </c>
      <c r="AU372" s="1043">
        <f t="shared" si="144"/>
        <v>0.59880239520957446</v>
      </c>
      <c r="AV372" s="1043">
        <f t="shared" si="145"/>
        <v>1.8292682926829285</v>
      </c>
      <c r="AW372" s="1043">
        <f t="shared" si="146"/>
        <v>3.7974683544303778</v>
      </c>
      <c r="AX372" s="1043">
        <f t="shared" si="147"/>
        <v>3.2679738562091609</v>
      </c>
      <c r="AY372" s="1043">
        <f t="shared" si="148"/>
        <v>3.4592014146541192</v>
      </c>
      <c r="AZ372" s="1043">
        <f t="shared" si="149"/>
        <v>3.2864806971132863</v>
      </c>
    </row>
    <row r="373" spans="1:52" ht="11.25" customHeight="1" x14ac:dyDescent="0.2">
      <c r="A373" s="820" t="s">
        <v>1368</v>
      </c>
      <c r="B373" s="820" t="s">
        <v>1369</v>
      </c>
      <c r="C373" s="581">
        <v>1.36</v>
      </c>
      <c r="D373" s="581">
        <v>1.22</v>
      </c>
      <c r="E373" s="581">
        <v>1.19</v>
      </c>
      <c r="F373" s="460">
        <v>1.1399999999999999</v>
      </c>
      <c r="G373" s="460">
        <v>1.06</v>
      </c>
      <c r="H373" s="581">
        <v>0.95</v>
      </c>
      <c r="I373" s="581">
        <v>0.76</v>
      </c>
      <c r="J373" s="581">
        <v>0.61</v>
      </c>
      <c r="K373" s="581">
        <v>0.49</v>
      </c>
      <c r="L373" s="888" t="s">
        <v>89</v>
      </c>
      <c r="M373" s="581">
        <v>0.37</v>
      </c>
      <c r="N373" s="459">
        <v>0.26</v>
      </c>
      <c r="O373" s="888"/>
      <c r="P373" s="472">
        <v>0.15</v>
      </c>
      <c r="Q373" s="582">
        <v>0</v>
      </c>
      <c r="R373" s="583">
        <v>0.47</v>
      </c>
      <c r="S373" s="583">
        <v>0.56000000000000005</v>
      </c>
      <c r="T373" s="587">
        <v>0.52</v>
      </c>
      <c r="U373" s="587">
        <v>0.4</v>
      </c>
      <c r="V373" s="587">
        <v>0.3</v>
      </c>
      <c r="W373" s="587">
        <v>0.14000000000000001</v>
      </c>
      <c r="X373" s="583">
        <v>0</v>
      </c>
      <c r="Y373" s="583">
        <v>0</v>
      </c>
      <c r="Z373" s="583">
        <v>0</v>
      </c>
      <c r="AA373" s="583">
        <v>0</v>
      </c>
      <c r="AB373" s="584">
        <f t="shared" si="125"/>
        <v>11.950000000000003</v>
      </c>
      <c r="AC373" s="1043">
        <f t="shared" si="126"/>
        <v>11.475409836065587</v>
      </c>
      <c r="AD373" s="1043">
        <f t="shared" si="127"/>
        <v>2.5210084033613578</v>
      </c>
      <c r="AE373" s="1043">
        <f t="shared" si="128"/>
        <v>4.3859649122807154</v>
      </c>
      <c r="AF373" s="1043">
        <f t="shared" si="129"/>
        <v>7.5471698113207308</v>
      </c>
      <c r="AG373" s="1043">
        <f t="shared" si="130"/>
        <v>11.578947368421066</v>
      </c>
      <c r="AH373" s="1043">
        <f t="shared" si="131"/>
        <v>25</v>
      </c>
      <c r="AI373" s="1043">
        <f t="shared" si="132"/>
        <v>24.590163934426236</v>
      </c>
      <c r="AJ373" s="1043">
        <f t="shared" si="133"/>
        <v>24.489795918367353</v>
      </c>
      <c r="AK373" s="1043">
        <f t="shared" si="134"/>
        <v>32.432432432432435</v>
      </c>
      <c r="AL373" s="1043">
        <f t="shared" si="135"/>
        <v>42.307692307692292</v>
      </c>
      <c r="AM373" s="1043">
        <f t="shared" si="136"/>
        <v>73.333333333333343</v>
      </c>
      <c r="AN373" s="1043" t="str">
        <f t="shared" si="137"/>
        <v>n/a</v>
      </c>
      <c r="AO373" s="1043">
        <f t="shared" si="138"/>
        <v>-100</v>
      </c>
      <c r="AP373" s="1043">
        <f t="shared" si="139"/>
        <v>-16.07142857142858</v>
      </c>
      <c r="AQ373" s="1043">
        <f t="shared" si="140"/>
        <v>7.6923076923077094</v>
      </c>
      <c r="AR373" s="1043">
        <f t="shared" si="141"/>
        <v>30.000000000000004</v>
      </c>
      <c r="AS373" s="1043">
        <f t="shared" si="142"/>
        <v>33.33333333333335</v>
      </c>
      <c r="AT373" s="1043">
        <f t="shared" si="143"/>
        <v>114.28571428571428</v>
      </c>
      <c r="AU373" s="1043" t="str">
        <f t="shared" si="144"/>
        <v>n/a</v>
      </c>
      <c r="AV373" s="1043" t="str">
        <f t="shared" si="145"/>
        <v>n/a</v>
      </c>
      <c r="AW373" s="1043" t="str">
        <f t="shared" si="146"/>
        <v>n/a</v>
      </c>
      <c r="AX373" s="1043" t="str">
        <f t="shared" si="147"/>
        <v>n/a</v>
      </c>
      <c r="AY373" s="1043">
        <f t="shared" si="148"/>
        <v>19.347167352801641</v>
      </c>
      <c r="AZ373" s="1043">
        <f t="shared" si="149"/>
        <v>42.883414276363062</v>
      </c>
    </row>
    <row r="374" spans="1:52" ht="11.25" customHeight="1" x14ac:dyDescent="0.2">
      <c r="A374" s="468" t="s">
        <v>264</v>
      </c>
      <c r="B374" s="468" t="s">
        <v>265</v>
      </c>
      <c r="C374" s="581">
        <v>3.05</v>
      </c>
      <c r="D374" s="581">
        <v>2.85</v>
      </c>
      <c r="E374" s="581">
        <v>2.65</v>
      </c>
      <c r="F374" s="460">
        <v>2.4500000000000002</v>
      </c>
      <c r="G374" s="586">
        <v>2.25</v>
      </c>
      <c r="H374" s="581">
        <v>2.0499999999999998</v>
      </c>
      <c r="I374" s="581">
        <v>1.88</v>
      </c>
      <c r="J374" s="581">
        <v>1.78</v>
      </c>
      <c r="K374" s="581">
        <v>1.62</v>
      </c>
      <c r="L374" s="888"/>
      <c r="M374" s="581">
        <v>1.46</v>
      </c>
      <c r="N374" s="459">
        <v>1.35</v>
      </c>
      <c r="O374" s="888"/>
      <c r="P374" s="586">
        <v>1.23</v>
      </c>
      <c r="Q374" s="587">
        <v>1.155</v>
      </c>
      <c r="R374" s="587">
        <v>1.125</v>
      </c>
      <c r="S374" s="587">
        <v>1.0900000000000001</v>
      </c>
      <c r="T374" s="587">
        <v>1.05</v>
      </c>
      <c r="U374" s="587">
        <v>1.01</v>
      </c>
      <c r="V374" s="587">
        <v>0.94</v>
      </c>
      <c r="W374" s="587">
        <v>0.83</v>
      </c>
      <c r="X374" s="587">
        <v>0.76</v>
      </c>
      <c r="Y374" s="587">
        <v>0.69</v>
      </c>
      <c r="Z374" s="587">
        <v>0.65</v>
      </c>
      <c r="AA374" s="587">
        <v>0.61</v>
      </c>
      <c r="AB374" s="584">
        <f t="shared" si="125"/>
        <v>34.53</v>
      </c>
      <c r="AC374" s="1043">
        <f t="shared" si="126"/>
        <v>7.0175438596491224</v>
      </c>
      <c r="AD374" s="1043">
        <f t="shared" si="127"/>
        <v>7.547169811320753</v>
      </c>
      <c r="AE374" s="1043">
        <f t="shared" si="128"/>
        <v>8.1632653061224367</v>
      </c>
      <c r="AF374" s="1043">
        <f t="shared" si="129"/>
        <v>8.8888888888889017</v>
      </c>
      <c r="AG374" s="1043">
        <f t="shared" si="130"/>
        <v>9.7560975609756184</v>
      </c>
      <c r="AH374" s="1043">
        <f t="shared" si="131"/>
        <v>9.0425531914893664</v>
      </c>
      <c r="AI374" s="1043">
        <f t="shared" si="132"/>
        <v>5.6179775280898792</v>
      </c>
      <c r="AJ374" s="1043">
        <f t="shared" si="133"/>
        <v>9.8765432098765427</v>
      </c>
      <c r="AK374" s="1043">
        <f t="shared" si="134"/>
        <v>10.95890410958904</v>
      </c>
      <c r="AL374" s="1043">
        <f t="shared" si="135"/>
        <v>8.1481481481481488</v>
      </c>
      <c r="AM374" s="1043">
        <f t="shared" si="136"/>
        <v>9.7560975609756184</v>
      </c>
      <c r="AN374" s="1043">
        <f t="shared" si="137"/>
        <v>6.4935064935064846</v>
      </c>
      <c r="AO374" s="1043">
        <f t="shared" si="138"/>
        <v>2.6666666666666616</v>
      </c>
      <c r="AP374" s="1043">
        <f t="shared" si="139"/>
        <v>3.2110091743119185</v>
      </c>
      <c r="AQ374" s="1043">
        <f t="shared" si="140"/>
        <v>3.8095238095238182</v>
      </c>
      <c r="AR374" s="1043">
        <f t="shared" si="141"/>
        <v>3.9603960396039639</v>
      </c>
      <c r="AS374" s="1043">
        <f t="shared" si="142"/>
        <v>7.4468085106383031</v>
      </c>
      <c r="AT374" s="1043">
        <f t="shared" si="143"/>
        <v>13.25301204819278</v>
      </c>
      <c r="AU374" s="1043">
        <f t="shared" si="144"/>
        <v>9.210526315789469</v>
      </c>
      <c r="AV374" s="1043">
        <f t="shared" si="145"/>
        <v>10.144927536231885</v>
      </c>
      <c r="AW374" s="1043">
        <f t="shared" si="146"/>
        <v>6.153846153846132</v>
      </c>
      <c r="AX374" s="1043">
        <f t="shared" si="147"/>
        <v>6.5573770491803351</v>
      </c>
      <c r="AY374" s="1043">
        <f t="shared" si="148"/>
        <v>7.6218540442098721</v>
      </c>
      <c r="AZ374" s="1043">
        <f t="shared" si="149"/>
        <v>2.6819585966878767</v>
      </c>
    </row>
    <row r="375" spans="1:52" ht="11.25" customHeight="1" x14ac:dyDescent="0.2">
      <c r="A375" s="817" t="s">
        <v>3884</v>
      </c>
      <c r="B375" s="807" t="s">
        <v>3885</v>
      </c>
      <c r="C375" s="950">
        <v>0.54059999999999997</v>
      </c>
      <c r="D375" s="950">
        <v>0.5373</v>
      </c>
      <c r="E375" s="950">
        <v>0.5343</v>
      </c>
      <c r="F375" s="811">
        <v>0.53190000000000004</v>
      </c>
      <c r="G375" s="807">
        <v>0.52380000000000004</v>
      </c>
      <c r="H375" s="803">
        <v>0.49530000000000002</v>
      </c>
      <c r="I375" s="803">
        <v>0.46500000000000002</v>
      </c>
      <c r="J375" s="897">
        <v>0.36</v>
      </c>
      <c r="K375" s="803">
        <v>1.49</v>
      </c>
      <c r="L375" s="803"/>
      <c r="M375" s="463">
        <v>0</v>
      </c>
      <c r="N375" s="585">
        <v>0</v>
      </c>
      <c r="O375" s="888"/>
      <c r="P375" s="582">
        <v>0</v>
      </c>
      <c r="Q375" s="582">
        <v>0</v>
      </c>
      <c r="R375" s="583">
        <v>0</v>
      </c>
      <c r="S375" s="583">
        <v>0</v>
      </c>
      <c r="T375" s="583">
        <v>0</v>
      </c>
      <c r="U375" s="583">
        <v>0</v>
      </c>
      <c r="V375" s="583">
        <v>0</v>
      </c>
      <c r="W375" s="583">
        <v>0</v>
      </c>
      <c r="X375" s="583">
        <v>0</v>
      </c>
      <c r="Y375" s="583">
        <v>0</v>
      </c>
      <c r="Z375" s="583">
        <v>0</v>
      </c>
      <c r="AA375" s="583">
        <v>0</v>
      </c>
      <c r="AB375" s="584">
        <f t="shared" si="125"/>
        <v>5.4781999999999993</v>
      </c>
      <c r="AC375" s="1043">
        <f t="shared" si="126"/>
        <v>0.61418202121719112</v>
      </c>
      <c r="AD375" s="1043">
        <f t="shared" si="127"/>
        <v>0.56148231330712672</v>
      </c>
      <c r="AE375" s="1043">
        <f t="shared" si="128"/>
        <v>0.45121263395373479</v>
      </c>
      <c r="AF375" s="1043">
        <f t="shared" si="129"/>
        <v>1.5463917525773141</v>
      </c>
      <c r="AG375" s="1043">
        <f t="shared" si="130"/>
        <v>5.754088431253801</v>
      </c>
      <c r="AH375" s="1043">
        <f t="shared" si="131"/>
        <v>6.5161290322580667</v>
      </c>
      <c r="AI375" s="1043">
        <f t="shared" si="132"/>
        <v>29.166666666666675</v>
      </c>
      <c r="AJ375" s="1043">
        <f t="shared" si="133"/>
        <v>-75.838926174496649</v>
      </c>
      <c r="AK375" s="1043" t="str">
        <f t="shared" si="134"/>
        <v>n/a</v>
      </c>
      <c r="AL375" s="1043" t="str">
        <f t="shared" si="135"/>
        <v>n/a</v>
      </c>
      <c r="AM375" s="1043" t="str">
        <f t="shared" si="136"/>
        <v>n/a</v>
      </c>
      <c r="AN375" s="1043" t="str">
        <f t="shared" si="137"/>
        <v>n/a</v>
      </c>
      <c r="AO375" s="1043" t="str">
        <f t="shared" si="138"/>
        <v>n/a</v>
      </c>
      <c r="AP375" s="1043" t="str">
        <f t="shared" si="139"/>
        <v>n/a</v>
      </c>
      <c r="AQ375" s="1043" t="str">
        <f t="shared" si="140"/>
        <v>n/a</v>
      </c>
      <c r="AR375" s="1043" t="str">
        <f t="shared" si="141"/>
        <v>n/a</v>
      </c>
      <c r="AS375" s="1043" t="str">
        <f t="shared" si="142"/>
        <v>n/a</v>
      </c>
      <c r="AT375" s="1043" t="str">
        <f t="shared" si="143"/>
        <v>n/a</v>
      </c>
      <c r="AU375" s="1043" t="str">
        <f t="shared" si="144"/>
        <v>n/a</v>
      </c>
      <c r="AV375" s="1043" t="str">
        <f t="shared" si="145"/>
        <v>n/a</v>
      </c>
      <c r="AW375" s="1043" t="str">
        <f t="shared" si="146"/>
        <v>n/a</v>
      </c>
      <c r="AX375" s="1043" t="str">
        <f t="shared" si="147"/>
        <v>n/a</v>
      </c>
      <c r="AY375" s="1043">
        <f t="shared" si="148"/>
        <v>-3.9035966654078429</v>
      </c>
      <c r="AZ375" s="1043">
        <f t="shared" si="149"/>
        <v>30.610897932907765</v>
      </c>
    </row>
    <row r="376" spans="1:52" ht="11.25" customHeight="1" x14ac:dyDescent="0.2">
      <c r="A376" s="820" t="s">
        <v>644</v>
      </c>
      <c r="B376" s="820" t="s">
        <v>645</v>
      </c>
      <c r="C376" s="581">
        <v>0.76200000000000001</v>
      </c>
      <c r="D376" s="581">
        <v>0.72562358276643979</v>
      </c>
      <c r="E376" s="581">
        <v>0.69107007882518068</v>
      </c>
      <c r="F376" s="460">
        <v>0.65816197983350533</v>
      </c>
      <c r="G376" s="460">
        <v>0.59697231730930178</v>
      </c>
      <c r="H376" s="581">
        <v>0.59697231730930178</v>
      </c>
      <c r="I376" s="581">
        <v>0.54011781089889221</v>
      </c>
      <c r="J376" s="581">
        <v>0.51439791514180211</v>
      </c>
      <c r="K376" s="581">
        <v>0.48989633023636359</v>
      </c>
      <c r="L376" s="888">
        <v>0</v>
      </c>
      <c r="M376" s="581">
        <v>0.46658598260809553</v>
      </c>
      <c r="N376" s="459">
        <v>0.44435857795907358</v>
      </c>
      <c r="O376" s="888">
        <v>0</v>
      </c>
      <c r="P376" s="472">
        <v>0.42318704271481627</v>
      </c>
      <c r="Q376" s="472">
        <v>0.40304430330084251</v>
      </c>
      <c r="R376" s="587">
        <v>0.38384913899370893</v>
      </c>
      <c r="S376" s="587">
        <v>0.36557447621893435</v>
      </c>
      <c r="T376" s="587">
        <v>0.31150854798008293</v>
      </c>
      <c r="U376" s="587">
        <v>0.2966722291644141</v>
      </c>
      <c r="V376" s="587">
        <v>0.28256689685973624</v>
      </c>
      <c r="W376" s="587">
        <v>0.2611923098068703</v>
      </c>
      <c r="X376" s="587">
        <v>0.22990879449390442</v>
      </c>
      <c r="Y376" s="583">
        <v>0.21537028499752817</v>
      </c>
      <c r="Z376" s="583">
        <v>0.21536243985435288</v>
      </c>
      <c r="AA376" s="583">
        <v>0.21536243985435288</v>
      </c>
      <c r="AB376" s="584">
        <f t="shared" si="125"/>
        <v>10.0897557971275</v>
      </c>
      <c r="AC376" s="1043">
        <f t="shared" si="126"/>
        <v>5.0131250000000183</v>
      </c>
      <c r="AD376" s="1043">
        <f t="shared" si="127"/>
        <v>5.0000000000000044</v>
      </c>
      <c r="AE376" s="1043">
        <f t="shared" si="128"/>
        <v>5.0000000000000044</v>
      </c>
      <c r="AF376" s="1043">
        <f t="shared" si="129"/>
        <v>10.250000000000025</v>
      </c>
      <c r="AG376" s="1043">
        <f t="shared" si="130"/>
        <v>0</v>
      </c>
      <c r="AH376" s="1043">
        <f t="shared" si="131"/>
        <v>10.526315789473649</v>
      </c>
      <c r="AI376" s="1043">
        <f t="shared" si="132"/>
        <v>5.0000000000000044</v>
      </c>
      <c r="AJ376" s="1043">
        <f t="shared" si="133"/>
        <v>5.0013815971262865</v>
      </c>
      <c r="AK376" s="1043">
        <f t="shared" si="134"/>
        <v>4.9959382615759829</v>
      </c>
      <c r="AL376" s="1043">
        <f t="shared" si="135"/>
        <v>5.0021324559799796</v>
      </c>
      <c r="AM376" s="1043">
        <f t="shared" si="136"/>
        <v>5.0028788945045033</v>
      </c>
      <c r="AN376" s="1043">
        <f t="shared" si="137"/>
        <v>4.9976489554645065</v>
      </c>
      <c r="AO376" s="1043">
        <f t="shared" si="138"/>
        <v>5.000705318098464</v>
      </c>
      <c r="AP376" s="1043">
        <f t="shared" si="139"/>
        <v>4.9988891357476195</v>
      </c>
      <c r="AQ376" s="1043">
        <f t="shared" si="140"/>
        <v>17.356162002433486</v>
      </c>
      <c r="AR376" s="1043">
        <f t="shared" si="141"/>
        <v>5.0009125752874528</v>
      </c>
      <c r="AS376" s="1043">
        <f t="shared" si="142"/>
        <v>4.9918558972884997</v>
      </c>
      <c r="AT376" s="1043">
        <f t="shared" si="143"/>
        <v>8.1834672194869071</v>
      </c>
      <c r="AU376" s="1043">
        <f t="shared" si="144"/>
        <v>13.606924163918976</v>
      </c>
      <c r="AV376" s="1043">
        <f t="shared" si="145"/>
        <v>6.7504714016342282</v>
      </c>
      <c r="AW376" s="1043">
        <f t="shared" si="146"/>
        <v>3.6427629537483242E-3</v>
      </c>
      <c r="AX376" s="1043">
        <f t="shared" si="147"/>
        <v>0</v>
      </c>
      <c r="AY376" s="1043">
        <f t="shared" si="148"/>
        <v>5.9855659741351985</v>
      </c>
      <c r="AZ376" s="1043">
        <f t="shared" si="149"/>
        <v>4.0920919092221322</v>
      </c>
    </row>
    <row r="377" spans="1:52" ht="11.25" customHeight="1" x14ac:dyDescent="0.2">
      <c r="A377" s="820" t="s">
        <v>1342</v>
      </c>
      <c r="B377" s="820" t="s">
        <v>1343</v>
      </c>
      <c r="C377" s="581">
        <v>0.53</v>
      </c>
      <c r="D377" s="581">
        <v>0.5</v>
      </c>
      <c r="E377" s="581">
        <v>0.49</v>
      </c>
      <c r="F377" s="460">
        <v>0.44500000000000001</v>
      </c>
      <c r="G377" s="460">
        <v>0.39500000000000002</v>
      </c>
      <c r="H377" s="581">
        <v>0.37</v>
      </c>
      <c r="I377" s="581">
        <v>0.33</v>
      </c>
      <c r="J377" s="581">
        <v>0.29286000000000001</v>
      </c>
      <c r="K377" s="581">
        <v>0.27143999999999996</v>
      </c>
      <c r="L377" s="888"/>
      <c r="M377" s="581">
        <v>0.23537</v>
      </c>
      <c r="N377" s="459">
        <v>0.21502599999999999</v>
      </c>
      <c r="O377" s="888"/>
      <c r="P377" s="582">
        <v>0.18140000000000001</v>
      </c>
      <c r="Q377" s="582">
        <v>0.25913999999999998</v>
      </c>
      <c r="R377" s="587">
        <v>0.34551999999999999</v>
      </c>
      <c r="S377" s="587">
        <v>0.32907999999999998</v>
      </c>
      <c r="T377" s="587">
        <v>0.31731999999999999</v>
      </c>
      <c r="U377" s="583">
        <v>0.31340000000000001</v>
      </c>
      <c r="V377" s="587">
        <v>0.31340000000000001</v>
      </c>
      <c r="W377" s="587">
        <v>0.29474999999999996</v>
      </c>
      <c r="X377" s="587">
        <v>0.26632</v>
      </c>
      <c r="Y377" s="587">
        <v>0.23315000000000002</v>
      </c>
      <c r="Z377" s="587">
        <v>0.15082000000000001</v>
      </c>
      <c r="AA377" s="583">
        <v>0</v>
      </c>
      <c r="AB377" s="584">
        <f t="shared" si="125"/>
        <v>7.078996000000001</v>
      </c>
      <c r="AC377" s="1043">
        <f t="shared" si="126"/>
        <v>6.0000000000000053</v>
      </c>
      <c r="AD377" s="1043">
        <f t="shared" si="127"/>
        <v>2.0408163265306145</v>
      </c>
      <c r="AE377" s="1043">
        <f t="shared" si="128"/>
        <v>10.1123595505618</v>
      </c>
      <c r="AF377" s="1043">
        <f t="shared" si="129"/>
        <v>12.658227848101266</v>
      </c>
      <c r="AG377" s="1043">
        <f t="shared" si="130"/>
        <v>6.7567567567567544</v>
      </c>
      <c r="AH377" s="1043">
        <f t="shared" si="131"/>
        <v>12.12121212121211</v>
      </c>
      <c r="AI377" s="1043">
        <f t="shared" si="132"/>
        <v>12.681827494365905</v>
      </c>
      <c r="AJ377" s="1043">
        <f t="shared" si="133"/>
        <v>7.8912466843501505</v>
      </c>
      <c r="AK377" s="1043">
        <f t="shared" si="134"/>
        <v>15.32480774950078</v>
      </c>
      <c r="AL377" s="1043">
        <f t="shared" si="135"/>
        <v>9.4611814385237238</v>
      </c>
      <c r="AM377" s="1043">
        <f t="shared" si="136"/>
        <v>18.536934950385884</v>
      </c>
      <c r="AN377" s="1043">
        <f t="shared" si="137"/>
        <v>-29.999228216408113</v>
      </c>
      <c r="AO377" s="1043">
        <f t="shared" si="138"/>
        <v>-25</v>
      </c>
      <c r="AP377" s="1043">
        <f t="shared" si="139"/>
        <v>4.995745715327593</v>
      </c>
      <c r="AQ377" s="1043">
        <f t="shared" si="140"/>
        <v>3.7060380688264116</v>
      </c>
      <c r="AR377" s="1043">
        <f t="shared" si="141"/>
        <v>1.2507977026164685</v>
      </c>
      <c r="AS377" s="1043">
        <f t="shared" si="142"/>
        <v>0</v>
      </c>
      <c r="AT377" s="1043">
        <f t="shared" si="143"/>
        <v>6.3273960983884825</v>
      </c>
      <c r="AU377" s="1043">
        <f t="shared" si="144"/>
        <v>10.675127665965745</v>
      </c>
      <c r="AV377" s="1043">
        <f t="shared" si="145"/>
        <v>14.226892558438763</v>
      </c>
      <c r="AW377" s="1043">
        <f t="shared" si="146"/>
        <v>54.588250895106746</v>
      </c>
      <c r="AX377" s="1043" t="str">
        <f t="shared" si="147"/>
        <v>n/a</v>
      </c>
      <c r="AY377" s="1043">
        <f t="shared" si="148"/>
        <v>7.3503043527881466</v>
      </c>
      <c r="AZ377" s="1043">
        <f t="shared" si="149"/>
        <v>16.051845715206742</v>
      </c>
    </row>
    <row r="378" spans="1:52" ht="11.25" customHeight="1" x14ac:dyDescent="0.2">
      <c r="A378" s="1033" t="s">
        <v>4475</v>
      </c>
      <c r="B378" s="468" t="s">
        <v>4476</v>
      </c>
      <c r="C378" s="581">
        <v>3.45</v>
      </c>
      <c r="D378" s="581">
        <v>2.8</v>
      </c>
      <c r="E378" s="581">
        <v>2.5499999999999998</v>
      </c>
      <c r="F378" s="460">
        <v>2.35</v>
      </c>
      <c r="G378" s="471">
        <v>2.0499999999999998</v>
      </c>
      <c r="H378" s="581">
        <v>1.1000000000000001</v>
      </c>
      <c r="I378" s="498">
        <v>0</v>
      </c>
      <c r="J378" s="498">
        <v>0</v>
      </c>
      <c r="K378" s="498">
        <v>0</v>
      </c>
      <c r="L378" s="897"/>
      <c r="M378" s="498">
        <v>0</v>
      </c>
      <c r="N378" s="501">
        <v>0</v>
      </c>
      <c r="O378" s="897"/>
      <c r="P378" s="985">
        <v>0</v>
      </c>
      <c r="Q378" s="985">
        <v>0</v>
      </c>
      <c r="R378" s="499">
        <v>0</v>
      </c>
      <c r="S378" s="499">
        <v>0</v>
      </c>
      <c r="T378" s="499">
        <v>0</v>
      </c>
      <c r="U378" s="499">
        <v>0</v>
      </c>
      <c r="V378" s="499">
        <v>0</v>
      </c>
      <c r="W378" s="499">
        <v>0</v>
      </c>
      <c r="X378" s="499">
        <v>0</v>
      </c>
      <c r="Y378" s="499">
        <v>0</v>
      </c>
      <c r="Z378" s="499">
        <v>0</v>
      </c>
      <c r="AA378" s="499">
        <v>0</v>
      </c>
      <c r="AB378" s="584">
        <f t="shared" si="125"/>
        <v>14.299999999999999</v>
      </c>
      <c r="AC378" s="1043">
        <f t="shared" si="126"/>
        <v>23.214285714285722</v>
      </c>
      <c r="AD378" s="1043">
        <f t="shared" si="127"/>
        <v>9.8039215686274606</v>
      </c>
      <c r="AE378" s="1043">
        <f t="shared" si="128"/>
        <v>8.5106382978723296</v>
      </c>
      <c r="AF378" s="1043">
        <f t="shared" si="129"/>
        <v>14.634146341463428</v>
      </c>
      <c r="AG378" s="1043">
        <f t="shared" si="130"/>
        <v>86.363636363636331</v>
      </c>
      <c r="AH378" s="1043" t="str">
        <f t="shared" si="131"/>
        <v>n/a</v>
      </c>
      <c r="AI378" s="1043" t="str">
        <f t="shared" si="132"/>
        <v>n/a</v>
      </c>
      <c r="AJ378" s="1043" t="str">
        <f t="shared" si="133"/>
        <v>n/a</v>
      </c>
      <c r="AK378" s="1043" t="str">
        <f t="shared" si="134"/>
        <v>n/a</v>
      </c>
      <c r="AL378" s="1043" t="str">
        <f t="shared" si="135"/>
        <v>n/a</v>
      </c>
      <c r="AM378" s="1043" t="str">
        <f t="shared" si="136"/>
        <v>n/a</v>
      </c>
      <c r="AN378" s="1043" t="str">
        <f t="shared" si="137"/>
        <v>n/a</v>
      </c>
      <c r="AO378" s="1043" t="str">
        <f t="shared" si="138"/>
        <v>n/a</v>
      </c>
      <c r="AP378" s="1043" t="str">
        <f t="shared" si="139"/>
        <v>n/a</v>
      </c>
      <c r="AQ378" s="1043" t="str">
        <f t="shared" si="140"/>
        <v>n/a</v>
      </c>
      <c r="AR378" s="1043" t="str">
        <f t="shared" si="141"/>
        <v>n/a</v>
      </c>
      <c r="AS378" s="1043" t="str">
        <f t="shared" si="142"/>
        <v>n/a</v>
      </c>
      <c r="AT378" s="1043" t="str">
        <f t="shared" si="143"/>
        <v>n/a</v>
      </c>
      <c r="AU378" s="1043" t="str">
        <f t="shared" si="144"/>
        <v>n/a</v>
      </c>
      <c r="AV378" s="1043" t="str">
        <f t="shared" si="145"/>
        <v>n/a</v>
      </c>
      <c r="AW378" s="1043" t="str">
        <f t="shared" si="146"/>
        <v>n/a</v>
      </c>
      <c r="AX378" s="1043" t="str">
        <f t="shared" si="147"/>
        <v>n/a</v>
      </c>
      <c r="AY378" s="1043">
        <f t="shared" si="148"/>
        <v>28.505325657177053</v>
      </c>
      <c r="AZ378" s="1043">
        <f t="shared" si="149"/>
        <v>32.853914814564696</v>
      </c>
    </row>
    <row r="379" spans="1:52" ht="11.25" customHeight="1" x14ac:dyDescent="0.2">
      <c r="A379" s="509" t="s">
        <v>2391</v>
      </c>
      <c r="B379" s="820" t="s">
        <v>2392</v>
      </c>
      <c r="C379" s="581">
        <v>0.77</v>
      </c>
      <c r="D379" s="581">
        <v>0.73</v>
      </c>
      <c r="E379" s="581">
        <v>0.69000000000000006</v>
      </c>
      <c r="F379" s="460">
        <v>0.65</v>
      </c>
      <c r="G379" s="480">
        <v>0.64</v>
      </c>
      <c r="H379" s="498">
        <v>0.64</v>
      </c>
      <c r="I379" s="498">
        <v>0.64</v>
      </c>
      <c r="J379" s="498">
        <v>0.64</v>
      </c>
      <c r="K379" s="498">
        <v>0.64</v>
      </c>
      <c r="L379" s="1004"/>
      <c r="M379" s="498">
        <v>0.64</v>
      </c>
      <c r="N379" s="501">
        <v>0.64</v>
      </c>
      <c r="O379" s="1004"/>
      <c r="P379" s="985">
        <v>0.64</v>
      </c>
      <c r="Q379" s="985">
        <v>0.64</v>
      </c>
      <c r="R379" s="587">
        <v>0.64</v>
      </c>
      <c r="S379" s="587">
        <v>0.62</v>
      </c>
      <c r="T379" s="587">
        <v>0.6</v>
      </c>
      <c r="U379" s="587">
        <v>0.57999999999999996</v>
      </c>
      <c r="V379" s="587">
        <v>0.55750000000000011</v>
      </c>
      <c r="W379" s="587">
        <v>0.53125</v>
      </c>
      <c r="X379" s="587">
        <v>0.50624999999999998</v>
      </c>
      <c r="Y379" s="499">
        <v>0.45</v>
      </c>
      <c r="Z379" s="587">
        <v>0.6</v>
      </c>
      <c r="AA379" s="587">
        <v>0</v>
      </c>
      <c r="AB379" s="584">
        <f t="shared" si="125"/>
        <v>13.684999999999995</v>
      </c>
      <c r="AC379" s="1043">
        <f t="shared" si="126"/>
        <v>5.4794520547945202</v>
      </c>
      <c r="AD379" s="1043">
        <f t="shared" si="127"/>
        <v>5.7971014492753437</v>
      </c>
      <c r="AE379" s="1043">
        <f t="shared" si="128"/>
        <v>6.1538461538461542</v>
      </c>
      <c r="AF379" s="1043">
        <f t="shared" si="129"/>
        <v>1.5625</v>
      </c>
      <c r="AG379" s="1043">
        <f t="shared" si="130"/>
        <v>0</v>
      </c>
      <c r="AH379" s="1043">
        <f t="shared" si="131"/>
        <v>0</v>
      </c>
      <c r="AI379" s="1043">
        <f t="shared" si="132"/>
        <v>0</v>
      </c>
      <c r="AJ379" s="1043">
        <f t="shared" si="133"/>
        <v>0</v>
      </c>
      <c r="AK379" s="1043">
        <f t="shared" si="134"/>
        <v>0</v>
      </c>
      <c r="AL379" s="1043">
        <f t="shared" si="135"/>
        <v>0</v>
      </c>
      <c r="AM379" s="1043">
        <f t="shared" si="136"/>
        <v>0</v>
      </c>
      <c r="AN379" s="1043">
        <f t="shared" si="137"/>
        <v>0</v>
      </c>
      <c r="AO379" s="1043">
        <f t="shared" si="138"/>
        <v>0</v>
      </c>
      <c r="AP379" s="1043">
        <f t="shared" si="139"/>
        <v>3.2258064516129004</v>
      </c>
      <c r="AQ379" s="1043">
        <f t="shared" si="140"/>
        <v>3.3333333333333437</v>
      </c>
      <c r="AR379" s="1043">
        <f t="shared" si="141"/>
        <v>3.4482758620689724</v>
      </c>
      <c r="AS379" s="1043">
        <f t="shared" si="142"/>
        <v>4.0358744394618506</v>
      </c>
      <c r="AT379" s="1043">
        <f t="shared" si="143"/>
        <v>4.9411764705882488</v>
      </c>
      <c r="AU379" s="1043">
        <f t="shared" si="144"/>
        <v>4.9382716049382713</v>
      </c>
      <c r="AV379" s="1043">
        <f t="shared" si="145"/>
        <v>12.5</v>
      </c>
      <c r="AW379" s="1043">
        <f t="shared" si="146"/>
        <v>-25</v>
      </c>
      <c r="AX379" s="1043" t="str">
        <f t="shared" si="147"/>
        <v>n/a</v>
      </c>
      <c r="AY379" s="1043">
        <f t="shared" si="148"/>
        <v>1.4483637057104572</v>
      </c>
      <c r="AZ379" s="1043">
        <f t="shared" si="149"/>
        <v>6.8543295861405209</v>
      </c>
    </row>
    <row r="380" spans="1:52" ht="11.25" customHeight="1" x14ac:dyDescent="0.2">
      <c r="A380" s="820" t="s">
        <v>649</v>
      </c>
      <c r="B380" s="820" t="s">
        <v>650</v>
      </c>
      <c r="C380" s="581">
        <v>2.04</v>
      </c>
      <c r="D380" s="581">
        <v>1.96</v>
      </c>
      <c r="E380" s="581">
        <v>1.88</v>
      </c>
      <c r="F380" s="460">
        <v>1.56</v>
      </c>
      <c r="G380" s="586">
        <v>1.4</v>
      </c>
      <c r="H380" s="581">
        <v>1.28</v>
      </c>
      <c r="I380" s="581">
        <v>1.1599999999999999</v>
      </c>
      <c r="J380" s="581">
        <v>0.92</v>
      </c>
      <c r="K380" s="581">
        <v>0.8</v>
      </c>
      <c r="L380" s="888" t="s">
        <v>89</v>
      </c>
      <c r="M380" s="581">
        <v>0.68</v>
      </c>
      <c r="N380" s="459">
        <v>0.62</v>
      </c>
      <c r="O380" s="888"/>
      <c r="P380" s="472">
        <v>0.56000000000000005</v>
      </c>
      <c r="Q380" s="472">
        <v>0.54</v>
      </c>
      <c r="R380" s="587">
        <v>0.5</v>
      </c>
      <c r="S380" s="587">
        <v>0.44</v>
      </c>
      <c r="T380" s="587">
        <v>0.38</v>
      </c>
      <c r="U380" s="587">
        <v>0.36</v>
      </c>
      <c r="V380" s="587">
        <v>0.33500000000000002</v>
      </c>
      <c r="W380" s="587">
        <v>0.32</v>
      </c>
      <c r="X380" s="587">
        <v>0.3</v>
      </c>
      <c r="Y380" s="587">
        <v>0.29499999999999998</v>
      </c>
      <c r="Z380" s="587">
        <v>0.28000000000000003</v>
      </c>
      <c r="AA380" s="587">
        <v>0.24</v>
      </c>
      <c r="AB380" s="584">
        <f t="shared" si="125"/>
        <v>18.850000000000001</v>
      </c>
      <c r="AC380" s="1043">
        <f t="shared" si="126"/>
        <v>4.081632653061229</v>
      </c>
      <c r="AD380" s="1043">
        <f t="shared" si="127"/>
        <v>4.2553191489361764</v>
      </c>
      <c r="AE380" s="1043">
        <f t="shared" si="128"/>
        <v>20.512820512820507</v>
      </c>
      <c r="AF380" s="1043">
        <f t="shared" si="129"/>
        <v>11.428571428571432</v>
      </c>
      <c r="AG380" s="1043">
        <f t="shared" si="130"/>
        <v>9.375</v>
      </c>
      <c r="AH380" s="1043">
        <f t="shared" si="131"/>
        <v>10.344827586206918</v>
      </c>
      <c r="AI380" s="1043">
        <f t="shared" si="132"/>
        <v>26.086956521739111</v>
      </c>
      <c r="AJ380" s="1043">
        <f t="shared" si="133"/>
        <v>14.999999999999991</v>
      </c>
      <c r="AK380" s="1043">
        <f t="shared" si="134"/>
        <v>17.647058823529417</v>
      </c>
      <c r="AL380" s="1043">
        <f t="shared" si="135"/>
        <v>9.6774193548387224</v>
      </c>
      <c r="AM380" s="1043">
        <f t="shared" si="136"/>
        <v>10.714285714285698</v>
      </c>
      <c r="AN380" s="1043">
        <f t="shared" si="137"/>
        <v>3.7037037037036979</v>
      </c>
      <c r="AO380" s="1043">
        <f t="shared" si="138"/>
        <v>8.0000000000000071</v>
      </c>
      <c r="AP380" s="1043">
        <f t="shared" si="139"/>
        <v>13.636363636363647</v>
      </c>
      <c r="AQ380" s="1043">
        <f t="shared" si="140"/>
        <v>15.789473684210531</v>
      </c>
      <c r="AR380" s="1043">
        <f t="shared" si="141"/>
        <v>5.555555555555558</v>
      </c>
      <c r="AS380" s="1043">
        <f t="shared" si="142"/>
        <v>7.4626865671641784</v>
      </c>
      <c r="AT380" s="1043">
        <f t="shared" si="143"/>
        <v>4.6875</v>
      </c>
      <c r="AU380" s="1043">
        <f t="shared" si="144"/>
        <v>6.6666666666666652</v>
      </c>
      <c r="AV380" s="1043">
        <f t="shared" si="145"/>
        <v>1.6949152542372836</v>
      </c>
      <c r="AW380" s="1043">
        <f t="shared" si="146"/>
        <v>5.3571428571428381</v>
      </c>
      <c r="AX380" s="1043">
        <f t="shared" si="147"/>
        <v>16.666666666666675</v>
      </c>
      <c r="AY380" s="1043">
        <f t="shared" si="148"/>
        <v>10.379298469804558</v>
      </c>
      <c r="AZ380" s="1043">
        <f t="shared" si="149"/>
        <v>6.2171013702453219</v>
      </c>
    </row>
    <row r="381" spans="1:52" ht="11.25" customHeight="1" x14ac:dyDescent="0.2">
      <c r="A381" s="805" t="s">
        <v>266</v>
      </c>
      <c r="B381" s="805" t="s">
        <v>267</v>
      </c>
      <c r="C381" s="581">
        <v>1.64</v>
      </c>
      <c r="D381" s="581">
        <v>1.6</v>
      </c>
      <c r="E381" s="581">
        <v>1.56</v>
      </c>
      <c r="F381" s="460">
        <v>1.48</v>
      </c>
      <c r="G381" s="454">
        <v>1.4</v>
      </c>
      <c r="H381" s="581">
        <v>1.32</v>
      </c>
      <c r="I381" s="581">
        <v>1.25</v>
      </c>
      <c r="J381" s="581">
        <v>1.21</v>
      </c>
      <c r="K381" s="581">
        <v>1.17</v>
      </c>
      <c r="L381" s="888"/>
      <c r="M381" s="581">
        <v>1.1299999999999999</v>
      </c>
      <c r="N381" s="459">
        <v>1.0900000000000001</v>
      </c>
      <c r="O381" s="888"/>
      <c r="P381" s="472">
        <v>1.05</v>
      </c>
      <c r="Q381" s="472">
        <v>1.01</v>
      </c>
      <c r="R381" s="587">
        <v>1</v>
      </c>
      <c r="S381" s="587">
        <v>0.7</v>
      </c>
      <c r="T381" s="587">
        <v>0.68</v>
      </c>
      <c r="U381" s="587">
        <v>0.62</v>
      </c>
      <c r="V381" s="587">
        <v>0.56999999999999995</v>
      </c>
      <c r="W381" s="587">
        <v>0.53</v>
      </c>
      <c r="X381" s="587">
        <v>0.49</v>
      </c>
      <c r="Y381" s="587">
        <v>0.47</v>
      </c>
      <c r="Z381" s="587">
        <v>0.4</v>
      </c>
      <c r="AA381" s="587">
        <v>0.35</v>
      </c>
      <c r="AB381" s="584">
        <f t="shared" si="125"/>
        <v>22.720000000000002</v>
      </c>
      <c r="AC381" s="1043">
        <f t="shared" si="126"/>
        <v>2.4999999999999911</v>
      </c>
      <c r="AD381" s="1043">
        <f t="shared" si="127"/>
        <v>2.5641025641025772</v>
      </c>
      <c r="AE381" s="1043">
        <f t="shared" si="128"/>
        <v>5.4054054054054168</v>
      </c>
      <c r="AF381" s="1043">
        <f t="shared" si="129"/>
        <v>5.7142857142857162</v>
      </c>
      <c r="AG381" s="1043">
        <f t="shared" si="130"/>
        <v>6.0606060606060552</v>
      </c>
      <c r="AH381" s="1043">
        <f t="shared" si="131"/>
        <v>5.600000000000005</v>
      </c>
      <c r="AI381" s="1043">
        <f t="shared" si="132"/>
        <v>3.3057851239669533</v>
      </c>
      <c r="AJ381" s="1043">
        <f t="shared" si="133"/>
        <v>3.4188034188034289</v>
      </c>
      <c r="AK381" s="1043">
        <f t="shared" si="134"/>
        <v>3.539823008849563</v>
      </c>
      <c r="AL381" s="1043">
        <f t="shared" si="135"/>
        <v>3.6697247706421798</v>
      </c>
      <c r="AM381" s="1043">
        <f t="shared" si="136"/>
        <v>3.8095238095238182</v>
      </c>
      <c r="AN381" s="1043">
        <f t="shared" si="137"/>
        <v>3.9603960396039639</v>
      </c>
      <c r="AO381" s="1043">
        <f t="shared" si="138"/>
        <v>1.0000000000000009</v>
      </c>
      <c r="AP381" s="1043">
        <f t="shared" si="139"/>
        <v>42.857142857142861</v>
      </c>
      <c r="AQ381" s="1043">
        <f t="shared" si="140"/>
        <v>2.9411764705882248</v>
      </c>
      <c r="AR381" s="1043">
        <f t="shared" si="141"/>
        <v>9.6774193548387224</v>
      </c>
      <c r="AS381" s="1043">
        <f t="shared" si="142"/>
        <v>8.7719298245614077</v>
      </c>
      <c r="AT381" s="1043">
        <f t="shared" si="143"/>
        <v>7.5471698113207308</v>
      </c>
      <c r="AU381" s="1043">
        <f t="shared" si="144"/>
        <v>8.163265306122458</v>
      </c>
      <c r="AV381" s="1043">
        <f t="shared" si="145"/>
        <v>4.2553191489361764</v>
      </c>
      <c r="AW381" s="1043">
        <f t="shared" si="146"/>
        <v>17.499999999999982</v>
      </c>
      <c r="AX381" s="1043">
        <f t="shared" si="147"/>
        <v>14.285714285714302</v>
      </c>
      <c r="AY381" s="1043">
        <f t="shared" si="148"/>
        <v>7.5703451352279334</v>
      </c>
      <c r="AZ381" s="1043">
        <f t="shared" si="149"/>
        <v>8.809620285776715</v>
      </c>
    </row>
    <row r="382" spans="1:52" ht="11.25" customHeight="1" x14ac:dyDescent="0.2">
      <c r="A382" s="820" t="s">
        <v>1370</v>
      </c>
      <c r="B382" s="820" t="s">
        <v>1371</v>
      </c>
      <c r="C382" s="581">
        <v>2.02</v>
      </c>
      <c r="D382" s="581">
        <v>1.92</v>
      </c>
      <c r="E382" s="581">
        <v>1.82</v>
      </c>
      <c r="F382" s="460">
        <v>1.6</v>
      </c>
      <c r="G382" s="460">
        <v>1.4</v>
      </c>
      <c r="H382" s="581">
        <v>1.24</v>
      </c>
      <c r="I382" s="581">
        <v>1.08</v>
      </c>
      <c r="J382" s="581">
        <v>0.94</v>
      </c>
      <c r="K382" s="581">
        <v>0.84</v>
      </c>
      <c r="L382" s="888"/>
      <c r="M382" s="581">
        <v>0.76</v>
      </c>
      <c r="N382" s="459">
        <v>0.66</v>
      </c>
      <c r="O382" s="888"/>
      <c r="P382" s="472">
        <v>0.15</v>
      </c>
      <c r="Q382" s="582">
        <v>0</v>
      </c>
      <c r="R382" s="583">
        <v>0</v>
      </c>
      <c r="S382" s="583">
        <v>0</v>
      </c>
      <c r="T382" s="583">
        <v>0</v>
      </c>
      <c r="U382" s="583">
        <v>0</v>
      </c>
      <c r="V382" s="583">
        <v>0</v>
      </c>
      <c r="W382" s="583">
        <v>0</v>
      </c>
      <c r="X382" s="583">
        <v>0</v>
      </c>
      <c r="Y382" s="583">
        <v>0</v>
      </c>
      <c r="Z382" s="583">
        <v>0</v>
      </c>
      <c r="AA382" s="583">
        <v>0</v>
      </c>
      <c r="AB382" s="584">
        <f t="shared" si="125"/>
        <v>14.43</v>
      </c>
      <c r="AC382" s="1043">
        <f t="shared" si="126"/>
        <v>5.2083333333333481</v>
      </c>
      <c r="AD382" s="1043">
        <f t="shared" si="127"/>
        <v>5.4945054945054972</v>
      </c>
      <c r="AE382" s="1043">
        <f t="shared" si="128"/>
        <v>13.749999999999996</v>
      </c>
      <c r="AF382" s="1043">
        <f t="shared" si="129"/>
        <v>14.285714285714302</v>
      </c>
      <c r="AG382" s="1043">
        <f t="shared" si="130"/>
        <v>12.903225806451601</v>
      </c>
      <c r="AH382" s="1043">
        <f t="shared" si="131"/>
        <v>14.814814814814813</v>
      </c>
      <c r="AI382" s="1043">
        <f t="shared" si="132"/>
        <v>14.893617021276606</v>
      </c>
      <c r="AJ382" s="1043">
        <f t="shared" si="133"/>
        <v>11.904761904761907</v>
      </c>
      <c r="AK382" s="1043">
        <f t="shared" si="134"/>
        <v>10.526315789473673</v>
      </c>
      <c r="AL382" s="1043">
        <f t="shared" si="135"/>
        <v>15.151515151515138</v>
      </c>
      <c r="AM382" s="1043">
        <f t="shared" si="136"/>
        <v>340.00000000000006</v>
      </c>
      <c r="AN382" s="1043" t="str">
        <f t="shared" si="137"/>
        <v>n/a</v>
      </c>
      <c r="AO382" s="1043" t="str">
        <f t="shared" si="138"/>
        <v>n/a</v>
      </c>
      <c r="AP382" s="1043" t="str">
        <f t="shared" si="139"/>
        <v>n/a</v>
      </c>
      <c r="AQ382" s="1043" t="str">
        <f t="shared" si="140"/>
        <v>n/a</v>
      </c>
      <c r="AR382" s="1043" t="str">
        <f t="shared" si="141"/>
        <v>n/a</v>
      </c>
      <c r="AS382" s="1043" t="str">
        <f t="shared" si="142"/>
        <v>n/a</v>
      </c>
      <c r="AT382" s="1043" t="str">
        <f t="shared" si="143"/>
        <v>n/a</v>
      </c>
      <c r="AU382" s="1043" t="str">
        <f t="shared" si="144"/>
        <v>n/a</v>
      </c>
      <c r="AV382" s="1043" t="str">
        <f t="shared" si="145"/>
        <v>n/a</v>
      </c>
      <c r="AW382" s="1043" t="str">
        <f t="shared" si="146"/>
        <v>n/a</v>
      </c>
      <c r="AX382" s="1043" t="str">
        <f t="shared" si="147"/>
        <v>n/a</v>
      </c>
      <c r="AY382" s="1043">
        <f t="shared" si="148"/>
        <v>41.721163963804266</v>
      </c>
      <c r="AZ382" s="1043">
        <f t="shared" si="149"/>
        <v>98.991482767778407</v>
      </c>
    </row>
    <row r="383" spans="1:52" ht="11.25" customHeight="1" x14ac:dyDescent="0.2">
      <c r="A383" s="458" t="s">
        <v>4308</v>
      </c>
      <c r="B383" s="820" t="s">
        <v>4307</v>
      </c>
      <c r="C383" s="581">
        <v>4.08</v>
      </c>
      <c r="D383" s="581">
        <v>3.4</v>
      </c>
      <c r="E383" s="581">
        <v>2.87</v>
      </c>
      <c r="F383" s="460">
        <v>2.5099999999999998</v>
      </c>
      <c r="G383" s="460">
        <v>2.2000000000000002</v>
      </c>
      <c r="H383" s="581">
        <v>2.06</v>
      </c>
      <c r="I383" s="581">
        <v>1.94</v>
      </c>
      <c r="J383" s="581">
        <v>1.78</v>
      </c>
      <c r="K383" s="581">
        <v>1.58</v>
      </c>
      <c r="L383" s="888"/>
      <c r="M383" s="581">
        <v>1.4</v>
      </c>
      <c r="N383" s="459">
        <v>1.06</v>
      </c>
      <c r="O383" s="888"/>
      <c r="P383" s="472">
        <v>0.94</v>
      </c>
      <c r="Q383" s="472">
        <v>0.84</v>
      </c>
      <c r="R383" s="587">
        <v>0.7</v>
      </c>
      <c r="S383" s="587">
        <v>0.52</v>
      </c>
      <c r="T383" s="587">
        <v>0.38</v>
      </c>
      <c r="U383" s="587">
        <v>0.28000000000000003</v>
      </c>
      <c r="V383" s="587">
        <v>0.22</v>
      </c>
      <c r="W383" s="587">
        <v>0.18</v>
      </c>
      <c r="X383" s="587">
        <v>0.13</v>
      </c>
      <c r="Y383" s="583">
        <v>0.1</v>
      </c>
      <c r="Z383" s="583">
        <v>0.1</v>
      </c>
      <c r="AA383" s="583">
        <v>0.38500000000000001</v>
      </c>
      <c r="AB383" s="584">
        <f t="shared" si="125"/>
        <v>29.655000000000001</v>
      </c>
      <c r="AC383" s="1043">
        <f t="shared" si="126"/>
        <v>19.999999999999996</v>
      </c>
      <c r="AD383" s="1043">
        <f t="shared" si="127"/>
        <v>18.466898954703815</v>
      </c>
      <c r="AE383" s="1043">
        <f t="shared" si="128"/>
        <v>14.342629482071722</v>
      </c>
      <c r="AF383" s="1043">
        <f t="shared" si="129"/>
        <v>14.090909090909065</v>
      </c>
      <c r="AG383" s="1043">
        <f t="shared" si="130"/>
        <v>6.7961165048543659</v>
      </c>
      <c r="AH383" s="1043">
        <f t="shared" si="131"/>
        <v>6.1855670103092786</v>
      </c>
      <c r="AI383" s="1043">
        <f t="shared" si="132"/>
        <v>8.9887640449438209</v>
      </c>
      <c r="AJ383" s="1043">
        <f t="shared" si="133"/>
        <v>12.658227848101266</v>
      </c>
      <c r="AK383" s="1043">
        <f t="shared" si="134"/>
        <v>12.857142857142879</v>
      </c>
      <c r="AL383" s="1043">
        <f t="shared" si="135"/>
        <v>32.075471698113198</v>
      </c>
      <c r="AM383" s="1043">
        <f t="shared" si="136"/>
        <v>12.765957446808528</v>
      </c>
      <c r="AN383" s="1043">
        <f t="shared" si="137"/>
        <v>11.904761904761907</v>
      </c>
      <c r="AO383" s="1043">
        <f t="shared" si="138"/>
        <v>19.999999999999996</v>
      </c>
      <c r="AP383" s="1043">
        <f t="shared" si="139"/>
        <v>34.615384615384606</v>
      </c>
      <c r="AQ383" s="1043">
        <f t="shared" si="140"/>
        <v>36.842105263157897</v>
      </c>
      <c r="AR383" s="1043">
        <f t="shared" si="141"/>
        <v>35.714285714285701</v>
      </c>
      <c r="AS383" s="1043">
        <f t="shared" si="142"/>
        <v>27.272727272727295</v>
      </c>
      <c r="AT383" s="1043">
        <f t="shared" si="143"/>
        <v>22.222222222222232</v>
      </c>
      <c r="AU383" s="1043">
        <f t="shared" si="144"/>
        <v>38.46153846153846</v>
      </c>
      <c r="AV383" s="1043">
        <f t="shared" si="145"/>
        <v>30.000000000000004</v>
      </c>
      <c r="AW383" s="1043">
        <f t="shared" si="146"/>
        <v>0</v>
      </c>
      <c r="AX383" s="1043">
        <f t="shared" si="147"/>
        <v>-74.025974025974023</v>
      </c>
      <c r="AY383" s="1043">
        <f t="shared" si="148"/>
        <v>15.556124380275548</v>
      </c>
      <c r="AZ383" s="1043">
        <f t="shared" si="149"/>
        <v>22.859400915095428</v>
      </c>
    </row>
    <row r="384" spans="1:52" ht="11.25" customHeight="1" x14ac:dyDescent="0.2">
      <c r="A384" s="820" t="s">
        <v>1358</v>
      </c>
      <c r="B384" s="820" t="s">
        <v>1359</v>
      </c>
      <c r="C384" s="581">
        <v>3.38</v>
      </c>
      <c r="D384" s="581">
        <v>3.08</v>
      </c>
      <c r="E384" s="581">
        <v>2.82</v>
      </c>
      <c r="F384" s="460">
        <v>2.2999999999999998</v>
      </c>
      <c r="G384" s="460">
        <v>1.88</v>
      </c>
      <c r="H384" s="581">
        <v>1.58</v>
      </c>
      <c r="I384" s="581">
        <v>1.32</v>
      </c>
      <c r="J384" s="581">
        <v>1.08</v>
      </c>
      <c r="K384" s="581">
        <v>0.88</v>
      </c>
      <c r="L384" s="888" t="s">
        <v>89</v>
      </c>
      <c r="M384" s="581">
        <v>0.74</v>
      </c>
      <c r="N384" s="459">
        <v>0.69</v>
      </c>
      <c r="O384" s="888"/>
      <c r="P384" s="472">
        <v>0.59</v>
      </c>
      <c r="Q384" s="582">
        <v>0.56000000000000005</v>
      </c>
      <c r="R384" s="587">
        <v>0.56000000000000005</v>
      </c>
      <c r="S384" s="587">
        <v>0.52</v>
      </c>
      <c r="T384" s="587">
        <v>0.44</v>
      </c>
      <c r="U384" s="587">
        <v>0.4</v>
      </c>
      <c r="V384" s="583">
        <v>0.38</v>
      </c>
      <c r="W384" s="583">
        <v>0.38</v>
      </c>
      <c r="X384" s="583">
        <v>0.38</v>
      </c>
      <c r="Y384" s="583">
        <v>0.38</v>
      </c>
      <c r="Z384" s="587">
        <v>0.38</v>
      </c>
      <c r="AA384" s="587">
        <v>8.5000000000000006E-2</v>
      </c>
      <c r="AB384" s="584">
        <f t="shared" si="125"/>
        <v>24.804999999999989</v>
      </c>
      <c r="AC384" s="1043">
        <f t="shared" si="126"/>
        <v>9.740259740259738</v>
      </c>
      <c r="AD384" s="1043">
        <f t="shared" si="127"/>
        <v>9.219858156028371</v>
      </c>
      <c r="AE384" s="1043">
        <f t="shared" si="128"/>
        <v>22.608695652173914</v>
      </c>
      <c r="AF384" s="1043">
        <f t="shared" si="129"/>
        <v>22.340425531914889</v>
      </c>
      <c r="AG384" s="1043">
        <f t="shared" si="130"/>
        <v>18.98734177215189</v>
      </c>
      <c r="AH384" s="1043">
        <f t="shared" si="131"/>
        <v>19.696969696969703</v>
      </c>
      <c r="AI384" s="1043">
        <f t="shared" si="132"/>
        <v>22.222222222222211</v>
      </c>
      <c r="AJ384" s="1043">
        <f t="shared" si="133"/>
        <v>22.72727272727273</v>
      </c>
      <c r="AK384" s="1043">
        <f t="shared" si="134"/>
        <v>18.918918918918926</v>
      </c>
      <c r="AL384" s="1043">
        <f t="shared" si="135"/>
        <v>7.2463768115942129</v>
      </c>
      <c r="AM384" s="1043">
        <f t="shared" si="136"/>
        <v>16.949152542372879</v>
      </c>
      <c r="AN384" s="1043">
        <f t="shared" si="137"/>
        <v>5.3571428571428381</v>
      </c>
      <c r="AO384" s="1043">
        <f t="shared" si="138"/>
        <v>0</v>
      </c>
      <c r="AP384" s="1043">
        <f t="shared" si="139"/>
        <v>7.6923076923077094</v>
      </c>
      <c r="AQ384" s="1043">
        <f t="shared" si="140"/>
        <v>18.181818181818187</v>
      </c>
      <c r="AR384" s="1043">
        <f t="shared" si="141"/>
        <v>9.9999999999999858</v>
      </c>
      <c r="AS384" s="1043">
        <f t="shared" si="142"/>
        <v>5.2631578947368363</v>
      </c>
      <c r="AT384" s="1043">
        <f t="shared" si="143"/>
        <v>0</v>
      </c>
      <c r="AU384" s="1043">
        <f t="shared" si="144"/>
        <v>0</v>
      </c>
      <c r="AV384" s="1043">
        <f t="shared" si="145"/>
        <v>0</v>
      </c>
      <c r="AW384" s="1043">
        <f t="shared" si="146"/>
        <v>0</v>
      </c>
      <c r="AX384" s="1043">
        <f t="shared" si="147"/>
        <v>347.05882352941177</v>
      </c>
      <c r="AY384" s="1043">
        <f t="shared" si="148"/>
        <v>26.555033814877127</v>
      </c>
      <c r="AZ384" s="1043">
        <f t="shared" si="149"/>
        <v>72.087553287095716</v>
      </c>
    </row>
    <row r="385" spans="1:52" ht="11.25" customHeight="1" x14ac:dyDescent="0.2">
      <c r="A385" s="805" t="s">
        <v>4243</v>
      </c>
      <c r="B385" s="805" t="s">
        <v>4244</v>
      </c>
      <c r="C385" s="581">
        <v>4.24</v>
      </c>
      <c r="D385" s="581">
        <v>3.8519999999999999</v>
      </c>
      <c r="E385" s="581">
        <v>3.5</v>
      </c>
      <c r="F385" s="460">
        <v>3.3</v>
      </c>
      <c r="G385" s="460">
        <v>3.15</v>
      </c>
      <c r="H385" s="451">
        <v>3</v>
      </c>
      <c r="I385" s="451">
        <v>2.86</v>
      </c>
      <c r="J385" s="451">
        <v>2.6</v>
      </c>
      <c r="K385" s="451">
        <v>2.4</v>
      </c>
      <c r="L385" s="951"/>
      <c r="M385" s="451">
        <v>2.2000000000000002</v>
      </c>
      <c r="N385" s="449">
        <v>2</v>
      </c>
      <c r="O385" s="951"/>
      <c r="P385" s="487">
        <v>1.8</v>
      </c>
      <c r="Q385" s="487">
        <v>1.6</v>
      </c>
      <c r="R385" s="456">
        <v>1.5</v>
      </c>
      <c r="S385" s="456">
        <v>1.2</v>
      </c>
      <c r="T385" s="456">
        <v>1</v>
      </c>
      <c r="U385" s="456">
        <v>0.72</v>
      </c>
      <c r="V385" s="456">
        <v>0.6</v>
      </c>
      <c r="W385" s="456">
        <v>0.45750000000000002</v>
      </c>
      <c r="X385" s="456">
        <v>0.38</v>
      </c>
      <c r="Y385" s="456">
        <v>0.34</v>
      </c>
      <c r="Z385" s="456">
        <v>0.31</v>
      </c>
      <c r="AA385" s="456">
        <v>0.28000000000000003</v>
      </c>
      <c r="AB385" s="584">
        <f t="shared" si="125"/>
        <v>43.289500000000011</v>
      </c>
      <c r="AC385" s="1043">
        <f t="shared" si="126"/>
        <v>10.072689511941867</v>
      </c>
      <c r="AD385" s="1043">
        <f t="shared" si="127"/>
        <v>10.057142857142853</v>
      </c>
      <c r="AE385" s="1043">
        <f t="shared" si="128"/>
        <v>6.0606060606060552</v>
      </c>
      <c r="AF385" s="1043">
        <f t="shared" si="129"/>
        <v>4.7619047619047672</v>
      </c>
      <c r="AG385" s="1043">
        <f t="shared" si="130"/>
        <v>5.0000000000000044</v>
      </c>
      <c r="AH385" s="1043">
        <f t="shared" si="131"/>
        <v>4.8951048951048959</v>
      </c>
      <c r="AI385" s="1043">
        <f t="shared" si="132"/>
        <v>9.9999999999999858</v>
      </c>
      <c r="AJ385" s="1043">
        <f t="shared" si="133"/>
        <v>8.3333333333333481</v>
      </c>
      <c r="AK385" s="1043">
        <f t="shared" si="134"/>
        <v>9.0909090909090828</v>
      </c>
      <c r="AL385" s="1043">
        <f t="shared" si="135"/>
        <v>10.000000000000009</v>
      </c>
      <c r="AM385" s="1043">
        <f t="shared" si="136"/>
        <v>11.111111111111116</v>
      </c>
      <c r="AN385" s="1043">
        <f t="shared" si="137"/>
        <v>12.5</v>
      </c>
      <c r="AO385" s="1043">
        <f t="shared" si="138"/>
        <v>6.6666666666666652</v>
      </c>
      <c r="AP385" s="1043">
        <f t="shared" si="139"/>
        <v>25</v>
      </c>
      <c r="AQ385" s="1043">
        <f t="shared" si="140"/>
        <v>19.999999999999996</v>
      </c>
      <c r="AR385" s="1043">
        <f t="shared" si="141"/>
        <v>38.888888888888886</v>
      </c>
      <c r="AS385" s="1043">
        <f t="shared" si="142"/>
        <v>19.999999999999996</v>
      </c>
      <c r="AT385" s="1043">
        <f t="shared" si="143"/>
        <v>31.147540983606547</v>
      </c>
      <c r="AU385" s="1043">
        <f t="shared" si="144"/>
        <v>20.394736842105267</v>
      </c>
      <c r="AV385" s="1043">
        <f t="shared" si="145"/>
        <v>11.764705882352944</v>
      </c>
      <c r="AW385" s="1043">
        <f t="shared" si="146"/>
        <v>9.6774193548387224</v>
      </c>
      <c r="AX385" s="1043">
        <f t="shared" si="147"/>
        <v>10.714285714285698</v>
      </c>
      <c r="AY385" s="1043">
        <f t="shared" si="148"/>
        <v>13.460774816127214</v>
      </c>
      <c r="AZ385" s="1043">
        <f t="shared" si="149"/>
        <v>8.9210748215425006</v>
      </c>
    </row>
    <row r="386" spans="1:52" ht="11.25" customHeight="1" x14ac:dyDescent="0.2">
      <c r="A386" s="458" t="s">
        <v>1344</v>
      </c>
      <c r="B386" s="820" t="s">
        <v>1345</v>
      </c>
      <c r="C386" s="581">
        <v>1.36</v>
      </c>
      <c r="D386" s="581">
        <v>1.2</v>
      </c>
      <c r="E386" s="581">
        <v>1.1599999999999999</v>
      </c>
      <c r="F386" s="460">
        <v>1</v>
      </c>
      <c r="G386" s="586">
        <v>0.85000000000000009</v>
      </c>
      <c r="H386" s="581">
        <v>0.72666699999999995</v>
      </c>
      <c r="I386" s="581">
        <v>0.63</v>
      </c>
      <c r="J386" s="581">
        <v>0.54666666666666663</v>
      </c>
      <c r="K386" s="581">
        <v>0.49333333333333335</v>
      </c>
      <c r="L386" s="888"/>
      <c r="M386" s="581">
        <v>0.44333333333333336</v>
      </c>
      <c r="N386" s="585">
        <v>0.41333333333333333</v>
      </c>
      <c r="O386" s="888"/>
      <c r="P386" s="582">
        <v>0.41333333333333333</v>
      </c>
      <c r="Q386" s="582">
        <v>0.41333333333333333</v>
      </c>
      <c r="R386" s="587">
        <v>0.40333333333333332</v>
      </c>
      <c r="S386" s="587">
        <v>0.36333333333333334</v>
      </c>
      <c r="T386" s="587">
        <v>0.32666666666666666</v>
      </c>
      <c r="U386" s="587">
        <v>0.3</v>
      </c>
      <c r="V386" s="587">
        <v>0.27333333333333332</v>
      </c>
      <c r="W386" s="587">
        <v>0.24666666666666667</v>
      </c>
      <c r="X386" s="587">
        <v>0.22</v>
      </c>
      <c r="Y386" s="587">
        <v>0.19333333333333333</v>
      </c>
      <c r="Z386" s="587">
        <v>0.16</v>
      </c>
      <c r="AA386" s="583">
        <v>0.12</v>
      </c>
      <c r="AB386" s="584">
        <f t="shared" si="125"/>
        <v>12.256667</v>
      </c>
      <c r="AC386" s="1043">
        <f t="shared" si="126"/>
        <v>13.333333333333353</v>
      </c>
      <c r="AD386" s="1043">
        <f t="shared" si="127"/>
        <v>3.4482758620689724</v>
      </c>
      <c r="AE386" s="1043">
        <f t="shared" si="128"/>
        <v>15.999999999999993</v>
      </c>
      <c r="AF386" s="1043">
        <f t="shared" si="129"/>
        <v>17.647058823529392</v>
      </c>
      <c r="AG386" s="1043">
        <f t="shared" si="130"/>
        <v>16.972423407145243</v>
      </c>
      <c r="AH386" s="1043">
        <f t="shared" si="131"/>
        <v>15.343968253968242</v>
      </c>
      <c r="AI386" s="1043">
        <f t="shared" si="132"/>
        <v>15.243902439024403</v>
      </c>
      <c r="AJ386" s="1043">
        <f t="shared" si="133"/>
        <v>10.810810810810811</v>
      </c>
      <c r="AK386" s="1043">
        <f t="shared" si="134"/>
        <v>11.278195488721799</v>
      </c>
      <c r="AL386" s="1043">
        <f t="shared" si="135"/>
        <v>7.258064516129048</v>
      </c>
      <c r="AM386" s="1043">
        <f t="shared" si="136"/>
        <v>0</v>
      </c>
      <c r="AN386" s="1043">
        <f t="shared" si="137"/>
        <v>0</v>
      </c>
      <c r="AO386" s="1043">
        <f t="shared" si="138"/>
        <v>2.4793388429751984</v>
      </c>
      <c r="AP386" s="1043">
        <f t="shared" si="139"/>
        <v>11.009174311926607</v>
      </c>
      <c r="AQ386" s="1043">
        <f t="shared" si="140"/>
        <v>11.22448979591837</v>
      </c>
      <c r="AR386" s="1043">
        <f t="shared" si="141"/>
        <v>8.8888888888889017</v>
      </c>
      <c r="AS386" s="1043">
        <f t="shared" si="142"/>
        <v>9.7560975609756184</v>
      </c>
      <c r="AT386" s="1043">
        <f t="shared" si="143"/>
        <v>10.810810810810811</v>
      </c>
      <c r="AU386" s="1043">
        <f t="shared" si="144"/>
        <v>12.121212121212132</v>
      </c>
      <c r="AV386" s="1043">
        <f t="shared" si="145"/>
        <v>13.793103448275868</v>
      </c>
      <c r="AW386" s="1043">
        <f t="shared" si="146"/>
        <v>20.833333333333325</v>
      </c>
      <c r="AX386" s="1043">
        <f t="shared" si="147"/>
        <v>33.33333333333335</v>
      </c>
      <c r="AY386" s="1043">
        <f t="shared" si="148"/>
        <v>11.890264335562792</v>
      </c>
      <c r="AZ386" s="1043">
        <f t="shared" si="149"/>
        <v>7.3228555578487606</v>
      </c>
    </row>
    <row r="387" spans="1:52" ht="11.25" customHeight="1" x14ac:dyDescent="0.2">
      <c r="A387" s="506" t="s">
        <v>2154</v>
      </c>
      <c r="B387" s="820" t="s">
        <v>2155</v>
      </c>
      <c r="C387" s="581">
        <v>3.4</v>
      </c>
      <c r="D387" s="581">
        <v>2.96</v>
      </c>
      <c r="E387" s="581">
        <v>2.58</v>
      </c>
      <c r="F387" s="460">
        <v>2.25</v>
      </c>
      <c r="G387" s="586">
        <v>2.08</v>
      </c>
      <c r="H387" s="581">
        <v>2.04</v>
      </c>
      <c r="I387" s="581">
        <v>2</v>
      </c>
      <c r="J387" s="498">
        <v>1.96</v>
      </c>
      <c r="K387" s="498">
        <v>1.96</v>
      </c>
      <c r="L387" s="888"/>
      <c r="M387" s="463">
        <v>1.96</v>
      </c>
      <c r="N387" s="585">
        <v>1.96</v>
      </c>
      <c r="O387" s="888"/>
      <c r="P387" s="464">
        <v>1.96</v>
      </c>
      <c r="Q387" s="587">
        <v>1.96</v>
      </c>
      <c r="R387" s="587">
        <v>1.88</v>
      </c>
      <c r="S387" s="587">
        <v>1.7</v>
      </c>
      <c r="T387" s="587">
        <v>1.6</v>
      </c>
      <c r="U387" s="587">
        <v>1.52</v>
      </c>
      <c r="V387" s="587">
        <v>1.42</v>
      </c>
      <c r="W387" s="587">
        <v>1.34</v>
      </c>
      <c r="X387" s="587">
        <v>1.24</v>
      </c>
      <c r="Y387" s="587">
        <v>1.1200000000000001</v>
      </c>
      <c r="Z387" s="587">
        <v>1.04</v>
      </c>
      <c r="AA387" s="587">
        <v>0.92</v>
      </c>
      <c r="AB387" s="584">
        <f t="shared" si="125"/>
        <v>42.850000000000016</v>
      </c>
      <c r="AC387" s="1043">
        <f t="shared" si="126"/>
        <v>14.864864864864868</v>
      </c>
      <c r="AD387" s="1043">
        <f t="shared" si="127"/>
        <v>14.728682170542641</v>
      </c>
      <c r="AE387" s="1043">
        <f t="shared" si="128"/>
        <v>14.666666666666671</v>
      </c>
      <c r="AF387" s="1043">
        <f t="shared" si="129"/>
        <v>8.1730769230769162</v>
      </c>
      <c r="AG387" s="1043">
        <f t="shared" si="130"/>
        <v>1.9607843137254832</v>
      </c>
      <c r="AH387" s="1043">
        <f t="shared" si="131"/>
        <v>2.0000000000000018</v>
      </c>
      <c r="AI387" s="1043">
        <f t="shared" si="132"/>
        <v>2.0408163265306145</v>
      </c>
      <c r="AJ387" s="1043">
        <f t="shared" si="133"/>
        <v>0</v>
      </c>
      <c r="AK387" s="1043">
        <f t="shared" si="134"/>
        <v>0</v>
      </c>
      <c r="AL387" s="1043">
        <f t="shared" si="135"/>
        <v>0</v>
      </c>
      <c r="AM387" s="1043">
        <f t="shared" si="136"/>
        <v>0</v>
      </c>
      <c r="AN387" s="1043">
        <f t="shared" si="137"/>
        <v>0</v>
      </c>
      <c r="AO387" s="1043">
        <f t="shared" si="138"/>
        <v>4.2553191489361764</v>
      </c>
      <c r="AP387" s="1043">
        <f t="shared" si="139"/>
        <v>10.588235294117654</v>
      </c>
      <c r="AQ387" s="1043">
        <f t="shared" si="140"/>
        <v>6.25</v>
      </c>
      <c r="AR387" s="1043">
        <f t="shared" si="141"/>
        <v>5.2631578947368363</v>
      </c>
      <c r="AS387" s="1043">
        <f t="shared" si="142"/>
        <v>7.0422535211267734</v>
      </c>
      <c r="AT387" s="1043">
        <f t="shared" si="143"/>
        <v>5.9701492537313383</v>
      </c>
      <c r="AU387" s="1043">
        <f t="shared" si="144"/>
        <v>8.064516129032274</v>
      </c>
      <c r="AV387" s="1043">
        <f t="shared" si="145"/>
        <v>10.714285714285698</v>
      </c>
      <c r="AW387" s="1043">
        <f t="shared" si="146"/>
        <v>7.6923076923077094</v>
      </c>
      <c r="AX387" s="1043">
        <f t="shared" si="147"/>
        <v>13.043478260869556</v>
      </c>
      <c r="AY387" s="1043">
        <f t="shared" si="148"/>
        <v>6.2417542806614188</v>
      </c>
      <c r="AZ387" s="1043">
        <f t="shared" si="149"/>
        <v>5.1918587545288544</v>
      </c>
    </row>
    <row r="388" spans="1:52" ht="11.25" customHeight="1" x14ac:dyDescent="0.2">
      <c r="A388" s="458" t="s">
        <v>1356</v>
      </c>
      <c r="B388" s="820" t="s">
        <v>1357</v>
      </c>
      <c r="C388" s="581">
        <v>0.44</v>
      </c>
      <c r="D388" s="581">
        <v>0.38</v>
      </c>
      <c r="E388" s="581">
        <v>0.34</v>
      </c>
      <c r="F388" s="460">
        <v>0.28000000000000003</v>
      </c>
      <c r="G388" s="586">
        <v>0.21000000000000002</v>
      </c>
      <c r="H388" s="581">
        <v>0.17499999999999999</v>
      </c>
      <c r="I388" s="581">
        <v>0.16</v>
      </c>
      <c r="J388" s="581">
        <v>0.13500000000000001</v>
      </c>
      <c r="K388" s="581">
        <v>0.115</v>
      </c>
      <c r="L388" s="888"/>
      <c r="M388" s="581">
        <v>9.5000000000000001E-2</v>
      </c>
      <c r="N388" s="459">
        <v>0.06</v>
      </c>
      <c r="O388" s="888"/>
      <c r="P388" s="582">
        <v>0</v>
      </c>
      <c r="Q388" s="582">
        <v>0</v>
      </c>
      <c r="R388" s="583">
        <v>0</v>
      </c>
      <c r="S388" s="583">
        <v>0</v>
      </c>
      <c r="T388" s="583">
        <v>0</v>
      </c>
      <c r="U388" s="583">
        <v>0</v>
      </c>
      <c r="V388" s="583">
        <v>0</v>
      </c>
      <c r="W388" s="583">
        <v>0</v>
      </c>
      <c r="X388" s="583">
        <v>0</v>
      </c>
      <c r="Y388" s="583">
        <v>0</v>
      </c>
      <c r="Z388" s="583">
        <v>0</v>
      </c>
      <c r="AA388" s="583">
        <v>0</v>
      </c>
      <c r="AB388" s="584">
        <f t="shared" si="125"/>
        <v>2.3900000000000006</v>
      </c>
      <c r="AC388" s="1043">
        <f t="shared" si="126"/>
        <v>15.789473684210531</v>
      </c>
      <c r="AD388" s="1043">
        <f t="shared" si="127"/>
        <v>11.764705882352944</v>
      </c>
      <c r="AE388" s="1043">
        <f t="shared" si="128"/>
        <v>21.42857142857142</v>
      </c>
      <c r="AF388" s="1043">
        <f t="shared" si="129"/>
        <v>33.333333333333329</v>
      </c>
      <c r="AG388" s="1043">
        <f t="shared" si="130"/>
        <v>20.000000000000018</v>
      </c>
      <c r="AH388" s="1043">
        <f t="shared" si="131"/>
        <v>9.375</v>
      </c>
      <c r="AI388" s="1043">
        <f t="shared" si="132"/>
        <v>18.518518518518512</v>
      </c>
      <c r="AJ388" s="1043">
        <f t="shared" si="133"/>
        <v>17.391304347826097</v>
      </c>
      <c r="AK388" s="1043">
        <f t="shared" si="134"/>
        <v>21.052631578947366</v>
      </c>
      <c r="AL388" s="1043">
        <f t="shared" si="135"/>
        <v>58.33333333333335</v>
      </c>
      <c r="AM388" s="1043" t="str">
        <f t="shared" si="136"/>
        <v>n/a</v>
      </c>
      <c r="AN388" s="1043" t="str">
        <f t="shared" si="137"/>
        <v>n/a</v>
      </c>
      <c r="AO388" s="1043" t="str">
        <f t="shared" si="138"/>
        <v>n/a</v>
      </c>
      <c r="AP388" s="1043" t="str">
        <f t="shared" si="139"/>
        <v>n/a</v>
      </c>
      <c r="AQ388" s="1043" t="str">
        <f t="shared" si="140"/>
        <v>n/a</v>
      </c>
      <c r="AR388" s="1043" t="str">
        <f t="shared" si="141"/>
        <v>n/a</v>
      </c>
      <c r="AS388" s="1043" t="str">
        <f t="shared" si="142"/>
        <v>n/a</v>
      </c>
      <c r="AT388" s="1043" t="str">
        <f t="shared" si="143"/>
        <v>n/a</v>
      </c>
      <c r="AU388" s="1043" t="str">
        <f t="shared" si="144"/>
        <v>n/a</v>
      </c>
      <c r="AV388" s="1043" t="str">
        <f t="shared" si="145"/>
        <v>n/a</v>
      </c>
      <c r="AW388" s="1043" t="str">
        <f t="shared" si="146"/>
        <v>n/a</v>
      </c>
      <c r="AX388" s="1043" t="str">
        <f t="shared" si="147"/>
        <v>n/a</v>
      </c>
      <c r="AY388" s="1043">
        <f t="shared" si="148"/>
        <v>22.698687210709355</v>
      </c>
      <c r="AZ388" s="1043">
        <f t="shared" si="149"/>
        <v>14.083012823268252</v>
      </c>
    </row>
    <row r="389" spans="1:52" ht="11.25" customHeight="1" x14ac:dyDescent="0.2">
      <c r="A389" s="467" t="s">
        <v>653</v>
      </c>
      <c r="B389" s="468" t="s">
        <v>654</v>
      </c>
      <c r="C389" s="581">
        <v>10.6</v>
      </c>
      <c r="D389" s="581">
        <v>9.8000000000000007</v>
      </c>
      <c r="E389" s="581">
        <v>9</v>
      </c>
      <c r="F389" s="460">
        <v>8.1999999999999993</v>
      </c>
      <c r="G389" s="460">
        <v>7.46</v>
      </c>
      <c r="H389" s="474">
        <v>6.77</v>
      </c>
      <c r="I389" s="474">
        <v>6.15</v>
      </c>
      <c r="J389" s="474">
        <v>5.49</v>
      </c>
      <c r="K389" s="474">
        <v>4.78</v>
      </c>
      <c r="L389" s="963"/>
      <c r="M389" s="474">
        <v>4.1500000000000004</v>
      </c>
      <c r="N389" s="470">
        <v>3.25</v>
      </c>
      <c r="O389" s="963"/>
      <c r="P389" s="486">
        <v>2.64</v>
      </c>
      <c r="Q389" s="486">
        <v>2.34</v>
      </c>
      <c r="R389" s="476">
        <v>1.83</v>
      </c>
      <c r="S389" s="476">
        <v>1.47</v>
      </c>
      <c r="T389" s="476">
        <v>1.25</v>
      </c>
      <c r="U389" s="476">
        <v>1.05</v>
      </c>
      <c r="V389" s="476">
        <v>0.91</v>
      </c>
      <c r="W389" s="476">
        <v>0.57999999999999996</v>
      </c>
      <c r="X389" s="477">
        <v>0.44</v>
      </c>
      <c r="Y389" s="477">
        <v>0.44</v>
      </c>
      <c r="Z389" s="477">
        <v>0.44</v>
      </c>
      <c r="AA389" s="476">
        <v>0.88</v>
      </c>
      <c r="AB389" s="584">
        <f t="shared" si="125"/>
        <v>89.919999999999987</v>
      </c>
      <c r="AC389" s="1043">
        <f t="shared" si="126"/>
        <v>8.1632653061224367</v>
      </c>
      <c r="AD389" s="1043">
        <f t="shared" si="127"/>
        <v>8.8888888888889017</v>
      </c>
      <c r="AE389" s="1043">
        <f t="shared" si="128"/>
        <v>9.7560975609756184</v>
      </c>
      <c r="AF389" s="1043">
        <f t="shared" si="129"/>
        <v>9.9195710455763919</v>
      </c>
      <c r="AG389" s="1043">
        <f t="shared" si="130"/>
        <v>10.192023633677994</v>
      </c>
      <c r="AH389" s="1043">
        <f t="shared" si="131"/>
        <v>10.081300813008109</v>
      </c>
      <c r="AI389" s="1043">
        <f t="shared" si="132"/>
        <v>12.021857923497258</v>
      </c>
      <c r="AJ389" s="1043">
        <f t="shared" si="133"/>
        <v>14.853556485355647</v>
      </c>
      <c r="AK389" s="1043">
        <f t="shared" si="134"/>
        <v>15.180722891566267</v>
      </c>
      <c r="AL389" s="1043">
        <f t="shared" si="135"/>
        <v>27.692307692307704</v>
      </c>
      <c r="AM389" s="1043">
        <f t="shared" si="136"/>
        <v>23.106060606060595</v>
      </c>
      <c r="AN389" s="1043">
        <f t="shared" si="137"/>
        <v>12.820512820512842</v>
      </c>
      <c r="AO389" s="1043">
        <f t="shared" si="138"/>
        <v>27.868852459016381</v>
      </c>
      <c r="AP389" s="1043">
        <f t="shared" si="139"/>
        <v>24.489795918367353</v>
      </c>
      <c r="AQ389" s="1043">
        <f t="shared" si="140"/>
        <v>17.599999999999994</v>
      </c>
      <c r="AR389" s="1043">
        <f t="shared" si="141"/>
        <v>19.047619047619047</v>
      </c>
      <c r="AS389" s="1043">
        <f t="shared" si="142"/>
        <v>15.384615384615397</v>
      </c>
      <c r="AT389" s="1043">
        <f t="shared" si="143"/>
        <v>56.896551724137943</v>
      </c>
      <c r="AU389" s="1043">
        <f t="shared" si="144"/>
        <v>31.818181818181813</v>
      </c>
      <c r="AV389" s="1043">
        <f t="shared" si="145"/>
        <v>0</v>
      </c>
      <c r="AW389" s="1043">
        <f t="shared" si="146"/>
        <v>0</v>
      </c>
      <c r="AX389" s="1043">
        <f t="shared" si="147"/>
        <v>-50</v>
      </c>
      <c r="AY389" s="1043">
        <f t="shared" si="148"/>
        <v>13.899171909976713</v>
      </c>
      <c r="AZ389" s="1043">
        <f t="shared" si="149"/>
        <v>18.759949175693531</v>
      </c>
    </row>
    <row r="390" spans="1:52" ht="11.25" customHeight="1" x14ac:dyDescent="0.2">
      <c r="A390" s="458" t="s">
        <v>1366</v>
      </c>
      <c r="B390" s="820" t="s">
        <v>1367</v>
      </c>
      <c r="C390" s="581">
        <v>1.68</v>
      </c>
      <c r="D390" s="581">
        <v>1.6</v>
      </c>
      <c r="E390" s="581">
        <v>1.48</v>
      </c>
      <c r="F390" s="460">
        <v>1.32</v>
      </c>
      <c r="G390" s="460">
        <v>1.1599999999999999</v>
      </c>
      <c r="H390" s="581">
        <v>1</v>
      </c>
      <c r="I390" s="581">
        <v>0.8</v>
      </c>
      <c r="J390" s="581">
        <v>0.64</v>
      </c>
      <c r="K390" s="581">
        <v>0.48</v>
      </c>
      <c r="L390" s="888"/>
      <c r="M390" s="581">
        <v>0.32</v>
      </c>
      <c r="N390" s="459">
        <v>0.2</v>
      </c>
      <c r="O390" s="888"/>
      <c r="P390" s="582">
        <v>0.04</v>
      </c>
      <c r="Q390" s="582">
        <v>0.24</v>
      </c>
      <c r="R390" s="587">
        <v>1.66</v>
      </c>
      <c r="S390" s="587">
        <v>1.58</v>
      </c>
      <c r="T390" s="587">
        <v>1.52</v>
      </c>
      <c r="U390" s="587">
        <v>1.46</v>
      </c>
      <c r="V390" s="587">
        <v>1.4</v>
      </c>
      <c r="W390" s="587">
        <v>1.34</v>
      </c>
      <c r="X390" s="587">
        <v>1.28</v>
      </c>
      <c r="Y390" s="587">
        <v>1.22</v>
      </c>
      <c r="Z390" s="587">
        <v>1.1599999999999999</v>
      </c>
      <c r="AA390" s="587">
        <v>1.1000000000000001</v>
      </c>
      <c r="AB390" s="584">
        <f t="shared" si="125"/>
        <v>24.68</v>
      </c>
      <c r="AC390" s="1043">
        <f t="shared" si="126"/>
        <v>4.9999999999999822</v>
      </c>
      <c r="AD390" s="1043">
        <f t="shared" si="127"/>
        <v>8.1081081081081141</v>
      </c>
      <c r="AE390" s="1043">
        <f t="shared" si="128"/>
        <v>12.12121212121211</v>
      </c>
      <c r="AF390" s="1043">
        <f t="shared" si="129"/>
        <v>13.793103448275868</v>
      </c>
      <c r="AG390" s="1043">
        <f t="shared" si="130"/>
        <v>15.999999999999993</v>
      </c>
      <c r="AH390" s="1043">
        <f t="shared" si="131"/>
        <v>25</v>
      </c>
      <c r="AI390" s="1043">
        <f t="shared" si="132"/>
        <v>25</v>
      </c>
      <c r="AJ390" s="1043">
        <f t="shared" si="133"/>
        <v>33.33333333333335</v>
      </c>
      <c r="AK390" s="1043">
        <f t="shared" si="134"/>
        <v>50</v>
      </c>
      <c r="AL390" s="1043">
        <f t="shared" si="135"/>
        <v>59.999999999999986</v>
      </c>
      <c r="AM390" s="1043">
        <f t="shared" si="136"/>
        <v>400</v>
      </c>
      <c r="AN390" s="1043">
        <f t="shared" si="137"/>
        <v>-83.333333333333329</v>
      </c>
      <c r="AO390" s="1043">
        <f t="shared" si="138"/>
        <v>-85.542168674698786</v>
      </c>
      <c r="AP390" s="1043">
        <f t="shared" si="139"/>
        <v>5.0632911392404889</v>
      </c>
      <c r="AQ390" s="1043">
        <f t="shared" si="140"/>
        <v>3.9473684210526327</v>
      </c>
      <c r="AR390" s="1043">
        <f t="shared" si="141"/>
        <v>4.1095890410958846</v>
      </c>
      <c r="AS390" s="1043">
        <f t="shared" si="142"/>
        <v>4.2857142857142927</v>
      </c>
      <c r="AT390" s="1043">
        <f t="shared" si="143"/>
        <v>4.4776119402984982</v>
      </c>
      <c r="AU390" s="1043">
        <f t="shared" si="144"/>
        <v>4.6875</v>
      </c>
      <c r="AV390" s="1043">
        <f t="shared" si="145"/>
        <v>4.9180327868852514</v>
      </c>
      <c r="AW390" s="1043">
        <f t="shared" si="146"/>
        <v>5.1724137931034475</v>
      </c>
      <c r="AX390" s="1043">
        <f t="shared" si="147"/>
        <v>5.4545454545454453</v>
      </c>
      <c r="AY390" s="1043">
        <f t="shared" si="148"/>
        <v>23.708923721128784</v>
      </c>
      <c r="AZ390" s="1043">
        <f t="shared" si="149"/>
        <v>90.300987448473791</v>
      </c>
    </row>
    <row r="391" spans="1:52" ht="11.25" customHeight="1" x14ac:dyDescent="0.2">
      <c r="A391" s="458" t="s">
        <v>651</v>
      </c>
      <c r="B391" s="820" t="s">
        <v>652</v>
      </c>
      <c r="C391" s="581">
        <v>1.31</v>
      </c>
      <c r="D391" s="581">
        <v>1.27</v>
      </c>
      <c r="E391" s="581">
        <v>1.24</v>
      </c>
      <c r="F391" s="460">
        <v>1.22</v>
      </c>
      <c r="G391" s="460">
        <v>1.18</v>
      </c>
      <c r="H391" s="581">
        <v>1.1399999999999999</v>
      </c>
      <c r="I391" s="581">
        <v>1.1000000000000001</v>
      </c>
      <c r="J391" s="581">
        <v>1.06</v>
      </c>
      <c r="K391" s="581">
        <v>0.49</v>
      </c>
      <c r="L391" s="888"/>
      <c r="M391" s="581">
        <v>0.41</v>
      </c>
      <c r="N391" s="459">
        <v>0.35</v>
      </c>
      <c r="O391" s="888"/>
      <c r="P391" s="586">
        <v>0.33</v>
      </c>
      <c r="Q391" s="587">
        <v>0.31</v>
      </c>
      <c r="R391" s="587">
        <v>0.28999999999999998</v>
      </c>
      <c r="S391" s="587">
        <v>0.27</v>
      </c>
      <c r="T391" s="587">
        <v>0.25</v>
      </c>
      <c r="U391" s="587">
        <v>0.23</v>
      </c>
      <c r="V391" s="587">
        <v>0.21</v>
      </c>
      <c r="W391" s="587">
        <v>0.17</v>
      </c>
      <c r="X391" s="583">
        <v>0.14000000000000001</v>
      </c>
      <c r="Y391" s="583">
        <v>0.14000000000000001</v>
      </c>
      <c r="Z391" s="587">
        <v>0.14000000000000001</v>
      </c>
      <c r="AA391" s="587">
        <v>0.13</v>
      </c>
      <c r="AB391" s="584">
        <f t="shared" ref="AB391:AB454" si="150">SUM(C391:AA391)</f>
        <v>13.380000000000003</v>
      </c>
      <c r="AC391" s="1043">
        <f t="shared" ref="AC391:AC454" si="151">IF(ISERROR((C391/D391-1)*100),"n/a",(C391/D391-1)*100)</f>
        <v>3.1496062992125928</v>
      </c>
      <c r="AD391" s="1043">
        <f t="shared" ref="AD391:AD454" si="152">IF(ISERROR((D391/E391-1)*100),"n/a",(D391/E391-1)*100)</f>
        <v>2.4193548387096753</v>
      </c>
      <c r="AE391" s="1043">
        <f t="shared" ref="AE391:AE454" si="153">IF(ISERROR((E391/F391-1)*100),"n/a",(E391/F391-1)*100)</f>
        <v>1.6393442622950838</v>
      </c>
      <c r="AF391" s="1043">
        <f t="shared" ref="AF391:AF454" si="154">IF(ISERROR((F391/G391-1)*100),"n/a",(F391/G391-1)*100)</f>
        <v>3.3898305084745894</v>
      </c>
      <c r="AG391" s="1043">
        <f t="shared" ref="AG391:AG454" si="155">IF(ISERROR((G391/H391-1)*100),"n/a",(G391/H391-1)*100)</f>
        <v>3.5087719298245723</v>
      </c>
      <c r="AH391" s="1043">
        <f t="shared" ref="AH391:AH454" si="156">IF(ISERROR((H391/I391-1)*100),"n/a",(H391/I391-1)*100)</f>
        <v>3.6363636363636154</v>
      </c>
      <c r="AI391" s="1043">
        <f t="shared" ref="AI391:AI454" si="157">IF(ISERROR((I391/J391-1)*100),"n/a",(I391/J391-1)*100)</f>
        <v>3.7735849056603765</v>
      </c>
      <c r="AJ391" s="1043">
        <f t="shared" ref="AJ391:AJ454" si="158">IF(ISERROR((J391/K391-1)*100),"n/a",(J391/K391-1)*100)</f>
        <v>116.32653061224491</v>
      </c>
      <c r="AK391" s="1043">
        <f t="shared" ref="AK391:AK454" si="159">IF(ISERROR((K391/M391-1)*100),"n/a",(K391/M391-1)*100)</f>
        <v>19.512195121951216</v>
      </c>
      <c r="AL391" s="1043">
        <f t="shared" ref="AL391:AL454" si="160">IF(ISERROR((M391/N391-1)*100),"n/a",(M391/N391-1)*100)</f>
        <v>17.142857142857149</v>
      </c>
      <c r="AM391" s="1043">
        <f t="shared" ref="AM391:AM454" si="161">IF(ISERROR((N391/P391-1)*100),"n/a",(N391/P391-1)*100)</f>
        <v>6.0606060606060552</v>
      </c>
      <c r="AN391" s="1043">
        <f t="shared" ref="AN391:AN454" si="162">IF(ISERROR((P391/Q391-1)*100),"n/a",(P391/Q391-1)*100)</f>
        <v>6.4516129032258229</v>
      </c>
      <c r="AO391" s="1043">
        <f t="shared" ref="AO391:AO454" si="163">IF(ISERROR((Q391/R391-1)*100),"n/a",(Q391/R391-1)*100)</f>
        <v>6.8965517241379448</v>
      </c>
      <c r="AP391" s="1043">
        <f t="shared" ref="AP391:AP454" si="164">IF(ISERROR((R391/S391-1)*100),"n/a",(R391/S391-1)*100)</f>
        <v>7.4074074074073959</v>
      </c>
      <c r="AQ391" s="1043">
        <f t="shared" ref="AQ391:AQ454" si="165">IF(ISERROR((S391/T391-1)*100),"n/a",(S391/T391-1)*100)</f>
        <v>8.0000000000000071</v>
      </c>
      <c r="AR391" s="1043">
        <f t="shared" ref="AR391:AR454" si="166">IF(ISERROR((T391/U391-1)*100),"n/a",(T391/U391-1)*100)</f>
        <v>8.6956521739130377</v>
      </c>
      <c r="AS391" s="1043">
        <f t="shared" ref="AS391:AS454" si="167">IF(ISERROR((U391/V391-1)*100),"n/a",(U391/V391-1)*100)</f>
        <v>9.5238095238095344</v>
      </c>
      <c r="AT391" s="1043">
        <f t="shared" ref="AT391:AT454" si="168">IF(ISERROR((V391/W391-1)*100),"n/a",(V391/W391-1)*100)</f>
        <v>23.529411764705866</v>
      </c>
      <c r="AU391" s="1043">
        <f t="shared" ref="AU391:AU454" si="169">IF(ISERROR((W391/X391-1)*100),"n/a",(W391/X391-1)*100)</f>
        <v>21.42857142857142</v>
      </c>
      <c r="AV391" s="1043">
        <f t="shared" ref="AV391:AV454" si="170">IF(ISERROR((X391/Y391-1)*100),"n/a",(X391/Y391-1)*100)</f>
        <v>0</v>
      </c>
      <c r="AW391" s="1043">
        <f t="shared" ref="AW391:AW454" si="171">IF(ISERROR((Y391/Z391-1)*100),"n/a",(Y391/Z391-1)*100)</f>
        <v>0</v>
      </c>
      <c r="AX391" s="1043">
        <f t="shared" ref="AX391:AX454" si="172">IF(ISERROR((Z391/AA391-1)*100),"n/a",(Z391/AA391-1)*100)</f>
        <v>7.6923076923077094</v>
      </c>
      <c r="AY391" s="1043">
        <f t="shared" ref="AY391:AY454" si="173">AVERAGE(AC391:AX391)</f>
        <v>12.735653178921753</v>
      </c>
      <c r="AZ391" s="1043">
        <f t="shared" ref="AZ391:AZ454" si="174">STDEV(AC391:AX391)</f>
        <v>24.094014770515983</v>
      </c>
    </row>
    <row r="392" spans="1:52" ht="11.25" customHeight="1" x14ac:dyDescent="0.2">
      <c r="A392" s="458" t="s">
        <v>400</v>
      </c>
      <c r="B392" s="820" t="s">
        <v>401</v>
      </c>
      <c r="C392" s="581">
        <v>1.61</v>
      </c>
      <c r="D392" s="581">
        <v>1.52</v>
      </c>
      <c r="E392" s="581">
        <v>1.42</v>
      </c>
      <c r="F392" s="460">
        <v>1.34</v>
      </c>
      <c r="G392" s="460">
        <v>1.26</v>
      </c>
      <c r="H392" s="581">
        <v>1.175</v>
      </c>
      <c r="I392" s="581">
        <v>1.1000000000000001</v>
      </c>
      <c r="J392" s="581">
        <v>1.02</v>
      </c>
      <c r="K392" s="581">
        <v>0.94</v>
      </c>
      <c r="L392" s="888"/>
      <c r="M392" s="581">
        <v>0.9</v>
      </c>
      <c r="N392" s="459">
        <v>0.85</v>
      </c>
      <c r="O392" s="888"/>
      <c r="P392" s="472">
        <v>0.79</v>
      </c>
      <c r="Q392" s="472">
        <v>0.75</v>
      </c>
      <c r="R392" s="587">
        <v>0.7</v>
      </c>
      <c r="S392" s="587">
        <v>0.63500000000000001</v>
      </c>
      <c r="T392" s="587">
        <v>0.57499999999999996</v>
      </c>
      <c r="U392" s="583">
        <v>0.52500000000000002</v>
      </c>
      <c r="V392" s="587">
        <v>0.50624999999999998</v>
      </c>
      <c r="W392" s="583">
        <v>0.5</v>
      </c>
      <c r="X392" s="583">
        <v>1</v>
      </c>
      <c r="Y392" s="583">
        <v>1</v>
      </c>
      <c r="Z392" s="583">
        <v>1</v>
      </c>
      <c r="AA392" s="583">
        <v>1</v>
      </c>
      <c r="AB392" s="584">
        <f t="shared" si="150"/>
        <v>22.116249999999997</v>
      </c>
      <c r="AC392" s="1043">
        <f t="shared" si="151"/>
        <v>5.9210526315789602</v>
      </c>
      <c r="AD392" s="1043">
        <f t="shared" si="152"/>
        <v>7.0422535211267734</v>
      </c>
      <c r="AE392" s="1043">
        <f t="shared" si="153"/>
        <v>5.9701492537313383</v>
      </c>
      <c r="AF392" s="1043">
        <f t="shared" si="154"/>
        <v>6.3492063492063489</v>
      </c>
      <c r="AG392" s="1043">
        <f t="shared" si="155"/>
        <v>7.2340425531914887</v>
      </c>
      <c r="AH392" s="1043">
        <f t="shared" si="156"/>
        <v>6.8181818181818121</v>
      </c>
      <c r="AI392" s="1043">
        <f t="shared" si="157"/>
        <v>7.8431372549019773</v>
      </c>
      <c r="AJ392" s="1043">
        <f t="shared" si="158"/>
        <v>8.5106382978723527</v>
      </c>
      <c r="AK392" s="1043">
        <f t="shared" si="159"/>
        <v>4.4444444444444287</v>
      </c>
      <c r="AL392" s="1043">
        <f t="shared" si="160"/>
        <v>5.8823529411764719</v>
      </c>
      <c r="AM392" s="1043">
        <f t="shared" si="161"/>
        <v>7.5949367088607556</v>
      </c>
      <c r="AN392" s="1043">
        <f t="shared" si="162"/>
        <v>5.3333333333333455</v>
      </c>
      <c r="AO392" s="1043">
        <f t="shared" si="163"/>
        <v>7.1428571428571397</v>
      </c>
      <c r="AP392" s="1043">
        <f t="shared" si="164"/>
        <v>10.236220472440927</v>
      </c>
      <c r="AQ392" s="1043">
        <f t="shared" si="165"/>
        <v>10.434782608695659</v>
      </c>
      <c r="AR392" s="1043">
        <f t="shared" si="166"/>
        <v>9.5238095238095113</v>
      </c>
      <c r="AS392" s="1043">
        <f t="shared" si="167"/>
        <v>3.7037037037037202</v>
      </c>
      <c r="AT392" s="1043">
        <f t="shared" si="168"/>
        <v>1.2499999999999956</v>
      </c>
      <c r="AU392" s="1043">
        <f t="shared" si="169"/>
        <v>-50</v>
      </c>
      <c r="AV392" s="1043">
        <f t="shared" si="170"/>
        <v>0</v>
      </c>
      <c r="AW392" s="1043">
        <f t="shared" si="171"/>
        <v>0</v>
      </c>
      <c r="AX392" s="1043">
        <f t="shared" si="172"/>
        <v>0</v>
      </c>
      <c r="AY392" s="1043">
        <f t="shared" si="173"/>
        <v>3.2379592072324099</v>
      </c>
      <c r="AZ392" s="1043">
        <f t="shared" si="174"/>
        <v>12.293758642339403</v>
      </c>
    </row>
    <row r="393" spans="1:52" ht="11.25" customHeight="1" x14ac:dyDescent="0.2">
      <c r="A393" s="1170" t="s">
        <v>4124</v>
      </c>
      <c r="B393" s="813" t="s">
        <v>3781</v>
      </c>
      <c r="C393" s="950">
        <v>0.94259999999999999</v>
      </c>
      <c r="D393" s="950">
        <v>0.87119999999999997</v>
      </c>
      <c r="E393" s="950">
        <v>0.73219999999999996</v>
      </c>
      <c r="F393" s="460">
        <v>0.68759999999999999</v>
      </c>
      <c r="G393" s="811">
        <v>0.6341</v>
      </c>
      <c r="H393" s="809">
        <v>0.56789999999999996</v>
      </c>
      <c r="I393" s="809">
        <v>0.53</v>
      </c>
      <c r="J393" s="809">
        <v>0.2671</v>
      </c>
      <c r="K393" s="809">
        <v>0.23</v>
      </c>
      <c r="L393" s="445"/>
      <c r="M393" s="809">
        <v>0.84</v>
      </c>
      <c r="N393" s="453">
        <v>0</v>
      </c>
      <c r="O393" s="951"/>
      <c r="P393" s="494">
        <v>0</v>
      </c>
      <c r="Q393" s="494">
        <v>0</v>
      </c>
      <c r="R393" s="455">
        <v>0</v>
      </c>
      <c r="S393" s="455">
        <v>0</v>
      </c>
      <c r="T393" s="455">
        <v>0</v>
      </c>
      <c r="U393" s="455">
        <v>0</v>
      </c>
      <c r="V393" s="455">
        <v>0</v>
      </c>
      <c r="W393" s="455">
        <v>0</v>
      </c>
      <c r="X393" s="455">
        <v>0</v>
      </c>
      <c r="Y393" s="455">
        <v>0</v>
      </c>
      <c r="Z393" s="455">
        <v>0</v>
      </c>
      <c r="AA393" s="455">
        <v>0</v>
      </c>
      <c r="AB393" s="584">
        <f t="shared" si="150"/>
        <v>6.3027000000000006</v>
      </c>
      <c r="AC393" s="1043">
        <f t="shared" si="151"/>
        <v>8.1955922865013733</v>
      </c>
      <c r="AD393" s="1043">
        <f t="shared" si="152"/>
        <v>18.983884184649003</v>
      </c>
      <c r="AE393" s="1043">
        <f t="shared" si="153"/>
        <v>6.4863292611983647</v>
      </c>
      <c r="AF393" s="1043">
        <f t="shared" si="154"/>
        <v>8.43715502286706</v>
      </c>
      <c r="AG393" s="1043">
        <f t="shared" si="155"/>
        <v>11.656981863004056</v>
      </c>
      <c r="AH393" s="1043">
        <f t="shared" si="156"/>
        <v>7.1509433962263946</v>
      </c>
      <c r="AI393" s="1043">
        <f t="shared" si="157"/>
        <v>98.427555222763004</v>
      </c>
      <c r="AJ393" s="1043">
        <f t="shared" si="158"/>
        <v>16.130434782608695</v>
      </c>
      <c r="AK393" s="1043">
        <f t="shared" si="159"/>
        <v>-72.61904761904762</v>
      </c>
      <c r="AL393" s="1043" t="str">
        <f t="shared" si="160"/>
        <v>n/a</v>
      </c>
      <c r="AM393" s="1043" t="str">
        <f t="shared" si="161"/>
        <v>n/a</v>
      </c>
      <c r="AN393" s="1043" t="str">
        <f t="shared" si="162"/>
        <v>n/a</v>
      </c>
      <c r="AO393" s="1043" t="str">
        <f t="shared" si="163"/>
        <v>n/a</v>
      </c>
      <c r="AP393" s="1043" t="str">
        <f t="shared" si="164"/>
        <v>n/a</v>
      </c>
      <c r="AQ393" s="1043" t="str">
        <f t="shared" si="165"/>
        <v>n/a</v>
      </c>
      <c r="AR393" s="1043" t="str">
        <f t="shared" si="166"/>
        <v>n/a</v>
      </c>
      <c r="AS393" s="1043" t="str">
        <f t="shared" si="167"/>
        <v>n/a</v>
      </c>
      <c r="AT393" s="1043" t="str">
        <f t="shared" si="168"/>
        <v>n/a</v>
      </c>
      <c r="AU393" s="1043" t="str">
        <f t="shared" si="169"/>
        <v>n/a</v>
      </c>
      <c r="AV393" s="1043" t="str">
        <f t="shared" si="170"/>
        <v>n/a</v>
      </c>
      <c r="AW393" s="1043" t="str">
        <f t="shared" si="171"/>
        <v>n/a</v>
      </c>
      <c r="AX393" s="1043" t="str">
        <f t="shared" si="172"/>
        <v>n/a</v>
      </c>
      <c r="AY393" s="1043">
        <f t="shared" si="173"/>
        <v>11.427758711196702</v>
      </c>
      <c r="AZ393" s="1043">
        <f t="shared" si="174"/>
        <v>42.974109166871202</v>
      </c>
    </row>
    <row r="394" spans="1:52" ht="11.25" customHeight="1" x14ac:dyDescent="0.2">
      <c r="A394" s="820" t="s">
        <v>268</v>
      </c>
      <c r="B394" s="820" t="s">
        <v>269</v>
      </c>
      <c r="C394" s="581">
        <v>2.8</v>
      </c>
      <c r="D394" s="581">
        <v>2.25</v>
      </c>
      <c r="E394" s="581">
        <v>2.06</v>
      </c>
      <c r="F394" s="460">
        <v>1.78</v>
      </c>
      <c r="G394" s="586">
        <v>1.52</v>
      </c>
      <c r="H394" s="581">
        <v>1.26</v>
      </c>
      <c r="I394" s="581">
        <v>1.02</v>
      </c>
      <c r="J394" s="581">
        <v>0.82</v>
      </c>
      <c r="K394" s="581">
        <v>0.68</v>
      </c>
      <c r="L394" s="888"/>
      <c r="M394" s="581">
        <v>0.6</v>
      </c>
      <c r="N394" s="459">
        <v>0.5</v>
      </c>
      <c r="O394" s="888"/>
      <c r="P394" s="472">
        <v>0.4</v>
      </c>
      <c r="Q394" s="472">
        <v>0.35</v>
      </c>
      <c r="R394" s="587">
        <v>0.33</v>
      </c>
      <c r="S394" s="587">
        <v>0.26</v>
      </c>
      <c r="T394" s="587">
        <v>0.16</v>
      </c>
      <c r="U394" s="587">
        <v>0.1</v>
      </c>
      <c r="V394" s="587">
        <v>7.0000000000000007E-2</v>
      </c>
      <c r="W394" s="587">
        <v>5.2499999999999998E-2</v>
      </c>
      <c r="X394" s="587">
        <v>0.04</v>
      </c>
      <c r="Y394" s="587">
        <v>3.7499999999999999E-2</v>
      </c>
      <c r="Z394" s="587">
        <v>3.5000000000000003E-2</v>
      </c>
      <c r="AA394" s="587">
        <v>0.03</v>
      </c>
      <c r="AB394" s="584">
        <f t="shared" si="150"/>
        <v>17.155000000000001</v>
      </c>
      <c r="AC394" s="1043">
        <f t="shared" si="151"/>
        <v>24.444444444444446</v>
      </c>
      <c r="AD394" s="1043">
        <f t="shared" si="152"/>
        <v>9.2233009708737832</v>
      </c>
      <c r="AE394" s="1043">
        <f t="shared" si="153"/>
        <v>15.730337078651679</v>
      </c>
      <c r="AF394" s="1043">
        <f t="shared" si="154"/>
        <v>17.105263157894733</v>
      </c>
      <c r="AG394" s="1043">
        <f t="shared" si="155"/>
        <v>20.634920634920629</v>
      </c>
      <c r="AH394" s="1043">
        <f t="shared" si="156"/>
        <v>23.529411764705888</v>
      </c>
      <c r="AI394" s="1043">
        <f t="shared" si="157"/>
        <v>24.390243902439025</v>
      </c>
      <c r="AJ394" s="1043">
        <f t="shared" si="158"/>
        <v>20.588235294117641</v>
      </c>
      <c r="AK394" s="1043">
        <f t="shared" si="159"/>
        <v>13.333333333333353</v>
      </c>
      <c r="AL394" s="1043">
        <f t="shared" si="160"/>
        <v>19.999999999999996</v>
      </c>
      <c r="AM394" s="1043">
        <f t="shared" si="161"/>
        <v>25</v>
      </c>
      <c r="AN394" s="1043">
        <f t="shared" si="162"/>
        <v>14.285714285714302</v>
      </c>
      <c r="AO394" s="1043">
        <f t="shared" si="163"/>
        <v>6.0606060606060552</v>
      </c>
      <c r="AP394" s="1043">
        <f t="shared" si="164"/>
        <v>26.923076923076916</v>
      </c>
      <c r="AQ394" s="1043">
        <f t="shared" si="165"/>
        <v>62.5</v>
      </c>
      <c r="AR394" s="1043">
        <f t="shared" si="166"/>
        <v>59.999999999999986</v>
      </c>
      <c r="AS394" s="1043">
        <f t="shared" si="167"/>
        <v>42.857142857142861</v>
      </c>
      <c r="AT394" s="1043">
        <f t="shared" si="168"/>
        <v>33.33333333333335</v>
      </c>
      <c r="AU394" s="1043">
        <f t="shared" si="169"/>
        <v>31.25</v>
      </c>
      <c r="AV394" s="1043">
        <f t="shared" si="170"/>
        <v>6.6666666666666652</v>
      </c>
      <c r="AW394" s="1043">
        <f t="shared" si="171"/>
        <v>7.1428571428571397</v>
      </c>
      <c r="AX394" s="1043">
        <f t="shared" si="172"/>
        <v>16.666666666666675</v>
      </c>
      <c r="AY394" s="1043">
        <f t="shared" si="173"/>
        <v>23.712070659883874</v>
      </c>
      <c r="AZ394" s="1043">
        <f t="shared" si="174"/>
        <v>15.155384314528607</v>
      </c>
    </row>
    <row r="395" spans="1:52" ht="11.25" customHeight="1" x14ac:dyDescent="0.2">
      <c r="A395" s="509" t="s">
        <v>5274</v>
      </c>
      <c r="B395" s="820" t="s">
        <v>5265</v>
      </c>
      <c r="C395" s="581">
        <v>0.68</v>
      </c>
      <c r="D395" s="581">
        <v>0.57999999999999996</v>
      </c>
      <c r="E395" s="581">
        <v>0.54</v>
      </c>
      <c r="F395" s="460">
        <v>0.52</v>
      </c>
      <c r="G395" s="480">
        <v>0</v>
      </c>
      <c r="H395" s="498">
        <v>0</v>
      </c>
      <c r="I395" s="498">
        <v>0</v>
      </c>
      <c r="J395" s="498">
        <v>0</v>
      </c>
      <c r="K395" s="498">
        <v>0</v>
      </c>
      <c r="L395" s="1004"/>
      <c r="M395" s="498">
        <v>0</v>
      </c>
      <c r="N395" s="501">
        <v>0</v>
      </c>
      <c r="O395" s="1004"/>
      <c r="P395" s="985">
        <v>0</v>
      </c>
      <c r="Q395" s="985">
        <v>0</v>
      </c>
      <c r="R395" s="499">
        <v>0.3</v>
      </c>
      <c r="S395" s="499">
        <v>0.6</v>
      </c>
      <c r="T395" s="587">
        <v>0.6</v>
      </c>
      <c r="U395" s="587">
        <v>0.47499999999999998</v>
      </c>
      <c r="V395" s="587">
        <v>0.3</v>
      </c>
      <c r="W395" s="499">
        <v>0</v>
      </c>
      <c r="X395" s="499">
        <v>0</v>
      </c>
      <c r="Y395" s="499">
        <v>0</v>
      </c>
      <c r="Z395" s="583">
        <v>0.56000000000000005</v>
      </c>
      <c r="AA395" s="587">
        <v>0.56000000000000005</v>
      </c>
      <c r="AB395" s="584">
        <f t="shared" si="150"/>
        <v>5.7149999999999999</v>
      </c>
      <c r="AC395" s="1043">
        <f t="shared" si="151"/>
        <v>17.24137931034484</v>
      </c>
      <c r="AD395" s="1043">
        <f t="shared" si="152"/>
        <v>7.4074074074073959</v>
      </c>
      <c r="AE395" s="1043">
        <f t="shared" si="153"/>
        <v>3.8461538461538547</v>
      </c>
      <c r="AF395" s="1043" t="str">
        <f t="shared" si="154"/>
        <v>n/a</v>
      </c>
      <c r="AG395" s="1043" t="str">
        <f t="shared" si="155"/>
        <v>n/a</v>
      </c>
      <c r="AH395" s="1043" t="str">
        <f t="shared" si="156"/>
        <v>n/a</v>
      </c>
      <c r="AI395" s="1043" t="str">
        <f t="shared" si="157"/>
        <v>n/a</v>
      </c>
      <c r="AJ395" s="1043" t="str">
        <f t="shared" si="158"/>
        <v>n/a</v>
      </c>
      <c r="AK395" s="1043" t="str">
        <f t="shared" si="159"/>
        <v>n/a</v>
      </c>
      <c r="AL395" s="1043" t="str">
        <f t="shared" si="160"/>
        <v>n/a</v>
      </c>
      <c r="AM395" s="1043" t="str">
        <f t="shared" si="161"/>
        <v>n/a</v>
      </c>
      <c r="AN395" s="1043" t="str">
        <f t="shared" si="162"/>
        <v>n/a</v>
      </c>
      <c r="AO395" s="1043">
        <f t="shared" si="163"/>
        <v>-100</v>
      </c>
      <c r="AP395" s="1043">
        <f t="shared" si="164"/>
        <v>-50</v>
      </c>
      <c r="AQ395" s="1043">
        <f t="shared" si="165"/>
        <v>0</v>
      </c>
      <c r="AR395" s="1043">
        <f t="shared" si="166"/>
        <v>26.315789473684205</v>
      </c>
      <c r="AS395" s="1043">
        <f t="shared" si="167"/>
        <v>58.333333333333329</v>
      </c>
      <c r="AT395" s="1043" t="str">
        <f t="shared" si="168"/>
        <v>n/a</v>
      </c>
      <c r="AU395" s="1043" t="str">
        <f t="shared" si="169"/>
        <v>n/a</v>
      </c>
      <c r="AV395" s="1043" t="str">
        <f t="shared" si="170"/>
        <v>n/a</v>
      </c>
      <c r="AW395" s="1043">
        <f t="shared" si="171"/>
        <v>-100</v>
      </c>
      <c r="AX395" s="1043">
        <f t="shared" si="172"/>
        <v>0</v>
      </c>
      <c r="AY395" s="1043">
        <f t="shared" si="173"/>
        <v>-13.685593662907639</v>
      </c>
      <c r="AZ395" s="1043">
        <f t="shared" si="174"/>
        <v>52.798644299482682</v>
      </c>
    </row>
    <row r="396" spans="1:52" ht="11.25" customHeight="1" x14ac:dyDescent="0.2">
      <c r="A396" s="458" t="s">
        <v>1346</v>
      </c>
      <c r="B396" s="820" t="s">
        <v>1347</v>
      </c>
      <c r="C396" s="581">
        <v>5.4</v>
      </c>
      <c r="D396" s="581">
        <v>4.75</v>
      </c>
      <c r="E396" s="581">
        <v>4.5</v>
      </c>
      <c r="F396" s="460">
        <v>3.2</v>
      </c>
      <c r="G396" s="460">
        <v>1.8</v>
      </c>
      <c r="H396" s="463">
        <v>1.2</v>
      </c>
      <c r="I396" s="581">
        <v>0.96</v>
      </c>
      <c r="J396" s="581">
        <v>0.36</v>
      </c>
      <c r="K396" s="581">
        <v>0</v>
      </c>
      <c r="L396" s="888"/>
      <c r="M396" s="463">
        <v>0</v>
      </c>
      <c r="N396" s="585">
        <v>0</v>
      </c>
      <c r="O396" s="888"/>
      <c r="P396" s="492">
        <v>0</v>
      </c>
      <c r="Q396" s="492">
        <v>0</v>
      </c>
      <c r="R396" s="491">
        <v>0</v>
      </c>
      <c r="S396" s="583">
        <v>0</v>
      </c>
      <c r="T396" s="583">
        <v>0</v>
      </c>
      <c r="U396" s="583">
        <v>0</v>
      </c>
      <c r="V396" s="583">
        <v>0</v>
      </c>
      <c r="W396" s="583">
        <v>0</v>
      </c>
      <c r="X396" s="583">
        <v>0</v>
      </c>
      <c r="Y396" s="583">
        <v>0</v>
      </c>
      <c r="Z396" s="583">
        <v>0</v>
      </c>
      <c r="AA396" s="583">
        <v>0</v>
      </c>
      <c r="AB396" s="584">
        <f t="shared" si="150"/>
        <v>22.17</v>
      </c>
      <c r="AC396" s="1043">
        <f t="shared" si="151"/>
        <v>13.684210526315788</v>
      </c>
      <c r="AD396" s="1043">
        <f t="shared" si="152"/>
        <v>5.555555555555558</v>
      </c>
      <c r="AE396" s="1043">
        <f t="shared" si="153"/>
        <v>40.625</v>
      </c>
      <c r="AF396" s="1043">
        <f t="shared" si="154"/>
        <v>77.777777777777786</v>
      </c>
      <c r="AG396" s="1043">
        <f t="shared" si="155"/>
        <v>50</v>
      </c>
      <c r="AH396" s="1043">
        <f t="shared" si="156"/>
        <v>25</v>
      </c>
      <c r="AI396" s="1043">
        <f t="shared" si="157"/>
        <v>166.66666666666666</v>
      </c>
      <c r="AJ396" s="1043" t="str">
        <f t="shared" si="158"/>
        <v>n/a</v>
      </c>
      <c r="AK396" s="1043" t="str">
        <f t="shared" si="159"/>
        <v>n/a</v>
      </c>
      <c r="AL396" s="1043" t="str">
        <f t="shared" si="160"/>
        <v>n/a</v>
      </c>
      <c r="AM396" s="1043" t="str">
        <f t="shared" si="161"/>
        <v>n/a</v>
      </c>
      <c r="AN396" s="1043" t="str">
        <f t="shared" si="162"/>
        <v>n/a</v>
      </c>
      <c r="AO396" s="1043" t="str">
        <f t="shared" si="163"/>
        <v>n/a</v>
      </c>
      <c r="AP396" s="1043" t="str">
        <f t="shared" si="164"/>
        <v>n/a</v>
      </c>
      <c r="AQ396" s="1043" t="str">
        <f t="shared" si="165"/>
        <v>n/a</v>
      </c>
      <c r="AR396" s="1043" t="str">
        <f t="shared" si="166"/>
        <v>n/a</v>
      </c>
      <c r="AS396" s="1043" t="str">
        <f t="shared" si="167"/>
        <v>n/a</v>
      </c>
      <c r="AT396" s="1043" t="str">
        <f t="shared" si="168"/>
        <v>n/a</v>
      </c>
      <c r="AU396" s="1043" t="str">
        <f t="shared" si="169"/>
        <v>n/a</v>
      </c>
      <c r="AV396" s="1043" t="str">
        <f t="shared" si="170"/>
        <v>n/a</v>
      </c>
      <c r="AW396" s="1043" t="str">
        <f t="shared" si="171"/>
        <v>n/a</v>
      </c>
      <c r="AX396" s="1043" t="str">
        <f t="shared" si="172"/>
        <v>n/a</v>
      </c>
      <c r="AY396" s="1043">
        <f t="shared" si="173"/>
        <v>54.18703007518797</v>
      </c>
      <c r="AZ396" s="1043">
        <f t="shared" si="174"/>
        <v>55.177038303236969</v>
      </c>
    </row>
    <row r="397" spans="1:52" ht="11.25" customHeight="1" x14ac:dyDescent="0.2">
      <c r="A397" s="509" t="s">
        <v>4628</v>
      </c>
      <c r="B397" s="820" t="s">
        <v>2384</v>
      </c>
      <c r="C397" s="581">
        <v>0.54</v>
      </c>
      <c r="D397" s="581">
        <v>0.49</v>
      </c>
      <c r="E397" s="581">
        <v>0.48</v>
      </c>
      <c r="F397" s="460">
        <v>0.4</v>
      </c>
      <c r="G397" s="460">
        <v>0.32</v>
      </c>
      <c r="H397" s="498">
        <v>0.28000000000000003</v>
      </c>
      <c r="I397" s="498">
        <v>0.28000000000000003</v>
      </c>
      <c r="J397" s="498">
        <v>0.28000000000000003</v>
      </c>
      <c r="K397" s="581">
        <v>0.28000000000000003</v>
      </c>
      <c r="L397" s="517"/>
      <c r="M397" s="498">
        <v>0.25</v>
      </c>
      <c r="N397" s="459">
        <v>0.28000000000000003</v>
      </c>
      <c r="O397" s="1036"/>
      <c r="P397" s="490">
        <v>0.24</v>
      </c>
      <c r="Q397" s="490">
        <v>0.2</v>
      </c>
      <c r="R397" s="587">
        <v>0.19000000000000003</v>
      </c>
      <c r="S397" s="587">
        <v>0.13</v>
      </c>
      <c r="T397" s="587">
        <v>0.03</v>
      </c>
      <c r="U397" s="499">
        <v>0</v>
      </c>
      <c r="V397" s="499">
        <v>0</v>
      </c>
      <c r="W397" s="499">
        <v>0</v>
      </c>
      <c r="X397" s="499">
        <v>0</v>
      </c>
      <c r="Y397" s="499">
        <v>0</v>
      </c>
      <c r="Z397" s="499">
        <v>0</v>
      </c>
      <c r="AA397" s="499">
        <v>0</v>
      </c>
      <c r="AB397" s="584">
        <f t="shared" si="150"/>
        <v>4.6700000000000017</v>
      </c>
      <c r="AC397" s="1043">
        <f t="shared" si="151"/>
        <v>10.204081632653072</v>
      </c>
      <c r="AD397" s="1043">
        <f t="shared" si="152"/>
        <v>2.0833333333333259</v>
      </c>
      <c r="AE397" s="1043">
        <f t="shared" si="153"/>
        <v>19.999999999999996</v>
      </c>
      <c r="AF397" s="1043">
        <f t="shared" si="154"/>
        <v>25</v>
      </c>
      <c r="AG397" s="1043">
        <f t="shared" si="155"/>
        <v>14.285714285714279</v>
      </c>
      <c r="AH397" s="1043">
        <f t="shared" si="156"/>
        <v>0</v>
      </c>
      <c r="AI397" s="1043">
        <f t="shared" si="157"/>
        <v>0</v>
      </c>
      <c r="AJ397" s="1043">
        <f t="shared" si="158"/>
        <v>0</v>
      </c>
      <c r="AK397" s="1043">
        <f t="shared" si="159"/>
        <v>12.000000000000011</v>
      </c>
      <c r="AL397" s="1043">
        <f t="shared" si="160"/>
        <v>-10.714285714285721</v>
      </c>
      <c r="AM397" s="1043">
        <f t="shared" si="161"/>
        <v>16.666666666666675</v>
      </c>
      <c r="AN397" s="1043">
        <f t="shared" si="162"/>
        <v>19.999999999999996</v>
      </c>
      <c r="AO397" s="1043">
        <f t="shared" si="163"/>
        <v>5.2631578947368363</v>
      </c>
      <c r="AP397" s="1043">
        <f t="shared" si="164"/>
        <v>46.153846153846168</v>
      </c>
      <c r="AQ397" s="1043">
        <f t="shared" si="165"/>
        <v>333.33333333333337</v>
      </c>
      <c r="AR397" s="1043" t="str">
        <f t="shared" si="166"/>
        <v>n/a</v>
      </c>
      <c r="AS397" s="1043" t="str">
        <f t="shared" si="167"/>
        <v>n/a</v>
      </c>
      <c r="AT397" s="1043" t="str">
        <f t="shared" si="168"/>
        <v>n/a</v>
      </c>
      <c r="AU397" s="1043" t="str">
        <f t="shared" si="169"/>
        <v>n/a</v>
      </c>
      <c r="AV397" s="1043" t="str">
        <f t="shared" si="170"/>
        <v>n/a</v>
      </c>
      <c r="AW397" s="1043" t="str">
        <f t="shared" si="171"/>
        <v>n/a</v>
      </c>
      <c r="AX397" s="1043" t="str">
        <f t="shared" si="172"/>
        <v>n/a</v>
      </c>
      <c r="AY397" s="1043">
        <f t="shared" si="173"/>
        <v>32.951723172399866</v>
      </c>
      <c r="AZ397" s="1043">
        <f t="shared" si="174"/>
        <v>84.200384901145057</v>
      </c>
    </row>
    <row r="398" spans="1:52" ht="11.25" customHeight="1" x14ac:dyDescent="0.2">
      <c r="A398" s="467" t="s">
        <v>646</v>
      </c>
      <c r="B398" s="468" t="s">
        <v>647</v>
      </c>
      <c r="C398" s="581">
        <v>0.92</v>
      </c>
      <c r="D398" s="581">
        <v>0.79</v>
      </c>
      <c r="E398" s="581">
        <v>0.7</v>
      </c>
      <c r="F398" s="460">
        <v>0.63</v>
      </c>
      <c r="G398" s="471">
        <v>0.38</v>
      </c>
      <c r="H398" s="581">
        <v>0.34</v>
      </c>
      <c r="I398" s="581">
        <v>0.3</v>
      </c>
      <c r="J398" s="581">
        <v>0.26</v>
      </c>
      <c r="K398" s="581">
        <v>0.25</v>
      </c>
      <c r="L398" s="888" t="s">
        <v>89</v>
      </c>
      <c r="M398" s="581">
        <v>0.23</v>
      </c>
      <c r="N398" s="459">
        <v>0.21</v>
      </c>
      <c r="O398" s="888"/>
      <c r="P398" s="472">
        <v>0.19</v>
      </c>
      <c r="Q398" s="472">
        <v>0.17</v>
      </c>
      <c r="R398" s="587">
        <v>0.155</v>
      </c>
      <c r="S398" s="587">
        <v>0.13500000000000001</v>
      </c>
      <c r="T398" s="587">
        <v>0.11</v>
      </c>
      <c r="U398" s="587">
        <v>0.05</v>
      </c>
      <c r="V398" s="583">
        <v>0</v>
      </c>
      <c r="W398" s="583">
        <v>0</v>
      </c>
      <c r="X398" s="583">
        <v>0</v>
      </c>
      <c r="Y398" s="583">
        <v>0</v>
      </c>
      <c r="Z398" s="583">
        <v>0</v>
      </c>
      <c r="AA398" s="583">
        <v>0</v>
      </c>
      <c r="AB398" s="584">
        <f t="shared" si="150"/>
        <v>5.82</v>
      </c>
      <c r="AC398" s="1043">
        <f t="shared" si="151"/>
        <v>16.455696202531644</v>
      </c>
      <c r="AD398" s="1043">
        <f t="shared" si="152"/>
        <v>12.857142857142879</v>
      </c>
      <c r="AE398" s="1043">
        <f t="shared" si="153"/>
        <v>11.111111111111093</v>
      </c>
      <c r="AF398" s="1043">
        <f t="shared" si="154"/>
        <v>65.789473684210535</v>
      </c>
      <c r="AG398" s="1043">
        <f t="shared" si="155"/>
        <v>11.764705882352944</v>
      </c>
      <c r="AH398" s="1043">
        <f t="shared" si="156"/>
        <v>13.333333333333353</v>
      </c>
      <c r="AI398" s="1043">
        <f t="shared" si="157"/>
        <v>15.384615384615374</v>
      </c>
      <c r="AJ398" s="1043">
        <f t="shared" si="158"/>
        <v>4.0000000000000036</v>
      </c>
      <c r="AK398" s="1043">
        <f t="shared" si="159"/>
        <v>8.6956521739130377</v>
      </c>
      <c r="AL398" s="1043">
        <f t="shared" si="160"/>
        <v>9.5238095238095344</v>
      </c>
      <c r="AM398" s="1043">
        <f t="shared" si="161"/>
        <v>10.526315789473673</v>
      </c>
      <c r="AN398" s="1043">
        <f t="shared" si="162"/>
        <v>11.764705882352944</v>
      </c>
      <c r="AO398" s="1043">
        <f t="shared" si="163"/>
        <v>9.6774193548387224</v>
      </c>
      <c r="AP398" s="1043">
        <f t="shared" si="164"/>
        <v>14.814814814814813</v>
      </c>
      <c r="AQ398" s="1043">
        <f t="shared" si="165"/>
        <v>22.72727272727273</v>
      </c>
      <c r="AR398" s="1043">
        <f t="shared" si="166"/>
        <v>119.99999999999997</v>
      </c>
      <c r="AS398" s="1043" t="str">
        <f t="shared" si="167"/>
        <v>n/a</v>
      </c>
      <c r="AT398" s="1043" t="str">
        <f t="shared" si="168"/>
        <v>n/a</v>
      </c>
      <c r="AU398" s="1043" t="str">
        <f t="shared" si="169"/>
        <v>n/a</v>
      </c>
      <c r="AV398" s="1043" t="str">
        <f t="shared" si="170"/>
        <v>n/a</v>
      </c>
      <c r="AW398" s="1043" t="str">
        <f t="shared" si="171"/>
        <v>n/a</v>
      </c>
      <c r="AX398" s="1043" t="str">
        <f t="shared" si="172"/>
        <v>n/a</v>
      </c>
      <c r="AY398" s="1043">
        <f t="shared" si="173"/>
        <v>22.40162929511083</v>
      </c>
      <c r="AZ398" s="1043">
        <f t="shared" si="174"/>
        <v>29.521225473081067</v>
      </c>
    </row>
    <row r="399" spans="1:52" ht="11.25" customHeight="1" x14ac:dyDescent="0.2">
      <c r="A399" s="509" t="s">
        <v>4539</v>
      </c>
      <c r="B399" s="820" t="s">
        <v>4532</v>
      </c>
      <c r="C399" s="581">
        <v>0.94</v>
      </c>
      <c r="D399" s="581">
        <v>0.92</v>
      </c>
      <c r="E399" s="581">
        <v>0.8</v>
      </c>
      <c r="F399" s="460">
        <v>0.76519999999999999</v>
      </c>
      <c r="G399" s="586">
        <v>0.75</v>
      </c>
      <c r="H399" s="498">
        <v>0</v>
      </c>
      <c r="I399" s="498">
        <v>0</v>
      </c>
      <c r="J399" s="498">
        <v>0</v>
      </c>
      <c r="K399" s="498">
        <v>0</v>
      </c>
      <c r="L399" s="1004"/>
      <c r="M399" s="498">
        <v>0</v>
      </c>
      <c r="N399" s="501">
        <v>0</v>
      </c>
      <c r="O399" s="517"/>
      <c r="P399" s="985">
        <v>0</v>
      </c>
      <c r="Q399" s="985">
        <v>0</v>
      </c>
      <c r="R399" s="499">
        <v>0</v>
      </c>
      <c r="S399" s="499">
        <v>0</v>
      </c>
      <c r="T399" s="499">
        <v>0</v>
      </c>
      <c r="U399" s="499">
        <v>0</v>
      </c>
      <c r="V399" s="499">
        <v>0</v>
      </c>
      <c r="W399" s="499">
        <v>0</v>
      </c>
      <c r="X399" s="499">
        <v>0</v>
      </c>
      <c r="Y399" s="499">
        <v>0</v>
      </c>
      <c r="Z399" s="499">
        <v>0</v>
      </c>
      <c r="AA399" s="499">
        <v>0</v>
      </c>
      <c r="AB399" s="584">
        <f t="shared" si="150"/>
        <v>4.1752000000000002</v>
      </c>
      <c r="AC399" s="1043">
        <f t="shared" si="151"/>
        <v>2.1739130434782483</v>
      </c>
      <c r="AD399" s="1043">
        <f t="shared" si="152"/>
        <v>14.999999999999991</v>
      </c>
      <c r="AE399" s="1043">
        <f t="shared" si="153"/>
        <v>4.5478306325143825</v>
      </c>
      <c r="AF399" s="1043">
        <f t="shared" si="154"/>
        <v>2.0266666666666655</v>
      </c>
      <c r="AG399" s="1043" t="str">
        <f t="shared" si="155"/>
        <v>n/a</v>
      </c>
      <c r="AH399" s="1043" t="str">
        <f t="shared" si="156"/>
        <v>n/a</v>
      </c>
      <c r="AI399" s="1043" t="str">
        <f t="shared" si="157"/>
        <v>n/a</v>
      </c>
      <c r="AJ399" s="1043" t="str">
        <f t="shared" si="158"/>
        <v>n/a</v>
      </c>
      <c r="AK399" s="1043" t="str">
        <f t="shared" si="159"/>
        <v>n/a</v>
      </c>
      <c r="AL399" s="1043" t="str">
        <f t="shared" si="160"/>
        <v>n/a</v>
      </c>
      <c r="AM399" s="1043" t="str">
        <f t="shared" si="161"/>
        <v>n/a</v>
      </c>
      <c r="AN399" s="1043" t="str">
        <f t="shared" si="162"/>
        <v>n/a</v>
      </c>
      <c r="AO399" s="1043" t="str">
        <f t="shared" si="163"/>
        <v>n/a</v>
      </c>
      <c r="AP399" s="1043" t="str">
        <f t="shared" si="164"/>
        <v>n/a</v>
      </c>
      <c r="AQ399" s="1043" t="str">
        <f t="shared" si="165"/>
        <v>n/a</v>
      </c>
      <c r="AR399" s="1043" t="str">
        <f t="shared" si="166"/>
        <v>n/a</v>
      </c>
      <c r="AS399" s="1043" t="str">
        <f t="shared" si="167"/>
        <v>n/a</v>
      </c>
      <c r="AT399" s="1043" t="str">
        <f t="shared" si="168"/>
        <v>n/a</v>
      </c>
      <c r="AU399" s="1043" t="str">
        <f t="shared" si="169"/>
        <v>n/a</v>
      </c>
      <c r="AV399" s="1043" t="str">
        <f t="shared" si="170"/>
        <v>n/a</v>
      </c>
      <c r="AW399" s="1043" t="str">
        <f t="shared" si="171"/>
        <v>n/a</v>
      </c>
      <c r="AX399" s="1043" t="str">
        <f t="shared" si="172"/>
        <v>n/a</v>
      </c>
      <c r="AY399" s="1043">
        <f t="shared" si="173"/>
        <v>5.9371025856648227</v>
      </c>
      <c r="AZ399" s="1043">
        <f t="shared" si="174"/>
        <v>6.1514033821447844</v>
      </c>
    </row>
    <row r="400" spans="1:52" ht="11.25" customHeight="1" x14ac:dyDescent="0.2">
      <c r="A400" s="458" t="s">
        <v>1376</v>
      </c>
      <c r="B400" s="820" t="s">
        <v>1377</v>
      </c>
      <c r="C400" s="581">
        <v>4.4400000000000004</v>
      </c>
      <c r="D400" s="581">
        <v>4.2</v>
      </c>
      <c r="E400" s="581">
        <v>4.1500000000000004</v>
      </c>
      <c r="F400" s="460">
        <v>4</v>
      </c>
      <c r="G400" s="586">
        <v>3.5500000000000003</v>
      </c>
      <c r="H400" s="581">
        <v>3.33</v>
      </c>
      <c r="I400" s="581">
        <v>3.04</v>
      </c>
      <c r="J400" s="581">
        <v>2.7</v>
      </c>
      <c r="K400" s="581">
        <v>2</v>
      </c>
      <c r="L400" s="888"/>
      <c r="M400" s="581">
        <v>1.45</v>
      </c>
      <c r="N400" s="459">
        <v>0.55000000000000004</v>
      </c>
      <c r="O400" s="888"/>
      <c r="P400" s="582">
        <v>0</v>
      </c>
      <c r="Q400" s="582">
        <v>0</v>
      </c>
      <c r="R400" s="583">
        <v>0</v>
      </c>
      <c r="S400" s="583">
        <v>0</v>
      </c>
      <c r="T400" s="583">
        <v>0</v>
      </c>
      <c r="U400" s="583">
        <v>0</v>
      </c>
      <c r="V400" s="583">
        <v>0</v>
      </c>
      <c r="W400" s="583">
        <v>0</v>
      </c>
      <c r="X400" s="583">
        <v>0</v>
      </c>
      <c r="Y400" s="583">
        <v>0</v>
      </c>
      <c r="Z400" s="583">
        <v>0</v>
      </c>
      <c r="AA400" s="583">
        <v>0</v>
      </c>
      <c r="AB400" s="584">
        <f t="shared" si="150"/>
        <v>33.409999999999997</v>
      </c>
      <c r="AC400" s="1043">
        <f t="shared" si="151"/>
        <v>5.7142857142857162</v>
      </c>
      <c r="AD400" s="1043">
        <f t="shared" si="152"/>
        <v>1.2048192771084265</v>
      </c>
      <c r="AE400" s="1043">
        <f t="shared" si="153"/>
        <v>3.7500000000000089</v>
      </c>
      <c r="AF400" s="1043">
        <f t="shared" si="154"/>
        <v>12.676056338028152</v>
      </c>
      <c r="AG400" s="1043">
        <f t="shared" si="155"/>
        <v>6.6066066066066131</v>
      </c>
      <c r="AH400" s="1043">
        <f t="shared" si="156"/>
        <v>9.539473684210531</v>
      </c>
      <c r="AI400" s="1043">
        <f t="shared" si="157"/>
        <v>12.592592592592577</v>
      </c>
      <c r="AJ400" s="1043">
        <f t="shared" si="158"/>
        <v>35.000000000000007</v>
      </c>
      <c r="AK400" s="1043">
        <f t="shared" si="159"/>
        <v>37.931034482758633</v>
      </c>
      <c r="AL400" s="1043">
        <f t="shared" si="160"/>
        <v>163.63636363636363</v>
      </c>
      <c r="AM400" s="1043" t="str">
        <f t="shared" si="161"/>
        <v>n/a</v>
      </c>
      <c r="AN400" s="1043" t="str">
        <f t="shared" si="162"/>
        <v>n/a</v>
      </c>
      <c r="AO400" s="1043" t="str">
        <f t="shared" si="163"/>
        <v>n/a</v>
      </c>
      <c r="AP400" s="1043" t="str">
        <f t="shared" si="164"/>
        <v>n/a</v>
      </c>
      <c r="AQ400" s="1043" t="str">
        <f t="shared" si="165"/>
        <v>n/a</v>
      </c>
      <c r="AR400" s="1043" t="str">
        <f t="shared" si="166"/>
        <v>n/a</v>
      </c>
      <c r="AS400" s="1043" t="str">
        <f t="shared" si="167"/>
        <v>n/a</v>
      </c>
      <c r="AT400" s="1043" t="str">
        <f t="shared" si="168"/>
        <v>n/a</v>
      </c>
      <c r="AU400" s="1043" t="str">
        <f t="shared" si="169"/>
        <v>n/a</v>
      </c>
      <c r="AV400" s="1043" t="str">
        <f t="shared" si="170"/>
        <v>n/a</v>
      </c>
      <c r="AW400" s="1043" t="str">
        <f t="shared" si="171"/>
        <v>n/a</v>
      </c>
      <c r="AX400" s="1043" t="str">
        <f t="shared" si="172"/>
        <v>n/a</v>
      </c>
      <c r="AY400" s="1043">
        <f t="shared" si="173"/>
        <v>28.86512323319543</v>
      </c>
      <c r="AZ400" s="1043">
        <f t="shared" si="174"/>
        <v>49.001974155943664</v>
      </c>
    </row>
    <row r="401" spans="1:52" ht="11.25" customHeight="1" x14ac:dyDescent="0.2">
      <c r="A401" s="820" t="s">
        <v>1404</v>
      </c>
      <c r="B401" s="820" t="s">
        <v>1405</v>
      </c>
      <c r="C401" s="581">
        <v>1.76</v>
      </c>
      <c r="D401" s="581">
        <v>1.6</v>
      </c>
      <c r="E401" s="581">
        <v>1.32</v>
      </c>
      <c r="F401" s="460">
        <v>1</v>
      </c>
      <c r="G401" s="586">
        <v>0.88</v>
      </c>
      <c r="H401" s="581">
        <v>0.76</v>
      </c>
      <c r="I401" s="581">
        <v>0.64</v>
      </c>
      <c r="J401" s="581">
        <v>0.44</v>
      </c>
      <c r="K401" s="581">
        <v>0.21</v>
      </c>
      <c r="L401" s="888"/>
      <c r="M401" s="581">
        <v>0.105</v>
      </c>
      <c r="N401" s="585">
        <v>0.06</v>
      </c>
      <c r="O401" s="888"/>
      <c r="P401" s="582">
        <v>0.06</v>
      </c>
      <c r="Q401" s="582">
        <v>0.06</v>
      </c>
      <c r="R401" s="587">
        <v>0.06</v>
      </c>
      <c r="S401" s="587">
        <v>5.3999999999999999E-2</v>
      </c>
      <c r="T401" s="587">
        <v>8.9999999999999993E-3</v>
      </c>
      <c r="U401" s="583">
        <v>0</v>
      </c>
      <c r="V401" s="583">
        <v>0</v>
      </c>
      <c r="W401" s="583">
        <v>0</v>
      </c>
      <c r="X401" s="583">
        <v>0</v>
      </c>
      <c r="Y401" s="583">
        <v>0</v>
      </c>
      <c r="Z401" s="583">
        <v>0</v>
      </c>
      <c r="AA401" s="583">
        <v>0</v>
      </c>
      <c r="AB401" s="584">
        <f t="shared" si="150"/>
        <v>9.0180000000000042</v>
      </c>
      <c r="AC401" s="1043">
        <f t="shared" si="151"/>
        <v>9.9999999999999858</v>
      </c>
      <c r="AD401" s="1043">
        <f t="shared" si="152"/>
        <v>21.212121212121215</v>
      </c>
      <c r="AE401" s="1043">
        <f t="shared" si="153"/>
        <v>32.000000000000007</v>
      </c>
      <c r="AF401" s="1043">
        <f t="shared" si="154"/>
        <v>13.636363636363647</v>
      </c>
      <c r="AG401" s="1043">
        <f t="shared" si="155"/>
        <v>15.789473684210531</v>
      </c>
      <c r="AH401" s="1043">
        <f t="shared" si="156"/>
        <v>18.75</v>
      </c>
      <c r="AI401" s="1043">
        <f t="shared" si="157"/>
        <v>45.45454545454546</v>
      </c>
      <c r="AJ401" s="1043">
        <f t="shared" si="158"/>
        <v>109.52380952380953</v>
      </c>
      <c r="AK401" s="1043">
        <f t="shared" si="159"/>
        <v>100</v>
      </c>
      <c r="AL401" s="1043">
        <f t="shared" si="160"/>
        <v>75</v>
      </c>
      <c r="AM401" s="1043">
        <f t="shared" si="161"/>
        <v>0</v>
      </c>
      <c r="AN401" s="1043">
        <f t="shared" si="162"/>
        <v>0</v>
      </c>
      <c r="AO401" s="1043">
        <f t="shared" si="163"/>
        <v>0</v>
      </c>
      <c r="AP401" s="1043">
        <f t="shared" si="164"/>
        <v>11.111111111111116</v>
      </c>
      <c r="AQ401" s="1043">
        <f t="shared" si="165"/>
        <v>500</v>
      </c>
      <c r="AR401" s="1043" t="str">
        <f t="shared" si="166"/>
        <v>n/a</v>
      </c>
      <c r="AS401" s="1043" t="str">
        <f t="shared" si="167"/>
        <v>n/a</v>
      </c>
      <c r="AT401" s="1043" t="str">
        <f t="shared" si="168"/>
        <v>n/a</v>
      </c>
      <c r="AU401" s="1043" t="str">
        <f t="shared" si="169"/>
        <v>n/a</v>
      </c>
      <c r="AV401" s="1043" t="str">
        <f t="shared" si="170"/>
        <v>n/a</v>
      </c>
      <c r="AW401" s="1043" t="str">
        <f t="shared" si="171"/>
        <v>n/a</v>
      </c>
      <c r="AX401" s="1043" t="str">
        <f t="shared" si="172"/>
        <v>n/a</v>
      </c>
      <c r="AY401" s="1043">
        <f t="shared" si="173"/>
        <v>63.498494974810768</v>
      </c>
      <c r="AZ401" s="1043">
        <f t="shared" si="174"/>
        <v>125.83717621905151</v>
      </c>
    </row>
    <row r="402" spans="1:52" ht="11.25" customHeight="1" x14ac:dyDescent="0.2">
      <c r="A402" s="820" t="s">
        <v>1420</v>
      </c>
      <c r="B402" s="820" t="s">
        <v>1421</v>
      </c>
      <c r="C402" s="581">
        <v>4.0999999999999996</v>
      </c>
      <c r="D402" s="581">
        <v>4</v>
      </c>
      <c r="E402" s="581">
        <v>3.84</v>
      </c>
      <c r="F402" s="460">
        <v>3.69</v>
      </c>
      <c r="G402" s="460">
        <v>3.48</v>
      </c>
      <c r="H402" s="581">
        <v>3.28</v>
      </c>
      <c r="I402" s="581">
        <v>3.08</v>
      </c>
      <c r="J402" s="581">
        <v>2.92</v>
      </c>
      <c r="K402" s="581">
        <v>2.78</v>
      </c>
      <c r="L402" s="888"/>
      <c r="M402" s="581">
        <v>2.64</v>
      </c>
      <c r="N402" s="459">
        <v>2.5099999999999998</v>
      </c>
      <c r="O402" s="888"/>
      <c r="P402" s="582">
        <v>2.46</v>
      </c>
      <c r="Q402" s="582">
        <v>2.46</v>
      </c>
      <c r="R402" s="587">
        <v>2.46</v>
      </c>
      <c r="S402" s="587">
        <v>2.42</v>
      </c>
      <c r="T402" s="583">
        <v>2.38</v>
      </c>
      <c r="U402" s="583">
        <v>2.34</v>
      </c>
      <c r="V402" s="583">
        <v>2.34</v>
      </c>
      <c r="W402" s="583">
        <v>2.34</v>
      </c>
      <c r="X402" s="583">
        <v>2.34</v>
      </c>
      <c r="Y402" s="587">
        <v>2.34</v>
      </c>
      <c r="Z402" s="587">
        <v>2.3199999999999998</v>
      </c>
      <c r="AA402" s="587">
        <v>2.2999999999999998</v>
      </c>
      <c r="AB402" s="584">
        <f t="shared" si="150"/>
        <v>64.820000000000022</v>
      </c>
      <c r="AC402" s="1043">
        <f t="shared" si="151"/>
        <v>2.4999999999999911</v>
      </c>
      <c r="AD402" s="1043">
        <f t="shared" si="152"/>
        <v>4.1666666666666741</v>
      </c>
      <c r="AE402" s="1043">
        <f t="shared" si="153"/>
        <v>4.0650406504064929</v>
      </c>
      <c r="AF402" s="1043">
        <f t="shared" si="154"/>
        <v>6.0344827586206851</v>
      </c>
      <c r="AG402" s="1043">
        <f t="shared" si="155"/>
        <v>6.0975609756097615</v>
      </c>
      <c r="AH402" s="1043">
        <f t="shared" si="156"/>
        <v>6.4935064935064846</v>
      </c>
      <c r="AI402" s="1043">
        <f t="shared" si="157"/>
        <v>5.4794520547945202</v>
      </c>
      <c r="AJ402" s="1043">
        <f t="shared" si="158"/>
        <v>5.0359712230215958</v>
      </c>
      <c r="AK402" s="1043">
        <f t="shared" si="159"/>
        <v>5.3030303030302983</v>
      </c>
      <c r="AL402" s="1043">
        <f t="shared" si="160"/>
        <v>5.179282868525914</v>
      </c>
      <c r="AM402" s="1043">
        <f t="shared" si="161"/>
        <v>2.0325203252032464</v>
      </c>
      <c r="AN402" s="1043">
        <f t="shared" si="162"/>
        <v>0</v>
      </c>
      <c r="AO402" s="1043">
        <f t="shared" si="163"/>
        <v>0</v>
      </c>
      <c r="AP402" s="1043">
        <f t="shared" si="164"/>
        <v>1.6528925619834656</v>
      </c>
      <c r="AQ402" s="1043">
        <f t="shared" si="165"/>
        <v>1.6806722689075571</v>
      </c>
      <c r="AR402" s="1043">
        <f t="shared" si="166"/>
        <v>1.7094017094017033</v>
      </c>
      <c r="AS402" s="1043">
        <f t="shared" si="167"/>
        <v>0</v>
      </c>
      <c r="AT402" s="1043">
        <f t="shared" si="168"/>
        <v>0</v>
      </c>
      <c r="AU402" s="1043">
        <f t="shared" si="169"/>
        <v>0</v>
      </c>
      <c r="AV402" s="1043">
        <f t="shared" si="170"/>
        <v>0</v>
      </c>
      <c r="AW402" s="1043">
        <f t="shared" si="171"/>
        <v>0.86206896551723755</v>
      </c>
      <c r="AX402" s="1043">
        <f t="shared" si="172"/>
        <v>0.86956521739129933</v>
      </c>
      <c r="AY402" s="1043">
        <f t="shared" si="173"/>
        <v>2.6891870473903143</v>
      </c>
      <c r="AZ402" s="1043">
        <f t="shared" si="174"/>
        <v>2.4027786184746214</v>
      </c>
    </row>
    <row r="403" spans="1:52" ht="11.25" customHeight="1" x14ac:dyDescent="0.2">
      <c r="A403" s="822" t="s">
        <v>1387</v>
      </c>
      <c r="B403" s="833" t="s">
        <v>1388</v>
      </c>
      <c r="C403" s="489">
        <v>2.4750000000000001</v>
      </c>
      <c r="D403" s="489">
        <v>2.46</v>
      </c>
      <c r="E403" s="489">
        <v>2.415</v>
      </c>
      <c r="F403" s="460">
        <v>2.2949999999999999</v>
      </c>
      <c r="G403" s="460">
        <v>2.2350000000000003</v>
      </c>
      <c r="H403" s="581">
        <v>2.1749999999999998</v>
      </c>
      <c r="I403" s="581">
        <v>2.1</v>
      </c>
      <c r="J403" s="581">
        <v>1.9950000000000001</v>
      </c>
      <c r="K403" s="581">
        <v>1.86</v>
      </c>
      <c r="L403" s="888"/>
      <c r="M403" s="581">
        <v>1.71</v>
      </c>
      <c r="N403" s="459">
        <v>1.56</v>
      </c>
      <c r="O403" s="888"/>
      <c r="P403" s="582">
        <v>1.5</v>
      </c>
      <c r="Q403" s="472">
        <v>1.5</v>
      </c>
      <c r="R403" s="587">
        <v>1.425</v>
      </c>
      <c r="S403" s="587">
        <v>0.33</v>
      </c>
      <c r="T403" s="583">
        <v>0</v>
      </c>
      <c r="U403" s="583">
        <v>0</v>
      </c>
      <c r="V403" s="583">
        <v>0</v>
      </c>
      <c r="W403" s="583">
        <v>0</v>
      </c>
      <c r="X403" s="583">
        <v>0</v>
      </c>
      <c r="Y403" s="583">
        <v>0</v>
      </c>
      <c r="Z403" s="583">
        <v>0</v>
      </c>
      <c r="AA403" s="583">
        <v>0</v>
      </c>
      <c r="AB403" s="584">
        <f t="shared" si="150"/>
        <v>28.035</v>
      </c>
      <c r="AC403" s="1043">
        <f t="shared" si="151"/>
        <v>0.60975609756097615</v>
      </c>
      <c r="AD403" s="1043">
        <f t="shared" si="152"/>
        <v>1.8633540372670732</v>
      </c>
      <c r="AE403" s="1043">
        <f t="shared" si="153"/>
        <v>5.2287581699346442</v>
      </c>
      <c r="AF403" s="1043">
        <f t="shared" si="154"/>
        <v>2.6845637583892357</v>
      </c>
      <c r="AG403" s="1043">
        <f t="shared" si="155"/>
        <v>2.7586206896552001</v>
      </c>
      <c r="AH403" s="1043">
        <f t="shared" si="156"/>
        <v>3.5714285714285587</v>
      </c>
      <c r="AI403" s="1043">
        <f t="shared" si="157"/>
        <v>5.2631578947368363</v>
      </c>
      <c r="AJ403" s="1043">
        <f t="shared" si="158"/>
        <v>7.2580645161290258</v>
      </c>
      <c r="AK403" s="1043">
        <f t="shared" si="159"/>
        <v>8.7719298245614077</v>
      </c>
      <c r="AL403" s="1043">
        <f t="shared" si="160"/>
        <v>9.6153846153846025</v>
      </c>
      <c r="AM403" s="1043">
        <f t="shared" si="161"/>
        <v>4.0000000000000036</v>
      </c>
      <c r="AN403" s="1043">
        <f t="shared" si="162"/>
        <v>0</v>
      </c>
      <c r="AO403" s="1043">
        <f t="shared" si="163"/>
        <v>5.2631578947368363</v>
      </c>
      <c r="AP403" s="1043">
        <f t="shared" si="164"/>
        <v>331.81818181818181</v>
      </c>
      <c r="AQ403" s="1043" t="str">
        <f t="shared" si="165"/>
        <v>n/a</v>
      </c>
      <c r="AR403" s="1043" t="str">
        <f t="shared" si="166"/>
        <v>n/a</v>
      </c>
      <c r="AS403" s="1043" t="str">
        <f t="shared" si="167"/>
        <v>n/a</v>
      </c>
      <c r="AT403" s="1043" t="str">
        <f t="shared" si="168"/>
        <v>n/a</v>
      </c>
      <c r="AU403" s="1043" t="str">
        <f t="shared" si="169"/>
        <v>n/a</v>
      </c>
      <c r="AV403" s="1043" t="str">
        <f t="shared" si="170"/>
        <v>n/a</v>
      </c>
      <c r="AW403" s="1043" t="str">
        <f t="shared" si="171"/>
        <v>n/a</v>
      </c>
      <c r="AX403" s="1043" t="str">
        <f t="shared" si="172"/>
        <v>n/a</v>
      </c>
      <c r="AY403" s="1043">
        <f t="shared" si="173"/>
        <v>27.764739849140444</v>
      </c>
      <c r="AZ403" s="1043">
        <f t="shared" si="174"/>
        <v>87.557987024365346</v>
      </c>
    </row>
    <row r="404" spans="1:52" ht="11.25" customHeight="1" x14ac:dyDescent="0.2">
      <c r="A404" s="458" t="s">
        <v>1395</v>
      </c>
      <c r="B404" s="820" t="s">
        <v>1396</v>
      </c>
      <c r="C404" s="581">
        <v>2.52</v>
      </c>
      <c r="D404" s="581">
        <v>2.2599999999999998</v>
      </c>
      <c r="E404" s="581">
        <v>2.1800000000000002</v>
      </c>
      <c r="F404" s="460">
        <v>2.02</v>
      </c>
      <c r="G404" s="460">
        <v>1.86</v>
      </c>
      <c r="H404" s="581">
        <v>1.66</v>
      </c>
      <c r="I404" s="581">
        <v>1.6</v>
      </c>
      <c r="J404" s="581">
        <v>0.98</v>
      </c>
      <c r="K404" s="581">
        <v>0.92</v>
      </c>
      <c r="L404" s="888"/>
      <c r="M404" s="581">
        <v>0.86</v>
      </c>
      <c r="N404" s="459">
        <v>0.8</v>
      </c>
      <c r="O404" s="888"/>
      <c r="P404" s="464">
        <v>0.74</v>
      </c>
      <c r="Q404" s="583">
        <v>0.74</v>
      </c>
      <c r="R404" s="587">
        <v>0.74</v>
      </c>
      <c r="S404" s="587">
        <v>0.69</v>
      </c>
      <c r="T404" s="587">
        <v>0.59</v>
      </c>
      <c r="U404" s="587">
        <v>0.47</v>
      </c>
      <c r="V404" s="587">
        <v>0.3</v>
      </c>
      <c r="W404" s="583">
        <v>0.2</v>
      </c>
      <c r="X404" s="583">
        <v>0.2</v>
      </c>
      <c r="Y404" s="583">
        <v>0.2</v>
      </c>
      <c r="Z404" s="583">
        <v>0.2</v>
      </c>
      <c r="AA404" s="587">
        <v>0.2</v>
      </c>
      <c r="AB404" s="584">
        <f t="shared" si="150"/>
        <v>22.929999999999993</v>
      </c>
      <c r="AC404" s="1043">
        <f t="shared" si="151"/>
        <v>11.504424778761081</v>
      </c>
      <c r="AD404" s="1043">
        <f t="shared" si="152"/>
        <v>3.6697247706421798</v>
      </c>
      <c r="AE404" s="1043">
        <f t="shared" si="153"/>
        <v>7.9207920792079278</v>
      </c>
      <c r="AF404" s="1043">
        <f t="shared" si="154"/>
        <v>8.602150537634401</v>
      </c>
      <c r="AG404" s="1043">
        <f t="shared" si="155"/>
        <v>12.048192771084354</v>
      </c>
      <c r="AH404" s="1043">
        <f t="shared" si="156"/>
        <v>3.7499999999999867</v>
      </c>
      <c r="AI404" s="1043">
        <f t="shared" si="157"/>
        <v>63.265306122448983</v>
      </c>
      <c r="AJ404" s="1043">
        <f t="shared" si="158"/>
        <v>6.5217391304347672</v>
      </c>
      <c r="AK404" s="1043">
        <f t="shared" si="159"/>
        <v>6.976744186046524</v>
      </c>
      <c r="AL404" s="1043">
        <f t="shared" si="160"/>
        <v>7.4999999999999956</v>
      </c>
      <c r="AM404" s="1043">
        <f t="shared" si="161"/>
        <v>8.1081081081081141</v>
      </c>
      <c r="AN404" s="1043">
        <f t="shared" si="162"/>
        <v>0</v>
      </c>
      <c r="AO404" s="1043">
        <f t="shared" si="163"/>
        <v>0</v>
      </c>
      <c r="AP404" s="1043">
        <f t="shared" si="164"/>
        <v>7.2463768115942129</v>
      </c>
      <c r="AQ404" s="1043">
        <f t="shared" si="165"/>
        <v>16.949152542372879</v>
      </c>
      <c r="AR404" s="1043">
        <f t="shared" si="166"/>
        <v>25.531914893617014</v>
      </c>
      <c r="AS404" s="1043">
        <f t="shared" si="167"/>
        <v>56.666666666666664</v>
      </c>
      <c r="AT404" s="1043">
        <f t="shared" si="168"/>
        <v>49.999999999999979</v>
      </c>
      <c r="AU404" s="1043">
        <f t="shared" si="169"/>
        <v>0</v>
      </c>
      <c r="AV404" s="1043">
        <f t="shared" si="170"/>
        <v>0</v>
      </c>
      <c r="AW404" s="1043">
        <f t="shared" si="171"/>
        <v>0</v>
      </c>
      <c r="AX404" s="1043">
        <f t="shared" si="172"/>
        <v>0</v>
      </c>
      <c r="AY404" s="1043">
        <f t="shared" si="173"/>
        <v>13.466422427209956</v>
      </c>
      <c r="AZ404" s="1043">
        <f t="shared" si="174"/>
        <v>18.734572431937284</v>
      </c>
    </row>
    <row r="405" spans="1:52" ht="11.25" customHeight="1" x14ac:dyDescent="0.2">
      <c r="A405" s="509" t="s">
        <v>4126</v>
      </c>
      <c r="B405" s="807" t="s">
        <v>2428</v>
      </c>
      <c r="C405" s="950">
        <v>0.84499999999999997</v>
      </c>
      <c r="D405" s="950">
        <v>0.54500000000000004</v>
      </c>
      <c r="E405" s="950">
        <v>0.495</v>
      </c>
      <c r="F405" s="460">
        <v>0.435</v>
      </c>
      <c r="G405" s="811">
        <v>0.40500000000000003</v>
      </c>
      <c r="H405" s="809">
        <v>0.38500000000000001</v>
      </c>
      <c r="I405" s="809">
        <v>0.36499999999999999</v>
      </c>
      <c r="J405" s="809">
        <v>0.33</v>
      </c>
      <c r="K405" s="809">
        <v>0.3</v>
      </c>
      <c r="L405" s="445"/>
      <c r="M405" s="809">
        <v>0.3</v>
      </c>
      <c r="N405" s="813">
        <v>0.3</v>
      </c>
      <c r="O405" s="445"/>
      <c r="P405" s="33">
        <v>0.3</v>
      </c>
      <c r="Q405" s="33">
        <v>0.46</v>
      </c>
      <c r="R405" s="20">
        <v>0.92500000000000004</v>
      </c>
      <c r="S405" s="20">
        <v>0.91</v>
      </c>
      <c r="T405" s="20">
        <v>0.86</v>
      </c>
      <c r="U405" s="20">
        <v>0.78</v>
      </c>
      <c r="V405" s="20">
        <v>0.66</v>
      </c>
      <c r="W405" s="20">
        <v>0.57999999999999996</v>
      </c>
      <c r="X405" s="20">
        <v>0.54500000000000004</v>
      </c>
      <c r="Y405" s="20">
        <v>0.52500000000000002</v>
      </c>
      <c r="Z405" s="20">
        <v>0.49</v>
      </c>
      <c r="AA405" s="20">
        <v>0.45</v>
      </c>
      <c r="AB405" s="584">
        <f t="shared" si="150"/>
        <v>12.19</v>
      </c>
      <c r="AC405" s="1043">
        <f t="shared" si="151"/>
        <v>55.045871559633007</v>
      </c>
      <c r="AD405" s="1043">
        <f t="shared" si="152"/>
        <v>10.1010101010101</v>
      </c>
      <c r="AE405" s="1043">
        <f t="shared" si="153"/>
        <v>13.793103448275868</v>
      </c>
      <c r="AF405" s="1043">
        <f t="shared" si="154"/>
        <v>7.4074074074073959</v>
      </c>
      <c r="AG405" s="1043">
        <f t="shared" si="155"/>
        <v>5.1948051948051965</v>
      </c>
      <c r="AH405" s="1043">
        <f t="shared" si="156"/>
        <v>5.4794520547945202</v>
      </c>
      <c r="AI405" s="1043">
        <f t="shared" si="157"/>
        <v>10.606060606060597</v>
      </c>
      <c r="AJ405" s="1043">
        <f t="shared" si="158"/>
        <v>10.000000000000009</v>
      </c>
      <c r="AK405" s="1043">
        <f t="shared" si="159"/>
        <v>0</v>
      </c>
      <c r="AL405" s="1043">
        <f t="shared" si="160"/>
        <v>0</v>
      </c>
      <c r="AM405" s="1043">
        <f t="shared" si="161"/>
        <v>0</v>
      </c>
      <c r="AN405" s="1043">
        <f t="shared" si="162"/>
        <v>-34.782608695652186</v>
      </c>
      <c r="AO405" s="1043">
        <f t="shared" si="163"/>
        <v>-50.270270270270267</v>
      </c>
      <c r="AP405" s="1043">
        <f t="shared" si="164"/>
        <v>1.6483516483516425</v>
      </c>
      <c r="AQ405" s="1043">
        <f t="shared" si="165"/>
        <v>5.8139534883721034</v>
      </c>
      <c r="AR405" s="1043">
        <f t="shared" si="166"/>
        <v>10.256410256410241</v>
      </c>
      <c r="AS405" s="1043">
        <f t="shared" si="167"/>
        <v>18.181818181818187</v>
      </c>
      <c r="AT405" s="1043">
        <f t="shared" si="168"/>
        <v>13.793103448275868</v>
      </c>
      <c r="AU405" s="1043">
        <f t="shared" si="169"/>
        <v>6.4220183486238369</v>
      </c>
      <c r="AV405" s="1043">
        <f t="shared" si="170"/>
        <v>3.8095238095238182</v>
      </c>
      <c r="AW405" s="1043">
        <f t="shared" si="171"/>
        <v>7.1428571428571397</v>
      </c>
      <c r="AX405" s="1043">
        <f t="shared" si="172"/>
        <v>8.8888888888888786</v>
      </c>
      <c r="AY405" s="1043">
        <f t="shared" si="173"/>
        <v>4.9332616645084526</v>
      </c>
      <c r="AZ405" s="1043">
        <f t="shared" si="174"/>
        <v>19.144239344718141</v>
      </c>
    </row>
    <row r="406" spans="1:52" ht="11.25" customHeight="1" x14ac:dyDescent="0.2">
      <c r="A406" s="468" t="s">
        <v>659</v>
      </c>
      <c r="B406" s="468" t="s">
        <v>660</v>
      </c>
      <c r="C406" s="581">
        <v>0.86499999999999999</v>
      </c>
      <c r="D406" s="581">
        <v>0.84499999999999997</v>
      </c>
      <c r="E406" s="581">
        <v>0.81</v>
      </c>
      <c r="F406" s="460">
        <v>0.77</v>
      </c>
      <c r="G406" s="471">
        <v>0.7</v>
      </c>
      <c r="H406" s="581">
        <v>0.62</v>
      </c>
      <c r="I406" s="581">
        <v>0.54</v>
      </c>
      <c r="J406" s="581">
        <v>0.46</v>
      </c>
      <c r="K406" s="581">
        <v>0.41</v>
      </c>
      <c r="L406" s="888"/>
      <c r="M406" s="581">
        <v>0.37</v>
      </c>
      <c r="N406" s="459">
        <v>0.33</v>
      </c>
      <c r="O406" s="888"/>
      <c r="P406" s="472">
        <v>0.28999999999999998</v>
      </c>
      <c r="Q406" s="472">
        <v>0.26500000000000001</v>
      </c>
      <c r="R406" s="587">
        <v>0.245</v>
      </c>
      <c r="S406" s="587">
        <v>0.22500000000000001</v>
      </c>
      <c r="T406" s="587">
        <v>0.20499999999999999</v>
      </c>
      <c r="U406" s="587">
        <v>0.185</v>
      </c>
      <c r="V406" s="587">
        <v>0.16500000000000001</v>
      </c>
      <c r="W406" s="587">
        <v>0.124</v>
      </c>
      <c r="X406" s="587">
        <v>0.106</v>
      </c>
      <c r="Y406" s="587">
        <v>0.10100000000000001</v>
      </c>
      <c r="Z406" s="587">
        <v>9.7000000000000003E-2</v>
      </c>
      <c r="AA406" s="587">
        <v>9.1499999999999998E-2</v>
      </c>
      <c r="AB406" s="584">
        <f t="shared" si="150"/>
        <v>8.8194999999999997</v>
      </c>
      <c r="AC406" s="1043">
        <f t="shared" si="151"/>
        <v>2.3668639053254559</v>
      </c>
      <c r="AD406" s="1043">
        <f t="shared" si="152"/>
        <v>4.3209876543209846</v>
      </c>
      <c r="AE406" s="1043">
        <f t="shared" si="153"/>
        <v>5.1948051948051965</v>
      </c>
      <c r="AF406" s="1043">
        <f t="shared" si="154"/>
        <v>10.000000000000009</v>
      </c>
      <c r="AG406" s="1043">
        <f t="shared" si="155"/>
        <v>12.903225806451601</v>
      </c>
      <c r="AH406" s="1043">
        <f t="shared" si="156"/>
        <v>14.814814814814813</v>
      </c>
      <c r="AI406" s="1043">
        <f t="shared" si="157"/>
        <v>17.391304347826097</v>
      </c>
      <c r="AJ406" s="1043">
        <f t="shared" si="158"/>
        <v>12.195121951219523</v>
      </c>
      <c r="AK406" s="1043">
        <f t="shared" si="159"/>
        <v>10.810810810810811</v>
      </c>
      <c r="AL406" s="1043">
        <f t="shared" si="160"/>
        <v>12.12121212121211</v>
      </c>
      <c r="AM406" s="1043">
        <f t="shared" si="161"/>
        <v>13.793103448275868</v>
      </c>
      <c r="AN406" s="1043">
        <f t="shared" si="162"/>
        <v>9.4339622641509422</v>
      </c>
      <c r="AO406" s="1043">
        <f t="shared" si="163"/>
        <v>8.163265306122458</v>
      </c>
      <c r="AP406" s="1043">
        <f t="shared" si="164"/>
        <v>8.8888888888888786</v>
      </c>
      <c r="AQ406" s="1043">
        <f t="shared" si="165"/>
        <v>9.7560975609756184</v>
      </c>
      <c r="AR406" s="1043">
        <f t="shared" si="166"/>
        <v>10.810810810810811</v>
      </c>
      <c r="AS406" s="1043">
        <f t="shared" si="167"/>
        <v>12.12121212121211</v>
      </c>
      <c r="AT406" s="1043">
        <f t="shared" si="168"/>
        <v>33.06451612903227</v>
      </c>
      <c r="AU406" s="1043">
        <f t="shared" si="169"/>
        <v>16.981132075471695</v>
      </c>
      <c r="AV406" s="1043">
        <f t="shared" si="170"/>
        <v>4.9504950495049327</v>
      </c>
      <c r="AW406" s="1043">
        <f t="shared" si="171"/>
        <v>4.1237113402061931</v>
      </c>
      <c r="AX406" s="1043">
        <f t="shared" si="172"/>
        <v>6.0109289617486406</v>
      </c>
      <c r="AY406" s="1043">
        <f t="shared" si="173"/>
        <v>10.918966843781227</v>
      </c>
      <c r="AZ406" s="1043">
        <f t="shared" si="174"/>
        <v>6.445473142729452</v>
      </c>
    </row>
    <row r="407" spans="1:52" ht="11.25" customHeight="1" x14ac:dyDescent="0.2">
      <c r="A407" s="551" t="s">
        <v>3785</v>
      </c>
      <c r="B407" s="807" t="s">
        <v>3786</v>
      </c>
      <c r="C407" s="950">
        <v>1.06</v>
      </c>
      <c r="D407" s="950">
        <v>0.9</v>
      </c>
      <c r="E407" s="950">
        <v>0.86</v>
      </c>
      <c r="F407" s="460">
        <v>0.82</v>
      </c>
      <c r="G407" s="807">
        <v>0.78</v>
      </c>
      <c r="H407" s="811">
        <v>0.74</v>
      </c>
      <c r="I407" s="811">
        <v>0.7</v>
      </c>
      <c r="J407" s="811">
        <v>0.66</v>
      </c>
      <c r="K407" s="811">
        <v>0.62</v>
      </c>
      <c r="L407" s="811">
        <v>0.3</v>
      </c>
      <c r="M407" s="811">
        <v>0.3</v>
      </c>
      <c r="N407" s="585">
        <v>0</v>
      </c>
      <c r="O407" s="803"/>
      <c r="P407" s="582">
        <v>0</v>
      </c>
      <c r="Q407" s="582">
        <v>0</v>
      </c>
      <c r="R407" s="583">
        <v>0</v>
      </c>
      <c r="S407" s="583">
        <v>0</v>
      </c>
      <c r="T407" s="583">
        <v>0</v>
      </c>
      <c r="U407" s="583">
        <v>0</v>
      </c>
      <c r="V407" s="583">
        <v>0</v>
      </c>
      <c r="W407" s="583">
        <v>0</v>
      </c>
      <c r="X407" s="583">
        <v>0</v>
      </c>
      <c r="Y407" s="583">
        <v>0</v>
      </c>
      <c r="Z407" s="583">
        <v>0</v>
      </c>
      <c r="AA407" s="583">
        <v>0</v>
      </c>
      <c r="AB407" s="584">
        <f t="shared" si="150"/>
        <v>7.74</v>
      </c>
      <c r="AC407" s="1043">
        <f t="shared" si="151"/>
        <v>17.777777777777782</v>
      </c>
      <c r="AD407" s="1043">
        <f t="shared" si="152"/>
        <v>4.6511627906976827</v>
      </c>
      <c r="AE407" s="1043">
        <f t="shared" si="153"/>
        <v>4.8780487804878092</v>
      </c>
      <c r="AF407" s="1043">
        <f t="shared" si="154"/>
        <v>5.12820512820511</v>
      </c>
      <c r="AG407" s="1043">
        <f t="shared" si="155"/>
        <v>5.4054054054054168</v>
      </c>
      <c r="AH407" s="1043">
        <f t="shared" si="156"/>
        <v>5.7142857142857162</v>
      </c>
      <c r="AI407" s="1043">
        <f t="shared" si="157"/>
        <v>6.0606060606060552</v>
      </c>
      <c r="AJ407" s="1043">
        <f t="shared" si="158"/>
        <v>6.4516129032258229</v>
      </c>
      <c r="AK407" s="1043">
        <f t="shared" si="159"/>
        <v>106.66666666666669</v>
      </c>
      <c r="AL407" s="1043" t="str">
        <f t="shared" si="160"/>
        <v>n/a</v>
      </c>
      <c r="AM407" s="1043" t="str">
        <f t="shared" si="161"/>
        <v>n/a</v>
      </c>
      <c r="AN407" s="1043" t="str">
        <f t="shared" si="162"/>
        <v>n/a</v>
      </c>
      <c r="AO407" s="1043" t="str">
        <f t="shared" si="163"/>
        <v>n/a</v>
      </c>
      <c r="AP407" s="1043" t="str">
        <f t="shared" si="164"/>
        <v>n/a</v>
      </c>
      <c r="AQ407" s="1043" t="str">
        <f t="shared" si="165"/>
        <v>n/a</v>
      </c>
      <c r="AR407" s="1043" t="str">
        <f t="shared" si="166"/>
        <v>n/a</v>
      </c>
      <c r="AS407" s="1043" t="str">
        <f t="shared" si="167"/>
        <v>n/a</v>
      </c>
      <c r="AT407" s="1043" t="str">
        <f t="shared" si="168"/>
        <v>n/a</v>
      </c>
      <c r="AU407" s="1043" t="str">
        <f t="shared" si="169"/>
        <v>n/a</v>
      </c>
      <c r="AV407" s="1043" t="str">
        <f t="shared" si="170"/>
        <v>n/a</v>
      </c>
      <c r="AW407" s="1043" t="str">
        <f t="shared" si="171"/>
        <v>n/a</v>
      </c>
      <c r="AX407" s="1043" t="str">
        <f t="shared" si="172"/>
        <v>n/a</v>
      </c>
      <c r="AY407" s="1043">
        <f t="shared" si="173"/>
        <v>18.081530136373122</v>
      </c>
      <c r="AZ407" s="1043">
        <f t="shared" si="174"/>
        <v>33.4725717166015</v>
      </c>
    </row>
    <row r="408" spans="1:52" ht="11.25" customHeight="1" x14ac:dyDescent="0.2">
      <c r="A408" s="1050" t="s">
        <v>5372</v>
      </c>
      <c r="B408" s="805" t="s">
        <v>5371</v>
      </c>
      <c r="C408" s="581">
        <v>0.65</v>
      </c>
      <c r="D408" s="581">
        <v>0.6</v>
      </c>
      <c r="E408" s="581">
        <v>0.36000000000000004</v>
      </c>
      <c r="F408" s="460">
        <v>0.28000000000000003</v>
      </c>
      <c r="G408" s="1113">
        <v>0.27</v>
      </c>
      <c r="H408" s="581">
        <v>0.27</v>
      </c>
      <c r="I408" s="581">
        <v>0.26750000000000002</v>
      </c>
      <c r="J408" s="498">
        <v>0.26</v>
      </c>
      <c r="K408" s="498">
        <v>0.26</v>
      </c>
      <c r="L408" s="1004"/>
      <c r="M408" s="498">
        <v>0.26</v>
      </c>
      <c r="N408" s="501">
        <v>0.26</v>
      </c>
      <c r="O408" s="1004"/>
      <c r="P408" s="985">
        <v>0.26</v>
      </c>
      <c r="Q408" s="490">
        <v>0.26</v>
      </c>
      <c r="R408" s="587">
        <v>0.25750000000000001</v>
      </c>
      <c r="S408" s="587">
        <v>0.2199546485260771</v>
      </c>
      <c r="T408" s="587">
        <v>0.19539183776307192</v>
      </c>
      <c r="U408" s="587">
        <v>0.17825220287157437</v>
      </c>
      <c r="V408" s="587">
        <v>0.16043631027687491</v>
      </c>
      <c r="W408" s="587">
        <v>0.14568967267667488</v>
      </c>
      <c r="X408" s="587">
        <v>0.13020697227026864</v>
      </c>
      <c r="Y408" s="587">
        <v>7.1068133013012125E-2</v>
      </c>
      <c r="Z408" s="583">
        <v>0</v>
      </c>
      <c r="AA408" s="499">
        <v>0</v>
      </c>
      <c r="AB408" s="584">
        <f t="shared" si="150"/>
        <v>5.6159997773975547</v>
      </c>
      <c r="AC408" s="1043">
        <f t="shared" si="151"/>
        <v>8.3333333333333481</v>
      </c>
      <c r="AD408" s="1043">
        <f t="shared" si="152"/>
        <v>66.666666666666657</v>
      </c>
      <c r="AE408" s="1043">
        <f t="shared" si="153"/>
        <v>28.57142857142858</v>
      </c>
      <c r="AF408" s="1043">
        <f t="shared" si="154"/>
        <v>3.7037037037036979</v>
      </c>
      <c r="AG408" s="1043">
        <f t="shared" si="155"/>
        <v>0</v>
      </c>
      <c r="AH408" s="1043">
        <f t="shared" si="156"/>
        <v>0.93457943925234765</v>
      </c>
      <c r="AI408" s="1043">
        <f t="shared" si="157"/>
        <v>2.8846153846153966</v>
      </c>
      <c r="AJ408" s="1043">
        <f t="shared" si="158"/>
        <v>0</v>
      </c>
      <c r="AK408" s="1043">
        <f t="shared" si="159"/>
        <v>0</v>
      </c>
      <c r="AL408" s="1043">
        <f t="shared" si="160"/>
        <v>0</v>
      </c>
      <c r="AM408" s="1043">
        <f t="shared" si="161"/>
        <v>0</v>
      </c>
      <c r="AN408" s="1043">
        <f t="shared" si="162"/>
        <v>0</v>
      </c>
      <c r="AO408" s="1043">
        <f t="shared" si="163"/>
        <v>0.97087378640776656</v>
      </c>
      <c r="AP408" s="1043">
        <f t="shared" si="164"/>
        <v>17.069587628865989</v>
      </c>
      <c r="AQ408" s="1043">
        <f t="shared" si="165"/>
        <v>12.571052631578983</v>
      </c>
      <c r="AR408" s="1043">
        <f t="shared" si="166"/>
        <v>9.6153846153846256</v>
      </c>
      <c r="AS408" s="1043">
        <f t="shared" si="167"/>
        <v>11.104651162790692</v>
      </c>
      <c r="AT408" s="1043">
        <f t="shared" si="168"/>
        <v>10.121951219512205</v>
      </c>
      <c r="AU408" s="1043">
        <f t="shared" si="169"/>
        <v>11.890838206627684</v>
      </c>
      <c r="AV408" s="1043">
        <f t="shared" si="170"/>
        <v>83.214285714285708</v>
      </c>
      <c r="AW408" s="1043" t="str">
        <f t="shared" si="171"/>
        <v>n/a</v>
      </c>
      <c r="AX408" s="1043" t="str">
        <f t="shared" si="172"/>
        <v>n/a</v>
      </c>
      <c r="AY408" s="1043">
        <f t="shared" si="173"/>
        <v>13.382647603222685</v>
      </c>
      <c r="AZ408" s="1043">
        <f t="shared" si="174"/>
        <v>22.484847652608604</v>
      </c>
    </row>
    <row r="409" spans="1:52" ht="11.25" customHeight="1" x14ac:dyDescent="0.2">
      <c r="A409" s="1033" t="s">
        <v>5296</v>
      </c>
      <c r="B409" s="468" t="s">
        <v>5289</v>
      </c>
      <c r="C409" s="581">
        <v>0.23333333333333334</v>
      </c>
      <c r="D409" s="581">
        <v>0.20666666666666667</v>
      </c>
      <c r="E409" s="581">
        <v>0.18000000000000002</v>
      </c>
      <c r="F409" s="460">
        <v>0.15333333333333332</v>
      </c>
      <c r="G409" s="483">
        <v>0</v>
      </c>
      <c r="H409" s="496">
        <v>0</v>
      </c>
      <c r="I409" s="496">
        <v>0</v>
      </c>
      <c r="J409" s="496">
        <v>0</v>
      </c>
      <c r="K409" s="496">
        <v>0</v>
      </c>
      <c r="L409" s="1062"/>
      <c r="M409" s="496">
        <v>0</v>
      </c>
      <c r="N409" s="1015">
        <v>0</v>
      </c>
      <c r="O409" s="1062"/>
      <c r="P409" s="1048">
        <v>0</v>
      </c>
      <c r="Q409" s="1048">
        <v>0</v>
      </c>
      <c r="R409" s="497">
        <v>0</v>
      </c>
      <c r="S409" s="497">
        <v>0</v>
      </c>
      <c r="T409" s="497">
        <v>0</v>
      </c>
      <c r="U409" s="497">
        <v>0</v>
      </c>
      <c r="V409" s="497">
        <v>0</v>
      </c>
      <c r="W409" s="497">
        <v>0</v>
      </c>
      <c r="X409" s="497">
        <v>0</v>
      </c>
      <c r="Y409" s="497">
        <v>0</v>
      </c>
      <c r="Z409" s="497">
        <v>0</v>
      </c>
      <c r="AA409" s="497">
        <v>0</v>
      </c>
      <c r="AB409" s="584">
        <f t="shared" si="150"/>
        <v>0.77333333333333332</v>
      </c>
      <c r="AC409" s="1043">
        <f t="shared" si="151"/>
        <v>12.903225806451623</v>
      </c>
      <c r="AD409" s="1043">
        <f t="shared" si="152"/>
        <v>14.814814814814792</v>
      </c>
      <c r="AE409" s="1043">
        <f t="shared" si="153"/>
        <v>17.391304347826122</v>
      </c>
      <c r="AF409" s="1043" t="str">
        <f t="shared" si="154"/>
        <v>n/a</v>
      </c>
      <c r="AG409" s="1043" t="str">
        <f t="shared" si="155"/>
        <v>n/a</v>
      </c>
      <c r="AH409" s="1043" t="str">
        <f t="shared" si="156"/>
        <v>n/a</v>
      </c>
      <c r="AI409" s="1043" t="str">
        <f t="shared" si="157"/>
        <v>n/a</v>
      </c>
      <c r="AJ409" s="1043" t="str">
        <f t="shared" si="158"/>
        <v>n/a</v>
      </c>
      <c r="AK409" s="1043" t="str">
        <f t="shared" si="159"/>
        <v>n/a</v>
      </c>
      <c r="AL409" s="1043" t="str">
        <f t="shared" si="160"/>
        <v>n/a</v>
      </c>
      <c r="AM409" s="1043" t="str">
        <f t="shared" si="161"/>
        <v>n/a</v>
      </c>
      <c r="AN409" s="1043" t="str">
        <f t="shared" si="162"/>
        <v>n/a</v>
      </c>
      <c r="AO409" s="1043" t="str">
        <f t="shared" si="163"/>
        <v>n/a</v>
      </c>
      <c r="AP409" s="1043" t="str">
        <f t="shared" si="164"/>
        <v>n/a</v>
      </c>
      <c r="AQ409" s="1043" t="str">
        <f t="shared" si="165"/>
        <v>n/a</v>
      </c>
      <c r="AR409" s="1043" t="str">
        <f t="shared" si="166"/>
        <v>n/a</v>
      </c>
      <c r="AS409" s="1043" t="str">
        <f t="shared" si="167"/>
        <v>n/a</v>
      </c>
      <c r="AT409" s="1043" t="str">
        <f t="shared" si="168"/>
        <v>n/a</v>
      </c>
      <c r="AU409" s="1043" t="str">
        <f t="shared" si="169"/>
        <v>n/a</v>
      </c>
      <c r="AV409" s="1043" t="str">
        <f t="shared" si="170"/>
        <v>n/a</v>
      </c>
      <c r="AW409" s="1043" t="str">
        <f t="shared" si="171"/>
        <v>n/a</v>
      </c>
      <c r="AX409" s="1043" t="str">
        <f t="shared" si="172"/>
        <v>n/a</v>
      </c>
      <c r="AY409" s="1043">
        <f t="shared" si="173"/>
        <v>15.036448323030845</v>
      </c>
      <c r="AZ409" s="1043">
        <f t="shared" si="174"/>
        <v>2.2522329602773614</v>
      </c>
    </row>
    <row r="410" spans="1:52" ht="11.25" customHeight="1" x14ac:dyDescent="0.2">
      <c r="A410" s="458" t="s">
        <v>1410</v>
      </c>
      <c r="B410" s="820" t="s">
        <v>1411</v>
      </c>
      <c r="C410" s="581">
        <v>1.18</v>
      </c>
      <c r="D410" s="581">
        <v>1.1200000000000001</v>
      </c>
      <c r="E410" s="581">
        <v>1.06</v>
      </c>
      <c r="F410" s="460">
        <v>0.93</v>
      </c>
      <c r="G410" s="460">
        <v>0.74</v>
      </c>
      <c r="H410" s="581">
        <v>0.66</v>
      </c>
      <c r="I410" s="581">
        <v>0.57999999999999996</v>
      </c>
      <c r="J410" s="463">
        <v>0.48</v>
      </c>
      <c r="K410" s="581">
        <v>0.45</v>
      </c>
      <c r="L410" s="888"/>
      <c r="M410" s="581">
        <v>0.09</v>
      </c>
      <c r="N410" s="585">
        <v>0</v>
      </c>
      <c r="O410" s="888"/>
      <c r="P410" s="582">
        <v>0.01</v>
      </c>
      <c r="Q410" s="582">
        <v>7.0000000000000007E-2</v>
      </c>
      <c r="R410" s="583">
        <v>0.31</v>
      </c>
      <c r="S410" s="587">
        <v>0.56999999999999995</v>
      </c>
      <c r="T410" s="587">
        <v>0.48572000000000004</v>
      </c>
      <c r="U410" s="587">
        <v>0.39999000000000001</v>
      </c>
      <c r="V410" s="587">
        <v>0.32263999999999998</v>
      </c>
      <c r="W410" s="587">
        <v>0.27644000000000002</v>
      </c>
      <c r="X410" s="583">
        <v>0</v>
      </c>
      <c r="Y410" s="583">
        <v>0</v>
      </c>
      <c r="Z410" s="583">
        <v>0</v>
      </c>
      <c r="AA410" s="583">
        <v>0</v>
      </c>
      <c r="AB410" s="584">
        <f t="shared" si="150"/>
        <v>9.7347900000000003</v>
      </c>
      <c r="AC410" s="1043">
        <f t="shared" si="151"/>
        <v>5.3571428571428381</v>
      </c>
      <c r="AD410" s="1043">
        <f t="shared" si="152"/>
        <v>5.6603773584905648</v>
      </c>
      <c r="AE410" s="1043">
        <f t="shared" si="153"/>
        <v>13.978494623655923</v>
      </c>
      <c r="AF410" s="1043">
        <f t="shared" si="154"/>
        <v>25.675675675675681</v>
      </c>
      <c r="AG410" s="1043">
        <f t="shared" si="155"/>
        <v>12.12121212121211</v>
      </c>
      <c r="AH410" s="1043">
        <f t="shared" si="156"/>
        <v>13.793103448275868</v>
      </c>
      <c r="AI410" s="1043">
        <f t="shared" si="157"/>
        <v>20.833333333333325</v>
      </c>
      <c r="AJ410" s="1043">
        <f t="shared" si="158"/>
        <v>6.6666666666666652</v>
      </c>
      <c r="AK410" s="1043">
        <f t="shared" si="159"/>
        <v>400</v>
      </c>
      <c r="AL410" s="1043" t="str">
        <f t="shared" si="160"/>
        <v>n/a</v>
      </c>
      <c r="AM410" s="1043">
        <f t="shared" si="161"/>
        <v>-100</v>
      </c>
      <c r="AN410" s="1043">
        <f t="shared" si="162"/>
        <v>-85.714285714285722</v>
      </c>
      <c r="AO410" s="1043">
        <f t="shared" si="163"/>
        <v>-77.41935483870968</v>
      </c>
      <c r="AP410" s="1043">
        <f t="shared" si="164"/>
        <v>-45.614035087719294</v>
      </c>
      <c r="AQ410" s="1043">
        <f t="shared" si="165"/>
        <v>17.351560569875634</v>
      </c>
      <c r="AR410" s="1043">
        <f t="shared" si="166"/>
        <v>21.433035825895665</v>
      </c>
      <c r="AS410" s="1043">
        <f t="shared" si="167"/>
        <v>23.974088767666757</v>
      </c>
      <c r="AT410" s="1043">
        <f t="shared" si="168"/>
        <v>16.712487339024729</v>
      </c>
      <c r="AU410" s="1043" t="str">
        <f t="shared" si="169"/>
        <v>n/a</v>
      </c>
      <c r="AV410" s="1043" t="str">
        <f t="shared" si="170"/>
        <v>n/a</v>
      </c>
      <c r="AW410" s="1043" t="str">
        <f t="shared" si="171"/>
        <v>n/a</v>
      </c>
      <c r="AX410" s="1043" t="str">
        <f t="shared" si="172"/>
        <v>n/a</v>
      </c>
      <c r="AY410" s="1043">
        <f t="shared" si="173"/>
        <v>16.1652648791883</v>
      </c>
      <c r="AZ410" s="1043">
        <f t="shared" si="174"/>
        <v>107.33257488611527</v>
      </c>
    </row>
    <row r="411" spans="1:52" ht="11.25" customHeight="1" x14ac:dyDescent="0.2">
      <c r="A411" s="468" t="s">
        <v>273</v>
      </c>
      <c r="B411" s="468" t="s">
        <v>274</v>
      </c>
      <c r="C411" s="581">
        <v>5.25</v>
      </c>
      <c r="D411" s="581">
        <v>5.04</v>
      </c>
      <c r="E411" s="581">
        <v>4.7300000000000004</v>
      </c>
      <c r="F411" s="460">
        <v>4.1900000000000004</v>
      </c>
      <c r="G411" s="471">
        <v>3.83</v>
      </c>
      <c r="H411" s="581">
        <v>3.61</v>
      </c>
      <c r="I411" s="581">
        <v>3.44</v>
      </c>
      <c r="J411" s="581">
        <v>3.28</v>
      </c>
      <c r="K411" s="581">
        <v>3.12</v>
      </c>
      <c r="L411" s="888"/>
      <c r="M411" s="581">
        <v>2.87</v>
      </c>
      <c r="N411" s="459">
        <v>2.5299999999999998</v>
      </c>
      <c r="O411" s="888"/>
      <c r="P411" s="472">
        <v>2.2599999999999998</v>
      </c>
      <c r="Q411" s="472">
        <v>2.0499999999999998</v>
      </c>
      <c r="R411" s="587">
        <v>1.625</v>
      </c>
      <c r="S411" s="587">
        <v>1.5</v>
      </c>
      <c r="T411" s="587">
        <v>1</v>
      </c>
      <c r="U411" s="587">
        <v>0.67</v>
      </c>
      <c r="V411" s="587">
        <v>0.55000000000000004</v>
      </c>
      <c r="W411" s="587">
        <v>0.4</v>
      </c>
      <c r="X411" s="587">
        <v>0.23499999999999999</v>
      </c>
      <c r="Y411" s="587">
        <v>0.22500000000000001</v>
      </c>
      <c r="Z411" s="587">
        <v>0.215</v>
      </c>
      <c r="AA411" s="587">
        <v>0.19500000000000001</v>
      </c>
      <c r="AB411" s="584">
        <f t="shared" si="150"/>
        <v>52.814999999999991</v>
      </c>
      <c r="AC411" s="1043">
        <f t="shared" si="151"/>
        <v>4.1666666666666741</v>
      </c>
      <c r="AD411" s="1043">
        <f t="shared" si="152"/>
        <v>6.5539112050739812</v>
      </c>
      <c r="AE411" s="1043">
        <f t="shared" si="153"/>
        <v>12.887828162291171</v>
      </c>
      <c r="AF411" s="1043">
        <f t="shared" si="154"/>
        <v>9.3994778067885143</v>
      </c>
      <c r="AG411" s="1043">
        <f t="shared" si="155"/>
        <v>6.094182825484773</v>
      </c>
      <c r="AH411" s="1043">
        <f t="shared" si="156"/>
        <v>4.9418604651162878</v>
      </c>
      <c r="AI411" s="1043">
        <f t="shared" si="157"/>
        <v>4.8780487804878092</v>
      </c>
      <c r="AJ411" s="1043">
        <f t="shared" si="158"/>
        <v>5.12820512820511</v>
      </c>
      <c r="AK411" s="1043">
        <f t="shared" si="159"/>
        <v>8.710801393728218</v>
      </c>
      <c r="AL411" s="1043">
        <f t="shared" si="160"/>
        <v>13.438735177865624</v>
      </c>
      <c r="AM411" s="1043">
        <f t="shared" si="161"/>
        <v>11.946902654867264</v>
      </c>
      <c r="AN411" s="1043">
        <f t="shared" si="162"/>
        <v>10.243902439024399</v>
      </c>
      <c r="AO411" s="1043">
        <f t="shared" si="163"/>
        <v>26.15384615384615</v>
      </c>
      <c r="AP411" s="1043">
        <f t="shared" si="164"/>
        <v>8.333333333333325</v>
      </c>
      <c r="AQ411" s="1043">
        <f t="shared" si="165"/>
        <v>50</v>
      </c>
      <c r="AR411" s="1043">
        <f t="shared" si="166"/>
        <v>49.253731343283569</v>
      </c>
      <c r="AS411" s="1043">
        <f t="shared" si="167"/>
        <v>21.818181818181827</v>
      </c>
      <c r="AT411" s="1043">
        <f t="shared" si="168"/>
        <v>37.5</v>
      </c>
      <c r="AU411" s="1043">
        <f t="shared" si="169"/>
        <v>70.212765957446834</v>
      </c>
      <c r="AV411" s="1043">
        <f t="shared" si="170"/>
        <v>4.4444444444444287</v>
      </c>
      <c r="AW411" s="1043">
        <f t="shared" si="171"/>
        <v>4.6511627906976827</v>
      </c>
      <c r="AX411" s="1043">
        <f t="shared" si="172"/>
        <v>10.256410256410241</v>
      </c>
      <c r="AY411" s="1043">
        <f t="shared" si="173"/>
        <v>17.318836309238353</v>
      </c>
      <c r="AZ411" s="1043">
        <f t="shared" si="174"/>
        <v>18.218159198886102</v>
      </c>
    </row>
    <row r="412" spans="1:52" ht="11.25" customHeight="1" x14ac:dyDescent="0.2">
      <c r="A412" s="458" t="s">
        <v>667</v>
      </c>
      <c r="B412" s="820" t="s">
        <v>668</v>
      </c>
      <c r="C412" s="581">
        <v>0.85199999999999998</v>
      </c>
      <c r="D412" s="581">
        <v>0.73550000000000004</v>
      </c>
      <c r="E412" s="581">
        <v>0.73150000000000004</v>
      </c>
      <c r="F412" s="460">
        <v>0.72750000000000004</v>
      </c>
      <c r="G412" s="586">
        <v>0.72349999999999992</v>
      </c>
      <c r="H412" s="581">
        <v>0.71949999999999992</v>
      </c>
      <c r="I412" s="581">
        <v>0.71599999999999997</v>
      </c>
      <c r="J412" s="581">
        <v>0.71149999999999991</v>
      </c>
      <c r="K412" s="581">
        <v>0.70750000000000002</v>
      </c>
      <c r="L412" s="888">
        <v>0</v>
      </c>
      <c r="M412" s="581">
        <v>0.70099999999999996</v>
      </c>
      <c r="N412" s="459">
        <v>0.69299999999999984</v>
      </c>
      <c r="O412" s="888"/>
      <c r="P412" s="472">
        <v>0.68500000000000005</v>
      </c>
      <c r="Q412" s="472">
        <v>0.67849999999999999</v>
      </c>
      <c r="R412" s="587">
        <v>0.66350000000000009</v>
      </c>
      <c r="S412" s="587">
        <v>0.57499999999999996</v>
      </c>
      <c r="T412" s="587">
        <v>0.44500000000000001</v>
      </c>
      <c r="U412" s="587">
        <v>0.22500000000000001</v>
      </c>
      <c r="V412" s="587">
        <v>8.6500000000000007E-2</v>
      </c>
      <c r="W412" s="587">
        <v>4.9000000000000002E-2</v>
      </c>
      <c r="X412" s="587">
        <v>0.01</v>
      </c>
      <c r="Y412" s="583">
        <v>0</v>
      </c>
      <c r="Z412" s="583">
        <v>0</v>
      </c>
      <c r="AA412" s="583">
        <v>0</v>
      </c>
      <c r="AB412" s="584">
        <f t="shared" si="150"/>
        <v>11.435999999999998</v>
      </c>
      <c r="AC412" s="1043">
        <f t="shared" si="151"/>
        <v>15.83956492182188</v>
      </c>
      <c r="AD412" s="1043">
        <f t="shared" si="152"/>
        <v>0.54682159945318443</v>
      </c>
      <c r="AE412" s="1043">
        <f t="shared" si="153"/>
        <v>0.54982817869415612</v>
      </c>
      <c r="AF412" s="1043">
        <f t="shared" si="154"/>
        <v>0.55286800276435066</v>
      </c>
      <c r="AG412" s="1043">
        <f t="shared" si="155"/>
        <v>0.55594162612926379</v>
      </c>
      <c r="AH412" s="1043">
        <f t="shared" si="156"/>
        <v>0.48882681564244024</v>
      </c>
      <c r="AI412" s="1043">
        <f t="shared" si="157"/>
        <v>0.63246661981730679</v>
      </c>
      <c r="AJ412" s="1043">
        <f t="shared" si="158"/>
        <v>0.56537102473497303</v>
      </c>
      <c r="AK412" s="1043">
        <f t="shared" si="159"/>
        <v>0.92724679029958512</v>
      </c>
      <c r="AL412" s="1043">
        <f t="shared" si="160"/>
        <v>1.1544011544011745</v>
      </c>
      <c r="AM412" s="1043">
        <f t="shared" si="161"/>
        <v>1.1678832116787996</v>
      </c>
      <c r="AN412" s="1043">
        <f t="shared" si="162"/>
        <v>0.9579955784819516</v>
      </c>
      <c r="AO412" s="1043">
        <f t="shared" si="163"/>
        <v>2.2607385079125741</v>
      </c>
      <c r="AP412" s="1043">
        <f t="shared" si="164"/>
        <v>15.391304347826118</v>
      </c>
      <c r="AQ412" s="1043">
        <f t="shared" si="165"/>
        <v>29.213483146067396</v>
      </c>
      <c r="AR412" s="1043">
        <f t="shared" si="166"/>
        <v>97.777777777777786</v>
      </c>
      <c r="AS412" s="1043">
        <f t="shared" si="167"/>
        <v>160.11560693641616</v>
      </c>
      <c r="AT412" s="1043">
        <f t="shared" si="168"/>
        <v>76.530612244897966</v>
      </c>
      <c r="AU412" s="1043">
        <f t="shared" si="169"/>
        <v>390.00000000000006</v>
      </c>
      <c r="AV412" s="1043" t="str">
        <f t="shared" si="170"/>
        <v>n/a</v>
      </c>
      <c r="AW412" s="1043" t="str">
        <f t="shared" si="171"/>
        <v>n/a</v>
      </c>
      <c r="AX412" s="1043" t="str">
        <f t="shared" si="172"/>
        <v>n/a</v>
      </c>
      <c r="AY412" s="1043">
        <f t="shared" si="173"/>
        <v>41.854144130779844</v>
      </c>
      <c r="AZ412" s="1043">
        <f t="shared" si="174"/>
        <v>94.640779674128737</v>
      </c>
    </row>
    <row r="413" spans="1:52" ht="11.25" customHeight="1" x14ac:dyDescent="0.2">
      <c r="A413" s="458" t="s">
        <v>663</v>
      </c>
      <c r="B413" s="820" t="s">
        <v>664</v>
      </c>
      <c r="C413" s="581">
        <v>1.73</v>
      </c>
      <c r="D413" s="581">
        <v>1.65</v>
      </c>
      <c r="E413" s="581">
        <v>1.58</v>
      </c>
      <c r="F413" s="460">
        <v>1.41</v>
      </c>
      <c r="G413" s="586">
        <v>1.1800000000000002</v>
      </c>
      <c r="H413" s="463">
        <v>1.1200000000000001</v>
      </c>
      <c r="I413" s="581">
        <v>1.04</v>
      </c>
      <c r="J413" s="463">
        <v>0.96</v>
      </c>
      <c r="K413" s="581">
        <v>0.88</v>
      </c>
      <c r="L413" s="888"/>
      <c r="M413" s="463">
        <v>0.8</v>
      </c>
      <c r="N413" s="459">
        <v>0.78</v>
      </c>
      <c r="O413" s="888"/>
      <c r="P413" s="472">
        <v>0.66</v>
      </c>
      <c r="Q413" s="582">
        <v>0.48</v>
      </c>
      <c r="R413" s="587">
        <v>0.42</v>
      </c>
      <c r="S413" s="583">
        <v>0.24</v>
      </c>
      <c r="T413" s="583">
        <v>0.24</v>
      </c>
      <c r="U413" s="583">
        <v>0.24</v>
      </c>
      <c r="V413" s="583">
        <v>0.24</v>
      </c>
      <c r="W413" s="583">
        <v>0.24</v>
      </c>
      <c r="X413" s="583">
        <v>0.24</v>
      </c>
      <c r="Y413" s="583">
        <v>0.24</v>
      </c>
      <c r="Z413" s="583">
        <v>0.24</v>
      </c>
      <c r="AA413" s="583">
        <v>0.24</v>
      </c>
      <c r="AB413" s="584">
        <f t="shared" si="150"/>
        <v>16.849999999999998</v>
      </c>
      <c r="AC413" s="1043">
        <f t="shared" si="151"/>
        <v>4.8484848484848575</v>
      </c>
      <c r="AD413" s="1043">
        <f t="shared" si="152"/>
        <v>4.4303797468354222</v>
      </c>
      <c r="AE413" s="1043">
        <f t="shared" si="153"/>
        <v>12.056737588652489</v>
      </c>
      <c r="AF413" s="1043">
        <f t="shared" si="154"/>
        <v>19.491525423728785</v>
      </c>
      <c r="AG413" s="1043">
        <f t="shared" si="155"/>
        <v>5.3571428571428603</v>
      </c>
      <c r="AH413" s="1043">
        <f t="shared" si="156"/>
        <v>7.6923076923077094</v>
      </c>
      <c r="AI413" s="1043">
        <f t="shared" si="157"/>
        <v>8.3333333333333481</v>
      </c>
      <c r="AJ413" s="1043">
        <f t="shared" si="158"/>
        <v>9.0909090909090828</v>
      </c>
      <c r="AK413" s="1043">
        <f t="shared" si="159"/>
        <v>9.9999999999999858</v>
      </c>
      <c r="AL413" s="1043">
        <f t="shared" si="160"/>
        <v>2.5641025641025772</v>
      </c>
      <c r="AM413" s="1043">
        <f t="shared" si="161"/>
        <v>18.181818181818187</v>
      </c>
      <c r="AN413" s="1043">
        <f t="shared" si="162"/>
        <v>37.500000000000021</v>
      </c>
      <c r="AO413" s="1043">
        <f t="shared" si="163"/>
        <v>14.285714285714279</v>
      </c>
      <c r="AP413" s="1043">
        <f t="shared" si="164"/>
        <v>75</v>
      </c>
      <c r="AQ413" s="1043">
        <f t="shared" si="165"/>
        <v>0</v>
      </c>
      <c r="AR413" s="1043">
        <f t="shared" si="166"/>
        <v>0</v>
      </c>
      <c r="AS413" s="1043">
        <f t="shared" si="167"/>
        <v>0</v>
      </c>
      <c r="AT413" s="1043">
        <f t="shared" si="168"/>
        <v>0</v>
      </c>
      <c r="AU413" s="1043">
        <f t="shared" si="169"/>
        <v>0</v>
      </c>
      <c r="AV413" s="1043">
        <f t="shared" si="170"/>
        <v>0</v>
      </c>
      <c r="AW413" s="1043">
        <f t="shared" si="171"/>
        <v>0</v>
      </c>
      <c r="AX413" s="1043">
        <f t="shared" si="172"/>
        <v>0</v>
      </c>
      <c r="AY413" s="1043">
        <f t="shared" si="173"/>
        <v>10.40147525513771</v>
      </c>
      <c r="AZ413" s="1043">
        <f t="shared" si="174"/>
        <v>17.044297813134019</v>
      </c>
    </row>
    <row r="414" spans="1:52" ht="11.25" customHeight="1" x14ac:dyDescent="0.2">
      <c r="A414" s="820" t="s">
        <v>1430</v>
      </c>
      <c r="B414" s="820" t="s">
        <v>1431</v>
      </c>
      <c r="C414" s="581">
        <v>2.48</v>
      </c>
      <c r="D414" s="581">
        <v>2.2400000000000002</v>
      </c>
      <c r="E414" s="581">
        <v>2</v>
      </c>
      <c r="F414" s="460">
        <v>1.76</v>
      </c>
      <c r="G414" s="454">
        <v>1.52</v>
      </c>
      <c r="H414" s="581">
        <v>1.46</v>
      </c>
      <c r="I414" s="581">
        <v>1.36</v>
      </c>
      <c r="J414" s="581">
        <v>1.1200000000000001</v>
      </c>
      <c r="K414" s="581">
        <v>0.9</v>
      </c>
      <c r="L414" s="888"/>
      <c r="M414" s="581">
        <v>0.64</v>
      </c>
      <c r="N414" s="459">
        <v>0.53500000000000003</v>
      </c>
      <c r="O414" s="888"/>
      <c r="P414" s="472">
        <v>0.42</v>
      </c>
      <c r="Q414" s="582">
        <v>0.4</v>
      </c>
      <c r="R414" s="587">
        <v>0.4</v>
      </c>
      <c r="S414" s="587">
        <v>0.32</v>
      </c>
      <c r="T414" s="587">
        <v>0.28000000000000003</v>
      </c>
      <c r="U414" s="587">
        <v>0.20250000000000001</v>
      </c>
      <c r="V414" s="587">
        <v>0.15</v>
      </c>
      <c r="W414" s="583">
        <v>0.09</v>
      </c>
      <c r="X414" s="583">
        <v>0.09</v>
      </c>
      <c r="Y414" s="587">
        <v>0.09</v>
      </c>
      <c r="Z414" s="587">
        <v>2.2499999999999999E-2</v>
      </c>
      <c r="AA414" s="583">
        <v>0</v>
      </c>
      <c r="AB414" s="584">
        <f t="shared" si="150"/>
        <v>18.48</v>
      </c>
      <c r="AC414" s="1043">
        <f t="shared" si="151"/>
        <v>10.714285714285698</v>
      </c>
      <c r="AD414" s="1043">
        <f t="shared" si="152"/>
        <v>12.000000000000011</v>
      </c>
      <c r="AE414" s="1043">
        <f t="shared" si="153"/>
        <v>13.636363636363647</v>
      </c>
      <c r="AF414" s="1043">
        <f t="shared" si="154"/>
        <v>15.789473684210531</v>
      </c>
      <c r="AG414" s="1043">
        <f t="shared" si="155"/>
        <v>4.1095890410958846</v>
      </c>
      <c r="AH414" s="1043">
        <f t="shared" si="156"/>
        <v>7.3529411764705843</v>
      </c>
      <c r="AI414" s="1043">
        <f t="shared" si="157"/>
        <v>21.42857142857142</v>
      </c>
      <c r="AJ414" s="1043">
        <f t="shared" si="158"/>
        <v>24.444444444444446</v>
      </c>
      <c r="AK414" s="1043">
        <f t="shared" si="159"/>
        <v>40.625</v>
      </c>
      <c r="AL414" s="1043">
        <f t="shared" si="160"/>
        <v>19.626168224299057</v>
      </c>
      <c r="AM414" s="1043">
        <f t="shared" si="161"/>
        <v>27.380952380952394</v>
      </c>
      <c r="AN414" s="1043">
        <f t="shared" si="162"/>
        <v>4.9999999999999822</v>
      </c>
      <c r="AO414" s="1043">
        <f t="shared" si="163"/>
        <v>0</v>
      </c>
      <c r="AP414" s="1043">
        <f t="shared" si="164"/>
        <v>25</v>
      </c>
      <c r="AQ414" s="1043">
        <f t="shared" si="165"/>
        <v>14.285714285714279</v>
      </c>
      <c r="AR414" s="1043">
        <f t="shared" si="166"/>
        <v>38.271604938271622</v>
      </c>
      <c r="AS414" s="1043">
        <f t="shared" si="167"/>
        <v>35.000000000000007</v>
      </c>
      <c r="AT414" s="1043">
        <f t="shared" si="168"/>
        <v>66.666666666666671</v>
      </c>
      <c r="AU414" s="1043">
        <f t="shared" si="169"/>
        <v>0</v>
      </c>
      <c r="AV414" s="1043">
        <f t="shared" si="170"/>
        <v>0</v>
      </c>
      <c r="AW414" s="1043">
        <f t="shared" si="171"/>
        <v>300</v>
      </c>
      <c r="AX414" s="1043" t="str">
        <f t="shared" si="172"/>
        <v>n/a</v>
      </c>
      <c r="AY414" s="1043">
        <f t="shared" si="173"/>
        <v>32.444370267683155</v>
      </c>
      <c r="AZ414" s="1043">
        <f t="shared" si="174"/>
        <v>63.438898906830516</v>
      </c>
    </row>
    <row r="415" spans="1:52" ht="11.25" customHeight="1" x14ac:dyDescent="0.2">
      <c r="A415" s="1096" t="s">
        <v>3794</v>
      </c>
      <c r="B415" s="808" t="s">
        <v>3795</v>
      </c>
      <c r="C415" s="950">
        <v>1.2949999999999999</v>
      </c>
      <c r="D415" s="950">
        <v>1.17</v>
      </c>
      <c r="E415" s="950">
        <v>1.0649999999999999</v>
      </c>
      <c r="F415" s="460">
        <v>0.92</v>
      </c>
      <c r="G415" s="811">
        <v>0.82</v>
      </c>
      <c r="H415" s="18">
        <v>0.72</v>
      </c>
      <c r="I415" s="18">
        <v>0.64</v>
      </c>
      <c r="J415" s="18">
        <v>0.57999999999999996</v>
      </c>
      <c r="K415" s="18">
        <v>0.54</v>
      </c>
      <c r="L415" s="18">
        <v>0.13</v>
      </c>
      <c r="M415" s="18">
        <v>0.13</v>
      </c>
      <c r="N415" s="475">
        <v>0</v>
      </c>
      <c r="O415" s="469"/>
      <c r="P415" s="495">
        <v>0</v>
      </c>
      <c r="Q415" s="495">
        <v>0</v>
      </c>
      <c r="R415" s="477">
        <v>0</v>
      </c>
      <c r="S415" s="477">
        <v>0</v>
      </c>
      <c r="T415" s="477">
        <v>0</v>
      </c>
      <c r="U415" s="477">
        <v>0</v>
      </c>
      <c r="V415" s="477">
        <v>0</v>
      </c>
      <c r="W415" s="477">
        <v>0</v>
      </c>
      <c r="X415" s="477">
        <v>0</v>
      </c>
      <c r="Y415" s="477">
        <v>0</v>
      </c>
      <c r="Z415" s="477">
        <v>0</v>
      </c>
      <c r="AA415" s="477">
        <v>0</v>
      </c>
      <c r="AB415" s="584">
        <f t="shared" si="150"/>
        <v>8.01</v>
      </c>
      <c r="AC415" s="1043">
        <f t="shared" si="151"/>
        <v>10.68376068376069</v>
      </c>
      <c r="AD415" s="1043">
        <f t="shared" si="152"/>
        <v>9.8591549295774747</v>
      </c>
      <c r="AE415" s="1043">
        <f t="shared" si="153"/>
        <v>15.760869565217384</v>
      </c>
      <c r="AF415" s="1043">
        <f t="shared" si="154"/>
        <v>12.195121951219523</v>
      </c>
      <c r="AG415" s="1043">
        <f t="shared" si="155"/>
        <v>13.888888888888884</v>
      </c>
      <c r="AH415" s="1043">
        <f t="shared" si="156"/>
        <v>12.5</v>
      </c>
      <c r="AI415" s="1043">
        <f t="shared" si="157"/>
        <v>10.344827586206918</v>
      </c>
      <c r="AJ415" s="1043">
        <f t="shared" si="158"/>
        <v>7.4074074074073959</v>
      </c>
      <c r="AK415" s="1043">
        <f t="shared" si="159"/>
        <v>315.38461538461542</v>
      </c>
      <c r="AL415" s="1043" t="str">
        <f t="shared" si="160"/>
        <v>n/a</v>
      </c>
      <c r="AM415" s="1043" t="str">
        <f t="shared" si="161"/>
        <v>n/a</v>
      </c>
      <c r="AN415" s="1043" t="str">
        <f t="shared" si="162"/>
        <v>n/a</v>
      </c>
      <c r="AO415" s="1043" t="str">
        <f t="shared" si="163"/>
        <v>n/a</v>
      </c>
      <c r="AP415" s="1043" t="str">
        <f t="shared" si="164"/>
        <v>n/a</v>
      </c>
      <c r="AQ415" s="1043" t="str">
        <f t="shared" si="165"/>
        <v>n/a</v>
      </c>
      <c r="AR415" s="1043" t="str">
        <f t="shared" si="166"/>
        <v>n/a</v>
      </c>
      <c r="AS415" s="1043" t="str">
        <f t="shared" si="167"/>
        <v>n/a</v>
      </c>
      <c r="AT415" s="1043" t="str">
        <f t="shared" si="168"/>
        <v>n/a</v>
      </c>
      <c r="AU415" s="1043" t="str">
        <f t="shared" si="169"/>
        <v>n/a</v>
      </c>
      <c r="AV415" s="1043" t="str">
        <f t="shared" si="170"/>
        <v>n/a</v>
      </c>
      <c r="AW415" s="1043" t="str">
        <f t="shared" si="171"/>
        <v>n/a</v>
      </c>
      <c r="AX415" s="1043" t="str">
        <f t="shared" si="172"/>
        <v>n/a</v>
      </c>
      <c r="AY415" s="1043">
        <f t="shared" si="173"/>
        <v>45.336071821877077</v>
      </c>
      <c r="AZ415" s="1043">
        <f t="shared" si="174"/>
        <v>101.29704401606568</v>
      </c>
    </row>
    <row r="416" spans="1:52" ht="11.25" customHeight="1" x14ac:dyDescent="0.2">
      <c r="A416" s="458" t="s">
        <v>280</v>
      </c>
      <c r="B416" s="820" t="s">
        <v>281</v>
      </c>
      <c r="C416" s="581">
        <v>2.42</v>
      </c>
      <c r="D416" s="581">
        <v>2.2400000000000002</v>
      </c>
      <c r="E416" s="581">
        <v>2.08</v>
      </c>
      <c r="F416" s="460">
        <v>1.92</v>
      </c>
      <c r="G416" s="460">
        <v>1.78</v>
      </c>
      <c r="H416" s="581">
        <v>1.62</v>
      </c>
      <c r="I416" s="581">
        <v>1.37</v>
      </c>
      <c r="J416" s="581">
        <v>1.17</v>
      </c>
      <c r="K416" s="581">
        <v>1.08</v>
      </c>
      <c r="L416" s="888"/>
      <c r="M416" s="581">
        <v>1.01</v>
      </c>
      <c r="N416" s="459">
        <v>0.93500000000000005</v>
      </c>
      <c r="O416" s="888"/>
      <c r="P416" s="472">
        <v>0.86</v>
      </c>
      <c r="Q416" s="472">
        <v>0.78500000000000003</v>
      </c>
      <c r="R416" s="587">
        <v>0.625</v>
      </c>
      <c r="S416" s="587">
        <v>0.47</v>
      </c>
      <c r="T416" s="587">
        <v>0.41249999999999998</v>
      </c>
      <c r="U416" s="587">
        <v>0.36</v>
      </c>
      <c r="V416" s="587">
        <v>0.3125</v>
      </c>
      <c r="W416" s="587">
        <v>0.27</v>
      </c>
      <c r="X416" s="587">
        <v>0.24</v>
      </c>
      <c r="Y416" s="587">
        <v>0.215</v>
      </c>
      <c r="Z416" s="587">
        <v>0.18</v>
      </c>
      <c r="AA416" s="587">
        <v>0.14499999999999999</v>
      </c>
      <c r="AB416" s="584">
        <f t="shared" si="150"/>
        <v>22.499999999999996</v>
      </c>
      <c r="AC416" s="1043">
        <f t="shared" si="151"/>
        <v>8.0357142857142794</v>
      </c>
      <c r="AD416" s="1043">
        <f t="shared" si="152"/>
        <v>7.6923076923077094</v>
      </c>
      <c r="AE416" s="1043">
        <f t="shared" si="153"/>
        <v>8.3333333333333481</v>
      </c>
      <c r="AF416" s="1043">
        <f t="shared" si="154"/>
        <v>7.8651685393258397</v>
      </c>
      <c r="AG416" s="1043">
        <f t="shared" si="155"/>
        <v>9.8765432098765427</v>
      </c>
      <c r="AH416" s="1043">
        <f t="shared" si="156"/>
        <v>18.248175182481742</v>
      </c>
      <c r="AI416" s="1043">
        <f t="shared" si="157"/>
        <v>17.094017094017101</v>
      </c>
      <c r="AJ416" s="1043">
        <f t="shared" si="158"/>
        <v>8.333333333333325</v>
      </c>
      <c r="AK416" s="1043">
        <f t="shared" si="159"/>
        <v>6.9306930693069368</v>
      </c>
      <c r="AL416" s="1043">
        <f t="shared" si="160"/>
        <v>8.0213903743315385</v>
      </c>
      <c r="AM416" s="1043">
        <f t="shared" si="161"/>
        <v>8.720930232558155</v>
      </c>
      <c r="AN416" s="1043">
        <f t="shared" si="162"/>
        <v>9.554140127388532</v>
      </c>
      <c r="AO416" s="1043">
        <f t="shared" si="163"/>
        <v>25.6</v>
      </c>
      <c r="AP416" s="1043">
        <f t="shared" si="164"/>
        <v>32.978723404255319</v>
      </c>
      <c r="AQ416" s="1043">
        <f t="shared" si="165"/>
        <v>13.939393939393941</v>
      </c>
      <c r="AR416" s="1043">
        <f t="shared" si="166"/>
        <v>14.583333333333325</v>
      </c>
      <c r="AS416" s="1043">
        <f t="shared" si="167"/>
        <v>15.199999999999992</v>
      </c>
      <c r="AT416" s="1043">
        <f t="shared" si="168"/>
        <v>15.740740740740744</v>
      </c>
      <c r="AU416" s="1043">
        <f t="shared" si="169"/>
        <v>12.500000000000021</v>
      </c>
      <c r="AV416" s="1043">
        <f t="shared" si="170"/>
        <v>11.627906976744185</v>
      </c>
      <c r="AW416" s="1043">
        <f t="shared" si="171"/>
        <v>19.444444444444443</v>
      </c>
      <c r="AX416" s="1043">
        <f t="shared" si="172"/>
        <v>24.137931034482762</v>
      </c>
      <c r="AY416" s="1043">
        <f t="shared" si="173"/>
        <v>13.839010015789535</v>
      </c>
      <c r="AZ416" s="1043">
        <f t="shared" si="174"/>
        <v>6.8816053750579211</v>
      </c>
    </row>
    <row r="417" spans="1:52" ht="11.25" customHeight="1" x14ac:dyDescent="0.2">
      <c r="A417" s="458" t="s">
        <v>278</v>
      </c>
      <c r="B417" s="820" t="s">
        <v>279</v>
      </c>
      <c r="C417" s="581">
        <v>0.85</v>
      </c>
      <c r="D417" s="581">
        <v>0.83</v>
      </c>
      <c r="E417" s="581">
        <v>0.81499999999999995</v>
      </c>
      <c r="F417" s="460">
        <v>0.79</v>
      </c>
      <c r="G417" s="460">
        <v>0.77</v>
      </c>
      <c r="H417" s="581">
        <v>0.75</v>
      </c>
      <c r="I417" s="581">
        <v>0.73</v>
      </c>
      <c r="J417" s="581">
        <v>0.71</v>
      </c>
      <c r="K417" s="581">
        <v>0.69</v>
      </c>
      <c r="L417" s="888" t="s">
        <v>89</v>
      </c>
      <c r="M417" s="581">
        <v>0.67</v>
      </c>
      <c r="N417" s="459">
        <v>0.65</v>
      </c>
      <c r="O417" s="888"/>
      <c r="P417" s="472">
        <v>0.63</v>
      </c>
      <c r="Q417" s="582">
        <v>0.62</v>
      </c>
      <c r="R417" s="587">
        <v>0.59</v>
      </c>
      <c r="S417" s="587">
        <v>0.55000000000000004</v>
      </c>
      <c r="T417" s="587">
        <v>0.51500000000000001</v>
      </c>
      <c r="U417" s="587">
        <v>0.48666999999999999</v>
      </c>
      <c r="V417" s="587">
        <v>0.46</v>
      </c>
      <c r="W417" s="587">
        <v>0.43332999999999999</v>
      </c>
      <c r="X417" s="587">
        <v>0.41332999999999998</v>
      </c>
      <c r="Y417" s="587">
        <v>0.39560000000000001</v>
      </c>
      <c r="Z417" s="587">
        <v>0.37780000000000002</v>
      </c>
      <c r="AA417" s="587">
        <v>0.36</v>
      </c>
      <c r="AB417" s="584">
        <f t="shared" si="150"/>
        <v>14.086730000000003</v>
      </c>
      <c r="AC417" s="1043">
        <f t="shared" si="151"/>
        <v>2.4096385542168752</v>
      </c>
      <c r="AD417" s="1043">
        <f t="shared" si="152"/>
        <v>1.8404907975460238</v>
      </c>
      <c r="AE417" s="1043">
        <f t="shared" si="153"/>
        <v>3.1645569620253111</v>
      </c>
      <c r="AF417" s="1043">
        <f t="shared" si="154"/>
        <v>2.5974025974025983</v>
      </c>
      <c r="AG417" s="1043">
        <f t="shared" si="155"/>
        <v>2.6666666666666616</v>
      </c>
      <c r="AH417" s="1043">
        <f t="shared" si="156"/>
        <v>2.7397260273972712</v>
      </c>
      <c r="AI417" s="1043">
        <f t="shared" si="157"/>
        <v>2.8169014084507005</v>
      </c>
      <c r="AJ417" s="1043">
        <f t="shared" si="158"/>
        <v>2.898550724637694</v>
      </c>
      <c r="AK417" s="1043">
        <f t="shared" si="159"/>
        <v>2.9850746268656581</v>
      </c>
      <c r="AL417" s="1043">
        <f t="shared" si="160"/>
        <v>3.0769230769230882</v>
      </c>
      <c r="AM417" s="1043">
        <f t="shared" si="161"/>
        <v>3.1746031746031855</v>
      </c>
      <c r="AN417" s="1043">
        <f t="shared" si="162"/>
        <v>1.6129032258064502</v>
      </c>
      <c r="AO417" s="1043">
        <f t="shared" si="163"/>
        <v>5.0847457627118731</v>
      </c>
      <c r="AP417" s="1043">
        <f t="shared" si="164"/>
        <v>7.2727272727272529</v>
      </c>
      <c r="AQ417" s="1043">
        <f t="shared" si="165"/>
        <v>6.7961165048543659</v>
      </c>
      <c r="AR417" s="1043">
        <f t="shared" si="166"/>
        <v>5.8211930055273697</v>
      </c>
      <c r="AS417" s="1043">
        <f t="shared" si="167"/>
        <v>5.7978260869565146</v>
      </c>
      <c r="AT417" s="1043">
        <f t="shared" si="168"/>
        <v>6.1546627281748423</v>
      </c>
      <c r="AU417" s="1043">
        <f t="shared" si="169"/>
        <v>4.8387486995862927</v>
      </c>
      <c r="AV417" s="1043">
        <f t="shared" si="170"/>
        <v>4.4817997977755208</v>
      </c>
      <c r="AW417" s="1043">
        <f t="shared" si="171"/>
        <v>4.7114875595553052</v>
      </c>
      <c r="AX417" s="1043">
        <f t="shared" si="172"/>
        <v>4.9444444444444624</v>
      </c>
      <c r="AY417" s="1043">
        <f t="shared" si="173"/>
        <v>3.9948722593116055</v>
      </c>
      <c r="AZ417" s="1043">
        <f t="shared" si="174"/>
        <v>1.6522572026386777</v>
      </c>
    </row>
    <row r="418" spans="1:52" ht="11.25" customHeight="1" x14ac:dyDescent="0.2">
      <c r="A418" s="1135" t="s">
        <v>4395</v>
      </c>
      <c r="B418" s="468" t="s">
        <v>4366</v>
      </c>
      <c r="C418" s="581">
        <v>5.39</v>
      </c>
      <c r="D418" s="581">
        <v>4.5199999999999996</v>
      </c>
      <c r="E418" s="460">
        <v>3</v>
      </c>
      <c r="F418" s="460">
        <v>1.92</v>
      </c>
      <c r="G418" s="471">
        <v>1.28</v>
      </c>
      <c r="H418" s="460">
        <v>1</v>
      </c>
      <c r="I418" s="483">
        <v>0</v>
      </c>
      <c r="J418" s="483">
        <v>0</v>
      </c>
      <c r="K418" s="483">
        <v>0</v>
      </c>
      <c r="L418" s="483"/>
      <c r="M418" s="483">
        <v>0</v>
      </c>
      <c r="N418" s="480">
        <v>0</v>
      </c>
      <c r="O418" s="483"/>
      <c r="P418" s="502">
        <v>0</v>
      </c>
      <c r="Q418" s="502">
        <v>0</v>
      </c>
      <c r="R418" s="499">
        <v>0</v>
      </c>
      <c r="S418" s="499">
        <v>0</v>
      </c>
      <c r="T418" s="499">
        <v>0</v>
      </c>
      <c r="U418" s="499">
        <v>0</v>
      </c>
      <c r="V418" s="499">
        <v>0</v>
      </c>
      <c r="W418" s="499">
        <v>0</v>
      </c>
      <c r="X418" s="499">
        <v>0</v>
      </c>
      <c r="Y418" s="499">
        <v>0</v>
      </c>
      <c r="Z418" s="499">
        <v>0</v>
      </c>
      <c r="AA418" s="499">
        <v>0</v>
      </c>
      <c r="AB418" s="584">
        <f t="shared" si="150"/>
        <v>17.11</v>
      </c>
      <c r="AC418" s="1043">
        <f t="shared" si="151"/>
        <v>19.247787610619472</v>
      </c>
      <c r="AD418" s="1043">
        <f t="shared" si="152"/>
        <v>50.666666666666657</v>
      </c>
      <c r="AE418" s="1043">
        <f t="shared" si="153"/>
        <v>56.25</v>
      </c>
      <c r="AF418" s="1043">
        <f t="shared" si="154"/>
        <v>50</v>
      </c>
      <c r="AG418" s="1043">
        <f t="shared" si="155"/>
        <v>28.000000000000004</v>
      </c>
      <c r="AH418" s="1043" t="str">
        <f t="shared" si="156"/>
        <v>n/a</v>
      </c>
      <c r="AI418" s="1043" t="str">
        <f t="shared" si="157"/>
        <v>n/a</v>
      </c>
      <c r="AJ418" s="1043" t="str">
        <f t="shared" si="158"/>
        <v>n/a</v>
      </c>
      <c r="AK418" s="1043" t="str">
        <f t="shared" si="159"/>
        <v>n/a</v>
      </c>
      <c r="AL418" s="1043" t="str">
        <f t="shared" si="160"/>
        <v>n/a</v>
      </c>
      <c r="AM418" s="1043" t="str">
        <f t="shared" si="161"/>
        <v>n/a</v>
      </c>
      <c r="AN418" s="1043" t="str">
        <f t="shared" si="162"/>
        <v>n/a</v>
      </c>
      <c r="AO418" s="1043" t="str">
        <f t="shared" si="163"/>
        <v>n/a</v>
      </c>
      <c r="AP418" s="1043" t="str">
        <f t="shared" si="164"/>
        <v>n/a</v>
      </c>
      <c r="AQ418" s="1043" t="str">
        <f t="shared" si="165"/>
        <v>n/a</v>
      </c>
      <c r="AR418" s="1043" t="str">
        <f t="shared" si="166"/>
        <v>n/a</v>
      </c>
      <c r="AS418" s="1043" t="str">
        <f t="shared" si="167"/>
        <v>n/a</v>
      </c>
      <c r="AT418" s="1043" t="str">
        <f t="shared" si="168"/>
        <v>n/a</v>
      </c>
      <c r="AU418" s="1043" t="str">
        <f t="shared" si="169"/>
        <v>n/a</v>
      </c>
      <c r="AV418" s="1043" t="str">
        <f t="shared" si="170"/>
        <v>n/a</v>
      </c>
      <c r="AW418" s="1043" t="str">
        <f t="shared" si="171"/>
        <v>n/a</v>
      </c>
      <c r="AX418" s="1043" t="str">
        <f t="shared" si="172"/>
        <v>n/a</v>
      </c>
      <c r="AY418" s="1043">
        <f t="shared" si="173"/>
        <v>40.832890855457222</v>
      </c>
      <c r="AZ418" s="1043">
        <f t="shared" si="174"/>
        <v>16.194335899830971</v>
      </c>
    </row>
    <row r="419" spans="1:52" ht="11.25" customHeight="1" x14ac:dyDescent="0.2">
      <c r="A419" s="458" t="s">
        <v>1416</v>
      </c>
      <c r="B419" s="820" t="s">
        <v>1417</v>
      </c>
      <c r="C419" s="581">
        <v>1.9</v>
      </c>
      <c r="D419" s="581">
        <v>1.82</v>
      </c>
      <c r="E419" s="581">
        <v>1.74</v>
      </c>
      <c r="F419" s="460">
        <v>1.66</v>
      </c>
      <c r="G419" s="480">
        <v>1.6</v>
      </c>
      <c r="H419" s="581">
        <v>1.575</v>
      </c>
      <c r="I419" s="581">
        <v>1.4750000000000001</v>
      </c>
      <c r="J419" s="581">
        <v>1.18092</v>
      </c>
      <c r="K419" s="581">
        <v>0.90018000000000009</v>
      </c>
      <c r="L419" s="888"/>
      <c r="M419" s="463">
        <v>0.65954000000000002</v>
      </c>
      <c r="N419" s="585">
        <v>0.65954000000000002</v>
      </c>
      <c r="O419" s="888"/>
      <c r="P419" s="582">
        <v>0.65954000000000002</v>
      </c>
      <c r="Q419" s="582">
        <v>0.65954000000000002</v>
      </c>
      <c r="R419" s="583">
        <v>0.65954000000000002</v>
      </c>
      <c r="S419" s="587">
        <v>0.65954000000000002</v>
      </c>
      <c r="T419" s="587">
        <v>0.52585000000000004</v>
      </c>
      <c r="U419" s="587">
        <v>0.46345999999999998</v>
      </c>
      <c r="V419" s="587">
        <v>0.40998000000000001</v>
      </c>
      <c r="W419" s="587">
        <v>0.20499000000000001</v>
      </c>
      <c r="X419" s="587">
        <v>0.18717</v>
      </c>
      <c r="Y419" s="583">
        <v>0.17824999999999999</v>
      </c>
      <c r="Z419" s="587">
        <v>0.17824999999999999</v>
      </c>
      <c r="AA419" s="583">
        <v>0</v>
      </c>
      <c r="AB419" s="584">
        <f t="shared" si="150"/>
        <v>19.956289999999996</v>
      </c>
      <c r="AC419" s="1043">
        <f t="shared" si="151"/>
        <v>4.39560439560438</v>
      </c>
      <c r="AD419" s="1043">
        <f t="shared" si="152"/>
        <v>4.5977011494252817</v>
      </c>
      <c r="AE419" s="1043">
        <f t="shared" si="153"/>
        <v>4.8192771084337505</v>
      </c>
      <c r="AF419" s="1043">
        <f t="shared" si="154"/>
        <v>3.7499999999999867</v>
      </c>
      <c r="AG419" s="1043">
        <f t="shared" si="155"/>
        <v>1.5873015873016039</v>
      </c>
      <c r="AH419" s="1043">
        <f t="shared" si="156"/>
        <v>6.7796610169491345</v>
      </c>
      <c r="AI419" s="1043">
        <f t="shared" si="157"/>
        <v>24.902618297598501</v>
      </c>
      <c r="AJ419" s="1043">
        <f t="shared" si="158"/>
        <v>31.187095914150476</v>
      </c>
      <c r="AK419" s="1043">
        <f t="shared" si="159"/>
        <v>36.48603572186677</v>
      </c>
      <c r="AL419" s="1043">
        <f t="shared" si="160"/>
        <v>0</v>
      </c>
      <c r="AM419" s="1043">
        <f t="shared" si="161"/>
        <v>0</v>
      </c>
      <c r="AN419" s="1043">
        <f t="shared" si="162"/>
        <v>0</v>
      </c>
      <c r="AO419" s="1043">
        <f t="shared" si="163"/>
        <v>0</v>
      </c>
      <c r="AP419" s="1043">
        <f t="shared" si="164"/>
        <v>0</v>
      </c>
      <c r="AQ419" s="1043">
        <f t="shared" si="165"/>
        <v>25.423599885899016</v>
      </c>
      <c r="AR419" s="1043">
        <f t="shared" si="166"/>
        <v>13.461787425020511</v>
      </c>
      <c r="AS419" s="1043">
        <f t="shared" si="167"/>
        <v>13.044538757988189</v>
      </c>
      <c r="AT419" s="1043">
        <f t="shared" si="168"/>
        <v>100</v>
      </c>
      <c r="AU419" s="1043">
        <f t="shared" si="169"/>
        <v>9.5207565314954223</v>
      </c>
      <c r="AV419" s="1043">
        <f t="shared" si="170"/>
        <v>5.0042075736325353</v>
      </c>
      <c r="AW419" s="1043">
        <f t="shared" si="171"/>
        <v>0</v>
      </c>
      <c r="AX419" s="1043" t="str">
        <f t="shared" si="172"/>
        <v>n/a</v>
      </c>
      <c r="AY419" s="1043">
        <f t="shared" si="173"/>
        <v>13.569532636445977</v>
      </c>
      <c r="AZ419" s="1043">
        <f t="shared" si="174"/>
        <v>22.690181923122349</v>
      </c>
    </row>
    <row r="420" spans="1:52" ht="11.25" customHeight="1" x14ac:dyDescent="0.2">
      <c r="A420" s="551" t="s">
        <v>4038</v>
      </c>
      <c r="B420" s="807" t="s">
        <v>4035</v>
      </c>
      <c r="C420" s="950">
        <v>1.17</v>
      </c>
      <c r="D420" s="950">
        <v>1.1200000000000001</v>
      </c>
      <c r="E420" s="950">
        <v>1</v>
      </c>
      <c r="F420" s="460">
        <v>0.91</v>
      </c>
      <c r="G420" s="807">
        <v>0.82</v>
      </c>
      <c r="H420" s="811">
        <v>0.74</v>
      </c>
      <c r="I420" s="811">
        <v>0.66</v>
      </c>
      <c r="J420" s="811">
        <v>0.56999999999999995</v>
      </c>
      <c r="K420" s="811">
        <v>0.52</v>
      </c>
      <c r="L420" s="811"/>
      <c r="M420" s="811">
        <v>0.52</v>
      </c>
      <c r="N420" s="820">
        <v>0.52</v>
      </c>
      <c r="O420" s="803"/>
      <c r="P420" s="461">
        <v>0.52</v>
      </c>
      <c r="Q420" s="461">
        <v>0.78</v>
      </c>
      <c r="R420" s="822">
        <v>1</v>
      </c>
      <c r="S420" s="822">
        <v>0.88</v>
      </c>
      <c r="T420" s="822">
        <v>0.52500000000000002</v>
      </c>
      <c r="U420" s="822">
        <v>0.57999999999999996</v>
      </c>
      <c r="V420" s="822">
        <v>0.47</v>
      </c>
      <c r="W420" s="822">
        <v>0.39</v>
      </c>
      <c r="X420" s="822">
        <v>0.3</v>
      </c>
      <c r="Y420" s="822">
        <v>0.24</v>
      </c>
      <c r="Z420" s="822">
        <v>0.2</v>
      </c>
      <c r="AA420" s="822">
        <v>0</v>
      </c>
      <c r="AB420" s="584">
        <f t="shared" si="150"/>
        <v>14.435000000000002</v>
      </c>
      <c r="AC420" s="1043">
        <f t="shared" si="151"/>
        <v>4.4642857142856984</v>
      </c>
      <c r="AD420" s="1043">
        <f t="shared" si="152"/>
        <v>12.000000000000011</v>
      </c>
      <c r="AE420" s="1043">
        <f t="shared" si="153"/>
        <v>9.8901098901098763</v>
      </c>
      <c r="AF420" s="1043">
        <f t="shared" si="154"/>
        <v>10.975609756097571</v>
      </c>
      <c r="AG420" s="1043">
        <f t="shared" si="155"/>
        <v>10.810810810810811</v>
      </c>
      <c r="AH420" s="1043">
        <f t="shared" si="156"/>
        <v>12.12121212121211</v>
      </c>
      <c r="AI420" s="1043">
        <f t="shared" si="157"/>
        <v>15.789473684210531</v>
      </c>
      <c r="AJ420" s="1043">
        <f t="shared" si="158"/>
        <v>9.6153846153846025</v>
      </c>
      <c r="AK420" s="1043">
        <f t="shared" si="159"/>
        <v>0</v>
      </c>
      <c r="AL420" s="1043">
        <f t="shared" si="160"/>
        <v>0</v>
      </c>
      <c r="AM420" s="1043">
        <f t="shared" si="161"/>
        <v>0</v>
      </c>
      <c r="AN420" s="1043">
        <f t="shared" si="162"/>
        <v>-33.333333333333336</v>
      </c>
      <c r="AO420" s="1043">
        <f t="shared" si="163"/>
        <v>-21.999999999999996</v>
      </c>
      <c r="AP420" s="1043">
        <f t="shared" si="164"/>
        <v>13.636363636363647</v>
      </c>
      <c r="AQ420" s="1043">
        <f t="shared" si="165"/>
        <v>67.61904761904762</v>
      </c>
      <c r="AR420" s="1043">
        <f t="shared" si="166"/>
        <v>-9.4827586206896459</v>
      </c>
      <c r="AS420" s="1043">
        <f t="shared" si="167"/>
        <v>23.404255319148938</v>
      </c>
      <c r="AT420" s="1043">
        <f t="shared" si="168"/>
        <v>20.512820512820507</v>
      </c>
      <c r="AU420" s="1043">
        <f t="shared" si="169"/>
        <v>30.000000000000004</v>
      </c>
      <c r="AV420" s="1043">
        <f t="shared" si="170"/>
        <v>25</v>
      </c>
      <c r="AW420" s="1043">
        <f t="shared" si="171"/>
        <v>19.999999999999996</v>
      </c>
      <c r="AX420" s="1043" t="str">
        <f t="shared" si="172"/>
        <v>n/a</v>
      </c>
      <c r="AY420" s="1043">
        <f t="shared" si="173"/>
        <v>10.524918177403283</v>
      </c>
      <c r="AZ420" s="1043">
        <f t="shared" si="174"/>
        <v>19.997964268356185</v>
      </c>
    </row>
    <row r="421" spans="1:52" ht="12" customHeight="1" x14ac:dyDescent="0.2">
      <c r="A421" s="805" t="s">
        <v>1385</v>
      </c>
      <c r="B421" s="805" t="s">
        <v>1386</v>
      </c>
      <c r="C421" s="581">
        <v>1.72</v>
      </c>
      <c r="D421" s="581">
        <v>1.6</v>
      </c>
      <c r="E421" s="581">
        <v>1.46</v>
      </c>
      <c r="F421" s="460">
        <v>1.32</v>
      </c>
      <c r="G421" s="454">
        <v>1.1000000000000001</v>
      </c>
      <c r="H421" s="581">
        <v>1</v>
      </c>
      <c r="I421" s="581">
        <v>0.88</v>
      </c>
      <c r="J421" s="581">
        <v>0.76</v>
      </c>
      <c r="K421" s="581">
        <v>0.64</v>
      </c>
      <c r="L421" s="888"/>
      <c r="M421" s="581">
        <v>0.55000000000000004</v>
      </c>
      <c r="N421" s="459">
        <v>0.5</v>
      </c>
      <c r="O421" s="888"/>
      <c r="P421" s="472">
        <v>0.255</v>
      </c>
      <c r="Q421" s="582">
        <v>4.4999999999999998E-2</v>
      </c>
      <c r="R421" s="587">
        <v>0.315</v>
      </c>
      <c r="S421" s="583">
        <v>0.28749999999999998</v>
      </c>
      <c r="T421" s="583">
        <v>0.38</v>
      </c>
      <c r="U421" s="587">
        <v>0.38</v>
      </c>
      <c r="V421" s="587">
        <v>0.37</v>
      </c>
      <c r="W421" s="583">
        <v>0.34</v>
      </c>
      <c r="X421" s="583">
        <v>0.34</v>
      </c>
      <c r="Y421" s="587">
        <v>0.34</v>
      </c>
      <c r="Z421" s="587">
        <v>0.3</v>
      </c>
      <c r="AA421" s="583">
        <v>0.2225</v>
      </c>
      <c r="AB421" s="584">
        <f t="shared" si="150"/>
        <v>15.105000000000004</v>
      </c>
      <c r="AC421" s="1043">
        <f t="shared" si="151"/>
        <v>7.4999999999999956</v>
      </c>
      <c r="AD421" s="1043">
        <f t="shared" si="152"/>
        <v>9.5890410958904262</v>
      </c>
      <c r="AE421" s="1043">
        <f t="shared" si="153"/>
        <v>10.606060606060597</v>
      </c>
      <c r="AF421" s="1043">
        <f t="shared" si="154"/>
        <v>19.999999999999996</v>
      </c>
      <c r="AG421" s="1043">
        <f t="shared" si="155"/>
        <v>10.000000000000009</v>
      </c>
      <c r="AH421" s="1043">
        <f t="shared" si="156"/>
        <v>13.636363636363647</v>
      </c>
      <c r="AI421" s="1043">
        <f t="shared" si="157"/>
        <v>15.789473684210531</v>
      </c>
      <c r="AJ421" s="1043">
        <f t="shared" si="158"/>
        <v>18.75</v>
      </c>
      <c r="AK421" s="1043">
        <f t="shared" si="159"/>
        <v>16.36363636363636</v>
      </c>
      <c r="AL421" s="1043">
        <f t="shared" si="160"/>
        <v>10.000000000000009</v>
      </c>
      <c r="AM421" s="1043">
        <f t="shared" si="161"/>
        <v>96.078431372549005</v>
      </c>
      <c r="AN421" s="1043">
        <f t="shared" si="162"/>
        <v>466.66666666666669</v>
      </c>
      <c r="AO421" s="1043">
        <f t="shared" si="163"/>
        <v>-85.714285714285722</v>
      </c>
      <c r="AP421" s="1043">
        <f t="shared" si="164"/>
        <v>9.5652173913043583</v>
      </c>
      <c r="AQ421" s="1043">
        <f t="shared" si="165"/>
        <v>-24.342105263157897</v>
      </c>
      <c r="AR421" s="1043">
        <f t="shared" si="166"/>
        <v>0</v>
      </c>
      <c r="AS421" s="1043">
        <f t="shared" si="167"/>
        <v>2.7027027027026973</v>
      </c>
      <c r="AT421" s="1043">
        <f t="shared" si="168"/>
        <v>8.8235294117646959</v>
      </c>
      <c r="AU421" s="1043">
        <f t="shared" si="169"/>
        <v>0</v>
      </c>
      <c r="AV421" s="1043">
        <f t="shared" si="170"/>
        <v>0</v>
      </c>
      <c r="AW421" s="1043">
        <f t="shared" si="171"/>
        <v>13.333333333333353</v>
      </c>
      <c r="AX421" s="1043">
        <f t="shared" si="172"/>
        <v>34.831460674157299</v>
      </c>
      <c r="AY421" s="1043">
        <f t="shared" si="173"/>
        <v>29.735432998236185</v>
      </c>
      <c r="AZ421" s="1043">
        <f t="shared" si="174"/>
        <v>102.11546836314311</v>
      </c>
    </row>
    <row r="422" spans="1:52" ht="11.25" customHeight="1" x14ac:dyDescent="0.2">
      <c r="A422" s="820" t="s">
        <v>286</v>
      </c>
      <c r="B422" s="820" t="s">
        <v>287</v>
      </c>
      <c r="C422" s="581">
        <v>1.5149999999999999</v>
      </c>
      <c r="D422" s="581">
        <v>1.4450000000000001</v>
      </c>
      <c r="E422" s="581">
        <v>1.38</v>
      </c>
      <c r="F422" s="460">
        <v>1.32</v>
      </c>
      <c r="G422" s="460">
        <v>1.26</v>
      </c>
      <c r="H422" s="581">
        <v>1.2050000000000001</v>
      </c>
      <c r="I422" s="581">
        <v>1.155</v>
      </c>
      <c r="J422" s="581">
        <v>1.1084666666666667</v>
      </c>
      <c r="K422" s="581">
        <v>1.0702666666666667</v>
      </c>
      <c r="L422" s="888"/>
      <c r="M422" s="581">
        <v>1.0369333333333335</v>
      </c>
      <c r="N422" s="459">
        <v>1.0102666666666666</v>
      </c>
      <c r="O422" s="888"/>
      <c r="P422" s="472">
        <v>0.99</v>
      </c>
      <c r="Q422" s="472">
        <v>0.97346666666666659</v>
      </c>
      <c r="R422" s="587">
        <v>0.95559999999999989</v>
      </c>
      <c r="S422" s="587">
        <v>0.93773333333333342</v>
      </c>
      <c r="T422" s="587">
        <v>0.9244</v>
      </c>
      <c r="U422" s="587">
        <v>0.91600000000000004</v>
      </c>
      <c r="V422" s="587">
        <v>0.90666666666666673</v>
      </c>
      <c r="W422" s="587">
        <v>0.89866666666666672</v>
      </c>
      <c r="X422" s="587">
        <v>0.89200000000000002</v>
      </c>
      <c r="Y422" s="587">
        <v>0.88533333333333342</v>
      </c>
      <c r="Z422" s="587">
        <v>0.87666666666666659</v>
      </c>
      <c r="AA422" s="587">
        <v>0.8666666666666667</v>
      </c>
      <c r="AB422" s="584">
        <f t="shared" si="150"/>
        <v>24.529133333333331</v>
      </c>
      <c r="AC422" s="1043">
        <f t="shared" si="151"/>
        <v>4.8442906574394318</v>
      </c>
      <c r="AD422" s="1043">
        <f t="shared" si="152"/>
        <v>4.7101449275362528</v>
      </c>
      <c r="AE422" s="1043">
        <f t="shared" si="153"/>
        <v>4.5454545454545414</v>
      </c>
      <c r="AF422" s="1043">
        <f t="shared" si="154"/>
        <v>4.7619047619047672</v>
      </c>
      <c r="AG422" s="1043">
        <f t="shared" si="155"/>
        <v>4.5643153526970792</v>
      </c>
      <c r="AH422" s="1043">
        <f t="shared" si="156"/>
        <v>4.3290043290043378</v>
      </c>
      <c r="AI422" s="1043">
        <f t="shared" si="157"/>
        <v>4.197991219101449</v>
      </c>
      <c r="AJ422" s="1043">
        <f t="shared" si="158"/>
        <v>3.569203936713583</v>
      </c>
      <c r="AK422" s="1043">
        <f t="shared" si="159"/>
        <v>3.2146071750031924</v>
      </c>
      <c r="AL422" s="1043">
        <f t="shared" si="160"/>
        <v>2.6395671109938235</v>
      </c>
      <c r="AM422" s="1043">
        <f t="shared" si="161"/>
        <v>2.0471380471380529</v>
      </c>
      <c r="AN422" s="1043">
        <f t="shared" si="162"/>
        <v>1.6983974797972978</v>
      </c>
      <c r="AO422" s="1043">
        <f t="shared" si="163"/>
        <v>1.8696804799776867</v>
      </c>
      <c r="AP422" s="1043">
        <f t="shared" si="164"/>
        <v>1.9053035688894937</v>
      </c>
      <c r="AQ422" s="1043">
        <f t="shared" si="165"/>
        <v>1.4423770373575673</v>
      </c>
      <c r="AR422" s="1043">
        <f t="shared" si="166"/>
        <v>0.91703056768559499</v>
      </c>
      <c r="AS422" s="1043">
        <f t="shared" si="167"/>
        <v>1.0294117647058787</v>
      </c>
      <c r="AT422" s="1043">
        <f t="shared" si="168"/>
        <v>0.89020771513352859</v>
      </c>
      <c r="AU422" s="1043">
        <f t="shared" si="169"/>
        <v>0.74738415545589909</v>
      </c>
      <c r="AV422" s="1043">
        <f t="shared" si="170"/>
        <v>0.75301204819275824</v>
      </c>
      <c r="AW422" s="1043">
        <f t="shared" si="171"/>
        <v>0.98859315589354679</v>
      </c>
      <c r="AX422" s="1043">
        <f t="shared" si="172"/>
        <v>1.1538461538461497</v>
      </c>
      <c r="AY422" s="1043">
        <f t="shared" si="173"/>
        <v>2.5826757359055419</v>
      </c>
      <c r="AZ422" s="1043">
        <f t="shared" si="174"/>
        <v>1.5719335320181707</v>
      </c>
    </row>
    <row r="423" spans="1:52" ht="11.25" customHeight="1" x14ac:dyDescent="0.2">
      <c r="A423" s="458" t="s">
        <v>275</v>
      </c>
      <c r="B423" s="820" t="s">
        <v>276</v>
      </c>
      <c r="C423" s="581">
        <v>1.7250000000000001</v>
      </c>
      <c r="D423" s="581">
        <v>1.635</v>
      </c>
      <c r="E423" s="581">
        <v>1.4650000000000001</v>
      </c>
      <c r="F423" s="460">
        <v>1.28</v>
      </c>
      <c r="G423" s="460">
        <v>1.0350000000000001</v>
      </c>
      <c r="H423" s="581">
        <v>1.0149999999999999</v>
      </c>
      <c r="I423" s="581">
        <v>0.995</v>
      </c>
      <c r="J423" s="581">
        <v>0.97499999999999998</v>
      </c>
      <c r="K423" s="581">
        <v>0.95499999999999996</v>
      </c>
      <c r="L423" s="888"/>
      <c r="M423" s="581">
        <v>0.93500000000000005</v>
      </c>
      <c r="N423" s="459">
        <v>0.91500000000000004</v>
      </c>
      <c r="O423" s="888"/>
      <c r="P423" s="472">
        <v>0.89500000000000002</v>
      </c>
      <c r="Q423" s="472">
        <v>0.86</v>
      </c>
      <c r="R423" s="587">
        <v>0.78</v>
      </c>
      <c r="S423" s="587">
        <v>0.7</v>
      </c>
      <c r="T423" s="587">
        <v>0.62</v>
      </c>
      <c r="U423" s="587">
        <v>0.53</v>
      </c>
      <c r="V423" s="587">
        <v>0.43</v>
      </c>
      <c r="W423" s="587">
        <v>0.39</v>
      </c>
      <c r="X423" s="587">
        <v>0.34</v>
      </c>
      <c r="Y423" s="587">
        <v>0.31</v>
      </c>
      <c r="Z423" s="587">
        <v>0.27</v>
      </c>
      <c r="AA423" s="587">
        <v>0.23</v>
      </c>
      <c r="AB423" s="584">
        <f t="shared" si="150"/>
        <v>19.285</v>
      </c>
      <c r="AC423" s="1043">
        <f t="shared" si="151"/>
        <v>5.5045871559633142</v>
      </c>
      <c r="AD423" s="1043">
        <f t="shared" si="152"/>
        <v>11.604095563139927</v>
      </c>
      <c r="AE423" s="1043">
        <f t="shared" si="153"/>
        <v>14.453125</v>
      </c>
      <c r="AF423" s="1043">
        <f t="shared" si="154"/>
        <v>23.671497584541058</v>
      </c>
      <c r="AG423" s="1043">
        <f t="shared" si="155"/>
        <v>1.9704433497537144</v>
      </c>
      <c r="AH423" s="1043">
        <f t="shared" si="156"/>
        <v>2.0100502512562679</v>
      </c>
      <c r="AI423" s="1043">
        <f t="shared" si="157"/>
        <v>2.051282051282044</v>
      </c>
      <c r="AJ423" s="1043">
        <f t="shared" si="158"/>
        <v>2.0942408376963373</v>
      </c>
      <c r="AK423" s="1043">
        <f t="shared" si="159"/>
        <v>2.1390374331550666</v>
      </c>
      <c r="AL423" s="1043">
        <f t="shared" si="160"/>
        <v>2.1857923497267784</v>
      </c>
      <c r="AM423" s="1043">
        <f t="shared" si="161"/>
        <v>2.2346368715083775</v>
      </c>
      <c r="AN423" s="1043">
        <f t="shared" si="162"/>
        <v>4.0697674418604723</v>
      </c>
      <c r="AO423" s="1043">
        <f t="shared" si="163"/>
        <v>10.256410256410241</v>
      </c>
      <c r="AP423" s="1043">
        <f t="shared" si="164"/>
        <v>11.428571428571432</v>
      </c>
      <c r="AQ423" s="1043">
        <f t="shared" si="165"/>
        <v>12.903225806451601</v>
      </c>
      <c r="AR423" s="1043">
        <f t="shared" si="166"/>
        <v>16.981132075471695</v>
      </c>
      <c r="AS423" s="1043">
        <f t="shared" si="167"/>
        <v>23.255813953488392</v>
      </c>
      <c r="AT423" s="1043">
        <f t="shared" si="168"/>
        <v>10.256410256410241</v>
      </c>
      <c r="AU423" s="1043">
        <f t="shared" si="169"/>
        <v>14.705882352941169</v>
      </c>
      <c r="AV423" s="1043">
        <f t="shared" si="170"/>
        <v>9.6774193548387224</v>
      </c>
      <c r="AW423" s="1043">
        <f t="shared" si="171"/>
        <v>14.814814814814813</v>
      </c>
      <c r="AX423" s="1043">
        <f t="shared" si="172"/>
        <v>17.391304347826097</v>
      </c>
      <c r="AY423" s="1043">
        <f t="shared" si="173"/>
        <v>9.8027063880503515</v>
      </c>
      <c r="AZ423" s="1043">
        <f t="shared" si="174"/>
        <v>7.0241218641987402</v>
      </c>
    </row>
    <row r="424" spans="1:52" ht="11.25" customHeight="1" x14ac:dyDescent="0.2">
      <c r="A424" s="820" t="s">
        <v>271</v>
      </c>
      <c r="B424" s="820" t="s">
        <v>272</v>
      </c>
      <c r="C424" s="581">
        <v>1.36</v>
      </c>
      <c r="D424" s="581">
        <v>1.24</v>
      </c>
      <c r="E424" s="581">
        <v>1.1399999999999999</v>
      </c>
      <c r="F424" s="460">
        <v>1.04</v>
      </c>
      <c r="G424" s="460">
        <v>0.94</v>
      </c>
      <c r="H424" s="581">
        <v>0.86</v>
      </c>
      <c r="I424" s="581">
        <v>0.8</v>
      </c>
      <c r="J424" s="581">
        <v>0.74</v>
      </c>
      <c r="K424" s="581">
        <v>0.68</v>
      </c>
      <c r="L424" s="888">
        <v>0</v>
      </c>
      <c r="M424" s="581">
        <v>0.62</v>
      </c>
      <c r="N424" s="459">
        <v>0.56000000000000005</v>
      </c>
      <c r="O424" s="888">
        <v>0</v>
      </c>
      <c r="P424" s="472">
        <v>0.52</v>
      </c>
      <c r="Q424" s="472">
        <v>0.48</v>
      </c>
      <c r="R424" s="587">
        <v>0.44</v>
      </c>
      <c r="S424" s="587">
        <v>0.4</v>
      </c>
      <c r="T424" s="587">
        <v>0.36</v>
      </c>
      <c r="U424" s="587">
        <v>0.32</v>
      </c>
      <c r="V424" s="587">
        <v>0.28000000000000003</v>
      </c>
      <c r="W424" s="587">
        <v>0.23</v>
      </c>
      <c r="X424" s="587">
        <v>0.21</v>
      </c>
      <c r="Y424" s="587">
        <v>0.2</v>
      </c>
      <c r="Z424" s="587">
        <v>0.19</v>
      </c>
      <c r="AA424" s="587">
        <v>0.17</v>
      </c>
      <c r="AB424" s="584">
        <f t="shared" si="150"/>
        <v>13.78</v>
      </c>
      <c r="AC424" s="1043">
        <f t="shared" si="151"/>
        <v>9.6774193548387224</v>
      </c>
      <c r="AD424" s="1043">
        <f t="shared" si="152"/>
        <v>8.7719298245614077</v>
      </c>
      <c r="AE424" s="1043">
        <f t="shared" si="153"/>
        <v>9.6153846153846025</v>
      </c>
      <c r="AF424" s="1043">
        <f t="shared" si="154"/>
        <v>10.638297872340431</v>
      </c>
      <c r="AG424" s="1043">
        <f t="shared" si="155"/>
        <v>9.302325581395344</v>
      </c>
      <c r="AH424" s="1043">
        <f t="shared" si="156"/>
        <v>7.4999999999999956</v>
      </c>
      <c r="AI424" s="1043">
        <f t="shared" si="157"/>
        <v>8.1081081081081141</v>
      </c>
      <c r="AJ424" s="1043">
        <f t="shared" si="158"/>
        <v>8.8235294117646959</v>
      </c>
      <c r="AK424" s="1043">
        <f t="shared" si="159"/>
        <v>9.6774193548387224</v>
      </c>
      <c r="AL424" s="1043">
        <f t="shared" si="160"/>
        <v>10.714285714285698</v>
      </c>
      <c r="AM424" s="1043">
        <f t="shared" si="161"/>
        <v>7.6923076923077094</v>
      </c>
      <c r="AN424" s="1043">
        <f t="shared" si="162"/>
        <v>8.3333333333333481</v>
      </c>
      <c r="AO424" s="1043">
        <f t="shared" si="163"/>
        <v>9.0909090909090828</v>
      </c>
      <c r="AP424" s="1043">
        <f t="shared" si="164"/>
        <v>9.9999999999999858</v>
      </c>
      <c r="AQ424" s="1043">
        <f t="shared" si="165"/>
        <v>11.111111111111116</v>
      </c>
      <c r="AR424" s="1043">
        <f t="shared" si="166"/>
        <v>12.5</v>
      </c>
      <c r="AS424" s="1043">
        <f t="shared" si="167"/>
        <v>14.285714285714279</v>
      </c>
      <c r="AT424" s="1043">
        <f t="shared" si="168"/>
        <v>21.739130434782616</v>
      </c>
      <c r="AU424" s="1043">
        <f t="shared" si="169"/>
        <v>9.5238095238095344</v>
      </c>
      <c r="AV424" s="1043">
        <f t="shared" si="170"/>
        <v>4.9999999999999822</v>
      </c>
      <c r="AW424" s="1043">
        <f t="shared" si="171"/>
        <v>5.2631578947368363</v>
      </c>
      <c r="AX424" s="1043">
        <f t="shared" si="172"/>
        <v>11.764705882352944</v>
      </c>
      <c r="AY424" s="1043">
        <f t="shared" si="173"/>
        <v>9.9605854130261449</v>
      </c>
      <c r="AZ424" s="1043">
        <f t="shared" si="174"/>
        <v>3.3651938591971562</v>
      </c>
    </row>
    <row r="425" spans="1:52" ht="11.25" customHeight="1" x14ac:dyDescent="0.2">
      <c r="A425" s="820" t="s">
        <v>1398</v>
      </c>
      <c r="B425" s="820" t="s">
        <v>1399</v>
      </c>
      <c r="C425" s="581">
        <v>2.64</v>
      </c>
      <c r="D425" s="581">
        <v>2.4</v>
      </c>
      <c r="E425" s="581">
        <v>2.04</v>
      </c>
      <c r="F425" s="460">
        <v>1.68</v>
      </c>
      <c r="G425" s="460">
        <v>1.32</v>
      </c>
      <c r="H425" s="451">
        <v>1.04</v>
      </c>
      <c r="I425" s="451">
        <v>0.8</v>
      </c>
      <c r="J425" s="451">
        <v>0.64</v>
      </c>
      <c r="K425" s="451">
        <v>0.52</v>
      </c>
      <c r="L425" s="951"/>
      <c r="M425" s="451">
        <v>0.44</v>
      </c>
      <c r="N425" s="449">
        <v>0.36</v>
      </c>
      <c r="O425" s="951"/>
      <c r="P425" s="487">
        <v>0.28000000000000003</v>
      </c>
      <c r="Q425" s="487">
        <v>7.0000000000000007E-2</v>
      </c>
      <c r="R425" s="455">
        <v>0</v>
      </c>
      <c r="S425" s="455">
        <v>0</v>
      </c>
      <c r="T425" s="455">
        <v>0</v>
      </c>
      <c r="U425" s="455">
        <v>0</v>
      </c>
      <c r="V425" s="455">
        <v>0</v>
      </c>
      <c r="W425" s="455">
        <v>0</v>
      </c>
      <c r="X425" s="455">
        <v>0</v>
      </c>
      <c r="Y425" s="455">
        <v>0</v>
      </c>
      <c r="Z425" s="455">
        <v>0</v>
      </c>
      <c r="AA425" s="455">
        <v>0</v>
      </c>
      <c r="AB425" s="584">
        <f t="shared" si="150"/>
        <v>14.23</v>
      </c>
      <c r="AC425" s="1043">
        <f t="shared" si="151"/>
        <v>10.000000000000009</v>
      </c>
      <c r="AD425" s="1043">
        <f t="shared" si="152"/>
        <v>17.647058823529417</v>
      </c>
      <c r="AE425" s="1043">
        <f t="shared" si="153"/>
        <v>21.428571428571441</v>
      </c>
      <c r="AF425" s="1043">
        <f t="shared" si="154"/>
        <v>27.27272727272727</v>
      </c>
      <c r="AG425" s="1043">
        <f t="shared" si="155"/>
        <v>26.923076923076916</v>
      </c>
      <c r="AH425" s="1043">
        <f t="shared" si="156"/>
        <v>30.000000000000004</v>
      </c>
      <c r="AI425" s="1043">
        <f t="shared" si="157"/>
        <v>25</v>
      </c>
      <c r="AJ425" s="1043">
        <f t="shared" si="158"/>
        <v>23.076923076923084</v>
      </c>
      <c r="AK425" s="1043">
        <f t="shared" si="159"/>
        <v>18.181818181818187</v>
      </c>
      <c r="AL425" s="1043">
        <f t="shared" si="160"/>
        <v>22.222222222222232</v>
      </c>
      <c r="AM425" s="1043">
        <f t="shared" si="161"/>
        <v>28.571428571428559</v>
      </c>
      <c r="AN425" s="1043">
        <f t="shared" si="162"/>
        <v>300</v>
      </c>
      <c r="AO425" s="1043" t="str">
        <f t="shared" si="163"/>
        <v>n/a</v>
      </c>
      <c r="AP425" s="1043" t="str">
        <f t="shared" si="164"/>
        <v>n/a</v>
      </c>
      <c r="AQ425" s="1043" t="str">
        <f t="shared" si="165"/>
        <v>n/a</v>
      </c>
      <c r="AR425" s="1043" t="str">
        <f t="shared" si="166"/>
        <v>n/a</v>
      </c>
      <c r="AS425" s="1043" t="str">
        <f t="shared" si="167"/>
        <v>n/a</v>
      </c>
      <c r="AT425" s="1043" t="str">
        <f t="shared" si="168"/>
        <v>n/a</v>
      </c>
      <c r="AU425" s="1043" t="str">
        <f t="shared" si="169"/>
        <v>n/a</v>
      </c>
      <c r="AV425" s="1043" t="str">
        <f t="shared" si="170"/>
        <v>n/a</v>
      </c>
      <c r="AW425" s="1043" t="str">
        <f t="shared" si="171"/>
        <v>n/a</v>
      </c>
      <c r="AX425" s="1043" t="str">
        <f t="shared" si="172"/>
        <v>n/a</v>
      </c>
      <c r="AY425" s="1043">
        <f t="shared" si="173"/>
        <v>45.860318875024767</v>
      </c>
      <c r="AZ425" s="1043">
        <f t="shared" si="174"/>
        <v>80.226671203796357</v>
      </c>
    </row>
    <row r="426" spans="1:52" ht="11.25" customHeight="1" x14ac:dyDescent="0.2">
      <c r="A426" s="1135" t="s">
        <v>4482</v>
      </c>
      <c r="B426" s="1135" t="s">
        <v>2424</v>
      </c>
      <c r="C426" s="1042">
        <v>2.36</v>
      </c>
      <c r="D426" s="1042">
        <v>2.2400000000000002</v>
      </c>
      <c r="E426" s="581">
        <v>2.06</v>
      </c>
      <c r="F426" s="460">
        <v>1.8399999999999999</v>
      </c>
      <c r="G426" s="471">
        <v>1.72</v>
      </c>
      <c r="H426" s="581">
        <v>1.6400000000000001</v>
      </c>
      <c r="I426" s="498">
        <v>1.6</v>
      </c>
      <c r="J426" s="498">
        <v>1.6</v>
      </c>
      <c r="K426" s="498">
        <v>1.6</v>
      </c>
      <c r="L426" s="803"/>
      <c r="M426" s="483">
        <v>1.6</v>
      </c>
      <c r="N426" s="501">
        <v>1.6</v>
      </c>
      <c r="O426" s="460"/>
      <c r="P426" s="985">
        <v>1.6</v>
      </c>
      <c r="Q426" s="472">
        <v>1.6</v>
      </c>
      <c r="R426" s="489">
        <v>1.49</v>
      </c>
      <c r="S426" s="489">
        <v>1.24</v>
      </c>
      <c r="T426" s="587">
        <v>1.01</v>
      </c>
      <c r="U426" s="587">
        <v>0.8600000000000001</v>
      </c>
      <c r="V426" s="587">
        <v>0.76</v>
      </c>
      <c r="W426" s="587">
        <v>0.69000000000000006</v>
      </c>
      <c r="X426" s="587">
        <v>0.58000000000000007</v>
      </c>
      <c r="Y426" s="587">
        <v>0.56000000000000005</v>
      </c>
      <c r="Z426" s="587">
        <v>0.54</v>
      </c>
      <c r="AA426" s="587">
        <v>0.52</v>
      </c>
      <c r="AB426" s="584">
        <f t="shared" si="150"/>
        <v>31.310000000000002</v>
      </c>
      <c r="AC426" s="1043">
        <f t="shared" si="151"/>
        <v>5.3571428571428381</v>
      </c>
      <c r="AD426" s="1043">
        <f t="shared" si="152"/>
        <v>8.7378640776699221</v>
      </c>
      <c r="AE426" s="1043">
        <f t="shared" si="153"/>
        <v>11.956521739130444</v>
      </c>
      <c r="AF426" s="1043">
        <f t="shared" si="154"/>
        <v>6.9767441860465018</v>
      </c>
      <c r="AG426" s="1043">
        <f t="shared" si="155"/>
        <v>4.878048780487787</v>
      </c>
      <c r="AH426" s="1043">
        <f t="shared" si="156"/>
        <v>2.4999999999999911</v>
      </c>
      <c r="AI426" s="1043">
        <f t="shared" si="157"/>
        <v>0</v>
      </c>
      <c r="AJ426" s="1043">
        <f t="shared" si="158"/>
        <v>0</v>
      </c>
      <c r="AK426" s="1043">
        <f t="shared" si="159"/>
        <v>0</v>
      </c>
      <c r="AL426" s="1043">
        <f t="shared" si="160"/>
        <v>0</v>
      </c>
      <c r="AM426" s="1043">
        <f t="shared" si="161"/>
        <v>0</v>
      </c>
      <c r="AN426" s="1043">
        <f t="shared" si="162"/>
        <v>0</v>
      </c>
      <c r="AO426" s="1043">
        <f t="shared" si="163"/>
        <v>7.3825503355704702</v>
      </c>
      <c r="AP426" s="1043">
        <f t="shared" si="164"/>
        <v>20.161290322580648</v>
      </c>
      <c r="AQ426" s="1043">
        <f t="shared" si="165"/>
        <v>22.772277227722771</v>
      </c>
      <c r="AR426" s="1043">
        <f t="shared" si="166"/>
        <v>17.441860465116264</v>
      </c>
      <c r="AS426" s="1043">
        <f t="shared" si="167"/>
        <v>13.157894736842124</v>
      </c>
      <c r="AT426" s="1043">
        <f t="shared" si="168"/>
        <v>10.144927536231885</v>
      </c>
      <c r="AU426" s="1043">
        <f t="shared" si="169"/>
        <v>18.965517241379317</v>
      </c>
      <c r="AV426" s="1043">
        <f t="shared" si="170"/>
        <v>3.5714285714285809</v>
      </c>
      <c r="AW426" s="1043">
        <f t="shared" si="171"/>
        <v>3.7037037037036979</v>
      </c>
      <c r="AX426" s="1043">
        <f t="shared" si="172"/>
        <v>3.8461538461538547</v>
      </c>
      <c r="AY426" s="1043">
        <f t="shared" si="173"/>
        <v>7.3433602557821418</v>
      </c>
      <c r="AZ426" s="1043">
        <f t="shared" si="174"/>
        <v>7.2412840943393277</v>
      </c>
    </row>
    <row r="427" spans="1:52" ht="11.25" customHeight="1" x14ac:dyDescent="0.2">
      <c r="A427" s="820" t="s">
        <v>1402</v>
      </c>
      <c r="B427" s="820" t="s">
        <v>1403</v>
      </c>
      <c r="C427" s="581">
        <v>2</v>
      </c>
      <c r="D427" s="581">
        <v>1.84</v>
      </c>
      <c r="E427" s="581">
        <v>1.74</v>
      </c>
      <c r="F427" s="460">
        <v>1.58</v>
      </c>
      <c r="G427" s="454">
        <v>1.4300000000000002</v>
      </c>
      <c r="H427" s="581">
        <v>1.3</v>
      </c>
      <c r="I427" s="581">
        <v>1.18</v>
      </c>
      <c r="J427" s="581">
        <v>1.06</v>
      </c>
      <c r="K427" s="581">
        <v>0.96</v>
      </c>
      <c r="L427" s="888"/>
      <c r="M427" s="581">
        <v>0.9</v>
      </c>
      <c r="N427" s="459">
        <v>0.86</v>
      </c>
      <c r="O427" s="888"/>
      <c r="P427" s="472">
        <v>0.81</v>
      </c>
      <c r="Q427" s="582">
        <v>0.8</v>
      </c>
      <c r="R427" s="587">
        <v>0.8</v>
      </c>
      <c r="S427" s="587">
        <v>0.76</v>
      </c>
      <c r="T427" s="583">
        <v>0.68</v>
      </c>
      <c r="U427" s="583">
        <v>0.68</v>
      </c>
      <c r="V427" s="587">
        <v>1.3</v>
      </c>
      <c r="W427" s="587">
        <v>1.18</v>
      </c>
      <c r="X427" s="587">
        <v>1.0900000000000001</v>
      </c>
      <c r="Y427" s="587">
        <v>1.03</v>
      </c>
      <c r="Z427" s="587">
        <v>0.96</v>
      </c>
      <c r="AA427" s="587">
        <v>0.85</v>
      </c>
      <c r="AB427" s="584">
        <f t="shared" si="150"/>
        <v>25.790000000000006</v>
      </c>
      <c r="AC427" s="1043">
        <f t="shared" si="151"/>
        <v>8.6956521739130377</v>
      </c>
      <c r="AD427" s="1043">
        <f t="shared" si="152"/>
        <v>5.7471264367816133</v>
      </c>
      <c r="AE427" s="1043">
        <f t="shared" si="153"/>
        <v>10.126582278480999</v>
      </c>
      <c r="AF427" s="1043">
        <f t="shared" si="154"/>
        <v>10.489510489510479</v>
      </c>
      <c r="AG427" s="1043">
        <f t="shared" si="155"/>
        <v>10.000000000000009</v>
      </c>
      <c r="AH427" s="1043">
        <f t="shared" si="156"/>
        <v>10.169491525423746</v>
      </c>
      <c r="AI427" s="1043">
        <f t="shared" si="157"/>
        <v>11.32075471698113</v>
      </c>
      <c r="AJ427" s="1043">
        <f t="shared" si="158"/>
        <v>10.416666666666675</v>
      </c>
      <c r="AK427" s="1043">
        <f t="shared" si="159"/>
        <v>6.6666666666666652</v>
      </c>
      <c r="AL427" s="1043">
        <f t="shared" si="160"/>
        <v>4.6511627906976827</v>
      </c>
      <c r="AM427" s="1043">
        <f t="shared" si="161"/>
        <v>6.1728395061728225</v>
      </c>
      <c r="AN427" s="1043">
        <f t="shared" si="162"/>
        <v>1.2499999999999956</v>
      </c>
      <c r="AO427" s="1043">
        <f t="shared" si="163"/>
        <v>0</v>
      </c>
      <c r="AP427" s="1043">
        <f t="shared" si="164"/>
        <v>5.2631578947368363</v>
      </c>
      <c r="AQ427" s="1043">
        <f t="shared" si="165"/>
        <v>11.764705882352944</v>
      </c>
      <c r="AR427" s="1043">
        <f t="shared" si="166"/>
        <v>0</v>
      </c>
      <c r="AS427" s="1043">
        <f t="shared" si="167"/>
        <v>-47.692307692307686</v>
      </c>
      <c r="AT427" s="1043">
        <f t="shared" si="168"/>
        <v>10.169491525423746</v>
      </c>
      <c r="AU427" s="1043">
        <f t="shared" si="169"/>
        <v>8.2568807339449499</v>
      </c>
      <c r="AV427" s="1043">
        <f t="shared" si="170"/>
        <v>5.8252427184465994</v>
      </c>
      <c r="AW427" s="1043">
        <f t="shared" si="171"/>
        <v>7.2916666666666741</v>
      </c>
      <c r="AX427" s="1043">
        <f t="shared" si="172"/>
        <v>12.941176470588234</v>
      </c>
      <c r="AY427" s="1043">
        <f t="shared" si="173"/>
        <v>4.9784757932339616</v>
      </c>
      <c r="AZ427" s="1043">
        <f t="shared" si="174"/>
        <v>12.322282464590637</v>
      </c>
    </row>
    <row r="428" spans="1:52" ht="11.25" customHeight="1" x14ac:dyDescent="0.2">
      <c r="A428" s="468" t="s">
        <v>108</v>
      </c>
      <c r="B428" s="468" t="s">
        <v>109</v>
      </c>
      <c r="C428" s="581">
        <v>5.92</v>
      </c>
      <c r="D428" s="581">
        <v>5.88</v>
      </c>
      <c r="E428" s="581">
        <v>5.76</v>
      </c>
      <c r="F428" s="460">
        <v>5.44</v>
      </c>
      <c r="G428" s="460">
        <v>4.7</v>
      </c>
      <c r="H428" s="474">
        <v>4.4400000000000004</v>
      </c>
      <c r="I428" s="474">
        <v>4.0999999999999996</v>
      </c>
      <c r="J428" s="474">
        <v>3.42</v>
      </c>
      <c r="K428" s="474">
        <v>2.54</v>
      </c>
      <c r="L428" s="963"/>
      <c r="M428" s="474">
        <v>2.36</v>
      </c>
      <c r="N428" s="470">
        <v>2.2000000000000002</v>
      </c>
      <c r="O428" s="963"/>
      <c r="P428" s="486">
        <v>2.1</v>
      </c>
      <c r="Q428" s="486">
        <v>2.04</v>
      </c>
      <c r="R428" s="476">
        <v>2</v>
      </c>
      <c r="S428" s="476">
        <v>1.92</v>
      </c>
      <c r="T428" s="476">
        <v>1.84</v>
      </c>
      <c r="U428" s="476">
        <v>1.68</v>
      </c>
      <c r="V428" s="476">
        <v>1.44</v>
      </c>
      <c r="W428" s="476">
        <v>1.32</v>
      </c>
      <c r="X428" s="476">
        <v>1.24</v>
      </c>
      <c r="Y428" s="476">
        <v>1.2</v>
      </c>
      <c r="Z428" s="476">
        <v>1.1599999999999999</v>
      </c>
      <c r="AA428" s="476">
        <v>1.1200000000000001</v>
      </c>
      <c r="AB428" s="584">
        <f t="shared" si="150"/>
        <v>65.820000000000022</v>
      </c>
      <c r="AC428" s="1043">
        <f t="shared" si="151"/>
        <v>0.68027210884353817</v>
      </c>
      <c r="AD428" s="1043">
        <f t="shared" si="152"/>
        <v>2.0833333333333259</v>
      </c>
      <c r="AE428" s="1043">
        <f t="shared" si="153"/>
        <v>5.8823529411764497</v>
      </c>
      <c r="AF428" s="1043">
        <f t="shared" si="154"/>
        <v>15.744680851063841</v>
      </c>
      <c r="AG428" s="1043">
        <f t="shared" si="155"/>
        <v>5.8558558558558405</v>
      </c>
      <c r="AH428" s="1043">
        <f t="shared" si="156"/>
        <v>8.292682926829297</v>
      </c>
      <c r="AI428" s="1043">
        <f t="shared" si="157"/>
        <v>19.883040935672504</v>
      </c>
      <c r="AJ428" s="1043">
        <f t="shared" si="158"/>
        <v>34.645669291338585</v>
      </c>
      <c r="AK428" s="1043">
        <f t="shared" si="159"/>
        <v>7.6271186440677985</v>
      </c>
      <c r="AL428" s="1043">
        <f t="shared" si="160"/>
        <v>7.2727272727272529</v>
      </c>
      <c r="AM428" s="1043">
        <f t="shared" si="161"/>
        <v>4.7619047619047672</v>
      </c>
      <c r="AN428" s="1043">
        <f t="shared" si="162"/>
        <v>2.941176470588247</v>
      </c>
      <c r="AO428" s="1043">
        <f t="shared" si="163"/>
        <v>2.0000000000000018</v>
      </c>
      <c r="AP428" s="1043">
        <f t="shared" si="164"/>
        <v>4.1666666666666741</v>
      </c>
      <c r="AQ428" s="1043">
        <f t="shared" si="165"/>
        <v>4.3478260869565188</v>
      </c>
      <c r="AR428" s="1043">
        <f t="shared" si="166"/>
        <v>9.5238095238095344</v>
      </c>
      <c r="AS428" s="1043">
        <f t="shared" si="167"/>
        <v>16.666666666666675</v>
      </c>
      <c r="AT428" s="1043">
        <f t="shared" si="168"/>
        <v>9.0909090909090828</v>
      </c>
      <c r="AU428" s="1043">
        <f t="shared" si="169"/>
        <v>6.4516129032258229</v>
      </c>
      <c r="AV428" s="1043">
        <f t="shared" si="170"/>
        <v>3.3333333333333437</v>
      </c>
      <c r="AW428" s="1043">
        <f t="shared" si="171"/>
        <v>3.4482758620689724</v>
      </c>
      <c r="AX428" s="1043">
        <f t="shared" si="172"/>
        <v>3.5714285714285587</v>
      </c>
      <c r="AY428" s="1043">
        <f t="shared" si="173"/>
        <v>8.1032429135666657</v>
      </c>
      <c r="AZ428" s="1043">
        <f t="shared" si="174"/>
        <v>7.7231975574555927</v>
      </c>
    </row>
    <row r="429" spans="1:52" ht="11.25" customHeight="1" x14ac:dyDescent="0.2">
      <c r="A429" s="820" t="s">
        <v>657</v>
      </c>
      <c r="B429" s="820" t="s">
        <v>658</v>
      </c>
      <c r="C429" s="581">
        <v>4.12</v>
      </c>
      <c r="D429" s="581">
        <v>4.1100000000000003</v>
      </c>
      <c r="E429" s="581">
        <v>4.0350000000000001</v>
      </c>
      <c r="F429" s="460">
        <v>3.7925</v>
      </c>
      <c r="G429" s="586">
        <v>3.5225</v>
      </c>
      <c r="H429" s="581">
        <v>3.2450000000000001</v>
      </c>
      <c r="I429" s="581">
        <v>2.915</v>
      </c>
      <c r="J429" s="581">
        <v>2.5049999999999999</v>
      </c>
      <c r="K429" s="581">
        <v>2.0975000000000001</v>
      </c>
      <c r="L429" s="888"/>
      <c r="M429" s="581">
        <v>1.7839999999999998</v>
      </c>
      <c r="N429" s="459">
        <v>1.5562499999999999</v>
      </c>
      <c r="O429" s="888"/>
      <c r="P429" s="472">
        <v>1.4537500000000001</v>
      </c>
      <c r="Q429" s="472">
        <v>1.42</v>
      </c>
      <c r="R429" s="587">
        <v>1.361</v>
      </c>
      <c r="S429" s="587">
        <v>1.2464999999999999</v>
      </c>
      <c r="T429" s="587">
        <v>1.1429999999999998</v>
      </c>
      <c r="U429" s="587">
        <v>0.98275000000000001</v>
      </c>
      <c r="V429" s="587">
        <v>0.86</v>
      </c>
      <c r="W429" s="587">
        <v>0.76624999999999999</v>
      </c>
      <c r="X429" s="587">
        <v>0.64449999999999996</v>
      </c>
      <c r="Y429" s="587">
        <v>0.35825000000000001</v>
      </c>
      <c r="Z429" s="583">
        <v>0</v>
      </c>
      <c r="AA429" s="583">
        <v>0</v>
      </c>
      <c r="AB429" s="584">
        <f t="shared" si="150"/>
        <v>43.918749999999996</v>
      </c>
      <c r="AC429" s="1043">
        <f t="shared" si="151"/>
        <v>0.24330900243307862</v>
      </c>
      <c r="AD429" s="1043">
        <f t="shared" si="152"/>
        <v>1.8587360594795488</v>
      </c>
      <c r="AE429" s="1043">
        <f t="shared" si="153"/>
        <v>6.3941990771259061</v>
      </c>
      <c r="AF429" s="1043">
        <f t="shared" si="154"/>
        <v>7.6650106458481249</v>
      </c>
      <c r="AG429" s="1043">
        <f t="shared" si="155"/>
        <v>8.5516178736517734</v>
      </c>
      <c r="AH429" s="1043">
        <f t="shared" si="156"/>
        <v>11.32075471698113</v>
      </c>
      <c r="AI429" s="1043">
        <f t="shared" si="157"/>
        <v>16.367265469061888</v>
      </c>
      <c r="AJ429" s="1043">
        <f t="shared" si="158"/>
        <v>19.42789034564958</v>
      </c>
      <c r="AK429" s="1043">
        <f t="shared" si="159"/>
        <v>17.572869955156968</v>
      </c>
      <c r="AL429" s="1043">
        <f t="shared" si="160"/>
        <v>14.634538152610443</v>
      </c>
      <c r="AM429" s="1043">
        <f t="shared" si="161"/>
        <v>7.0507308684436776</v>
      </c>
      <c r="AN429" s="1043">
        <f t="shared" si="162"/>
        <v>2.376760563380298</v>
      </c>
      <c r="AO429" s="1043">
        <f t="shared" si="163"/>
        <v>4.3350477590007319</v>
      </c>
      <c r="AP429" s="1043">
        <f t="shared" si="164"/>
        <v>9.1857200160449395</v>
      </c>
      <c r="AQ429" s="1043">
        <f t="shared" si="165"/>
        <v>9.0551181102362257</v>
      </c>
      <c r="AR429" s="1043">
        <f t="shared" si="166"/>
        <v>16.306283388450748</v>
      </c>
      <c r="AS429" s="1043">
        <f t="shared" si="167"/>
        <v>14.27325581395349</v>
      </c>
      <c r="AT429" s="1043">
        <f t="shared" si="168"/>
        <v>12.234910277324641</v>
      </c>
      <c r="AU429" s="1043">
        <f t="shared" si="169"/>
        <v>18.890612878200152</v>
      </c>
      <c r="AV429" s="1043">
        <f t="shared" si="170"/>
        <v>79.902302861130465</v>
      </c>
      <c r="AW429" s="1043" t="str">
        <f t="shared" si="171"/>
        <v>n/a</v>
      </c>
      <c r="AX429" s="1043" t="str">
        <f t="shared" si="172"/>
        <v>n/a</v>
      </c>
      <c r="AY429" s="1043">
        <f t="shared" si="173"/>
        <v>13.882346691708189</v>
      </c>
      <c r="AZ429" s="1043">
        <f t="shared" si="174"/>
        <v>16.574283738015037</v>
      </c>
    </row>
    <row r="430" spans="1:52" ht="11.25" customHeight="1" x14ac:dyDescent="0.2">
      <c r="A430" s="1170" t="s">
        <v>3896</v>
      </c>
      <c r="B430" s="805" t="s">
        <v>3897</v>
      </c>
      <c r="C430" s="581">
        <v>1.07</v>
      </c>
      <c r="D430" s="581">
        <v>1.03</v>
      </c>
      <c r="E430" s="581">
        <v>1</v>
      </c>
      <c r="F430" s="460">
        <v>0.495</v>
      </c>
      <c r="G430" s="454">
        <v>0.40875</v>
      </c>
      <c r="H430" s="581">
        <v>0.366477</v>
      </c>
      <c r="I430" s="581">
        <v>0.31249899999999997</v>
      </c>
      <c r="J430" s="581">
        <v>0.17045399999999999</v>
      </c>
      <c r="K430" s="498">
        <v>0</v>
      </c>
      <c r="L430" s="888"/>
      <c r="M430" s="498">
        <v>0</v>
      </c>
      <c r="N430" s="585">
        <v>0</v>
      </c>
      <c r="O430" s="888"/>
      <c r="P430" s="582">
        <v>0</v>
      </c>
      <c r="Q430" s="582">
        <v>0.52556899999999995</v>
      </c>
      <c r="R430" s="587">
        <v>1.065342</v>
      </c>
      <c r="S430" s="583">
        <v>0</v>
      </c>
      <c r="T430" s="583">
        <v>0</v>
      </c>
      <c r="U430" s="583">
        <v>0</v>
      </c>
      <c r="V430" s="583">
        <v>0</v>
      </c>
      <c r="W430" s="583">
        <v>0</v>
      </c>
      <c r="X430" s="583">
        <v>0</v>
      </c>
      <c r="Y430" s="583">
        <v>0</v>
      </c>
      <c r="Z430" s="583">
        <v>0</v>
      </c>
      <c r="AA430" s="583">
        <v>0</v>
      </c>
      <c r="AB430" s="584">
        <f t="shared" si="150"/>
        <v>6.4440910000000002</v>
      </c>
      <c r="AC430" s="1043">
        <f t="shared" si="151"/>
        <v>3.8834951456310662</v>
      </c>
      <c r="AD430" s="1043">
        <f t="shared" si="152"/>
        <v>3.0000000000000027</v>
      </c>
      <c r="AE430" s="1043">
        <f t="shared" si="153"/>
        <v>102.02020202020203</v>
      </c>
      <c r="AF430" s="1043">
        <f t="shared" si="154"/>
        <v>21.100917431192666</v>
      </c>
      <c r="AG430" s="1043">
        <f t="shared" si="155"/>
        <v>11.534966723696161</v>
      </c>
      <c r="AH430" s="1043">
        <f t="shared" si="156"/>
        <v>17.273015273648884</v>
      </c>
      <c r="AI430" s="1043">
        <f t="shared" si="157"/>
        <v>83.333333333333329</v>
      </c>
      <c r="AJ430" s="1043" t="str">
        <f t="shared" si="158"/>
        <v>n/a</v>
      </c>
      <c r="AK430" s="1043" t="str">
        <f t="shared" si="159"/>
        <v>n/a</v>
      </c>
      <c r="AL430" s="1043" t="str">
        <f t="shared" si="160"/>
        <v>n/a</v>
      </c>
      <c r="AM430" s="1043" t="str">
        <f t="shared" si="161"/>
        <v>n/a</v>
      </c>
      <c r="AN430" s="1043">
        <f t="shared" si="162"/>
        <v>-100</v>
      </c>
      <c r="AO430" s="1043">
        <f t="shared" si="163"/>
        <v>-50.66664038402692</v>
      </c>
      <c r="AP430" s="1043" t="str">
        <f t="shared" si="164"/>
        <v>n/a</v>
      </c>
      <c r="AQ430" s="1043" t="str">
        <f t="shared" si="165"/>
        <v>n/a</v>
      </c>
      <c r="AR430" s="1043" t="str">
        <f t="shared" si="166"/>
        <v>n/a</v>
      </c>
      <c r="AS430" s="1043" t="str">
        <f t="shared" si="167"/>
        <v>n/a</v>
      </c>
      <c r="AT430" s="1043" t="str">
        <f t="shared" si="168"/>
        <v>n/a</v>
      </c>
      <c r="AU430" s="1043" t="str">
        <f t="shared" si="169"/>
        <v>n/a</v>
      </c>
      <c r="AV430" s="1043" t="str">
        <f t="shared" si="170"/>
        <v>n/a</v>
      </c>
      <c r="AW430" s="1043" t="str">
        <f t="shared" si="171"/>
        <v>n/a</v>
      </c>
      <c r="AX430" s="1043" t="str">
        <f t="shared" si="172"/>
        <v>n/a</v>
      </c>
      <c r="AY430" s="1043">
        <f t="shared" si="173"/>
        <v>10.164365504853029</v>
      </c>
      <c r="AZ430" s="1043">
        <f t="shared" si="174"/>
        <v>61.125473763388953</v>
      </c>
    </row>
    <row r="431" spans="1:52" ht="11.25" customHeight="1" x14ac:dyDescent="0.2">
      <c r="A431" s="467" t="s">
        <v>4004</v>
      </c>
      <c r="B431" s="468" t="s">
        <v>673</v>
      </c>
      <c r="C431" s="581">
        <v>0.98</v>
      </c>
      <c r="D431" s="581">
        <v>0.88</v>
      </c>
      <c r="E431" s="581">
        <v>0.86</v>
      </c>
      <c r="F431" s="460">
        <v>0.78</v>
      </c>
      <c r="G431" s="460">
        <v>0.71000000000000008</v>
      </c>
      <c r="H431" s="474">
        <v>0.66</v>
      </c>
      <c r="I431" s="474">
        <v>0.57999999999999996</v>
      </c>
      <c r="J431" s="474">
        <v>0.5</v>
      </c>
      <c r="K431" s="474">
        <v>0.43</v>
      </c>
      <c r="L431" s="963" t="s">
        <v>89</v>
      </c>
      <c r="M431" s="474">
        <v>0.39</v>
      </c>
      <c r="N431" s="470">
        <v>0.34</v>
      </c>
      <c r="O431" s="963"/>
      <c r="P431" s="486">
        <v>0.24667</v>
      </c>
      <c r="Q431" s="486">
        <v>0.18001000000000003</v>
      </c>
      <c r="R431" s="477">
        <v>0.16</v>
      </c>
      <c r="S431" s="476">
        <v>0.14222000000000001</v>
      </c>
      <c r="T431" s="476">
        <v>0.10666</v>
      </c>
      <c r="U431" s="476">
        <v>4.444E-2</v>
      </c>
      <c r="V431" s="477">
        <v>0</v>
      </c>
      <c r="W431" s="477">
        <v>0</v>
      </c>
      <c r="X431" s="477">
        <v>0</v>
      </c>
      <c r="Y431" s="477">
        <v>0</v>
      </c>
      <c r="Z431" s="477">
        <v>0</v>
      </c>
      <c r="AA431" s="477">
        <v>0</v>
      </c>
      <c r="AB431" s="584">
        <f t="shared" si="150"/>
        <v>7.9899999999999993</v>
      </c>
      <c r="AC431" s="1043">
        <f t="shared" si="151"/>
        <v>11.363636363636353</v>
      </c>
      <c r="AD431" s="1043">
        <f t="shared" si="152"/>
        <v>2.3255813953488413</v>
      </c>
      <c r="AE431" s="1043">
        <f t="shared" si="153"/>
        <v>10.256410256410241</v>
      </c>
      <c r="AF431" s="1043">
        <f t="shared" si="154"/>
        <v>9.8591549295774517</v>
      </c>
      <c r="AG431" s="1043">
        <f t="shared" si="155"/>
        <v>7.5757575757575912</v>
      </c>
      <c r="AH431" s="1043">
        <f t="shared" si="156"/>
        <v>13.793103448275868</v>
      </c>
      <c r="AI431" s="1043">
        <f t="shared" si="157"/>
        <v>15.999999999999993</v>
      </c>
      <c r="AJ431" s="1043">
        <f t="shared" si="158"/>
        <v>16.279069767441868</v>
      </c>
      <c r="AK431" s="1043">
        <f t="shared" si="159"/>
        <v>10.256410256410241</v>
      </c>
      <c r="AL431" s="1043">
        <f t="shared" si="160"/>
        <v>14.705882352941169</v>
      </c>
      <c r="AM431" s="1043">
        <f t="shared" si="161"/>
        <v>37.835975189524483</v>
      </c>
      <c r="AN431" s="1043">
        <f t="shared" si="162"/>
        <v>37.031276040219964</v>
      </c>
      <c r="AO431" s="1043">
        <f t="shared" si="163"/>
        <v>12.506250000000009</v>
      </c>
      <c r="AP431" s="1043">
        <f t="shared" si="164"/>
        <v>12.501757839966231</v>
      </c>
      <c r="AQ431" s="1043">
        <f t="shared" si="165"/>
        <v>33.339583723982756</v>
      </c>
      <c r="AR431" s="1043">
        <f t="shared" si="166"/>
        <v>140.00900090009</v>
      </c>
      <c r="AS431" s="1043" t="str">
        <f t="shared" si="167"/>
        <v>n/a</v>
      </c>
      <c r="AT431" s="1043" t="str">
        <f t="shared" si="168"/>
        <v>n/a</v>
      </c>
      <c r="AU431" s="1043" t="str">
        <f t="shared" si="169"/>
        <v>n/a</v>
      </c>
      <c r="AV431" s="1043" t="str">
        <f t="shared" si="170"/>
        <v>n/a</v>
      </c>
      <c r="AW431" s="1043" t="str">
        <f t="shared" si="171"/>
        <v>n/a</v>
      </c>
      <c r="AX431" s="1043" t="str">
        <f t="shared" si="172"/>
        <v>n/a</v>
      </c>
      <c r="AY431" s="1043">
        <f t="shared" si="173"/>
        <v>24.102428127473942</v>
      </c>
      <c r="AZ431" s="1043">
        <f t="shared" si="174"/>
        <v>32.620889487418616</v>
      </c>
    </row>
    <row r="432" spans="1:52" ht="11.25" customHeight="1" x14ac:dyDescent="0.2">
      <c r="A432" s="468" t="s">
        <v>123</v>
      </c>
      <c r="B432" s="468" t="s">
        <v>124</v>
      </c>
      <c r="C432" s="581">
        <v>3.48</v>
      </c>
      <c r="D432" s="581">
        <v>3.38</v>
      </c>
      <c r="E432" s="581">
        <v>3.28</v>
      </c>
      <c r="F432" s="460">
        <v>2.86</v>
      </c>
      <c r="G432" s="471">
        <v>2.4900000000000002</v>
      </c>
      <c r="H432" s="581">
        <v>2.3050000000000002</v>
      </c>
      <c r="I432" s="581">
        <v>2.125</v>
      </c>
      <c r="J432" s="581">
        <v>1.96</v>
      </c>
      <c r="K432" s="581">
        <v>1.8</v>
      </c>
      <c r="L432" s="888"/>
      <c r="M432" s="581">
        <v>1.67</v>
      </c>
      <c r="N432" s="459">
        <v>1.55</v>
      </c>
      <c r="O432" s="888"/>
      <c r="P432" s="472">
        <v>1.42</v>
      </c>
      <c r="Q432" s="472">
        <v>1.3</v>
      </c>
      <c r="R432" s="587">
        <v>1.1587499999999999</v>
      </c>
      <c r="S432" s="587">
        <v>0.85703536000000002</v>
      </c>
      <c r="T432" s="587">
        <v>0.77119615999999991</v>
      </c>
      <c r="U432" s="587">
        <v>0.71080127999999998</v>
      </c>
      <c r="V432" s="587">
        <v>0.65505215999999999</v>
      </c>
      <c r="W432" s="587">
        <v>0.61324031999999995</v>
      </c>
      <c r="X432" s="587">
        <v>0.56678271999999996</v>
      </c>
      <c r="Y432" s="587">
        <v>0.51567936000000003</v>
      </c>
      <c r="Z432" s="587">
        <v>0.46922175999999999</v>
      </c>
      <c r="AA432" s="587">
        <v>0.42740992</v>
      </c>
      <c r="AB432" s="584">
        <f t="shared" si="150"/>
        <v>36.365169040000005</v>
      </c>
      <c r="AC432" s="1043">
        <f t="shared" si="151"/>
        <v>2.9585798816567976</v>
      </c>
      <c r="AD432" s="1043">
        <f t="shared" si="152"/>
        <v>3.0487804878048808</v>
      </c>
      <c r="AE432" s="1043">
        <f t="shared" si="153"/>
        <v>14.685314685314687</v>
      </c>
      <c r="AF432" s="1043">
        <f t="shared" si="154"/>
        <v>14.859437751004002</v>
      </c>
      <c r="AG432" s="1043">
        <f t="shared" si="155"/>
        <v>8.0260303687635481</v>
      </c>
      <c r="AH432" s="1043">
        <f t="shared" si="156"/>
        <v>8.4705882352941195</v>
      </c>
      <c r="AI432" s="1043">
        <f t="shared" si="157"/>
        <v>8.418367346938771</v>
      </c>
      <c r="AJ432" s="1043">
        <f t="shared" si="158"/>
        <v>8.8888888888888786</v>
      </c>
      <c r="AK432" s="1043">
        <f t="shared" si="159"/>
        <v>7.7844311377245567</v>
      </c>
      <c r="AL432" s="1043">
        <f t="shared" si="160"/>
        <v>7.7419354838709653</v>
      </c>
      <c r="AM432" s="1043">
        <f t="shared" si="161"/>
        <v>9.1549295774647987</v>
      </c>
      <c r="AN432" s="1043">
        <f t="shared" si="162"/>
        <v>9.2307692307692193</v>
      </c>
      <c r="AO432" s="1043">
        <f t="shared" si="163"/>
        <v>12.189859762675304</v>
      </c>
      <c r="AP432" s="1043">
        <f t="shared" si="164"/>
        <v>35.204456441563849</v>
      </c>
      <c r="AQ432" s="1043">
        <f t="shared" si="165"/>
        <v>11.130657082109963</v>
      </c>
      <c r="AR432" s="1043">
        <f t="shared" si="166"/>
        <v>8.496732026143782</v>
      </c>
      <c r="AS432" s="1043">
        <f t="shared" si="167"/>
        <v>8.5106382978723296</v>
      </c>
      <c r="AT432" s="1043">
        <f t="shared" si="168"/>
        <v>6.8181818181818343</v>
      </c>
      <c r="AU432" s="1043">
        <f t="shared" si="169"/>
        <v>8.196721311475418</v>
      </c>
      <c r="AV432" s="1043">
        <f t="shared" si="170"/>
        <v>9.9099099099098975</v>
      </c>
      <c r="AW432" s="1043">
        <f t="shared" si="171"/>
        <v>9.9009900990099098</v>
      </c>
      <c r="AX432" s="1043">
        <f t="shared" si="172"/>
        <v>9.7826086956521721</v>
      </c>
      <c r="AY432" s="1043">
        <f t="shared" si="173"/>
        <v>10.154945841822258</v>
      </c>
      <c r="AZ432" s="1043">
        <f t="shared" si="174"/>
        <v>6.2620622380122777</v>
      </c>
    </row>
    <row r="433" spans="1:52" ht="11.25" customHeight="1" x14ac:dyDescent="0.2">
      <c r="A433" s="820" t="s">
        <v>1422</v>
      </c>
      <c r="B433" s="820" t="s">
        <v>1423</v>
      </c>
      <c r="C433" s="581">
        <v>0.9</v>
      </c>
      <c r="D433" s="581">
        <v>0.88</v>
      </c>
      <c r="E433" s="581">
        <v>0.81</v>
      </c>
      <c r="F433" s="460">
        <v>0.78</v>
      </c>
      <c r="G433" s="586">
        <v>0.67</v>
      </c>
      <c r="H433" s="581">
        <v>0.64</v>
      </c>
      <c r="I433" s="581">
        <v>0.6</v>
      </c>
      <c r="J433" s="581">
        <v>0.57999999999999996</v>
      </c>
      <c r="K433" s="581">
        <v>0.5</v>
      </c>
      <c r="L433" s="888"/>
      <c r="M433" s="581">
        <v>0.36</v>
      </c>
      <c r="N433" s="459">
        <v>0.22</v>
      </c>
      <c r="O433" s="888"/>
      <c r="P433" s="582">
        <v>0.2</v>
      </c>
      <c r="Q433" s="582">
        <v>0.30249999999999999</v>
      </c>
      <c r="R433" s="587">
        <v>0.45750000000000002</v>
      </c>
      <c r="S433" s="583">
        <v>0</v>
      </c>
      <c r="T433" s="583">
        <v>0</v>
      </c>
      <c r="U433" s="583">
        <v>0</v>
      </c>
      <c r="V433" s="583">
        <v>0</v>
      </c>
      <c r="W433" s="583">
        <v>0</v>
      </c>
      <c r="X433" s="583">
        <v>0</v>
      </c>
      <c r="Y433" s="583">
        <v>0</v>
      </c>
      <c r="Z433" s="583">
        <v>0</v>
      </c>
      <c r="AA433" s="583">
        <v>0</v>
      </c>
      <c r="AB433" s="584">
        <f t="shared" si="150"/>
        <v>7.9</v>
      </c>
      <c r="AC433" s="1043">
        <f t="shared" si="151"/>
        <v>2.2727272727272707</v>
      </c>
      <c r="AD433" s="1043">
        <f t="shared" si="152"/>
        <v>8.6419753086419693</v>
      </c>
      <c r="AE433" s="1043">
        <f t="shared" si="153"/>
        <v>3.8461538461538547</v>
      </c>
      <c r="AF433" s="1043">
        <f t="shared" si="154"/>
        <v>16.417910447761198</v>
      </c>
      <c r="AG433" s="1043">
        <f t="shared" si="155"/>
        <v>4.6875</v>
      </c>
      <c r="AH433" s="1043">
        <f t="shared" si="156"/>
        <v>6.6666666666666652</v>
      </c>
      <c r="AI433" s="1043">
        <f t="shared" si="157"/>
        <v>3.4482758620689724</v>
      </c>
      <c r="AJ433" s="1043">
        <f t="shared" si="158"/>
        <v>15.999999999999993</v>
      </c>
      <c r="AK433" s="1043">
        <f t="shared" si="159"/>
        <v>38.888888888888886</v>
      </c>
      <c r="AL433" s="1043">
        <f t="shared" si="160"/>
        <v>63.636363636363626</v>
      </c>
      <c r="AM433" s="1043">
        <f t="shared" si="161"/>
        <v>9.9999999999999858</v>
      </c>
      <c r="AN433" s="1043">
        <f t="shared" si="162"/>
        <v>-33.884297520661157</v>
      </c>
      <c r="AO433" s="1043">
        <f t="shared" si="163"/>
        <v>-33.879781420765035</v>
      </c>
      <c r="AP433" s="1043" t="str">
        <f t="shared" si="164"/>
        <v>n/a</v>
      </c>
      <c r="AQ433" s="1043" t="str">
        <f t="shared" si="165"/>
        <v>n/a</v>
      </c>
      <c r="AR433" s="1043" t="str">
        <f t="shared" si="166"/>
        <v>n/a</v>
      </c>
      <c r="AS433" s="1043" t="str">
        <f t="shared" si="167"/>
        <v>n/a</v>
      </c>
      <c r="AT433" s="1043" t="str">
        <f t="shared" si="168"/>
        <v>n/a</v>
      </c>
      <c r="AU433" s="1043" t="str">
        <f t="shared" si="169"/>
        <v>n/a</v>
      </c>
      <c r="AV433" s="1043" t="str">
        <f t="shared" si="170"/>
        <v>n/a</v>
      </c>
      <c r="AW433" s="1043" t="str">
        <f t="shared" si="171"/>
        <v>n/a</v>
      </c>
      <c r="AX433" s="1043" t="str">
        <f t="shared" si="172"/>
        <v>n/a</v>
      </c>
      <c r="AY433" s="1043">
        <f t="shared" si="173"/>
        <v>8.2109525375266319</v>
      </c>
      <c r="AZ433" s="1043">
        <f t="shared" si="174"/>
        <v>25.462322556229022</v>
      </c>
    </row>
    <row r="434" spans="1:52" ht="11.25" customHeight="1" x14ac:dyDescent="0.2">
      <c r="A434" s="820" t="s">
        <v>1432</v>
      </c>
      <c r="B434" s="820" t="s">
        <v>1433</v>
      </c>
      <c r="C434" s="581">
        <v>1.44</v>
      </c>
      <c r="D434" s="581">
        <v>1.26</v>
      </c>
      <c r="E434" s="581">
        <v>1.2</v>
      </c>
      <c r="F434" s="460">
        <v>1</v>
      </c>
      <c r="G434" s="586">
        <v>0.92</v>
      </c>
      <c r="H434" s="581">
        <v>0.88</v>
      </c>
      <c r="I434" s="581">
        <v>0.76</v>
      </c>
      <c r="J434" s="581">
        <v>0.68</v>
      </c>
      <c r="K434" s="581">
        <v>0.5</v>
      </c>
      <c r="L434" s="888"/>
      <c r="M434" s="581">
        <v>0.4</v>
      </c>
      <c r="N434" s="459">
        <v>0.2</v>
      </c>
      <c r="O434" s="888"/>
      <c r="P434" s="582">
        <v>0</v>
      </c>
      <c r="Q434" s="582">
        <v>0</v>
      </c>
      <c r="R434" s="583">
        <v>0</v>
      </c>
      <c r="S434" s="583">
        <v>0</v>
      </c>
      <c r="T434" s="583">
        <v>0</v>
      </c>
      <c r="U434" s="583">
        <v>0</v>
      </c>
      <c r="V434" s="583">
        <v>0</v>
      </c>
      <c r="W434" s="583">
        <v>0</v>
      </c>
      <c r="X434" s="583">
        <v>0</v>
      </c>
      <c r="Y434" s="583">
        <v>0</v>
      </c>
      <c r="Z434" s="583">
        <v>0</v>
      </c>
      <c r="AA434" s="583">
        <v>0</v>
      </c>
      <c r="AB434" s="584">
        <f t="shared" si="150"/>
        <v>9.24</v>
      </c>
      <c r="AC434" s="1043">
        <f t="shared" si="151"/>
        <v>14.285714285714279</v>
      </c>
      <c r="AD434" s="1043">
        <f t="shared" si="152"/>
        <v>5.0000000000000044</v>
      </c>
      <c r="AE434" s="1043">
        <f t="shared" si="153"/>
        <v>19.999999999999996</v>
      </c>
      <c r="AF434" s="1043">
        <f t="shared" si="154"/>
        <v>8.6956521739130377</v>
      </c>
      <c r="AG434" s="1043">
        <f t="shared" si="155"/>
        <v>4.5454545454545414</v>
      </c>
      <c r="AH434" s="1043">
        <f t="shared" si="156"/>
        <v>15.789473684210531</v>
      </c>
      <c r="AI434" s="1043">
        <f t="shared" si="157"/>
        <v>11.764705882352944</v>
      </c>
      <c r="AJ434" s="1043">
        <f t="shared" si="158"/>
        <v>36.000000000000007</v>
      </c>
      <c r="AK434" s="1043">
        <f t="shared" si="159"/>
        <v>25</v>
      </c>
      <c r="AL434" s="1043">
        <f t="shared" si="160"/>
        <v>100</v>
      </c>
      <c r="AM434" s="1043" t="str">
        <f t="shared" si="161"/>
        <v>n/a</v>
      </c>
      <c r="AN434" s="1043" t="str">
        <f t="shared" si="162"/>
        <v>n/a</v>
      </c>
      <c r="AO434" s="1043" t="str">
        <f t="shared" si="163"/>
        <v>n/a</v>
      </c>
      <c r="AP434" s="1043" t="str">
        <f t="shared" si="164"/>
        <v>n/a</v>
      </c>
      <c r="AQ434" s="1043" t="str">
        <f t="shared" si="165"/>
        <v>n/a</v>
      </c>
      <c r="AR434" s="1043" t="str">
        <f t="shared" si="166"/>
        <v>n/a</v>
      </c>
      <c r="AS434" s="1043" t="str">
        <f t="shared" si="167"/>
        <v>n/a</v>
      </c>
      <c r="AT434" s="1043" t="str">
        <f t="shared" si="168"/>
        <v>n/a</v>
      </c>
      <c r="AU434" s="1043" t="str">
        <f t="shared" si="169"/>
        <v>n/a</v>
      </c>
      <c r="AV434" s="1043" t="str">
        <f t="shared" si="170"/>
        <v>n/a</v>
      </c>
      <c r="AW434" s="1043" t="str">
        <f t="shared" si="171"/>
        <v>n/a</v>
      </c>
      <c r="AX434" s="1043" t="str">
        <f t="shared" si="172"/>
        <v>n/a</v>
      </c>
      <c r="AY434" s="1043">
        <f t="shared" si="173"/>
        <v>24.108100057164535</v>
      </c>
      <c r="AZ434" s="1043">
        <f t="shared" si="174"/>
        <v>28.327583841093457</v>
      </c>
    </row>
    <row r="435" spans="1:52" ht="11.25" customHeight="1" x14ac:dyDescent="0.2">
      <c r="A435" s="458" t="s">
        <v>1418</v>
      </c>
      <c r="B435" s="820" t="s">
        <v>1419</v>
      </c>
      <c r="C435" s="581">
        <v>0.79</v>
      </c>
      <c r="D435" s="581">
        <v>0.72</v>
      </c>
      <c r="E435" s="581">
        <v>0.69</v>
      </c>
      <c r="F435" s="460">
        <v>0.6</v>
      </c>
      <c r="G435" s="586">
        <v>0.52</v>
      </c>
      <c r="H435" s="463">
        <v>0.48</v>
      </c>
      <c r="I435" s="581">
        <v>0.44</v>
      </c>
      <c r="J435" s="581">
        <v>0.35</v>
      </c>
      <c r="K435" s="463">
        <v>0.2</v>
      </c>
      <c r="L435" s="888"/>
      <c r="M435" s="463">
        <v>0.2</v>
      </c>
      <c r="N435" s="459">
        <v>0.2</v>
      </c>
      <c r="O435" s="888"/>
      <c r="P435" s="582">
        <v>0</v>
      </c>
      <c r="Q435" s="582">
        <v>0.52</v>
      </c>
      <c r="R435" s="587">
        <v>0.8</v>
      </c>
      <c r="S435" s="587">
        <v>0.79047999999999996</v>
      </c>
      <c r="T435" s="587">
        <v>0.76192000000000004</v>
      </c>
      <c r="U435" s="583">
        <v>0.72563999999999995</v>
      </c>
      <c r="V435" s="583">
        <v>0.72563999999999995</v>
      </c>
      <c r="W435" s="587">
        <v>0.72563999999999995</v>
      </c>
      <c r="X435" s="583">
        <v>0.69108000000000003</v>
      </c>
      <c r="Y435" s="583">
        <v>0.69108000000000003</v>
      </c>
      <c r="Z435" s="587">
        <v>0.69108000000000003</v>
      </c>
      <c r="AA435" s="587">
        <v>0.66638999999999993</v>
      </c>
      <c r="AB435" s="584">
        <f t="shared" si="150"/>
        <v>12.978949999999999</v>
      </c>
      <c r="AC435" s="1043">
        <f t="shared" si="151"/>
        <v>9.7222222222222321</v>
      </c>
      <c r="AD435" s="1043">
        <f t="shared" si="152"/>
        <v>4.3478260869565188</v>
      </c>
      <c r="AE435" s="1043">
        <f t="shared" si="153"/>
        <v>14.999999999999991</v>
      </c>
      <c r="AF435" s="1043">
        <f t="shared" si="154"/>
        <v>15.384615384615374</v>
      </c>
      <c r="AG435" s="1043">
        <f t="shared" si="155"/>
        <v>8.3333333333333481</v>
      </c>
      <c r="AH435" s="1043">
        <f t="shared" si="156"/>
        <v>9.0909090909090828</v>
      </c>
      <c r="AI435" s="1043">
        <f t="shared" si="157"/>
        <v>25.714285714285733</v>
      </c>
      <c r="AJ435" s="1043">
        <f t="shared" si="158"/>
        <v>74.999999999999972</v>
      </c>
      <c r="AK435" s="1043">
        <f t="shared" si="159"/>
        <v>0</v>
      </c>
      <c r="AL435" s="1043">
        <f t="shared" si="160"/>
        <v>0</v>
      </c>
      <c r="AM435" s="1043" t="str">
        <f t="shared" si="161"/>
        <v>n/a</v>
      </c>
      <c r="AN435" s="1043">
        <f t="shared" si="162"/>
        <v>-100</v>
      </c>
      <c r="AO435" s="1043">
        <f t="shared" si="163"/>
        <v>-35</v>
      </c>
      <c r="AP435" s="1043">
        <f t="shared" si="164"/>
        <v>1.2043315453901471</v>
      </c>
      <c r="AQ435" s="1043">
        <f t="shared" si="165"/>
        <v>3.7484250314993695</v>
      </c>
      <c r="AR435" s="1043">
        <f t="shared" si="166"/>
        <v>4.9997243812358816</v>
      </c>
      <c r="AS435" s="1043">
        <f t="shared" si="167"/>
        <v>0</v>
      </c>
      <c r="AT435" s="1043">
        <f t="shared" si="168"/>
        <v>0</v>
      </c>
      <c r="AU435" s="1043">
        <f t="shared" si="169"/>
        <v>5.0008682062858023</v>
      </c>
      <c r="AV435" s="1043">
        <f t="shared" si="170"/>
        <v>0</v>
      </c>
      <c r="AW435" s="1043">
        <f t="shared" si="171"/>
        <v>0</v>
      </c>
      <c r="AX435" s="1043">
        <f t="shared" si="172"/>
        <v>3.7050375906001243</v>
      </c>
      <c r="AY435" s="1043">
        <f t="shared" si="173"/>
        <v>2.2024561232063604</v>
      </c>
      <c r="AZ435" s="1043">
        <f t="shared" si="174"/>
        <v>30.179291254075078</v>
      </c>
    </row>
    <row r="436" spans="1:52" ht="11.25" customHeight="1" x14ac:dyDescent="0.2">
      <c r="A436" s="447" t="s">
        <v>1436</v>
      </c>
      <c r="B436" s="805" t="s">
        <v>1437</v>
      </c>
      <c r="C436" s="581">
        <v>2.7675000000000001</v>
      </c>
      <c r="D436" s="581">
        <v>2.75</v>
      </c>
      <c r="E436" s="581">
        <v>2.65</v>
      </c>
      <c r="F436" s="460">
        <v>2.4900000000000002</v>
      </c>
      <c r="G436" s="454">
        <v>2.21</v>
      </c>
      <c r="H436" s="581">
        <v>2.0299999999999998</v>
      </c>
      <c r="I436" s="581">
        <v>1.7024999999999999</v>
      </c>
      <c r="J436" s="581">
        <v>1.34</v>
      </c>
      <c r="K436" s="581">
        <v>1.0319</v>
      </c>
      <c r="L436" s="888"/>
      <c r="M436" s="463">
        <v>0</v>
      </c>
      <c r="N436" s="585">
        <v>0</v>
      </c>
      <c r="O436" s="888"/>
      <c r="P436" s="582">
        <v>0</v>
      </c>
      <c r="Q436" s="582">
        <v>0</v>
      </c>
      <c r="R436" s="583">
        <v>0</v>
      </c>
      <c r="S436" s="583">
        <v>0</v>
      </c>
      <c r="T436" s="583">
        <v>0</v>
      </c>
      <c r="U436" s="583">
        <v>0</v>
      </c>
      <c r="V436" s="583">
        <v>0</v>
      </c>
      <c r="W436" s="583">
        <v>0</v>
      </c>
      <c r="X436" s="583">
        <v>0</v>
      </c>
      <c r="Y436" s="583">
        <v>0</v>
      </c>
      <c r="Z436" s="583">
        <v>0</v>
      </c>
      <c r="AA436" s="583">
        <v>0</v>
      </c>
      <c r="AB436" s="584">
        <f t="shared" si="150"/>
        <v>18.971899999999998</v>
      </c>
      <c r="AC436" s="1043">
        <f t="shared" si="151"/>
        <v>0.63636363636363491</v>
      </c>
      <c r="AD436" s="1043">
        <f t="shared" si="152"/>
        <v>3.7735849056603765</v>
      </c>
      <c r="AE436" s="1043">
        <f t="shared" si="153"/>
        <v>6.425702811244971</v>
      </c>
      <c r="AF436" s="1043">
        <f t="shared" si="154"/>
        <v>12.669683257918575</v>
      </c>
      <c r="AG436" s="1043">
        <f t="shared" si="155"/>
        <v>8.866995073891637</v>
      </c>
      <c r="AH436" s="1043">
        <f t="shared" si="156"/>
        <v>19.236417033773854</v>
      </c>
      <c r="AI436" s="1043">
        <f t="shared" si="157"/>
        <v>27.052238805970141</v>
      </c>
      <c r="AJ436" s="1043">
        <f t="shared" si="158"/>
        <v>29.857544335691454</v>
      </c>
      <c r="AK436" s="1043" t="str">
        <f t="shared" si="159"/>
        <v>n/a</v>
      </c>
      <c r="AL436" s="1043" t="str">
        <f t="shared" si="160"/>
        <v>n/a</v>
      </c>
      <c r="AM436" s="1043" t="str">
        <f t="shared" si="161"/>
        <v>n/a</v>
      </c>
      <c r="AN436" s="1043" t="str">
        <f t="shared" si="162"/>
        <v>n/a</v>
      </c>
      <c r="AO436" s="1043" t="str">
        <f t="shared" si="163"/>
        <v>n/a</v>
      </c>
      <c r="AP436" s="1043" t="str">
        <f t="shared" si="164"/>
        <v>n/a</v>
      </c>
      <c r="AQ436" s="1043" t="str">
        <f t="shared" si="165"/>
        <v>n/a</v>
      </c>
      <c r="AR436" s="1043" t="str">
        <f t="shared" si="166"/>
        <v>n/a</v>
      </c>
      <c r="AS436" s="1043" t="str">
        <f t="shared" si="167"/>
        <v>n/a</v>
      </c>
      <c r="AT436" s="1043" t="str">
        <f t="shared" si="168"/>
        <v>n/a</v>
      </c>
      <c r="AU436" s="1043" t="str">
        <f t="shared" si="169"/>
        <v>n/a</v>
      </c>
      <c r="AV436" s="1043" t="str">
        <f t="shared" si="170"/>
        <v>n/a</v>
      </c>
      <c r="AW436" s="1043" t="str">
        <f t="shared" si="171"/>
        <v>n/a</v>
      </c>
      <c r="AX436" s="1043" t="str">
        <f t="shared" si="172"/>
        <v>n/a</v>
      </c>
      <c r="AY436" s="1043">
        <f t="shared" si="173"/>
        <v>13.564816232564331</v>
      </c>
      <c r="AZ436" s="1043">
        <f t="shared" si="174"/>
        <v>10.799348108084464</v>
      </c>
    </row>
    <row r="437" spans="1:52" ht="11.25" customHeight="1" x14ac:dyDescent="0.2">
      <c r="A437" s="467" t="s">
        <v>3787</v>
      </c>
      <c r="B437" s="468" t="s">
        <v>3788</v>
      </c>
      <c r="C437" s="581">
        <v>1.1100000000000001</v>
      </c>
      <c r="D437" s="581">
        <v>1.07</v>
      </c>
      <c r="E437" s="581">
        <v>1.01</v>
      </c>
      <c r="F437" s="460">
        <v>0.99</v>
      </c>
      <c r="G437" s="460">
        <v>0.95</v>
      </c>
      <c r="H437" s="474">
        <v>0.9</v>
      </c>
      <c r="I437" s="474">
        <v>0.87</v>
      </c>
      <c r="J437" s="474">
        <v>0.84</v>
      </c>
      <c r="K437" s="496">
        <v>0.8</v>
      </c>
      <c r="L437" s="963"/>
      <c r="M437" s="496">
        <v>0.8</v>
      </c>
      <c r="N437" s="1015">
        <v>0.8</v>
      </c>
      <c r="O437" s="963"/>
      <c r="P437" s="1087">
        <v>0.8</v>
      </c>
      <c r="Q437" s="1087">
        <v>0.8</v>
      </c>
      <c r="R437" s="497">
        <v>1.08</v>
      </c>
      <c r="S437" s="476">
        <v>1.08</v>
      </c>
      <c r="T437" s="476">
        <v>0.9</v>
      </c>
      <c r="U437" s="476">
        <v>0.17</v>
      </c>
      <c r="V437" s="497">
        <v>0</v>
      </c>
      <c r="W437" s="497">
        <v>0</v>
      </c>
      <c r="X437" s="497">
        <v>0</v>
      </c>
      <c r="Y437" s="497">
        <v>0</v>
      </c>
      <c r="Z437" s="497">
        <v>0</v>
      </c>
      <c r="AA437" s="497">
        <v>0</v>
      </c>
      <c r="AB437" s="584">
        <f t="shared" si="150"/>
        <v>14.970000000000004</v>
      </c>
      <c r="AC437" s="1043">
        <f t="shared" si="151"/>
        <v>3.7383177570093462</v>
      </c>
      <c r="AD437" s="1043">
        <f t="shared" si="152"/>
        <v>5.9405940594059459</v>
      </c>
      <c r="AE437" s="1043">
        <f t="shared" si="153"/>
        <v>2.020202020202011</v>
      </c>
      <c r="AF437" s="1043">
        <f t="shared" si="154"/>
        <v>4.2105263157894868</v>
      </c>
      <c r="AG437" s="1043">
        <f t="shared" si="155"/>
        <v>5.555555555555558</v>
      </c>
      <c r="AH437" s="1043">
        <f t="shared" si="156"/>
        <v>3.4482758620689724</v>
      </c>
      <c r="AI437" s="1043">
        <f t="shared" si="157"/>
        <v>3.5714285714285809</v>
      </c>
      <c r="AJ437" s="1043">
        <f t="shared" si="158"/>
        <v>4.9999999999999822</v>
      </c>
      <c r="AK437" s="1043">
        <f t="shared" si="159"/>
        <v>0</v>
      </c>
      <c r="AL437" s="1043">
        <f t="shared" si="160"/>
        <v>0</v>
      </c>
      <c r="AM437" s="1043">
        <f t="shared" si="161"/>
        <v>0</v>
      </c>
      <c r="AN437" s="1043">
        <f t="shared" si="162"/>
        <v>0</v>
      </c>
      <c r="AO437" s="1043">
        <f t="shared" si="163"/>
        <v>-25.925925925925931</v>
      </c>
      <c r="AP437" s="1043">
        <f t="shared" si="164"/>
        <v>0</v>
      </c>
      <c r="AQ437" s="1043">
        <f t="shared" si="165"/>
        <v>19.999999999999996</v>
      </c>
      <c r="AR437" s="1043">
        <f t="shared" si="166"/>
        <v>429.41176470588232</v>
      </c>
      <c r="AS437" s="1043" t="str">
        <f t="shared" si="167"/>
        <v>n/a</v>
      </c>
      <c r="AT437" s="1043" t="str">
        <f t="shared" si="168"/>
        <v>n/a</v>
      </c>
      <c r="AU437" s="1043" t="str">
        <f t="shared" si="169"/>
        <v>n/a</v>
      </c>
      <c r="AV437" s="1043" t="str">
        <f t="shared" si="170"/>
        <v>n/a</v>
      </c>
      <c r="AW437" s="1043" t="str">
        <f t="shared" si="171"/>
        <v>n/a</v>
      </c>
      <c r="AX437" s="1043" t="str">
        <f t="shared" si="172"/>
        <v>n/a</v>
      </c>
      <c r="AY437" s="1043">
        <f t="shared" si="173"/>
        <v>28.560671182588518</v>
      </c>
      <c r="AZ437" s="1043">
        <f t="shared" si="174"/>
        <v>107.25881832279016</v>
      </c>
    </row>
    <row r="438" spans="1:52" ht="11.25" customHeight="1" x14ac:dyDescent="0.2">
      <c r="A438" s="509" t="s">
        <v>5280</v>
      </c>
      <c r="B438" s="820" t="s">
        <v>5268</v>
      </c>
      <c r="C438" s="581">
        <v>2.2999999999999998</v>
      </c>
      <c r="D438" s="581">
        <v>1.9</v>
      </c>
      <c r="E438" s="581">
        <v>1.5000000000000002</v>
      </c>
      <c r="F438" s="460">
        <v>1.0999999999999999</v>
      </c>
      <c r="G438" s="483">
        <v>0.8</v>
      </c>
      <c r="H438" s="581">
        <v>0.8</v>
      </c>
      <c r="I438" s="581">
        <v>0.75000000000000011</v>
      </c>
      <c r="J438" s="581">
        <v>0.3</v>
      </c>
      <c r="K438" s="498">
        <v>0</v>
      </c>
      <c r="L438" s="1004"/>
      <c r="M438" s="498">
        <v>0</v>
      </c>
      <c r="N438" s="501">
        <v>0</v>
      </c>
      <c r="O438" s="1004"/>
      <c r="P438" s="985">
        <v>0</v>
      </c>
      <c r="Q438" s="985">
        <v>0</v>
      </c>
      <c r="R438" s="499">
        <v>0</v>
      </c>
      <c r="S438" s="499">
        <v>0</v>
      </c>
      <c r="T438" s="499">
        <v>0</v>
      </c>
      <c r="U438" s="499">
        <v>0</v>
      </c>
      <c r="V438" s="499">
        <v>0</v>
      </c>
      <c r="W438" s="499">
        <v>0</v>
      </c>
      <c r="X438" s="499">
        <v>0</v>
      </c>
      <c r="Y438" s="499">
        <v>0</v>
      </c>
      <c r="Z438" s="499">
        <v>0</v>
      </c>
      <c r="AA438" s="499">
        <v>0</v>
      </c>
      <c r="AB438" s="584">
        <f t="shared" si="150"/>
        <v>9.4499999999999993</v>
      </c>
      <c r="AC438" s="1043">
        <f t="shared" si="151"/>
        <v>21.052631578947366</v>
      </c>
      <c r="AD438" s="1043">
        <f t="shared" si="152"/>
        <v>26.666666666666639</v>
      </c>
      <c r="AE438" s="1043">
        <f t="shared" si="153"/>
        <v>36.363636363636395</v>
      </c>
      <c r="AF438" s="1043">
        <f t="shared" si="154"/>
        <v>37.499999999999979</v>
      </c>
      <c r="AG438" s="1043">
        <f t="shared" si="155"/>
        <v>0</v>
      </c>
      <c r="AH438" s="1043">
        <f t="shared" si="156"/>
        <v>6.6666666666666652</v>
      </c>
      <c r="AI438" s="1043">
        <f t="shared" si="157"/>
        <v>150.00000000000006</v>
      </c>
      <c r="AJ438" s="1043" t="str">
        <f t="shared" si="158"/>
        <v>n/a</v>
      </c>
      <c r="AK438" s="1043" t="str">
        <f t="shared" si="159"/>
        <v>n/a</v>
      </c>
      <c r="AL438" s="1043" t="str">
        <f t="shared" si="160"/>
        <v>n/a</v>
      </c>
      <c r="AM438" s="1043" t="str">
        <f t="shared" si="161"/>
        <v>n/a</v>
      </c>
      <c r="AN438" s="1043" t="str">
        <f t="shared" si="162"/>
        <v>n/a</v>
      </c>
      <c r="AO438" s="1043" t="str">
        <f t="shared" si="163"/>
        <v>n/a</v>
      </c>
      <c r="AP438" s="1043" t="str">
        <f t="shared" si="164"/>
        <v>n/a</v>
      </c>
      <c r="AQ438" s="1043" t="str">
        <f t="shared" si="165"/>
        <v>n/a</v>
      </c>
      <c r="AR438" s="1043" t="str">
        <f t="shared" si="166"/>
        <v>n/a</v>
      </c>
      <c r="AS438" s="1043" t="str">
        <f t="shared" si="167"/>
        <v>n/a</v>
      </c>
      <c r="AT438" s="1043" t="str">
        <f t="shared" si="168"/>
        <v>n/a</v>
      </c>
      <c r="AU438" s="1043" t="str">
        <f t="shared" si="169"/>
        <v>n/a</v>
      </c>
      <c r="AV438" s="1043" t="str">
        <f t="shared" si="170"/>
        <v>n/a</v>
      </c>
      <c r="AW438" s="1043" t="str">
        <f t="shared" si="171"/>
        <v>n/a</v>
      </c>
      <c r="AX438" s="1043" t="str">
        <f t="shared" si="172"/>
        <v>n/a</v>
      </c>
      <c r="AY438" s="1043">
        <f t="shared" si="173"/>
        <v>39.749943039416728</v>
      </c>
      <c r="AZ438" s="1043">
        <f t="shared" si="174"/>
        <v>50.607850346369389</v>
      </c>
    </row>
    <row r="439" spans="1:52" ht="11.25" customHeight="1" x14ac:dyDescent="0.2">
      <c r="A439" s="458" t="s">
        <v>1412</v>
      </c>
      <c r="B439" s="820" t="s">
        <v>1413</v>
      </c>
      <c r="C439" s="581">
        <v>2.6</v>
      </c>
      <c r="D439" s="581">
        <v>2.44</v>
      </c>
      <c r="E439" s="581">
        <v>2.2000000000000002</v>
      </c>
      <c r="F439" s="460">
        <v>1.92</v>
      </c>
      <c r="G439" s="460">
        <v>1.88</v>
      </c>
      <c r="H439" s="581">
        <v>1.84</v>
      </c>
      <c r="I439" s="581">
        <v>1.8</v>
      </c>
      <c r="J439" s="581">
        <v>1.76</v>
      </c>
      <c r="K439" s="581">
        <v>1.72</v>
      </c>
      <c r="L439" s="888"/>
      <c r="M439" s="581">
        <v>1.68</v>
      </c>
      <c r="N439" s="585">
        <v>1.52</v>
      </c>
      <c r="O439" s="888"/>
      <c r="P439" s="582">
        <v>1.52</v>
      </c>
      <c r="Q439" s="582">
        <v>1.52</v>
      </c>
      <c r="R439" s="583">
        <v>1.52</v>
      </c>
      <c r="S439" s="583">
        <v>1.52</v>
      </c>
      <c r="T439" s="583">
        <v>1.52</v>
      </c>
      <c r="U439" s="587">
        <v>1.52</v>
      </c>
      <c r="V439" s="587">
        <v>1.49</v>
      </c>
      <c r="W439" s="587">
        <v>1.45</v>
      </c>
      <c r="X439" s="587">
        <v>1.41</v>
      </c>
      <c r="Y439" s="587">
        <v>1.37</v>
      </c>
      <c r="Z439" s="587">
        <v>1.21</v>
      </c>
      <c r="AA439" s="587">
        <v>1.1000000000000001</v>
      </c>
      <c r="AB439" s="584">
        <f t="shared" si="150"/>
        <v>38.509999999999991</v>
      </c>
      <c r="AC439" s="1043">
        <f t="shared" si="151"/>
        <v>6.5573770491803351</v>
      </c>
      <c r="AD439" s="1043">
        <f t="shared" si="152"/>
        <v>10.909090909090891</v>
      </c>
      <c r="AE439" s="1043">
        <f t="shared" si="153"/>
        <v>14.583333333333348</v>
      </c>
      <c r="AF439" s="1043">
        <f t="shared" si="154"/>
        <v>2.1276595744680771</v>
      </c>
      <c r="AG439" s="1043">
        <f t="shared" si="155"/>
        <v>2.1739130434782483</v>
      </c>
      <c r="AH439" s="1043">
        <f t="shared" si="156"/>
        <v>2.2222222222222143</v>
      </c>
      <c r="AI439" s="1043">
        <f t="shared" si="157"/>
        <v>2.2727272727272707</v>
      </c>
      <c r="AJ439" s="1043">
        <f t="shared" si="158"/>
        <v>2.3255813953488413</v>
      </c>
      <c r="AK439" s="1043">
        <f t="shared" si="159"/>
        <v>2.3809523809523725</v>
      </c>
      <c r="AL439" s="1043">
        <f t="shared" si="160"/>
        <v>10.526315789473673</v>
      </c>
      <c r="AM439" s="1043">
        <f t="shared" si="161"/>
        <v>0</v>
      </c>
      <c r="AN439" s="1043">
        <f t="shared" si="162"/>
        <v>0</v>
      </c>
      <c r="AO439" s="1043">
        <f t="shared" si="163"/>
        <v>0</v>
      </c>
      <c r="AP439" s="1043">
        <f t="shared" si="164"/>
        <v>0</v>
      </c>
      <c r="AQ439" s="1043">
        <f t="shared" si="165"/>
        <v>0</v>
      </c>
      <c r="AR439" s="1043">
        <f t="shared" si="166"/>
        <v>0</v>
      </c>
      <c r="AS439" s="1043">
        <f t="shared" si="167"/>
        <v>2.0134228187919545</v>
      </c>
      <c r="AT439" s="1043">
        <f t="shared" si="168"/>
        <v>2.7586206896551779</v>
      </c>
      <c r="AU439" s="1043">
        <f t="shared" si="169"/>
        <v>2.8368794326241176</v>
      </c>
      <c r="AV439" s="1043">
        <f t="shared" si="170"/>
        <v>2.9197080291970767</v>
      </c>
      <c r="AW439" s="1043">
        <f t="shared" si="171"/>
        <v>13.223140495867792</v>
      </c>
      <c r="AX439" s="1043">
        <f t="shared" si="172"/>
        <v>9.9999999999999858</v>
      </c>
      <c r="AY439" s="1043">
        <f t="shared" si="173"/>
        <v>4.0832247471096084</v>
      </c>
      <c r="AZ439" s="1043">
        <f t="shared" si="174"/>
        <v>4.6404330626835941</v>
      </c>
    </row>
    <row r="440" spans="1:52" ht="11.25" customHeight="1" x14ac:dyDescent="0.2">
      <c r="A440" s="509" t="s">
        <v>5311</v>
      </c>
      <c r="B440" s="820" t="s">
        <v>5308</v>
      </c>
      <c r="C440" s="581">
        <v>0.16</v>
      </c>
      <c r="D440" s="581">
        <v>0.13333333333333333</v>
      </c>
      <c r="E440" s="581">
        <v>0.08</v>
      </c>
      <c r="F440" s="460">
        <v>6.666666666666668E-2</v>
      </c>
      <c r="G440" s="586">
        <v>5.3333329333334137E-2</v>
      </c>
      <c r="H440" s="498">
        <v>0.04</v>
      </c>
      <c r="I440" s="498">
        <v>0.04</v>
      </c>
      <c r="J440" s="581">
        <v>0.04</v>
      </c>
      <c r="K440" s="581">
        <v>3.3333326666668009E-2</v>
      </c>
      <c r="L440" s="1036"/>
      <c r="M440" s="581">
        <v>2.5333328266667683E-2</v>
      </c>
      <c r="N440" s="459">
        <v>2.1333329066667524E-2</v>
      </c>
      <c r="O440" s="1036"/>
      <c r="P440" s="490">
        <v>1.0666664533333762E-2</v>
      </c>
      <c r="Q440" s="985">
        <v>0</v>
      </c>
      <c r="R440" s="499">
        <v>0</v>
      </c>
      <c r="S440" s="499">
        <v>0</v>
      </c>
      <c r="T440" s="499">
        <v>0</v>
      </c>
      <c r="U440" s="499">
        <v>0</v>
      </c>
      <c r="V440" s="499">
        <v>0</v>
      </c>
      <c r="W440" s="499">
        <v>0</v>
      </c>
      <c r="X440" s="499">
        <v>0</v>
      </c>
      <c r="Y440" s="499">
        <v>0</v>
      </c>
      <c r="Z440" s="499">
        <v>0</v>
      </c>
      <c r="AA440" s="499">
        <v>0</v>
      </c>
      <c r="AB440" s="584">
        <f t="shared" si="150"/>
        <v>0.70399997786667123</v>
      </c>
      <c r="AC440" s="1043">
        <f t="shared" si="151"/>
        <v>19.999999999999996</v>
      </c>
      <c r="AD440" s="1043">
        <f t="shared" si="152"/>
        <v>66.666666666666657</v>
      </c>
      <c r="AE440" s="1043">
        <f t="shared" si="153"/>
        <v>19.999999999999972</v>
      </c>
      <c r="AF440" s="1043">
        <f t="shared" si="154"/>
        <v>25.000009374998843</v>
      </c>
      <c r="AG440" s="1043">
        <f t="shared" si="155"/>
        <v>33.333323333335343</v>
      </c>
      <c r="AH440" s="1043">
        <f t="shared" si="156"/>
        <v>0</v>
      </c>
      <c r="AI440" s="1043">
        <f t="shared" si="157"/>
        <v>0</v>
      </c>
      <c r="AJ440" s="1043">
        <f t="shared" si="158"/>
        <v>20.000023999999961</v>
      </c>
      <c r="AK440" s="1043">
        <f t="shared" si="159"/>
        <v>31.578947368421062</v>
      </c>
      <c r="AL440" s="1043">
        <f t="shared" si="160"/>
        <v>18.75</v>
      </c>
      <c r="AM440" s="1043">
        <f t="shared" si="161"/>
        <v>100</v>
      </c>
      <c r="AN440" s="1043" t="str">
        <f t="shared" si="162"/>
        <v>n/a</v>
      </c>
      <c r="AO440" s="1043" t="str">
        <f t="shared" si="163"/>
        <v>n/a</v>
      </c>
      <c r="AP440" s="1043" t="str">
        <f t="shared" si="164"/>
        <v>n/a</v>
      </c>
      <c r="AQ440" s="1043" t="str">
        <f t="shared" si="165"/>
        <v>n/a</v>
      </c>
      <c r="AR440" s="1043" t="str">
        <f t="shared" si="166"/>
        <v>n/a</v>
      </c>
      <c r="AS440" s="1043" t="str">
        <f t="shared" si="167"/>
        <v>n/a</v>
      </c>
      <c r="AT440" s="1043" t="str">
        <f t="shared" si="168"/>
        <v>n/a</v>
      </c>
      <c r="AU440" s="1043" t="str">
        <f t="shared" si="169"/>
        <v>n/a</v>
      </c>
      <c r="AV440" s="1043" t="str">
        <f t="shared" si="170"/>
        <v>n/a</v>
      </c>
      <c r="AW440" s="1043" t="str">
        <f t="shared" si="171"/>
        <v>n/a</v>
      </c>
      <c r="AX440" s="1043" t="str">
        <f t="shared" si="172"/>
        <v>n/a</v>
      </c>
      <c r="AY440" s="1043">
        <f t="shared" si="173"/>
        <v>30.484451885765623</v>
      </c>
      <c r="AZ440" s="1043">
        <f t="shared" si="174"/>
        <v>29.166811378699048</v>
      </c>
    </row>
    <row r="441" spans="1:52" ht="11.25" customHeight="1" x14ac:dyDescent="0.2">
      <c r="A441" s="820" t="s">
        <v>4059</v>
      </c>
      <c r="B441" s="820" t="s">
        <v>4055</v>
      </c>
      <c r="C441" s="581">
        <v>2.1</v>
      </c>
      <c r="D441" s="581">
        <v>1.4</v>
      </c>
      <c r="E441" s="581">
        <v>1.3</v>
      </c>
      <c r="F441" s="460">
        <v>1.1000000000000001</v>
      </c>
      <c r="G441" s="1061">
        <v>0.9</v>
      </c>
      <c r="H441" s="590">
        <v>0.7</v>
      </c>
      <c r="I441" s="590">
        <v>0.55000000000000004</v>
      </c>
      <c r="J441" s="590">
        <v>0.35</v>
      </c>
      <c r="K441" s="605">
        <v>0.2</v>
      </c>
      <c r="L441" s="483"/>
      <c r="M441" s="605">
        <v>0.2</v>
      </c>
      <c r="N441" s="1063">
        <v>0.2</v>
      </c>
      <c r="O441" s="483"/>
      <c r="P441" s="1064">
        <v>0.2</v>
      </c>
      <c r="Q441" s="1064">
        <v>0.437</v>
      </c>
      <c r="R441" s="797">
        <v>1.08</v>
      </c>
      <c r="S441" s="797">
        <v>1.08</v>
      </c>
      <c r="T441" s="797">
        <v>1.08</v>
      </c>
      <c r="U441" s="797">
        <v>1.08</v>
      </c>
      <c r="V441" s="797">
        <v>1</v>
      </c>
      <c r="W441" s="797">
        <v>0.92</v>
      </c>
      <c r="X441" s="797">
        <v>0.92</v>
      </c>
      <c r="Y441" s="797">
        <v>0.92</v>
      </c>
      <c r="Z441" s="797">
        <v>0.8</v>
      </c>
      <c r="AA441" s="797">
        <v>0.48</v>
      </c>
      <c r="AB441" s="584">
        <f t="shared" si="150"/>
        <v>18.997</v>
      </c>
      <c r="AC441" s="1043">
        <f t="shared" si="151"/>
        <v>50.000000000000021</v>
      </c>
      <c r="AD441" s="1043">
        <f t="shared" si="152"/>
        <v>7.6923076923076872</v>
      </c>
      <c r="AE441" s="1043">
        <f t="shared" si="153"/>
        <v>18.181818181818166</v>
      </c>
      <c r="AF441" s="1043">
        <f t="shared" si="154"/>
        <v>22.222222222222232</v>
      </c>
      <c r="AG441" s="1043">
        <f t="shared" si="155"/>
        <v>28.57142857142858</v>
      </c>
      <c r="AH441" s="1043">
        <f t="shared" si="156"/>
        <v>27.272727272727249</v>
      </c>
      <c r="AI441" s="1043">
        <f t="shared" si="157"/>
        <v>57.14285714285716</v>
      </c>
      <c r="AJ441" s="1043">
        <f t="shared" si="158"/>
        <v>74.999999999999972</v>
      </c>
      <c r="AK441" s="1043">
        <f t="shared" si="159"/>
        <v>0</v>
      </c>
      <c r="AL441" s="1043">
        <f t="shared" si="160"/>
        <v>0</v>
      </c>
      <c r="AM441" s="1043">
        <f t="shared" si="161"/>
        <v>0</v>
      </c>
      <c r="AN441" s="1043">
        <f t="shared" si="162"/>
        <v>-54.233409610983976</v>
      </c>
      <c r="AO441" s="1043">
        <f t="shared" si="163"/>
        <v>-59.537037037037031</v>
      </c>
      <c r="AP441" s="1043">
        <f t="shared" si="164"/>
        <v>0</v>
      </c>
      <c r="AQ441" s="1043">
        <f t="shared" si="165"/>
        <v>0</v>
      </c>
      <c r="AR441" s="1043">
        <f t="shared" si="166"/>
        <v>0</v>
      </c>
      <c r="AS441" s="1043">
        <f t="shared" si="167"/>
        <v>8.0000000000000071</v>
      </c>
      <c r="AT441" s="1043">
        <f t="shared" si="168"/>
        <v>8.6956521739130377</v>
      </c>
      <c r="AU441" s="1043">
        <f t="shared" si="169"/>
        <v>0</v>
      </c>
      <c r="AV441" s="1043">
        <f t="shared" si="170"/>
        <v>0</v>
      </c>
      <c r="AW441" s="1043">
        <f t="shared" si="171"/>
        <v>14.999999999999991</v>
      </c>
      <c r="AX441" s="1043">
        <f t="shared" si="172"/>
        <v>66.666666666666671</v>
      </c>
      <c r="AY441" s="1043">
        <f t="shared" si="173"/>
        <v>12.30341969435999</v>
      </c>
      <c r="AZ441" s="1043">
        <f t="shared" si="174"/>
        <v>32.218569689049865</v>
      </c>
    </row>
    <row r="442" spans="1:52" ht="11.25" customHeight="1" x14ac:dyDescent="0.2">
      <c r="A442" s="820" t="s">
        <v>290</v>
      </c>
      <c r="B442" s="820" t="s">
        <v>291</v>
      </c>
      <c r="C442" s="581">
        <v>1.75</v>
      </c>
      <c r="D442" s="581">
        <v>1.71</v>
      </c>
      <c r="E442" s="581">
        <v>1.64</v>
      </c>
      <c r="F442" s="460">
        <v>1.49</v>
      </c>
      <c r="G442" s="586">
        <v>1.38</v>
      </c>
      <c r="H442" s="581">
        <v>1.31</v>
      </c>
      <c r="I442" s="581">
        <v>1.27</v>
      </c>
      <c r="J442" s="581">
        <v>1.23</v>
      </c>
      <c r="K442" s="581">
        <v>1.18</v>
      </c>
      <c r="L442" s="888"/>
      <c r="M442" s="581">
        <v>1.1000000000000001</v>
      </c>
      <c r="N442" s="459">
        <v>1.03</v>
      </c>
      <c r="O442" s="888"/>
      <c r="P442" s="472">
        <v>0.99</v>
      </c>
      <c r="Q442" s="582">
        <v>0.96</v>
      </c>
      <c r="R442" s="587">
        <v>0.94</v>
      </c>
      <c r="S442" s="587">
        <v>0.84</v>
      </c>
      <c r="T442" s="587">
        <v>0.68</v>
      </c>
      <c r="U442" s="587">
        <v>0.52</v>
      </c>
      <c r="V442" s="587">
        <v>0.37</v>
      </c>
      <c r="W442" s="587">
        <v>0.25668000000000002</v>
      </c>
      <c r="X442" s="587">
        <v>0.21668000000000001</v>
      </c>
      <c r="Y442" s="587">
        <v>0.18001000000000003</v>
      </c>
      <c r="Z442" s="587">
        <v>0.15778</v>
      </c>
      <c r="AA442" s="587">
        <v>0.15112</v>
      </c>
      <c r="AB442" s="584">
        <f t="shared" si="150"/>
        <v>21.352269999999997</v>
      </c>
      <c r="AC442" s="1043">
        <f t="shared" si="151"/>
        <v>2.3391812865497075</v>
      </c>
      <c r="AD442" s="1043">
        <f t="shared" si="152"/>
        <v>4.2682926829268331</v>
      </c>
      <c r="AE442" s="1043">
        <f t="shared" si="153"/>
        <v>10.067114093959727</v>
      </c>
      <c r="AF442" s="1043">
        <f t="shared" si="154"/>
        <v>7.9710144927536364</v>
      </c>
      <c r="AG442" s="1043">
        <f t="shared" si="155"/>
        <v>5.3435114503816772</v>
      </c>
      <c r="AH442" s="1043">
        <f t="shared" si="156"/>
        <v>3.1496062992125928</v>
      </c>
      <c r="AI442" s="1043">
        <f t="shared" si="157"/>
        <v>3.2520325203251987</v>
      </c>
      <c r="AJ442" s="1043">
        <f t="shared" si="158"/>
        <v>4.2372881355932313</v>
      </c>
      <c r="AK442" s="1043">
        <f t="shared" si="159"/>
        <v>7.2727272727272529</v>
      </c>
      <c r="AL442" s="1043">
        <f t="shared" si="160"/>
        <v>6.7961165048543659</v>
      </c>
      <c r="AM442" s="1043">
        <f t="shared" si="161"/>
        <v>4.0404040404040442</v>
      </c>
      <c r="AN442" s="1043">
        <f t="shared" si="162"/>
        <v>3.125</v>
      </c>
      <c r="AO442" s="1043">
        <f t="shared" si="163"/>
        <v>2.1276595744680771</v>
      </c>
      <c r="AP442" s="1043">
        <f t="shared" si="164"/>
        <v>11.904761904761907</v>
      </c>
      <c r="AQ442" s="1043">
        <f t="shared" si="165"/>
        <v>23.529411764705866</v>
      </c>
      <c r="AR442" s="1043">
        <f t="shared" si="166"/>
        <v>30.76923076923077</v>
      </c>
      <c r="AS442" s="1043">
        <f t="shared" si="167"/>
        <v>40.540540540540547</v>
      </c>
      <c r="AT442" s="1043">
        <f t="shared" si="168"/>
        <v>44.148355929562079</v>
      </c>
      <c r="AU442" s="1043">
        <f t="shared" si="169"/>
        <v>18.460402436773116</v>
      </c>
      <c r="AV442" s="1043">
        <f t="shared" si="170"/>
        <v>20.371090494972478</v>
      </c>
      <c r="AW442" s="1043">
        <f t="shared" si="171"/>
        <v>14.089238179743969</v>
      </c>
      <c r="AX442" s="1043">
        <f t="shared" si="172"/>
        <v>4.4070937003705568</v>
      </c>
      <c r="AY442" s="1043">
        <f t="shared" si="173"/>
        <v>12.373185185218984</v>
      </c>
      <c r="AZ442" s="1043">
        <f t="shared" si="174"/>
        <v>12.393509686703219</v>
      </c>
    </row>
    <row r="443" spans="1:52" ht="11.25" customHeight="1" x14ac:dyDescent="0.2">
      <c r="A443" s="1033" t="s">
        <v>4419</v>
      </c>
      <c r="B443" s="468" t="s">
        <v>4414</v>
      </c>
      <c r="C443" s="581">
        <v>1.1200000000000001</v>
      </c>
      <c r="D443" s="581">
        <v>1.07</v>
      </c>
      <c r="E443" s="581">
        <v>0.97</v>
      </c>
      <c r="F443" s="460">
        <v>0.88</v>
      </c>
      <c r="G443" s="460">
        <v>0.8</v>
      </c>
      <c r="H443" s="474">
        <v>0.36</v>
      </c>
      <c r="I443" s="496">
        <v>0</v>
      </c>
      <c r="J443" s="473">
        <v>0</v>
      </c>
      <c r="K443" s="496">
        <v>0</v>
      </c>
      <c r="L443" s="513"/>
      <c r="M443" s="496">
        <v>0</v>
      </c>
      <c r="N443" s="1015">
        <v>0</v>
      </c>
      <c r="O443" s="1062"/>
      <c r="P443" s="1048">
        <v>0</v>
      </c>
      <c r="Q443" s="1048">
        <v>0</v>
      </c>
      <c r="R443" s="477">
        <v>0</v>
      </c>
      <c r="S443" s="477">
        <v>0</v>
      </c>
      <c r="T443" s="477">
        <v>0</v>
      </c>
      <c r="U443" s="497">
        <v>0</v>
      </c>
      <c r="V443" s="497">
        <v>0</v>
      </c>
      <c r="W443" s="477">
        <v>0</v>
      </c>
      <c r="X443" s="497">
        <v>0</v>
      </c>
      <c r="Y443" s="497">
        <v>0</v>
      </c>
      <c r="Z443" s="477">
        <v>0</v>
      </c>
      <c r="AA443" s="477">
        <v>0</v>
      </c>
      <c r="AB443" s="584">
        <f t="shared" si="150"/>
        <v>5.2</v>
      </c>
      <c r="AC443" s="1043">
        <f t="shared" si="151"/>
        <v>4.6728971962616939</v>
      </c>
      <c r="AD443" s="1043">
        <f t="shared" si="152"/>
        <v>10.309278350515472</v>
      </c>
      <c r="AE443" s="1043">
        <f t="shared" si="153"/>
        <v>10.22727272727273</v>
      </c>
      <c r="AF443" s="1043">
        <f t="shared" si="154"/>
        <v>9.9999999999999858</v>
      </c>
      <c r="AG443" s="1043">
        <f t="shared" si="155"/>
        <v>122.22222222222223</v>
      </c>
      <c r="AH443" s="1043" t="str">
        <f t="shared" si="156"/>
        <v>n/a</v>
      </c>
      <c r="AI443" s="1043" t="str">
        <f t="shared" si="157"/>
        <v>n/a</v>
      </c>
      <c r="AJ443" s="1043" t="str">
        <f t="shared" si="158"/>
        <v>n/a</v>
      </c>
      <c r="AK443" s="1043" t="str">
        <f t="shared" si="159"/>
        <v>n/a</v>
      </c>
      <c r="AL443" s="1043" t="str">
        <f t="shared" si="160"/>
        <v>n/a</v>
      </c>
      <c r="AM443" s="1043" t="str">
        <f t="shared" si="161"/>
        <v>n/a</v>
      </c>
      <c r="AN443" s="1043" t="str">
        <f t="shared" si="162"/>
        <v>n/a</v>
      </c>
      <c r="AO443" s="1043" t="str">
        <f t="shared" si="163"/>
        <v>n/a</v>
      </c>
      <c r="AP443" s="1043" t="str">
        <f t="shared" si="164"/>
        <v>n/a</v>
      </c>
      <c r="AQ443" s="1043" t="str">
        <f t="shared" si="165"/>
        <v>n/a</v>
      </c>
      <c r="AR443" s="1043" t="str">
        <f t="shared" si="166"/>
        <v>n/a</v>
      </c>
      <c r="AS443" s="1043" t="str">
        <f t="shared" si="167"/>
        <v>n/a</v>
      </c>
      <c r="AT443" s="1043" t="str">
        <f t="shared" si="168"/>
        <v>n/a</v>
      </c>
      <c r="AU443" s="1043" t="str">
        <f t="shared" si="169"/>
        <v>n/a</v>
      </c>
      <c r="AV443" s="1043" t="str">
        <f t="shared" si="170"/>
        <v>n/a</v>
      </c>
      <c r="AW443" s="1043" t="str">
        <f t="shared" si="171"/>
        <v>n/a</v>
      </c>
      <c r="AX443" s="1043" t="str">
        <f t="shared" si="172"/>
        <v>n/a</v>
      </c>
      <c r="AY443" s="1043">
        <f t="shared" si="173"/>
        <v>31.486334099254425</v>
      </c>
      <c r="AZ443" s="1043">
        <f t="shared" si="174"/>
        <v>50.779030429996808</v>
      </c>
    </row>
    <row r="444" spans="1:52" ht="11.25" customHeight="1" x14ac:dyDescent="0.2">
      <c r="A444" s="794" t="s">
        <v>4078</v>
      </c>
      <c r="B444" s="794" t="s">
        <v>4076</v>
      </c>
      <c r="C444" s="1042">
        <v>3.64</v>
      </c>
      <c r="D444" s="1042">
        <v>2.92</v>
      </c>
      <c r="E444" s="581">
        <v>2.52</v>
      </c>
      <c r="F444" s="460">
        <v>1.92</v>
      </c>
      <c r="G444" s="796">
        <v>1.32</v>
      </c>
      <c r="H444" s="796">
        <v>1</v>
      </c>
      <c r="I444" s="796">
        <v>0.8</v>
      </c>
      <c r="J444" s="796">
        <v>0.18</v>
      </c>
      <c r="K444" s="1114">
        <v>0</v>
      </c>
      <c r="L444" s="796"/>
      <c r="M444" s="1114">
        <v>0</v>
      </c>
      <c r="N444" s="1115">
        <v>0</v>
      </c>
      <c r="O444" s="796"/>
      <c r="P444" s="1116">
        <v>0</v>
      </c>
      <c r="Q444" s="1116">
        <v>0</v>
      </c>
      <c r="R444" s="785">
        <v>0</v>
      </c>
      <c r="S444" s="785">
        <v>0</v>
      </c>
      <c r="T444" s="785">
        <v>0</v>
      </c>
      <c r="U444" s="785">
        <v>0</v>
      </c>
      <c r="V444" s="785">
        <v>0</v>
      </c>
      <c r="W444" s="785">
        <v>0</v>
      </c>
      <c r="X444" s="785">
        <v>0</v>
      </c>
      <c r="Y444" s="785">
        <v>0</v>
      </c>
      <c r="Z444" s="785">
        <v>0</v>
      </c>
      <c r="AA444" s="785">
        <v>0</v>
      </c>
      <c r="AB444" s="584">
        <f t="shared" si="150"/>
        <v>14.3</v>
      </c>
      <c r="AC444" s="1043">
        <f t="shared" si="151"/>
        <v>24.657534246575352</v>
      </c>
      <c r="AD444" s="1043">
        <f t="shared" si="152"/>
        <v>15.873015873015861</v>
      </c>
      <c r="AE444" s="1043">
        <f t="shared" si="153"/>
        <v>31.25</v>
      </c>
      <c r="AF444" s="1043">
        <f t="shared" si="154"/>
        <v>45.454545454545439</v>
      </c>
      <c r="AG444" s="1043">
        <f t="shared" si="155"/>
        <v>32.000000000000007</v>
      </c>
      <c r="AH444" s="1043">
        <f t="shared" si="156"/>
        <v>25</v>
      </c>
      <c r="AI444" s="1043">
        <f t="shared" si="157"/>
        <v>344.44444444444446</v>
      </c>
      <c r="AJ444" s="1043" t="str">
        <f t="shared" si="158"/>
        <v>n/a</v>
      </c>
      <c r="AK444" s="1043" t="str">
        <f t="shared" si="159"/>
        <v>n/a</v>
      </c>
      <c r="AL444" s="1043" t="str">
        <f t="shared" si="160"/>
        <v>n/a</v>
      </c>
      <c r="AM444" s="1043" t="str">
        <f t="shared" si="161"/>
        <v>n/a</v>
      </c>
      <c r="AN444" s="1043" t="str">
        <f t="shared" si="162"/>
        <v>n/a</v>
      </c>
      <c r="AO444" s="1043" t="str">
        <f t="shared" si="163"/>
        <v>n/a</v>
      </c>
      <c r="AP444" s="1043" t="str">
        <f t="shared" si="164"/>
        <v>n/a</v>
      </c>
      <c r="AQ444" s="1043" t="str">
        <f t="shared" si="165"/>
        <v>n/a</v>
      </c>
      <c r="AR444" s="1043" t="str">
        <f t="shared" si="166"/>
        <v>n/a</v>
      </c>
      <c r="AS444" s="1043" t="str">
        <f t="shared" si="167"/>
        <v>n/a</v>
      </c>
      <c r="AT444" s="1043" t="str">
        <f t="shared" si="168"/>
        <v>n/a</v>
      </c>
      <c r="AU444" s="1043" t="str">
        <f t="shared" si="169"/>
        <v>n/a</v>
      </c>
      <c r="AV444" s="1043" t="str">
        <f t="shared" si="170"/>
        <v>n/a</v>
      </c>
      <c r="AW444" s="1043" t="str">
        <f t="shared" si="171"/>
        <v>n/a</v>
      </c>
      <c r="AX444" s="1043" t="str">
        <f t="shared" si="172"/>
        <v>n/a</v>
      </c>
      <c r="AY444" s="1043">
        <f t="shared" si="173"/>
        <v>74.097077145511577</v>
      </c>
      <c r="AZ444" s="1043">
        <f t="shared" si="174"/>
        <v>119.55540016284787</v>
      </c>
    </row>
    <row r="445" spans="1:52" ht="11.25" customHeight="1" x14ac:dyDescent="0.2">
      <c r="A445" s="820" t="s">
        <v>288</v>
      </c>
      <c r="B445" s="820" t="s">
        <v>289</v>
      </c>
      <c r="C445" s="581">
        <v>1.1074999999999999</v>
      </c>
      <c r="D445" s="581">
        <v>1.04125</v>
      </c>
      <c r="E445" s="581">
        <v>0.97619999999999996</v>
      </c>
      <c r="F445" s="460">
        <v>0.91125</v>
      </c>
      <c r="G445" s="460">
        <v>0.85750000000000004</v>
      </c>
      <c r="H445" s="581">
        <v>0.8075</v>
      </c>
      <c r="I445" s="581">
        <v>0.77625</v>
      </c>
      <c r="J445" s="581">
        <v>0.76249999999999996</v>
      </c>
      <c r="K445" s="581">
        <v>0.75249999999999995</v>
      </c>
      <c r="L445" s="888"/>
      <c r="M445" s="581">
        <v>0.74250000000000005</v>
      </c>
      <c r="N445" s="459">
        <v>0.73250000000000004</v>
      </c>
      <c r="O445" s="888"/>
      <c r="P445" s="472">
        <v>0.72250000000000003</v>
      </c>
      <c r="Q445" s="472">
        <v>0.71250000000000002</v>
      </c>
      <c r="R445" s="587">
        <v>0.70250000000000001</v>
      </c>
      <c r="S445" s="587">
        <v>0.6925</v>
      </c>
      <c r="T445" s="587">
        <v>0.6825</v>
      </c>
      <c r="U445" s="587">
        <v>0.67249999999999999</v>
      </c>
      <c r="V445" s="587">
        <v>0.66249999999999998</v>
      </c>
      <c r="W445" s="587">
        <v>0.64875000000000005</v>
      </c>
      <c r="X445" s="587">
        <v>0.63375000000000004</v>
      </c>
      <c r="Y445" s="587">
        <v>0.62250000000000005</v>
      </c>
      <c r="Z445" s="587">
        <v>0.61250000000000004</v>
      </c>
      <c r="AA445" s="587">
        <v>0.59499999999999997</v>
      </c>
      <c r="AB445" s="584">
        <f t="shared" si="150"/>
        <v>17.427449999999997</v>
      </c>
      <c r="AC445" s="1043">
        <f t="shared" si="151"/>
        <v>6.362545018007193</v>
      </c>
      <c r="AD445" s="1043">
        <f t="shared" si="152"/>
        <v>6.6635935259168333</v>
      </c>
      <c r="AE445" s="1043">
        <f t="shared" si="153"/>
        <v>7.1275720164609035</v>
      </c>
      <c r="AF445" s="1043">
        <f t="shared" si="154"/>
        <v>6.2682215743440128</v>
      </c>
      <c r="AG445" s="1043">
        <f t="shared" si="155"/>
        <v>6.1919504643962897</v>
      </c>
      <c r="AH445" s="1043">
        <f t="shared" si="156"/>
        <v>4.0257648953301084</v>
      </c>
      <c r="AI445" s="1043">
        <f t="shared" si="157"/>
        <v>1.8032786885245899</v>
      </c>
      <c r="AJ445" s="1043">
        <f t="shared" si="158"/>
        <v>1.3289036544850585</v>
      </c>
      <c r="AK445" s="1043">
        <f t="shared" si="159"/>
        <v>1.3468013468013407</v>
      </c>
      <c r="AL445" s="1043">
        <f t="shared" si="160"/>
        <v>1.3651877133105783</v>
      </c>
      <c r="AM445" s="1043">
        <f t="shared" si="161"/>
        <v>1.384083044982698</v>
      </c>
      <c r="AN445" s="1043">
        <f t="shared" si="162"/>
        <v>1.4035087719298289</v>
      </c>
      <c r="AO445" s="1043">
        <f t="shared" si="163"/>
        <v>1.4234875444839812</v>
      </c>
      <c r="AP445" s="1043">
        <f t="shared" si="164"/>
        <v>1.4440433212996373</v>
      </c>
      <c r="AQ445" s="1043">
        <f t="shared" si="165"/>
        <v>1.46520146520146</v>
      </c>
      <c r="AR445" s="1043">
        <f t="shared" si="166"/>
        <v>1.4869888475836479</v>
      </c>
      <c r="AS445" s="1043">
        <f t="shared" si="167"/>
        <v>1.5094339622641506</v>
      </c>
      <c r="AT445" s="1043">
        <f t="shared" si="168"/>
        <v>2.1194605009633882</v>
      </c>
      <c r="AU445" s="1043">
        <f t="shared" si="169"/>
        <v>2.3668639053254559</v>
      </c>
      <c r="AV445" s="1043">
        <f t="shared" si="170"/>
        <v>1.8072289156626509</v>
      </c>
      <c r="AW445" s="1043">
        <f t="shared" si="171"/>
        <v>1.6326530612244872</v>
      </c>
      <c r="AX445" s="1043">
        <f t="shared" si="172"/>
        <v>2.941176470588247</v>
      </c>
      <c r="AY445" s="1043">
        <f t="shared" si="173"/>
        <v>2.8849067595039339</v>
      </c>
      <c r="AZ445" s="1043">
        <f t="shared" si="174"/>
        <v>2.1205505083034106</v>
      </c>
    </row>
    <row r="446" spans="1:52" ht="11.25" customHeight="1" x14ac:dyDescent="0.2">
      <c r="A446" s="467" t="s">
        <v>669</v>
      </c>
      <c r="B446" s="468" t="s">
        <v>670</v>
      </c>
      <c r="C446" s="581">
        <v>2.2999999999999998</v>
      </c>
      <c r="D446" s="581">
        <v>2.09</v>
      </c>
      <c r="E446" s="581">
        <v>1.89</v>
      </c>
      <c r="F446" s="460">
        <v>1.72</v>
      </c>
      <c r="G446" s="471">
        <v>1.5899999999999999</v>
      </c>
      <c r="H446" s="474">
        <v>1.47</v>
      </c>
      <c r="I446" s="474">
        <v>1.29</v>
      </c>
      <c r="J446" s="474">
        <v>1.1499999999999999</v>
      </c>
      <c r="K446" s="474">
        <v>0.97</v>
      </c>
      <c r="L446" s="963"/>
      <c r="M446" s="474">
        <v>0.83</v>
      </c>
      <c r="N446" s="470">
        <v>0.68</v>
      </c>
      <c r="O446" s="963"/>
      <c r="P446" s="486">
        <v>0.55000000000000004</v>
      </c>
      <c r="Q446" s="495">
        <v>0.52</v>
      </c>
      <c r="R446" s="476">
        <v>0.46</v>
      </c>
      <c r="S446" s="476">
        <v>0.41</v>
      </c>
      <c r="T446" s="476">
        <v>0.37</v>
      </c>
      <c r="U446" s="476">
        <v>0.32</v>
      </c>
      <c r="V446" s="477">
        <v>0.16</v>
      </c>
      <c r="W446" s="476">
        <v>0.24</v>
      </c>
      <c r="X446" s="477">
        <v>0</v>
      </c>
      <c r="Y446" s="477">
        <v>0</v>
      </c>
      <c r="Z446" s="477">
        <v>0</v>
      </c>
      <c r="AA446" s="477">
        <v>0</v>
      </c>
      <c r="AB446" s="584">
        <f t="shared" si="150"/>
        <v>19.010000000000002</v>
      </c>
      <c r="AC446" s="1043">
        <f t="shared" si="151"/>
        <v>10.047846889952151</v>
      </c>
      <c r="AD446" s="1043">
        <f t="shared" si="152"/>
        <v>10.582010582010582</v>
      </c>
      <c r="AE446" s="1043">
        <f t="shared" si="153"/>
        <v>9.8837209302325526</v>
      </c>
      <c r="AF446" s="1043">
        <f t="shared" si="154"/>
        <v>8.1761006289308149</v>
      </c>
      <c r="AG446" s="1043">
        <f t="shared" si="155"/>
        <v>8.1632653061224367</v>
      </c>
      <c r="AH446" s="1043">
        <f t="shared" si="156"/>
        <v>13.953488372093027</v>
      </c>
      <c r="AI446" s="1043">
        <f t="shared" si="157"/>
        <v>12.173913043478279</v>
      </c>
      <c r="AJ446" s="1043">
        <f t="shared" si="158"/>
        <v>18.556701030927837</v>
      </c>
      <c r="AK446" s="1043">
        <f t="shared" si="159"/>
        <v>16.867469879518083</v>
      </c>
      <c r="AL446" s="1043">
        <f t="shared" si="160"/>
        <v>22.058823529411754</v>
      </c>
      <c r="AM446" s="1043">
        <f t="shared" si="161"/>
        <v>23.636363636363633</v>
      </c>
      <c r="AN446" s="1043">
        <f t="shared" si="162"/>
        <v>5.7692307692307709</v>
      </c>
      <c r="AO446" s="1043">
        <f t="shared" si="163"/>
        <v>13.043478260869556</v>
      </c>
      <c r="AP446" s="1043">
        <f t="shared" si="164"/>
        <v>12.195121951219523</v>
      </c>
      <c r="AQ446" s="1043">
        <f t="shared" si="165"/>
        <v>10.810810810810811</v>
      </c>
      <c r="AR446" s="1043">
        <f t="shared" si="166"/>
        <v>15.625</v>
      </c>
      <c r="AS446" s="1043">
        <f t="shared" si="167"/>
        <v>100</v>
      </c>
      <c r="AT446" s="1043">
        <f t="shared" si="168"/>
        <v>-33.333333333333329</v>
      </c>
      <c r="AU446" s="1043" t="str">
        <f t="shared" si="169"/>
        <v>n/a</v>
      </c>
      <c r="AV446" s="1043" t="str">
        <f t="shared" si="170"/>
        <v>n/a</v>
      </c>
      <c r="AW446" s="1043" t="str">
        <f t="shared" si="171"/>
        <v>n/a</v>
      </c>
      <c r="AX446" s="1043" t="str">
        <f t="shared" si="172"/>
        <v>n/a</v>
      </c>
      <c r="AY446" s="1043">
        <f t="shared" si="173"/>
        <v>15.456111793768807</v>
      </c>
      <c r="AZ446" s="1043">
        <f t="shared" si="174"/>
        <v>24.23581133775615</v>
      </c>
    </row>
    <row r="447" spans="1:52" ht="11.25" customHeight="1" x14ac:dyDescent="0.2">
      <c r="A447" s="458" t="s">
        <v>1434</v>
      </c>
      <c r="B447" s="820" t="s">
        <v>1435</v>
      </c>
      <c r="C447" s="581">
        <v>2.84</v>
      </c>
      <c r="D447" s="581">
        <v>2.56</v>
      </c>
      <c r="E447" s="581">
        <v>2.35</v>
      </c>
      <c r="F447" s="460">
        <v>2.08</v>
      </c>
      <c r="G447" s="586">
        <v>1.88</v>
      </c>
      <c r="H447" s="581">
        <v>1.64</v>
      </c>
      <c r="I447" s="581">
        <v>1.36</v>
      </c>
      <c r="J447" s="581">
        <v>1.27</v>
      </c>
      <c r="K447" s="581">
        <v>1.0900000000000001</v>
      </c>
      <c r="L447" s="888"/>
      <c r="M447" s="581">
        <v>0.92</v>
      </c>
      <c r="N447" s="459">
        <v>0.22</v>
      </c>
      <c r="O447" s="888"/>
      <c r="P447" s="582">
        <v>0</v>
      </c>
      <c r="Q447" s="582">
        <v>0.20213</v>
      </c>
      <c r="R447" s="583">
        <v>0.80852000000000002</v>
      </c>
      <c r="S447" s="587">
        <v>0.80852000000000002</v>
      </c>
      <c r="T447" s="587">
        <v>0.72765999999999997</v>
      </c>
      <c r="U447" s="587">
        <v>0.64680000000000004</v>
      </c>
      <c r="V447" s="583">
        <v>0.57887999999999995</v>
      </c>
      <c r="W447" s="583">
        <v>0.57887999999999995</v>
      </c>
      <c r="X447" s="583">
        <v>0.57887999999999995</v>
      </c>
      <c r="Y447" s="583">
        <v>0.57887999999999995</v>
      </c>
      <c r="Z447" s="583">
        <v>0.57887999999999995</v>
      </c>
      <c r="AA447" s="583">
        <v>0.57887999999999995</v>
      </c>
      <c r="AB447" s="584">
        <f t="shared" si="150"/>
        <v>24.876910000000013</v>
      </c>
      <c r="AC447" s="1043">
        <f t="shared" si="151"/>
        <v>10.9375</v>
      </c>
      <c r="AD447" s="1043">
        <f t="shared" si="152"/>
        <v>8.9361702127659584</v>
      </c>
      <c r="AE447" s="1043">
        <f t="shared" si="153"/>
        <v>12.98076923076923</v>
      </c>
      <c r="AF447" s="1043">
        <f t="shared" si="154"/>
        <v>10.638297872340431</v>
      </c>
      <c r="AG447" s="1043">
        <f t="shared" si="155"/>
        <v>14.634146341463406</v>
      </c>
      <c r="AH447" s="1043">
        <f t="shared" si="156"/>
        <v>20.588235294117641</v>
      </c>
      <c r="AI447" s="1043">
        <f t="shared" si="157"/>
        <v>7.0866141732283561</v>
      </c>
      <c r="AJ447" s="1043">
        <f t="shared" si="158"/>
        <v>16.5137614678899</v>
      </c>
      <c r="AK447" s="1043">
        <f t="shared" si="159"/>
        <v>18.478260869565212</v>
      </c>
      <c r="AL447" s="1043">
        <f t="shared" si="160"/>
        <v>318.18181818181819</v>
      </c>
      <c r="AM447" s="1043" t="str">
        <f t="shared" si="161"/>
        <v>n/a</v>
      </c>
      <c r="AN447" s="1043">
        <f t="shared" si="162"/>
        <v>-100</v>
      </c>
      <c r="AO447" s="1043">
        <f t="shared" si="163"/>
        <v>-75</v>
      </c>
      <c r="AP447" s="1043">
        <f t="shared" si="164"/>
        <v>0</v>
      </c>
      <c r="AQ447" s="1043">
        <f t="shared" si="165"/>
        <v>11.112332682846393</v>
      </c>
      <c r="AR447" s="1043">
        <f t="shared" si="166"/>
        <v>12.501546072974623</v>
      </c>
      <c r="AS447" s="1043">
        <f t="shared" si="167"/>
        <v>11.733001658374809</v>
      </c>
      <c r="AT447" s="1043">
        <f t="shared" si="168"/>
        <v>0</v>
      </c>
      <c r="AU447" s="1043">
        <f t="shared" si="169"/>
        <v>0</v>
      </c>
      <c r="AV447" s="1043">
        <f t="shared" si="170"/>
        <v>0</v>
      </c>
      <c r="AW447" s="1043">
        <f t="shared" si="171"/>
        <v>0</v>
      </c>
      <c r="AX447" s="1043">
        <f t="shared" si="172"/>
        <v>0</v>
      </c>
      <c r="AY447" s="1043">
        <f t="shared" si="173"/>
        <v>14.253450193245436</v>
      </c>
      <c r="AZ447" s="1043">
        <f t="shared" si="174"/>
        <v>75.76255330342633</v>
      </c>
    </row>
    <row r="448" spans="1:52" ht="11.25" customHeight="1" x14ac:dyDescent="0.2">
      <c r="A448" s="509" t="s">
        <v>5228</v>
      </c>
      <c r="B448" s="820" t="s">
        <v>2408</v>
      </c>
      <c r="C448" s="581">
        <v>4.5</v>
      </c>
      <c r="D448" s="581">
        <v>4.4000000000000004</v>
      </c>
      <c r="E448" s="581">
        <v>4.0999999999999996</v>
      </c>
      <c r="F448" s="460">
        <v>3.55</v>
      </c>
      <c r="G448" s="586">
        <v>3</v>
      </c>
      <c r="H448" s="498">
        <v>2.8</v>
      </c>
      <c r="I448" s="498">
        <v>2.8</v>
      </c>
      <c r="J448" s="498">
        <v>2.8</v>
      </c>
      <c r="K448" s="498">
        <v>2.8</v>
      </c>
      <c r="L448" s="1004"/>
      <c r="M448" s="498">
        <v>2.8</v>
      </c>
      <c r="N448" s="501">
        <v>2.8</v>
      </c>
      <c r="O448" s="1004"/>
      <c r="P448" s="985">
        <v>2.8</v>
      </c>
      <c r="Q448" s="985">
        <v>2.8</v>
      </c>
      <c r="R448" s="587">
        <v>2.8</v>
      </c>
      <c r="S448" s="587">
        <v>2.6</v>
      </c>
      <c r="T448" s="587">
        <v>2.25</v>
      </c>
      <c r="U448" s="587">
        <v>1.75</v>
      </c>
      <c r="V448" s="587">
        <v>1.6</v>
      </c>
      <c r="W448" s="587">
        <v>1.2</v>
      </c>
      <c r="X448" s="587">
        <v>1.05</v>
      </c>
      <c r="Y448" s="587">
        <v>1</v>
      </c>
      <c r="Z448" s="587">
        <v>0.625</v>
      </c>
      <c r="AA448" s="587">
        <v>0.44999999999999996</v>
      </c>
      <c r="AB448" s="584">
        <f t="shared" si="150"/>
        <v>57.274999999999999</v>
      </c>
      <c r="AC448" s="1043">
        <f t="shared" si="151"/>
        <v>2.2727272727272707</v>
      </c>
      <c r="AD448" s="1043">
        <f t="shared" si="152"/>
        <v>7.317073170731736</v>
      </c>
      <c r="AE448" s="1043">
        <f t="shared" si="153"/>
        <v>15.492957746478876</v>
      </c>
      <c r="AF448" s="1043">
        <f t="shared" si="154"/>
        <v>18.333333333333336</v>
      </c>
      <c r="AG448" s="1043">
        <f t="shared" si="155"/>
        <v>7.1428571428571397</v>
      </c>
      <c r="AH448" s="1043">
        <f t="shared" si="156"/>
        <v>0</v>
      </c>
      <c r="AI448" s="1043">
        <f t="shared" si="157"/>
        <v>0</v>
      </c>
      <c r="AJ448" s="1043">
        <f t="shared" si="158"/>
        <v>0</v>
      </c>
      <c r="AK448" s="1043">
        <f t="shared" si="159"/>
        <v>0</v>
      </c>
      <c r="AL448" s="1043">
        <f t="shared" si="160"/>
        <v>0</v>
      </c>
      <c r="AM448" s="1043">
        <f t="shared" si="161"/>
        <v>0</v>
      </c>
      <c r="AN448" s="1043">
        <f t="shared" si="162"/>
        <v>0</v>
      </c>
      <c r="AO448" s="1043">
        <f t="shared" si="163"/>
        <v>0</v>
      </c>
      <c r="AP448" s="1043">
        <f t="shared" si="164"/>
        <v>7.6923076923076872</v>
      </c>
      <c r="AQ448" s="1043">
        <f t="shared" si="165"/>
        <v>15.555555555555568</v>
      </c>
      <c r="AR448" s="1043">
        <f t="shared" si="166"/>
        <v>28.57142857142858</v>
      </c>
      <c r="AS448" s="1043">
        <f t="shared" si="167"/>
        <v>9.375</v>
      </c>
      <c r="AT448" s="1043">
        <f t="shared" si="168"/>
        <v>33.33333333333335</v>
      </c>
      <c r="AU448" s="1043">
        <f t="shared" si="169"/>
        <v>14.285714285714279</v>
      </c>
      <c r="AV448" s="1043">
        <f t="shared" si="170"/>
        <v>5.0000000000000044</v>
      </c>
      <c r="AW448" s="1043">
        <f t="shared" si="171"/>
        <v>60.000000000000007</v>
      </c>
      <c r="AX448" s="1043">
        <f t="shared" si="172"/>
        <v>38.888888888888907</v>
      </c>
      <c r="AY448" s="1043">
        <f t="shared" si="173"/>
        <v>11.96641713606167</v>
      </c>
      <c r="AZ448" s="1043">
        <f t="shared" si="174"/>
        <v>15.726043811342302</v>
      </c>
    </row>
    <row r="449" spans="1:52" ht="11.25" customHeight="1" x14ac:dyDescent="0.2">
      <c r="A449" s="458" t="s">
        <v>1406</v>
      </c>
      <c r="B449" s="820" t="s">
        <v>1407</v>
      </c>
      <c r="C449" s="581">
        <v>0.47499999999999998</v>
      </c>
      <c r="D449" s="581">
        <v>0.45500000000000002</v>
      </c>
      <c r="E449" s="581">
        <v>0.435</v>
      </c>
      <c r="F449" s="460">
        <v>0.41499999999999998</v>
      </c>
      <c r="G449" s="586">
        <v>0.39500000000000002</v>
      </c>
      <c r="H449" s="581">
        <v>0.375</v>
      </c>
      <c r="I449" s="581">
        <v>0.35499999999999998</v>
      </c>
      <c r="J449" s="581">
        <v>0.33500000000000002</v>
      </c>
      <c r="K449" s="581">
        <v>0.315</v>
      </c>
      <c r="L449" s="888"/>
      <c r="M449" s="581">
        <v>0.22500000000000001</v>
      </c>
      <c r="N449" s="585">
        <v>0</v>
      </c>
      <c r="O449" s="888"/>
      <c r="P449" s="464">
        <v>0</v>
      </c>
      <c r="Q449" s="582">
        <v>0</v>
      </c>
      <c r="R449" s="583">
        <v>0</v>
      </c>
      <c r="S449" s="583">
        <v>0</v>
      </c>
      <c r="T449" s="583">
        <v>0</v>
      </c>
      <c r="U449" s="587">
        <v>0</v>
      </c>
      <c r="V449" s="583">
        <v>0</v>
      </c>
      <c r="W449" s="583">
        <v>0</v>
      </c>
      <c r="X449" s="583">
        <v>0</v>
      </c>
      <c r="Y449" s="583">
        <v>0.24</v>
      </c>
      <c r="Z449" s="583">
        <v>0.48</v>
      </c>
      <c r="AA449" s="583">
        <v>0.48</v>
      </c>
      <c r="AB449" s="584">
        <f t="shared" si="150"/>
        <v>4.9800000000000004</v>
      </c>
      <c r="AC449" s="1043">
        <f t="shared" si="151"/>
        <v>4.39560439560438</v>
      </c>
      <c r="AD449" s="1043">
        <f t="shared" si="152"/>
        <v>4.5977011494252817</v>
      </c>
      <c r="AE449" s="1043">
        <f t="shared" si="153"/>
        <v>4.8192771084337505</v>
      </c>
      <c r="AF449" s="1043">
        <f t="shared" si="154"/>
        <v>5.0632911392404889</v>
      </c>
      <c r="AG449" s="1043">
        <f t="shared" si="155"/>
        <v>5.3333333333333455</v>
      </c>
      <c r="AH449" s="1043">
        <f t="shared" si="156"/>
        <v>5.6338028169014231</v>
      </c>
      <c r="AI449" s="1043">
        <f t="shared" si="157"/>
        <v>5.9701492537313383</v>
      </c>
      <c r="AJ449" s="1043">
        <f t="shared" si="158"/>
        <v>6.3492063492063489</v>
      </c>
      <c r="AK449" s="1043">
        <f t="shared" si="159"/>
        <v>39.999999999999993</v>
      </c>
      <c r="AL449" s="1043" t="str">
        <f t="shared" si="160"/>
        <v>n/a</v>
      </c>
      <c r="AM449" s="1043" t="str">
        <f t="shared" si="161"/>
        <v>n/a</v>
      </c>
      <c r="AN449" s="1043" t="str">
        <f t="shared" si="162"/>
        <v>n/a</v>
      </c>
      <c r="AO449" s="1043" t="str">
        <f t="shared" si="163"/>
        <v>n/a</v>
      </c>
      <c r="AP449" s="1043" t="str">
        <f t="shared" si="164"/>
        <v>n/a</v>
      </c>
      <c r="AQ449" s="1043" t="str">
        <f t="shared" si="165"/>
        <v>n/a</v>
      </c>
      <c r="AR449" s="1043" t="str">
        <f t="shared" si="166"/>
        <v>n/a</v>
      </c>
      <c r="AS449" s="1043" t="str">
        <f t="shared" si="167"/>
        <v>n/a</v>
      </c>
      <c r="AT449" s="1043" t="str">
        <f t="shared" si="168"/>
        <v>n/a</v>
      </c>
      <c r="AU449" s="1043" t="str">
        <f t="shared" si="169"/>
        <v>n/a</v>
      </c>
      <c r="AV449" s="1043">
        <f t="shared" si="170"/>
        <v>-100</v>
      </c>
      <c r="AW449" s="1043">
        <f t="shared" si="171"/>
        <v>-50</v>
      </c>
      <c r="AX449" s="1043">
        <f t="shared" si="172"/>
        <v>0</v>
      </c>
      <c r="AY449" s="1043">
        <f t="shared" si="173"/>
        <v>-5.6531362045103037</v>
      </c>
      <c r="AZ449" s="1043">
        <f t="shared" si="174"/>
        <v>35.601285009380476</v>
      </c>
    </row>
    <row r="450" spans="1:52" ht="11.25" customHeight="1" x14ac:dyDescent="0.2">
      <c r="A450" s="509" t="s">
        <v>4568</v>
      </c>
      <c r="B450" s="820" t="s">
        <v>4558</v>
      </c>
      <c r="C450" s="581">
        <v>0.51</v>
      </c>
      <c r="D450" s="581">
        <v>0.36</v>
      </c>
      <c r="E450" s="581">
        <v>0.19500000000000001</v>
      </c>
      <c r="F450" s="460">
        <v>0.10999999999999999</v>
      </c>
      <c r="G450" s="454">
        <v>0.1</v>
      </c>
      <c r="H450" s="498">
        <v>0.08</v>
      </c>
      <c r="I450" s="498">
        <v>0.08</v>
      </c>
      <c r="J450" s="581">
        <v>0.08</v>
      </c>
      <c r="K450" s="581">
        <v>7.5000000000000011E-2</v>
      </c>
      <c r="L450" s="1036"/>
      <c r="M450" s="581">
        <v>7.0000000000000007E-2</v>
      </c>
      <c r="N450" s="459">
        <v>0.05</v>
      </c>
      <c r="O450" s="517"/>
      <c r="P450" s="501">
        <v>4.1300000000000003E-2</v>
      </c>
      <c r="Q450" s="985">
        <v>4.1300000000000003E-2</v>
      </c>
      <c r="R450" s="587">
        <v>4.1300000000000003E-2</v>
      </c>
      <c r="S450" s="499">
        <v>0</v>
      </c>
      <c r="T450" s="499">
        <v>0</v>
      </c>
      <c r="U450" s="499">
        <v>0</v>
      </c>
      <c r="V450" s="499">
        <v>0</v>
      </c>
      <c r="W450" s="499">
        <v>0</v>
      </c>
      <c r="X450" s="499">
        <v>0</v>
      </c>
      <c r="Y450" s="499">
        <v>0</v>
      </c>
      <c r="Z450" s="499">
        <v>0</v>
      </c>
      <c r="AA450" s="499">
        <v>0</v>
      </c>
      <c r="AB450" s="584">
        <f t="shared" si="150"/>
        <v>1.8339000000000003</v>
      </c>
      <c r="AC450" s="1043">
        <f t="shared" si="151"/>
        <v>41.666666666666671</v>
      </c>
      <c r="AD450" s="1043">
        <f t="shared" si="152"/>
        <v>84.615384615384599</v>
      </c>
      <c r="AE450" s="1043">
        <f t="shared" si="153"/>
        <v>77.272727272727295</v>
      </c>
      <c r="AF450" s="1043">
        <f t="shared" si="154"/>
        <v>9.9999999999999858</v>
      </c>
      <c r="AG450" s="1043">
        <f t="shared" si="155"/>
        <v>25</v>
      </c>
      <c r="AH450" s="1043">
        <f t="shared" si="156"/>
        <v>0</v>
      </c>
      <c r="AI450" s="1043">
        <f t="shared" si="157"/>
        <v>0</v>
      </c>
      <c r="AJ450" s="1043">
        <f t="shared" si="158"/>
        <v>6.666666666666643</v>
      </c>
      <c r="AK450" s="1043">
        <f t="shared" si="159"/>
        <v>7.1428571428571397</v>
      </c>
      <c r="AL450" s="1043">
        <f t="shared" si="160"/>
        <v>40.000000000000014</v>
      </c>
      <c r="AM450" s="1043">
        <f t="shared" si="161"/>
        <v>21.065375302663437</v>
      </c>
      <c r="AN450" s="1043">
        <f t="shared" si="162"/>
        <v>0</v>
      </c>
      <c r="AO450" s="1043">
        <f t="shared" si="163"/>
        <v>0</v>
      </c>
      <c r="AP450" s="1043" t="str">
        <f t="shared" si="164"/>
        <v>n/a</v>
      </c>
      <c r="AQ450" s="1043" t="str">
        <f t="shared" si="165"/>
        <v>n/a</v>
      </c>
      <c r="AR450" s="1043" t="str">
        <f t="shared" si="166"/>
        <v>n/a</v>
      </c>
      <c r="AS450" s="1043" t="str">
        <f t="shared" si="167"/>
        <v>n/a</v>
      </c>
      <c r="AT450" s="1043" t="str">
        <f t="shared" si="168"/>
        <v>n/a</v>
      </c>
      <c r="AU450" s="1043" t="str">
        <f t="shared" si="169"/>
        <v>n/a</v>
      </c>
      <c r="AV450" s="1043" t="str">
        <f t="shared" si="170"/>
        <v>n/a</v>
      </c>
      <c r="AW450" s="1043" t="str">
        <f t="shared" si="171"/>
        <v>n/a</v>
      </c>
      <c r="AX450" s="1043" t="str">
        <f t="shared" si="172"/>
        <v>n/a</v>
      </c>
      <c r="AY450" s="1043">
        <f t="shared" si="173"/>
        <v>24.109975205151216</v>
      </c>
      <c r="AZ450" s="1043">
        <f t="shared" si="174"/>
        <v>29.118124277138453</v>
      </c>
    </row>
    <row r="451" spans="1:52" ht="11.25" customHeight="1" x14ac:dyDescent="0.2">
      <c r="A451" s="1135" t="s">
        <v>4383</v>
      </c>
      <c r="B451" s="468" t="s">
        <v>3900</v>
      </c>
      <c r="C451" s="581">
        <v>0.223</v>
      </c>
      <c r="D451" s="581">
        <v>0.21249999999999999</v>
      </c>
      <c r="E451" s="460">
        <v>0.20500000000000002</v>
      </c>
      <c r="F451" s="460">
        <v>0.2</v>
      </c>
      <c r="G451" s="460">
        <v>0.16</v>
      </c>
      <c r="H451" s="481">
        <v>0.11</v>
      </c>
      <c r="I451" s="481">
        <v>7.7499999999999999E-2</v>
      </c>
      <c r="J451" s="999">
        <v>7.0000000000000007E-2</v>
      </c>
      <c r="K451" s="999">
        <v>7.0000000000000007E-2</v>
      </c>
      <c r="L451" s="999"/>
      <c r="M451" s="999">
        <v>7.0000000000000007E-2</v>
      </c>
      <c r="N451" s="505">
        <v>7.0000000000000007E-2</v>
      </c>
      <c r="O451" s="999"/>
      <c r="P451" s="1087">
        <v>7.0000000000000007E-2</v>
      </c>
      <c r="Q451" s="1087">
        <v>7.0000000000000007E-2</v>
      </c>
      <c r="R451" s="497">
        <v>7.0000000000000007E-2</v>
      </c>
      <c r="S451" s="476">
        <v>7.0000000000000007E-2</v>
      </c>
      <c r="T451" s="476">
        <v>1.7500000000000002E-2</v>
      </c>
      <c r="U451" s="497">
        <v>0</v>
      </c>
      <c r="V451" s="497">
        <v>0</v>
      </c>
      <c r="W451" s="497">
        <v>0</v>
      </c>
      <c r="X451" s="497">
        <v>0</v>
      </c>
      <c r="Y451" s="497">
        <v>0</v>
      </c>
      <c r="Z451" s="497">
        <v>0</v>
      </c>
      <c r="AA451" s="497">
        <v>0</v>
      </c>
      <c r="AB451" s="584">
        <f t="shared" si="150"/>
        <v>1.7655000000000005</v>
      </c>
      <c r="AC451" s="1043">
        <f t="shared" si="151"/>
        <v>4.9411764705882488</v>
      </c>
      <c r="AD451" s="1043">
        <f t="shared" si="152"/>
        <v>3.6585365853658347</v>
      </c>
      <c r="AE451" s="1043">
        <f t="shared" si="153"/>
        <v>2.4999999999999911</v>
      </c>
      <c r="AF451" s="1043">
        <f t="shared" si="154"/>
        <v>25</v>
      </c>
      <c r="AG451" s="1043">
        <f t="shared" si="155"/>
        <v>45.45454545454546</v>
      </c>
      <c r="AH451" s="1043">
        <f t="shared" si="156"/>
        <v>41.935483870967751</v>
      </c>
      <c r="AI451" s="1043">
        <f t="shared" si="157"/>
        <v>10.714285714285698</v>
      </c>
      <c r="AJ451" s="1043">
        <f t="shared" si="158"/>
        <v>0</v>
      </c>
      <c r="AK451" s="1043">
        <f t="shared" si="159"/>
        <v>0</v>
      </c>
      <c r="AL451" s="1043">
        <f t="shared" si="160"/>
        <v>0</v>
      </c>
      <c r="AM451" s="1043">
        <f t="shared" si="161"/>
        <v>0</v>
      </c>
      <c r="AN451" s="1043">
        <f t="shared" si="162"/>
        <v>0</v>
      </c>
      <c r="AO451" s="1043">
        <f t="shared" si="163"/>
        <v>0</v>
      </c>
      <c r="AP451" s="1043">
        <f t="shared" si="164"/>
        <v>0</v>
      </c>
      <c r="AQ451" s="1043">
        <f t="shared" si="165"/>
        <v>300</v>
      </c>
      <c r="AR451" s="1043" t="str">
        <f t="shared" si="166"/>
        <v>n/a</v>
      </c>
      <c r="AS451" s="1043" t="str">
        <f t="shared" si="167"/>
        <v>n/a</v>
      </c>
      <c r="AT451" s="1043" t="str">
        <f t="shared" si="168"/>
        <v>n/a</v>
      </c>
      <c r="AU451" s="1043" t="str">
        <f t="shared" si="169"/>
        <v>n/a</v>
      </c>
      <c r="AV451" s="1043" t="str">
        <f t="shared" si="170"/>
        <v>n/a</v>
      </c>
      <c r="AW451" s="1043" t="str">
        <f t="shared" si="171"/>
        <v>n/a</v>
      </c>
      <c r="AX451" s="1043" t="str">
        <f t="shared" si="172"/>
        <v>n/a</v>
      </c>
      <c r="AY451" s="1043">
        <f t="shared" si="173"/>
        <v>28.946935206383532</v>
      </c>
      <c r="AZ451" s="1043">
        <f t="shared" si="174"/>
        <v>76.550483191327658</v>
      </c>
    </row>
    <row r="452" spans="1:52" ht="11.25" customHeight="1" x14ac:dyDescent="0.2">
      <c r="A452" s="820" t="s">
        <v>675</v>
      </c>
      <c r="B452" s="820" t="s">
        <v>676</v>
      </c>
      <c r="C452" s="581">
        <v>1.4428571428571431</v>
      </c>
      <c r="D452" s="581">
        <v>1.3428571428571427</v>
      </c>
      <c r="E452" s="581">
        <v>1.2761904761904763</v>
      </c>
      <c r="F452" s="460">
        <v>1.2380952380952381</v>
      </c>
      <c r="G452" s="460">
        <v>1.1619047619047618</v>
      </c>
      <c r="H452" s="581">
        <v>1.0285714285714287</v>
      </c>
      <c r="I452" s="581">
        <v>0.95238095238095233</v>
      </c>
      <c r="J452" s="581">
        <v>0.83809523809523812</v>
      </c>
      <c r="K452" s="463">
        <v>0.76190476190476186</v>
      </c>
      <c r="L452" s="888">
        <v>0</v>
      </c>
      <c r="M452" s="581">
        <v>0.72380952380952379</v>
      </c>
      <c r="N452" s="459">
        <v>0.63809523809523816</v>
      </c>
      <c r="O452" s="888">
        <v>0</v>
      </c>
      <c r="P452" s="472">
        <v>0.57619047619047614</v>
      </c>
      <c r="Q452" s="472">
        <v>0.54761904761904756</v>
      </c>
      <c r="R452" s="587">
        <v>0.52380952380952384</v>
      </c>
      <c r="S452" s="587">
        <v>0.48095238095238091</v>
      </c>
      <c r="T452" s="587">
        <v>0.45714285714285713</v>
      </c>
      <c r="U452" s="587">
        <v>0.43809523809523809</v>
      </c>
      <c r="V452" s="587">
        <v>0.3428571428571428</v>
      </c>
      <c r="W452" s="587">
        <v>0.32380952380952382</v>
      </c>
      <c r="X452" s="587">
        <v>0.30476190476190473</v>
      </c>
      <c r="Y452" s="587">
        <v>0.2857142857142857</v>
      </c>
      <c r="Z452" s="587">
        <v>0.26666666666666666</v>
      </c>
      <c r="AA452" s="587">
        <v>0.24761904761904763</v>
      </c>
      <c r="AB452" s="584">
        <f t="shared" si="150"/>
        <v>16.200000000000003</v>
      </c>
      <c r="AC452" s="1043">
        <f t="shared" si="151"/>
        <v>7.4468085106383253</v>
      </c>
      <c r="AD452" s="1043">
        <f t="shared" si="152"/>
        <v>5.2238805970149071</v>
      </c>
      <c r="AE452" s="1043">
        <f t="shared" si="153"/>
        <v>3.0769230769230882</v>
      </c>
      <c r="AF452" s="1043">
        <f t="shared" si="154"/>
        <v>6.5573770491803351</v>
      </c>
      <c r="AG452" s="1043">
        <f t="shared" si="155"/>
        <v>12.962962962962932</v>
      </c>
      <c r="AH452" s="1043">
        <f t="shared" si="156"/>
        <v>8.0000000000000284</v>
      </c>
      <c r="AI452" s="1043">
        <f t="shared" si="157"/>
        <v>13.636363636363624</v>
      </c>
      <c r="AJ452" s="1043">
        <f t="shared" si="158"/>
        <v>10.000000000000009</v>
      </c>
      <c r="AK452" s="1043">
        <f t="shared" si="159"/>
        <v>5.2631578947368363</v>
      </c>
      <c r="AL452" s="1043">
        <f t="shared" si="160"/>
        <v>13.432835820895516</v>
      </c>
      <c r="AM452" s="1043">
        <f t="shared" si="161"/>
        <v>10.743801652892593</v>
      </c>
      <c r="AN452" s="1043">
        <f t="shared" si="162"/>
        <v>5.2173913043478182</v>
      </c>
      <c r="AO452" s="1043">
        <f t="shared" si="163"/>
        <v>4.5454545454545192</v>
      </c>
      <c r="AP452" s="1043">
        <f t="shared" si="164"/>
        <v>8.9108910891089188</v>
      </c>
      <c r="AQ452" s="1043">
        <f t="shared" si="165"/>
        <v>5.2083333333333259</v>
      </c>
      <c r="AR452" s="1043">
        <f t="shared" si="166"/>
        <v>4.3478260869565188</v>
      </c>
      <c r="AS452" s="1043">
        <f t="shared" si="167"/>
        <v>27.777777777777789</v>
      </c>
      <c r="AT452" s="1043">
        <f t="shared" si="168"/>
        <v>5.8823529411764497</v>
      </c>
      <c r="AU452" s="1043">
        <f t="shared" si="169"/>
        <v>6.2500000000000222</v>
      </c>
      <c r="AV452" s="1043">
        <f t="shared" si="170"/>
        <v>6.6666666666666652</v>
      </c>
      <c r="AW452" s="1043">
        <f t="shared" si="171"/>
        <v>7.1428571428571397</v>
      </c>
      <c r="AX452" s="1043">
        <f t="shared" si="172"/>
        <v>7.6923076923076872</v>
      </c>
      <c r="AY452" s="1043">
        <f t="shared" si="173"/>
        <v>8.4539077173452295</v>
      </c>
      <c r="AZ452" s="1043">
        <f t="shared" si="174"/>
        <v>5.2448837486453161</v>
      </c>
    </row>
    <row r="453" spans="1:52" ht="11.25" customHeight="1" x14ac:dyDescent="0.2">
      <c r="A453" s="458" t="s">
        <v>2481</v>
      </c>
      <c r="B453" s="820" t="s">
        <v>2482</v>
      </c>
      <c r="C453" s="581">
        <v>1.08</v>
      </c>
      <c r="D453" s="581">
        <v>1.04</v>
      </c>
      <c r="E453" s="581">
        <v>1</v>
      </c>
      <c r="F453" s="460">
        <v>0.92</v>
      </c>
      <c r="G453" s="460">
        <v>0.84</v>
      </c>
      <c r="H453" s="581">
        <v>0.8</v>
      </c>
      <c r="I453" s="581">
        <v>0.76</v>
      </c>
      <c r="J453" s="581">
        <v>0.6</v>
      </c>
      <c r="K453" s="498">
        <v>0.56000000000000005</v>
      </c>
      <c r="L453" s="888"/>
      <c r="M453" s="581">
        <v>0.56000000000000005</v>
      </c>
      <c r="N453" s="459">
        <v>0.4</v>
      </c>
      <c r="O453" s="888"/>
      <c r="P453" s="472">
        <v>0.34667999999999999</v>
      </c>
      <c r="Q453" s="472">
        <v>0.32</v>
      </c>
      <c r="R453" s="587">
        <v>0.29332000000000003</v>
      </c>
      <c r="S453" s="587">
        <v>0.22667999999999999</v>
      </c>
      <c r="T453" s="587">
        <v>0.16</v>
      </c>
      <c r="U453" s="587">
        <v>0.13331999999999999</v>
      </c>
      <c r="V453" s="587">
        <v>0.12222</v>
      </c>
      <c r="W453" s="587">
        <v>4.444E-2</v>
      </c>
      <c r="X453" s="583">
        <v>0</v>
      </c>
      <c r="Y453" s="583">
        <v>0</v>
      </c>
      <c r="Z453" s="583">
        <v>0</v>
      </c>
      <c r="AA453" s="583">
        <v>0</v>
      </c>
      <c r="AB453" s="584">
        <f t="shared" si="150"/>
        <v>10.206659999999999</v>
      </c>
      <c r="AC453" s="1043">
        <f t="shared" si="151"/>
        <v>3.8461538461538547</v>
      </c>
      <c r="AD453" s="1043">
        <f t="shared" si="152"/>
        <v>4.0000000000000036</v>
      </c>
      <c r="AE453" s="1043">
        <f t="shared" si="153"/>
        <v>8.6956521739130377</v>
      </c>
      <c r="AF453" s="1043">
        <f t="shared" si="154"/>
        <v>9.5238095238095344</v>
      </c>
      <c r="AG453" s="1043">
        <f t="shared" si="155"/>
        <v>4.9999999999999822</v>
      </c>
      <c r="AH453" s="1043">
        <f t="shared" si="156"/>
        <v>5.2631578947368363</v>
      </c>
      <c r="AI453" s="1043">
        <f t="shared" si="157"/>
        <v>26.666666666666682</v>
      </c>
      <c r="AJ453" s="1043">
        <f t="shared" si="158"/>
        <v>7.1428571428571397</v>
      </c>
      <c r="AK453" s="1043">
        <f t="shared" si="159"/>
        <v>0</v>
      </c>
      <c r="AL453" s="1043">
        <f t="shared" si="160"/>
        <v>40.000000000000014</v>
      </c>
      <c r="AM453" s="1043">
        <f t="shared" si="161"/>
        <v>15.38017768547364</v>
      </c>
      <c r="AN453" s="1043">
        <f t="shared" si="162"/>
        <v>8.3374999999999986</v>
      </c>
      <c r="AO453" s="1043">
        <f t="shared" si="163"/>
        <v>9.0958679939997289</v>
      </c>
      <c r="AP453" s="1043">
        <f t="shared" si="164"/>
        <v>29.398270689959439</v>
      </c>
      <c r="AQ453" s="1043">
        <f t="shared" si="165"/>
        <v>41.674999999999997</v>
      </c>
      <c r="AR453" s="1043">
        <f t="shared" si="166"/>
        <v>20.012001200120011</v>
      </c>
      <c r="AS453" s="1043">
        <f t="shared" si="167"/>
        <v>9.0819833087874215</v>
      </c>
      <c r="AT453" s="1043">
        <f t="shared" si="168"/>
        <v>175.02250225022502</v>
      </c>
      <c r="AU453" s="1043" t="str">
        <f t="shared" si="169"/>
        <v>n/a</v>
      </c>
      <c r="AV453" s="1043" t="str">
        <f t="shared" si="170"/>
        <v>n/a</v>
      </c>
      <c r="AW453" s="1043" t="str">
        <f t="shared" si="171"/>
        <v>n/a</v>
      </c>
      <c r="AX453" s="1043" t="str">
        <f t="shared" si="172"/>
        <v>n/a</v>
      </c>
      <c r="AY453" s="1043">
        <f t="shared" si="173"/>
        <v>23.230088909816796</v>
      </c>
      <c r="AZ453" s="1043">
        <f t="shared" si="174"/>
        <v>39.855752738827206</v>
      </c>
    </row>
    <row r="454" spans="1:52" ht="11.25" customHeight="1" x14ac:dyDescent="0.2">
      <c r="A454" s="509" t="s">
        <v>4579</v>
      </c>
      <c r="B454" s="820" t="s">
        <v>4576</v>
      </c>
      <c r="C454" s="581">
        <v>0.87</v>
      </c>
      <c r="D454" s="581">
        <v>0.8</v>
      </c>
      <c r="E454" s="581">
        <v>0.75000000000000011</v>
      </c>
      <c r="F454" s="460">
        <v>0.54</v>
      </c>
      <c r="G454" s="460">
        <v>0.34</v>
      </c>
      <c r="H454" s="581">
        <v>0.22000000000000003</v>
      </c>
      <c r="I454" s="498">
        <v>0.2</v>
      </c>
      <c r="J454" s="463">
        <v>0.2</v>
      </c>
      <c r="K454" s="581">
        <v>0.2</v>
      </c>
      <c r="L454" s="1036"/>
      <c r="M454" s="581">
        <v>0.05</v>
      </c>
      <c r="N454" s="501">
        <v>0</v>
      </c>
      <c r="O454" s="1004"/>
      <c r="P454" s="985">
        <v>0</v>
      </c>
      <c r="Q454" s="985">
        <v>0</v>
      </c>
      <c r="R454" s="499">
        <v>0</v>
      </c>
      <c r="S454" s="499">
        <v>0</v>
      </c>
      <c r="T454" s="499">
        <v>0</v>
      </c>
      <c r="U454" s="499">
        <v>0</v>
      </c>
      <c r="V454" s="499">
        <v>0</v>
      </c>
      <c r="W454" s="499">
        <v>0</v>
      </c>
      <c r="X454" s="499">
        <v>0</v>
      </c>
      <c r="Y454" s="499">
        <v>0</v>
      </c>
      <c r="Z454" s="499">
        <v>0</v>
      </c>
      <c r="AA454" s="499">
        <v>0</v>
      </c>
      <c r="AB454" s="584">
        <f t="shared" si="150"/>
        <v>4.17</v>
      </c>
      <c r="AC454" s="1043">
        <f t="shared" si="151"/>
        <v>8.7499999999999911</v>
      </c>
      <c r="AD454" s="1043">
        <f t="shared" si="152"/>
        <v>6.6666666666666652</v>
      </c>
      <c r="AE454" s="1043">
        <f t="shared" si="153"/>
        <v>38.888888888888907</v>
      </c>
      <c r="AF454" s="1043">
        <f t="shared" si="154"/>
        <v>58.823529411764696</v>
      </c>
      <c r="AG454" s="1043">
        <f t="shared" si="155"/>
        <v>54.54545454545454</v>
      </c>
      <c r="AH454" s="1043">
        <f t="shared" si="156"/>
        <v>10.000000000000009</v>
      </c>
      <c r="AI454" s="1043">
        <f t="shared" si="157"/>
        <v>0</v>
      </c>
      <c r="AJ454" s="1043">
        <f t="shared" si="158"/>
        <v>0</v>
      </c>
      <c r="AK454" s="1043">
        <f t="shared" si="159"/>
        <v>300</v>
      </c>
      <c r="AL454" s="1043" t="str">
        <f t="shared" si="160"/>
        <v>n/a</v>
      </c>
      <c r="AM454" s="1043" t="str">
        <f t="shared" si="161"/>
        <v>n/a</v>
      </c>
      <c r="AN454" s="1043" t="str">
        <f t="shared" si="162"/>
        <v>n/a</v>
      </c>
      <c r="AO454" s="1043" t="str">
        <f t="shared" si="163"/>
        <v>n/a</v>
      </c>
      <c r="AP454" s="1043" t="str">
        <f t="shared" si="164"/>
        <v>n/a</v>
      </c>
      <c r="AQ454" s="1043" t="str">
        <f t="shared" si="165"/>
        <v>n/a</v>
      </c>
      <c r="AR454" s="1043" t="str">
        <f t="shared" si="166"/>
        <v>n/a</v>
      </c>
      <c r="AS454" s="1043" t="str">
        <f t="shared" si="167"/>
        <v>n/a</v>
      </c>
      <c r="AT454" s="1043" t="str">
        <f t="shared" si="168"/>
        <v>n/a</v>
      </c>
      <c r="AU454" s="1043" t="str">
        <f t="shared" si="169"/>
        <v>n/a</v>
      </c>
      <c r="AV454" s="1043" t="str">
        <f t="shared" si="170"/>
        <v>n/a</v>
      </c>
      <c r="AW454" s="1043" t="str">
        <f t="shared" si="171"/>
        <v>n/a</v>
      </c>
      <c r="AX454" s="1043" t="str">
        <f t="shared" si="172"/>
        <v>n/a</v>
      </c>
      <c r="AY454" s="1043">
        <f t="shared" si="173"/>
        <v>53.074948834752753</v>
      </c>
      <c r="AZ454" s="1043">
        <f t="shared" si="174"/>
        <v>95.404543329431633</v>
      </c>
    </row>
    <row r="455" spans="1:52" ht="11.25" customHeight="1" x14ac:dyDescent="0.2">
      <c r="A455" s="1112" t="s">
        <v>3987</v>
      </c>
      <c r="B455" s="468" t="s">
        <v>3988</v>
      </c>
      <c r="C455" s="581">
        <v>1.1000000000000001</v>
      </c>
      <c r="D455" s="581">
        <v>1.08</v>
      </c>
      <c r="E455" s="581">
        <v>1.05</v>
      </c>
      <c r="F455" s="460">
        <v>0.99</v>
      </c>
      <c r="G455" s="505">
        <v>0.92</v>
      </c>
      <c r="H455" s="474">
        <v>0.9</v>
      </c>
      <c r="I455" s="474">
        <v>0.87</v>
      </c>
      <c r="J455" s="496">
        <v>0.84</v>
      </c>
      <c r="K455" s="474">
        <v>0.84</v>
      </c>
      <c r="L455" s="963"/>
      <c r="M455" s="473">
        <v>0.8</v>
      </c>
      <c r="N455" s="475">
        <v>0.8</v>
      </c>
      <c r="O455" s="963"/>
      <c r="P455" s="495">
        <v>0.8</v>
      </c>
      <c r="Q455" s="1087">
        <v>0.8</v>
      </c>
      <c r="R455" s="497">
        <v>0.8</v>
      </c>
      <c r="S455" s="476">
        <v>0.79</v>
      </c>
      <c r="T455" s="497">
        <v>0.76</v>
      </c>
      <c r="U455" s="497">
        <v>0.76</v>
      </c>
      <c r="V455" s="476">
        <v>0.74</v>
      </c>
      <c r="W455" s="497">
        <v>0.68</v>
      </c>
      <c r="X455" s="497">
        <v>0.68</v>
      </c>
      <c r="Y455" s="497">
        <v>0.68</v>
      </c>
      <c r="Z455" s="497">
        <v>0.68</v>
      </c>
      <c r="AA455" s="497">
        <v>0.68</v>
      </c>
      <c r="AB455" s="584">
        <f t="shared" ref="AB455:AB518" si="175">SUM(C455:AA455)</f>
        <v>19.040000000000006</v>
      </c>
      <c r="AC455" s="1043">
        <f t="shared" ref="AC455:AC518" si="176">IF(ISERROR((C455/D455-1)*100),"n/a",(C455/D455-1)*100)</f>
        <v>1.8518518518518601</v>
      </c>
      <c r="AD455" s="1043">
        <f t="shared" ref="AD455:AD518" si="177">IF(ISERROR((D455/E455-1)*100),"n/a",(D455/E455-1)*100)</f>
        <v>2.8571428571428692</v>
      </c>
      <c r="AE455" s="1043">
        <f t="shared" ref="AE455:AE518" si="178">IF(ISERROR((E455/F455-1)*100),"n/a",(E455/F455-1)*100)</f>
        <v>6.0606060606060552</v>
      </c>
      <c r="AF455" s="1043">
        <f t="shared" ref="AF455:AF518" si="179">IF(ISERROR((F455/G455-1)*100),"n/a",(F455/G455-1)*100)</f>
        <v>7.6086956521739024</v>
      </c>
      <c r="AG455" s="1043">
        <f t="shared" ref="AG455:AG518" si="180">IF(ISERROR((G455/H455-1)*100),"n/a",(G455/H455-1)*100)</f>
        <v>2.2222222222222143</v>
      </c>
      <c r="AH455" s="1043">
        <f t="shared" ref="AH455:AH518" si="181">IF(ISERROR((H455/I455-1)*100),"n/a",(H455/I455-1)*100)</f>
        <v>3.4482758620689724</v>
      </c>
      <c r="AI455" s="1043">
        <f t="shared" ref="AI455:AI518" si="182">IF(ISERROR((I455/J455-1)*100),"n/a",(I455/J455-1)*100)</f>
        <v>3.5714285714285809</v>
      </c>
      <c r="AJ455" s="1043">
        <f t="shared" ref="AJ455:AJ518" si="183">IF(ISERROR((J455/K455-1)*100),"n/a",(J455/K455-1)*100)</f>
        <v>0</v>
      </c>
      <c r="AK455" s="1043">
        <f t="shared" ref="AK455:AK518" si="184">IF(ISERROR((K455/M455-1)*100),"n/a",(K455/M455-1)*100)</f>
        <v>4.9999999999999822</v>
      </c>
      <c r="AL455" s="1043">
        <f t="shared" ref="AL455:AL518" si="185">IF(ISERROR((M455/N455-1)*100),"n/a",(M455/N455-1)*100)</f>
        <v>0</v>
      </c>
      <c r="AM455" s="1043">
        <f t="shared" ref="AM455:AM518" si="186">IF(ISERROR((N455/P455-1)*100),"n/a",(N455/P455-1)*100)</f>
        <v>0</v>
      </c>
      <c r="AN455" s="1043">
        <f t="shared" ref="AN455:AN518" si="187">IF(ISERROR((P455/Q455-1)*100),"n/a",(P455/Q455-1)*100)</f>
        <v>0</v>
      </c>
      <c r="AO455" s="1043">
        <f t="shared" ref="AO455:AO518" si="188">IF(ISERROR((Q455/R455-1)*100),"n/a",(Q455/R455-1)*100)</f>
        <v>0</v>
      </c>
      <c r="AP455" s="1043">
        <f t="shared" ref="AP455:AP518" si="189">IF(ISERROR((R455/S455-1)*100),"n/a",(R455/S455-1)*100)</f>
        <v>1.2658227848101333</v>
      </c>
      <c r="AQ455" s="1043">
        <f t="shared" ref="AQ455:AQ518" si="190">IF(ISERROR((S455/T455-1)*100),"n/a",(S455/T455-1)*100)</f>
        <v>3.9473684210526327</v>
      </c>
      <c r="AR455" s="1043">
        <f t="shared" ref="AR455:AR518" si="191">IF(ISERROR((T455/U455-1)*100),"n/a",(T455/U455-1)*100)</f>
        <v>0</v>
      </c>
      <c r="AS455" s="1043">
        <f t="shared" ref="AS455:AS518" si="192">IF(ISERROR((U455/V455-1)*100),"n/a",(U455/V455-1)*100)</f>
        <v>2.7027027027026973</v>
      </c>
      <c r="AT455" s="1043">
        <f t="shared" ref="AT455:AT518" si="193">IF(ISERROR((V455/W455-1)*100),"n/a",(V455/W455-1)*100)</f>
        <v>8.8235294117646959</v>
      </c>
      <c r="AU455" s="1043">
        <f t="shared" ref="AU455:AU518" si="194">IF(ISERROR((W455/X455-1)*100),"n/a",(W455/X455-1)*100)</f>
        <v>0</v>
      </c>
      <c r="AV455" s="1043">
        <f t="shared" ref="AV455:AV518" si="195">IF(ISERROR((X455/Y455-1)*100),"n/a",(X455/Y455-1)*100)</f>
        <v>0</v>
      </c>
      <c r="AW455" s="1043">
        <f t="shared" ref="AW455:AW518" si="196">IF(ISERROR((Y455/Z455-1)*100),"n/a",(Y455/Z455-1)*100)</f>
        <v>0</v>
      </c>
      <c r="AX455" s="1043">
        <f t="shared" ref="AX455:AX518" si="197">IF(ISERROR((Z455/AA455-1)*100),"n/a",(Z455/AA455-1)*100)</f>
        <v>0</v>
      </c>
      <c r="AY455" s="1043">
        <f t="shared" ref="AY455:AY518" si="198">AVERAGE(AC455:AX455)</f>
        <v>2.2436202908102088</v>
      </c>
      <c r="AZ455" s="1043">
        <f t="shared" ref="AZ455:AZ518" si="199">STDEV(AC455:AX455)</f>
        <v>2.6938977757626796</v>
      </c>
    </row>
    <row r="456" spans="1:52" ht="11.25" customHeight="1" x14ac:dyDescent="0.2">
      <c r="A456" s="458" t="s">
        <v>293</v>
      </c>
      <c r="B456" s="1123" t="s">
        <v>294</v>
      </c>
      <c r="C456" s="581">
        <v>0.78500000000000003</v>
      </c>
      <c r="D456" s="581">
        <v>0.76749999999999996</v>
      </c>
      <c r="E456" s="581">
        <v>0.73499999999999999</v>
      </c>
      <c r="F456" s="483">
        <v>0.66</v>
      </c>
      <c r="G456" s="586">
        <v>0.42122512500000003</v>
      </c>
      <c r="H456" s="581">
        <v>0.33585201000000003</v>
      </c>
      <c r="I456" s="581">
        <v>0.32954493000000001</v>
      </c>
      <c r="J456" s="581">
        <v>0.32244946499999999</v>
      </c>
      <c r="K456" s="463">
        <v>0.31535400000000002</v>
      </c>
      <c r="L456" s="888"/>
      <c r="M456" s="581">
        <v>0.24384016979012732</v>
      </c>
      <c r="N456" s="459">
        <v>0.21297019175346724</v>
      </c>
      <c r="O456" s="888"/>
      <c r="P456" s="472">
        <v>0.2094541744367826</v>
      </c>
      <c r="Q456" s="472">
        <v>0.20769616577844033</v>
      </c>
      <c r="R456" s="587">
        <v>0.20543586893200022</v>
      </c>
      <c r="S456" s="587">
        <v>0.19890612248672884</v>
      </c>
      <c r="T456" s="587">
        <v>0.1913717996652618</v>
      </c>
      <c r="U456" s="587">
        <v>0.18559548550213711</v>
      </c>
      <c r="V456" s="587">
        <v>0.16826654301276303</v>
      </c>
      <c r="W456" s="587">
        <v>0.12657662340064563</v>
      </c>
      <c r="X456" s="587">
        <v>9.7443908490973202E-2</v>
      </c>
      <c r="Y456" s="587">
        <v>9.342560298619082E-2</v>
      </c>
      <c r="Z456" s="587">
        <v>8.940729748140841E-2</v>
      </c>
      <c r="AA456" s="587">
        <v>8.5388991976626E-2</v>
      </c>
      <c r="AB456" s="584">
        <f t="shared" si="175"/>
        <v>6.9877044756935538</v>
      </c>
      <c r="AC456" s="1043">
        <f t="shared" si="176"/>
        <v>2.2801302931596101</v>
      </c>
      <c r="AD456" s="1043">
        <f t="shared" si="177"/>
        <v>4.421768707482987</v>
      </c>
      <c r="AE456" s="1043">
        <f t="shared" si="178"/>
        <v>11.363636363636353</v>
      </c>
      <c r="AF456" s="1043">
        <f t="shared" si="179"/>
        <v>56.685810230337033</v>
      </c>
      <c r="AG456" s="1043">
        <f t="shared" si="180"/>
        <v>25.419861265680677</v>
      </c>
      <c r="AH456" s="1043">
        <f t="shared" si="181"/>
        <v>1.9138755980861344</v>
      </c>
      <c r="AI456" s="1043">
        <f t="shared" si="182"/>
        <v>2.2004889975550279</v>
      </c>
      <c r="AJ456" s="1043">
        <f t="shared" si="183"/>
        <v>2.2499999999999964</v>
      </c>
      <c r="AK456" s="1043">
        <f t="shared" si="184"/>
        <v>29.328157978000302</v>
      </c>
      <c r="AL456" s="1043">
        <f t="shared" si="185"/>
        <v>14.494975931840703</v>
      </c>
      <c r="AM456" s="1043">
        <f t="shared" si="186"/>
        <v>1.6786570743405393</v>
      </c>
      <c r="AN456" s="1043">
        <f t="shared" si="187"/>
        <v>0.8464328899637108</v>
      </c>
      <c r="AO456" s="1043">
        <f t="shared" si="188"/>
        <v>1.1002444987775029</v>
      </c>
      <c r="AP456" s="1043">
        <f t="shared" si="189"/>
        <v>3.2828282828282651</v>
      </c>
      <c r="AQ456" s="1043">
        <f t="shared" si="190"/>
        <v>3.9370078740157632</v>
      </c>
      <c r="AR456" s="1043">
        <f t="shared" si="191"/>
        <v>3.1123139377537079</v>
      </c>
      <c r="AS456" s="1043">
        <f t="shared" si="192"/>
        <v>10.298507462686546</v>
      </c>
      <c r="AT456" s="1043">
        <f t="shared" si="193"/>
        <v>32.93650793650793</v>
      </c>
      <c r="AU456" s="1043">
        <f t="shared" si="194"/>
        <v>29.896907216494874</v>
      </c>
      <c r="AV456" s="1043">
        <f t="shared" si="195"/>
        <v>4.3010752688171783</v>
      </c>
      <c r="AW456" s="1043">
        <f t="shared" si="196"/>
        <v>4.4943820224719211</v>
      </c>
      <c r="AX456" s="1043">
        <f t="shared" si="197"/>
        <v>4.705882352941182</v>
      </c>
      <c r="AY456" s="1043">
        <f t="shared" si="198"/>
        <v>11.406793281062635</v>
      </c>
      <c r="AZ456" s="1043">
        <f t="shared" si="199"/>
        <v>14.509222358390426</v>
      </c>
    </row>
    <row r="457" spans="1:52" ht="11.25" customHeight="1" x14ac:dyDescent="0.2">
      <c r="A457" s="458" t="s">
        <v>1438</v>
      </c>
      <c r="B457" s="820" t="s">
        <v>1439</v>
      </c>
      <c r="C457" s="581">
        <v>0.70333333333333325</v>
      </c>
      <c r="D457" s="581">
        <v>0.64666666666666661</v>
      </c>
      <c r="E457" s="581">
        <v>0.6166666666666667</v>
      </c>
      <c r="F457" s="460">
        <v>0.56666666666666665</v>
      </c>
      <c r="G457" s="586">
        <v>0.48666666666666675</v>
      </c>
      <c r="H457" s="581">
        <v>0.40333333333333332</v>
      </c>
      <c r="I457" s="581">
        <v>0.3</v>
      </c>
      <c r="J457" s="581">
        <v>0.19333333333333333</v>
      </c>
      <c r="K457" s="463">
        <v>0.17333333333333334</v>
      </c>
      <c r="L457" s="888">
        <v>0</v>
      </c>
      <c r="M457" s="581">
        <v>0.13</v>
      </c>
      <c r="N457" s="585">
        <v>0</v>
      </c>
      <c r="O457" s="888">
        <v>0</v>
      </c>
      <c r="P457" s="582">
        <v>0</v>
      </c>
      <c r="Q457" s="582">
        <v>0</v>
      </c>
      <c r="R457" s="583">
        <v>0</v>
      </c>
      <c r="S457" s="583">
        <v>0</v>
      </c>
      <c r="T457" s="583">
        <v>0</v>
      </c>
      <c r="U457" s="583">
        <v>0</v>
      </c>
      <c r="V457" s="583">
        <v>0</v>
      </c>
      <c r="W457" s="583">
        <v>0</v>
      </c>
      <c r="X457" s="583">
        <v>0</v>
      </c>
      <c r="Y457" s="583">
        <v>0</v>
      </c>
      <c r="Z457" s="583">
        <v>0</v>
      </c>
      <c r="AA457" s="583">
        <v>0</v>
      </c>
      <c r="AB457" s="584">
        <f t="shared" si="175"/>
        <v>4.22</v>
      </c>
      <c r="AC457" s="1043">
        <f t="shared" si="176"/>
        <v>8.7628865979381345</v>
      </c>
      <c r="AD457" s="1043">
        <f t="shared" si="177"/>
        <v>4.8648648648648596</v>
      </c>
      <c r="AE457" s="1043">
        <f t="shared" si="178"/>
        <v>8.8235294117647189</v>
      </c>
      <c r="AF457" s="1043">
        <f t="shared" si="179"/>
        <v>16.438356164383539</v>
      </c>
      <c r="AG457" s="1043">
        <f t="shared" si="180"/>
        <v>20.661157024793408</v>
      </c>
      <c r="AH457" s="1043">
        <f t="shared" si="181"/>
        <v>34.444444444444457</v>
      </c>
      <c r="AI457" s="1043">
        <f t="shared" si="182"/>
        <v>55.172413793103445</v>
      </c>
      <c r="AJ457" s="1043">
        <f t="shared" si="183"/>
        <v>11.538461538461542</v>
      </c>
      <c r="AK457" s="1043">
        <f t="shared" si="184"/>
        <v>33.333333333333329</v>
      </c>
      <c r="AL457" s="1043" t="str">
        <f t="shared" si="185"/>
        <v>n/a</v>
      </c>
      <c r="AM457" s="1043" t="str">
        <f t="shared" si="186"/>
        <v>n/a</v>
      </c>
      <c r="AN457" s="1043" t="str">
        <f t="shared" si="187"/>
        <v>n/a</v>
      </c>
      <c r="AO457" s="1043" t="str">
        <f t="shared" si="188"/>
        <v>n/a</v>
      </c>
      <c r="AP457" s="1043" t="str">
        <f t="shared" si="189"/>
        <v>n/a</v>
      </c>
      <c r="AQ457" s="1043" t="str">
        <f t="shared" si="190"/>
        <v>n/a</v>
      </c>
      <c r="AR457" s="1043" t="str">
        <f t="shared" si="191"/>
        <v>n/a</v>
      </c>
      <c r="AS457" s="1043" t="str">
        <f t="shared" si="192"/>
        <v>n/a</v>
      </c>
      <c r="AT457" s="1043" t="str">
        <f t="shared" si="193"/>
        <v>n/a</v>
      </c>
      <c r="AU457" s="1043" t="str">
        <f t="shared" si="194"/>
        <v>n/a</v>
      </c>
      <c r="AV457" s="1043" t="str">
        <f t="shared" si="195"/>
        <v>n/a</v>
      </c>
      <c r="AW457" s="1043" t="str">
        <f t="shared" si="196"/>
        <v>n/a</v>
      </c>
      <c r="AX457" s="1043" t="str">
        <f t="shared" si="197"/>
        <v>n/a</v>
      </c>
      <c r="AY457" s="1043">
        <f t="shared" si="198"/>
        <v>21.559938574787491</v>
      </c>
      <c r="AZ457" s="1043">
        <f t="shared" si="199"/>
        <v>16.45674772868384</v>
      </c>
    </row>
    <row r="458" spans="1:52" ht="11.25" customHeight="1" x14ac:dyDescent="0.2">
      <c r="A458" s="820" t="s">
        <v>299</v>
      </c>
      <c r="B458" s="820" t="s">
        <v>300</v>
      </c>
      <c r="C458" s="581">
        <v>1.68</v>
      </c>
      <c r="D458" s="581">
        <v>1.53</v>
      </c>
      <c r="E458" s="581">
        <v>1.43</v>
      </c>
      <c r="F458" s="460">
        <v>1.25</v>
      </c>
      <c r="G458" s="586">
        <v>1.1400000000000001</v>
      </c>
      <c r="H458" s="581">
        <v>1.02</v>
      </c>
      <c r="I458" s="581">
        <v>0.9</v>
      </c>
      <c r="J458" s="581">
        <v>0.76</v>
      </c>
      <c r="K458" s="581">
        <v>0.63</v>
      </c>
      <c r="L458" s="888"/>
      <c r="M458" s="581">
        <v>0.52500000000000002</v>
      </c>
      <c r="N458" s="459">
        <v>0.44</v>
      </c>
      <c r="O458" s="888"/>
      <c r="P458" s="472">
        <v>0.39</v>
      </c>
      <c r="Q458" s="472">
        <v>0.36875000000000002</v>
      </c>
      <c r="R458" s="587">
        <v>0.36499999999999999</v>
      </c>
      <c r="S458" s="587">
        <v>0.35</v>
      </c>
      <c r="T458" s="587">
        <v>0.33500000000000002</v>
      </c>
      <c r="U458" s="587">
        <v>0.32250000000000001</v>
      </c>
      <c r="V458" s="587">
        <v>0.3125</v>
      </c>
      <c r="W458" s="587">
        <v>0.30249999999999999</v>
      </c>
      <c r="X458" s="587">
        <v>0.28499999999999998</v>
      </c>
      <c r="Y458" s="587">
        <v>0.28000000000000003</v>
      </c>
      <c r="Z458" s="587">
        <v>0.26</v>
      </c>
      <c r="AA458" s="587">
        <v>0.24</v>
      </c>
      <c r="AB458" s="584">
        <f t="shared" si="175"/>
        <v>15.116250000000001</v>
      </c>
      <c r="AC458" s="1043">
        <f t="shared" si="176"/>
        <v>9.8039215686274375</v>
      </c>
      <c r="AD458" s="1043">
        <f t="shared" si="177"/>
        <v>6.9930069930070005</v>
      </c>
      <c r="AE458" s="1043">
        <f t="shared" si="178"/>
        <v>14.399999999999991</v>
      </c>
      <c r="AF458" s="1043">
        <f t="shared" si="179"/>
        <v>9.6491228070175303</v>
      </c>
      <c r="AG458" s="1043">
        <f t="shared" si="180"/>
        <v>11.764705882352944</v>
      </c>
      <c r="AH458" s="1043">
        <f t="shared" si="181"/>
        <v>13.33333333333333</v>
      </c>
      <c r="AI458" s="1043">
        <f t="shared" si="182"/>
        <v>18.421052631578938</v>
      </c>
      <c r="AJ458" s="1043">
        <f t="shared" si="183"/>
        <v>20.634920634920629</v>
      </c>
      <c r="AK458" s="1043">
        <f t="shared" si="184"/>
        <v>19.999999999999996</v>
      </c>
      <c r="AL458" s="1043">
        <f t="shared" si="185"/>
        <v>19.318181818181813</v>
      </c>
      <c r="AM458" s="1043">
        <f t="shared" si="186"/>
        <v>12.820512820512819</v>
      </c>
      <c r="AN458" s="1043">
        <f t="shared" si="187"/>
        <v>5.7627118644067776</v>
      </c>
      <c r="AO458" s="1043">
        <f t="shared" si="188"/>
        <v>1.0273972602739878</v>
      </c>
      <c r="AP458" s="1043">
        <f t="shared" si="189"/>
        <v>4.2857142857142927</v>
      </c>
      <c r="AQ458" s="1043">
        <f t="shared" si="190"/>
        <v>4.4776119402984982</v>
      </c>
      <c r="AR458" s="1043">
        <f t="shared" si="191"/>
        <v>3.8759689922480689</v>
      </c>
      <c r="AS458" s="1043">
        <f t="shared" si="192"/>
        <v>3.2000000000000028</v>
      </c>
      <c r="AT458" s="1043">
        <f t="shared" si="193"/>
        <v>3.3057851239669533</v>
      </c>
      <c r="AU458" s="1043">
        <f t="shared" si="194"/>
        <v>6.1403508771929793</v>
      </c>
      <c r="AV458" s="1043">
        <f t="shared" si="195"/>
        <v>1.7857142857142572</v>
      </c>
      <c r="AW458" s="1043">
        <f t="shared" si="196"/>
        <v>7.6923076923077094</v>
      </c>
      <c r="AX458" s="1043">
        <f t="shared" si="197"/>
        <v>8.3333333333333481</v>
      </c>
      <c r="AY458" s="1043">
        <f t="shared" si="198"/>
        <v>9.4102570065904221</v>
      </c>
      <c r="AZ458" s="1043">
        <f t="shared" si="199"/>
        <v>6.151189274402828</v>
      </c>
    </row>
    <row r="459" spans="1:52" ht="11.25" customHeight="1" x14ac:dyDescent="0.2">
      <c r="A459" s="458" t="s">
        <v>688</v>
      </c>
      <c r="B459" s="820" t="s">
        <v>689</v>
      </c>
      <c r="C459" s="581">
        <v>1.54</v>
      </c>
      <c r="D459" s="581">
        <v>1.4</v>
      </c>
      <c r="E459" s="581">
        <v>1.25</v>
      </c>
      <c r="F459" s="460">
        <v>1.1100000000000001</v>
      </c>
      <c r="G459" s="454">
        <v>0.98250000000000004</v>
      </c>
      <c r="H459" s="581">
        <v>0.87</v>
      </c>
      <c r="I459" s="581">
        <v>0.77</v>
      </c>
      <c r="J459" s="581">
        <v>0.72499999999999998</v>
      </c>
      <c r="K459" s="581">
        <v>0.66</v>
      </c>
      <c r="L459" s="888">
        <v>0</v>
      </c>
      <c r="M459" s="581">
        <v>0.6</v>
      </c>
      <c r="N459" s="459">
        <v>0.55000000000000004</v>
      </c>
      <c r="O459" s="888">
        <v>0</v>
      </c>
      <c r="P459" s="472">
        <v>0.5</v>
      </c>
      <c r="Q459" s="472">
        <v>0.47249999999999998</v>
      </c>
      <c r="R459" s="587">
        <v>0.44500000000000001</v>
      </c>
      <c r="S459" s="587">
        <v>0.41</v>
      </c>
      <c r="T459" s="587">
        <v>0.375</v>
      </c>
      <c r="U459" s="587">
        <v>0.35499999999999998</v>
      </c>
      <c r="V459" s="587">
        <v>0.32500000000000001</v>
      </c>
      <c r="W459" s="587">
        <v>0.3</v>
      </c>
      <c r="X459" s="587">
        <v>0.28999999999999998</v>
      </c>
      <c r="Y459" s="587">
        <v>0.28000000000000003</v>
      </c>
      <c r="Z459" s="587">
        <v>0.27</v>
      </c>
      <c r="AA459" s="587">
        <v>0.26</v>
      </c>
      <c r="AB459" s="584">
        <f t="shared" si="175"/>
        <v>14.739999999999998</v>
      </c>
      <c r="AC459" s="1043">
        <f t="shared" si="176"/>
        <v>10.000000000000009</v>
      </c>
      <c r="AD459" s="1043">
        <f t="shared" si="177"/>
        <v>11.999999999999989</v>
      </c>
      <c r="AE459" s="1043">
        <f t="shared" si="178"/>
        <v>12.612612612612594</v>
      </c>
      <c r="AF459" s="1043">
        <f t="shared" si="179"/>
        <v>12.977099236641232</v>
      </c>
      <c r="AG459" s="1043">
        <f t="shared" si="180"/>
        <v>12.93103448275863</v>
      </c>
      <c r="AH459" s="1043">
        <f t="shared" si="181"/>
        <v>12.987012987012992</v>
      </c>
      <c r="AI459" s="1043">
        <f t="shared" si="182"/>
        <v>6.2068965517241503</v>
      </c>
      <c r="AJ459" s="1043">
        <f t="shared" si="183"/>
        <v>9.8484848484848406</v>
      </c>
      <c r="AK459" s="1043">
        <f t="shared" si="184"/>
        <v>10.000000000000009</v>
      </c>
      <c r="AL459" s="1043">
        <f t="shared" si="185"/>
        <v>9.0909090909090828</v>
      </c>
      <c r="AM459" s="1043">
        <f t="shared" si="186"/>
        <v>10.000000000000009</v>
      </c>
      <c r="AN459" s="1043">
        <f t="shared" si="187"/>
        <v>5.8201058201058364</v>
      </c>
      <c r="AO459" s="1043">
        <f t="shared" si="188"/>
        <v>6.1797752808988804</v>
      </c>
      <c r="AP459" s="1043">
        <f t="shared" si="189"/>
        <v>8.5365853658536661</v>
      </c>
      <c r="AQ459" s="1043">
        <f t="shared" si="190"/>
        <v>9.3333333333333268</v>
      </c>
      <c r="AR459" s="1043">
        <f t="shared" si="191"/>
        <v>5.6338028169014231</v>
      </c>
      <c r="AS459" s="1043">
        <f t="shared" si="192"/>
        <v>9.2307692307692193</v>
      </c>
      <c r="AT459" s="1043">
        <f t="shared" si="193"/>
        <v>8.3333333333333481</v>
      </c>
      <c r="AU459" s="1043">
        <f t="shared" si="194"/>
        <v>3.4482758620689724</v>
      </c>
      <c r="AV459" s="1043">
        <f t="shared" si="195"/>
        <v>3.5714285714285587</v>
      </c>
      <c r="AW459" s="1043">
        <f t="shared" si="196"/>
        <v>3.7037037037036979</v>
      </c>
      <c r="AX459" s="1043">
        <f t="shared" si="197"/>
        <v>3.8461538461538547</v>
      </c>
      <c r="AY459" s="1043">
        <f t="shared" si="198"/>
        <v>8.4677871352133796</v>
      </c>
      <c r="AZ459" s="1043">
        <f t="shared" si="199"/>
        <v>3.2340440066516205</v>
      </c>
    </row>
    <row r="460" spans="1:52" ht="11.25" customHeight="1" x14ac:dyDescent="0.2">
      <c r="A460" s="458" t="s">
        <v>3802</v>
      </c>
      <c r="B460" s="820" t="s">
        <v>3803</v>
      </c>
      <c r="C460" s="581">
        <v>2.6</v>
      </c>
      <c r="D460" s="581">
        <v>2.2625000000000002</v>
      </c>
      <c r="E460" s="581">
        <v>1.9675</v>
      </c>
      <c r="F460" s="460">
        <v>1.7124999999999999</v>
      </c>
      <c r="G460" s="460">
        <v>1.49</v>
      </c>
      <c r="H460" s="581">
        <v>1.2974999999999999</v>
      </c>
      <c r="I460" s="581">
        <v>0.90500000000000003</v>
      </c>
      <c r="J460" s="581">
        <v>0.1875</v>
      </c>
      <c r="K460" s="498">
        <v>0</v>
      </c>
      <c r="L460" s="888"/>
      <c r="M460" s="463">
        <v>0</v>
      </c>
      <c r="N460" s="585">
        <v>0</v>
      </c>
      <c r="O460" s="888"/>
      <c r="P460" s="582">
        <v>0</v>
      </c>
      <c r="Q460" s="582">
        <v>0</v>
      </c>
      <c r="R460" s="583">
        <v>0</v>
      </c>
      <c r="S460" s="583">
        <v>0</v>
      </c>
      <c r="T460" s="583">
        <v>0</v>
      </c>
      <c r="U460" s="583">
        <v>0</v>
      </c>
      <c r="V460" s="583">
        <v>0</v>
      </c>
      <c r="W460" s="583">
        <v>0</v>
      </c>
      <c r="X460" s="583">
        <v>0</v>
      </c>
      <c r="Y460" s="583">
        <v>0</v>
      </c>
      <c r="Z460" s="583">
        <v>0</v>
      </c>
      <c r="AA460" s="583">
        <v>0</v>
      </c>
      <c r="AB460" s="584">
        <f t="shared" si="175"/>
        <v>12.422499999999999</v>
      </c>
      <c r="AC460" s="1043">
        <f t="shared" si="176"/>
        <v>14.917127071823199</v>
      </c>
      <c r="AD460" s="1043">
        <f t="shared" si="177"/>
        <v>14.993646759847534</v>
      </c>
      <c r="AE460" s="1043">
        <f t="shared" si="178"/>
        <v>14.890510948905122</v>
      </c>
      <c r="AF460" s="1043">
        <f t="shared" si="179"/>
        <v>14.932885906040273</v>
      </c>
      <c r="AG460" s="1043">
        <f t="shared" si="180"/>
        <v>14.836223506743739</v>
      </c>
      <c r="AH460" s="1043">
        <f t="shared" si="181"/>
        <v>43.370165745856326</v>
      </c>
      <c r="AI460" s="1043">
        <f t="shared" si="182"/>
        <v>382.66666666666669</v>
      </c>
      <c r="AJ460" s="1043" t="str">
        <f t="shared" si="183"/>
        <v>n/a</v>
      </c>
      <c r="AK460" s="1043" t="str">
        <f t="shared" si="184"/>
        <v>n/a</v>
      </c>
      <c r="AL460" s="1043" t="str">
        <f t="shared" si="185"/>
        <v>n/a</v>
      </c>
      <c r="AM460" s="1043" t="str">
        <f t="shared" si="186"/>
        <v>n/a</v>
      </c>
      <c r="AN460" s="1043" t="str">
        <f t="shared" si="187"/>
        <v>n/a</v>
      </c>
      <c r="AO460" s="1043" t="str">
        <f t="shared" si="188"/>
        <v>n/a</v>
      </c>
      <c r="AP460" s="1043" t="str">
        <f t="shared" si="189"/>
        <v>n/a</v>
      </c>
      <c r="AQ460" s="1043" t="str">
        <f t="shared" si="190"/>
        <v>n/a</v>
      </c>
      <c r="AR460" s="1043" t="str">
        <f t="shared" si="191"/>
        <v>n/a</v>
      </c>
      <c r="AS460" s="1043" t="str">
        <f t="shared" si="192"/>
        <v>n/a</v>
      </c>
      <c r="AT460" s="1043" t="str">
        <f t="shared" si="193"/>
        <v>n/a</v>
      </c>
      <c r="AU460" s="1043" t="str">
        <f t="shared" si="194"/>
        <v>n/a</v>
      </c>
      <c r="AV460" s="1043" t="str">
        <f t="shared" si="195"/>
        <v>n/a</v>
      </c>
      <c r="AW460" s="1043" t="str">
        <f t="shared" si="196"/>
        <v>n/a</v>
      </c>
      <c r="AX460" s="1043" t="str">
        <f t="shared" si="197"/>
        <v>n/a</v>
      </c>
      <c r="AY460" s="1043">
        <f t="shared" si="198"/>
        <v>71.5153180865547</v>
      </c>
      <c r="AZ460" s="1043">
        <f t="shared" si="199"/>
        <v>137.61408967134233</v>
      </c>
    </row>
    <row r="461" spans="1:52" ht="11.25" customHeight="1" x14ac:dyDescent="0.2">
      <c r="A461" s="467" t="s">
        <v>686</v>
      </c>
      <c r="B461" s="468" t="s">
        <v>687</v>
      </c>
      <c r="C461" s="581">
        <v>7.8</v>
      </c>
      <c r="D461" s="581">
        <v>7.6</v>
      </c>
      <c r="E461" s="581">
        <v>7.15</v>
      </c>
      <c r="F461" s="483">
        <v>7</v>
      </c>
      <c r="G461" s="471">
        <v>6.85</v>
      </c>
      <c r="H461" s="474">
        <v>6.4</v>
      </c>
      <c r="I461" s="474">
        <v>5.6</v>
      </c>
      <c r="J461" s="474">
        <v>4.4000000000000004</v>
      </c>
      <c r="K461" s="474">
        <v>3.45</v>
      </c>
      <c r="L461" s="963"/>
      <c r="M461" s="474">
        <v>3</v>
      </c>
      <c r="N461" s="470">
        <v>2.08</v>
      </c>
      <c r="O461" s="963"/>
      <c r="P461" s="486">
        <v>1.5</v>
      </c>
      <c r="Q461" s="486">
        <v>0.9</v>
      </c>
      <c r="R461" s="476">
        <v>0.8</v>
      </c>
      <c r="S461" s="476">
        <v>0.5</v>
      </c>
      <c r="T461" s="476">
        <v>0.375</v>
      </c>
      <c r="U461" s="477">
        <v>0</v>
      </c>
      <c r="V461" s="477">
        <v>0</v>
      </c>
      <c r="W461" s="477">
        <v>0</v>
      </c>
      <c r="X461" s="477">
        <v>0</v>
      </c>
      <c r="Y461" s="477">
        <v>0</v>
      </c>
      <c r="Z461" s="477">
        <v>0.1875</v>
      </c>
      <c r="AA461" s="477">
        <v>0.25</v>
      </c>
      <c r="AB461" s="584">
        <f t="shared" si="175"/>
        <v>65.842500000000001</v>
      </c>
      <c r="AC461" s="1043">
        <f t="shared" si="176"/>
        <v>2.6315789473684292</v>
      </c>
      <c r="AD461" s="1043">
        <f t="shared" si="177"/>
        <v>6.2937062937062915</v>
      </c>
      <c r="AE461" s="1043">
        <f t="shared" si="178"/>
        <v>2.1428571428571574</v>
      </c>
      <c r="AF461" s="1043">
        <f t="shared" si="179"/>
        <v>2.1897810218978186</v>
      </c>
      <c r="AG461" s="1043">
        <f t="shared" si="180"/>
        <v>7.0312499999999778</v>
      </c>
      <c r="AH461" s="1043">
        <f t="shared" si="181"/>
        <v>14.285714285714302</v>
      </c>
      <c r="AI461" s="1043">
        <f t="shared" si="182"/>
        <v>27.272727272727249</v>
      </c>
      <c r="AJ461" s="1043">
        <f t="shared" si="183"/>
        <v>27.536231884057983</v>
      </c>
      <c r="AK461" s="1043">
        <f t="shared" si="184"/>
        <v>15.000000000000014</v>
      </c>
      <c r="AL461" s="1043">
        <f t="shared" si="185"/>
        <v>44.230769230769226</v>
      </c>
      <c r="AM461" s="1043">
        <f t="shared" si="186"/>
        <v>38.666666666666671</v>
      </c>
      <c r="AN461" s="1043">
        <f t="shared" si="187"/>
        <v>66.666666666666657</v>
      </c>
      <c r="AO461" s="1043">
        <f t="shared" si="188"/>
        <v>12.5</v>
      </c>
      <c r="AP461" s="1043">
        <f t="shared" si="189"/>
        <v>60.000000000000007</v>
      </c>
      <c r="AQ461" s="1043">
        <f t="shared" si="190"/>
        <v>33.333333333333329</v>
      </c>
      <c r="AR461" s="1043" t="str">
        <f t="shared" si="191"/>
        <v>n/a</v>
      </c>
      <c r="AS461" s="1043" t="str">
        <f t="shared" si="192"/>
        <v>n/a</v>
      </c>
      <c r="AT461" s="1043" t="str">
        <f t="shared" si="193"/>
        <v>n/a</v>
      </c>
      <c r="AU461" s="1043" t="str">
        <f t="shared" si="194"/>
        <v>n/a</v>
      </c>
      <c r="AV461" s="1043" t="str">
        <f t="shared" si="195"/>
        <v>n/a</v>
      </c>
      <c r="AW461" s="1043">
        <f t="shared" si="196"/>
        <v>-100</v>
      </c>
      <c r="AX461" s="1043">
        <f t="shared" si="197"/>
        <v>-25</v>
      </c>
      <c r="AY461" s="1043">
        <f t="shared" si="198"/>
        <v>13.810663690927356</v>
      </c>
      <c r="AZ461" s="1043">
        <f t="shared" si="199"/>
        <v>37.234292853910986</v>
      </c>
    </row>
    <row r="462" spans="1:52" ht="11.25" customHeight="1" x14ac:dyDescent="0.2">
      <c r="A462" s="458" t="s">
        <v>1454</v>
      </c>
      <c r="B462" s="820" t="s">
        <v>1455</v>
      </c>
      <c r="C462" s="581">
        <v>0.5</v>
      </c>
      <c r="D462" s="581">
        <v>0.44</v>
      </c>
      <c r="E462" s="581">
        <v>0.43</v>
      </c>
      <c r="F462" s="460">
        <v>0.4</v>
      </c>
      <c r="G462" s="586">
        <v>0.33999999999999997</v>
      </c>
      <c r="H462" s="581">
        <v>0.31</v>
      </c>
      <c r="I462" s="463">
        <v>0.28000000000000003</v>
      </c>
      <c r="J462" s="581">
        <v>0.26</v>
      </c>
      <c r="K462" s="581">
        <v>0.24</v>
      </c>
      <c r="L462" s="888"/>
      <c r="M462" s="463">
        <v>8.5599999999999996E-2</v>
      </c>
      <c r="N462" s="459">
        <v>0.16399999999999998</v>
      </c>
      <c r="O462" s="888"/>
      <c r="P462" s="472">
        <v>0.1353</v>
      </c>
      <c r="Q462" s="472">
        <v>0.114</v>
      </c>
      <c r="R462" s="587">
        <v>2.8500000000000001E-2</v>
      </c>
      <c r="S462" s="583">
        <v>0</v>
      </c>
      <c r="T462" s="583">
        <v>0</v>
      </c>
      <c r="U462" s="583">
        <v>0</v>
      </c>
      <c r="V462" s="583">
        <v>0</v>
      </c>
      <c r="W462" s="583">
        <v>0</v>
      </c>
      <c r="X462" s="583">
        <v>0</v>
      </c>
      <c r="Y462" s="583">
        <v>0</v>
      </c>
      <c r="Z462" s="583">
        <v>0</v>
      </c>
      <c r="AA462" s="583">
        <v>0</v>
      </c>
      <c r="AB462" s="584">
        <f t="shared" si="175"/>
        <v>3.7274000000000003</v>
      </c>
      <c r="AC462" s="1043">
        <f t="shared" si="176"/>
        <v>13.636363636363647</v>
      </c>
      <c r="AD462" s="1043">
        <f t="shared" si="177"/>
        <v>2.3255813953488413</v>
      </c>
      <c r="AE462" s="1043">
        <f t="shared" si="178"/>
        <v>7.4999999999999956</v>
      </c>
      <c r="AF462" s="1043">
        <f t="shared" si="179"/>
        <v>17.647058823529438</v>
      </c>
      <c r="AG462" s="1043">
        <f t="shared" si="180"/>
        <v>9.6774193548387011</v>
      </c>
      <c r="AH462" s="1043">
        <f t="shared" si="181"/>
        <v>10.714285714285698</v>
      </c>
      <c r="AI462" s="1043">
        <f t="shared" si="182"/>
        <v>7.6923076923077094</v>
      </c>
      <c r="AJ462" s="1043">
        <f t="shared" si="183"/>
        <v>8.3333333333333481</v>
      </c>
      <c r="AK462" s="1043">
        <f t="shared" si="184"/>
        <v>180.37383177570092</v>
      </c>
      <c r="AL462" s="1043">
        <f t="shared" si="185"/>
        <v>-47.804878048780488</v>
      </c>
      <c r="AM462" s="1043">
        <f t="shared" si="186"/>
        <v>21.212121212121193</v>
      </c>
      <c r="AN462" s="1043">
        <f t="shared" si="187"/>
        <v>18.684210526315791</v>
      </c>
      <c r="AO462" s="1043">
        <f t="shared" si="188"/>
        <v>300</v>
      </c>
      <c r="AP462" s="1043" t="str">
        <f t="shared" si="189"/>
        <v>n/a</v>
      </c>
      <c r="AQ462" s="1043" t="str">
        <f t="shared" si="190"/>
        <v>n/a</v>
      </c>
      <c r="AR462" s="1043" t="str">
        <f t="shared" si="191"/>
        <v>n/a</v>
      </c>
      <c r="AS462" s="1043" t="str">
        <f t="shared" si="192"/>
        <v>n/a</v>
      </c>
      <c r="AT462" s="1043" t="str">
        <f t="shared" si="193"/>
        <v>n/a</v>
      </c>
      <c r="AU462" s="1043" t="str">
        <f t="shared" si="194"/>
        <v>n/a</v>
      </c>
      <c r="AV462" s="1043" t="str">
        <f t="shared" si="195"/>
        <v>n/a</v>
      </c>
      <c r="AW462" s="1043" t="str">
        <f t="shared" si="196"/>
        <v>n/a</v>
      </c>
      <c r="AX462" s="1043" t="str">
        <f t="shared" si="197"/>
        <v>n/a</v>
      </c>
      <c r="AY462" s="1043">
        <f t="shared" si="198"/>
        <v>42.307048878104979</v>
      </c>
      <c r="AZ462" s="1043">
        <f t="shared" si="199"/>
        <v>92.757141771283258</v>
      </c>
    </row>
    <row r="463" spans="1:52" ht="11.25" customHeight="1" x14ac:dyDescent="0.2">
      <c r="A463" s="820" t="s">
        <v>295</v>
      </c>
      <c r="B463" s="820" t="s">
        <v>296</v>
      </c>
      <c r="C463" s="581">
        <v>1.8</v>
      </c>
      <c r="D463" s="581">
        <v>1.76</v>
      </c>
      <c r="E463" s="581">
        <v>1.72</v>
      </c>
      <c r="F463" s="460">
        <v>1.68</v>
      </c>
      <c r="G463" s="454">
        <v>1.6400000000000001</v>
      </c>
      <c r="H463" s="581">
        <v>1.6</v>
      </c>
      <c r="I463" s="581">
        <v>1.56</v>
      </c>
      <c r="J463" s="581">
        <v>1.52</v>
      </c>
      <c r="K463" s="581">
        <v>1.48</v>
      </c>
      <c r="L463" s="888"/>
      <c r="M463" s="581">
        <v>1.44</v>
      </c>
      <c r="N463" s="459">
        <v>1.4</v>
      </c>
      <c r="O463" s="888"/>
      <c r="P463" s="472">
        <v>1.36</v>
      </c>
      <c r="Q463" s="472">
        <v>1.32</v>
      </c>
      <c r="R463" s="587">
        <v>1.27</v>
      </c>
      <c r="S463" s="587">
        <v>1.22</v>
      </c>
      <c r="T463" s="587">
        <v>1.18</v>
      </c>
      <c r="U463" s="587">
        <v>1.1399999999999999</v>
      </c>
      <c r="V463" s="587">
        <v>1.1000000000000001</v>
      </c>
      <c r="W463" s="587">
        <v>1.06</v>
      </c>
      <c r="X463" s="587">
        <v>1.0249999999999999</v>
      </c>
      <c r="Y463" s="587">
        <v>0.98499999999999999</v>
      </c>
      <c r="Z463" s="587">
        <v>0.94499999999999995</v>
      </c>
      <c r="AA463" s="587">
        <v>0.91500000000000004</v>
      </c>
      <c r="AB463" s="584">
        <f t="shared" si="175"/>
        <v>31.119999999999994</v>
      </c>
      <c r="AC463" s="1043">
        <f t="shared" si="176"/>
        <v>2.2727272727272707</v>
      </c>
      <c r="AD463" s="1043">
        <f t="shared" si="177"/>
        <v>2.3255813953488413</v>
      </c>
      <c r="AE463" s="1043">
        <f t="shared" si="178"/>
        <v>2.3809523809523725</v>
      </c>
      <c r="AF463" s="1043">
        <f t="shared" si="179"/>
        <v>2.4390243902438824</v>
      </c>
      <c r="AG463" s="1043">
        <f t="shared" si="180"/>
        <v>2.4999999999999911</v>
      </c>
      <c r="AH463" s="1043">
        <f t="shared" si="181"/>
        <v>2.5641025641025772</v>
      </c>
      <c r="AI463" s="1043">
        <f t="shared" si="182"/>
        <v>2.6315789473684292</v>
      </c>
      <c r="AJ463" s="1043">
        <f t="shared" si="183"/>
        <v>2.7027027027026973</v>
      </c>
      <c r="AK463" s="1043">
        <f t="shared" si="184"/>
        <v>2.7777777777777901</v>
      </c>
      <c r="AL463" s="1043">
        <f t="shared" si="185"/>
        <v>2.8571428571428692</v>
      </c>
      <c r="AM463" s="1043">
        <f t="shared" si="186"/>
        <v>2.9411764705882248</v>
      </c>
      <c r="AN463" s="1043">
        <f t="shared" si="187"/>
        <v>3.0303030303030276</v>
      </c>
      <c r="AO463" s="1043">
        <f t="shared" si="188"/>
        <v>3.937007874015741</v>
      </c>
      <c r="AP463" s="1043">
        <f t="shared" si="189"/>
        <v>4.0983606557376984</v>
      </c>
      <c r="AQ463" s="1043">
        <f t="shared" si="190"/>
        <v>3.3898305084745894</v>
      </c>
      <c r="AR463" s="1043">
        <f t="shared" si="191"/>
        <v>3.5087719298245723</v>
      </c>
      <c r="AS463" s="1043">
        <f t="shared" si="192"/>
        <v>3.6363636363636154</v>
      </c>
      <c r="AT463" s="1043">
        <f t="shared" si="193"/>
        <v>3.7735849056603765</v>
      </c>
      <c r="AU463" s="1043">
        <f t="shared" si="194"/>
        <v>3.4146341463414887</v>
      </c>
      <c r="AV463" s="1043">
        <f t="shared" si="195"/>
        <v>4.0609137055837463</v>
      </c>
      <c r="AW463" s="1043">
        <f t="shared" si="196"/>
        <v>4.2328042328042326</v>
      </c>
      <c r="AX463" s="1043">
        <f t="shared" si="197"/>
        <v>3.2786885245901454</v>
      </c>
      <c r="AY463" s="1043">
        <f t="shared" si="198"/>
        <v>3.125183177666099</v>
      </c>
      <c r="AZ463" s="1043">
        <f t="shared" si="199"/>
        <v>0.63503801710122587</v>
      </c>
    </row>
    <row r="464" spans="1:52" ht="11.25" customHeight="1" x14ac:dyDescent="0.2">
      <c r="A464" s="458" t="s">
        <v>1451</v>
      </c>
      <c r="B464" s="820" t="s">
        <v>1452</v>
      </c>
      <c r="C464" s="581">
        <v>0.88</v>
      </c>
      <c r="D464" s="581">
        <v>0.84</v>
      </c>
      <c r="E464" s="581">
        <v>0.8</v>
      </c>
      <c r="F464" s="460">
        <v>0.78</v>
      </c>
      <c r="G464" s="460">
        <v>0.7</v>
      </c>
      <c r="H464" s="581">
        <v>0.64</v>
      </c>
      <c r="I464" s="581">
        <v>0.51432</v>
      </c>
      <c r="J464" s="581">
        <v>0.40078000000000003</v>
      </c>
      <c r="K464" s="581">
        <v>0.38505999999999996</v>
      </c>
      <c r="L464" s="888"/>
      <c r="M464" s="581">
        <v>0.36934</v>
      </c>
      <c r="N464" s="585">
        <v>0.36148000000000002</v>
      </c>
      <c r="O464" s="888"/>
      <c r="P464" s="492">
        <v>0.36148000000000002</v>
      </c>
      <c r="Q464" s="492">
        <v>0.36148000000000002</v>
      </c>
      <c r="R464" s="491">
        <v>0.36148000000000002</v>
      </c>
      <c r="S464" s="491">
        <v>0.36148000000000002</v>
      </c>
      <c r="T464" s="491">
        <v>0.36148000000000002</v>
      </c>
      <c r="U464" s="491">
        <v>0.36148000000000002</v>
      </c>
      <c r="V464" s="491">
        <v>0.36148000000000002</v>
      </c>
      <c r="W464" s="583">
        <v>0.43221999999999999</v>
      </c>
      <c r="X464" s="583">
        <v>0.45579999999999998</v>
      </c>
      <c r="Y464" s="587">
        <v>0.45579999999999998</v>
      </c>
      <c r="Z464" s="587">
        <v>0.42436000000000001</v>
      </c>
      <c r="AA464" s="587">
        <v>0.40079999999999999</v>
      </c>
      <c r="AB464" s="584">
        <f t="shared" si="175"/>
        <v>11.370320000000001</v>
      </c>
      <c r="AC464" s="1043">
        <f t="shared" si="176"/>
        <v>4.7619047619047672</v>
      </c>
      <c r="AD464" s="1043">
        <f t="shared" si="177"/>
        <v>4.9999999999999822</v>
      </c>
      <c r="AE464" s="1043">
        <f t="shared" si="178"/>
        <v>2.5641025641025772</v>
      </c>
      <c r="AF464" s="1043">
        <f t="shared" si="179"/>
        <v>11.428571428571432</v>
      </c>
      <c r="AG464" s="1043">
        <f t="shared" si="180"/>
        <v>9.375</v>
      </c>
      <c r="AH464" s="1043">
        <f t="shared" si="181"/>
        <v>24.436148701197702</v>
      </c>
      <c r="AI464" s="1043">
        <f t="shared" si="182"/>
        <v>28.329756973900878</v>
      </c>
      <c r="AJ464" s="1043">
        <f t="shared" si="183"/>
        <v>4.0824806523658719</v>
      </c>
      <c r="AK464" s="1043">
        <f t="shared" si="184"/>
        <v>4.2562408620782977</v>
      </c>
      <c r="AL464" s="1043">
        <f t="shared" si="185"/>
        <v>2.1743941573530989</v>
      </c>
      <c r="AM464" s="1043">
        <f t="shared" si="186"/>
        <v>0</v>
      </c>
      <c r="AN464" s="1043">
        <f t="shared" si="187"/>
        <v>0</v>
      </c>
      <c r="AO464" s="1043">
        <f t="shared" si="188"/>
        <v>0</v>
      </c>
      <c r="AP464" s="1043">
        <f t="shared" si="189"/>
        <v>0</v>
      </c>
      <c r="AQ464" s="1043">
        <f t="shared" si="190"/>
        <v>0</v>
      </c>
      <c r="AR464" s="1043">
        <f t="shared" si="191"/>
        <v>0</v>
      </c>
      <c r="AS464" s="1043">
        <f t="shared" si="192"/>
        <v>0</v>
      </c>
      <c r="AT464" s="1043">
        <f t="shared" si="193"/>
        <v>-16.366665124242274</v>
      </c>
      <c r="AU464" s="1043">
        <f t="shared" si="194"/>
        <v>-5.1733216322948694</v>
      </c>
      <c r="AV464" s="1043">
        <f t="shared" si="195"/>
        <v>0</v>
      </c>
      <c r="AW464" s="1043">
        <f t="shared" si="196"/>
        <v>7.4088038457913008</v>
      </c>
      <c r="AX464" s="1043">
        <f t="shared" si="197"/>
        <v>5.8782435129740573</v>
      </c>
      <c r="AY464" s="1043">
        <f t="shared" si="198"/>
        <v>4.0070754865319458</v>
      </c>
      <c r="AZ464" s="1043">
        <f t="shared" si="199"/>
        <v>9.1098917067661347</v>
      </c>
    </row>
    <row r="465" spans="1:52" ht="11.25" customHeight="1" x14ac:dyDescent="0.2">
      <c r="A465" s="820" t="s">
        <v>692</v>
      </c>
      <c r="B465" s="820" t="s">
        <v>693</v>
      </c>
      <c r="C465" s="581">
        <v>1.1399999999999999</v>
      </c>
      <c r="D465" s="581">
        <v>1.0900000000000001</v>
      </c>
      <c r="E465" s="581">
        <v>1.02</v>
      </c>
      <c r="F465" s="460">
        <v>0.97</v>
      </c>
      <c r="G465" s="460">
        <v>0.9</v>
      </c>
      <c r="H465" s="581">
        <v>0.85</v>
      </c>
      <c r="I465" s="581">
        <v>0.81</v>
      </c>
      <c r="J465" s="581">
        <v>0.78500000000000003</v>
      </c>
      <c r="K465" s="581">
        <v>0.76500000000000001</v>
      </c>
      <c r="L465" s="888"/>
      <c r="M465" s="581">
        <v>0.73</v>
      </c>
      <c r="N465" s="459">
        <v>0.70499999999999996</v>
      </c>
      <c r="O465" s="888"/>
      <c r="P465" s="472">
        <v>0.68500000000000005</v>
      </c>
      <c r="Q465" s="472">
        <v>0.66500000000000004</v>
      </c>
      <c r="R465" s="583">
        <v>0.66</v>
      </c>
      <c r="S465" s="587">
        <v>0.64500000000000002</v>
      </c>
      <c r="T465" s="583">
        <v>0.64</v>
      </c>
      <c r="U465" s="587">
        <v>0.61</v>
      </c>
      <c r="V465" s="587">
        <v>0.56999999999999995</v>
      </c>
      <c r="W465" s="587">
        <v>0.53</v>
      </c>
      <c r="X465" s="587">
        <v>0.49</v>
      </c>
      <c r="Y465" s="587">
        <v>0.45</v>
      </c>
      <c r="Z465" s="587">
        <v>0.41</v>
      </c>
      <c r="AA465" s="587">
        <v>0.34545999999999999</v>
      </c>
      <c r="AB465" s="584">
        <f t="shared" si="175"/>
        <v>16.46546</v>
      </c>
      <c r="AC465" s="1043">
        <f t="shared" si="176"/>
        <v>4.5871559633027248</v>
      </c>
      <c r="AD465" s="1043">
        <f t="shared" si="177"/>
        <v>6.8627450980392135</v>
      </c>
      <c r="AE465" s="1043">
        <f t="shared" si="178"/>
        <v>5.1546391752577359</v>
      </c>
      <c r="AF465" s="1043">
        <f t="shared" si="179"/>
        <v>7.7777777777777724</v>
      </c>
      <c r="AG465" s="1043">
        <f t="shared" si="180"/>
        <v>5.8823529411764719</v>
      </c>
      <c r="AH465" s="1043">
        <f t="shared" si="181"/>
        <v>4.9382716049382713</v>
      </c>
      <c r="AI465" s="1043">
        <f t="shared" si="182"/>
        <v>3.1847133757961776</v>
      </c>
      <c r="AJ465" s="1043">
        <f t="shared" si="183"/>
        <v>2.6143790849673332</v>
      </c>
      <c r="AK465" s="1043">
        <f t="shared" si="184"/>
        <v>4.7945205479452024</v>
      </c>
      <c r="AL465" s="1043">
        <f t="shared" si="185"/>
        <v>3.5460992907801359</v>
      </c>
      <c r="AM465" s="1043">
        <f t="shared" si="186"/>
        <v>2.9197080291970767</v>
      </c>
      <c r="AN465" s="1043">
        <f t="shared" si="187"/>
        <v>3.007518796992481</v>
      </c>
      <c r="AO465" s="1043">
        <f t="shared" si="188"/>
        <v>0.7575757575757569</v>
      </c>
      <c r="AP465" s="1043">
        <f t="shared" si="189"/>
        <v>2.3255813953488413</v>
      </c>
      <c r="AQ465" s="1043">
        <f t="shared" si="190"/>
        <v>0.78125</v>
      </c>
      <c r="AR465" s="1043">
        <f t="shared" si="191"/>
        <v>4.9180327868852514</v>
      </c>
      <c r="AS465" s="1043">
        <f t="shared" si="192"/>
        <v>7.0175438596491224</v>
      </c>
      <c r="AT465" s="1043">
        <f t="shared" si="193"/>
        <v>7.5471698113207308</v>
      </c>
      <c r="AU465" s="1043">
        <f t="shared" si="194"/>
        <v>8.163265306122458</v>
      </c>
      <c r="AV465" s="1043">
        <f t="shared" si="195"/>
        <v>8.8888888888888786</v>
      </c>
      <c r="AW465" s="1043">
        <f t="shared" si="196"/>
        <v>9.7560975609756184</v>
      </c>
      <c r="AX465" s="1043">
        <f t="shared" si="197"/>
        <v>18.682336594685346</v>
      </c>
      <c r="AY465" s="1043">
        <f t="shared" si="198"/>
        <v>5.641255620346481</v>
      </c>
      <c r="AZ465" s="1043">
        <f t="shared" si="199"/>
        <v>3.8484777000664123</v>
      </c>
    </row>
    <row r="466" spans="1:52" ht="11.25" customHeight="1" x14ac:dyDescent="0.2">
      <c r="A466" s="820" t="s">
        <v>684</v>
      </c>
      <c r="B466" s="820" t="s">
        <v>685</v>
      </c>
      <c r="C466" s="581">
        <v>1.36</v>
      </c>
      <c r="D466" s="581">
        <v>1.27</v>
      </c>
      <c r="E466" s="581">
        <v>1.19</v>
      </c>
      <c r="F466" s="460">
        <v>1.1100000000000001</v>
      </c>
      <c r="G466" s="460">
        <v>1.0375000000000001</v>
      </c>
      <c r="H466" s="581">
        <v>0.97499999999999998</v>
      </c>
      <c r="I466" s="581">
        <v>0.91500000000000004</v>
      </c>
      <c r="J466" s="581">
        <v>0.85499999999999998</v>
      </c>
      <c r="K466" s="581">
        <v>0.81</v>
      </c>
      <c r="L466" s="888"/>
      <c r="M466" s="581">
        <v>0.77</v>
      </c>
      <c r="N466" s="459">
        <v>0.72</v>
      </c>
      <c r="O466" s="888"/>
      <c r="P466" s="472">
        <v>0.68</v>
      </c>
      <c r="Q466" s="472">
        <v>0.62</v>
      </c>
      <c r="R466" s="587">
        <v>0.54666499999999996</v>
      </c>
      <c r="S466" s="587">
        <v>0.50666500000000003</v>
      </c>
      <c r="T466" s="587">
        <v>0.48</v>
      </c>
      <c r="U466" s="587">
        <v>0.45333499999999999</v>
      </c>
      <c r="V466" s="587">
        <v>0.43333500000000003</v>
      </c>
      <c r="W466" s="587">
        <v>0.41333500000000001</v>
      </c>
      <c r="X466" s="587">
        <v>0.4</v>
      </c>
      <c r="Y466" s="587">
        <v>0.3911</v>
      </c>
      <c r="Z466" s="587">
        <v>0.38222</v>
      </c>
      <c r="AA466" s="587">
        <v>0.37333499999999997</v>
      </c>
      <c r="AB466" s="584">
        <f t="shared" si="175"/>
        <v>16.692489999999996</v>
      </c>
      <c r="AC466" s="1043">
        <f t="shared" si="176"/>
        <v>7.0866141732283561</v>
      </c>
      <c r="AD466" s="1043">
        <f t="shared" si="177"/>
        <v>6.7226890756302504</v>
      </c>
      <c r="AE466" s="1043">
        <f t="shared" si="178"/>
        <v>7.2072072072072002</v>
      </c>
      <c r="AF466" s="1043">
        <f t="shared" si="179"/>
        <v>6.9879518072289093</v>
      </c>
      <c r="AG466" s="1043">
        <f t="shared" si="180"/>
        <v>6.4102564102564319</v>
      </c>
      <c r="AH466" s="1043">
        <f t="shared" si="181"/>
        <v>6.5573770491803129</v>
      </c>
      <c r="AI466" s="1043">
        <f t="shared" si="182"/>
        <v>7.0175438596491224</v>
      </c>
      <c r="AJ466" s="1043">
        <f t="shared" si="183"/>
        <v>5.5555555555555358</v>
      </c>
      <c r="AK466" s="1043">
        <f t="shared" si="184"/>
        <v>5.1948051948051965</v>
      </c>
      <c r="AL466" s="1043">
        <f t="shared" si="185"/>
        <v>6.944444444444442</v>
      </c>
      <c r="AM466" s="1043">
        <f t="shared" si="186"/>
        <v>5.8823529411764497</v>
      </c>
      <c r="AN466" s="1043">
        <f t="shared" si="187"/>
        <v>9.6774193548387224</v>
      </c>
      <c r="AO466" s="1043">
        <f t="shared" si="188"/>
        <v>13.414979923719294</v>
      </c>
      <c r="AP466" s="1043">
        <f t="shared" si="189"/>
        <v>7.8947628117197688</v>
      </c>
      <c r="AQ466" s="1043">
        <f t="shared" si="190"/>
        <v>5.5552083333333391</v>
      </c>
      <c r="AR466" s="1043">
        <f t="shared" si="191"/>
        <v>5.8819636692512223</v>
      </c>
      <c r="AS466" s="1043">
        <f t="shared" si="192"/>
        <v>4.6153668639735912</v>
      </c>
      <c r="AT466" s="1043">
        <f t="shared" si="193"/>
        <v>4.838690166571924</v>
      </c>
      <c r="AU466" s="1043">
        <f t="shared" si="194"/>
        <v>3.333750000000002</v>
      </c>
      <c r="AV466" s="1043">
        <f t="shared" si="195"/>
        <v>2.2756328304781359</v>
      </c>
      <c r="AW466" s="1043">
        <f t="shared" si="196"/>
        <v>2.3232693213332656</v>
      </c>
      <c r="AX466" s="1043">
        <f t="shared" si="197"/>
        <v>2.3799000897317457</v>
      </c>
      <c r="AY466" s="1043">
        <f t="shared" si="198"/>
        <v>6.0798973219687831</v>
      </c>
      <c r="AZ466" s="1043">
        <f t="shared" si="199"/>
        <v>2.4922583908056279</v>
      </c>
    </row>
    <row r="467" spans="1:52" ht="11.25" customHeight="1" x14ac:dyDescent="0.2">
      <c r="A467" s="821" t="s">
        <v>690</v>
      </c>
      <c r="B467" s="820" t="s">
        <v>691</v>
      </c>
      <c r="C467" s="581">
        <v>1.1299999999999999</v>
      </c>
      <c r="D467" s="581">
        <v>0.98</v>
      </c>
      <c r="E467" s="581">
        <v>0.88</v>
      </c>
      <c r="F467" s="460">
        <v>0.8</v>
      </c>
      <c r="G467" s="586">
        <v>0.72</v>
      </c>
      <c r="H467" s="581">
        <v>0.64</v>
      </c>
      <c r="I467" s="581">
        <v>0.56000000000000005</v>
      </c>
      <c r="J467" s="581">
        <v>0.48</v>
      </c>
      <c r="K467" s="581">
        <v>0.42</v>
      </c>
      <c r="L467" s="888"/>
      <c r="M467" s="581">
        <v>0.375</v>
      </c>
      <c r="N467" s="459">
        <v>0.31</v>
      </c>
      <c r="O467" s="888"/>
      <c r="P467" s="472">
        <v>0.28000000000000003</v>
      </c>
      <c r="Q467" s="472">
        <v>0.255</v>
      </c>
      <c r="R467" s="587">
        <v>0.23499999999999999</v>
      </c>
      <c r="S467" s="587">
        <v>0.19625000000000001</v>
      </c>
      <c r="T467" s="587">
        <v>0.16250000000000001</v>
      </c>
      <c r="U467" s="587">
        <v>0.13250000000000001</v>
      </c>
      <c r="V467" s="587">
        <v>0.10625</v>
      </c>
      <c r="W467" s="587">
        <v>7.7499999999999999E-2</v>
      </c>
      <c r="X467" s="587">
        <v>6.25E-2</v>
      </c>
      <c r="Y467" s="583">
        <v>0.06</v>
      </c>
      <c r="Z467" s="583">
        <v>0.06</v>
      </c>
      <c r="AA467" s="583">
        <v>0.06</v>
      </c>
      <c r="AB467" s="584">
        <f t="shared" si="175"/>
        <v>8.9824999999999999</v>
      </c>
      <c r="AC467" s="1043">
        <f t="shared" si="176"/>
        <v>15.306122448979576</v>
      </c>
      <c r="AD467" s="1043">
        <f t="shared" si="177"/>
        <v>11.363636363636353</v>
      </c>
      <c r="AE467" s="1043">
        <f t="shared" si="178"/>
        <v>9.9999999999999858</v>
      </c>
      <c r="AF467" s="1043">
        <f t="shared" si="179"/>
        <v>11.111111111111116</v>
      </c>
      <c r="AG467" s="1043">
        <f t="shared" si="180"/>
        <v>12.5</v>
      </c>
      <c r="AH467" s="1043">
        <f t="shared" si="181"/>
        <v>14.285714285714279</v>
      </c>
      <c r="AI467" s="1043">
        <f t="shared" si="182"/>
        <v>16.666666666666675</v>
      </c>
      <c r="AJ467" s="1043">
        <f t="shared" si="183"/>
        <v>14.285714285714279</v>
      </c>
      <c r="AK467" s="1043">
        <f t="shared" si="184"/>
        <v>11.999999999999989</v>
      </c>
      <c r="AL467" s="1043">
        <f t="shared" si="185"/>
        <v>20.967741935483875</v>
      </c>
      <c r="AM467" s="1043">
        <f t="shared" si="186"/>
        <v>10.714285714285698</v>
      </c>
      <c r="AN467" s="1043">
        <f t="shared" si="187"/>
        <v>9.8039215686274606</v>
      </c>
      <c r="AO467" s="1043">
        <f t="shared" si="188"/>
        <v>8.5106382978723527</v>
      </c>
      <c r="AP467" s="1043">
        <f t="shared" si="189"/>
        <v>19.7452229299363</v>
      </c>
      <c r="AQ467" s="1043">
        <f t="shared" si="190"/>
        <v>20.769230769230763</v>
      </c>
      <c r="AR467" s="1043">
        <f t="shared" si="191"/>
        <v>22.641509433962259</v>
      </c>
      <c r="AS467" s="1043">
        <f t="shared" si="192"/>
        <v>24.705882352941178</v>
      </c>
      <c r="AT467" s="1043">
        <f t="shared" si="193"/>
        <v>37.096774193548377</v>
      </c>
      <c r="AU467" s="1043">
        <f t="shared" si="194"/>
        <v>24</v>
      </c>
      <c r="AV467" s="1043">
        <f t="shared" si="195"/>
        <v>4.1666666666666741</v>
      </c>
      <c r="AW467" s="1043">
        <f t="shared" si="196"/>
        <v>0</v>
      </c>
      <c r="AX467" s="1043">
        <f t="shared" si="197"/>
        <v>0</v>
      </c>
      <c r="AY467" s="1043">
        <f t="shared" si="198"/>
        <v>14.574583592017147</v>
      </c>
      <c r="AZ467" s="1043">
        <f t="shared" si="199"/>
        <v>8.5541018134265734</v>
      </c>
    </row>
    <row r="468" spans="1:52" ht="11.25" customHeight="1" x14ac:dyDescent="0.2">
      <c r="A468" s="794" t="s">
        <v>4381</v>
      </c>
      <c r="B468" s="820" t="s">
        <v>4357</v>
      </c>
      <c r="C468" s="581">
        <v>0.9</v>
      </c>
      <c r="D468" s="581">
        <v>0.82</v>
      </c>
      <c r="E468" s="460">
        <v>0.74</v>
      </c>
      <c r="F468" s="460">
        <v>0.66</v>
      </c>
      <c r="G468" s="586">
        <v>0.58000000000000007</v>
      </c>
      <c r="H468" s="460">
        <v>0.5</v>
      </c>
      <c r="I468" s="460">
        <v>0.42000000000000004</v>
      </c>
      <c r="J468" s="483">
        <v>0.4</v>
      </c>
      <c r="K468" s="483">
        <v>0.4</v>
      </c>
      <c r="L468" s="460"/>
      <c r="M468" s="460">
        <v>0.4</v>
      </c>
      <c r="N468" s="586">
        <v>0.37000000000000005</v>
      </c>
      <c r="O468" s="460"/>
      <c r="P468" s="472">
        <v>0.28000000000000003</v>
      </c>
      <c r="Q468" s="502">
        <v>7.0000000000000007E-2</v>
      </c>
      <c r="R468" s="499">
        <v>7.0000000000000007E-2</v>
      </c>
      <c r="S468" s="587">
        <v>0.28000000000000003</v>
      </c>
      <c r="T468" s="499">
        <v>0</v>
      </c>
      <c r="U468" s="499">
        <v>0</v>
      </c>
      <c r="V468" s="499">
        <v>0</v>
      </c>
      <c r="W468" s="499">
        <v>0</v>
      </c>
      <c r="X468" s="499">
        <v>0</v>
      </c>
      <c r="Y468" s="499">
        <v>0</v>
      </c>
      <c r="Z468" s="499">
        <v>0</v>
      </c>
      <c r="AA468" s="499">
        <v>0</v>
      </c>
      <c r="AB468" s="584">
        <f t="shared" si="175"/>
        <v>6.8900000000000023</v>
      </c>
      <c r="AC468" s="1043">
        <f t="shared" si="176"/>
        <v>9.7560975609756184</v>
      </c>
      <c r="AD468" s="1043">
        <f t="shared" si="177"/>
        <v>10.810810810810811</v>
      </c>
      <c r="AE468" s="1043">
        <f t="shared" si="178"/>
        <v>12.12121212121211</v>
      </c>
      <c r="AF468" s="1043">
        <f t="shared" si="179"/>
        <v>13.793103448275845</v>
      </c>
      <c r="AG468" s="1043">
        <f t="shared" si="180"/>
        <v>16.000000000000014</v>
      </c>
      <c r="AH468" s="1043">
        <f t="shared" si="181"/>
        <v>19.047619047619047</v>
      </c>
      <c r="AI468" s="1043">
        <f t="shared" si="182"/>
        <v>5.0000000000000044</v>
      </c>
      <c r="AJ468" s="1043">
        <f t="shared" si="183"/>
        <v>0</v>
      </c>
      <c r="AK468" s="1043">
        <f t="shared" si="184"/>
        <v>0</v>
      </c>
      <c r="AL468" s="1043">
        <f t="shared" si="185"/>
        <v>8.108108108108091</v>
      </c>
      <c r="AM468" s="1043">
        <f t="shared" si="186"/>
        <v>32.142857142857139</v>
      </c>
      <c r="AN468" s="1043">
        <f t="shared" si="187"/>
        <v>300</v>
      </c>
      <c r="AO468" s="1043">
        <f t="shared" si="188"/>
        <v>0</v>
      </c>
      <c r="AP468" s="1043">
        <f t="shared" si="189"/>
        <v>-75</v>
      </c>
      <c r="AQ468" s="1043" t="str">
        <f t="shared" si="190"/>
        <v>n/a</v>
      </c>
      <c r="AR468" s="1043" t="str">
        <f t="shared" si="191"/>
        <v>n/a</v>
      </c>
      <c r="AS468" s="1043" t="str">
        <f t="shared" si="192"/>
        <v>n/a</v>
      </c>
      <c r="AT468" s="1043" t="str">
        <f t="shared" si="193"/>
        <v>n/a</v>
      </c>
      <c r="AU468" s="1043" t="str">
        <f t="shared" si="194"/>
        <v>n/a</v>
      </c>
      <c r="AV468" s="1043" t="str">
        <f t="shared" si="195"/>
        <v>n/a</v>
      </c>
      <c r="AW468" s="1043" t="str">
        <f t="shared" si="196"/>
        <v>n/a</v>
      </c>
      <c r="AX468" s="1043" t="str">
        <f t="shared" si="197"/>
        <v>n/a</v>
      </c>
      <c r="AY468" s="1043">
        <f t="shared" si="198"/>
        <v>25.127129159989902</v>
      </c>
      <c r="AZ468" s="1043">
        <f t="shared" si="199"/>
        <v>82.777611406564887</v>
      </c>
    </row>
    <row r="469" spans="1:52" ht="11.25" customHeight="1" x14ac:dyDescent="0.2">
      <c r="A469" s="588" t="s">
        <v>297</v>
      </c>
      <c r="B469" s="468" t="s">
        <v>298</v>
      </c>
      <c r="C469" s="581">
        <v>2.1</v>
      </c>
      <c r="D469" s="581">
        <v>2.0699999999999998</v>
      </c>
      <c r="E469" s="581">
        <v>2.0299999999999998</v>
      </c>
      <c r="F469" s="460">
        <v>1.95</v>
      </c>
      <c r="G469" s="460">
        <v>1.8599999999999999</v>
      </c>
      <c r="H469" s="474">
        <v>1.78</v>
      </c>
      <c r="I469" s="474">
        <v>1.71</v>
      </c>
      <c r="J469" s="474">
        <v>1.65</v>
      </c>
      <c r="K469" s="474">
        <v>1.6</v>
      </c>
      <c r="L469" s="963"/>
      <c r="M469" s="474">
        <v>1.56</v>
      </c>
      <c r="N469" s="470">
        <v>1.53</v>
      </c>
      <c r="O469" s="963"/>
      <c r="P469" s="486">
        <v>1.51</v>
      </c>
      <c r="Q469" s="495">
        <v>1.5</v>
      </c>
      <c r="R469" s="476">
        <v>1.48</v>
      </c>
      <c r="S469" s="476">
        <v>1.4</v>
      </c>
      <c r="T469" s="476">
        <v>1.32</v>
      </c>
      <c r="U469" s="477">
        <v>1.3</v>
      </c>
      <c r="V469" s="476">
        <v>1.29</v>
      </c>
      <c r="W469" s="477">
        <v>1.28</v>
      </c>
      <c r="X469" s="476">
        <v>1.27</v>
      </c>
      <c r="Y469" s="477">
        <v>1.26</v>
      </c>
      <c r="Z469" s="476">
        <v>1.2450000000000001</v>
      </c>
      <c r="AA469" s="477">
        <v>1.24</v>
      </c>
      <c r="AB469" s="584">
        <f t="shared" si="175"/>
        <v>35.934999999999995</v>
      </c>
      <c r="AC469" s="1043">
        <f t="shared" si="176"/>
        <v>1.449275362318847</v>
      </c>
      <c r="AD469" s="1043">
        <f t="shared" si="177"/>
        <v>1.9704433497536922</v>
      </c>
      <c r="AE469" s="1043">
        <f t="shared" si="178"/>
        <v>4.102564102564088</v>
      </c>
      <c r="AF469" s="1043">
        <f t="shared" si="179"/>
        <v>4.8387096774193505</v>
      </c>
      <c r="AG469" s="1043">
        <f t="shared" si="180"/>
        <v>4.4943820224718989</v>
      </c>
      <c r="AH469" s="1043">
        <f t="shared" si="181"/>
        <v>4.0935672514619936</v>
      </c>
      <c r="AI469" s="1043">
        <f t="shared" si="182"/>
        <v>3.6363636363636376</v>
      </c>
      <c r="AJ469" s="1043">
        <f t="shared" si="183"/>
        <v>3.1249999999999778</v>
      </c>
      <c r="AK469" s="1043">
        <f t="shared" si="184"/>
        <v>2.5641025641025772</v>
      </c>
      <c r="AL469" s="1043">
        <f t="shared" si="185"/>
        <v>1.9607843137254832</v>
      </c>
      <c r="AM469" s="1043">
        <f t="shared" si="186"/>
        <v>1.3245033112582849</v>
      </c>
      <c r="AN469" s="1043">
        <f t="shared" si="187"/>
        <v>0.66666666666665986</v>
      </c>
      <c r="AO469" s="1043">
        <f t="shared" si="188"/>
        <v>1.3513513513513598</v>
      </c>
      <c r="AP469" s="1043">
        <f t="shared" si="189"/>
        <v>5.7142857142857162</v>
      </c>
      <c r="AQ469" s="1043">
        <f t="shared" si="190"/>
        <v>6.0606060606060552</v>
      </c>
      <c r="AR469" s="1043">
        <f t="shared" si="191"/>
        <v>1.538461538461533</v>
      </c>
      <c r="AS469" s="1043">
        <f t="shared" si="192"/>
        <v>0.77519379844961378</v>
      </c>
      <c r="AT469" s="1043">
        <f t="shared" si="193"/>
        <v>0.78125</v>
      </c>
      <c r="AU469" s="1043">
        <f t="shared" si="194"/>
        <v>0.78740157480314821</v>
      </c>
      <c r="AV469" s="1043">
        <f t="shared" si="195"/>
        <v>0.79365079365079083</v>
      </c>
      <c r="AW469" s="1043">
        <f t="shared" si="196"/>
        <v>1.2048192771084265</v>
      </c>
      <c r="AX469" s="1043">
        <f t="shared" si="197"/>
        <v>0.40322580645162365</v>
      </c>
      <c r="AY469" s="1043">
        <f t="shared" si="198"/>
        <v>2.4380276442397619</v>
      </c>
      <c r="AZ469" s="1043">
        <f t="shared" si="199"/>
        <v>1.7684482919696498</v>
      </c>
    </row>
    <row r="470" spans="1:52" ht="11.25" customHeight="1" x14ac:dyDescent="0.2">
      <c r="A470" s="821" t="s">
        <v>695</v>
      </c>
      <c r="B470" s="820" t="s">
        <v>696</v>
      </c>
      <c r="C470" s="581">
        <v>6.16</v>
      </c>
      <c r="D470" s="581">
        <v>5.67</v>
      </c>
      <c r="E470" s="581">
        <v>5.16</v>
      </c>
      <c r="F470" s="460">
        <v>4.7</v>
      </c>
      <c r="G470" s="460">
        <v>3.9</v>
      </c>
      <c r="H470" s="581">
        <v>3.5</v>
      </c>
      <c r="I470" s="581">
        <v>3.1</v>
      </c>
      <c r="J470" s="581">
        <v>2.71</v>
      </c>
      <c r="K470" s="581">
        <v>2.38</v>
      </c>
      <c r="L470" s="888"/>
      <c r="M470" s="581">
        <v>2.15</v>
      </c>
      <c r="N470" s="459">
        <v>1.9246449999999999</v>
      </c>
      <c r="O470" s="888"/>
      <c r="P470" s="472">
        <v>1.6624399999999999</v>
      </c>
      <c r="Q470" s="472">
        <v>1.5269149999999998</v>
      </c>
      <c r="R470" s="587">
        <v>1.4184950000000001</v>
      </c>
      <c r="S470" s="587">
        <v>1.33718</v>
      </c>
      <c r="T470" s="587">
        <v>1.04806</v>
      </c>
      <c r="U470" s="587">
        <v>0.91253499999999999</v>
      </c>
      <c r="V470" s="587">
        <v>0.80411500000000002</v>
      </c>
      <c r="W470" s="583">
        <v>0.7228</v>
      </c>
      <c r="X470" s="583">
        <v>0.7228</v>
      </c>
      <c r="Y470" s="583">
        <v>0.7228</v>
      </c>
      <c r="Z470" s="583">
        <v>0.7228</v>
      </c>
      <c r="AA470" s="583">
        <v>0.7228</v>
      </c>
      <c r="AB470" s="584">
        <f t="shared" si="175"/>
        <v>53.678384999999992</v>
      </c>
      <c r="AC470" s="1043">
        <f t="shared" si="176"/>
        <v>8.6419753086419693</v>
      </c>
      <c r="AD470" s="1043">
        <f t="shared" si="177"/>
        <v>9.8837209302325526</v>
      </c>
      <c r="AE470" s="1043">
        <f t="shared" si="178"/>
        <v>9.7872340425531945</v>
      </c>
      <c r="AF470" s="1043">
        <f t="shared" si="179"/>
        <v>20.512820512820529</v>
      </c>
      <c r="AG470" s="1043">
        <f t="shared" si="180"/>
        <v>11.428571428571432</v>
      </c>
      <c r="AH470" s="1043">
        <f t="shared" si="181"/>
        <v>12.903225806451601</v>
      </c>
      <c r="AI470" s="1043">
        <f t="shared" si="182"/>
        <v>14.391143911439119</v>
      </c>
      <c r="AJ470" s="1043">
        <f t="shared" si="183"/>
        <v>13.86554621848739</v>
      </c>
      <c r="AK470" s="1043">
        <f t="shared" si="184"/>
        <v>10.697674418604652</v>
      </c>
      <c r="AL470" s="1043">
        <f t="shared" si="185"/>
        <v>11.70891255270452</v>
      </c>
      <c r="AM470" s="1043">
        <f t="shared" si="186"/>
        <v>15.772298549120567</v>
      </c>
      <c r="AN470" s="1043">
        <f t="shared" si="187"/>
        <v>8.875739644970416</v>
      </c>
      <c r="AO470" s="1043">
        <f t="shared" si="188"/>
        <v>7.6433121019108041</v>
      </c>
      <c r="AP470" s="1043">
        <f t="shared" si="189"/>
        <v>6.0810810810810745</v>
      </c>
      <c r="AQ470" s="1043">
        <f t="shared" si="190"/>
        <v>27.586206896551737</v>
      </c>
      <c r="AR470" s="1043">
        <f t="shared" si="191"/>
        <v>14.851485148514843</v>
      </c>
      <c r="AS470" s="1043">
        <f t="shared" si="192"/>
        <v>13.483146067415719</v>
      </c>
      <c r="AT470" s="1043">
        <f t="shared" si="193"/>
        <v>11.250000000000004</v>
      </c>
      <c r="AU470" s="1043">
        <f t="shared" si="194"/>
        <v>0</v>
      </c>
      <c r="AV470" s="1043">
        <f t="shared" si="195"/>
        <v>0</v>
      </c>
      <c r="AW470" s="1043">
        <f t="shared" si="196"/>
        <v>0</v>
      </c>
      <c r="AX470" s="1043">
        <f t="shared" si="197"/>
        <v>0</v>
      </c>
      <c r="AY470" s="1043">
        <f t="shared" si="198"/>
        <v>10.425640664548734</v>
      </c>
      <c r="AZ470" s="1043">
        <f t="shared" si="199"/>
        <v>6.7560893885924802</v>
      </c>
    </row>
    <row r="471" spans="1:52" ht="11.25" customHeight="1" x14ac:dyDescent="0.2">
      <c r="A471" s="816" t="s">
        <v>3943</v>
      </c>
      <c r="B471" s="820" t="s">
        <v>3944</v>
      </c>
      <c r="C471" s="581">
        <v>1.08</v>
      </c>
      <c r="D471" s="581">
        <v>1.04</v>
      </c>
      <c r="E471" s="581">
        <v>1</v>
      </c>
      <c r="F471" s="460">
        <v>0.96</v>
      </c>
      <c r="G471" s="460">
        <v>0.88</v>
      </c>
      <c r="H471" s="460">
        <v>0.84</v>
      </c>
      <c r="I471" s="460">
        <v>0.8</v>
      </c>
      <c r="J471" s="463">
        <v>0</v>
      </c>
      <c r="K471" s="463">
        <v>0</v>
      </c>
      <c r="L471" s="888"/>
      <c r="M471" s="463">
        <v>0</v>
      </c>
      <c r="N471" s="585">
        <v>0</v>
      </c>
      <c r="O471" s="888"/>
      <c r="P471" s="582">
        <v>0</v>
      </c>
      <c r="Q471" s="582">
        <v>0</v>
      </c>
      <c r="R471" s="583">
        <v>0</v>
      </c>
      <c r="S471" s="583">
        <v>0</v>
      </c>
      <c r="T471" s="583">
        <v>0</v>
      </c>
      <c r="U471" s="583">
        <v>0</v>
      </c>
      <c r="V471" s="583">
        <v>0</v>
      </c>
      <c r="W471" s="583">
        <v>0</v>
      </c>
      <c r="X471" s="583">
        <v>0</v>
      </c>
      <c r="Y471" s="583">
        <v>0</v>
      </c>
      <c r="Z471" s="583">
        <v>0</v>
      </c>
      <c r="AA471" s="583">
        <v>0</v>
      </c>
      <c r="AB471" s="584">
        <f t="shared" si="175"/>
        <v>6.6</v>
      </c>
      <c r="AC471" s="1043">
        <f t="shared" si="176"/>
        <v>3.8461538461538547</v>
      </c>
      <c r="AD471" s="1043">
        <f t="shared" si="177"/>
        <v>4.0000000000000036</v>
      </c>
      <c r="AE471" s="1043">
        <f t="shared" si="178"/>
        <v>4.1666666666666741</v>
      </c>
      <c r="AF471" s="1043">
        <f t="shared" si="179"/>
        <v>9.0909090909090828</v>
      </c>
      <c r="AG471" s="1043">
        <f t="shared" si="180"/>
        <v>4.7619047619047672</v>
      </c>
      <c r="AH471" s="1043">
        <f t="shared" si="181"/>
        <v>4.9999999999999822</v>
      </c>
      <c r="AI471" s="1043" t="str">
        <f t="shared" si="182"/>
        <v>n/a</v>
      </c>
      <c r="AJ471" s="1043" t="str">
        <f t="shared" si="183"/>
        <v>n/a</v>
      </c>
      <c r="AK471" s="1043" t="str">
        <f t="shared" si="184"/>
        <v>n/a</v>
      </c>
      <c r="AL471" s="1043" t="str">
        <f t="shared" si="185"/>
        <v>n/a</v>
      </c>
      <c r="AM471" s="1043" t="str">
        <f t="shared" si="186"/>
        <v>n/a</v>
      </c>
      <c r="AN471" s="1043" t="str">
        <f t="shared" si="187"/>
        <v>n/a</v>
      </c>
      <c r="AO471" s="1043" t="str">
        <f t="shared" si="188"/>
        <v>n/a</v>
      </c>
      <c r="AP471" s="1043" t="str">
        <f t="shared" si="189"/>
        <v>n/a</v>
      </c>
      <c r="AQ471" s="1043" t="str">
        <f t="shared" si="190"/>
        <v>n/a</v>
      </c>
      <c r="AR471" s="1043" t="str">
        <f t="shared" si="191"/>
        <v>n/a</v>
      </c>
      <c r="AS471" s="1043" t="str">
        <f t="shared" si="192"/>
        <v>n/a</v>
      </c>
      <c r="AT471" s="1043" t="str">
        <f t="shared" si="193"/>
        <v>n/a</v>
      </c>
      <c r="AU471" s="1043" t="str">
        <f t="shared" si="194"/>
        <v>n/a</v>
      </c>
      <c r="AV471" s="1043" t="str">
        <f t="shared" si="195"/>
        <v>n/a</v>
      </c>
      <c r="AW471" s="1043" t="str">
        <f t="shared" si="196"/>
        <v>n/a</v>
      </c>
      <c r="AX471" s="1043" t="str">
        <f t="shared" si="197"/>
        <v>n/a</v>
      </c>
      <c r="AY471" s="1043">
        <f t="shared" si="198"/>
        <v>5.1442723942723942</v>
      </c>
      <c r="AZ471" s="1043">
        <f t="shared" si="199"/>
        <v>1.9845979331432171</v>
      </c>
    </row>
    <row r="472" spans="1:52" ht="11.25" customHeight="1" x14ac:dyDescent="0.2">
      <c r="A472" s="821" t="s">
        <v>1456</v>
      </c>
      <c r="B472" s="820" t="s">
        <v>1457</v>
      </c>
      <c r="C472" s="581">
        <v>1.5</v>
      </c>
      <c r="D472" s="581">
        <v>1.38</v>
      </c>
      <c r="E472" s="581">
        <v>1.26</v>
      </c>
      <c r="F472" s="460">
        <v>1.02</v>
      </c>
      <c r="G472" s="460">
        <v>0.86</v>
      </c>
      <c r="H472" s="581">
        <v>0.78</v>
      </c>
      <c r="I472" s="581">
        <v>0.74</v>
      </c>
      <c r="J472" s="581">
        <v>0.7</v>
      </c>
      <c r="K472" s="581">
        <v>0.64</v>
      </c>
      <c r="L472" s="888"/>
      <c r="M472" s="581">
        <v>0.56000000000000005</v>
      </c>
      <c r="N472" s="459">
        <v>0.5</v>
      </c>
      <c r="O472" s="888"/>
      <c r="P472" s="472">
        <v>0.44</v>
      </c>
      <c r="Q472" s="582">
        <v>0.4</v>
      </c>
      <c r="R472" s="587">
        <v>0.66</v>
      </c>
      <c r="S472" s="587">
        <v>0.55476999999999999</v>
      </c>
      <c r="T472" s="587">
        <v>0.43196999999999997</v>
      </c>
      <c r="U472" s="587">
        <v>0.38547999999999993</v>
      </c>
      <c r="V472" s="583">
        <v>0.34467999999999999</v>
      </c>
      <c r="W472" s="587">
        <v>0.34467999999999999</v>
      </c>
      <c r="X472" s="587">
        <v>0.18140000000000001</v>
      </c>
      <c r="Y472" s="583">
        <v>0.16492000000000001</v>
      </c>
      <c r="Z472" s="587">
        <v>0.16492000000000001</v>
      </c>
      <c r="AA472" s="587">
        <v>0.15708</v>
      </c>
      <c r="AB472" s="584">
        <f t="shared" si="175"/>
        <v>14.169900000000002</v>
      </c>
      <c r="AC472" s="1043">
        <f t="shared" si="176"/>
        <v>8.6956521739130608</v>
      </c>
      <c r="AD472" s="1043">
        <f t="shared" si="177"/>
        <v>9.5238095238095113</v>
      </c>
      <c r="AE472" s="1043">
        <f t="shared" si="178"/>
        <v>23.529411764705888</v>
      </c>
      <c r="AF472" s="1043">
        <f t="shared" si="179"/>
        <v>18.604651162790709</v>
      </c>
      <c r="AG472" s="1043">
        <f t="shared" si="180"/>
        <v>10.256410256410241</v>
      </c>
      <c r="AH472" s="1043">
        <f t="shared" si="181"/>
        <v>5.4054054054054168</v>
      </c>
      <c r="AI472" s="1043">
        <f t="shared" si="182"/>
        <v>5.7142857142857162</v>
      </c>
      <c r="AJ472" s="1043">
        <f t="shared" si="183"/>
        <v>9.375</v>
      </c>
      <c r="AK472" s="1043">
        <f t="shared" si="184"/>
        <v>14.285714285714279</v>
      </c>
      <c r="AL472" s="1043">
        <f t="shared" si="185"/>
        <v>12.000000000000011</v>
      </c>
      <c r="AM472" s="1043">
        <f t="shared" si="186"/>
        <v>13.636363636363647</v>
      </c>
      <c r="AN472" s="1043">
        <f t="shared" si="187"/>
        <v>9.9999999999999858</v>
      </c>
      <c r="AO472" s="1043">
        <f t="shared" si="188"/>
        <v>-39.393939393939391</v>
      </c>
      <c r="AP472" s="1043">
        <f t="shared" si="189"/>
        <v>18.968221064585332</v>
      </c>
      <c r="AQ472" s="1043">
        <f t="shared" si="190"/>
        <v>28.427900085654102</v>
      </c>
      <c r="AR472" s="1043">
        <f t="shared" si="191"/>
        <v>12.060288471516035</v>
      </c>
      <c r="AS472" s="1043">
        <f t="shared" si="192"/>
        <v>11.837066264361141</v>
      </c>
      <c r="AT472" s="1043">
        <f t="shared" si="193"/>
        <v>0</v>
      </c>
      <c r="AU472" s="1043">
        <f t="shared" si="194"/>
        <v>90.011025358324133</v>
      </c>
      <c r="AV472" s="1043">
        <f t="shared" si="195"/>
        <v>9.9927237448459891</v>
      </c>
      <c r="AW472" s="1043">
        <f t="shared" si="196"/>
        <v>0</v>
      </c>
      <c r="AX472" s="1043">
        <f t="shared" si="197"/>
        <v>4.991087344028533</v>
      </c>
      <c r="AY472" s="1043">
        <f t="shared" si="198"/>
        <v>12.632776221035199</v>
      </c>
      <c r="AZ472" s="1043">
        <f t="shared" si="199"/>
        <v>21.465692599755496</v>
      </c>
    </row>
    <row r="473" spans="1:52" ht="11.25" customHeight="1" x14ac:dyDescent="0.2">
      <c r="A473" s="1016" t="s">
        <v>4326</v>
      </c>
      <c r="B473" s="805" t="s">
        <v>4325</v>
      </c>
      <c r="C473" s="581">
        <v>1.59</v>
      </c>
      <c r="D473" s="581">
        <v>1.35</v>
      </c>
      <c r="E473" s="581">
        <v>1.27</v>
      </c>
      <c r="F473" s="460">
        <v>1.1599999999999999</v>
      </c>
      <c r="G473" s="460">
        <v>1.04</v>
      </c>
      <c r="H473" s="451">
        <v>0.87999999999999989</v>
      </c>
      <c r="I473" s="451">
        <v>0.54</v>
      </c>
      <c r="J473" s="452">
        <v>0</v>
      </c>
      <c r="K473" s="452">
        <v>0</v>
      </c>
      <c r="L473" s="951"/>
      <c r="M473" s="452">
        <v>0</v>
      </c>
      <c r="N473" s="453">
        <v>0</v>
      </c>
      <c r="O473" s="951"/>
      <c r="P473" s="1081">
        <v>0</v>
      </c>
      <c r="Q473" s="1081">
        <v>0</v>
      </c>
      <c r="R473" s="1174">
        <v>0</v>
      </c>
      <c r="S473" s="1174">
        <v>0</v>
      </c>
      <c r="T473" s="1174">
        <v>0</v>
      </c>
      <c r="U473" s="1174">
        <v>0</v>
      </c>
      <c r="V473" s="1174">
        <v>0</v>
      </c>
      <c r="W473" s="1174">
        <v>0</v>
      </c>
      <c r="X473" s="1174">
        <v>0</v>
      </c>
      <c r="Y473" s="1174">
        <v>0</v>
      </c>
      <c r="Z473" s="1174">
        <v>0</v>
      </c>
      <c r="AA473" s="1174">
        <v>0</v>
      </c>
      <c r="AB473" s="584">
        <f t="shared" si="175"/>
        <v>7.830000000000001</v>
      </c>
      <c r="AC473" s="1043">
        <f t="shared" si="176"/>
        <v>17.777777777777782</v>
      </c>
      <c r="AD473" s="1043">
        <f t="shared" si="177"/>
        <v>6.2992125984252079</v>
      </c>
      <c r="AE473" s="1043">
        <f t="shared" si="178"/>
        <v>9.4827586206896584</v>
      </c>
      <c r="AF473" s="1043">
        <f t="shared" si="179"/>
        <v>11.538461538461519</v>
      </c>
      <c r="AG473" s="1043">
        <f t="shared" si="180"/>
        <v>18.181818181818208</v>
      </c>
      <c r="AH473" s="1043">
        <f t="shared" si="181"/>
        <v>62.962962962962933</v>
      </c>
      <c r="AI473" s="1043" t="str">
        <f t="shared" si="182"/>
        <v>n/a</v>
      </c>
      <c r="AJ473" s="1043" t="str">
        <f t="shared" si="183"/>
        <v>n/a</v>
      </c>
      <c r="AK473" s="1043" t="str">
        <f t="shared" si="184"/>
        <v>n/a</v>
      </c>
      <c r="AL473" s="1043" t="str">
        <f t="shared" si="185"/>
        <v>n/a</v>
      </c>
      <c r="AM473" s="1043" t="str">
        <f t="shared" si="186"/>
        <v>n/a</v>
      </c>
      <c r="AN473" s="1043" t="str">
        <f t="shared" si="187"/>
        <v>n/a</v>
      </c>
      <c r="AO473" s="1043" t="str">
        <f t="shared" si="188"/>
        <v>n/a</v>
      </c>
      <c r="AP473" s="1043" t="str">
        <f t="shared" si="189"/>
        <v>n/a</v>
      </c>
      <c r="AQ473" s="1043" t="str">
        <f t="shared" si="190"/>
        <v>n/a</v>
      </c>
      <c r="AR473" s="1043" t="str">
        <f t="shared" si="191"/>
        <v>n/a</v>
      </c>
      <c r="AS473" s="1043" t="str">
        <f t="shared" si="192"/>
        <v>n/a</v>
      </c>
      <c r="AT473" s="1043" t="str">
        <f t="shared" si="193"/>
        <v>n/a</v>
      </c>
      <c r="AU473" s="1043" t="str">
        <f t="shared" si="194"/>
        <v>n/a</v>
      </c>
      <c r="AV473" s="1043" t="str">
        <f t="shared" si="195"/>
        <v>n/a</v>
      </c>
      <c r="AW473" s="1043" t="str">
        <f t="shared" si="196"/>
        <v>n/a</v>
      </c>
      <c r="AX473" s="1043" t="str">
        <f t="shared" si="197"/>
        <v>n/a</v>
      </c>
      <c r="AY473" s="1043">
        <f t="shared" si="198"/>
        <v>21.040498613355883</v>
      </c>
      <c r="AZ473" s="1043">
        <f t="shared" si="199"/>
        <v>21.059373181029773</v>
      </c>
    </row>
    <row r="474" spans="1:52" ht="11.25" customHeight="1" x14ac:dyDescent="0.2">
      <c r="A474" s="1033" t="s">
        <v>4538</v>
      </c>
      <c r="B474" s="468" t="s">
        <v>2529</v>
      </c>
      <c r="C474" s="581">
        <v>4.16</v>
      </c>
      <c r="D474" s="581">
        <v>3.76</v>
      </c>
      <c r="E474" s="581">
        <v>3.5999999999999996</v>
      </c>
      <c r="F474" s="460">
        <v>3.04</v>
      </c>
      <c r="G474" s="471">
        <v>2.44</v>
      </c>
      <c r="H474" s="496">
        <v>2.36</v>
      </c>
      <c r="I474" s="474">
        <v>2.36</v>
      </c>
      <c r="J474" s="474">
        <v>2.2199999999999998</v>
      </c>
      <c r="K474" s="474">
        <v>2.04</v>
      </c>
      <c r="L474" s="1058"/>
      <c r="M474" s="474">
        <v>1.94</v>
      </c>
      <c r="N474" s="470">
        <v>1.6600000000000001</v>
      </c>
      <c r="O474" s="1058"/>
      <c r="P474" s="1101">
        <v>1.4000000000000001</v>
      </c>
      <c r="Q474" s="1101">
        <v>1.36</v>
      </c>
      <c r="R474" s="476">
        <v>1.22</v>
      </c>
      <c r="S474" s="476">
        <v>0.96</v>
      </c>
      <c r="T474" s="476">
        <v>0.68</v>
      </c>
      <c r="U474" s="476">
        <v>0.48</v>
      </c>
      <c r="V474" s="476">
        <v>0.36000000000000004</v>
      </c>
      <c r="W474" s="476">
        <v>0.30000000000000004</v>
      </c>
      <c r="X474" s="476">
        <v>0.26</v>
      </c>
      <c r="Y474" s="497">
        <v>0.24</v>
      </c>
      <c r="Z474" s="477">
        <v>0.8</v>
      </c>
      <c r="AA474" s="497">
        <v>0.8</v>
      </c>
      <c r="AB474" s="584">
        <f t="shared" si="175"/>
        <v>38.439999999999984</v>
      </c>
      <c r="AC474" s="1043">
        <f t="shared" si="176"/>
        <v>10.638297872340431</v>
      </c>
      <c r="AD474" s="1043">
        <f t="shared" si="177"/>
        <v>4.4444444444444509</v>
      </c>
      <c r="AE474" s="1043">
        <f t="shared" si="178"/>
        <v>18.421052631578938</v>
      </c>
      <c r="AF474" s="1043">
        <f t="shared" si="179"/>
        <v>24.590163934426236</v>
      </c>
      <c r="AG474" s="1043">
        <f t="shared" si="180"/>
        <v>3.3898305084745894</v>
      </c>
      <c r="AH474" s="1043">
        <f t="shared" si="181"/>
        <v>0</v>
      </c>
      <c r="AI474" s="1043">
        <f t="shared" si="182"/>
        <v>6.3063063063063085</v>
      </c>
      <c r="AJ474" s="1043">
        <f t="shared" si="183"/>
        <v>8.8235294117646959</v>
      </c>
      <c r="AK474" s="1043">
        <f t="shared" si="184"/>
        <v>5.1546391752577359</v>
      </c>
      <c r="AL474" s="1043">
        <f t="shared" si="185"/>
        <v>16.867469879518062</v>
      </c>
      <c r="AM474" s="1043">
        <f t="shared" si="186"/>
        <v>18.571428571428573</v>
      </c>
      <c r="AN474" s="1043">
        <f t="shared" si="187"/>
        <v>2.941176470588247</v>
      </c>
      <c r="AO474" s="1043">
        <f t="shared" si="188"/>
        <v>11.475409836065587</v>
      </c>
      <c r="AP474" s="1043">
        <f t="shared" si="189"/>
        <v>27.083333333333325</v>
      </c>
      <c r="AQ474" s="1043">
        <f t="shared" si="190"/>
        <v>41.176470588235283</v>
      </c>
      <c r="AR474" s="1043">
        <f t="shared" si="191"/>
        <v>41.666666666666671</v>
      </c>
      <c r="AS474" s="1043">
        <f t="shared" si="192"/>
        <v>33.3333333333333</v>
      </c>
      <c r="AT474" s="1043">
        <f t="shared" si="193"/>
        <v>19.999999999999996</v>
      </c>
      <c r="AU474" s="1043">
        <f t="shared" si="194"/>
        <v>15.384615384615397</v>
      </c>
      <c r="AV474" s="1043">
        <f t="shared" si="195"/>
        <v>8.3333333333333481</v>
      </c>
      <c r="AW474" s="1043">
        <f t="shared" si="196"/>
        <v>-70</v>
      </c>
      <c r="AX474" s="1043">
        <f t="shared" si="197"/>
        <v>0</v>
      </c>
      <c r="AY474" s="1043">
        <f t="shared" si="198"/>
        <v>11.300068258259602</v>
      </c>
      <c r="AZ474" s="1043">
        <f t="shared" si="199"/>
        <v>21.904028852860112</v>
      </c>
    </row>
    <row r="475" spans="1:52" ht="11.25" customHeight="1" x14ac:dyDescent="0.2">
      <c r="A475" s="820" t="s">
        <v>1283</v>
      </c>
      <c r="B475" s="820" t="s">
        <v>1284</v>
      </c>
      <c r="C475" s="581">
        <v>1.75</v>
      </c>
      <c r="D475" s="581">
        <v>1.6</v>
      </c>
      <c r="E475" s="581">
        <v>1.2</v>
      </c>
      <c r="F475" s="460">
        <v>0.8</v>
      </c>
      <c r="G475" s="586">
        <v>0.57499999999999996</v>
      </c>
      <c r="H475" s="581">
        <v>0.48499999999999999</v>
      </c>
      <c r="I475" s="581">
        <v>0.42499999999999999</v>
      </c>
      <c r="J475" s="581">
        <v>0.37</v>
      </c>
      <c r="K475" s="463">
        <v>0.34</v>
      </c>
      <c r="L475" s="888"/>
      <c r="M475" s="581">
        <v>0.33</v>
      </c>
      <c r="N475" s="459">
        <v>0.3</v>
      </c>
      <c r="O475" s="888"/>
      <c r="P475" s="582">
        <v>0.26</v>
      </c>
      <c r="Q475" s="472">
        <v>0.26</v>
      </c>
      <c r="R475" s="587">
        <v>0.24</v>
      </c>
      <c r="S475" s="587">
        <v>0.22</v>
      </c>
      <c r="T475" s="587">
        <v>0.18</v>
      </c>
      <c r="U475" s="587">
        <v>0.14000000000000001</v>
      </c>
      <c r="V475" s="583">
        <v>0</v>
      </c>
      <c r="W475" s="583">
        <v>0</v>
      </c>
      <c r="X475" s="583">
        <v>0</v>
      </c>
      <c r="Y475" s="583">
        <v>0</v>
      </c>
      <c r="Z475" s="583">
        <v>0</v>
      </c>
      <c r="AA475" s="583">
        <v>0</v>
      </c>
      <c r="AB475" s="584">
        <f t="shared" si="175"/>
        <v>9.4750000000000014</v>
      </c>
      <c r="AC475" s="1043">
        <f t="shared" si="176"/>
        <v>9.375</v>
      </c>
      <c r="AD475" s="1043">
        <f t="shared" si="177"/>
        <v>33.33333333333335</v>
      </c>
      <c r="AE475" s="1043">
        <f t="shared" si="178"/>
        <v>49.999999999999979</v>
      </c>
      <c r="AF475" s="1043">
        <f t="shared" si="179"/>
        <v>39.130434782608717</v>
      </c>
      <c r="AG475" s="1043">
        <f t="shared" si="180"/>
        <v>18.556701030927837</v>
      </c>
      <c r="AH475" s="1043">
        <f t="shared" si="181"/>
        <v>14.117647058823524</v>
      </c>
      <c r="AI475" s="1043">
        <f t="shared" si="182"/>
        <v>14.864864864864868</v>
      </c>
      <c r="AJ475" s="1043">
        <f t="shared" si="183"/>
        <v>8.8235294117646959</v>
      </c>
      <c r="AK475" s="1043">
        <f t="shared" si="184"/>
        <v>3.0303030303030276</v>
      </c>
      <c r="AL475" s="1043">
        <f t="shared" si="185"/>
        <v>10.000000000000009</v>
      </c>
      <c r="AM475" s="1043">
        <f t="shared" si="186"/>
        <v>15.384615384615374</v>
      </c>
      <c r="AN475" s="1043">
        <f t="shared" si="187"/>
        <v>0</v>
      </c>
      <c r="AO475" s="1043">
        <f t="shared" si="188"/>
        <v>8.3333333333333481</v>
      </c>
      <c r="AP475" s="1043">
        <f t="shared" si="189"/>
        <v>9.0909090909090828</v>
      </c>
      <c r="AQ475" s="1043">
        <f t="shared" si="190"/>
        <v>22.222222222222232</v>
      </c>
      <c r="AR475" s="1043">
        <f t="shared" si="191"/>
        <v>28.571428571428559</v>
      </c>
      <c r="AS475" s="1043" t="str">
        <f t="shared" si="192"/>
        <v>n/a</v>
      </c>
      <c r="AT475" s="1043" t="str">
        <f t="shared" si="193"/>
        <v>n/a</v>
      </c>
      <c r="AU475" s="1043" t="str">
        <f t="shared" si="194"/>
        <v>n/a</v>
      </c>
      <c r="AV475" s="1043" t="str">
        <f t="shared" si="195"/>
        <v>n/a</v>
      </c>
      <c r="AW475" s="1043" t="str">
        <f t="shared" si="196"/>
        <v>n/a</v>
      </c>
      <c r="AX475" s="1043" t="str">
        <f t="shared" si="197"/>
        <v>n/a</v>
      </c>
      <c r="AY475" s="1043">
        <f t="shared" si="198"/>
        <v>17.802145132195914</v>
      </c>
      <c r="AZ475" s="1043">
        <f t="shared" si="199"/>
        <v>13.687270491129709</v>
      </c>
    </row>
    <row r="476" spans="1:52" ht="11.25" customHeight="1" x14ac:dyDescent="0.2">
      <c r="A476" s="467" t="s">
        <v>1443</v>
      </c>
      <c r="B476" s="820" t="s">
        <v>1444</v>
      </c>
      <c r="C476" s="581">
        <v>1.96</v>
      </c>
      <c r="D476" s="581">
        <v>1.92</v>
      </c>
      <c r="E476" s="581">
        <v>1.76</v>
      </c>
      <c r="F476" s="460">
        <v>1.2</v>
      </c>
      <c r="G476" s="460">
        <v>0.78</v>
      </c>
      <c r="H476" s="581">
        <v>0.74</v>
      </c>
      <c r="I476" s="581">
        <v>0.69</v>
      </c>
      <c r="J476" s="581">
        <v>0.63</v>
      </c>
      <c r="K476" s="581">
        <v>0.3</v>
      </c>
      <c r="L476" s="888"/>
      <c r="M476" s="463">
        <v>0</v>
      </c>
      <c r="N476" s="585">
        <v>0</v>
      </c>
      <c r="O476" s="888"/>
      <c r="P476" s="582">
        <v>0</v>
      </c>
      <c r="Q476" s="582">
        <v>0</v>
      </c>
      <c r="R476" s="583">
        <v>0</v>
      </c>
      <c r="S476" s="583">
        <v>0</v>
      </c>
      <c r="T476" s="583">
        <v>0</v>
      </c>
      <c r="U476" s="583">
        <v>0</v>
      </c>
      <c r="V476" s="583">
        <v>0</v>
      </c>
      <c r="W476" s="583">
        <v>0</v>
      </c>
      <c r="X476" s="583">
        <v>0</v>
      </c>
      <c r="Y476" s="583">
        <v>0</v>
      </c>
      <c r="Z476" s="583">
        <v>0</v>
      </c>
      <c r="AA476" s="583">
        <v>0</v>
      </c>
      <c r="AB476" s="584">
        <f t="shared" si="175"/>
        <v>9.98</v>
      </c>
      <c r="AC476" s="1043">
        <f t="shared" si="176"/>
        <v>2.0833333333333259</v>
      </c>
      <c r="AD476" s="1043">
        <f t="shared" si="177"/>
        <v>9.0909090909090828</v>
      </c>
      <c r="AE476" s="1043">
        <f t="shared" si="178"/>
        <v>46.666666666666679</v>
      </c>
      <c r="AF476" s="1043">
        <f t="shared" si="179"/>
        <v>53.846153846153832</v>
      </c>
      <c r="AG476" s="1043">
        <f t="shared" si="180"/>
        <v>5.4054054054054168</v>
      </c>
      <c r="AH476" s="1043">
        <f t="shared" si="181"/>
        <v>7.2463768115942129</v>
      </c>
      <c r="AI476" s="1043">
        <f t="shared" si="182"/>
        <v>9.5238095238095113</v>
      </c>
      <c r="AJ476" s="1043">
        <f t="shared" si="183"/>
        <v>110.00000000000001</v>
      </c>
      <c r="AK476" s="1043" t="str">
        <f t="shared" si="184"/>
        <v>n/a</v>
      </c>
      <c r="AL476" s="1043" t="str">
        <f t="shared" si="185"/>
        <v>n/a</v>
      </c>
      <c r="AM476" s="1043" t="str">
        <f t="shared" si="186"/>
        <v>n/a</v>
      </c>
      <c r="AN476" s="1043" t="str">
        <f t="shared" si="187"/>
        <v>n/a</v>
      </c>
      <c r="AO476" s="1043" t="str">
        <f t="shared" si="188"/>
        <v>n/a</v>
      </c>
      <c r="AP476" s="1043" t="str">
        <f t="shared" si="189"/>
        <v>n/a</v>
      </c>
      <c r="AQ476" s="1043" t="str">
        <f t="shared" si="190"/>
        <v>n/a</v>
      </c>
      <c r="AR476" s="1043" t="str">
        <f t="shared" si="191"/>
        <v>n/a</v>
      </c>
      <c r="AS476" s="1043" t="str">
        <f t="shared" si="192"/>
        <v>n/a</v>
      </c>
      <c r="AT476" s="1043" t="str">
        <f t="shared" si="193"/>
        <v>n/a</v>
      </c>
      <c r="AU476" s="1043" t="str">
        <f t="shared" si="194"/>
        <v>n/a</v>
      </c>
      <c r="AV476" s="1043" t="str">
        <f t="shared" si="195"/>
        <v>n/a</v>
      </c>
      <c r="AW476" s="1043" t="str">
        <f t="shared" si="196"/>
        <v>n/a</v>
      </c>
      <c r="AX476" s="1043" t="str">
        <f t="shared" si="197"/>
        <v>n/a</v>
      </c>
      <c r="AY476" s="1043">
        <f t="shared" si="198"/>
        <v>30.482831834734007</v>
      </c>
      <c r="AZ476" s="1043">
        <f t="shared" si="199"/>
        <v>37.80207478565017</v>
      </c>
    </row>
    <row r="477" spans="1:52" ht="11.25" customHeight="1" x14ac:dyDescent="0.2">
      <c r="A477" s="820" t="s">
        <v>304</v>
      </c>
      <c r="B477" s="820" t="s">
        <v>305</v>
      </c>
      <c r="C477" s="581">
        <v>1.62</v>
      </c>
      <c r="D477" s="581">
        <v>1.61</v>
      </c>
      <c r="E477" s="581">
        <v>1.6</v>
      </c>
      <c r="F477" s="460">
        <v>1.52</v>
      </c>
      <c r="G477" s="460">
        <v>1.51</v>
      </c>
      <c r="H477" s="581">
        <v>1.5</v>
      </c>
      <c r="I477" s="581">
        <v>1.49</v>
      </c>
      <c r="J477" s="581">
        <v>1.48</v>
      </c>
      <c r="K477" s="581">
        <v>1.47</v>
      </c>
      <c r="L477" s="888"/>
      <c r="M477" s="581">
        <v>1.46</v>
      </c>
      <c r="N477" s="459">
        <v>1.45</v>
      </c>
      <c r="O477" s="888"/>
      <c r="P477" s="472">
        <v>1.44</v>
      </c>
      <c r="Q477" s="472">
        <v>1.41</v>
      </c>
      <c r="R477" s="587">
        <v>1.31</v>
      </c>
      <c r="S477" s="587">
        <v>0.63</v>
      </c>
      <c r="T477" s="587">
        <v>0.4</v>
      </c>
      <c r="U477" s="587">
        <v>0.3</v>
      </c>
      <c r="V477" s="587">
        <v>0.23499999999999999</v>
      </c>
      <c r="W477" s="587">
        <v>0.2</v>
      </c>
      <c r="X477" s="587">
        <v>0.19</v>
      </c>
      <c r="Y477" s="587">
        <v>0.17</v>
      </c>
      <c r="Z477" s="587">
        <v>0.15</v>
      </c>
      <c r="AA477" s="587">
        <v>0.13</v>
      </c>
      <c r="AB477" s="584">
        <f t="shared" si="175"/>
        <v>23.274999999999999</v>
      </c>
      <c r="AC477" s="1043">
        <f t="shared" si="176"/>
        <v>0.62111801242235032</v>
      </c>
      <c r="AD477" s="1043">
        <f t="shared" si="177"/>
        <v>0.62500000000000888</v>
      </c>
      <c r="AE477" s="1043">
        <f t="shared" si="178"/>
        <v>5.2631578947368363</v>
      </c>
      <c r="AF477" s="1043">
        <f t="shared" si="179"/>
        <v>0.66225165562914245</v>
      </c>
      <c r="AG477" s="1043">
        <f t="shared" si="180"/>
        <v>0.66666666666665986</v>
      </c>
      <c r="AH477" s="1043">
        <f t="shared" si="181"/>
        <v>0.67114093959732557</v>
      </c>
      <c r="AI477" s="1043">
        <f t="shared" si="182"/>
        <v>0.67567567567567988</v>
      </c>
      <c r="AJ477" s="1043">
        <f t="shared" si="183"/>
        <v>0.68027210884353817</v>
      </c>
      <c r="AK477" s="1043">
        <f t="shared" si="184"/>
        <v>0.68493150684931781</v>
      </c>
      <c r="AL477" s="1043">
        <f t="shared" si="185"/>
        <v>0.68965517241379448</v>
      </c>
      <c r="AM477" s="1043">
        <f t="shared" si="186"/>
        <v>0.69444444444444198</v>
      </c>
      <c r="AN477" s="1043">
        <f t="shared" si="187"/>
        <v>2.1276595744680771</v>
      </c>
      <c r="AO477" s="1043">
        <f t="shared" si="188"/>
        <v>7.6335877862595325</v>
      </c>
      <c r="AP477" s="1043">
        <f t="shared" si="189"/>
        <v>107.93650793650795</v>
      </c>
      <c r="AQ477" s="1043">
        <f t="shared" si="190"/>
        <v>57.499999999999993</v>
      </c>
      <c r="AR477" s="1043">
        <f t="shared" si="191"/>
        <v>33.33333333333335</v>
      </c>
      <c r="AS477" s="1043">
        <f t="shared" si="192"/>
        <v>27.659574468085111</v>
      </c>
      <c r="AT477" s="1043">
        <f t="shared" si="193"/>
        <v>17.499999999999982</v>
      </c>
      <c r="AU477" s="1043">
        <f t="shared" si="194"/>
        <v>5.2631578947368363</v>
      </c>
      <c r="AV477" s="1043">
        <f t="shared" si="195"/>
        <v>11.764705882352944</v>
      </c>
      <c r="AW477" s="1043">
        <f t="shared" si="196"/>
        <v>13.333333333333353</v>
      </c>
      <c r="AX477" s="1043">
        <f t="shared" si="197"/>
        <v>15.384615384615374</v>
      </c>
      <c r="AY477" s="1043">
        <f t="shared" si="198"/>
        <v>14.15321771231689</v>
      </c>
      <c r="AZ477" s="1043">
        <f t="shared" si="199"/>
        <v>25.267693710365855</v>
      </c>
    </row>
    <row r="478" spans="1:52" ht="11.25" customHeight="1" x14ac:dyDescent="0.2">
      <c r="A478" s="458" t="s">
        <v>702</v>
      </c>
      <c r="B478" s="820" t="s">
        <v>703</v>
      </c>
      <c r="C478" s="581">
        <v>1.52</v>
      </c>
      <c r="D478" s="581">
        <v>1.5</v>
      </c>
      <c r="E478" s="581">
        <v>1.48</v>
      </c>
      <c r="F478" s="460">
        <v>1.46</v>
      </c>
      <c r="G478" s="460">
        <v>1.44</v>
      </c>
      <c r="H478" s="581">
        <v>1.42</v>
      </c>
      <c r="I478" s="581">
        <v>1.4</v>
      </c>
      <c r="J478" s="581">
        <v>1.38</v>
      </c>
      <c r="K478" s="581">
        <v>1.2</v>
      </c>
      <c r="L478" s="888"/>
      <c r="M478" s="581">
        <v>0.8</v>
      </c>
      <c r="N478" s="459">
        <v>0.59</v>
      </c>
      <c r="O478" s="888"/>
      <c r="P478" s="472">
        <v>0.5</v>
      </c>
      <c r="Q478" s="472">
        <v>0.46</v>
      </c>
      <c r="R478" s="587">
        <v>0.44</v>
      </c>
      <c r="S478" s="587">
        <v>0.42</v>
      </c>
      <c r="T478" s="587">
        <v>0.4</v>
      </c>
      <c r="U478" s="587">
        <v>0.36</v>
      </c>
      <c r="V478" s="587">
        <v>0.32</v>
      </c>
      <c r="W478" s="587">
        <v>0.28000000000000003</v>
      </c>
      <c r="X478" s="587">
        <v>0.24</v>
      </c>
      <c r="Y478" s="587">
        <v>0.2</v>
      </c>
      <c r="Z478" s="583">
        <v>0</v>
      </c>
      <c r="AA478" s="583">
        <v>0</v>
      </c>
      <c r="AB478" s="584">
        <f t="shared" si="175"/>
        <v>17.809999999999999</v>
      </c>
      <c r="AC478" s="1043">
        <f t="shared" si="176"/>
        <v>1.3333333333333419</v>
      </c>
      <c r="AD478" s="1043">
        <f t="shared" si="177"/>
        <v>1.3513513513513598</v>
      </c>
      <c r="AE478" s="1043">
        <f t="shared" si="178"/>
        <v>1.3698630136986356</v>
      </c>
      <c r="AF478" s="1043">
        <f t="shared" si="179"/>
        <v>1.388888888888884</v>
      </c>
      <c r="AG478" s="1043">
        <f t="shared" si="180"/>
        <v>1.4084507042253502</v>
      </c>
      <c r="AH478" s="1043">
        <f t="shared" si="181"/>
        <v>1.4285714285714235</v>
      </c>
      <c r="AI478" s="1043">
        <f t="shared" si="182"/>
        <v>1.449275362318847</v>
      </c>
      <c r="AJ478" s="1043">
        <f t="shared" si="183"/>
        <v>14.999999999999991</v>
      </c>
      <c r="AK478" s="1043">
        <f t="shared" si="184"/>
        <v>49.999999999999979</v>
      </c>
      <c r="AL478" s="1043">
        <f t="shared" si="185"/>
        <v>35.593220338983066</v>
      </c>
      <c r="AM478" s="1043">
        <f t="shared" si="186"/>
        <v>17.999999999999993</v>
      </c>
      <c r="AN478" s="1043">
        <f t="shared" si="187"/>
        <v>8.6956521739130377</v>
      </c>
      <c r="AO478" s="1043">
        <f t="shared" si="188"/>
        <v>4.5454545454545414</v>
      </c>
      <c r="AP478" s="1043">
        <f t="shared" si="189"/>
        <v>4.7619047619047672</v>
      </c>
      <c r="AQ478" s="1043">
        <f t="shared" si="190"/>
        <v>4.9999999999999822</v>
      </c>
      <c r="AR478" s="1043">
        <f t="shared" si="191"/>
        <v>11.111111111111116</v>
      </c>
      <c r="AS478" s="1043">
        <f t="shared" si="192"/>
        <v>12.5</v>
      </c>
      <c r="AT478" s="1043">
        <f t="shared" si="193"/>
        <v>14.285714285714279</v>
      </c>
      <c r="AU478" s="1043">
        <f t="shared" si="194"/>
        <v>16.666666666666675</v>
      </c>
      <c r="AV478" s="1043">
        <f t="shared" si="195"/>
        <v>19.999999999999996</v>
      </c>
      <c r="AW478" s="1043" t="str">
        <f t="shared" si="196"/>
        <v>n/a</v>
      </c>
      <c r="AX478" s="1043" t="str">
        <f t="shared" si="197"/>
        <v>n/a</v>
      </c>
      <c r="AY478" s="1043">
        <f t="shared" si="198"/>
        <v>11.294472898306761</v>
      </c>
      <c r="AZ478" s="1043">
        <f t="shared" si="199"/>
        <v>12.739550616756338</v>
      </c>
    </row>
    <row r="479" spans="1:52" ht="11.25" customHeight="1" x14ac:dyDescent="0.2">
      <c r="A479" s="820" t="s">
        <v>1458</v>
      </c>
      <c r="B479" s="820" t="s">
        <v>1459</v>
      </c>
      <c r="C479" s="581">
        <v>0.79</v>
      </c>
      <c r="D479" s="581">
        <v>0.76</v>
      </c>
      <c r="E479" s="581">
        <v>0.72</v>
      </c>
      <c r="F479" s="460">
        <v>0.68</v>
      </c>
      <c r="G479" s="460">
        <v>0.64</v>
      </c>
      <c r="H479" s="581">
        <v>0.6</v>
      </c>
      <c r="I479" s="581">
        <v>0.56000000000000005</v>
      </c>
      <c r="J479" s="463">
        <v>0.52</v>
      </c>
      <c r="K479" s="581">
        <v>0.5</v>
      </c>
      <c r="L479" s="888"/>
      <c r="M479" s="581">
        <v>0.48</v>
      </c>
      <c r="N479" s="459">
        <v>0.43</v>
      </c>
      <c r="O479" s="888"/>
      <c r="P479" s="472">
        <v>0.4</v>
      </c>
      <c r="Q479" s="582">
        <v>0.39112000000000002</v>
      </c>
      <c r="R479" s="583">
        <v>0.39112000000000002</v>
      </c>
      <c r="S479" s="587">
        <v>0.37334000000000001</v>
      </c>
      <c r="T479" s="587">
        <v>0.31111</v>
      </c>
      <c r="U479" s="587">
        <v>0.23999000000000001</v>
      </c>
      <c r="V479" s="587">
        <v>0.19553999999999999</v>
      </c>
      <c r="W479" s="587">
        <v>0.16</v>
      </c>
      <c r="X479" s="587">
        <v>0.12446</v>
      </c>
      <c r="Y479" s="587">
        <v>8.8900000000000007E-2</v>
      </c>
      <c r="Z479" s="583">
        <v>7.1120000000000003E-2</v>
      </c>
      <c r="AA479" s="583">
        <v>7.1120000000000003E-2</v>
      </c>
      <c r="AB479" s="584">
        <f t="shared" si="175"/>
        <v>9.4978200000000008</v>
      </c>
      <c r="AC479" s="1043">
        <f t="shared" si="176"/>
        <v>3.9473684210526327</v>
      </c>
      <c r="AD479" s="1043">
        <f t="shared" si="177"/>
        <v>5.555555555555558</v>
      </c>
      <c r="AE479" s="1043">
        <f t="shared" si="178"/>
        <v>5.8823529411764497</v>
      </c>
      <c r="AF479" s="1043">
        <f t="shared" si="179"/>
        <v>6.25</v>
      </c>
      <c r="AG479" s="1043">
        <f t="shared" si="180"/>
        <v>6.6666666666666652</v>
      </c>
      <c r="AH479" s="1043">
        <f t="shared" si="181"/>
        <v>7.1428571428571397</v>
      </c>
      <c r="AI479" s="1043">
        <f t="shared" si="182"/>
        <v>7.6923076923077094</v>
      </c>
      <c r="AJ479" s="1043">
        <f t="shared" si="183"/>
        <v>4.0000000000000036</v>
      </c>
      <c r="AK479" s="1043">
        <f t="shared" si="184"/>
        <v>4.1666666666666741</v>
      </c>
      <c r="AL479" s="1043">
        <f t="shared" si="185"/>
        <v>11.627906976744185</v>
      </c>
      <c r="AM479" s="1043">
        <f t="shared" si="186"/>
        <v>7.4999999999999956</v>
      </c>
      <c r="AN479" s="1043">
        <f t="shared" si="187"/>
        <v>2.2704029453876062</v>
      </c>
      <c r="AO479" s="1043">
        <f t="shared" si="188"/>
        <v>0</v>
      </c>
      <c r="AP479" s="1043">
        <f t="shared" si="189"/>
        <v>4.7624149568757712</v>
      </c>
      <c r="AQ479" s="1043">
        <f t="shared" si="190"/>
        <v>20.002571437755144</v>
      </c>
      <c r="AR479" s="1043">
        <f t="shared" si="191"/>
        <v>29.634568107004444</v>
      </c>
      <c r="AS479" s="1043">
        <f t="shared" si="192"/>
        <v>22.731921857420478</v>
      </c>
      <c r="AT479" s="1043">
        <f t="shared" si="193"/>
        <v>22.212499999999991</v>
      </c>
      <c r="AU479" s="1043">
        <f t="shared" si="194"/>
        <v>28.555359151534621</v>
      </c>
      <c r="AV479" s="1043">
        <f t="shared" si="195"/>
        <v>39.999999999999993</v>
      </c>
      <c r="AW479" s="1043">
        <f t="shared" si="196"/>
        <v>25</v>
      </c>
      <c r="AX479" s="1043">
        <f t="shared" si="197"/>
        <v>0</v>
      </c>
      <c r="AY479" s="1043">
        <f t="shared" si="198"/>
        <v>12.072791841772956</v>
      </c>
      <c r="AZ479" s="1043">
        <f t="shared" si="199"/>
        <v>11.232828993063697</v>
      </c>
    </row>
    <row r="480" spans="1:52" ht="11.25" customHeight="1" x14ac:dyDescent="0.2">
      <c r="A480" s="467" t="s">
        <v>698</v>
      </c>
      <c r="B480" s="468" t="s">
        <v>699</v>
      </c>
      <c r="C480" s="581">
        <v>2.48</v>
      </c>
      <c r="D480" s="581">
        <v>2.4</v>
      </c>
      <c r="E480" s="581">
        <v>2.2999999999999998</v>
      </c>
      <c r="F480" s="460">
        <v>2.2000000000000002</v>
      </c>
      <c r="G480" s="471">
        <v>2.1</v>
      </c>
      <c r="H480" s="474">
        <v>2</v>
      </c>
      <c r="I480" s="474">
        <v>1.92</v>
      </c>
      <c r="J480" s="474">
        <v>1.6</v>
      </c>
      <c r="K480" s="474">
        <v>1.52</v>
      </c>
      <c r="L480" s="963"/>
      <c r="M480" s="474">
        <v>1.48</v>
      </c>
      <c r="N480" s="470">
        <v>1.44</v>
      </c>
      <c r="O480" s="963"/>
      <c r="P480" s="486">
        <v>1.36</v>
      </c>
      <c r="Q480" s="486">
        <v>1.34</v>
      </c>
      <c r="R480" s="476">
        <v>1.32</v>
      </c>
      <c r="S480" s="476">
        <v>1.28</v>
      </c>
      <c r="T480" s="476">
        <v>1.24</v>
      </c>
      <c r="U480" s="476">
        <v>1</v>
      </c>
      <c r="V480" s="477">
        <v>0</v>
      </c>
      <c r="W480" s="477">
        <v>0</v>
      </c>
      <c r="X480" s="477">
        <v>0</v>
      </c>
      <c r="Y480" s="477">
        <v>0</v>
      </c>
      <c r="Z480" s="477">
        <v>0</v>
      </c>
      <c r="AA480" s="477">
        <v>0</v>
      </c>
      <c r="AB480" s="584">
        <f t="shared" si="175"/>
        <v>28.98</v>
      </c>
      <c r="AC480" s="1043">
        <f t="shared" si="176"/>
        <v>3.3333333333333437</v>
      </c>
      <c r="AD480" s="1043">
        <f t="shared" si="177"/>
        <v>4.3478260869565188</v>
      </c>
      <c r="AE480" s="1043">
        <f t="shared" si="178"/>
        <v>4.5454545454545192</v>
      </c>
      <c r="AF480" s="1043">
        <f t="shared" si="179"/>
        <v>4.7619047619047672</v>
      </c>
      <c r="AG480" s="1043">
        <f t="shared" si="180"/>
        <v>5.0000000000000044</v>
      </c>
      <c r="AH480" s="1043">
        <f t="shared" si="181"/>
        <v>4.1666666666666741</v>
      </c>
      <c r="AI480" s="1043">
        <f t="shared" si="182"/>
        <v>19.999999999999996</v>
      </c>
      <c r="AJ480" s="1043">
        <f t="shared" si="183"/>
        <v>5.2631578947368363</v>
      </c>
      <c r="AK480" s="1043">
        <f t="shared" si="184"/>
        <v>2.7027027027026973</v>
      </c>
      <c r="AL480" s="1043">
        <f t="shared" si="185"/>
        <v>2.7777777777777901</v>
      </c>
      <c r="AM480" s="1043">
        <f t="shared" si="186"/>
        <v>5.8823529411764497</v>
      </c>
      <c r="AN480" s="1043">
        <f t="shared" si="187"/>
        <v>1.4925373134328401</v>
      </c>
      <c r="AO480" s="1043">
        <f t="shared" si="188"/>
        <v>1.5151515151515138</v>
      </c>
      <c r="AP480" s="1043">
        <f t="shared" si="189"/>
        <v>3.125</v>
      </c>
      <c r="AQ480" s="1043">
        <f t="shared" si="190"/>
        <v>3.2258064516129004</v>
      </c>
      <c r="AR480" s="1043">
        <f t="shared" si="191"/>
        <v>24</v>
      </c>
      <c r="AS480" s="1043" t="str">
        <f t="shared" si="192"/>
        <v>n/a</v>
      </c>
      <c r="AT480" s="1043" t="str">
        <f t="shared" si="193"/>
        <v>n/a</v>
      </c>
      <c r="AU480" s="1043" t="str">
        <f t="shared" si="194"/>
        <v>n/a</v>
      </c>
      <c r="AV480" s="1043" t="str">
        <f t="shared" si="195"/>
        <v>n/a</v>
      </c>
      <c r="AW480" s="1043" t="str">
        <f t="shared" si="196"/>
        <v>n/a</v>
      </c>
      <c r="AX480" s="1043" t="str">
        <f t="shared" si="197"/>
        <v>n/a</v>
      </c>
      <c r="AY480" s="1043">
        <f t="shared" si="198"/>
        <v>6.008729499431678</v>
      </c>
      <c r="AZ480" s="1043">
        <f t="shared" si="199"/>
        <v>6.4086076864062154</v>
      </c>
    </row>
    <row r="481" spans="1:52" ht="11.25" customHeight="1" x14ac:dyDescent="0.2">
      <c r="A481" s="820" t="s">
        <v>700</v>
      </c>
      <c r="B481" s="820" t="s">
        <v>701</v>
      </c>
      <c r="C481" s="581">
        <v>1.04</v>
      </c>
      <c r="D481" s="581">
        <v>1</v>
      </c>
      <c r="E481" s="581">
        <v>0.96</v>
      </c>
      <c r="F481" s="483">
        <v>0.88</v>
      </c>
      <c r="G481" s="586">
        <v>0.86666599999999994</v>
      </c>
      <c r="H481" s="581">
        <v>0.82666666666666666</v>
      </c>
      <c r="I481" s="581">
        <v>0.82</v>
      </c>
      <c r="J481" s="581">
        <v>0.8</v>
      </c>
      <c r="K481" s="581">
        <v>0.7624266666666667</v>
      </c>
      <c r="L481" s="888"/>
      <c r="M481" s="581">
        <v>0.72727272727272718</v>
      </c>
      <c r="N481" s="459">
        <v>0.70303030303030301</v>
      </c>
      <c r="O481" s="888"/>
      <c r="P481" s="472">
        <v>0.67878787878787883</v>
      </c>
      <c r="Q481" s="472">
        <v>0.65454545454545454</v>
      </c>
      <c r="R481" s="587">
        <v>0.60606060606060608</v>
      </c>
      <c r="S481" s="587">
        <v>0.5575757575757575</v>
      </c>
      <c r="T481" s="587">
        <v>0.49696969696969689</v>
      </c>
      <c r="U481" s="587">
        <v>0.41557575757575754</v>
      </c>
      <c r="V481" s="587">
        <v>0.39242424242424234</v>
      </c>
      <c r="W481" s="587">
        <v>0.36939393939393939</v>
      </c>
      <c r="X481" s="587">
        <v>0.33863636363636362</v>
      </c>
      <c r="Y481" s="587">
        <v>0.30781818181818182</v>
      </c>
      <c r="Z481" s="587">
        <v>0.26163636363636361</v>
      </c>
      <c r="AA481" s="587">
        <v>0.21549090909090907</v>
      </c>
      <c r="AB481" s="584">
        <f t="shared" si="175"/>
        <v>14.680977515151509</v>
      </c>
      <c r="AC481" s="1043">
        <f t="shared" si="176"/>
        <v>4.0000000000000036</v>
      </c>
      <c r="AD481" s="1043">
        <f t="shared" si="177"/>
        <v>4.1666666666666741</v>
      </c>
      <c r="AE481" s="1043">
        <f t="shared" si="178"/>
        <v>9.0909090909090828</v>
      </c>
      <c r="AF481" s="1043">
        <f t="shared" si="179"/>
        <v>1.5385396450305011</v>
      </c>
      <c r="AG481" s="1043">
        <f t="shared" si="180"/>
        <v>4.8386290322580683</v>
      </c>
      <c r="AH481" s="1043">
        <f t="shared" si="181"/>
        <v>0.81300813008131634</v>
      </c>
      <c r="AI481" s="1043">
        <f t="shared" si="182"/>
        <v>2.4999999999999911</v>
      </c>
      <c r="AJ481" s="1043">
        <f t="shared" si="183"/>
        <v>4.9281242348991006</v>
      </c>
      <c r="AK481" s="1043">
        <f t="shared" si="184"/>
        <v>4.8336666666666916</v>
      </c>
      <c r="AL481" s="1043">
        <f t="shared" si="185"/>
        <v>3.4482758620689502</v>
      </c>
      <c r="AM481" s="1043">
        <f t="shared" si="186"/>
        <v>3.5714285714285587</v>
      </c>
      <c r="AN481" s="1043">
        <f t="shared" si="187"/>
        <v>3.7037037037037202</v>
      </c>
      <c r="AO481" s="1043">
        <f t="shared" si="188"/>
        <v>8.0000000000000071</v>
      </c>
      <c r="AP481" s="1043">
        <f t="shared" si="189"/>
        <v>8.6956521739130608</v>
      </c>
      <c r="AQ481" s="1043">
        <f t="shared" si="190"/>
        <v>12.195121951219523</v>
      </c>
      <c r="AR481" s="1043">
        <f t="shared" si="191"/>
        <v>19.585824704681333</v>
      </c>
      <c r="AS481" s="1043">
        <f t="shared" si="192"/>
        <v>5.8996138996139091</v>
      </c>
      <c r="AT481" s="1043">
        <f t="shared" si="193"/>
        <v>6.2346185397866849</v>
      </c>
      <c r="AU481" s="1043">
        <f t="shared" si="194"/>
        <v>9.0827740492170008</v>
      </c>
      <c r="AV481" s="1043">
        <f t="shared" si="195"/>
        <v>10.011813349084452</v>
      </c>
      <c r="AW481" s="1043">
        <f t="shared" si="196"/>
        <v>17.651146629603897</v>
      </c>
      <c r="AX481" s="1043">
        <f t="shared" si="197"/>
        <v>21.414107323658449</v>
      </c>
      <c r="AY481" s="1043">
        <f t="shared" si="198"/>
        <v>7.5547101920223163</v>
      </c>
      <c r="AZ481" s="1043">
        <f t="shared" si="199"/>
        <v>5.6802321506056561</v>
      </c>
    </row>
    <row r="482" spans="1:52" ht="11.25" customHeight="1" x14ac:dyDescent="0.2">
      <c r="A482" s="468" t="s">
        <v>302</v>
      </c>
      <c r="B482" s="468" t="s">
        <v>303</v>
      </c>
      <c r="C482" s="581">
        <v>1.9225000000000001</v>
      </c>
      <c r="D482" s="581">
        <v>1.9125000000000001</v>
      </c>
      <c r="E482" s="581">
        <v>1.9025000000000001</v>
      </c>
      <c r="F482" s="460">
        <v>1.8925000000000001</v>
      </c>
      <c r="G482" s="460">
        <v>1.8824999999999998</v>
      </c>
      <c r="H482" s="474">
        <v>1.8725000000000001</v>
      </c>
      <c r="I482" s="474">
        <v>1.855</v>
      </c>
      <c r="J482" s="474">
        <v>1.845</v>
      </c>
      <c r="K482" s="474">
        <v>1.825</v>
      </c>
      <c r="L482" s="963"/>
      <c r="M482" s="474">
        <v>1.79</v>
      </c>
      <c r="N482" s="470">
        <v>1.75</v>
      </c>
      <c r="O482" s="963"/>
      <c r="P482" s="486">
        <v>1.68</v>
      </c>
      <c r="Q482" s="486">
        <v>1.6</v>
      </c>
      <c r="R482" s="476">
        <v>1.52</v>
      </c>
      <c r="S482" s="476">
        <v>1.44</v>
      </c>
      <c r="T482" s="476">
        <v>1.39</v>
      </c>
      <c r="U482" s="476">
        <v>1.32</v>
      </c>
      <c r="V482" s="476">
        <v>1.3</v>
      </c>
      <c r="W482" s="476">
        <v>1.27</v>
      </c>
      <c r="X482" s="477">
        <v>1.26</v>
      </c>
      <c r="Y482" s="476">
        <v>1.2450000000000001</v>
      </c>
      <c r="Z482" s="476">
        <v>1.24</v>
      </c>
      <c r="AA482" s="476">
        <v>1.22</v>
      </c>
      <c r="AB482" s="584">
        <f t="shared" si="175"/>
        <v>36.935000000000002</v>
      </c>
      <c r="AC482" s="1043">
        <f t="shared" si="176"/>
        <v>0.52287581699346219</v>
      </c>
      <c r="AD482" s="1043">
        <f t="shared" si="177"/>
        <v>0.52562417871222511</v>
      </c>
      <c r="AE482" s="1043">
        <f t="shared" si="178"/>
        <v>0.52840158520475189</v>
      </c>
      <c r="AF482" s="1043">
        <f t="shared" si="179"/>
        <v>0.53120849933601111</v>
      </c>
      <c r="AG482" s="1043">
        <f t="shared" si="180"/>
        <v>0.53404539385846217</v>
      </c>
      <c r="AH482" s="1043">
        <f t="shared" si="181"/>
        <v>0.94339622641510523</v>
      </c>
      <c r="AI482" s="1043">
        <f t="shared" si="182"/>
        <v>0.54200542005420349</v>
      </c>
      <c r="AJ482" s="1043">
        <f t="shared" si="183"/>
        <v>1.0958904109588996</v>
      </c>
      <c r="AK482" s="1043">
        <f t="shared" si="184"/>
        <v>1.9553072625698276</v>
      </c>
      <c r="AL482" s="1043">
        <f t="shared" si="185"/>
        <v>2.2857142857142909</v>
      </c>
      <c r="AM482" s="1043">
        <f t="shared" si="186"/>
        <v>4.1666666666666741</v>
      </c>
      <c r="AN482" s="1043">
        <f t="shared" si="187"/>
        <v>4.9999999999999822</v>
      </c>
      <c r="AO482" s="1043">
        <f t="shared" si="188"/>
        <v>5.2631578947368363</v>
      </c>
      <c r="AP482" s="1043">
        <f t="shared" si="189"/>
        <v>5.555555555555558</v>
      </c>
      <c r="AQ482" s="1043">
        <f t="shared" si="190"/>
        <v>3.5971223021582732</v>
      </c>
      <c r="AR482" s="1043">
        <f t="shared" si="191"/>
        <v>5.3030303030302983</v>
      </c>
      <c r="AS482" s="1043">
        <f t="shared" si="192"/>
        <v>1.538461538461533</v>
      </c>
      <c r="AT482" s="1043">
        <f t="shared" si="193"/>
        <v>2.3622047244094446</v>
      </c>
      <c r="AU482" s="1043">
        <f t="shared" si="194"/>
        <v>0.79365079365079083</v>
      </c>
      <c r="AV482" s="1043">
        <f t="shared" si="195"/>
        <v>1.2048192771084265</v>
      </c>
      <c r="AW482" s="1043">
        <f t="shared" si="196"/>
        <v>0.40322580645162365</v>
      </c>
      <c r="AX482" s="1043">
        <f t="shared" si="197"/>
        <v>1.6393442622950838</v>
      </c>
      <c r="AY482" s="1043">
        <f t="shared" si="198"/>
        <v>2.1041685547428073</v>
      </c>
      <c r="AZ482" s="1043">
        <f t="shared" si="199"/>
        <v>1.8295084227750582</v>
      </c>
    </row>
    <row r="483" spans="1:52" ht="11.25" customHeight="1" x14ac:dyDescent="0.2">
      <c r="A483" s="509" t="s">
        <v>5271</v>
      </c>
      <c r="B483" s="820" t="s">
        <v>5263</v>
      </c>
      <c r="C483" s="581">
        <v>2.0625</v>
      </c>
      <c r="D483" s="581">
        <v>1.5</v>
      </c>
      <c r="E483" s="581">
        <v>1.125</v>
      </c>
      <c r="F483" s="460">
        <v>0.25</v>
      </c>
      <c r="G483" s="483">
        <v>0</v>
      </c>
      <c r="H483" s="498">
        <v>0</v>
      </c>
      <c r="I483" s="498">
        <v>0</v>
      </c>
      <c r="J483" s="498">
        <v>0</v>
      </c>
      <c r="K483" s="498">
        <v>0</v>
      </c>
      <c r="L483" s="1004"/>
      <c r="M483" s="498">
        <v>0</v>
      </c>
      <c r="N483" s="501">
        <v>0</v>
      </c>
      <c r="O483" s="1004"/>
      <c r="P483" s="985">
        <v>0</v>
      </c>
      <c r="Q483" s="985">
        <v>0</v>
      </c>
      <c r="R483" s="499">
        <v>0</v>
      </c>
      <c r="S483" s="499">
        <v>0</v>
      </c>
      <c r="T483" s="499">
        <v>0</v>
      </c>
      <c r="U483" s="499">
        <v>0</v>
      </c>
      <c r="V483" s="499">
        <v>0</v>
      </c>
      <c r="W483" s="499">
        <v>0</v>
      </c>
      <c r="X483" s="499">
        <v>0</v>
      </c>
      <c r="Y483" s="499">
        <v>0</v>
      </c>
      <c r="Z483" s="499">
        <v>0</v>
      </c>
      <c r="AA483" s="499">
        <v>0</v>
      </c>
      <c r="AB483" s="584">
        <f t="shared" si="175"/>
        <v>4.9375</v>
      </c>
      <c r="AC483" s="1043">
        <f t="shared" si="176"/>
        <v>37.5</v>
      </c>
      <c r="AD483" s="1043">
        <f t="shared" si="177"/>
        <v>33.333333333333329</v>
      </c>
      <c r="AE483" s="1043">
        <f t="shared" si="178"/>
        <v>350</v>
      </c>
      <c r="AF483" s="1043" t="str">
        <f t="shared" si="179"/>
        <v>n/a</v>
      </c>
      <c r="AG483" s="1043" t="str">
        <f t="shared" si="180"/>
        <v>n/a</v>
      </c>
      <c r="AH483" s="1043" t="str">
        <f t="shared" si="181"/>
        <v>n/a</v>
      </c>
      <c r="AI483" s="1043" t="str">
        <f t="shared" si="182"/>
        <v>n/a</v>
      </c>
      <c r="AJ483" s="1043" t="str">
        <f t="shared" si="183"/>
        <v>n/a</v>
      </c>
      <c r="AK483" s="1043" t="str">
        <f t="shared" si="184"/>
        <v>n/a</v>
      </c>
      <c r="AL483" s="1043" t="str">
        <f t="shared" si="185"/>
        <v>n/a</v>
      </c>
      <c r="AM483" s="1043" t="str">
        <f t="shared" si="186"/>
        <v>n/a</v>
      </c>
      <c r="AN483" s="1043" t="str">
        <f t="shared" si="187"/>
        <v>n/a</v>
      </c>
      <c r="AO483" s="1043" t="str">
        <f t="shared" si="188"/>
        <v>n/a</v>
      </c>
      <c r="AP483" s="1043" t="str">
        <f t="shared" si="189"/>
        <v>n/a</v>
      </c>
      <c r="AQ483" s="1043" t="str">
        <f t="shared" si="190"/>
        <v>n/a</v>
      </c>
      <c r="AR483" s="1043" t="str">
        <f t="shared" si="191"/>
        <v>n/a</v>
      </c>
      <c r="AS483" s="1043" t="str">
        <f t="shared" si="192"/>
        <v>n/a</v>
      </c>
      <c r="AT483" s="1043" t="str">
        <f t="shared" si="193"/>
        <v>n/a</v>
      </c>
      <c r="AU483" s="1043" t="str">
        <f t="shared" si="194"/>
        <v>n/a</v>
      </c>
      <c r="AV483" s="1043" t="str">
        <f t="shared" si="195"/>
        <v>n/a</v>
      </c>
      <c r="AW483" s="1043" t="str">
        <f t="shared" si="196"/>
        <v>n/a</v>
      </c>
      <c r="AX483" s="1043" t="str">
        <f t="shared" si="197"/>
        <v>n/a</v>
      </c>
      <c r="AY483" s="1043">
        <f t="shared" si="198"/>
        <v>140.27777777777777</v>
      </c>
      <c r="AZ483" s="1043">
        <f t="shared" si="199"/>
        <v>181.63672026368496</v>
      </c>
    </row>
    <row r="484" spans="1:52" ht="11.25" customHeight="1" x14ac:dyDescent="0.2">
      <c r="A484" s="1033" t="s">
        <v>4333</v>
      </c>
      <c r="B484" s="468" t="s">
        <v>4331</v>
      </c>
      <c r="C484" s="581">
        <v>1.4037500000000001</v>
      </c>
      <c r="D484" s="581">
        <v>1.2787500000000001</v>
      </c>
      <c r="E484" s="581">
        <v>1.1375</v>
      </c>
      <c r="F484" s="460">
        <v>1.0249999999999999</v>
      </c>
      <c r="G484" s="471">
        <v>0.90999999999999992</v>
      </c>
      <c r="H484" s="474">
        <v>0.83799999999999997</v>
      </c>
      <c r="I484" s="474">
        <v>0.61799999999999999</v>
      </c>
      <c r="J484" s="473">
        <v>0</v>
      </c>
      <c r="K484" s="473">
        <v>0</v>
      </c>
      <c r="L484" s="963"/>
      <c r="M484" s="473">
        <v>0</v>
      </c>
      <c r="N484" s="475">
        <v>0</v>
      </c>
      <c r="O484" s="963"/>
      <c r="P484" s="1126">
        <v>0</v>
      </c>
      <c r="Q484" s="1126">
        <v>0</v>
      </c>
      <c r="R484" s="1057">
        <v>0</v>
      </c>
      <c r="S484" s="1057">
        <v>0</v>
      </c>
      <c r="T484" s="1057">
        <v>0</v>
      </c>
      <c r="U484" s="1057">
        <v>0</v>
      </c>
      <c r="V484" s="1057">
        <v>0</v>
      </c>
      <c r="W484" s="1057">
        <v>0</v>
      </c>
      <c r="X484" s="1057">
        <v>0</v>
      </c>
      <c r="Y484" s="1057">
        <v>0</v>
      </c>
      <c r="Z484" s="1057">
        <v>0</v>
      </c>
      <c r="AA484" s="1057">
        <v>0</v>
      </c>
      <c r="AB484" s="584">
        <f t="shared" si="175"/>
        <v>7.2110000000000012</v>
      </c>
      <c r="AC484" s="1043">
        <f t="shared" si="176"/>
        <v>9.7751710654936375</v>
      </c>
      <c r="AD484" s="1043">
        <f t="shared" si="177"/>
        <v>12.417582417582418</v>
      </c>
      <c r="AE484" s="1043">
        <f t="shared" si="178"/>
        <v>10.975609756097571</v>
      </c>
      <c r="AF484" s="1043">
        <f t="shared" si="179"/>
        <v>12.637362637362637</v>
      </c>
      <c r="AG484" s="1043">
        <f t="shared" si="180"/>
        <v>8.591885441527447</v>
      </c>
      <c r="AH484" s="1043">
        <f t="shared" si="181"/>
        <v>35.59870550161812</v>
      </c>
      <c r="AI484" s="1043" t="str">
        <f t="shared" si="182"/>
        <v>n/a</v>
      </c>
      <c r="AJ484" s="1043" t="str">
        <f t="shared" si="183"/>
        <v>n/a</v>
      </c>
      <c r="AK484" s="1043" t="str">
        <f t="shared" si="184"/>
        <v>n/a</v>
      </c>
      <c r="AL484" s="1043" t="str">
        <f t="shared" si="185"/>
        <v>n/a</v>
      </c>
      <c r="AM484" s="1043" t="str">
        <f t="shared" si="186"/>
        <v>n/a</v>
      </c>
      <c r="AN484" s="1043" t="str">
        <f t="shared" si="187"/>
        <v>n/a</v>
      </c>
      <c r="AO484" s="1043" t="str">
        <f t="shared" si="188"/>
        <v>n/a</v>
      </c>
      <c r="AP484" s="1043" t="str">
        <f t="shared" si="189"/>
        <v>n/a</v>
      </c>
      <c r="AQ484" s="1043" t="str">
        <f t="shared" si="190"/>
        <v>n/a</v>
      </c>
      <c r="AR484" s="1043" t="str">
        <f t="shared" si="191"/>
        <v>n/a</v>
      </c>
      <c r="AS484" s="1043" t="str">
        <f t="shared" si="192"/>
        <v>n/a</v>
      </c>
      <c r="AT484" s="1043" t="str">
        <f t="shared" si="193"/>
        <v>n/a</v>
      </c>
      <c r="AU484" s="1043" t="str">
        <f t="shared" si="194"/>
        <v>n/a</v>
      </c>
      <c r="AV484" s="1043" t="str">
        <f t="shared" si="195"/>
        <v>n/a</v>
      </c>
      <c r="AW484" s="1043" t="str">
        <f t="shared" si="196"/>
        <v>n/a</v>
      </c>
      <c r="AX484" s="1043" t="str">
        <f t="shared" si="197"/>
        <v>n/a</v>
      </c>
      <c r="AY484" s="1043">
        <f t="shared" si="198"/>
        <v>14.999386136613637</v>
      </c>
      <c r="AZ484" s="1043">
        <f t="shared" si="199"/>
        <v>10.208977308068743</v>
      </c>
    </row>
    <row r="485" spans="1:52" ht="11.25" customHeight="1" x14ac:dyDescent="0.2">
      <c r="A485" s="458" t="s">
        <v>1447</v>
      </c>
      <c r="B485" s="820" t="s">
        <v>1448</v>
      </c>
      <c r="C485" s="581">
        <v>2.8</v>
      </c>
      <c r="D485" s="581">
        <v>2.2400000000000002</v>
      </c>
      <c r="E485" s="581">
        <v>1.8</v>
      </c>
      <c r="F485" s="460">
        <v>1.5</v>
      </c>
      <c r="G485" s="586">
        <v>1.2</v>
      </c>
      <c r="H485" s="581">
        <v>0.96</v>
      </c>
      <c r="I485" s="581">
        <v>0.76</v>
      </c>
      <c r="J485" s="581">
        <v>0.6</v>
      </c>
      <c r="K485" s="581">
        <v>0.48</v>
      </c>
      <c r="L485" s="888"/>
      <c r="M485" s="463">
        <v>0</v>
      </c>
      <c r="N485" s="585">
        <v>0</v>
      </c>
      <c r="O485" s="888"/>
      <c r="P485" s="582">
        <v>0</v>
      </c>
      <c r="Q485" s="582">
        <v>0</v>
      </c>
      <c r="R485" s="583">
        <v>0</v>
      </c>
      <c r="S485" s="583">
        <v>0</v>
      </c>
      <c r="T485" s="583">
        <v>0</v>
      </c>
      <c r="U485" s="583">
        <v>0</v>
      </c>
      <c r="V485" s="583">
        <v>0</v>
      </c>
      <c r="W485" s="583">
        <v>0</v>
      </c>
      <c r="X485" s="583">
        <v>0</v>
      </c>
      <c r="Y485" s="583">
        <v>0</v>
      </c>
      <c r="Z485" s="583">
        <v>0</v>
      </c>
      <c r="AA485" s="583">
        <v>0</v>
      </c>
      <c r="AB485" s="584">
        <f t="shared" si="175"/>
        <v>12.34</v>
      </c>
      <c r="AC485" s="1043">
        <f t="shared" si="176"/>
        <v>24.999999999999979</v>
      </c>
      <c r="AD485" s="1043">
        <f t="shared" si="177"/>
        <v>24.444444444444446</v>
      </c>
      <c r="AE485" s="1043">
        <f t="shared" si="178"/>
        <v>19.999999999999996</v>
      </c>
      <c r="AF485" s="1043">
        <f t="shared" si="179"/>
        <v>25</v>
      </c>
      <c r="AG485" s="1043">
        <f t="shared" si="180"/>
        <v>25</v>
      </c>
      <c r="AH485" s="1043">
        <f t="shared" si="181"/>
        <v>26.315789473684205</v>
      </c>
      <c r="AI485" s="1043">
        <f t="shared" si="182"/>
        <v>26.666666666666682</v>
      </c>
      <c r="AJ485" s="1043">
        <f t="shared" si="183"/>
        <v>25</v>
      </c>
      <c r="AK485" s="1043" t="str">
        <f t="shared" si="184"/>
        <v>n/a</v>
      </c>
      <c r="AL485" s="1043" t="str">
        <f t="shared" si="185"/>
        <v>n/a</v>
      </c>
      <c r="AM485" s="1043" t="str">
        <f t="shared" si="186"/>
        <v>n/a</v>
      </c>
      <c r="AN485" s="1043" t="str">
        <f t="shared" si="187"/>
        <v>n/a</v>
      </c>
      <c r="AO485" s="1043" t="str">
        <f t="shared" si="188"/>
        <v>n/a</v>
      </c>
      <c r="AP485" s="1043" t="str">
        <f t="shared" si="189"/>
        <v>n/a</v>
      </c>
      <c r="AQ485" s="1043" t="str">
        <f t="shared" si="190"/>
        <v>n/a</v>
      </c>
      <c r="AR485" s="1043" t="str">
        <f t="shared" si="191"/>
        <v>n/a</v>
      </c>
      <c r="AS485" s="1043" t="str">
        <f t="shared" si="192"/>
        <v>n/a</v>
      </c>
      <c r="AT485" s="1043" t="str">
        <f t="shared" si="193"/>
        <v>n/a</v>
      </c>
      <c r="AU485" s="1043" t="str">
        <f t="shared" si="194"/>
        <v>n/a</v>
      </c>
      <c r="AV485" s="1043" t="str">
        <f t="shared" si="195"/>
        <v>n/a</v>
      </c>
      <c r="AW485" s="1043" t="str">
        <f t="shared" si="196"/>
        <v>n/a</v>
      </c>
      <c r="AX485" s="1043" t="str">
        <f t="shared" si="197"/>
        <v>n/a</v>
      </c>
      <c r="AY485" s="1043">
        <f t="shared" si="198"/>
        <v>24.678362573099413</v>
      </c>
      <c r="AZ485" s="1043">
        <f t="shared" si="199"/>
        <v>2.0350541100941912</v>
      </c>
    </row>
    <row r="486" spans="1:52" ht="11.25" customHeight="1" x14ac:dyDescent="0.2">
      <c r="A486" s="820" t="s">
        <v>737</v>
      </c>
      <c r="B486" s="820" t="s">
        <v>738</v>
      </c>
      <c r="C486" s="581">
        <v>2.8330000000000002</v>
      </c>
      <c r="D486" s="581">
        <v>2.794</v>
      </c>
      <c r="E486" s="581">
        <v>2.7105000000000001</v>
      </c>
      <c r="F486" s="460">
        <v>2.6305000000000001</v>
      </c>
      <c r="G486" s="586">
        <v>2.5350000000000001</v>
      </c>
      <c r="H486" s="581">
        <v>2.3914999999999997</v>
      </c>
      <c r="I486" s="581">
        <v>2.2714167000000001</v>
      </c>
      <c r="J486" s="581">
        <v>2.1916253999999999</v>
      </c>
      <c r="K486" s="581">
        <v>2.1474587000000001</v>
      </c>
      <c r="L486" s="888"/>
      <c r="M486" s="581">
        <v>1.7716250000000002</v>
      </c>
      <c r="N486" s="459">
        <v>1.7366250000000003</v>
      </c>
      <c r="O486" s="888"/>
      <c r="P486" s="472">
        <v>1.72725</v>
      </c>
      <c r="Q486" s="472">
        <v>1.716</v>
      </c>
      <c r="R486" s="587">
        <v>1.7010000000000001</v>
      </c>
      <c r="S486" s="587">
        <v>1.641</v>
      </c>
      <c r="T486" s="587">
        <v>1.518</v>
      </c>
      <c r="U486" s="587">
        <v>1.395</v>
      </c>
      <c r="V486" s="587">
        <v>1.32</v>
      </c>
      <c r="W486" s="587">
        <v>1.2</v>
      </c>
      <c r="X486" s="587">
        <v>1.17</v>
      </c>
      <c r="Y486" s="587">
        <v>1.1399999999999999</v>
      </c>
      <c r="Z486" s="587">
        <v>1.1100000000000001</v>
      </c>
      <c r="AA486" s="587">
        <v>1.08</v>
      </c>
      <c r="AB486" s="584">
        <f t="shared" si="175"/>
        <v>42.731500800000013</v>
      </c>
      <c r="AC486" s="1043">
        <f t="shared" si="176"/>
        <v>1.3958482462419486</v>
      </c>
      <c r="AD486" s="1043">
        <f t="shared" si="177"/>
        <v>3.0806124331304252</v>
      </c>
      <c r="AE486" s="1043">
        <f t="shared" si="178"/>
        <v>3.0412469112336193</v>
      </c>
      <c r="AF486" s="1043">
        <f t="shared" si="179"/>
        <v>3.7672583826430017</v>
      </c>
      <c r="AG486" s="1043">
        <f t="shared" si="180"/>
        <v>6.0004181476061236</v>
      </c>
      <c r="AH486" s="1043">
        <f t="shared" si="181"/>
        <v>5.2867137940827647</v>
      </c>
      <c r="AI486" s="1043">
        <f t="shared" si="182"/>
        <v>3.6407362316571046</v>
      </c>
      <c r="AJ486" s="1043">
        <f t="shared" si="183"/>
        <v>2.0566961311060394</v>
      </c>
      <c r="AK486" s="1043">
        <f t="shared" si="184"/>
        <v>21.214066182177362</v>
      </c>
      <c r="AL486" s="1043">
        <f t="shared" si="185"/>
        <v>2.0154034405815757</v>
      </c>
      <c r="AM486" s="1043">
        <f t="shared" si="186"/>
        <v>0.54277029960922984</v>
      </c>
      <c r="AN486" s="1043">
        <f t="shared" si="187"/>
        <v>0.65559440559439519</v>
      </c>
      <c r="AO486" s="1043">
        <f t="shared" si="188"/>
        <v>0.8818342151675429</v>
      </c>
      <c r="AP486" s="1043">
        <f t="shared" si="189"/>
        <v>3.6563071297988969</v>
      </c>
      <c r="AQ486" s="1043">
        <f t="shared" si="190"/>
        <v>8.1027667984189691</v>
      </c>
      <c r="AR486" s="1043">
        <f t="shared" si="191"/>
        <v>8.8172043010752645</v>
      </c>
      <c r="AS486" s="1043">
        <f t="shared" si="192"/>
        <v>5.6818181818181879</v>
      </c>
      <c r="AT486" s="1043">
        <f t="shared" si="193"/>
        <v>10.000000000000009</v>
      </c>
      <c r="AU486" s="1043">
        <f t="shared" si="194"/>
        <v>2.5641025641025772</v>
      </c>
      <c r="AV486" s="1043">
        <f t="shared" si="195"/>
        <v>2.6315789473684292</v>
      </c>
      <c r="AW486" s="1043">
        <f t="shared" si="196"/>
        <v>2.7027027027026751</v>
      </c>
      <c r="AX486" s="1043">
        <f t="shared" si="197"/>
        <v>2.7777777777777901</v>
      </c>
      <c r="AY486" s="1043">
        <f t="shared" si="198"/>
        <v>4.568793510176997</v>
      </c>
      <c r="AZ486" s="1043">
        <f t="shared" si="199"/>
        <v>4.5264545416794739</v>
      </c>
    </row>
    <row r="487" spans="1:52" ht="11.25" customHeight="1" x14ac:dyDescent="0.2">
      <c r="A487" s="1050" t="s">
        <v>5312</v>
      </c>
      <c r="B487" s="805" t="s">
        <v>5307</v>
      </c>
      <c r="C487" s="581">
        <v>0.49</v>
      </c>
      <c r="D487" s="581">
        <v>0.37750000000000006</v>
      </c>
      <c r="E487" s="581">
        <v>0.25</v>
      </c>
      <c r="F487" s="460">
        <v>9.7500000000000003E-2</v>
      </c>
      <c r="G487" s="1113">
        <v>0</v>
      </c>
      <c r="H487" s="503">
        <v>0</v>
      </c>
      <c r="I487" s="503">
        <v>0</v>
      </c>
      <c r="J487" s="503">
        <v>0</v>
      </c>
      <c r="K487" s="503">
        <v>0</v>
      </c>
      <c r="L487" s="1046"/>
      <c r="M487" s="503">
        <v>0</v>
      </c>
      <c r="N487" s="1047">
        <v>0</v>
      </c>
      <c r="O487" s="1046"/>
      <c r="P487" s="1034">
        <v>0</v>
      </c>
      <c r="Q487" s="1034">
        <v>0</v>
      </c>
      <c r="R487" s="504">
        <v>0</v>
      </c>
      <c r="S487" s="504">
        <v>0</v>
      </c>
      <c r="T487" s="504">
        <v>0</v>
      </c>
      <c r="U487" s="504">
        <v>0</v>
      </c>
      <c r="V487" s="504">
        <v>0</v>
      </c>
      <c r="W487" s="504">
        <v>0</v>
      </c>
      <c r="X487" s="504">
        <v>0</v>
      </c>
      <c r="Y487" s="504">
        <v>0</v>
      </c>
      <c r="Z487" s="504">
        <v>0</v>
      </c>
      <c r="AA487" s="504">
        <v>0</v>
      </c>
      <c r="AB487" s="584">
        <f t="shared" si="175"/>
        <v>1.2150000000000001</v>
      </c>
      <c r="AC487" s="1043">
        <f t="shared" si="176"/>
        <v>29.801324503311232</v>
      </c>
      <c r="AD487" s="1043">
        <f t="shared" si="177"/>
        <v>51.000000000000021</v>
      </c>
      <c r="AE487" s="1043">
        <f t="shared" si="178"/>
        <v>156.41025641025638</v>
      </c>
      <c r="AF487" s="1043" t="str">
        <f t="shared" si="179"/>
        <v>n/a</v>
      </c>
      <c r="AG487" s="1043" t="str">
        <f t="shared" si="180"/>
        <v>n/a</v>
      </c>
      <c r="AH487" s="1043" t="str">
        <f t="shared" si="181"/>
        <v>n/a</v>
      </c>
      <c r="AI487" s="1043" t="str">
        <f t="shared" si="182"/>
        <v>n/a</v>
      </c>
      <c r="AJ487" s="1043" t="str">
        <f t="shared" si="183"/>
        <v>n/a</v>
      </c>
      <c r="AK487" s="1043" t="str">
        <f t="shared" si="184"/>
        <v>n/a</v>
      </c>
      <c r="AL487" s="1043" t="str">
        <f t="shared" si="185"/>
        <v>n/a</v>
      </c>
      <c r="AM487" s="1043" t="str">
        <f t="shared" si="186"/>
        <v>n/a</v>
      </c>
      <c r="AN487" s="1043" t="str">
        <f t="shared" si="187"/>
        <v>n/a</v>
      </c>
      <c r="AO487" s="1043" t="str">
        <f t="shared" si="188"/>
        <v>n/a</v>
      </c>
      <c r="AP487" s="1043" t="str">
        <f t="shared" si="189"/>
        <v>n/a</v>
      </c>
      <c r="AQ487" s="1043" t="str">
        <f t="shared" si="190"/>
        <v>n/a</v>
      </c>
      <c r="AR487" s="1043" t="str">
        <f t="shared" si="191"/>
        <v>n/a</v>
      </c>
      <c r="AS487" s="1043" t="str">
        <f t="shared" si="192"/>
        <v>n/a</v>
      </c>
      <c r="AT487" s="1043" t="str">
        <f t="shared" si="193"/>
        <v>n/a</v>
      </c>
      <c r="AU487" s="1043" t="str">
        <f t="shared" si="194"/>
        <v>n/a</v>
      </c>
      <c r="AV487" s="1043" t="str">
        <f t="shared" si="195"/>
        <v>n/a</v>
      </c>
      <c r="AW487" s="1043" t="str">
        <f t="shared" si="196"/>
        <v>n/a</v>
      </c>
      <c r="AX487" s="1043" t="str">
        <f t="shared" si="197"/>
        <v>n/a</v>
      </c>
      <c r="AY487" s="1043">
        <f t="shared" si="198"/>
        <v>79.07052697118921</v>
      </c>
      <c r="AZ487" s="1043">
        <f t="shared" si="199"/>
        <v>67.81166030252146</v>
      </c>
    </row>
    <row r="488" spans="1:52" ht="11.25" customHeight="1" x14ac:dyDescent="0.2">
      <c r="A488" s="468" t="s">
        <v>1766</v>
      </c>
      <c r="B488" s="468" t="s">
        <v>1767</v>
      </c>
      <c r="C488" s="581">
        <v>1.04</v>
      </c>
      <c r="D488" s="581">
        <v>0.96</v>
      </c>
      <c r="E488" s="581">
        <v>0.88</v>
      </c>
      <c r="F488" s="460">
        <v>0.84</v>
      </c>
      <c r="G488" s="460">
        <v>0.8</v>
      </c>
      <c r="H488" s="474">
        <v>0.71</v>
      </c>
      <c r="I488" s="474">
        <v>0.67</v>
      </c>
      <c r="J488" s="474">
        <v>0.48</v>
      </c>
      <c r="K488" s="473">
        <v>0</v>
      </c>
      <c r="L488" s="963"/>
      <c r="M488" s="473">
        <v>0</v>
      </c>
      <c r="N488" s="1172">
        <v>0</v>
      </c>
      <c r="O488" s="963"/>
      <c r="P488" s="495">
        <v>0</v>
      </c>
      <c r="Q488" s="495">
        <v>0</v>
      </c>
      <c r="R488" s="1175">
        <v>0</v>
      </c>
      <c r="S488" s="1175">
        <v>0</v>
      </c>
      <c r="T488" s="1175">
        <v>0</v>
      </c>
      <c r="U488" s="477">
        <v>0</v>
      </c>
      <c r="V488" s="1176">
        <v>0</v>
      </c>
      <c r="W488" s="477">
        <v>0</v>
      </c>
      <c r="X488" s="477">
        <v>0</v>
      </c>
      <c r="Y488" s="477">
        <v>0</v>
      </c>
      <c r="Z488" s="477">
        <v>0</v>
      </c>
      <c r="AA488" s="477">
        <v>0</v>
      </c>
      <c r="AB488" s="584">
        <f t="shared" si="175"/>
        <v>6.379999999999999</v>
      </c>
      <c r="AC488" s="1043">
        <f t="shared" si="176"/>
        <v>8.3333333333333481</v>
      </c>
      <c r="AD488" s="1043">
        <f t="shared" si="177"/>
        <v>9.0909090909090828</v>
      </c>
      <c r="AE488" s="1043">
        <f t="shared" si="178"/>
        <v>4.7619047619047672</v>
      </c>
      <c r="AF488" s="1043">
        <f t="shared" si="179"/>
        <v>4.9999999999999822</v>
      </c>
      <c r="AG488" s="1043">
        <f t="shared" si="180"/>
        <v>12.676056338028175</v>
      </c>
      <c r="AH488" s="1043">
        <f t="shared" si="181"/>
        <v>5.9701492537313383</v>
      </c>
      <c r="AI488" s="1043">
        <f t="shared" si="182"/>
        <v>39.58333333333335</v>
      </c>
      <c r="AJ488" s="1043" t="str">
        <f t="shared" si="183"/>
        <v>n/a</v>
      </c>
      <c r="AK488" s="1043" t="str">
        <f t="shared" si="184"/>
        <v>n/a</v>
      </c>
      <c r="AL488" s="1043" t="str">
        <f t="shared" si="185"/>
        <v>n/a</v>
      </c>
      <c r="AM488" s="1043" t="str">
        <f t="shared" si="186"/>
        <v>n/a</v>
      </c>
      <c r="AN488" s="1043" t="str">
        <f t="shared" si="187"/>
        <v>n/a</v>
      </c>
      <c r="AO488" s="1043" t="str">
        <f t="shared" si="188"/>
        <v>n/a</v>
      </c>
      <c r="AP488" s="1043" t="str">
        <f t="shared" si="189"/>
        <v>n/a</v>
      </c>
      <c r="AQ488" s="1043" t="str">
        <f t="shared" si="190"/>
        <v>n/a</v>
      </c>
      <c r="AR488" s="1043" t="str">
        <f t="shared" si="191"/>
        <v>n/a</v>
      </c>
      <c r="AS488" s="1043" t="str">
        <f t="shared" si="192"/>
        <v>n/a</v>
      </c>
      <c r="AT488" s="1043" t="str">
        <f t="shared" si="193"/>
        <v>n/a</v>
      </c>
      <c r="AU488" s="1043" t="str">
        <f t="shared" si="194"/>
        <v>n/a</v>
      </c>
      <c r="AV488" s="1043" t="str">
        <f t="shared" si="195"/>
        <v>n/a</v>
      </c>
      <c r="AW488" s="1043" t="str">
        <f t="shared" si="196"/>
        <v>n/a</v>
      </c>
      <c r="AX488" s="1043" t="str">
        <f t="shared" si="197"/>
        <v>n/a</v>
      </c>
      <c r="AY488" s="1043">
        <f t="shared" si="198"/>
        <v>12.20224087303429</v>
      </c>
      <c r="AZ488" s="1043">
        <f t="shared" si="199"/>
        <v>12.387274366695181</v>
      </c>
    </row>
    <row r="489" spans="1:52" ht="11.25" customHeight="1" x14ac:dyDescent="0.2">
      <c r="A489" s="458" t="s">
        <v>709</v>
      </c>
      <c r="B489" s="820" t="s">
        <v>710</v>
      </c>
      <c r="C489" s="581">
        <v>1.06</v>
      </c>
      <c r="D489" s="581">
        <v>1.02</v>
      </c>
      <c r="E489" s="581">
        <v>0.98</v>
      </c>
      <c r="F489" s="460">
        <v>0.94</v>
      </c>
      <c r="G489" s="460">
        <v>0.9</v>
      </c>
      <c r="H489" s="581">
        <v>0.86</v>
      </c>
      <c r="I489" s="581">
        <v>0.82</v>
      </c>
      <c r="J489" s="581">
        <v>0.78</v>
      </c>
      <c r="K489" s="581">
        <v>0.74</v>
      </c>
      <c r="L489" s="888" t="s">
        <v>89</v>
      </c>
      <c r="M489" s="581">
        <v>0.7</v>
      </c>
      <c r="N489" s="459">
        <v>0.66</v>
      </c>
      <c r="O489" s="888"/>
      <c r="P489" s="472">
        <v>0.62</v>
      </c>
      <c r="Q489" s="472">
        <v>0.57999999999999996</v>
      </c>
      <c r="R489" s="587">
        <v>0.54</v>
      </c>
      <c r="S489" s="587">
        <v>0.5</v>
      </c>
      <c r="T489" s="587">
        <v>0.432</v>
      </c>
      <c r="U489" s="587">
        <v>0.36</v>
      </c>
      <c r="V489" s="587">
        <v>0.32799999999999996</v>
      </c>
      <c r="W489" s="587">
        <v>0.29599999999999999</v>
      </c>
      <c r="X489" s="583">
        <v>0.28799999999999998</v>
      </c>
      <c r="Y489" s="583">
        <v>0.28799999999999998</v>
      </c>
      <c r="Z489" s="583">
        <v>0.28799999999999998</v>
      </c>
      <c r="AA489" s="583">
        <v>0.28799999999999998</v>
      </c>
      <c r="AB489" s="584">
        <f t="shared" si="175"/>
        <v>14.267999999999999</v>
      </c>
      <c r="AC489" s="1043">
        <f t="shared" si="176"/>
        <v>3.9215686274509887</v>
      </c>
      <c r="AD489" s="1043">
        <f t="shared" si="177"/>
        <v>4.081632653061229</v>
      </c>
      <c r="AE489" s="1043">
        <f t="shared" si="178"/>
        <v>4.2553191489361764</v>
      </c>
      <c r="AF489" s="1043">
        <f t="shared" si="179"/>
        <v>4.4444444444444287</v>
      </c>
      <c r="AG489" s="1043">
        <f t="shared" si="180"/>
        <v>4.6511627906976827</v>
      </c>
      <c r="AH489" s="1043">
        <f t="shared" si="181"/>
        <v>4.8780487804878092</v>
      </c>
      <c r="AI489" s="1043">
        <f t="shared" si="182"/>
        <v>5.12820512820511</v>
      </c>
      <c r="AJ489" s="1043">
        <f t="shared" si="183"/>
        <v>5.4054054054054168</v>
      </c>
      <c r="AK489" s="1043">
        <f t="shared" si="184"/>
        <v>5.7142857142857162</v>
      </c>
      <c r="AL489" s="1043">
        <f t="shared" si="185"/>
        <v>6.0606060606060552</v>
      </c>
      <c r="AM489" s="1043">
        <f t="shared" si="186"/>
        <v>6.4516129032258229</v>
      </c>
      <c r="AN489" s="1043">
        <f t="shared" si="187"/>
        <v>6.8965517241379448</v>
      </c>
      <c r="AO489" s="1043">
        <f t="shared" si="188"/>
        <v>7.4074074074073959</v>
      </c>
      <c r="AP489" s="1043">
        <f t="shared" si="189"/>
        <v>8.0000000000000071</v>
      </c>
      <c r="AQ489" s="1043">
        <f t="shared" si="190"/>
        <v>15.740740740740744</v>
      </c>
      <c r="AR489" s="1043">
        <f t="shared" si="191"/>
        <v>19.999999999999996</v>
      </c>
      <c r="AS489" s="1043">
        <f t="shared" si="192"/>
        <v>9.7560975609756184</v>
      </c>
      <c r="AT489" s="1043">
        <f t="shared" si="193"/>
        <v>10.810810810810811</v>
      </c>
      <c r="AU489" s="1043">
        <f t="shared" si="194"/>
        <v>2.7777777777777901</v>
      </c>
      <c r="AV489" s="1043">
        <f t="shared" si="195"/>
        <v>0</v>
      </c>
      <c r="AW489" s="1043">
        <f t="shared" si="196"/>
        <v>0</v>
      </c>
      <c r="AX489" s="1043">
        <f t="shared" si="197"/>
        <v>0</v>
      </c>
      <c r="AY489" s="1043">
        <f t="shared" si="198"/>
        <v>6.1991671672116704</v>
      </c>
      <c r="AZ489" s="1043">
        <f t="shared" si="199"/>
        <v>4.7327303606628535</v>
      </c>
    </row>
    <row r="490" spans="1:52" ht="11.25" customHeight="1" x14ac:dyDescent="0.2">
      <c r="A490" s="509" t="s">
        <v>4562</v>
      </c>
      <c r="B490" s="820" t="s">
        <v>4552</v>
      </c>
      <c r="C490" s="581">
        <v>0.8</v>
      </c>
      <c r="D490" s="581">
        <v>0.60329999999999995</v>
      </c>
      <c r="E490" s="581">
        <v>0.45319999999999999</v>
      </c>
      <c r="F490" s="460">
        <v>0.3468</v>
      </c>
      <c r="G490" s="460">
        <v>0.26679999999999998</v>
      </c>
      <c r="H490" s="498">
        <v>0</v>
      </c>
      <c r="I490" s="498">
        <v>0</v>
      </c>
      <c r="J490" s="498">
        <v>0</v>
      </c>
      <c r="K490" s="498">
        <v>0</v>
      </c>
      <c r="L490" s="1004"/>
      <c r="M490" s="498">
        <v>0</v>
      </c>
      <c r="N490" s="501">
        <v>0</v>
      </c>
      <c r="O490" s="1004"/>
      <c r="P490" s="985">
        <v>0</v>
      </c>
      <c r="Q490" s="985">
        <v>0</v>
      </c>
      <c r="R490" s="499">
        <v>0</v>
      </c>
      <c r="S490" s="499">
        <v>0</v>
      </c>
      <c r="T490" s="499">
        <v>0</v>
      </c>
      <c r="U490" s="499">
        <v>0</v>
      </c>
      <c r="V490" s="499">
        <v>0</v>
      </c>
      <c r="W490" s="499">
        <v>0</v>
      </c>
      <c r="X490" s="499">
        <v>0</v>
      </c>
      <c r="Y490" s="499">
        <v>0</v>
      </c>
      <c r="Z490" s="499">
        <v>0</v>
      </c>
      <c r="AA490" s="499">
        <v>0</v>
      </c>
      <c r="AB490" s="584">
        <f t="shared" si="175"/>
        <v>2.4701</v>
      </c>
      <c r="AC490" s="1043">
        <f t="shared" si="176"/>
        <v>32.60401127134098</v>
      </c>
      <c r="AD490" s="1043">
        <f t="shared" si="177"/>
        <v>33.120035304501314</v>
      </c>
      <c r="AE490" s="1043">
        <f t="shared" si="178"/>
        <v>30.680507497116484</v>
      </c>
      <c r="AF490" s="1043">
        <f t="shared" si="179"/>
        <v>29.985007496251882</v>
      </c>
      <c r="AG490" s="1043" t="str">
        <f t="shared" si="180"/>
        <v>n/a</v>
      </c>
      <c r="AH490" s="1043" t="str">
        <f t="shared" si="181"/>
        <v>n/a</v>
      </c>
      <c r="AI490" s="1043" t="str">
        <f t="shared" si="182"/>
        <v>n/a</v>
      </c>
      <c r="AJ490" s="1043" t="str">
        <f t="shared" si="183"/>
        <v>n/a</v>
      </c>
      <c r="AK490" s="1043" t="str">
        <f t="shared" si="184"/>
        <v>n/a</v>
      </c>
      <c r="AL490" s="1043" t="str">
        <f t="shared" si="185"/>
        <v>n/a</v>
      </c>
      <c r="AM490" s="1043" t="str">
        <f t="shared" si="186"/>
        <v>n/a</v>
      </c>
      <c r="AN490" s="1043" t="str">
        <f t="shared" si="187"/>
        <v>n/a</v>
      </c>
      <c r="AO490" s="1043" t="str">
        <f t="shared" si="188"/>
        <v>n/a</v>
      </c>
      <c r="AP490" s="1043" t="str">
        <f t="shared" si="189"/>
        <v>n/a</v>
      </c>
      <c r="AQ490" s="1043" t="str">
        <f t="shared" si="190"/>
        <v>n/a</v>
      </c>
      <c r="AR490" s="1043" t="str">
        <f t="shared" si="191"/>
        <v>n/a</v>
      </c>
      <c r="AS490" s="1043" t="str">
        <f t="shared" si="192"/>
        <v>n/a</v>
      </c>
      <c r="AT490" s="1043" t="str">
        <f t="shared" si="193"/>
        <v>n/a</v>
      </c>
      <c r="AU490" s="1043" t="str">
        <f t="shared" si="194"/>
        <v>n/a</v>
      </c>
      <c r="AV490" s="1043" t="str">
        <f t="shared" si="195"/>
        <v>n/a</v>
      </c>
      <c r="AW490" s="1043" t="str">
        <f t="shared" si="196"/>
        <v>n/a</v>
      </c>
      <c r="AX490" s="1043" t="str">
        <f t="shared" si="197"/>
        <v>n/a</v>
      </c>
      <c r="AY490" s="1043">
        <f t="shared" si="198"/>
        <v>31.597390392302664</v>
      </c>
      <c r="AZ490" s="1043">
        <f t="shared" si="199"/>
        <v>1.5024630854835677</v>
      </c>
    </row>
    <row r="491" spans="1:52" ht="11.25" customHeight="1" x14ac:dyDescent="0.2">
      <c r="A491" s="458" t="s">
        <v>706</v>
      </c>
      <c r="B491" s="820" t="s">
        <v>707</v>
      </c>
      <c r="C491" s="581">
        <v>1.6174999999999999</v>
      </c>
      <c r="D491" s="581">
        <v>1.5649999999999999</v>
      </c>
      <c r="E491" s="581">
        <v>1.4824999999999999</v>
      </c>
      <c r="F491" s="460">
        <v>1.3625</v>
      </c>
      <c r="G491" s="460">
        <v>1.24</v>
      </c>
      <c r="H491" s="581">
        <v>1.1274999999999999</v>
      </c>
      <c r="I491" s="581">
        <v>1.0249999999999999</v>
      </c>
      <c r="J491" s="581">
        <v>0.92500000000000004</v>
      </c>
      <c r="K491" s="581">
        <v>0.83499999999999996</v>
      </c>
      <c r="L491" s="888"/>
      <c r="M491" s="581">
        <v>0.78500000000000003</v>
      </c>
      <c r="N491" s="459">
        <v>0.75</v>
      </c>
      <c r="O491" s="888"/>
      <c r="P491" s="472">
        <v>0.72499999999999998</v>
      </c>
      <c r="Q491" s="472">
        <v>0.71</v>
      </c>
      <c r="R491" s="587">
        <v>0.69499999999999995</v>
      </c>
      <c r="S491" s="587">
        <v>0.68</v>
      </c>
      <c r="T491" s="583">
        <v>0.66500000000000004</v>
      </c>
      <c r="U491" s="583">
        <v>0.66500000000000004</v>
      </c>
      <c r="V491" s="583">
        <v>0.66500000000000004</v>
      </c>
      <c r="W491" s="583">
        <v>0.66500000000000004</v>
      </c>
      <c r="X491" s="583">
        <v>0.66500000000000004</v>
      </c>
      <c r="Y491" s="583">
        <v>0.66500000000000004</v>
      </c>
      <c r="Z491" s="583">
        <v>0.66500000000000004</v>
      </c>
      <c r="AA491" s="583">
        <v>0.66500000000000004</v>
      </c>
      <c r="AB491" s="584">
        <f t="shared" si="175"/>
        <v>20.844999999999992</v>
      </c>
      <c r="AC491" s="1043">
        <f t="shared" si="176"/>
        <v>3.3546325878594185</v>
      </c>
      <c r="AD491" s="1043">
        <f t="shared" si="177"/>
        <v>5.5649241146711548</v>
      </c>
      <c r="AE491" s="1043">
        <f t="shared" si="178"/>
        <v>8.8073394495412849</v>
      </c>
      <c r="AF491" s="1043">
        <f t="shared" si="179"/>
        <v>9.8790322580645231</v>
      </c>
      <c r="AG491" s="1043">
        <f t="shared" si="180"/>
        <v>9.9778270509977887</v>
      </c>
      <c r="AH491" s="1043">
        <f t="shared" si="181"/>
        <v>10.000000000000009</v>
      </c>
      <c r="AI491" s="1043">
        <f t="shared" si="182"/>
        <v>10.810810810810789</v>
      </c>
      <c r="AJ491" s="1043">
        <f t="shared" si="183"/>
        <v>10.778443113772473</v>
      </c>
      <c r="AK491" s="1043">
        <f t="shared" si="184"/>
        <v>6.3694267515923553</v>
      </c>
      <c r="AL491" s="1043">
        <f t="shared" si="185"/>
        <v>4.6666666666666634</v>
      </c>
      <c r="AM491" s="1043">
        <f t="shared" si="186"/>
        <v>3.4482758620689724</v>
      </c>
      <c r="AN491" s="1043">
        <f t="shared" si="187"/>
        <v>2.1126760563380254</v>
      </c>
      <c r="AO491" s="1043">
        <f t="shared" si="188"/>
        <v>2.1582733812949728</v>
      </c>
      <c r="AP491" s="1043">
        <f t="shared" si="189"/>
        <v>2.2058823529411686</v>
      </c>
      <c r="AQ491" s="1043">
        <f t="shared" si="190"/>
        <v>2.2556390977443552</v>
      </c>
      <c r="AR491" s="1043">
        <f t="shared" si="191"/>
        <v>0</v>
      </c>
      <c r="AS491" s="1043">
        <f t="shared" si="192"/>
        <v>0</v>
      </c>
      <c r="AT491" s="1043">
        <f t="shared" si="193"/>
        <v>0</v>
      </c>
      <c r="AU491" s="1043">
        <f t="shared" si="194"/>
        <v>0</v>
      </c>
      <c r="AV491" s="1043">
        <f t="shared" si="195"/>
        <v>0</v>
      </c>
      <c r="AW491" s="1043">
        <f t="shared" si="196"/>
        <v>0</v>
      </c>
      <c r="AX491" s="1043">
        <f t="shared" si="197"/>
        <v>0</v>
      </c>
      <c r="AY491" s="1043">
        <f t="shared" si="198"/>
        <v>4.1995386161074526</v>
      </c>
      <c r="AZ491" s="1043">
        <f t="shared" si="199"/>
        <v>4.1133380891281188</v>
      </c>
    </row>
    <row r="492" spans="1:52" ht="11.25" customHeight="1" x14ac:dyDescent="0.2">
      <c r="A492" s="458" t="s">
        <v>3808</v>
      </c>
      <c r="B492" s="820" t="s">
        <v>3809</v>
      </c>
      <c r="C492" s="581">
        <v>2.3199999999999998</v>
      </c>
      <c r="D492" s="581">
        <v>2.16</v>
      </c>
      <c r="E492" s="581">
        <v>2</v>
      </c>
      <c r="F492" s="460">
        <v>1.84</v>
      </c>
      <c r="G492" s="586">
        <v>1.68</v>
      </c>
      <c r="H492" s="581">
        <v>1.4</v>
      </c>
      <c r="I492" s="581">
        <v>1.2</v>
      </c>
      <c r="J492" s="581">
        <v>0.84</v>
      </c>
      <c r="K492" s="581">
        <v>0</v>
      </c>
      <c r="L492" s="888"/>
      <c r="M492" s="581">
        <v>0</v>
      </c>
      <c r="N492" s="585">
        <v>0</v>
      </c>
      <c r="O492" s="888"/>
      <c r="P492" s="492">
        <v>0</v>
      </c>
      <c r="Q492" s="492">
        <v>0</v>
      </c>
      <c r="R492" s="491">
        <v>0</v>
      </c>
      <c r="S492" s="491">
        <v>0</v>
      </c>
      <c r="T492" s="491">
        <v>0</v>
      </c>
      <c r="U492" s="491">
        <v>0</v>
      </c>
      <c r="V492" s="491">
        <v>0</v>
      </c>
      <c r="W492" s="583">
        <v>0</v>
      </c>
      <c r="X492" s="583">
        <v>0</v>
      </c>
      <c r="Y492" s="499">
        <v>0</v>
      </c>
      <c r="Z492" s="499">
        <v>0</v>
      </c>
      <c r="AA492" s="499">
        <v>0</v>
      </c>
      <c r="AB492" s="584">
        <f t="shared" si="175"/>
        <v>13.44</v>
      </c>
      <c r="AC492" s="1043">
        <f t="shared" si="176"/>
        <v>7.4074074074073959</v>
      </c>
      <c r="AD492" s="1043">
        <f t="shared" si="177"/>
        <v>8.0000000000000071</v>
      </c>
      <c r="AE492" s="1043">
        <f t="shared" si="178"/>
        <v>8.6956521739130377</v>
      </c>
      <c r="AF492" s="1043">
        <f t="shared" si="179"/>
        <v>9.5238095238095344</v>
      </c>
      <c r="AG492" s="1043">
        <f t="shared" si="180"/>
        <v>19.999999999999996</v>
      </c>
      <c r="AH492" s="1043">
        <f t="shared" si="181"/>
        <v>16.666666666666675</v>
      </c>
      <c r="AI492" s="1043">
        <f t="shared" si="182"/>
        <v>42.857142857142861</v>
      </c>
      <c r="AJ492" s="1043" t="str">
        <f t="shared" si="183"/>
        <v>n/a</v>
      </c>
      <c r="AK492" s="1043" t="str">
        <f t="shared" si="184"/>
        <v>n/a</v>
      </c>
      <c r="AL492" s="1043" t="str">
        <f t="shared" si="185"/>
        <v>n/a</v>
      </c>
      <c r="AM492" s="1043" t="str">
        <f t="shared" si="186"/>
        <v>n/a</v>
      </c>
      <c r="AN492" s="1043" t="str">
        <f t="shared" si="187"/>
        <v>n/a</v>
      </c>
      <c r="AO492" s="1043" t="str">
        <f t="shared" si="188"/>
        <v>n/a</v>
      </c>
      <c r="AP492" s="1043" t="str">
        <f t="shared" si="189"/>
        <v>n/a</v>
      </c>
      <c r="AQ492" s="1043" t="str">
        <f t="shared" si="190"/>
        <v>n/a</v>
      </c>
      <c r="AR492" s="1043" t="str">
        <f t="shared" si="191"/>
        <v>n/a</v>
      </c>
      <c r="AS492" s="1043" t="str">
        <f t="shared" si="192"/>
        <v>n/a</v>
      </c>
      <c r="AT492" s="1043" t="str">
        <f t="shared" si="193"/>
        <v>n/a</v>
      </c>
      <c r="AU492" s="1043" t="str">
        <f t="shared" si="194"/>
        <v>n/a</v>
      </c>
      <c r="AV492" s="1043" t="str">
        <f t="shared" si="195"/>
        <v>n/a</v>
      </c>
      <c r="AW492" s="1043" t="str">
        <f t="shared" si="196"/>
        <v>n/a</v>
      </c>
      <c r="AX492" s="1043" t="str">
        <f t="shared" si="197"/>
        <v>n/a</v>
      </c>
      <c r="AY492" s="1043">
        <f t="shared" si="198"/>
        <v>16.16438266127707</v>
      </c>
      <c r="AZ492" s="1043">
        <f t="shared" si="199"/>
        <v>12.719333073375369</v>
      </c>
    </row>
    <row r="493" spans="1:52" ht="11.25" customHeight="1" x14ac:dyDescent="0.2">
      <c r="A493" s="509" t="s">
        <v>4564</v>
      </c>
      <c r="B493" s="820" t="s">
        <v>4554</v>
      </c>
      <c r="C493" s="581">
        <v>0.8</v>
      </c>
      <c r="D493" s="581">
        <v>0.6</v>
      </c>
      <c r="E493" s="581">
        <v>0.4</v>
      </c>
      <c r="F493" s="460">
        <v>0.24</v>
      </c>
      <c r="G493" s="586">
        <v>0.12</v>
      </c>
      <c r="H493" s="498">
        <v>0</v>
      </c>
      <c r="I493" s="498">
        <v>0</v>
      </c>
      <c r="J493" s="498">
        <v>0</v>
      </c>
      <c r="K493" s="498">
        <v>0</v>
      </c>
      <c r="L493" s="1004"/>
      <c r="M493" s="498">
        <v>0</v>
      </c>
      <c r="N493" s="498">
        <v>0</v>
      </c>
      <c r="O493" s="1004"/>
      <c r="P493" s="498">
        <v>0</v>
      </c>
      <c r="Q493" s="539">
        <v>0</v>
      </c>
      <c r="R493" s="499">
        <v>0</v>
      </c>
      <c r="S493" s="499">
        <v>0</v>
      </c>
      <c r="T493" s="499">
        <v>0</v>
      </c>
      <c r="U493" s="499">
        <v>0</v>
      </c>
      <c r="V493" s="499">
        <v>0</v>
      </c>
      <c r="W493" s="499">
        <v>0</v>
      </c>
      <c r="X493" s="499">
        <v>0</v>
      </c>
      <c r="Y493" s="499">
        <v>0</v>
      </c>
      <c r="Z493" s="499">
        <v>0</v>
      </c>
      <c r="AA493" s="499">
        <v>0</v>
      </c>
      <c r="AB493" s="584">
        <f t="shared" si="175"/>
        <v>2.16</v>
      </c>
      <c r="AC493" s="1043">
        <f t="shared" si="176"/>
        <v>33.33333333333335</v>
      </c>
      <c r="AD493" s="1043">
        <f t="shared" si="177"/>
        <v>49.999999999999979</v>
      </c>
      <c r="AE493" s="1043">
        <f t="shared" si="178"/>
        <v>66.666666666666671</v>
      </c>
      <c r="AF493" s="1043">
        <f t="shared" si="179"/>
        <v>100</v>
      </c>
      <c r="AG493" s="1043" t="str">
        <f t="shared" si="180"/>
        <v>n/a</v>
      </c>
      <c r="AH493" s="1043" t="str">
        <f t="shared" si="181"/>
        <v>n/a</v>
      </c>
      <c r="AI493" s="1043" t="str">
        <f t="shared" si="182"/>
        <v>n/a</v>
      </c>
      <c r="AJ493" s="1043" t="str">
        <f t="shared" si="183"/>
        <v>n/a</v>
      </c>
      <c r="AK493" s="1043" t="str">
        <f t="shared" si="184"/>
        <v>n/a</v>
      </c>
      <c r="AL493" s="1043" t="str">
        <f t="shared" si="185"/>
        <v>n/a</v>
      </c>
      <c r="AM493" s="1043" t="str">
        <f t="shared" si="186"/>
        <v>n/a</v>
      </c>
      <c r="AN493" s="1043" t="str">
        <f t="shared" si="187"/>
        <v>n/a</v>
      </c>
      <c r="AO493" s="1043" t="str">
        <f t="shared" si="188"/>
        <v>n/a</v>
      </c>
      <c r="AP493" s="1043" t="str">
        <f t="shared" si="189"/>
        <v>n/a</v>
      </c>
      <c r="AQ493" s="1043" t="str">
        <f t="shared" si="190"/>
        <v>n/a</v>
      </c>
      <c r="AR493" s="1043" t="str">
        <f t="shared" si="191"/>
        <v>n/a</v>
      </c>
      <c r="AS493" s="1043" t="str">
        <f t="shared" si="192"/>
        <v>n/a</v>
      </c>
      <c r="AT493" s="1043" t="str">
        <f t="shared" si="193"/>
        <v>n/a</v>
      </c>
      <c r="AU493" s="1043" t="str">
        <f t="shared" si="194"/>
        <v>n/a</v>
      </c>
      <c r="AV493" s="1043" t="str">
        <f t="shared" si="195"/>
        <v>n/a</v>
      </c>
      <c r="AW493" s="1043" t="str">
        <f t="shared" si="196"/>
        <v>n/a</v>
      </c>
      <c r="AX493" s="1043" t="str">
        <f t="shared" si="197"/>
        <v>n/a</v>
      </c>
      <c r="AY493" s="1043">
        <f t="shared" si="198"/>
        <v>62.5</v>
      </c>
      <c r="AZ493" s="1043">
        <f t="shared" si="199"/>
        <v>28.463752127665547</v>
      </c>
    </row>
    <row r="494" spans="1:52" ht="11.25" customHeight="1" x14ac:dyDescent="0.2">
      <c r="A494" s="468" t="s">
        <v>1464</v>
      </c>
      <c r="B494" s="469" t="s">
        <v>1465</v>
      </c>
      <c r="C494" s="581">
        <v>2.75</v>
      </c>
      <c r="D494" s="581">
        <v>2.6</v>
      </c>
      <c r="E494" s="581">
        <v>2.5499999999999998</v>
      </c>
      <c r="F494" s="460">
        <v>2.4</v>
      </c>
      <c r="G494" s="460">
        <v>2.2000000000000002</v>
      </c>
      <c r="H494" s="474">
        <v>2.1</v>
      </c>
      <c r="I494" s="473">
        <v>2</v>
      </c>
      <c r="J494" s="474">
        <v>1.8</v>
      </c>
      <c r="K494" s="474">
        <v>1.5</v>
      </c>
      <c r="L494" s="963"/>
      <c r="M494" s="474">
        <v>1.1499999999999999</v>
      </c>
      <c r="N494" s="470">
        <v>0.95</v>
      </c>
      <c r="O494" s="963"/>
      <c r="P494" s="486">
        <v>0.75</v>
      </c>
      <c r="Q494" s="495">
        <v>0.6</v>
      </c>
      <c r="R494" s="477">
        <v>0.6</v>
      </c>
      <c r="S494" s="476">
        <v>0.55000000000000004</v>
      </c>
      <c r="T494" s="476">
        <v>0.48749999999999999</v>
      </c>
      <c r="U494" s="477">
        <v>0.45</v>
      </c>
      <c r="V494" s="476">
        <v>0.4375</v>
      </c>
      <c r="W494" s="477">
        <v>0.4</v>
      </c>
      <c r="X494" s="477">
        <v>0.4</v>
      </c>
      <c r="Y494" s="476">
        <v>0.375</v>
      </c>
      <c r="Z494" s="476">
        <v>0.35</v>
      </c>
      <c r="AA494" s="476">
        <v>0.3</v>
      </c>
      <c r="AB494" s="584">
        <f t="shared" si="175"/>
        <v>27.700000000000003</v>
      </c>
      <c r="AC494" s="1043">
        <f t="shared" si="176"/>
        <v>5.7692307692307709</v>
      </c>
      <c r="AD494" s="1043">
        <f t="shared" si="177"/>
        <v>1.9607843137255054</v>
      </c>
      <c r="AE494" s="1043">
        <f t="shared" si="178"/>
        <v>6.25</v>
      </c>
      <c r="AF494" s="1043">
        <f t="shared" si="179"/>
        <v>9.0909090909090828</v>
      </c>
      <c r="AG494" s="1043">
        <f t="shared" si="180"/>
        <v>4.7619047619047672</v>
      </c>
      <c r="AH494" s="1043">
        <f t="shared" si="181"/>
        <v>5.0000000000000044</v>
      </c>
      <c r="AI494" s="1043">
        <f t="shared" si="182"/>
        <v>11.111111111111116</v>
      </c>
      <c r="AJ494" s="1043">
        <f t="shared" si="183"/>
        <v>19.999999999999996</v>
      </c>
      <c r="AK494" s="1043">
        <f t="shared" si="184"/>
        <v>30.434782608695656</v>
      </c>
      <c r="AL494" s="1043">
        <f t="shared" si="185"/>
        <v>21.052631578947366</v>
      </c>
      <c r="AM494" s="1043">
        <f t="shared" si="186"/>
        <v>26.666666666666661</v>
      </c>
      <c r="AN494" s="1043">
        <f t="shared" si="187"/>
        <v>25</v>
      </c>
      <c r="AO494" s="1043">
        <f t="shared" si="188"/>
        <v>0</v>
      </c>
      <c r="AP494" s="1043">
        <f t="shared" si="189"/>
        <v>9.0909090909090828</v>
      </c>
      <c r="AQ494" s="1043">
        <f t="shared" si="190"/>
        <v>12.820512820512842</v>
      </c>
      <c r="AR494" s="1043">
        <f t="shared" si="191"/>
        <v>8.333333333333325</v>
      </c>
      <c r="AS494" s="1043">
        <f t="shared" si="192"/>
        <v>2.8571428571428692</v>
      </c>
      <c r="AT494" s="1043">
        <f t="shared" si="193"/>
        <v>9.375</v>
      </c>
      <c r="AU494" s="1043">
        <f t="shared" si="194"/>
        <v>0</v>
      </c>
      <c r="AV494" s="1043">
        <f t="shared" si="195"/>
        <v>6.6666666666666652</v>
      </c>
      <c r="AW494" s="1043">
        <f t="shared" si="196"/>
        <v>7.1428571428571397</v>
      </c>
      <c r="AX494" s="1043">
        <f t="shared" si="197"/>
        <v>16.666666666666675</v>
      </c>
      <c r="AY494" s="1043">
        <f t="shared" si="198"/>
        <v>10.911414067239978</v>
      </c>
      <c r="AZ494" s="1043">
        <f t="shared" si="199"/>
        <v>8.7342316240499169</v>
      </c>
    </row>
    <row r="495" spans="1:52" ht="11.25" customHeight="1" x14ac:dyDescent="0.2">
      <c r="A495" s="820" t="s">
        <v>1471</v>
      </c>
      <c r="B495" s="803" t="s">
        <v>1472</v>
      </c>
      <c r="C495" s="581">
        <v>1.2</v>
      </c>
      <c r="D495" s="581">
        <v>0.96</v>
      </c>
      <c r="E495" s="581">
        <v>0.91</v>
      </c>
      <c r="F495" s="483">
        <v>0.76</v>
      </c>
      <c r="G495" s="460">
        <v>0.72000000000000008</v>
      </c>
      <c r="H495" s="463">
        <v>0.6</v>
      </c>
      <c r="I495" s="581">
        <v>0.56999999999999995</v>
      </c>
      <c r="J495" s="463">
        <v>0.48</v>
      </c>
      <c r="K495" s="581">
        <v>0.42</v>
      </c>
      <c r="L495" s="888" t="s">
        <v>89</v>
      </c>
      <c r="M495" s="463">
        <v>0.24</v>
      </c>
      <c r="N495" s="459">
        <v>0.23</v>
      </c>
      <c r="O495" s="888"/>
      <c r="P495" s="582">
        <v>0.2</v>
      </c>
      <c r="Q495" s="472">
        <v>0.15</v>
      </c>
      <c r="R495" s="583">
        <v>0</v>
      </c>
      <c r="S495" s="583">
        <v>0</v>
      </c>
      <c r="T495" s="583">
        <v>0</v>
      </c>
      <c r="U495" s="583">
        <v>0</v>
      </c>
      <c r="V495" s="583">
        <v>0</v>
      </c>
      <c r="W495" s="583">
        <v>0</v>
      </c>
      <c r="X495" s="583">
        <v>0</v>
      </c>
      <c r="Y495" s="583">
        <v>0</v>
      </c>
      <c r="Z495" s="583">
        <v>0</v>
      </c>
      <c r="AA495" s="583">
        <v>0</v>
      </c>
      <c r="AB495" s="584">
        <f t="shared" si="175"/>
        <v>7.44</v>
      </c>
      <c r="AC495" s="1043">
        <f t="shared" si="176"/>
        <v>25</v>
      </c>
      <c r="AD495" s="1043">
        <f t="shared" si="177"/>
        <v>5.4945054945054972</v>
      </c>
      <c r="AE495" s="1043">
        <f t="shared" si="178"/>
        <v>19.736842105263165</v>
      </c>
      <c r="AF495" s="1043">
        <f t="shared" si="179"/>
        <v>5.5555555555555358</v>
      </c>
      <c r="AG495" s="1043">
        <f t="shared" si="180"/>
        <v>20.000000000000018</v>
      </c>
      <c r="AH495" s="1043">
        <f t="shared" si="181"/>
        <v>5.2631578947368363</v>
      </c>
      <c r="AI495" s="1043">
        <f t="shared" si="182"/>
        <v>18.75</v>
      </c>
      <c r="AJ495" s="1043">
        <f t="shared" si="183"/>
        <v>14.285714285714279</v>
      </c>
      <c r="AK495" s="1043">
        <f t="shared" si="184"/>
        <v>75</v>
      </c>
      <c r="AL495" s="1043">
        <f t="shared" si="185"/>
        <v>4.3478260869565188</v>
      </c>
      <c r="AM495" s="1043">
        <f t="shared" si="186"/>
        <v>14.999999999999991</v>
      </c>
      <c r="AN495" s="1043">
        <f t="shared" si="187"/>
        <v>33.33333333333335</v>
      </c>
      <c r="AO495" s="1043" t="str">
        <f t="shared" si="188"/>
        <v>n/a</v>
      </c>
      <c r="AP495" s="1043" t="str">
        <f t="shared" si="189"/>
        <v>n/a</v>
      </c>
      <c r="AQ495" s="1043" t="str">
        <f t="shared" si="190"/>
        <v>n/a</v>
      </c>
      <c r="AR495" s="1043" t="str">
        <f t="shared" si="191"/>
        <v>n/a</v>
      </c>
      <c r="AS495" s="1043" t="str">
        <f t="shared" si="192"/>
        <v>n/a</v>
      </c>
      <c r="AT495" s="1043" t="str">
        <f t="shared" si="193"/>
        <v>n/a</v>
      </c>
      <c r="AU495" s="1043" t="str">
        <f t="shared" si="194"/>
        <v>n/a</v>
      </c>
      <c r="AV495" s="1043" t="str">
        <f t="shared" si="195"/>
        <v>n/a</v>
      </c>
      <c r="AW495" s="1043" t="str">
        <f t="shared" si="196"/>
        <v>n/a</v>
      </c>
      <c r="AX495" s="1043" t="str">
        <f t="shared" si="197"/>
        <v>n/a</v>
      </c>
      <c r="AY495" s="1043">
        <f t="shared" si="198"/>
        <v>20.147244563005433</v>
      </c>
      <c r="AZ495" s="1043">
        <f t="shared" si="199"/>
        <v>19.465631319050051</v>
      </c>
    </row>
    <row r="496" spans="1:52" ht="11.25" customHeight="1" x14ac:dyDescent="0.2">
      <c r="A496" s="458" t="s">
        <v>306</v>
      </c>
      <c r="B496" s="803" t="s">
        <v>307</v>
      </c>
      <c r="C496" s="581">
        <v>0.88</v>
      </c>
      <c r="D496" s="581">
        <v>0.84</v>
      </c>
      <c r="E496" s="581">
        <v>0.8</v>
      </c>
      <c r="F496" s="460">
        <v>0.78</v>
      </c>
      <c r="G496" s="460">
        <v>0.76</v>
      </c>
      <c r="H496" s="581">
        <v>0.75</v>
      </c>
      <c r="I496" s="581">
        <v>0.74</v>
      </c>
      <c r="J496" s="581">
        <v>0.73</v>
      </c>
      <c r="K496" s="581">
        <v>0.72</v>
      </c>
      <c r="L496" s="888"/>
      <c r="M496" s="581">
        <v>0.71</v>
      </c>
      <c r="N496" s="581">
        <v>0.7</v>
      </c>
      <c r="O496" s="888"/>
      <c r="P496" s="460">
        <v>0.69</v>
      </c>
      <c r="Q496" s="583">
        <v>0.68</v>
      </c>
      <c r="R496" s="587">
        <v>0.67</v>
      </c>
      <c r="S496" s="587">
        <v>0.63</v>
      </c>
      <c r="T496" s="587">
        <v>0.59</v>
      </c>
      <c r="U496" s="587">
        <v>0.51200000000000001</v>
      </c>
      <c r="V496" s="587">
        <v>0.40266000000000002</v>
      </c>
      <c r="W496" s="587">
        <v>0.35731999999999997</v>
      </c>
      <c r="X496" s="587">
        <v>0.33602000000000004</v>
      </c>
      <c r="Y496" s="587">
        <v>0.31466</v>
      </c>
      <c r="Z496" s="587">
        <v>0.29332000000000003</v>
      </c>
      <c r="AA496" s="587">
        <v>0.26135999999999998</v>
      </c>
      <c r="AB496" s="584">
        <f t="shared" si="175"/>
        <v>14.147339999999998</v>
      </c>
      <c r="AC496" s="1043">
        <f t="shared" si="176"/>
        <v>4.7619047619047672</v>
      </c>
      <c r="AD496" s="1043">
        <f t="shared" si="177"/>
        <v>4.9999999999999822</v>
      </c>
      <c r="AE496" s="1043">
        <f t="shared" si="178"/>
        <v>2.5641025641025772</v>
      </c>
      <c r="AF496" s="1043">
        <f t="shared" si="179"/>
        <v>2.6315789473684292</v>
      </c>
      <c r="AG496" s="1043">
        <f t="shared" si="180"/>
        <v>1.3333333333333419</v>
      </c>
      <c r="AH496" s="1043">
        <f t="shared" si="181"/>
        <v>1.3513513513513598</v>
      </c>
      <c r="AI496" s="1043">
        <f t="shared" si="182"/>
        <v>1.3698630136986356</v>
      </c>
      <c r="AJ496" s="1043">
        <f t="shared" si="183"/>
        <v>1.388888888888884</v>
      </c>
      <c r="AK496" s="1043">
        <f t="shared" si="184"/>
        <v>1.4084507042253502</v>
      </c>
      <c r="AL496" s="1043">
        <f t="shared" si="185"/>
        <v>1.4285714285714235</v>
      </c>
      <c r="AM496" s="1043">
        <f t="shared" si="186"/>
        <v>1.449275362318847</v>
      </c>
      <c r="AN496" s="1043">
        <f t="shared" si="187"/>
        <v>1.4705882352941124</v>
      </c>
      <c r="AO496" s="1043">
        <f t="shared" si="188"/>
        <v>1.4925373134328401</v>
      </c>
      <c r="AP496" s="1043">
        <f t="shared" si="189"/>
        <v>6.3492063492063489</v>
      </c>
      <c r="AQ496" s="1043">
        <f t="shared" si="190"/>
        <v>6.7796610169491567</v>
      </c>
      <c r="AR496" s="1043">
        <f t="shared" si="191"/>
        <v>15.234375</v>
      </c>
      <c r="AS496" s="1043">
        <f t="shared" si="192"/>
        <v>27.154423086474932</v>
      </c>
      <c r="AT496" s="1043">
        <f t="shared" si="193"/>
        <v>12.68890630247399</v>
      </c>
      <c r="AU496" s="1043">
        <f t="shared" si="194"/>
        <v>6.3389083983095951</v>
      </c>
      <c r="AV496" s="1043">
        <f t="shared" si="195"/>
        <v>6.7882794126994384</v>
      </c>
      <c r="AW496" s="1043">
        <f t="shared" si="196"/>
        <v>7.2753306968498466</v>
      </c>
      <c r="AX496" s="1043">
        <f t="shared" si="197"/>
        <v>12.228344046525885</v>
      </c>
      <c r="AY496" s="1043">
        <f t="shared" si="198"/>
        <v>5.8403581915445351</v>
      </c>
      <c r="AZ496" s="1043">
        <f t="shared" si="199"/>
        <v>6.3024704493597605</v>
      </c>
    </row>
    <row r="497" spans="1:52" ht="11.25" customHeight="1" x14ac:dyDescent="0.2">
      <c r="A497" s="59" t="s">
        <v>4003</v>
      </c>
      <c r="B497" s="18" t="s">
        <v>2566</v>
      </c>
      <c r="C497" s="950">
        <v>0.74</v>
      </c>
      <c r="D497" s="950">
        <v>0.68</v>
      </c>
      <c r="E497" s="950">
        <v>0.6</v>
      </c>
      <c r="F497" s="811">
        <v>0.5</v>
      </c>
      <c r="G497" s="808">
        <v>0.42</v>
      </c>
      <c r="H497" s="469">
        <v>0.35</v>
      </c>
      <c r="I497" s="469">
        <v>0.22</v>
      </c>
      <c r="J497" s="473">
        <v>0</v>
      </c>
      <c r="K497" s="473">
        <v>0</v>
      </c>
      <c r="L497" s="469"/>
      <c r="M497" s="473">
        <v>0</v>
      </c>
      <c r="N497" s="1171">
        <v>0.69</v>
      </c>
      <c r="O497" s="469"/>
      <c r="P497" s="479">
        <v>0.89</v>
      </c>
      <c r="Q497" s="479">
        <v>0.88</v>
      </c>
      <c r="R497" s="1173">
        <v>0.87</v>
      </c>
      <c r="S497" s="1173">
        <v>0.84</v>
      </c>
      <c r="T497" s="1173">
        <v>0.78</v>
      </c>
      <c r="U497" s="1173">
        <v>0.59</v>
      </c>
      <c r="V497" s="1173">
        <v>0.5</v>
      </c>
      <c r="W497" s="1173">
        <v>0.42499999999999999</v>
      </c>
      <c r="X497" s="1173">
        <v>0.36</v>
      </c>
      <c r="Y497" s="1173">
        <v>0.30499999999999999</v>
      </c>
      <c r="Z497" s="1173">
        <v>0.28499999999999998</v>
      </c>
      <c r="AA497" s="1173">
        <v>0.27</v>
      </c>
      <c r="AB497" s="584">
        <f t="shared" si="175"/>
        <v>11.194999999999999</v>
      </c>
      <c r="AC497" s="1043">
        <f t="shared" si="176"/>
        <v>8.8235294117646959</v>
      </c>
      <c r="AD497" s="1043">
        <f t="shared" si="177"/>
        <v>13.333333333333353</v>
      </c>
      <c r="AE497" s="1043">
        <f t="shared" si="178"/>
        <v>19.999999999999996</v>
      </c>
      <c r="AF497" s="1043">
        <f t="shared" si="179"/>
        <v>19.047619047619047</v>
      </c>
      <c r="AG497" s="1043">
        <f t="shared" si="180"/>
        <v>19.999999999999996</v>
      </c>
      <c r="AH497" s="1043">
        <f t="shared" si="181"/>
        <v>59.090909090909079</v>
      </c>
      <c r="AI497" s="1043" t="str">
        <f t="shared" si="182"/>
        <v>n/a</v>
      </c>
      <c r="AJ497" s="1043" t="str">
        <f t="shared" si="183"/>
        <v>n/a</v>
      </c>
      <c r="AK497" s="1043" t="str">
        <f t="shared" si="184"/>
        <v>n/a</v>
      </c>
      <c r="AL497" s="1043">
        <f t="shared" si="185"/>
        <v>-100</v>
      </c>
      <c r="AM497" s="1043">
        <f t="shared" si="186"/>
        <v>-22.471910112359559</v>
      </c>
      <c r="AN497" s="1043">
        <f t="shared" si="187"/>
        <v>1.1363636363636465</v>
      </c>
      <c r="AO497" s="1043">
        <f t="shared" si="188"/>
        <v>1.1494252873563315</v>
      </c>
      <c r="AP497" s="1043">
        <f t="shared" si="189"/>
        <v>3.5714285714285809</v>
      </c>
      <c r="AQ497" s="1043">
        <f t="shared" si="190"/>
        <v>7.6923076923076872</v>
      </c>
      <c r="AR497" s="1043">
        <f t="shared" si="191"/>
        <v>32.203389830508478</v>
      </c>
      <c r="AS497" s="1043">
        <f t="shared" si="192"/>
        <v>17.999999999999993</v>
      </c>
      <c r="AT497" s="1043">
        <f t="shared" si="193"/>
        <v>17.647058823529417</v>
      </c>
      <c r="AU497" s="1043">
        <f t="shared" si="194"/>
        <v>18.055555555555557</v>
      </c>
      <c r="AV497" s="1043">
        <f t="shared" si="195"/>
        <v>18.032786885245898</v>
      </c>
      <c r="AW497" s="1043">
        <f t="shared" si="196"/>
        <v>7.0175438596491224</v>
      </c>
      <c r="AX497" s="1043">
        <f t="shared" si="197"/>
        <v>5.5555555555555358</v>
      </c>
      <c r="AY497" s="1043">
        <f t="shared" si="198"/>
        <v>7.783415603619309</v>
      </c>
      <c r="AZ497" s="1043">
        <f t="shared" si="199"/>
        <v>30.498112620849298</v>
      </c>
    </row>
    <row r="498" spans="1:52" ht="11.25" customHeight="1" x14ac:dyDescent="0.2">
      <c r="A498" s="458" t="s">
        <v>1473</v>
      </c>
      <c r="B498" s="803" t="s">
        <v>1474</v>
      </c>
      <c r="C498" s="581">
        <v>1.36</v>
      </c>
      <c r="D498" s="581">
        <v>1.23</v>
      </c>
      <c r="E498" s="581">
        <v>1.1100000000000001</v>
      </c>
      <c r="F498" s="460">
        <v>0.99</v>
      </c>
      <c r="G498" s="586">
        <v>0.87</v>
      </c>
      <c r="H498" s="581">
        <v>0.78</v>
      </c>
      <c r="I498" s="581">
        <v>0.7</v>
      </c>
      <c r="J498" s="581">
        <v>0.62</v>
      </c>
      <c r="K498" s="581">
        <v>0.15</v>
      </c>
      <c r="L498" s="888"/>
      <c r="M498" s="463">
        <v>0</v>
      </c>
      <c r="N498" s="585">
        <v>0</v>
      </c>
      <c r="O498" s="888"/>
      <c r="P498" s="582">
        <v>0</v>
      </c>
      <c r="Q498" s="582">
        <v>0.1</v>
      </c>
      <c r="R498" s="583">
        <v>0.4</v>
      </c>
      <c r="S498" s="583">
        <v>0.4</v>
      </c>
      <c r="T498" s="587">
        <v>0.4</v>
      </c>
      <c r="U498" s="587">
        <v>0.24049999999999999</v>
      </c>
      <c r="V498" s="587">
        <v>0.14599999999999999</v>
      </c>
      <c r="W498" s="587">
        <v>0.111</v>
      </c>
      <c r="X498" s="583">
        <v>8.5999999999999993E-2</v>
      </c>
      <c r="Y498" s="583">
        <v>8.5999999999999993E-2</v>
      </c>
      <c r="Z498" s="587">
        <v>8.5999999999999993E-2</v>
      </c>
      <c r="AA498" s="587">
        <v>8.4000000000000005E-2</v>
      </c>
      <c r="AB498" s="584">
        <f t="shared" si="175"/>
        <v>9.949500000000004</v>
      </c>
      <c r="AC498" s="1043">
        <f t="shared" si="176"/>
        <v>10.569105691056912</v>
      </c>
      <c r="AD498" s="1043">
        <f t="shared" si="177"/>
        <v>10.810810810810789</v>
      </c>
      <c r="AE498" s="1043">
        <f t="shared" si="178"/>
        <v>12.121212121212132</v>
      </c>
      <c r="AF498" s="1043">
        <f t="shared" si="179"/>
        <v>13.793103448275868</v>
      </c>
      <c r="AG498" s="1043">
        <f t="shared" si="180"/>
        <v>11.538461538461542</v>
      </c>
      <c r="AH498" s="1043">
        <f t="shared" si="181"/>
        <v>11.428571428571432</v>
      </c>
      <c r="AI498" s="1043">
        <f t="shared" si="182"/>
        <v>12.903225806451601</v>
      </c>
      <c r="AJ498" s="1043">
        <f t="shared" si="183"/>
        <v>313.33333333333337</v>
      </c>
      <c r="AK498" s="1043" t="str">
        <f t="shared" si="184"/>
        <v>n/a</v>
      </c>
      <c r="AL498" s="1043" t="str">
        <f t="shared" si="185"/>
        <v>n/a</v>
      </c>
      <c r="AM498" s="1043" t="str">
        <f t="shared" si="186"/>
        <v>n/a</v>
      </c>
      <c r="AN498" s="1043">
        <f t="shared" si="187"/>
        <v>-100</v>
      </c>
      <c r="AO498" s="1043">
        <f t="shared" si="188"/>
        <v>-75</v>
      </c>
      <c r="AP498" s="1043">
        <f t="shared" si="189"/>
        <v>0</v>
      </c>
      <c r="AQ498" s="1043">
        <f t="shared" si="190"/>
        <v>0</v>
      </c>
      <c r="AR498" s="1043">
        <f t="shared" si="191"/>
        <v>66.320166320166322</v>
      </c>
      <c r="AS498" s="1043">
        <f t="shared" si="192"/>
        <v>64.726027397260282</v>
      </c>
      <c r="AT498" s="1043">
        <f t="shared" si="193"/>
        <v>31.53153153153152</v>
      </c>
      <c r="AU498" s="1043">
        <f t="shared" si="194"/>
        <v>29.069767441860471</v>
      </c>
      <c r="AV498" s="1043">
        <f t="shared" si="195"/>
        <v>0</v>
      </c>
      <c r="AW498" s="1043">
        <f t="shared" si="196"/>
        <v>0</v>
      </c>
      <c r="AX498" s="1043">
        <f t="shared" si="197"/>
        <v>2.3809523809523725</v>
      </c>
      <c r="AY498" s="1043">
        <f t="shared" si="198"/>
        <v>21.869803644733928</v>
      </c>
      <c r="AZ498" s="1043">
        <f t="shared" si="199"/>
        <v>80.32713510832825</v>
      </c>
    </row>
    <row r="499" spans="1:52" ht="11.25" customHeight="1" x14ac:dyDescent="0.2">
      <c r="A499" s="447" t="s">
        <v>1469</v>
      </c>
      <c r="B499" s="445" t="s">
        <v>1470</v>
      </c>
      <c r="C499" s="581">
        <v>0.84340000000000004</v>
      </c>
      <c r="D499" s="581">
        <v>0.72460000000000002</v>
      </c>
      <c r="E499" s="581">
        <v>0.67559999999999998</v>
      </c>
      <c r="F499" s="460">
        <v>0.58740000000000003</v>
      </c>
      <c r="G499" s="482">
        <v>0.51100000000000001</v>
      </c>
      <c r="H499" s="451">
        <v>0.44500000000000001</v>
      </c>
      <c r="I499" s="451">
        <v>0.38650000000000001</v>
      </c>
      <c r="J499" s="451">
        <v>0.33449999999999996</v>
      </c>
      <c r="K499" s="451">
        <v>0.22500000000000001</v>
      </c>
      <c r="L499" s="951"/>
      <c r="M499" s="452">
        <v>0</v>
      </c>
      <c r="N499" s="453">
        <v>0</v>
      </c>
      <c r="O499" s="951"/>
      <c r="P499" s="494">
        <v>0</v>
      </c>
      <c r="Q499" s="494">
        <v>0</v>
      </c>
      <c r="R499" s="455">
        <v>0</v>
      </c>
      <c r="S499" s="455">
        <v>0</v>
      </c>
      <c r="T499" s="455">
        <v>0</v>
      </c>
      <c r="U499" s="455">
        <v>0</v>
      </c>
      <c r="V499" s="455">
        <v>0</v>
      </c>
      <c r="W499" s="455">
        <v>0</v>
      </c>
      <c r="X499" s="455">
        <v>0</v>
      </c>
      <c r="Y499" s="455">
        <v>0</v>
      </c>
      <c r="Z499" s="455">
        <v>0</v>
      </c>
      <c r="AA499" s="455">
        <v>0</v>
      </c>
      <c r="AB499" s="584">
        <f t="shared" si="175"/>
        <v>4.7329999999999997</v>
      </c>
      <c r="AC499" s="1043">
        <f t="shared" si="176"/>
        <v>16.395252553132767</v>
      </c>
      <c r="AD499" s="1043">
        <f t="shared" si="177"/>
        <v>7.2528123149792734</v>
      </c>
      <c r="AE499" s="1043">
        <f t="shared" si="178"/>
        <v>15.015321756894773</v>
      </c>
      <c r="AF499" s="1043">
        <f t="shared" si="179"/>
        <v>14.95107632093935</v>
      </c>
      <c r="AG499" s="1043">
        <f t="shared" si="180"/>
        <v>14.831460674157304</v>
      </c>
      <c r="AH499" s="1043">
        <f t="shared" si="181"/>
        <v>15.13583441138422</v>
      </c>
      <c r="AI499" s="1043">
        <f t="shared" si="182"/>
        <v>15.545590433482825</v>
      </c>
      <c r="AJ499" s="1043">
        <f t="shared" si="183"/>
        <v>48.666666666666657</v>
      </c>
      <c r="AK499" s="1043" t="str">
        <f t="shared" si="184"/>
        <v>n/a</v>
      </c>
      <c r="AL499" s="1043" t="str">
        <f t="shared" si="185"/>
        <v>n/a</v>
      </c>
      <c r="AM499" s="1043" t="str">
        <f t="shared" si="186"/>
        <v>n/a</v>
      </c>
      <c r="AN499" s="1043" t="str">
        <f t="shared" si="187"/>
        <v>n/a</v>
      </c>
      <c r="AO499" s="1043" t="str">
        <f t="shared" si="188"/>
        <v>n/a</v>
      </c>
      <c r="AP499" s="1043" t="str">
        <f t="shared" si="189"/>
        <v>n/a</v>
      </c>
      <c r="AQ499" s="1043" t="str">
        <f t="shared" si="190"/>
        <v>n/a</v>
      </c>
      <c r="AR499" s="1043" t="str">
        <f t="shared" si="191"/>
        <v>n/a</v>
      </c>
      <c r="AS499" s="1043" t="str">
        <f t="shared" si="192"/>
        <v>n/a</v>
      </c>
      <c r="AT499" s="1043" t="str">
        <f t="shared" si="193"/>
        <v>n/a</v>
      </c>
      <c r="AU499" s="1043" t="str">
        <f t="shared" si="194"/>
        <v>n/a</v>
      </c>
      <c r="AV499" s="1043" t="str">
        <f t="shared" si="195"/>
        <v>n/a</v>
      </c>
      <c r="AW499" s="1043" t="str">
        <f t="shared" si="196"/>
        <v>n/a</v>
      </c>
      <c r="AX499" s="1043" t="str">
        <f t="shared" si="197"/>
        <v>n/a</v>
      </c>
      <c r="AY499" s="1043">
        <f t="shared" si="198"/>
        <v>18.474251891454649</v>
      </c>
      <c r="AZ499" s="1043">
        <f t="shared" si="199"/>
        <v>12.531069018424226</v>
      </c>
    </row>
    <row r="500" spans="1:52" ht="11.25" customHeight="1" x14ac:dyDescent="0.2">
      <c r="A500" s="468" t="s">
        <v>2569</v>
      </c>
      <c r="B500" s="803" t="s">
        <v>2570</v>
      </c>
      <c r="C500" s="581">
        <v>1.56</v>
      </c>
      <c r="D500" s="581">
        <v>1.48</v>
      </c>
      <c r="E500" s="581">
        <v>1.4</v>
      </c>
      <c r="F500" s="460">
        <v>1.34</v>
      </c>
      <c r="G500" s="460">
        <v>1.28</v>
      </c>
      <c r="H500" s="581">
        <v>1.25</v>
      </c>
      <c r="I500" s="581">
        <v>1.23</v>
      </c>
      <c r="J500" s="581">
        <v>1.21</v>
      </c>
      <c r="K500" s="498">
        <v>1.19</v>
      </c>
      <c r="L500" s="888"/>
      <c r="M500" s="498">
        <v>1.19</v>
      </c>
      <c r="N500" s="585">
        <v>1.19</v>
      </c>
      <c r="O500" s="888"/>
      <c r="P500" s="492">
        <v>1.19</v>
      </c>
      <c r="Q500" s="492">
        <v>1.19</v>
      </c>
      <c r="R500" s="489">
        <v>1.19</v>
      </c>
      <c r="S500" s="489">
        <v>1.17</v>
      </c>
      <c r="T500" s="489">
        <v>1.1499999999999999</v>
      </c>
      <c r="U500" s="489">
        <v>1.1200000000000001</v>
      </c>
      <c r="V500" s="489">
        <v>1.1000000000000001</v>
      </c>
      <c r="W500" s="587">
        <v>1.08</v>
      </c>
      <c r="X500" s="587">
        <v>1.06</v>
      </c>
      <c r="Y500" s="587">
        <v>1.04</v>
      </c>
      <c r="Z500" s="587">
        <v>1.02</v>
      </c>
      <c r="AA500" s="587">
        <v>0.99</v>
      </c>
      <c r="AB500" s="584">
        <f t="shared" si="175"/>
        <v>27.62</v>
      </c>
      <c r="AC500" s="1043">
        <f t="shared" si="176"/>
        <v>5.4054054054054168</v>
      </c>
      <c r="AD500" s="1043">
        <f t="shared" si="177"/>
        <v>5.7142857142857162</v>
      </c>
      <c r="AE500" s="1043">
        <f t="shared" si="178"/>
        <v>4.4776119402984982</v>
      </c>
      <c r="AF500" s="1043">
        <f t="shared" si="179"/>
        <v>4.6875</v>
      </c>
      <c r="AG500" s="1043">
        <f t="shared" si="180"/>
        <v>2.4000000000000021</v>
      </c>
      <c r="AH500" s="1043">
        <f t="shared" si="181"/>
        <v>1.6260162601626105</v>
      </c>
      <c r="AI500" s="1043">
        <f t="shared" si="182"/>
        <v>1.6528925619834656</v>
      </c>
      <c r="AJ500" s="1043">
        <f t="shared" si="183"/>
        <v>1.6806722689075571</v>
      </c>
      <c r="AK500" s="1043">
        <f t="shared" si="184"/>
        <v>0</v>
      </c>
      <c r="AL500" s="1043">
        <f t="shared" si="185"/>
        <v>0</v>
      </c>
      <c r="AM500" s="1043">
        <f t="shared" si="186"/>
        <v>0</v>
      </c>
      <c r="AN500" s="1043">
        <f t="shared" si="187"/>
        <v>0</v>
      </c>
      <c r="AO500" s="1043">
        <f t="shared" si="188"/>
        <v>0</v>
      </c>
      <c r="AP500" s="1043">
        <f t="shared" si="189"/>
        <v>1.7094017094017033</v>
      </c>
      <c r="AQ500" s="1043">
        <f t="shared" si="190"/>
        <v>1.7391304347826209</v>
      </c>
      <c r="AR500" s="1043">
        <f t="shared" si="191"/>
        <v>2.6785714285714191</v>
      </c>
      <c r="AS500" s="1043">
        <f t="shared" si="192"/>
        <v>1.8181818181818299</v>
      </c>
      <c r="AT500" s="1043">
        <f t="shared" si="193"/>
        <v>1.8518518518518601</v>
      </c>
      <c r="AU500" s="1043">
        <f t="shared" si="194"/>
        <v>1.8867924528301883</v>
      </c>
      <c r="AV500" s="1043">
        <f t="shared" si="195"/>
        <v>1.9230769230769162</v>
      </c>
      <c r="AW500" s="1043">
        <f t="shared" si="196"/>
        <v>1.9607843137254832</v>
      </c>
      <c r="AX500" s="1043">
        <f t="shared" si="197"/>
        <v>3.0303030303030276</v>
      </c>
      <c r="AY500" s="1043">
        <f t="shared" si="198"/>
        <v>2.1019308233531051</v>
      </c>
      <c r="AZ500" s="1043">
        <f t="shared" si="199"/>
        <v>1.7015038447521937</v>
      </c>
    </row>
    <row r="501" spans="1:52" ht="11.25" customHeight="1" x14ac:dyDescent="0.2">
      <c r="A501" s="458" t="s">
        <v>3804</v>
      </c>
      <c r="B501" s="803" t="s">
        <v>3805</v>
      </c>
      <c r="C501" s="581">
        <v>0.28999999999999998</v>
      </c>
      <c r="D501" s="581">
        <v>0.28000000000000003</v>
      </c>
      <c r="E501" s="581">
        <v>0.27</v>
      </c>
      <c r="F501" s="460">
        <v>0.26</v>
      </c>
      <c r="G501" s="586">
        <v>0.25</v>
      </c>
      <c r="H501" s="581">
        <v>0.24</v>
      </c>
      <c r="I501" s="581">
        <v>0.21</v>
      </c>
      <c r="J501" s="581">
        <v>0.16500000000000001</v>
      </c>
      <c r="K501" s="498">
        <v>0</v>
      </c>
      <c r="L501" s="888"/>
      <c r="M501" s="463">
        <v>0</v>
      </c>
      <c r="N501" s="585">
        <v>0</v>
      </c>
      <c r="O501" s="888"/>
      <c r="P501" s="582">
        <v>0</v>
      </c>
      <c r="Q501" s="582">
        <v>2.5000000000000001E-2</v>
      </c>
      <c r="R501" s="583">
        <v>7.4999999999999997E-2</v>
      </c>
      <c r="S501" s="583">
        <v>0.19</v>
      </c>
      <c r="T501" s="583">
        <v>0.19</v>
      </c>
      <c r="U501" s="583">
        <v>0.25</v>
      </c>
      <c r="V501" s="587">
        <v>0.28999999999999998</v>
      </c>
      <c r="W501" s="583">
        <v>0.27500000000000002</v>
      </c>
      <c r="X501" s="587">
        <v>0.375</v>
      </c>
      <c r="Y501" s="587">
        <v>0.35</v>
      </c>
      <c r="Z501" s="583">
        <v>0.3</v>
      </c>
      <c r="AA501" s="587">
        <v>0.35</v>
      </c>
      <c r="AB501" s="584">
        <f t="shared" si="175"/>
        <v>4.6349999999999998</v>
      </c>
      <c r="AC501" s="1043">
        <f t="shared" si="176"/>
        <v>3.5714285714285587</v>
      </c>
      <c r="AD501" s="1043">
        <f t="shared" si="177"/>
        <v>3.7037037037036979</v>
      </c>
      <c r="AE501" s="1043">
        <f t="shared" si="178"/>
        <v>3.8461538461538547</v>
      </c>
      <c r="AF501" s="1043">
        <f t="shared" si="179"/>
        <v>4.0000000000000036</v>
      </c>
      <c r="AG501" s="1043">
        <f t="shared" si="180"/>
        <v>4.1666666666666741</v>
      </c>
      <c r="AH501" s="1043">
        <f t="shared" si="181"/>
        <v>14.285714285714279</v>
      </c>
      <c r="AI501" s="1043">
        <f t="shared" si="182"/>
        <v>27.27272727272727</v>
      </c>
      <c r="AJ501" s="1043" t="str">
        <f t="shared" si="183"/>
        <v>n/a</v>
      </c>
      <c r="AK501" s="1043" t="str">
        <f t="shared" si="184"/>
        <v>n/a</v>
      </c>
      <c r="AL501" s="1043" t="str">
        <f t="shared" si="185"/>
        <v>n/a</v>
      </c>
      <c r="AM501" s="1043" t="str">
        <f t="shared" si="186"/>
        <v>n/a</v>
      </c>
      <c r="AN501" s="1043">
        <f t="shared" si="187"/>
        <v>-100</v>
      </c>
      <c r="AO501" s="1043">
        <f t="shared" si="188"/>
        <v>-66.666666666666657</v>
      </c>
      <c r="AP501" s="1043">
        <f t="shared" si="189"/>
        <v>-60.526315789473685</v>
      </c>
      <c r="AQ501" s="1043">
        <f t="shared" si="190"/>
        <v>0</v>
      </c>
      <c r="AR501" s="1043">
        <f t="shared" si="191"/>
        <v>-24</v>
      </c>
      <c r="AS501" s="1043">
        <f t="shared" si="192"/>
        <v>-13.793103448275856</v>
      </c>
      <c r="AT501" s="1043">
        <f t="shared" si="193"/>
        <v>5.4545454545454453</v>
      </c>
      <c r="AU501" s="1043">
        <f t="shared" si="194"/>
        <v>-26.666666666666661</v>
      </c>
      <c r="AV501" s="1043">
        <f t="shared" si="195"/>
        <v>7.1428571428571397</v>
      </c>
      <c r="AW501" s="1043">
        <f t="shared" si="196"/>
        <v>16.666666666666675</v>
      </c>
      <c r="AX501" s="1043">
        <f t="shared" si="197"/>
        <v>-14.285714285714279</v>
      </c>
      <c r="AY501" s="1043">
        <f t="shared" si="198"/>
        <v>-11.990444624796305</v>
      </c>
      <c r="AZ501" s="1043">
        <f t="shared" si="199"/>
        <v>33.061892177330648</v>
      </c>
    </row>
    <row r="502" spans="1:52" ht="11.25" customHeight="1" x14ac:dyDescent="0.2">
      <c r="A502" s="820" t="s">
        <v>4249</v>
      </c>
      <c r="B502" s="803" t="s">
        <v>4053</v>
      </c>
      <c r="C502" s="581">
        <v>1.1325000000000001</v>
      </c>
      <c r="D502" s="581">
        <v>1.0774999999999999</v>
      </c>
      <c r="E502" s="581">
        <v>0.94</v>
      </c>
      <c r="F502" s="460">
        <v>0.79500000000000004</v>
      </c>
      <c r="G502" s="586">
        <v>0.71</v>
      </c>
      <c r="H502" s="581">
        <v>0.63</v>
      </c>
      <c r="I502" s="581">
        <v>0.55000000000000004</v>
      </c>
      <c r="J502" s="581">
        <v>0.47</v>
      </c>
      <c r="K502" s="581">
        <v>0.36</v>
      </c>
      <c r="L502" s="888"/>
      <c r="M502" s="581">
        <v>0.25</v>
      </c>
      <c r="N502" s="459">
        <v>0.185</v>
      </c>
      <c r="O502" s="888"/>
      <c r="P502" s="472">
        <v>0.15</v>
      </c>
      <c r="Q502" s="472">
        <v>0.13</v>
      </c>
      <c r="R502" s="587">
        <v>0.125</v>
      </c>
      <c r="S502" s="587">
        <v>0.1075</v>
      </c>
      <c r="T502" s="583">
        <v>0.1</v>
      </c>
      <c r="U502" s="587">
        <v>9.2499999999999999E-2</v>
      </c>
      <c r="V502" s="587">
        <v>7.4999999999999997E-2</v>
      </c>
      <c r="W502" s="587">
        <v>5.7500000000000002E-2</v>
      </c>
      <c r="X502" s="587">
        <v>3.875E-2</v>
      </c>
      <c r="Y502" s="587">
        <v>2.8750000000000001E-2</v>
      </c>
      <c r="Z502" s="587">
        <v>2.6249999999999999E-2</v>
      </c>
      <c r="AA502" s="587">
        <v>2.5000000000000001E-2</v>
      </c>
      <c r="AB502" s="584">
        <f t="shared" si="175"/>
        <v>8.0562499999999986</v>
      </c>
      <c r="AC502" s="1043">
        <f t="shared" si="176"/>
        <v>5.1044083526682327</v>
      </c>
      <c r="AD502" s="1043">
        <f t="shared" si="177"/>
        <v>14.627659574468076</v>
      </c>
      <c r="AE502" s="1043">
        <f t="shared" si="178"/>
        <v>18.238993710691819</v>
      </c>
      <c r="AF502" s="1043">
        <f t="shared" si="179"/>
        <v>11.971830985915499</v>
      </c>
      <c r="AG502" s="1043">
        <f t="shared" si="180"/>
        <v>12.698412698412698</v>
      </c>
      <c r="AH502" s="1043">
        <f t="shared" si="181"/>
        <v>14.545454545454529</v>
      </c>
      <c r="AI502" s="1043">
        <f t="shared" si="182"/>
        <v>17.021276595744705</v>
      </c>
      <c r="AJ502" s="1043">
        <f t="shared" si="183"/>
        <v>30.555555555555557</v>
      </c>
      <c r="AK502" s="1043">
        <f t="shared" si="184"/>
        <v>43.999999999999993</v>
      </c>
      <c r="AL502" s="1043">
        <f t="shared" si="185"/>
        <v>35.13513513513513</v>
      </c>
      <c r="AM502" s="1043">
        <f t="shared" si="186"/>
        <v>23.333333333333339</v>
      </c>
      <c r="AN502" s="1043">
        <f t="shared" si="187"/>
        <v>15.384615384615374</v>
      </c>
      <c r="AO502" s="1043">
        <f t="shared" si="188"/>
        <v>4.0000000000000036</v>
      </c>
      <c r="AP502" s="1043">
        <f t="shared" si="189"/>
        <v>16.279069767441868</v>
      </c>
      <c r="AQ502" s="1043">
        <f t="shared" si="190"/>
        <v>7.4999999999999956</v>
      </c>
      <c r="AR502" s="1043">
        <f t="shared" si="191"/>
        <v>8.1081081081081141</v>
      </c>
      <c r="AS502" s="1043">
        <f t="shared" si="192"/>
        <v>23.333333333333339</v>
      </c>
      <c r="AT502" s="1043">
        <f t="shared" si="193"/>
        <v>30.434782608695631</v>
      </c>
      <c r="AU502" s="1043">
        <f t="shared" si="194"/>
        <v>48.387096774193552</v>
      </c>
      <c r="AV502" s="1043">
        <f t="shared" si="195"/>
        <v>34.782608695652172</v>
      </c>
      <c r="AW502" s="1043">
        <f t="shared" si="196"/>
        <v>9.5238095238095344</v>
      </c>
      <c r="AX502" s="1043">
        <f t="shared" si="197"/>
        <v>4.9999999999999822</v>
      </c>
      <c r="AY502" s="1043">
        <f t="shared" si="198"/>
        <v>19.543885667419506</v>
      </c>
      <c r="AZ502" s="1043">
        <f t="shared" si="199"/>
        <v>12.726371199061383</v>
      </c>
    </row>
    <row r="503" spans="1:52" ht="11.25" customHeight="1" x14ac:dyDescent="0.2">
      <c r="A503" s="820" t="s">
        <v>1489</v>
      </c>
      <c r="B503" s="803" t="s">
        <v>1490</v>
      </c>
      <c r="C503" s="581">
        <v>2.6</v>
      </c>
      <c r="D503" s="581">
        <v>2.48</v>
      </c>
      <c r="E503" s="581">
        <v>2.42</v>
      </c>
      <c r="F503" s="460">
        <v>2.1800000000000002</v>
      </c>
      <c r="G503" s="460">
        <v>1.92</v>
      </c>
      <c r="H503" s="581">
        <v>1.76</v>
      </c>
      <c r="I503" s="581">
        <v>1.6</v>
      </c>
      <c r="J503" s="581">
        <v>1.46</v>
      </c>
      <c r="K503" s="581">
        <v>1.36</v>
      </c>
      <c r="L503" s="888" t="s">
        <v>89</v>
      </c>
      <c r="M503" s="581">
        <v>1.29</v>
      </c>
      <c r="N503" s="459">
        <v>1.25</v>
      </c>
      <c r="O503" s="888"/>
      <c r="P503" s="582">
        <v>1.24</v>
      </c>
      <c r="Q503" s="472">
        <v>1.24</v>
      </c>
      <c r="R503" s="587">
        <v>1.22</v>
      </c>
      <c r="S503" s="587">
        <v>1.02</v>
      </c>
      <c r="T503" s="587">
        <v>0.69</v>
      </c>
      <c r="U503" s="587">
        <v>0.55000000000000004</v>
      </c>
      <c r="V503" s="587">
        <v>0.49</v>
      </c>
      <c r="W503" s="587">
        <v>0.45</v>
      </c>
      <c r="X503" s="583">
        <v>0.44</v>
      </c>
      <c r="Y503" s="587">
        <v>0.38</v>
      </c>
      <c r="Z503" s="587">
        <v>0.27</v>
      </c>
      <c r="AA503" s="587">
        <v>0.18</v>
      </c>
      <c r="AB503" s="584">
        <f t="shared" si="175"/>
        <v>28.489999999999991</v>
      </c>
      <c r="AC503" s="1043">
        <f t="shared" si="176"/>
        <v>4.8387096774193505</v>
      </c>
      <c r="AD503" s="1043">
        <f t="shared" si="177"/>
        <v>2.4793388429751984</v>
      </c>
      <c r="AE503" s="1043">
        <f t="shared" si="178"/>
        <v>11.009174311926584</v>
      </c>
      <c r="AF503" s="1043">
        <f t="shared" si="179"/>
        <v>13.541666666666675</v>
      </c>
      <c r="AG503" s="1043">
        <f t="shared" si="180"/>
        <v>9.0909090909090828</v>
      </c>
      <c r="AH503" s="1043">
        <f t="shared" si="181"/>
        <v>9.9999999999999858</v>
      </c>
      <c r="AI503" s="1043">
        <f t="shared" si="182"/>
        <v>9.5890410958904262</v>
      </c>
      <c r="AJ503" s="1043">
        <f t="shared" si="183"/>
        <v>7.3529411764705843</v>
      </c>
      <c r="AK503" s="1043">
        <f t="shared" si="184"/>
        <v>5.4263565891472965</v>
      </c>
      <c r="AL503" s="1043">
        <f t="shared" si="185"/>
        <v>3.2000000000000028</v>
      </c>
      <c r="AM503" s="1043">
        <f t="shared" si="186"/>
        <v>0.80645161290322509</v>
      </c>
      <c r="AN503" s="1043">
        <f t="shared" si="187"/>
        <v>0</v>
      </c>
      <c r="AO503" s="1043">
        <f t="shared" si="188"/>
        <v>1.6393442622950838</v>
      </c>
      <c r="AP503" s="1043">
        <f t="shared" si="189"/>
        <v>19.6078431372549</v>
      </c>
      <c r="AQ503" s="1043">
        <f t="shared" si="190"/>
        <v>47.826086956521749</v>
      </c>
      <c r="AR503" s="1043">
        <f t="shared" si="191"/>
        <v>25.454545454545439</v>
      </c>
      <c r="AS503" s="1043">
        <f t="shared" si="192"/>
        <v>12.244897959183687</v>
      </c>
      <c r="AT503" s="1043">
        <f t="shared" si="193"/>
        <v>8.8888888888888786</v>
      </c>
      <c r="AU503" s="1043">
        <f t="shared" si="194"/>
        <v>2.2727272727272707</v>
      </c>
      <c r="AV503" s="1043">
        <f t="shared" si="195"/>
        <v>15.789473684210531</v>
      </c>
      <c r="AW503" s="1043">
        <f t="shared" si="196"/>
        <v>40.740740740740748</v>
      </c>
      <c r="AX503" s="1043">
        <f t="shared" si="197"/>
        <v>50.000000000000021</v>
      </c>
      <c r="AY503" s="1043">
        <f t="shared" si="198"/>
        <v>13.718142610030759</v>
      </c>
      <c r="AZ503" s="1043">
        <f t="shared" si="199"/>
        <v>14.6850508833052</v>
      </c>
    </row>
    <row r="504" spans="1:52" ht="11.25" customHeight="1" x14ac:dyDescent="0.2">
      <c r="A504" s="468" t="s">
        <v>725</v>
      </c>
      <c r="B504" s="469" t="s">
        <v>726</v>
      </c>
      <c r="C504" s="581">
        <v>1.96</v>
      </c>
      <c r="D504" s="581">
        <v>1.84</v>
      </c>
      <c r="E504" s="581">
        <v>1.64</v>
      </c>
      <c r="F504" s="460">
        <v>1.44</v>
      </c>
      <c r="G504" s="471">
        <v>1.36</v>
      </c>
      <c r="H504" s="474">
        <v>1.2</v>
      </c>
      <c r="I504" s="474">
        <v>1.0900000000000001</v>
      </c>
      <c r="J504" s="474">
        <v>0.96</v>
      </c>
      <c r="K504" s="474">
        <v>0.86</v>
      </c>
      <c r="L504" s="963" t="s">
        <v>89</v>
      </c>
      <c r="M504" s="474">
        <v>0.8</v>
      </c>
      <c r="N504" s="470">
        <v>0.7</v>
      </c>
      <c r="O504" s="963"/>
      <c r="P504" s="486">
        <v>0.62</v>
      </c>
      <c r="Q504" s="486">
        <v>0.55000000000000004</v>
      </c>
      <c r="R504" s="476">
        <v>0.5</v>
      </c>
      <c r="S504" s="476">
        <v>0.45</v>
      </c>
      <c r="T504" s="476">
        <v>0.4</v>
      </c>
      <c r="U504" s="476">
        <v>0.33</v>
      </c>
      <c r="V504" s="476">
        <v>0.28749999999999998</v>
      </c>
      <c r="W504" s="476">
        <v>0.24249999999999999</v>
      </c>
      <c r="X504" s="476">
        <v>0.23499999999999999</v>
      </c>
      <c r="Y504" s="476">
        <v>0.19</v>
      </c>
      <c r="Z504" s="476">
        <v>0.16</v>
      </c>
      <c r="AA504" s="476">
        <v>2.5000000000000001E-2</v>
      </c>
      <c r="AB504" s="584">
        <f t="shared" si="175"/>
        <v>17.839999999999996</v>
      </c>
      <c r="AC504" s="1043">
        <f t="shared" si="176"/>
        <v>6.5217391304347672</v>
      </c>
      <c r="AD504" s="1043">
        <f t="shared" si="177"/>
        <v>12.195121951219523</v>
      </c>
      <c r="AE504" s="1043">
        <f t="shared" si="178"/>
        <v>13.888888888888884</v>
      </c>
      <c r="AF504" s="1043">
        <f t="shared" si="179"/>
        <v>5.8823529411764497</v>
      </c>
      <c r="AG504" s="1043">
        <f t="shared" si="180"/>
        <v>13.333333333333353</v>
      </c>
      <c r="AH504" s="1043">
        <f t="shared" si="181"/>
        <v>10.091743119266038</v>
      </c>
      <c r="AI504" s="1043">
        <f t="shared" si="182"/>
        <v>13.541666666666675</v>
      </c>
      <c r="AJ504" s="1043">
        <f t="shared" si="183"/>
        <v>11.627906976744185</v>
      </c>
      <c r="AK504" s="1043">
        <f t="shared" si="184"/>
        <v>7.4999999999999956</v>
      </c>
      <c r="AL504" s="1043">
        <f t="shared" si="185"/>
        <v>14.285714285714302</v>
      </c>
      <c r="AM504" s="1043">
        <f t="shared" si="186"/>
        <v>12.903225806451601</v>
      </c>
      <c r="AN504" s="1043">
        <f t="shared" si="187"/>
        <v>12.72727272727272</v>
      </c>
      <c r="AO504" s="1043">
        <f t="shared" si="188"/>
        <v>10.000000000000009</v>
      </c>
      <c r="AP504" s="1043">
        <f t="shared" si="189"/>
        <v>11.111111111111116</v>
      </c>
      <c r="AQ504" s="1043">
        <f t="shared" si="190"/>
        <v>12.5</v>
      </c>
      <c r="AR504" s="1043">
        <f t="shared" si="191"/>
        <v>21.212121212121215</v>
      </c>
      <c r="AS504" s="1043">
        <f t="shared" si="192"/>
        <v>14.782608695652177</v>
      </c>
      <c r="AT504" s="1043">
        <f t="shared" si="193"/>
        <v>18.556701030927837</v>
      </c>
      <c r="AU504" s="1043">
        <f t="shared" si="194"/>
        <v>3.1914893617021267</v>
      </c>
      <c r="AV504" s="1043">
        <f t="shared" si="195"/>
        <v>23.684210526315773</v>
      </c>
      <c r="AW504" s="1043">
        <f t="shared" si="196"/>
        <v>18.75</v>
      </c>
      <c r="AX504" s="1043">
        <f t="shared" si="197"/>
        <v>540</v>
      </c>
      <c r="AY504" s="1043">
        <f t="shared" si="198"/>
        <v>36.740327625681765</v>
      </c>
      <c r="AZ504" s="1043">
        <f t="shared" si="199"/>
        <v>112.50910278478106</v>
      </c>
    </row>
    <row r="505" spans="1:52" ht="11.25" customHeight="1" x14ac:dyDescent="0.2">
      <c r="A505" s="458" t="s">
        <v>1495</v>
      </c>
      <c r="B505" s="803" t="s">
        <v>1496</v>
      </c>
      <c r="C505" s="581">
        <v>0.66</v>
      </c>
      <c r="D505" s="581">
        <v>0.6</v>
      </c>
      <c r="E505" s="581">
        <v>0.56000000000000005</v>
      </c>
      <c r="F505" s="460">
        <v>0.52</v>
      </c>
      <c r="G505" s="460">
        <v>0.43636363636363629</v>
      </c>
      <c r="H505" s="581">
        <v>0.3454545454545454</v>
      </c>
      <c r="I505" s="581">
        <v>0.25454545454545457</v>
      </c>
      <c r="J505" s="581">
        <v>0.16363636363636361</v>
      </c>
      <c r="K505" s="581">
        <v>0.10909090909090907</v>
      </c>
      <c r="L505" s="888"/>
      <c r="M505" s="463">
        <v>7.2727272727272724E-2</v>
      </c>
      <c r="N505" s="585">
        <v>7.2727272727272724E-2</v>
      </c>
      <c r="O505" s="888"/>
      <c r="P505" s="582">
        <v>7.2727272727272724E-2</v>
      </c>
      <c r="Q505" s="582">
        <v>0.23636363636363636</v>
      </c>
      <c r="R505" s="587">
        <v>0.43636363636363629</v>
      </c>
      <c r="S505" s="587">
        <v>0.37272727272727268</v>
      </c>
      <c r="T505" s="587">
        <v>0.26663636363636362</v>
      </c>
      <c r="U505" s="587">
        <v>0.22090909090909092</v>
      </c>
      <c r="V505" s="583">
        <v>0.20036363636363635</v>
      </c>
      <c r="W505" s="583">
        <v>0.20036363636363635</v>
      </c>
      <c r="X505" s="583">
        <v>0.20036363636363635</v>
      </c>
      <c r="Y505" s="587">
        <v>0.20036363636363635</v>
      </c>
      <c r="Z505" s="587">
        <v>0.19581818181818181</v>
      </c>
      <c r="AA505" s="587">
        <v>0.16854545454545455</v>
      </c>
      <c r="AB505" s="584">
        <f t="shared" si="175"/>
        <v>6.566090909090911</v>
      </c>
      <c r="AC505" s="1043">
        <f t="shared" si="176"/>
        <v>10.000000000000009</v>
      </c>
      <c r="AD505" s="1043">
        <f t="shared" si="177"/>
        <v>7.1428571428571397</v>
      </c>
      <c r="AE505" s="1043">
        <f t="shared" si="178"/>
        <v>7.6923076923077094</v>
      </c>
      <c r="AF505" s="1043">
        <f t="shared" si="179"/>
        <v>19.166666666666686</v>
      </c>
      <c r="AG505" s="1043">
        <f t="shared" si="180"/>
        <v>26.315789473684205</v>
      </c>
      <c r="AH505" s="1043">
        <f t="shared" si="181"/>
        <v>35.71428571428568</v>
      </c>
      <c r="AI505" s="1043">
        <f t="shared" si="182"/>
        <v>55.5555555555556</v>
      </c>
      <c r="AJ505" s="1043">
        <f t="shared" si="183"/>
        <v>50</v>
      </c>
      <c r="AK505" s="1043">
        <f t="shared" si="184"/>
        <v>49.999999999999979</v>
      </c>
      <c r="AL505" s="1043">
        <f t="shared" si="185"/>
        <v>0</v>
      </c>
      <c r="AM505" s="1043">
        <f t="shared" si="186"/>
        <v>0</v>
      </c>
      <c r="AN505" s="1043">
        <f t="shared" si="187"/>
        <v>-69.230769230769226</v>
      </c>
      <c r="AO505" s="1043">
        <f t="shared" si="188"/>
        <v>-45.833333333333329</v>
      </c>
      <c r="AP505" s="1043">
        <f t="shared" si="189"/>
        <v>17.073170731707311</v>
      </c>
      <c r="AQ505" s="1043">
        <f t="shared" si="190"/>
        <v>39.788612342311616</v>
      </c>
      <c r="AR505" s="1043">
        <f t="shared" si="191"/>
        <v>20.699588477366238</v>
      </c>
      <c r="AS505" s="1043">
        <f t="shared" si="192"/>
        <v>10.254083484573506</v>
      </c>
      <c r="AT505" s="1043">
        <f t="shared" si="193"/>
        <v>0</v>
      </c>
      <c r="AU505" s="1043">
        <f t="shared" si="194"/>
        <v>0</v>
      </c>
      <c r="AV505" s="1043">
        <f t="shared" si="195"/>
        <v>0</v>
      </c>
      <c r="AW505" s="1043">
        <f t="shared" si="196"/>
        <v>2.3212627669452202</v>
      </c>
      <c r="AX505" s="1043">
        <f t="shared" si="197"/>
        <v>16.181229773462768</v>
      </c>
      <c r="AY505" s="1043">
        <f t="shared" si="198"/>
        <v>11.492786693528233</v>
      </c>
      <c r="AZ505" s="1043">
        <f t="shared" si="199"/>
        <v>28.69811091411778</v>
      </c>
    </row>
    <row r="506" spans="1:52" ht="11.25" customHeight="1" x14ac:dyDescent="0.2">
      <c r="A506" s="509" t="s">
        <v>4489</v>
      </c>
      <c r="B506" s="803" t="s">
        <v>2599</v>
      </c>
      <c r="C506" s="581">
        <v>1.43</v>
      </c>
      <c r="D506" s="581">
        <v>1.37</v>
      </c>
      <c r="E506" s="581">
        <v>1.32</v>
      </c>
      <c r="F506" s="460">
        <v>1.1200000000000001</v>
      </c>
      <c r="G506" s="586">
        <v>0.84</v>
      </c>
      <c r="H506" s="581">
        <v>0.64</v>
      </c>
      <c r="I506" s="498">
        <v>0.6</v>
      </c>
      <c r="J506" s="581">
        <v>0.6</v>
      </c>
      <c r="K506" s="581">
        <v>0.54</v>
      </c>
      <c r="L506" s="517"/>
      <c r="M506" s="581">
        <v>0.45</v>
      </c>
      <c r="N506" s="585">
        <v>0.4</v>
      </c>
      <c r="O506" s="517"/>
      <c r="P506" s="985">
        <v>0.4</v>
      </c>
      <c r="Q506" s="985">
        <v>0.79</v>
      </c>
      <c r="R506" s="587">
        <v>0.9</v>
      </c>
      <c r="S506" s="587">
        <v>0.87</v>
      </c>
      <c r="T506" s="587">
        <v>0.82</v>
      </c>
      <c r="U506" s="587">
        <v>0.76</v>
      </c>
      <c r="V506" s="587">
        <v>0.72</v>
      </c>
      <c r="W506" s="587">
        <v>0.63</v>
      </c>
      <c r="X506" s="587">
        <v>0.6</v>
      </c>
      <c r="Y506" s="587">
        <v>0.57999999999999996</v>
      </c>
      <c r="Z506" s="583">
        <v>0.56000000000000005</v>
      </c>
      <c r="AA506" s="587">
        <v>0.56000000000000005</v>
      </c>
      <c r="AB506" s="584">
        <f t="shared" si="175"/>
        <v>17.499999999999996</v>
      </c>
      <c r="AC506" s="1043">
        <f t="shared" si="176"/>
        <v>4.3795620437956151</v>
      </c>
      <c r="AD506" s="1043">
        <f t="shared" si="177"/>
        <v>3.7878787878787845</v>
      </c>
      <c r="AE506" s="1043">
        <f t="shared" si="178"/>
        <v>17.857142857142861</v>
      </c>
      <c r="AF506" s="1043">
        <f t="shared" si="179"/>
        <v>33.33333333333335</v>
      </c>
      <c r="AG506" s="1043">
        <f t="shared" si="180"/>
        <v>31.25</v>
      </c>
      <c r="AH506" s="1043">
        <f t="shared" si="181"/>
        <v>6.6666666666666652</v>
      </c>
      <c r="AI506" s="1043">
        <f t="shared" si="182"/>
        <v>0</v>
      </c>
      <c r="AJ506" s="1043">
        <f t="shared" si="183"/>
        <v>11.111111111111093</v>
      </c>
      <c r="AK506" s="1043">
        <f t="shared" si="184"/>
        <v>19.999999999999996</v>
      </c>
      <c r="AL506" s="1043">
        <f t="shared" si="185"/>
        <v>12.5</v>
      </c>
      <c r="AM506" s="1043">
        <f t="shared" si="186"/>
        <v>0</v>
      </c>
      <c r="AN506" s="1043">
        <f t="shared" si="187"/>
        <v>-49.367088607594937</v>
      </c>
      <c r="AO506" s="1043">
        <f t="shared" si="188"/>
        <v>-12.222222222222223</v>
      </c>
      <c r="AP506" s="1043">
        <f t="shared" si="189"/>
        <v>3.4482758620689724</v>
      </c>
      <c r="AQ506" s="1043">
        <f t="shared" si="190"/>
        <v>6.0975609756097615</v>
      </c>
      <c r="AR506" s="1043">
        <f t="shared" si="191"/>
        <v>7.8947368421052655</v>
      </c>
      <c r="AS506" s="1043">
        <f t="shared" si="192"/>
        <v>5.555555555555558</v>
      </c>
      <c r="AT506" s="1043">
        <f t="shared" si="193"/>
        <v>14.285714285714279</v>
      </c>
      <c r="AU506" s="1043">
        <f t="shared" si="194"/>
        <v>5.0000000000000044</v>
      </c>
      <c r="AV506" s="1043">
        <f t="shared" si="195"/>
        <v>3.4482758620689724</v>
      </c>
      <c r="AW506" s="1043">
        <f t="shared" si="196"/>
        <v>3.5714285714285587</v>
      </c>
      <c r="AX506" s="1043">
        <f t="shared" si="197"/>
        <v>0</v>
      </c>
      <c r="AY506" s="1043">
        <f t="shared" si="198"/>
        <v>5.845360542030118</v>
      </c>
      <c r="AZ506" s="1043">
        <f t="shared" si="199"/>
        <v>16.028265401517174</v>
      </c>
    </row>
    <row r="507" spans="1:52" ht="11.25" customHeight="1" x14ac:dyDescent="0.2">
      <c r="A507" s="467" t="s">
        <v>1536</v>
      </c>
      <c r="B507" s="469" t="s">
        <v>33</v>
      </c>
      <c r="C507" s="581">
        <v>2.04</v>
      </c>
      <c r="D507" s="581">
        <v>1.96</v>
      </c>
      <c r="E507" s="581">
        <v>1.88</v>
      </c>
      <c r="F507" s="460">
        <v>1.8</v>
      </c>
      <c r="G507" s="471">
        <v>1.72</v>
      </c>
      <c r="H507" s="474">
        <v>1.64</v>
      </c>
      <c r="I507" s="474">
        <v>1.56</v>
      </c>
      <c r="J507" s="474">
        <v>1.48</v>
      </c>
      <c r="K507" s="474">
        <v>1.44</v>
      </c>
      <c r="L507" s="963"/>
      <c r="M507" s="474">
        <v>1.42</v>
      </c>
      <c r="N507" s="475">
        <v>1.37</v>
      </c>
      <c r="O507" s="963"/>
      <c r="P507" s="1101">
        <v>1.37</v>
      </c>
      <c r="Q507" s="486">
        <v>1.33</v>
      </c>
      <c r="R507" s="476">
        <v>1.29</v>
      </c>
      <c r="S507" s="476">
        <v>1.17</v>
      </c>
      <c r="T507" s="476">
        <v>1.1399999999999999</v>
      </c>
      <c r="U507" s="476">
        <v>1.1200000000000001</v>
      </c>
      <c r="V507" s="476">
        <v>1.1000000000000001</v>
      </c>
      <c r="W507" s="477">
        <v>1.08</v>
      </c>
      <c r="X507" s="477">
        <v>1.08</v>
      </c>
      <c r="Y507" s="477">
        <v>1.08</v>
      </c>
      <c r="Z507" s="477">
        <v>1.08</v>
      </c>
      <c r="AA507" s="477">
        <v>1.08</v>
      </c>
      <c r="AB507" s="584">
        <f t="shared" si="175"/>
        <v>32.230000000000004</v>
      </c>
      <c r="AC507" s="1043">
        <f t="shared" si="176"/>
        <v>4.081632653061229</v>
      </c>
      <c r="AD507" s="1043">
        <f t="shared" si="177"/>
        <v>4.2553191489361764</v>
      </c>
      <c r="AE507" s="1043">
        <f t="shared" si="178"/>
        <v>4.4444444444444287</v>
      </c>
      <c r="AF507" s="1043">
        <f t="shared" si="179"/>
        <v>4.6511627906976827</v>
      </c>
      <c r="AG507" s="1043">
        <f t="shared" si="180"/>
        <v>4.8780487804878092</v>
      </c>
      <c r="AH507" s="1043">
        <f t="shared" si="181"/>
        <v>5.12820512820511</v>
      </c>
      <c r="AI507" s="1043">
        <f t="shared" si="182"/>
        <v>5.4054054054054168</v>
      </c>
      <c r="AJ507" s="1043">
        <f t="shared" si="183"/>
        <v>2.7777777777777901</v>
      </c>
      <c r="AK507" s="1043">
        <f t="shared" si="184"/>
        <v>1.4084507042253502</v>
      </c>
      <c r="AL507" s="1043">
        <f t="shared" si="185"/>
        <v>3.6496350364963348</v>
      </c>
      <c r="AM507" s="1043">
        <f t="shared" si="186"/>
        <v>0</v>
      </c>
      <c r="AN507" s="1043">
        <f t="shared" si="187"/>
        <v>3.007518796992481</v>
      </c>
      <c r="AO507" s="1043">
        <f t="shared" si="188"/>
        <v>3.1007751937984551</v>
      </c>
      <c r="AP507" s="1043">
        <f t="shared" si="189"/>
        <v>10.256410256410264</v>
      </c>
      <c r="AQ507" s="1043">
        <f t="shared" si="190"/>
        <v>2.6315789473684292</v>
      </c>
      <c r="AR507" s="1043">
        <f t="shared" si="191"/>
        <v>1.7857142857142572</v>
      </c>
      <c r="AS507" s="1043">
        <f t="shared" si="192"/>
        <v>1.8181818181818299</v>
      </c>
      <c r="AT507" s="1043">
        <f t="shared" si="193"/>
        <v>1.8518518518518601</v>
      </c>
      <c r="AU507" s="1043">
        <f t="shared" si="194"/>
        <v>0</v>
      </c>
      <c r="AV507" s="1043">
        <f t="shared" si="195"/>
        <v>0</v>
      </c>
      <c r="AW507" s="1043">
        <f t="shared" si="196"/>
        <v>0</v>
      </c>
      <c r="AX507" s="1043">
        <f t="shared" si="197"/>
        <v>0</v>
      </c>
      <c r="AY507" s="1043">
        <f t="shared" si="198"/>
        <v>2.9605505918206774</v>
      </c>
      <c r="AZ507" s="1043">
        <f t="shared" si="199"/>
        <v>2.453004739521166</v>
      </c>
    </row>
    <row r="508" spans="1:52" ht="11.25" customHeight="1" x14ac:dyDescent="0.2">
      <c r="A508" s="820" t="s">
        <v>314</v>
      </c>
      <c r="B508" s="803" t="s">
        <v>315</v>
      </c>
      <c r="C508" s="581">
        <v>4.1950000000000003</v>
      </c>
      <c r="D508" s="581">
        <v>3.9550000000000001</v>
      </c>
      <c r="E508" s="581">
        <v>3.7650000000000001</v>
      </c>
      <c r="F508" s="460">
        <v>3.4649999999999999</v>
      </c>
      <c r="G508" s="460">
        <v>3.1150000000000002</v>
      </c>
      <c r="H508" s="581">
        <v>2.91</v>
      </c>
      <c r="I508" s="581">
        <v>2.7149999999999999</v>
      </c>
      <c r="J508" s="581">
        <v>2.4449999999999998</v>
      </c>
      <c r="K508" s="581">
        <v>2.21</v>
      </c>
      <c r="L508" s="888"/>
      <c r="M508" s="581">
        <v>2.105</v>
      </c>
      <c r="N508" s="459">
        <v>1.99</v>
      </c>
      <c r="O508" s="888"/>
      <c r="P508" s="472">
        <v>1.86</v>
      </c>
      <c r="Q508" s="472">
        <v>1.75</v>
      </c>
      <c r="R508" s="587">
        <v>1.6</v>
      </c>
      <c r="S508" s="587">
        <v>1.35</v>
      </c>
      <c r="T508" s="587">
        <v>1.1200000000000001</v>
      </c>
      <c r="U508" s="587">
        <v>0.98</v>
      </c>
      <c r="V508" s="587">
        <v>0.78</v>
      </c>
      <c r="W508" s="587">
        <v>0.62</v>
      </c>
      <c r="X508" s="587">
        <v>0.59</v>
      </c>
      <c r="Y508" s="587">
        <v>0.56999999999999995</v>
      </c>
      <c r="Z508" s="587">
        <v>0.55000000000000004</v>
      </c>
      <c r="AA508" s="587">
        <v>0.53</v>
      </c>
      <c r="AB508" s="584">
        <f t="shared" si="175"/>
        <v>45.17</v>
      </c>
      <c r="AC508" s="1043">
        <f t="shared" si="176"/>
        <v>6.0682680151706858</v>
      </c>
      <c r="AD508" s="1043">
        <f t="shared" si="177"/>
        <v>5.0464807436918946</v>
      </c>
      <c r="AE508" s="1043">
        <f t="shared" si="178"/>
        <v>8.6580086580086757</v>
      </c>
      <c r="AF508" s="1043">
        <f t="shared" si="179"/>
        <v>11.235955056179758</v>
      </c>
      <c r="AG508" s="1043">
        <f t="shared" si="180"/>
        <v>7.0446735395188975</v>
      </c>
      <c r="AH508" s="1043">
        <f t="shared" si="181"/>
        <v>7.1823204419889652</v>
      </c>
      <c r="AI508" s="1043">
        <f t="shared" si="182"/>
        <v>11.042944785276077</v>
      </c>
      <c r="AJ508" s="1043">
        <f t="shared" si="183"/>
        <v>10.633484162895911</v>
      </c>
      <c r="AK508" s="1043">
        <f t="shared" si="184"/>
        <v>4.9881235154394243</v>
      </c>
      <c r="AL508" s="1043">
        <f t="shared" si="185"/>
        <v>5.7788944723618174</v>
      </c>
      <c r="AM508" s="1043">
        <f t="shared" si="186"/>
        <v>6.9892473118279508</v>
      </c>
      <c r="AN508" s="1043">
        <f t="shared" si="187"/>
        <v>6.2857142857142945</v>
      </c>
      <c r="AO508" s="1043">
        <f t="shared" si="188"/>
        <v>9.375</v>
      </c>
      <c r="AP508" s="1043">
        <f t="shared" si="189"/>
        <v>18.518518518518512</v>
      </c>
      <c r="AQ508" s="1043">
        <f t="shared" si="190"/>
        <v>20.535714285714278</v>
      </c>
      <c r="AR508" s="1043">
        <f t="shared" si="191"/>
        <v>14.285714285714302</v>
      </c>
      <c r="AS508" s="1043">
        <f t="shared" si="192"/>
        <v>25.641025641025639</v>
      </c>
      <c r="AT508" s="1043">
        <f t="shared" si="193"/>
        <v>25.806451612903224</v>
      </c>
      <c r="AU508" s="1043">
        <f t="shared" si="194"/>
        <v>5.0847457627118731</v>
      </c>
      <c r="AV508" s="1043">
        <f t="shared" si="195"/>
        <v>3.5087719298245723</v>
      </c>
      <c r="AW508" s="1043">
        <f t="shared" si="196"/>
        <v>3.6363636363636154</v>
      </c>
      <c r="AX508" s="1043">
        <f t="shared" si="197"/>
        <v>3.7735849056603765</v>
      </c>
      <c r="AY508" s="1043">
        <f t="shared" si="198"/>
        <v>10.050909343932307</v>
      </c>
      <c r="AZ508" s="1043">
        <f t="shared" si="199"/>
        <v>6.7949447332309001</v>
      </c>
    </row>
    <row r="509" spans="1:52" ht="11.25" customHeight="1" x14ac:dyDescent="0.2">
      <c r="A509" s="820" t="s">
        <v>1499</v>
      </c>
      <c r="B509" s="803" t="s">
        <v>1500</v>
      </c>
      <c r="C509" s="581">
        <v>1.18</v>
      </c>
      <c r="D509" s="581">
        <v>1.1100000000000001</v>
      </c>
      <c r="E509" s="581">
        <v>1.08</v>
      </c>
      <c r="F509" s="460">
        <v>1.04</v>
      </c>
      <c r="G509" s="586">
        <v>0.79</v>
      </c>
      <c r="H509" s="581">
        <v>0.75</v>
      </c>
      <c r="I509" s="581">
        <v>0.71</v>
      </c>
      <c r="J509" s="463">
        <v>0.68</v>
      </c>
      <c r="K509" s="581">
        <v>0.64</v>
      </c>
      <c r="L509" s="888"/>
      <c r="M509" s="581">
        <v>0.6</v>
      </c>
      <c r="N509" s="585">
        <v>0.5</v>
      </c>
      <c r="O509" s="888"/>
      <c r="P509" s="472">
        <v>0.45</v>
      </c>
      <c r="Q509" s="472">
        <v>0.2</v>
      </c>
      <c r="R509" s="583">
        <v>0</v>
      </c>
      <c r="S509" s="583">
        <v>0</v>
      </c>
      <c r="T509" s="583">
        <v>0</v>
      </c>
      <c r="U509" s="583">
        <v>0</v>
      </c>
      <c r="V509" s="583">
        <v>0</v>
      </c>
      <c r="W509" s="583">
        <v>0</v>
      </c>
      <c r="X509" s="583">
        <v>0</v>
      </c>
      <c r="Y509" s="583">
        <v>0</v>
      </c>
      <c r="Z509" s="583">
        <v>0</v>
      </c>
      <c r="AA509" s="583">
        <v>0</v>
      </c>
      <c r="AB509" s="584">
        <f t="shared" si="175"/>
        <v>9.7299999999999986</v>
      </c>
      <c r="AC509" s="1043">
        <f t="shared" si="176"/>
        <v>6.3063063063062863</v>
      </c>
      <c r="AD509" s="1043">
        <f t="shared" si="177"/>
        <v>2.7777777777777901</v>
      </c>
      <c r="AE509" s="1043">
        <f t="shared" si="178"/>
        <v>3.8461538461538547</v>
      </c>
      <c r="AF509" s="1043">
        <f t="shared" si="179"/>
        <v>31.645569620253156</v>
      </c>
      <c r="AG509" s="1043">
        <f t="shared" si="180"/>
        <v>5.3333333333333455</v>
      </c>
      <c r="AH509" s="1043">
        <f t="shared" si="181"/>
        <v>5.6338028169014231</v>
      </c>
      <c r="AI509" s="1043">
        <f t="shared" si="182"/>
        <v>4.4117647058823373</v>
      </c>
      <c r="AJ509" s="1043">
        <f t="shared" si="183"/>
        <v>6.25</v>
      </c>
      <c r="AK509" s="1043">
        <f t="shared" si="184"/>
        <v>6.6666666666666652</v>
      </c>
      <c r="AL509" s="1043">
        <f t="shared" si="185"/>
        <v>19.999999999999996</v>
      </c>
      <c r="AM509" s="1043">
        <f t="shared" si="186"/>
        <v>11.111111111111116</v>
      </c>
      <c r="AN509" s="1043">
        <f t="shared" si="187"/>
        <v>125</v>
      </c>
      <c r="AO509" s="1043" t="str">
        <f t="shared" si="188"/>
        <v>n/a</v>
      </c>
      <c r="AP509" s="1043" t="str">
        <f t="shared" si="189"/>
        <v>n/a</v>
      </c>
      <c r="AQ509" s="1043" t="str">
        <f t="shared" si="190"/>
        <v>n/a</v>
      </c>
      <c r="AR509" s="1043" t="str">
        <f t="shared" si="191"/>
        <v>n/a</v>
      </c>
      <c r="AS509" s="1043" t="str">
        <f t="shared" si="192"/>
        <v>n/a</v>
      </c>
      <c r="AT509" s="1043" t="str">
        <f t="shared" si="193"/>
        <v>n/a</v>
      </c>
      <c r="AU509" s="1043" t="str">
        <f t="shared" si="194"/>
        <v>n/a</v>
      </c>
      <c r="AV509" s="1043" t="str">
        <f t="shared" si="195"/>
        <v>n/a</v>
      </c>
      <c r="AW509" s="1043" t="str">
        <f t="shared" si="196"/>
        <v>n/a</v>
      </c>
      <c r="AX509" s="1043" t="str">
        <f t="shared" si="197"/>
        <v>n/a</v>
      </c>
      <c r="AY509" s="1043">
        <f t="shared" si="198"/>
        <v>19.08187384869883</v>
      </c>
      <c r="AZ509" s="1043">
        <f t="shared" si="199"/>
        <v>34.385405454125333</v>
      </c>
    </row>
    <row r="510" spans="1:52" ht="11.25" customHeight="1" x14ac:dyDescent="0.2">
      <c r="A510" s="458" t="s">
        <v>4464</v>
      </c>
      <c r="B510" s="803" t="s">
        <v>4463</v>
      </c>
      <c r="C510" s="581">
        <v>1.05</v>
      </c>
      <c r="D510" s="581">
        <v>0.88</v>
      </c>
      <c r="E510" s="581">
        <v>0.79</v>
      </c>
      <c r="F510" s="460">
        <v>0.64</v>
      </c>
      <c r="G510" s="586">
        <v>0.5</v>
      </c>
      <c r="H510" s="581">
        <v>0.44</v>
      </c>
      <c r="I510" s="581">
        <v>0.38750000000000001</v>
      </c>
      <c r="J510" s="581">
        <v>0.3125</v>
      </c>
      <c r="K510" s="581">
        <v>0.2</v>
      </c>
      <c r="L510" s="888">
        <v>0</v>
      </c>
      <c r="M510" s="581">
        <v>0.1</v>
      </c>
      <c r="N510" s="459">
        <v>2.5000000000000001E-2</v>
      </c>
      <c r="O510" s="888">
        <v>0</v>
      </c>
      <c r="P510" s="582">
        <v>0</v>
      </c>
      <c r="Q510" s="582">
        <v>0.23250000000000001</v>
      </c>
      <c r="R510" s="587">
        <v>0.52</v>
      </c>
      <c r="S510" s="587">
        <v>0.5</v>
      </c>
      <c r="T510" s="587">
        <v>0.48</v>
      </c>
      <c r="U510" s="583">
        <v>0.44</v>
      </c>
      <c r="V510" s="587">
        <v>0.4</v>
      </c>
      <c r="W510" s="587">
        <v>0.3</v>
      </c>
      <c r="X510" s="587">
        <v>0.26</v>
      </c>
      <c r="Y510" s="587">
        <v>0.24</v>
      </c>
      <c r="Z510" s="587">
        <v>0.22</v>
      </c>
      <c r="AA510" s="587">
        <v>0.2</v>
      </c>
      <c r="AB510" s="584">
        <f t="shared" si="175"/>
        <v>9.1175000000000015</v>
      </c>
      <c r="AC510" s="1043">
        <f t="shared" si="176"/>
        <v>19.318181818181813</v>
      </c>
      <c r="AD510" s="1043">
        <f t="shared" si="177"/>
        <v>11.392405063291132</v>
      </c>
      <c r="AE510" s="1043">
        <f t="shared" si="178"/>
        <v>23.4375</v>
      </c>
      <c r="AF510" s="1043">
        <f t="shared" si="179"/>
        <v>28.000000000000004</v>
      </c>
      <c r="AG510" s="1043">
        <f t="shared" si="180"/>
        <v>13.636363636363647</v>
      </c>
      <c r="AH510" s="1043">
        <f t="shared" si="181"/>
        <v>13.548387096774196</v>
      </c>
      <c r="AI510" s="1043">
        <f t="shared" si="182"/>
        <v>24</v>
      </c>
      <c r="AJ510" s="1043">
        <f t="shared" si="183"/>
        <v>56.25</v>
      </c>
      <c r="AK510" s="1043">
        <f t="shared" si="184"/>
        <v>100</v>
      </c>
      <c r="AL510" s="1043">
        <f t="shared" si="185"/>
        <v>300</v>
      </c>
      <c r="AM510" s="1043" t="str">
        <f t="shared" si="186"/>
        <v>n/a</v>
      </c>
      <c r="AN510" s="1043">
        <f t="shared" si="187"/>
        <v>-100</v>
      </c>
      <c r="AO510" s="1043">
        <f t="shared" si="188"/>
        <v>-55.28846153846154</v>
      </c>
      <c r="AP510" s="1043">
        <f t="shared" si="189"/>
        <v>4.0000000000000036</v>
      </c>
      <c r="AQ510" s="1043">
        <f t="shared" si="190"/>
        <v>4.1666666666666741</v>
      </c>
      <c r="AR510" s="1043">
        <f t="shared" si="191"/>
        <v>9.0909090909090828</v>
      </c>
      <c r="AS510" s="1043">
        <f t="shared" si="192"/>
        <v>9.9999999999999858</v>
      </c>
      <c r="AT510" s="1043">
        <f t="shared" si="193"/>
        <v>33.33333333333335</v>
      </c>
      <c r="AU510" s="1043">
        <f t="shared" si="194"/>
        <v>15.384615384615374</v>
      </c>
      <c r="AV510" s="1043">
        <f t="shared" si="195"/>
        <v>8.3333333333333481</v>
      </c>
      <c r="AW510" s="1043">
        <f t="shared" si="196"/>
        <v>9.0909090909090828</v>
      </c>
      <c r="AX510" s="1043">
        <f t="shared" si="197"/>
        <v>9.9999999999999858</v>
      </c>
      <c r="AY510" s="1043">
        <f t="shared" si="198"/>
        <v>25.60448299885315</v>
      </c>
      <c r="AZ510" s="1043">
        <f t="shared" si="199"/>
        <v>73.161189473846505</v>
      </c>
    </row>
    <row r="511" spans="1:52" ht="11.25" customHeight="1" x14ac:dyDescent="0.2">
      <c r="A511" s="820" t="s">
        <v>1501</v>
      </c>
      <c r="B511" s="803" t="s">
        <v>1502</v>
      </c>
      <c r="C511" s="581">
        <v>1.56</v>
      </c>
      <c r="D511" s="581">
        <v>1.52</v>
      </c>
      <c r="E511" s="581">
        <v>1.44</v>
      </c>
      <c r="F511" s="460">
        <v>1.36</v>
      </c>
      <c r="G511" s="586">
        <v>1.28</v>
      </c>
      <c r="H511" s="581">
        <v>1.2</v>
      </c>
      <c r="I511" s="581">
        <v>1.1200000000000001</v>
      </c>
      <c r="J511" s="581">
        <v>1.04</v>
      </c>
      <c r="K511" s="581">
        <v>0.96</v>
      </c>
      <c r="L511" s="888"/>
      <c r="M511" s="581">
        <v>0.88</v>
      </c>
      <c r="N511" s="459">
        <v>0.8</v>
      </c>
      <c r="O511" s="888"/>
      <c r="P511" s="582">
        <v>0.72</v>
      </c>
      <c r="Q511" s="582">
        <v>0.8</v>
      </c>
      <c r="R511" s="587">
        <v>1.28</v>
      </c>
      <c r="S511" s="587">
        <v>1.1599999999999999</v>
      </c>
      <c r="T511" s="587">
        <v>0.96</v>
      </c>
      <c r="U511" s="587">
        <v>0.76</v>
      </c>
      <c r="V511" s="587">
        <v>0.68</v>
      </c>
      <c r="W511" s="587">
        <v>0.6</v>
      </c>
      <c r="X511" s="587">
        <v>0.52</v>
      </c>
      <c r="Y511" s="587">
        <v>0.44</v>
      </c>
      <c r="Z511" s="587">
        <v>0.36</v>
      </c>
      <c r="AA511" s="587">
        <v>0.30667</v>
      </c>
      <c r="AB511" s="584">
        <f t="shared" si="175"/>
        <v>21.746670000000005</v>
      </c>
      <c r="AC511" s="1043">
        <f t="shared" si="176"/>
        <v>2.6315789473684292</v>
      </c>
      <c r="AD511" s="1043">
        <f t="shared" si="177"/>
        <v>5.555555555555558</v>
      </c>
      <c r="AE511" s="1043">
        <f t="shared" si="178"/>
        <v>5.8823529411764497</v>
      </c>
      <c r="AF511" s="1043">
        <f t="shared" si="179"/>
        <v>6.25</v>
      </c>
      <c r="AG511" s="1043">
        <f t="shared" si="180"/>
        <v>6.6666666666666652</v>
      </c>
      <c r="AH511" s="1043">
        <f t="shared" si="181"/>
        <v>7.1428571428571397</v>
      </c>
      <c r="AI511" s="1043">
        <f t="shared" si="182"/>
        <v>7.6923076923077094</v>
      </c>
      <c r="AJ511" s="1043">
        <f t="shared" si="183"/>
        <v>8.3333333333333481</v>
      </c>
      <c r="AK511" s="1043">
        <f t="shared" si="184"/>
        <v>9.0909090909090828</v>
      </c>
      <c r="AL511" s="1043">
        <f t="shared" si="185"/>
        <v>9.9999999999999858</v>
      </c>
      <c r="AM511" s="1043">
        <f t="shared" si="186"/>
        <v>11.111111111111116</v>
      </c>
      <c r="AN511" s="1043">
        <f t="shared" si="187"/>
        <v>-10.000000000000009</v>
      </c>
      <c r="AO511" s="1043">
        <f t="shared" si="188"/>
        <v>-37.5</v>
      </c>
      <c r="AP511" s="1043">
        <f t="shared" si="189"/>
        <v>10.344827586206918</v>
      </c>
      <c r="AQ511" s="1043">
        <f t="shared" si="190"/>
        <v>20.833333333333325</v>
      </c>
      <c r="AR511" s="1043">
        <f t="shared" si="191"/>
        <v>26.315789473684205</v>
      </c>
      <c r="AS511" s="1043">
        <f t="shared" si="192"/>
        <v>11.764705882352944</v>
      </c>
      <c r="AT511" s="1043">
        <f t="shared" si="193"/>
        <v>13.333333333333353</v>
      </c>
      <c r="AU511" s="1043">
        <f t="shared" si="194"/>
        <v>15.384615384615374</v>
      </c>
      <c r="AV511" s="1043">
        <f t="shared" si="195"/>
        <v>18.181818181818187</v>
      </c>
      <c r="AW511" s="1043">
        <f t="shared" si="196"/>
        <v>22.222222222222232</v>
      </c>
      <c r="AX511" s="1043">
        <f t="shared" si="197"/>
        <v>17.39002836925685</v>
      </c>
      <c r="AY511" s="1043">
        <f t="shared" si="198"/>
        <v>8.5739702840049485</v>
      </c>
      <c r="AZ511" s="1043">
        <f t="shared" si="199"/>
        <v>12.805981259532881</v>
      </c>
    </row>
    <row r="512" spans="1:52" ht="11.25" customHeight="1" x14ac:dyDescent="0.2">
      <c r="A512" s="467" t="s">
        <v>1528</v>
      </c>
      <c r="B512" s="469" t="s">
        <v>1529</v>
      </c>
      <c r="C512" s="581">
        <v>2.44</v>
      </c>
      <c r="D512" s="581">
        <v>2.2400000000000002</v>
      </c>
      <c r="E512" s="581">
        <v>2.1800000000000002</v>
      </c>
      <c r="F512" s="460">
        <v>2.1</v>
      </c>
      <c r="G512" s="471">
        <v>1.8699999999999999</v>
      </c>
      <c r="H512" s="474">
        <v>1.61</v>
      </c>
      <c r="I512" s="474">
        <v>1.5</v>
      </c>
      <c r="J512" s="474">
        <v>1.32</v>
      </c>
      <c r="K512" s="474">
        <v>0.98</v>
      </c>
      <c r="L512" s="963"/>
      <c r="M512" s="474">
        <v>0.76</v>
      </c>
      <c r="N512" s="470">
        <v>0.7</v>
      </c>
      <c r="O512" s="963"/>
      <c r="P512" s="486">
        <v>0.55000000000000004</v>
      </c>
      <c r="Q512" s="486">
        <v>0.5</v>
      </c>
      <c r="R512" s="477">
        <v>0.45</v>
      </c>
      <c r="S512" s="476">
        <v>0.9</v>
      </c>
      <c r="T512" s="476">
        <v>0.8</v>
      </c>
      <c r="U512" s="476">
        <v>0.65</v>
      </c>
      <c r="V512" s="476">
        <v>0.55000000000000004</v>
      </c>
      <c r="W512" s="476">
        <v>0.45</v>
      </c>
      <c r="X512" s="476">
        <v>0.25</v>
      </c>
      <c r="Y512" s="477">
        <v>0</v>
      </c>
      <c r="Z512" s="477">
        <v>0</v>
      </c>
      <c r="AA512" s="477">
        <v>0</v>
      </c>
      <c r="AB512" s="584">
        <f t="shared" si="175"/>
        <v>22.799999999999997</v>
      </c>
      <c r="AC512" s="1043">
        <f t="shared" si="176"/>
        <v>8.9285714285714199</v>
      </c>
      <c r="AD512" s="1043">
        <f t="shared" si="177"/>
        <v>2.7522935779816571</v>
      </c>
      <c r="AE512" s="1043">
        <f t="shared" si="178"/>
        <v>3.8095238095238182</v>
      </c>
      <c r="AF512" s="1043">
        <f t="shared" si="179"/>
        <v>12.299465240641716</v>
      </c>
      <c r="AG512" s="1043">
        <f t="shared" si="180"/>
        <v>16.149068322981353</v>
      </c>
      <c r="AH512" s="1043">
        <f t="shared" si="181"/>
        <v>7.3333333333333472</v>
      </c>
      <c r="AI512" s="1043">
        <f t="shared" si="182"/>
        <v>13.636363636363624</v>
      </c>
      <c r="AJ512" s="1043">
        <f t="shared" si="183"/>
        <v>34.693877551020421</v>
      </c>
      <c r="AK512" s="1043">
        <f t="shared" si="184"/>
        <v>28.947368421052634</v>
      </c>
      <c r="AL512" s="1043">
        <f t="shared" si="185"/>
        <v>8.5714285714285854</v>
      </c>
      <c r="AM512" s="1043">
        <f t="shared" si="186"/>
        <v>27.272727272727249</v>
      </c>
      <c r="AN512" s="1043">
        <f t="shared" si="187"/>
        <v>10.000000000000009</v>
      </c>
      <c r="AO512" s="1043">
        <f t="shared" si="188"/>
        <v>11.111111111111116</v>
      </c>
      <c r="AP512" s="1043">
        <f t="shared" si="189"/>
        <v>-50</v>
      </c>
      <c r="AQ512" s="1043">
        <f t="shared" si="190"/>
        <v>12.5</v>
      </c>
      <c r="AR512" s="1043">
        <f t="shared" si="191"/>
        <v>23.076923076923084</v>
      </c>
      <c r="AS512" s="1043">
        <f t="shared" si="192"/>
        <v>18.181818181818166</v>
      </c>
      <c r="AT512" s="1043">
        <f t="shared" si="193"/>
        <v>22.222222222222232</v>
      </c>
      <c r="AU512" s="1043">
        <f t="shared" si="194"/>
        <v>80</v>
      </c>
      <c r="AV512" s="1043" t="str">
        <f t="shared" si="195"/>
        <v>n/a</v>
      </c>
      <c r="AW512" s="1043" t="str">
        <f t="shared" si="196"/>
        <v>n/a</v>
      </c>
      <c r="AX512" s="1043" t="str">
        <f t="shared" si="197"/>
        <v>n/a</v>
      </c>
      <c r="AY512" s="1043">
        <f t="shared" si="198"/>
        <v>15.341373460931601</v>
      </c>
      <c r="AZ512" s="1043">
        <f t="shared" si="199"/>
        <v>23.306354081092099</v>
      </c>
    </row>
    <row r="513" spans="1:52" ht="11.25" customHeight="1" x14ac:dyDescent="0.2">
      <c r="A513" s="509" t="s">
        <v>4567</v>
      </c>
      <c r="B513" s="803" t="s">
        <v>4557</v>
      </c>
      <c r="C513" s="581">
        <v>1.5</v>
      </c>
      <c r="D513" s="581">
        <v>1.44</v>
      </c>
      <c r="E513" s="581">
        <v>1.37</v>
      </c>
      <c r="F513" s="460">
        <v>1.31</v>
      </c>
      <c r="G513" s="460">
        <v>1.26</v>
      </c>
      <c r="H513" s="498">
        <v>1.24</v>
      </c>
      <c r="I513" s="498">
        <v>1.24</v>
      </c>
      <c r="J513" s="581">
        <v>1.24</v>
      </c>
      <c r="K513" s="581">
        <v>0.92</v>
      </c>
      <c r="L513" s="1036"/>
      <c r="M513" s="581">
        <v>0.86</v>
      </c>
      <c r="N513" s="459">
        <v>0.8</v>
      </c>
      <c r="O513" s="1036"/>
      <c r="P513" s="490">
        <v>0.79</v>
      </c>
      <c r="Q513" s="985">
        <v>0.76</v>
      </c>
      <c r="R513" s="499">
        <v>0.76</v>
      </c>
      <c r="S513" s="499">
        <v>0.76</v>
      </c>
      <c r="T513" s="499">
        <v>0.76</v>
      </c>
      <c r="U513" s="587">
        <v>0.76</v>
      </c>
      <c r="V513" s="587">
        <v>0.73</v>
      </c>
      <c r="W513" s="587">
        <v>0.65</v>
      </c>
      <c r="X513" s="587">
        <v>0.58666666666666667</v>
      </c>
      <c r="Y513" s="587">
        <v>0.48000000000000004</v>
      </c>
      <c r="Z513" s="587">
        <v>0.41333333333333333</v>
      </c>
      <c r="AA513" s="587">
        <v>0.34666666666666668</v>
      </c>
      <c r="AB513" s="584">
        <f t="shared" si="175"/>
        <v>20.976666666666674</v>
      </c>
      <c r="AC513" s="1043">
        <f t="shared" si="176"/>
        <v>4.1666666666666741</v>
      </c>
      <c r="AD513" s="1043">
        <f t="shared" si="177"/>
        <v>5.1094890510948732</v>
      </c>
      <c r="AE513" s="1043">
        <f t="shared" si="178"/>
        <v>4.5801526717557328</v>
      </c>
      <c r="AF513" s="1043">
        <f t="shared" si="179"/>
        <v>3.9682539682539764</v>
      </c>
      <c r="AG513" s="1043">
        <f t="shared" si="180"/>
        <v>1.6129032258064502</v>
      </c>
      <c r="AH513" s="1043">
        <f t="shared" si="181"/>
        <v>0</v>
      </c>
      <c r="AI513" s="1043">
        <f t="shared" si="182"/>
        <v>0</v>
      </c>
      <c r="AJ513" s="1043">
        <f t="shared" si="183"/>
        <v>34.782608695652172</v>
      </c>
      <c r="AK513" s="1043">
        <f t="shared" si="184"/>
        <v>6.976744186046524</v>
      </c>
      <c r="AL513" s="1043">
        <f t="shared" si="185"/>
        <v>7.4999999999999956</v>
      </c>
      <c r="AM513" s="1043">
        <f t="shared" si="186"/>
        <v>1.2658227848101333</v>
      </c>
      <c r="AN513" s="1043">
        <f t="shared" si="187"/>
        <v>3.9473684210526327</v>
      </c>
      <c r="AO513" s="1043">
        <f t="shared" si="188"/>
        <v>0</v>
      </c>
      <c r="AP513" s="1043">
        <f t="shared" si="189"/>
        <v>0</v>
      </c>
      <c r="AQ513" s="1043">
        <f t="shared" si="190"/>
        <v>0</v>
      </c>
      <c r="AR513" s="1043">
        <f t="shared" si="191"/>
        <v>0</v>
      </c>
      <c r="AS513" s="1043">
        <f t="shared" si="192"/>
        <v>4.1095890410958846</v>
      </c>
      <c r="AT513" s="1043">
        <f t="shared" si="193"/>
        <v>12.307692307692308</v>
      </c>
      <c r="AU513" s="1043">
        <f t="shared" si="194"/>
        <v>10.795454545454541</v>
      </c>
      <c r="AV513" s="1043">
        <f t="shared" si="195"/>
        <v>22.222222222222211</v>
      </c>
      <c r="AW513" s="1043">
        <f t="shared" si="196"/>
        <v>16.129032258064523</v>
      </c>
      <c r="AX513" s="1043">
        <f t="shared" si="197"/>
        <v>19.23076923076923</v>
      </c>
      <c r="AY513" s="1043">
        <f t="shared" si="198"/>
        <v>7.2138531489289939</v>
      </c>
      <c r="AZ513" s="1043">
        <f t="shared" si="199"/>
        <v>8.9404522491022664</v>
      </c>
    </row>
    <row r="514" spans="1:52" ht="11.25" customHeight="1" x14ac:dyDescent="0.2">
      <c r="A514" s="468" t="s">
        <v>319</v>
      </c>
      <c r="B514" s="469" t="s">
        <v>320</v>
      </c>
      <c r="C514" s="581">
        <v>3.4001000000000001</v>
      </c>
      <c r="D514" s="581">
        <v>3.1179999999999999</v>
      </c>
      <c r="E514" s="581">
        <v>2.9548999999999999</v>
      </c>
      <c r="F514" s="460">
        <v>2.8412000000000002</v>
      </c>
      <c r="G514" s="1097">
        <v>2.7382999999999997</v>
      </c>
      <c r="H514" s="474">
        <v>2.6713999999999998</v>
      </c>
      <c r="I514" s="474">
        <v>2.6322999999999999</v>
      </c>
      <c r="J514" s="474">
        <v>2.5322999999999998</v>
      </c>
      <c r="K514" s="474">
        <v>2.3665000000000003</v>
      </c>
      <c r="L514" s="963"/>
      <c r="M514" s="474">
        <v>2.2110000000000003</v>
      </c>
      <c r="N514" s="470">
        <v>2.0568</v>
      </c>
      <c r="O514" s="963"/>
      <c r="P514" s="486">
        <v>1.8854</v>
      </c>
      <c r="Q514" s="486">
        <v>1.72</v>
      </c>
      <c r="R514" s="476">
        <v>1.55</v>
      </c>
      <c r="S514" s="476">
        <v>1.36</v>
      </c>
      <c r="T514" s="476">
        <v>1.21</v>
      </c>
      <c r="U514" s="476">
        <v>1.0900000000000001</v>
      </c>
      <c r="V514" s="476">
        <v>0.97750000000000004</v>
      </c>
      <c r="W514" s="476">
        <v>0.86499999999999999</v>
      </c>
      <c r="X514" s="476">
        <v>0.79</v>
      </c>
      <c r="Y514" s="476">
        <v>0.73</v>
      </c>
      <c r="Z514" s="476">
        <v>0.67</v>
      </c>
      <c r="AA514" s="476">
        <v>0.625</v>
      </c>
      <c r="AB514" s="584">
        <f t="shared" si="175"/>
        <v>42.995699999999999</v>
      </c>
      <c r="AC514" s="1043">
        <f t="shared" si="176"/>
        <v>9.0474663245670328</v>
      </c>
      <c r="AD514" s="1043">
        <f t="shared" si="177"/>
        <v>5.5196453348675067</v>
      </c>
      <c r="AE514" s="1043">
        <f t="shared" si="178"/>
        <v>4.0018302125862215</v>
      </c>
      <c r="AF514" s="1043">
        <f t="shared" si="179"/>
        <v>3.7578059379907325</v>
      </c>
      <c r="AG514" s="1043">
        <f t="shared" si="180"/>
        <v>2.5043048588754946</v>
      </c>
      <c r="AH514" s="1043">
        <f t="shared" si="181"/>
        <v>1.4853930023173589</v>
      </c>
      <c r="AI514" s="1043">
        <f t="shared" si="182"/>
        <v>3.9489791888796866</v>
      </c>
      <c r="AJ514" s="1043">
        <f t="shared" si="183"/>
        <v>7.0061271920557555</v>
      </c>
      <c r="AK514" s="1043">
        <f t="shared" si="184"/>
        <v>7.0330167345092676</v>
      </c>
      <c r="AL514" s="1043">
        <f t="shared" si="185"/>
        <v>7.4970828471412121</v>
      </c>
      <c r="AM514" s="1043">
        <f t="shared" si="186"/>
        <v>9.0909090909090828</v>
      </c>
      <c r="AN514" s="1043">
        <f t="shared" si="187"/>
        <v>9.6162790697674296</v>
      </c>
      <c r="AO514" s="1043">
        <f t="shared" si="188"/>
        <v>10.967741935483865</v>
      </c>
      <c r="AP514" s="1043">
        <f t="shared" si="189"/>
        <v>13.970588235294112</v>
      </c>
      <c r="AQ514" s="1043">
        <f t="shared" si="190"/>
        <v>12.396694214876035</v>
      </c>
      <c r="AR514" s="1043">
        <f t="shared" si="191"/>
        <v>11.009174311926584</v>
      </c>
      <c r="AS514" s="1043">
        <f t="shared" si="192"/>
        <v>11.508951406649626</v>
      </c>
      <c r="AT514" s="1043">
        <f t="shared" si="193"/>
        <v>13.005780346820806</v>
      </c>
      <c r="AU514" s="1043">
        <f t="shared" si="194"/>
        <v>9.4936708860759325</v>
      </c>
      <c r="AV514" s="1043">
        <f t="shared" si="195"/>
        <v>8.2191780821917924</v>
      </c>
      <c r="AW514" s="1043">
        <f t="shared" si="196"/>
        <v>8.9552238805969964</v>
      </c>
      <c r="AX514" s="1043">
        <f t="shared" si="197"/>
        <v>7.2000000000000064</v>
      </c>
      <c r="AY514" s="1043">
        <f t="shared" si="198"/>
        <v>8.0561746861082995</v>
      </c>
      <c r="AZ514" s="1043">
        <f t="shared" si="199"/>
        <v>3.4519616682082717</v>
      </c>
    </row>
    <row r="515" spans="1:52" ht="11.25" customHeight="1" x14ac:dyDescent="0.2">
      <c r="A515" s="820" t="s">
        <v>308</v>
      </c>
      <c r="B515" s="803" t="s">
        <v>309</v>
      </c>
      <c r="C515" s="581">
        <v>3.97</v>
      </c>
      <c r="D515" s="581">
        <v>3.52</v>
      </c>
      <c r="E515" s="581">
        <v>3.4</v>
      </c>
      <c r="F515" s="460">
        <v>2.94</v>
      </c>
      <c r="G515" s="460">
        <v>2.64</v>
      </c>
      <c r="H515" s="463">
        <v>2.52</v>
      </c>
      <c r="I515" s="463">
        <v>2.52</v>
      </c>
      <c r="J515" s="581">
        <v>2.0699999999999998</v>
      </c>
      <c r="K515" s="581">
        <v>1.78</v>
      </c>
      <c r="L515" s="888"/>
      <c r="M515" s="581">
        <v>1.62</v>
      </c>
      <c r="N515" s="459">
        <v>1.43</v>
      </c>
      <c r="O515" s="888"/>
      <c r="P515" s="472">
        <v>1.07</v>
      </c>
      <c r="Q515" s="582">
        <v>1</v>
      </c>
      <c r="R515" s="587">
        <v>0.92</v>
      </c>
      <c r="S515" s="587">
        <v>0.76332999999999995</v>
      </c>
      <c r="T515" s="587">
        <v>0.65332999999999997</v>
      </c>
      <c r="U515" s="587">
        <v>0.57333000000000001</v>
      </c>
      <c r="V515" s="583">
        <v>0.50666</v>
      </c>
      <c r="W515" s="587">
        <v>0.50666</v>
      </c>
      <c r="X515" s="583">
        <v>0.48</v>
      </c>
      <c r="Y515" s="587">
        <v>0.48</v>
      </c>
      <c r="Z515" s="583">
        <v>0.45333000000000001</v>
      </c>
      <c r="AA515" s="587">
        <v>0.45333000000000001</v>
      </c>
      <c r="AB515" s="584">
        <f t="shared" si="175"/>
        <v>36.269969999999986</v>
      </c>
      <c r="AC515" s="1043">
        <f t="shared" si="176"/>
        <v>12.784090909090917</v>
      </c>
      <c r="AD515" s="1043">
        <f t="shared" si="177"/>
        <v>3.529411764705892</v>
      </c>
      <c r="AE515" s="1043">
        <f t="shared" si="178"/>
        <v>15.646258503401356</v>
      </c>
      <c r="AF515" s="1043">
        <f t="shared" si="179"/>
        <v>11.363636363636353</v>
      </c>
      <c r="AG515" s="1043">
        <f t="shared" si="180"/>
        <v>4.7619047619047672</v>
      </c>
      <c r="AH515" s="1043">
        <f t="shared" si="181"/>
        <v>0</v>
      </c>
      <c r="AI515" s="1043">
        <f t="shared" si="182"/>
        <v>21.739130434782616</v>
      </c>
      <c r="AJ515" s="1043">
        <f t="shared" si="183"/>
        <v>16.292134831460658</v>
      </c>
      <c r="AK515" s="1043">
        <f t="shared" si="184"/>
        <v>9.8765432098765427</v>
      </c>
      <c r="AL515" s="1043">
        <f t="shared" si="185"/>
        <v>13.286713286713292</v>
      </c>
      <c r="AM515" s="1043">
        <f t="shared" si="186"/>
        <v>33.644859813084096</v>
      </c>
      <c r="AN515" s="1043">
        <f t="shared" si="187"/>
        <v>7.0000000000000062</v>
      </c>
      <c r="AO515" s="1043">
        <f t="shared" si="188"/>
        <v>8.6956521739130377</v>
      </c>
      <c r="AP515" s="1043">
        <f t="shared" si="189"/>
        <v>20.524543775300351</v>
      </c>
      <c r="AQ515" s="1043">
        <f t="shared" si="190"/>
        <v>16.83682059602345</v>
      </c>
      <c r="AR515" s="1043">
        <f t="shared" si="191"/>
        <v>13.953569497497064</v>
      </c>
      <c r="AS515" s="1043">
        <f t="shared" si="192"/>
        <v>13.158725772707536</v>
      </c>
      <c r="AT515" s="1043">
        <f t="shared" si="193"/>
        <v>0</v>
      </c>
      <c r="AU515" s="1043">
        <f t="shared" si="194"/>
        <v>5.55416666666666</v>
      </c>
      <c r="AV515" s="1043">
        <f t="shared" si="195"/>
        <v>0</v>
      </c>
      <c r="AW515" s="1043">
        <f t="shared" si="196"/>
        <v>5.8831314936139245</v>
      </c>
      <c r="AX515" s="1043">
        <f t="shared" si="197"/>
        <v>0</v>
      </c>
      <c r="AY515" s="1043">
        <f t="shared" si="198"/>
        <v>10.660513357017203</v>
      </c>
      <c r="AZ515" s="1043">
        <f t="shared" si="199"/>
        <v>8.3922468994442809</v>
      </c>
    </row>
    <row r="516" spans="1:52" ht="11.25" customHeight="1" x14ac:dyDescent="0.2">
      <c r="A516" s="468" t="s">
        <v>720</v>
      </c>
      <c r="B516" s="469" t="s">
        <v>721</v>
      </c>
      <c r="C516" s="581">
        <v>2.52</v>
      </c>
      <c r="D516" s="581">
        <v>2.48</v>
      </c>
      <c r="E516" s="581">
        <v>2.44</v>
      </c>
      <c r="F516" s="460">
        <v>2.4</v>
      </c>
      <c r="G516" s="481">
        <v>2.3199999999999998</v>
      </c>
      <c r="H516" s="474">
        <v>2.2000000000000002</v>
      </c>
      <c r="I516" s="474">
        <v>2.12</v>
      </c>
      <c r="J516" s="474">
        <v>1.92</v>
      </c>
      <c r="K516" s="474">
        <v>1.68</v>
      </c>
      <c r="L516" s="963"/>
      <c r="M516" s="474">
        <v>1.48</v>
      </c>
      <c r="N516" s="470">
        <v>0.9</v>
      </c>
      <c r="O516" s="963"/>
      <c r="P516" s="486">
        <v>0.8</v>
      </c>
      <c r="Q516" s="486">
        <v>0.78</v>
      </c>
      <c r="R516" s="476">
        <v>0.76</v>
      </c>
      <c r="S516" s="476">
        <v>0.68</v>
      </c>
      <c r="T516" s="476">
        <v>0.62</v>
      </c>
      <c r="U516" s="476">
        <v>0.56000000000000005</v>
      </c>
      <c r="V516" s="476">
        <v>0.46</v>
      </c>
      <c r="W516" s="476">
        <v>0.31</v>
      </c>
      <c r="X516" s="476">
        <v>0.28000000000000003</v>
      </c>
      <c r="Y516" s="476">
        <v>0.25</v>
      </c>
      <c r="Z516" s="476">
        <v>0.22</v>
      </c>
      <c r="AA516" s="476">
        <v>0.2</v>
      </c>
      <c r="AB516" s="584">
        <f t="shared" si="175"/>
        <v>28.38</v>
      </c>
      <c r="AC516" s="1043">
        <f t="shared" si="176"/>
        <v>1.6129032258064502</v>
      </c>
      <c r="AD516" s="1043">
        <f t="shared" si="177"/>
        <v>1.6393442622950838</v>
      </c>
      <c r="AE516" s="1043">
        <f t="shared" si="178"/>
        <v>1.6666666666666607</v>
      </c>
      <c r="AF516" s="1043">
        <f t="shared" si="179"/>
        <v>3.4482758620689724</v>
      </c>
      <c r="AG516" s="1043">
        <f t="shared" si="180"/>
        <v>5.4545454545454453</v>
      </c>
      <c r="AH516" s="1043">
        <f t="shared" si="181"/>
        <v>3.7735849056603765</v>
      </c>
      <c r="AI516" s="1043">
        <f t="shared" si="182"/>
        <v>10.416666666666675</v>
      </c>
      <c r="AJ516" s="1043">
        <f t="shared" si="183"/>
        <v>14.285714285714279</v>
      </c>
      <c r="AK516" s="1043">
        <f t="shared" si="184"/>
        <v>13.513513513513509</v>
      </c>
      <c r="AL516" s="1043">
        <f t="shared" si="185"/>
        <v>64.444444444444443</v>
      </c>
      <c r="AM516" s="1043">
        <f t="shared" si="186"/>
        <v>12.5</v>
      </c>
      <c r="AN516" s="1043">
        <f t="shared" si="187"/>
        <v>2.5641025641025772</v>
      </c>
      <c r="AO516" s="1043">
        <f t="shared" si="188"/>
        <v>2.6315789473684292</v>
      </c>
      <c r="AP516" s="1043">
        <f t="shared" si="189"/>
        <v>11.764705882352944</v>
      </c>
      <c r="AQ516" s="1043">
        <f t="shared" si="190"/>
        <v>9.6774193548387224</v>
      </c>
      <c r="AR516" s="1043">
        <f t="shared" si="191"/>
        <v>10.714285714285698</v>
      </c>
      <c r="AS516" s="1043">
        <f t="shared" si="192"/>
        <v>21.739130434782616</v>
      </c>
      <c r="AT516" s="1043">
        <f t="shared" si="193"/>
        <v>48.387096774193552</v>
      </c>
      <c r="AU516" s="1043">
        <f t="shared" si="194"/>
        <v>10.714285714285698</v>
      </c>
      <c r="AV516" s="1043">
        <f t="shared" si="195"/>
        <v>12.000000000000011</v>
      </c>
      <c r="AW516" s="1043">
        <f t="shared" si="196"/>
        <v>13.636363636363647</v>
      </c>
      <c r="AX516" s="1043">
        <f t="shared" si="197"/>
        <v>9.9999999999999858</v>
      </c>
      <c r="AY516" s="1043">
        <f t="shared" si="198"/>
        <v>13.026574014088901</v>
      </c>
      <c r="AZ516" s="1043">
        <f t="shared" si="199"/>
        <v>15.203817233664466</v>
      </c>
    </row>
    <row r="517" spans="1:52" ht="11.25" customHeight="1" x14ac:dyDescent="0.2">
      <c r="A517" s="820" t="s">
        <v>3815</v>
      </c>
      <c r="B517" s="803" t="s">
        <v>3816</v>
      </c>
      <c r="C517" s="581">
        <v>2.52</v>
      </c>
      <c r="D517" s="581">
        <v>2.3199999999999998</v>
      </c>
      <c r="E517" s="581">
        <v>2.12</v>
      </c>
      <c r="F517" s="460">
        <v>1.92</v>
      </c>
      <c r="G517" s="460">
        <v>1.76</v>
      </c>
      <c r="H517" s="581">
        <v>1.68</v>
      </c>
      <c r="I517" s="581">
        <v>1.52</v>
      </c>
      <c r="J517" s="581">
        <v>1.32</v>
      </c>
      <c r="K517" s="498">
        <v>1.1200000000000001</v>
      </c>
      <c r="L517" s="888"/>
      <c r="M517" s="463">
        <v>1.1200000000000001</v>
      </c>
      <c r="N517" s="463">
        <v>1.1200000000000001</v>
      </c>
      <c r="O517" s="888"/>
      <c r="P517" s="508">
        <v>1.1200000000000001</v>
      </c>
      <c r="Q517" s="583">
        <v>1.1200000000000001</v>
      </c>
      <c r="R517" s="583">
        <v>1.56</v>
      </c>
      <c r="S517" s="587">
        <v>2</v>
      </c>
      <c r="T517" s="587">
        <v>1.84</v>
      </c>
      <c r="U517" s="587">
        <v>1.76</v>
      </c>
      <c r="V517" s="587">
        <v>1.7</v>
      </c>
      <c r="W517" s="587">
        <v>1.66</v>
      </c>
      <c r="X517" s="587">
        <v>1.64</v>
      </c>
      <c r="Y517" s="587">
        <v>1.58</v>
      </c>
      <c r="Z517" s="587">
        <v>1.48</v>
      </c>
      <c r="AA517" s="587">
        <v>1.4</v>
      </c>
      <c r="AB517" s="584">
        <f t="shared" si="175"/>
        <v>37.379999999999995</v>
      </c>
      <c r="AC517" s="1043">
        <f t="shared" si="176"/>
        <v>8.6206896551724199</v>
      </c>
      <c r="AD517" s="1043">
        <f t="shared" si="177"/>
        <v>9.4339622641509422</v>
      </c>
      <c r="AE517" s="1043">
        <f t="shared" si="178"/>
        <v>10.416666666666675</v>
      </c>
      <c r="AF517" s="1043">
        <f t="shared" si="179"/>
        <v>9.0909090909090828</v>
      </c>
      <c r="AG517" s="1043">
        <f t="shared" si="180"/>
        <v>4.7619047619047672</v>
      </c>
      <c r="AH517" s="1043">
        <f t="shared" si="181"/>
        <v>10.526315789473673</v>
      </c>
      <c r="AI517" s="1043">
        <f t="shared" si="182"/>
        <v>15.151515151515138</v>
      </c>
      <c r="AJ517" s="1043">
        <f t="shared" si="183"/>
        <v>17.857142857142861</v>
      </c>
      <c r="AK517" s="1043">
        <f t="shared" si="184"/>
        <v>0</v>
      </c>
      <c r="AL517" s="1043">
        <f t="shared" si="185"/>
        <v>0</v>
      </c>
      <c r="AM517" s="1043">
        <f t="shared" si="186"/>
        <v>0</v>
      </c>
      <c r="AN517" s="1043">
        <f t="shared" si="187"/>
        <v>0</v>
      </c>
      <c r="AO517" s="1043">
        <f t="shared" si="188"/>
        <v>-28.205128205128204</v>
      </c>
      <c r="AP517" s="1043">
        <f t="shared" si="189"/>
        <v>-21.999999999999996</v>
      </c>
      <c r="AQ517" s="1043">
        <f t="shared" si="190"/>
        <v>8.6956521739130377</v>
      </c>
      <c r="AR517" s="1043">
        <f t="shared" si="191"/>
        <v>4.5454545454545414</v>
      </c>
      <c r="AS517" s="1043">
        <f t="shared" si="192"/>
        <v>3.529411764705892</v>
      </c>
      <c r="AT517" s="1043">
        <f t="shared" si="193"/>
        <v>2.4096385542168752</v>
      </c>
      <c r="AU517" s="1043">
        <f t="shared" si="194"/>
        <v>1.2195121951219523</v>
      </c>
      <c r="AV517" s="1043">
        <f t="shared" si="195"/>
        <v>3.7974683544303778</v>
      </c>
      <c r="AW517" s="1043">
        <f t="shared" si="196"/>
        <v>6.7567567567567544</v>
      </c>
      <c r="AX517" s="1043">
        <f t="shared" si="197"/>
        <v>5.7142857142857162</v>
      </c>
      <c r="AY517" s="1043">
        <f t="shared" si="198"/>
        <v>3.2873708223042049</v>
      </c>
      <c r="AZ517" s="1043">
        <f t="shared" si="199"/>
        <v>10.435574374433559</v>
      </c>
    </row>
    <row r="518" spans="1:52" ht="11.25" customHeight="1" x14ac:dyDescent="0.2">
      <c r="A518" s="820" t="s">
        <v>1093</v>
      </c>
      <c r="B518" s="803" t="s">
        <v>1094</v>
      </c>
      <c r="C518" s="581">
        <v>1.1399999999999999</v>
      </c>
      <c r="D518" s="581">
        <v>1.1200000000000001</v>
      </c>
      <c r="E518" s="581">
        <v>1.0900000000000001</v>
      </c>
      <c r="F518" s="460">
        <v>1.06</v>
      </c>
      <c r="G518" s="586">
        <v>0.96</v>
      </c>
      <c r="H518" s="581">
        <v>0.94</v>
      </c>
      <c r="I518" s="581">
        <v>0.89</v>
      </c>
      <c r="J518" s="581">
        <v>0.87</v>
      </c>
      <c r="K518" s="581">
        <v>0.83499999999999996</v>
      </c>
      <c r="L518" s="581"/>
      <c r="M518" s="581">
        <v>0.82250000000000001</v>
      </c>
      <c r="N518" s="581">
        <v>0.80500000000000005</v>
      </c>
      <c r="O518" s="581"/>
      <c r="P518" s="460">
        <v>0.38250000000000001</v>
      </c>
      <c r="Q518" s="583">
        <v>0</v>
      </c>
      <c r="R518" s="583">
        <v>0</v>
      </c>
      <c r="S518" s="583">
        <v>0</v>
      </c>
      <c r="T518" s="583">
        <v>0</v>
      </c>
      <c r="U518" s="583">
        <v>0</v>
      </c>
      <c r="V518" s="583">
        <v>0</v>
      </c>
      <c r="W518" s="583">
        <v>0</v>
      </c>
      <c r="X518" s="583">
        <v>0</v>
      </c>
      <c r="Y518" s="583">
        <v>0</v>
      </c>
      <c r="Z518" s="583">
        <v>0</v>
      </c>
      <c r="AA518" s="583">
        <v>0</v>
      </c>
      <c r="AB518" s="584">
        <f t="shared" si="175"/>
        <v>10.915000000000001</v>
      </c>
      <c r="AC518" s="1043">
        <f t="shared" si="176"/>
        <v>1.7857142857142572</v>
      </c>
      <c r="AD518" s="1043">
        <f t="shared" si="177"/>
        <v>2.7522935779816571</v>
      </c>
      <c r="AE518" s="1043">
        <f t="shared" si="178"/>
        <v>2.8301886792452935</v>
      </c>
      <c r="AF518" s="1043">
        <f t="shared" si="179"/>
        <v>10.416666666666675</v>
      </c>
      <c r="AG518" s="1043">
        <f t="shared" si="180"/>
        <v>2.1276595744680771</v>
      </c>
      <c r="AH518" s="1043">
        <f t="shared" si="181"/>
        <v>5.6179775280898792</v>
      </c>
      <c r="AI518" s="1043">
        <f t="shared" si="182"/>
        <v>2.2988505747126409</v>
      </c>
      <c r="AJ518" s="1043">
        <f t="shared" si="183"/>
        <v>4.1916167664670656</v>
      </c>
      <c r="AK518" s="1043">
        <f t="shared" si="184"/>
        <v>1.5197568389057725</v>
      </c>
      <c r="AL518" s="1043">
        <f t="shared" si="185"/>
        <v>2.1739130434782483</v>
      </c>
      <c r="AM518" s="1043">
        <f t="shared" si="186"/>
        <v>110.45751633986929</v>
      </c>
      <c r="AN518" s="1043" t="str">
        <f t="shared" si="187"/>
        <v>n/a</v>
      </c>
      <c r="AO518" s="1043" t="str">
        <f t="shared" si="188"/>
        <v>n/a</v>
      </c>
      <c r="AP518" s="1043" t="str">
        <f t="shared" si="189"/>
        <v>n/a</v>
      </c>
      <c r="AQ518" s="1043" t="str">
        <f t="shared" si="190"/>
        <v>n/a</v>
      </c>
      <c r="AR518" s="1043" t="str">
        <f t="shared" si="191"/>
        <v>n/a</v>
      </c>
      <c r="AS518" s="1043" t="str">
        <f t="shared" si="192"/>
        <v>n/a</v>
      </c>
      <c r="AT518" s="1043" t="str">
        <f t="shared" si="193"/>
        <v>n/a</v>
      </c>
      <c r="AU518" s="1043" t="str">
        <f t="shared" si="194"/>
        <v>n/a</v>
      </c>
      <c r="AV518" s="1043" t="str">
        <f t="shared" si="195"/>
        <v>n/a</v>
      </c>
      <c r="AW518" s="1043" t="str">
        <f t="shared" si="196"/>
        <v>n/a</v>
      </c>
      <c r="AX518" s="1043" t="str">
        <f t="shared" si="197"/>
        <v>n/a</v>
      </c>
      <c r="AY518" s="1043">
        <f t="shared" si="198"/>
        <v>13.288377625054443</v>
      </c>
      <c r="AZ518" s="1043">
        <f t="shared" si="199"/>
        <v>32.329137748295857</v>
      </c>
    </row>
    <row r="519" spans="1:52" ht="11.25" customHeight="1" x14ac:dyDescent="0.2">
      <c r="A519" s="805" t="s">
        <v>718</v>
      </c>
      <c r="B519" s="445" t="s">
        <v>719</v>
      </c>
      <c r="C519" s="581">
        <v>4.8499999999999996</v>
      </c>
      <c r="D519" s="581">
        <v>4.71</v>
      </c>
      <c r="E519" s="581">
        <v>4.59</v>
      </c>
      <c r="F519" s="460">
        <v>4.42</v>
      </c>
      <c r="G519" s="454">
        <v>4.1900000000000004</v>
      </c>
      <c r="H519" s="451">
        <v>4.0999999999999996</v>
      </c>
      <c r="I519" s="451">
        <v>4.0199999999999996</v>
      </c>
      <c r="J519" s="451">
        <v>3.88</v>
      </c>
      <c r="K519" s="451">
        <v>3.49</v>
      </c>
      <c r="L519" s="951"/>
      <c r="M519" s="451">
        <v>3.16</v>
      </c>
      <c r="N519" s="449">
        <v>2.69</v>
      </c>
      <c r="O519" s="951"/>
      <c r="P519" s="487">
        <v>2.38</v>
      </c>
      <c r="Q519" s="487">
        <v>2.2000000000000002</v>
      </c>
      <c r="R519" s="456">
        <v>1</v>
      </c>
      <c r="S519" s="455">
        <v>0</v>
      </c>
      <c r="T519" s="455">
        <v>0</v>
      </c>
      <c r="U519" s="455">
        <v>0</v>
      </c>
      <c r="V519" s="455">
        <v>0</v>
      </c>
      <c r="W519" s="455">
        <v>0</v>
      </c>
      <c r="X519" s="455">
        <v>0</v>
      </c>
      <c r="Y519" s="455">
        <v>0</v>
      </c>
      <c r="Z519" s="455">
        <v>0</v>
      </c>
      <c r="AA519" s="455">
        <v>0</v>
      </c>
      <c r="AB519" s="584">
        <f t="shared" ref="AB519:AB582" si="200">SUM(C519:AA519)</f>
        <v>49.68</v>
      </c>
      <c r="AC519" s="1043">
        <f t="shared" ref="AC519:AC582" si="201">IF(ISERROR((C519/D519-1)*100),"n/a",(C519/D519-1)*100)</f>
        <v>2.9723991507430991</v>
      </c>
      <c r="AD519" s="1043">
        <f t="shared" ref="AD519:AD582" si="202">IF(ISERROR((D519/E519-1)*100),"n/a",(D519/E519-1)*100)</f>
        <v>2.6143790849673332</v>
      </c>
      <c r="AE519" s="1043">
        <f t="shared" ref="AE519:AE582" si="203">IF(ISERROR((E519/F519-1)*100),"n/a",(E519/F519-1)*100)</f>
        <v>3.8461538461538547</v>
      </c>
      <c r="AF519" s="1043">
        <f t="shared" ref="AF519:AF582" si="204">IF(ISERROR((F519/G519-1)*100),"n/a",(F519/G519-1)*100)</f>
        <v>5.4892601431980825</v>
      </c>
      <c r="AG519" s="1043">
        <f t="shared" ref="AG519:AG582" si="205">IF(ISERROR((G519/H519-1)*100),"n/a",(G519/H519-1)*100)</f>
        <v>2.1951219512195363</v>
      </c>
      <c r="AH519" s="1043">
        <f t="shared" ref="AH519:AH582" si="206">IF(ISERROR((H519/I519-1)*100),"n/a",(H519/I519-1)*100)</f>
        <v>1.990049751243772</v>
      </c>
      <c r="AI519" s="1043">
        <f t="shared" ref="AI519:AI582" si="207">IF(ISERROR((I519/J519-1)*100),"n/a",(I519/J519-1)*100)</f>
        <v>3.6082474226803996</v>
      </c>
      <c r="AJ519" s="1043">
        <f t="shared" ref="AJ519:AJ582" si="208">IF(ISERROR((J519/K519-1)*100),"n/a",(J519/K519-1)*100)</f>
        <v>11.174785100286533</v>
      </c>
      <c r="AK519" s="1043">
        <f t="shared" ref="AK519:AK582" si="209">IF(ISERROR((K519/M519-1)*100),"n/a",(K519/M519-1)*100)</f>
        <v>10.443037974683556</v>
      </c>
      <c r="AL519" s="1043">
        <f t="shared" ref="AL519:AL582" si="210">IF(ISERROR((M519/N519-1)*100),"n/a",(M519/N519-1)*100)</f>
        <v>17.472118959107807</v>
      </c>
      <c r="AM519" s="1043">
        <f t="shared" ref="AM519:AM582" si="211">IF(ISERROR((N519/P519-1)*100),"n/a",(N519/P519-1)*100)</f>
        <v>13.025210084033612</v>
      </c>
      <c r="AN519" s="1043">
        <f t="shared" ref="AN519:AN582" si="212">IF(ISERROR((P519/Q519-1)*100),"n/a",(P519/Q519-1)*100)</f>
        <v>8.1818181818181799</v>
      </c>
      <c r="AO519" s="1043">
        <f t="shared" ref="AO519:AO582" si="213">IF(ISERROR((Q519/R519-1)*100),"n/a",(Q519/R519-1)*100)</f>
        <v>120.00000000000001</v>
      </c>
      <c r="AP519" s="1043" t="str">
        <f t="shared" ref="AP519:AP582" si="214">IF(ISERROR((R519/S519-1)*100),"n/a",(R519/S519-1)*100)</f>
        <v>n/a</v>
      </c>
      <c r="AQ519" s="1043" t="str">
        <f t="shared" ref="AQ519:AQ582" si="215">IF(ISERROR((S519/T519-1)*100),"n/a",(S519/T519-1)*100)</f>
        <v>n/a</v>
      </c>
      <c r="AR519" s="1043" t="str">
        <f t="shared" ref="AR519:AR582" si="216">IF(ISERROR((T519/U519-1)*100),"n/a",(T519/U519-1)*100)</f>
        <v>n/a</v>
      </c>
      <c r="AS519" s="1043" t="str">
        <f t="shared" ref="AS519:AS582" si="217">IF(ISERROR((U519/V519-1)*100),"n/a",(U519/V519-1)*100)</f>
        <v>n/a</v>
      </c>
      <c r="AT519" s="1043" t="str">
        <f t="shared" ref="AT519:AT582" si="218">IF(ISERROR((V519/W519-1)*100),"n/a",(V519/W519-1)*100)</f>
        <v>n/a</v>
      </c>
      <c r="AU519" s="1043" t="str">
        <f t="shared" ref="AU519:AU582" si="219">IF(ISERROR((W519/X519-1)*100),"n/a",(W519/X519-1)*100)</f>
        <v>n/a</v>
      </c>
      <c r="AV519" s="1043" t="str">
        <f t="shared" ref="AV519:AV582" si="220">IF(ISERROR((X519/Y519-1)*100),"n/a",(X519/Y519-1)*100)</f>
        <v>n/a</v>
      </c>
      <c r="AW519" s="1043" t="str">
        <f t="shared" ref="AW519:AW582" si="221">IF(ISERROR((Y519/Z519-1)*100),"n/a",(Y519/Z519-1)*100)</f>
        <v>n/a</v>
      </c>
      <c r="AX519" s="1043" t="str">
        <f t="shared" ref="AX519:AX582" si="222">IF(ISERROR((Z519/AA519-1)*100),"n/a",(Z519/AA519-1)*100)</f>
        <v>n/a</v>
      </c>
      <c r="AY519" s="1043">
        <f t="shared" ref="AY519:AY582" si="223">AVERAGE(AC519:AX519)</f>
        <v>15.616352434625828</v>
      </c>
      <c r="AZ519" s="1043">
        <f t="shared" ref="AZ519:AZ582" si="224">STDEV(AC519:AX519)</f>
        <v>31.738361839127908</v>
      </c>
    </row>
    <row r="520" spans="1:52" ht="11.25" customHeight="1" x14ac:dyDescent="0.2">
      <c r="A520" s="467" t="s">
        <v>1512</v>
      </c>
      <c r="B520" s="803" t="s">
        <v>1513</v>
      </c>
      <c r="C520" s="581">
        <v>0.96</v>
      </c>
      <c r="D520" s="581">
        <v>0.92</v>
      </c>
      <c r="E520" s="581">
        <v>0.88</v>
      </c>
      <c r="F520" s="460">
        <v>0.84</v>
      </c>
      <c r="G520" s="460">
        <v>0.8</v>
      </c>
      <c r="H520" s="581">
        <v>0.76</v>
      </c>
      <c r="I520" s="581">
        <v>0.72</v>
      </c>
      <c r="J520" s="463">
        <v>0.68</v>
      </c>
      <c r="K520" s="581">
        <v>0.67</v>
      </c>
      <c r="L520" s="888"/>
      <c r="M520" s="581">
        <v>0.61</v>
      </c>
      <c r="N520" s="459">
        <v>0.59</v>
      </c>
      <c r="O520" s="888"/>
      <c r="P520" s="472">
        <v>0.57999999999999996</v>
      </c>
      <c r="Q520" s="582">
        <v>0.56999999999999995</v>
      </c>
      <c r="R520" s="587">
        <v>0.56999999999999995</v>
      </c>
      <c r="S520" s="587">
        <v>0.42</v>
      </c>
      <c r="T520" s="587">
        <v>0</v>
      </c>
      <c r="U520" s="587">
        <v>0</v>
      </c>
      <c r="V520" s="587">
        <v>0</v>
      </c>
      <c r="W520" s="587">
        <v>0</v>
      </c>
      <c r="X520" s="587">
        <v>0</v>
      </c>
      <c r="Y520" s="587">
        <v>0</v>
      </c>
      <c r="Z520" s="587">
        <v>0</v>
      </c>
      <c r="AA520" s="587">
        <v>0</v>
      </c>
      <c r="AB520" s="584">
        <f t="shared" si="200"/>
        <v>10.57</v>
      </c>
      <c r="AC520" s="1043">
        <f t="shared" si="201"/>
        <v>4.3478260869565188</v>
      </c>
      <c r="AD520" s="1043">
        <f t="shared" si="202"/>
        <v>4.5454545454545414</v>
      </c>
      <c r="AE520" s="1043">
        <f t="shared" si="203"/>
        <v>4.7619047619047672</v>
      </c>
      <c r="AF520" s="1043">
        <f t="shared" si="204"/>
        <v>4.9999999999999822</v>
      </c>
      <c r="AG520" s="1043">
        <f t="shared" si="205"/>
        <v>5.2631578947368363</v>
      </c>
      <c r="AH520" s="1043">
        <f t="shared" si="206"/>
        <v>5.555555555555558</v>
      </c>
      <c r="AI520" s="1043">
        <f t="shared" si="207"/>
        <v>5.8823529411764497</v>
      </c>
      <c r="AJ520" s="1043">
        <f t="shared" si="208"/>
        <v>1.4925373134328401</v>
      </c>
      <c r="AK520" s="1043">
        <f t="shared" si="209"/>
        <v>9.8360655737705027</v>
      </c>
      <c r="AL520" s="1043">
        <f t="shared" si="210"/>
        <v>3.3898305084745894</v>
      </c>
      <c r="AM520" s="1043">
        <f t="shared" si="211"/>
        <v>1.7241379310344751</v>
      </c>
      <c r="AN520" s="1043">
        <f t="shared" si="212"/>
        <v>1.7543859649122862</v>
      </c>
      <c r="AO520" s="1043">
        <f t="shared" si="213"/>
        <v>0</v>
      </c>
      <c r="AP520" s="1043">
        <f t="shared" si="214"/>
        <v>35.714285714285701</v>
      </c>
      <c r="AQ520" s="1043" t="str">
        <f t="shared" si="215"/>
        <v>n/a</v>
      </c>
      <c r="AR520" s="1043" t="str">
        <f t="shared" si="216"/>
        <v>n/a</v>
      </c>
      <c r="AS520" s="1043" t="str">
        <f t="shared" si="217"/>
        <v>n/a</v>
      </c>
      <c r="AT520" s="1043" t="str">
        <f t="shared" si="218"/>
        <v>n/a</v>
      </c>
      <c r="AU520" s="1043" t="str">
        <f t="shared" si="219"/>
        <v>n/a</v>
      </c>
      <c r="AV520" s="1043" t="str">
        <f t="shared" si="220"/>
        <v>n/a</v>
      </c>
      <c r="AW520" s="1043" t="str">
        <f t="shared" si="221"/>
        <v>n/a</v>
      </c>
      <c r="AX520" s="1043" t="str">
        <f t="shared" si="222"/>
        <v>n/a</v>
      </c>
      <c r="AY520" s="1043">
        <f t="shared" si="223"/>
        <v>6.3762496279782175</v>
      </c>
      <c r="AZ520" s="1043">
        <f t="shared" si="224"/>
        <v>8.7847914478698126</v>
      </c>
    </row>
    <row r="521" spans="1:52" ht="11.25" customHeight="1" x14ac:dyDescent="0.2">
      <c r="A521" s="820" t="s">
        <v>1514</v>
      </c>
      <c r="B521" s="803" t="s">
        <v>1515</v>
      </c>
      <c r="C521" s="581">
        <v>4.8</v>
      </c>
      <c r="D521" s="581">
        <v>4.5999999999999996</v>
      </c>
      <c r="E521" s="581">
        <v>4.2</v>
      </c>
      <c r="F521" s="460">
        <v>3.4</v>
      </c>
      <c r="G521" s="460">
        <v>2.6</v>
      </c>
      <c r="H521" s="581">
        <v>2.12</v>
      </c>
      <c r="I521" s="581">
        <v>2.0099999999999998</v>
      </c>
      <c r="J521" s="581">
        <v>1.88</v>
      </c>
      <c r="K521" s="581">
        <v>1.72</v>
      </c>
      <c r="L521" s="888"/>
      <c r="M521" s="581">
        <v>1.55</v>
      </c>
      <c r="N521" s="459">
        <v>1.06</v>
      </c>
      <c r="O521" s="888"/>
      <c r="P521" s="582">
        <v>0.4</v>
      </c>
      <c r="Q521" s="582">
        <v>0.69</v>
      </c>
      <c r="R521" s="587">
        <v>2.61</v>
      </c>
      <c r="S521" s="587">
        <v>2.44</v>
      </c>
      <c r="T521" s="587">
        <v>2.15</v>
      </c>
      <c r="U521" s="583">
        <v>2</v>
      </c>
      <c r="V521" s="583">
        <v>2</v>
      </c>
      <c r="W521" s="587">
        <v>1.94</v>
      </c>
      <c r="X521" s="583">
        <v>1.92</v>
      </c>
      <c r="Y521" s="583">
        <v>1.92</v>
      </c>
      <c r="Z521" s="587">
        <v>1.83</v>
      </c>
      <c r="AA521" s="587">
        <v>1.68</v>
      </c>
      <c r="AB521" s="584">
        <f t="shared" si="200"/>
        <v>51.519999999999989</v>
      </c>
      <c r="AC521" s="1043">
        <f t="shared" si="201"/>
        <v>4.3478260869565188</v>
      </c>
      <c r="AD521" s="1043">
        <f t="shared" si="202"/>
        <v>9.5238095238095113</v>
      </c>
      <c r="AE521" s="1043">
        <f t="shared" si="203"/>
        <v>23.529411764705888</v>
      </c>
      <c r="AF521" s="1043">
        <f t="shared" si="204"/>
        <v>30.76923076923077</v>
      </c>
      <c r="AG521" s="1043">
        <f t="shared" si="205"/>
        <v>22.641509433962259</v>
      </c>
      <c r="AH521" s="1043">
        <f t="shared" si="206"/>
        <v>5.4726368159204064</v>
      </c>
      <c r="AI521" s="1043">
        <f t="shared" si="207"/>
        <v>6.9148936170212671</v>
      </c>
      <c r="AJ521" s="1043">
        <f t="shared" si="208"/>
        <v>9.302325581395344</v>
      </c>
      <c r="AK521" s="1043">
        <f t="shared" si="209"/>
        <v>10.967741935483865</v>
      </c>
      <c r="AL521" s="1043">
        <f t="shared" si="210"/>
        <v>46.226415094339622</v>
      </c>
      <c r="AM521" s="1043">
        <f t="shared" si="211"/>
        <v>165</v>
      </c>
      <c r="AN521" s="1043">
        <f t="shared" si="212"/>
        <v>-42.028985507246361</v>
      </c>
      <c r="AO521" s="1043">
        <f t="shared" si="213"/>
        <v>-73.563218390804593</v>
      </c>
      <c r="AP521" s="1043">
        <f t="shared" si="214"/>
        <v>6.9672131147541005</v>
      </c>
      <c r="AQ521" s="1043">
        <f t="shared" si="215"/>
        <v>13.488372093023248</v>
      </c>
      <c r="AR521" s="1043">
        <f t="shared" si="216"/>
        <v>7.4999999999999956</v>
      </c>
      <c r="AS521" s="1043">
        <f t="shared" si="217"/>
        <v>0</v>
      </c>
      <c r="AT521" s="1043">
        <f t="shared" si="218"/>
        <v>3.0927835051546504</v>
      </c>
      <c r="AU521" s="1043">
        <f t="shared" si="219"/>
        <v>1.0416666666666741</v>
      </c>
      <c r="AV521" s="1043">
        <f t="shared" si="220"/>
        <v>0</v>
      </c>
      <c r="AW521" s="1043">
        <f t="shared" si="221"/>
        <v>4.9180327868852292</v>
      </c>
      <c r="AX521" s="1043">
        <f t="shared" si="222"/>
        <v>8.9285714285714413</v>
      </c>
      <c r="AY521" s="1043">
        <f t="shared" si="223"/>
        <v>12.047283469083174</v>
      </c>
      <c r="AZ521" s="1043">
        <f t="shared" si="224"/>
        <v>41.493170850810415</v>
      </c>
    </row>
    <row r="522" spans="1:52" ht="11.25" customHeight="1" x14ac:dyDescent="0.2">
      <c r="A522" s="820" t="s">
        <v>1516</v>
      </c>
      <c r="B522" s="803" t="s">
        <v>1517</v>
      </c>
      <c r="C522" s="581">
        <v>1.31</v>
      </c>
      <c r="D522" s="581">
        <v>1.23</v>
      </c>
      <c r="E522" s="581">
        <v>1.1599999999999999</v>
      </c>
      <c r="F522" s="460">
        <v>1.06</v>
      </c>
      <c r="G522" s="460">
        <v>0.97000000000000008</v>
      </c>
      <c r="H522" s="581">
        <v>0.88</v>
      </c>
      <c r="I522" s="581">
        <v>0.8</v>
      </c>
      <c r="J522" s="581">
        <v>0.74</v>
      </c>
      <c r="K522" s="581">
        <v>0.64</v>
      </c>
      <c r="L522" s="888"/>
      <c r="M522" s="581">
        <v>0.56000000000000005</v>
      </c>
      <c r="N522" s="585">
        <v>0.5</v>
      </c>
      <c r="O522" s="888"/>
      <c r="P522" s="582">
        <v>0.5</v>
      </c>
      <c r="Q522" s="582">
        <v>0.5</v>
      </c>
      <c r="R522" s="583">
        <v>0.71</v>
      </c>
      <c r="S522" s="587">
        <v>0.91</v>
      </c>
      <c r="T522" s="587">
        <v>0.86</v>
      </c>
      <c r="U522" s="587">
        <v>0.77</v>
      </c>
      <c r="V522" s="587">
        <v>0.63332999999999995</v>
      </c>
      <c r="W522" s="587">
        <v>0.60665999999999998</v>
      </c>
      <c r="X522" s="587">
        <v>0.57333999999999996</v>
      </c>
      <c r="Y522" s="583">
        <v>0.53332000000000002</v>
      </c>
      <c r="Z522" s="587">
        <v>0.53332000000000002</v>
      </c>
      <c r="AA522" s="583">
        <v>0.51332</v>
      </c>
      <c r="AB522" s="584">
        <f t="shared" si="200"/>
        <v>17.493289999999998</v>
      </c>
      <c r="AC522" s="1043">
        <f t="shared" si="201"/>
        <v>6.5040650406504197</v>
      </c>
      <c r="AD522" s="1043">
        <f t="shared" si="202"/>
        <v>6.0344827586206851</v>
      </c>
      <c r="AE522" s="1043">
        <f t="shared" si="203"/>
        <v>9.4339622641509422</v>
      </c>
      <c r="AF522" s="1043">
        <f t="shared" si="204"/>
        <v>9.2783505154639059</v>
      </c>
      <c r="AG522" s="1043">
        <f t="shared" si="205"/>
        <v>10.22727272727273</v>
      </c>
      <c r="AH522" s="1043">
        <f t="shared" si="206"/>
        <v>9.9999999999999858</v>
      </c>
      <c r="AI522" s="1043">
        <f t="shared" si="207"/>
        <v>8.1081081081081141</v>
      </c>
      <c r="AJ522" s="1043">
        <f t="shared" si="208"/>
        <v>15.625</v>
      </c>
      <c r="AK522" s="1043">
        <f t="shared" si="209"/>
        <v>14.285714285714279</v>
      </c>
      <c r="AL522" s="1043">
        <f t="shared" si="210"/>
        <v>12.000000000000011</v>
      </c>
      <c r="AM522" s="1043">
        <f t="shared" si="211"/>
        <v>0</v>
      </c>
      <c r="AN522" s="1043">
        <f t="shared" si="212"/>
        <v>0</v>
      </c>
      <c r="AO522" s="1043">
        <f t="shared" si="213"/>
        <v>-29.577464788732389</v>
      </c>
      <c r="AP522" s="1043">
        <f t="shared" si="214"/>
        <v>-21.978021978021989</v>
      </c>
      <c r="AQ522" s="1043">
        <f t="shared" si="215"/>
        <v>5.8139534883721034</v>
      </c>
      <c r="AR522" s="1043">
        <f t="shared" si="216"/>
        <v>11.688311688311682</v>
      </c>
      <c r="AS522" s="1043">
        <f t="shared" si="217"/>
        <v>21.579587260985591</v>
      </c>
      <c r="AT522" s="1043">
        <f t="shared" si="218"/>
        <v>4.3962021560676412</v>
      </c>
      <c r="AU522" s="1043">
        <f t="shared" si="219"/>
        <v>5.8115603306938324</v>
      </c>
      <c r="AV522" s="1043">
        <f t="shared" si="220"/>
        <v>7.503937598439947</v>
      </c>
      <c r="AW522" s="1043">
        <f t="shared" si="221"/>
        <v>0</v>
      </c>
      <c r="AX522" s="1043">
        <f t="shared" si="222"/>
        <v>3.8962050962362715</v>
      </c>
      <c r="AY522" s="1043">
        <f t="shared" si="223"/>
        <v>5.0286921160151721</v>
      </c>
      <c r="AZ522" s="1043">
        <f t="shared" si="224"/>
        <v>11.293873491931027</v>
      </c>
    </row>
    <row r="523" spans="1:52" ht="11.25" customHeight="1" x14ac:dyDescent="0.2">
      <c r="A523" s="458" t="s">
        <v>310</v>
      </c>
      <c r="B523" s="803" t="s">
        <v>311</v>
      </c>
      <c r="C523" s="581">
        <v>0.8</v>
      </c>
      <c r="D523" s="581">
        <v>0.76</v>
      </c>
      <c r="E523" s="581">
        <v>0.72</v>
      </c>
      <c r="F523" s="460">
        <v>0.82</v>
      </c>
      <c r="G523" s="586">
        <v>0.92679650772330424</v>
      </c>
      <c r="H523" s="581">
        <v>0.91336467427803891</v>
      </c>
      <c r="I523" s="581">
        <v>0.85963734049697782</v>
      </c>
      <c r="J523" s="581">
        <v>0.73875083948959031</v>
      </c>
      <c r="K523" s="581">
        <v>0.64472800537273334</v>
      </c>
      <c r="L523" s="888">
        <v>0</v>
      </c>
      <c r="M523" s="581">
        <v>0.59100067159167224</v>
      </c>
      <c r="N523" s="459">
        <v>0.53727333781061115</v>
      </c>
      <c r="O523" s="888">
        <v>0</v>
      </c>
      <c r="P523" s="472">
        <v>0.5104096709200806</v>
      </c>
      <c r="Q523" s="472">
        <v>0.48354600402955</v>
      </c>
      <c r="R523" s="587">
        <v>0.45668233713901946</v>
      </c>
      <c r="S523" s="587">
        <v>0.40295500335795831</v>
      </c>
      <c r="T523" s="587">
        <v>0.37609133646742782</v>
      </c>
      <c r="U523" s="587">
        <v>0.34922766957689722</v>
      </c>
      <c r="V523" s="587">
        <v>0.28878441907320346</v>
      </c>
      <c r="W523" s="587">
        <v>0.26863666890530558</v>
      </c>
      <c r="X523" s="587">
        <v>0.25184687709872394</v>
      </c>
      <c r="Y523" s="587">
        <v>0.23505708529214234</v>
      </c>
      <c r="Z523" s="587">
        <v>0.21826729348556076</v>
      </c>
      <c r="AA523" s="587">
        <v>0.21490933512424445</v>
      </c>
      <c r="AB523" s="584">
        <f t="shared" si="200"/>
        <v>12.367965077233045</v>
      </c>
      <c r="AC523" s="1043">
        <f t="shared" si="201"/>
        <v>5.2631578947368363</v>
      </c>
      <c r="AD523" s="1043">
        <f t="shared" si="202"/>
        <v>5.555555555555558</v>
      </c>
      <c r="AE523" s="1043">
        <f t="shared" si="203"/>
        <v>-12.195121951219512</v>
      </c>
      <c r="AF523" s="1043">
        <f t="shared" si="204"/>
        <v>-11.523188405797102</v>
      </c>
      <c r="AG523" s="1043">
        <f t="shared" si="205"/>
        <v>1.4705882352941124</v>
      </c>
      <c r="AH523" s="1043">
        <f t="shared" si="206"/>
        <v>6.25</v>
      </c>
      <c r="AI523" s="1043">
        <f t="shared" si="207"/>
        <v>16.36363636363636</v>
      </c>
      <c r="AJ523" s="1043">
        <f t="shared" si="208"/>
        <v>14.583333333333325</v>
      </c>
      <c r="AK523" s="1043">
        <f t="shared" si="209"/>
        <v>9.0909090909090828</v>
      </c>
      <c r="AL523" s="1043">
        <f t="shared" si="210"/>
        <v>9.9999999999999858</v>
      </c>
      <c r="AM523" s="1043">
        <f t="shared" si="211"/>
        <v>5.2631578947368363</v>
      </c>
      <c r="AN523" s="1043">
        <f t="shared" si="212"/>
        <v>5.555555555555558</v>
      </c>
      <c r="AO523" s="1043">
        <f t="shared" si="213"/>
        <v>5.8823529411764719</v>
      </c>
      <c r="AP523" s="1043">
        <f t="shared" si="214"/>
        <v>13.333333333333353</v>
      </c>
      <c r="AQ523" s="1043">
        <f t="shared" si="215"/>
        <v>7.1428571428571175</v>
      </c>
      <c r="AR523" s="1043">
        <f t="shared" si="216"/>
        <v>7.6923076923077094</v>
      </c>
      <c r="AS523" s="1043">
        <f t="shared" si="217"/>
        <v>20.930232558139529</v>
      </c>
      <c r="AT523" s="1043">
        <f t="shared" si="218"/>
        <v>7.4999999999999956</v>
      </c>
      <c r="AU523" s="1043">
        <f t="shared" si="219"/>
        <v>6.6666666666666874</v>
      </c>
      <c r="AV523" s="1043">
        <f t="shared" si="220"/>
        <v>7.1428571428571397</v>
      </c>
      <c r="AW523" s="1043">
        <f t="shared" si="221"/>
        <v>7.6923076923076872</v>
      </c>
      <c r="AX523" s="1043">
        <f t="shared" si="222"/>
        <v>1.5625</v>
      </c>
      <c r="AY523" s="1043">
        <f t="shared" si="223"/>
        <v>6.4192272152903049</v>
      </c>
      <c r="AZ523" s="1043">
        <f t="shared" si="224"/>
        <v>7.465408245703804</v>
      </c>
    </row>
    <row r="524" spans="1:52" ht="11.25" customHeight="1" x14ac:dyDescent="0.2">
      <c r="A524" s="458" t="s">
        <v>1510</v>
      </c>
      <c r="B524" s="803" t="s">
        <v>1511</v>
      </c>
      <c r="C524" s="581">
        <v>3.34</v>
      </c>
      <c r="D524" s="581">
        <v>3.1775000000000002</v>
      </c>
      <c r="E524" s="581">
        <v>2.9950000000000001</v>
      </c>
      <c r="F524" s="460">
        <v>2.8224999999999998</v>
      </c>
      <c r="G524" s="586">
        <v>2.66</v>
      </c>
      <c r="H524" s="581">
        <v>2.5299999999999998</v>
      </c>
      <c r="I524" s="581">
        <v>2.41</v>
      </c>
      <c r="J524" s="581">
        <v>2.2974999999999999</v>
      </c>
      <c r="K524" s="581">
        <v>2.2025000000000001</v>
      </c>
      <c r="L524" s="888"/>
      <c r="M524" s="581">
        <v>2.12</v>
      </c>
      <c r="N524" s="585">
        <v>2.1</v>
      </c>
      <c r="O524" s="888"/>
      <c r="P524" s="492">
        <v>2.1</v>
      </c>
      <c r="Q524" s="492">
        <v>2.1</v>
      </c>
      <c r="R524" s="491">
        <v>2.1</v>
      </c>
      <c r="S524" s="489">
        <v>2.1</v>
      </c>
      <c r="T524" s="489">
        <v>2.0249999999999999</v>
      </c>
      <c r="U524" s="489">
        <v>1.925</v>
      </c>
      <c r="V524" s="489">
        <v>1.825</v>
      </c>
      <c r="W524" s="587">
        <v>1.7250000000000001</v>
      </c>
      <c r="X524" s="587">
        <v>1.625</v>
      </c>
      <c r="Y524" s="587">
        <v>1.5249999999999999</v>
      </c>
      <c r="Z524" s="587">
        <v>1.425</v>
      </c>
      <c r="AA524" s="587">
        <v>1.325</v>
      </c>
      <c r="AB524" s="584">
        <f t="shared" si="200"/>
        <v>50.455000000000005</v>
      </c>
      <c r="AC524" s="1043">
        <f t="shared" si="201"/>
        <v>5.1140833988984946</v>
      </c>
      <c r="AD524" s="1043">
        <f t="shared" si="202"/>
        <v>6.0934891485809661</v>
      </c>
      <c r="AE524" s="1043">
        <f t="shared" si="203"/>
        <v>6.111603188662551</v>
      </c>
      <c r="AF524" s="1043">
        <f t="shared" si="204"/>
        <v>6.1090225563909639</v>
      </c>
      <c r="AG524" s="1043">
        <f t="shared" si="205"/>
        <v>5.1383399209486313</v>
      </c>
      <c r="AH524" s="1043">
        <f t="shared" si="206"/>
        <v>4.9792531120331773</v>
      </c>
      <c r="AI524" s="1043">
        <f t="shared" si="207"/>
        <v>4.8966267682263531</v>
      </c>
      <c r="AJ524" s="1043">
        <f t="shared" si="208"/>
        <v>4.3132803632236039</v>
      </c>
      <c r="AK524" s="1043">
        <f t="shared" si="209"/>
        <v>3.8915094339622591</v>
      </c>
      <c r="AL524" s="1043">
        <f t="shared" si="210"/>
        <v>0.952380952380949</v>
      </c>
      <c r="AM524" s="1043">
        <f t="shared" si="211"/>
        <v>0</v>
      </c>
      <c r="AN524" s="1043">
        <f t="shared" si="212"/>
        <v>0</v>
      </c>
      <c r="AO524" s="1043">
        <f t="shared" si="213"/>
        <v>0</v>
      </c>
      <c r="AP524" s="1043">
        <f t="shared" si="214"/>
        <v>0</v>
      </c>
      <c r="AQ524" s="1043">
        <f t="shared" si="215"/>
        <v>3.7037037037037202</v>
      </c>
      <c r="AR524" s="1043">
        <f t="shared" si="216"/>
        <v>5.1948051948051965</v>
      </c>
      <c r="AS524" s="1043">
        <f t="shared" si="217"/>
        <v>5.4794520547945202</v>
      </c>
      <c r="AT524" s="1043">
        <f t="shared" si="218"/>
        <v>5.7971014492753437</v>
      </c>
      <c r="AU524" s="1043">
        <f t="shared" si="219"/>
        <v>6.1538461538461542</v>
      </c>
      <c r="AV524" s="1043">
        <f t="shared" si="220"/>
        <v>6.5573770491803351</v>
      </c>
      <c r="AW524" s="1043">
        <f t="shared" si="221"/>
        <v>7.0175438596491224</v>
      </c>
      <c r="AX524" s="1043">
        <f t="shared" si="222"/>
        <v>7.547169811320753</v>
      </c>
      <c r="AY524" s="1043">
        <f t="shared" si="223"/>
        <v>4.320481278176505</v>
      </c>
      <c r="AZ524" s="1043">
        <f t="shared" si="224"/>
        <v>2.4739466266954069</v>
      </c>
    </row>
    <row r="525" spans="1:52" ht="11.25" customHeight="1" x14ac:dyDescent="0.2">
      <c r="A525" s="820" t="s">
        <v>1520</v>
      </c>
      <c r="B525" s="803" t="s">
        <v>1521</v>
      </c>
      <c r="C525" s="581">
        <v>2.98</v>
      </c>
      <c r="D525" s="581">
        <v>2.29</v>
      </c>
      <c r="E525" s="581">
        <v>2.1</v>
      </c>
      <c r="F525" s="460">
        <v>1.72</v>
      </c>
      <c r="G525" s="586">
        <v>1.42</v>
      </c>
      <c r="H525" s="581">
        <v>1.19</v>
      </c>
      <c r="I525" s="581">
        <v>1</v>
      </c>
      <c r="J525" s="581">
        <v>0.85</v>
      </c>
      <c r="K525" s="581">
        <v>0.73</v>
      </c>
      <c r="L525" s="888"/>
      <c r="M525" s="581">
        <v>0.62</v>
      </c>
      <c r="N525" s="459">
        <v>0.55000000000000004</v>
      </c>
      <c r="O525" s="888"/>
      <c r="P525" s="582">
        <v>0.52</v>
      </c>
      <c r="Q525" s="472">
        <v>0.52</v>
      </c>
      <c r="R525" s="587">
        <v>0.51</v>
      </c>
      <c r="S525" s="587">
        <v>0.46500000000000002</v>
      </c>
      <c r="T525" s="587">
        <v>0.40500000000000003</v>
      </c>
      <c r="U525" s="587">
        <v>0.34</v>
      </c>
      <c r="V525" s="587">
        <v>0.20333000000000001</v>
      </c>
      <c r="W525" s="583">
        <v>0</v>
      </c>
      <c r="X525" s="583">
        <v>0</v>
      </c>
      <c r="Y525" s="583">
        <v>0</v>
      </c>
      <c r="Z525" s="583">
        <v>0</v>
      </c>
      <c r="AA525" s="583">
        <v>0</v>
      </c>
      <c r="AB525" s="584">
        <f t="shared" si="200"/>
        <v>18.413330000000002</v>
      </c>
      <c r="AC525" s="1043">
        <f t="shared" si="201"/>
        <v>30.13100436681222</v>
      </c>
      <c r="AD525" s="1043">
        <f t="shared" si="202"/>
        <v>9.0476190476190368</v>
      </c>
      <c r="AE525" s="1043">
        <f t="shared" si="203"/>
        <v>22.093023255813971</v>
      </c>
      <c r="AF525" s="1043">
        <f t="shared" si="204"/>
        <v>21.126760563380277</v>
      </c>
      <c r="AG525" s="1043">
        <f t="shared" si="205"/>
        <v>19.327731092436974</v>
      </c>
      <c r="AH525" s="1043">
        <f t="shared" si="206"/>
        <v>18.999999999999993</v>
      </c>
      <c r="AI525" s="1043">
        <f t="shared" si="207"/>
        <v>17.647058823529417</v>
      </c>
      <c r="AJ525" s="1043">
        <f t="shared" si="208"/>
        <v>16.43835616438356</v>
      </c>
      <c r="AK525" s="1043">
        <f t="shared" si="209"/>
        <v>17.741935483870975</v>
      </c>
      <c r="AL525" s="1043">
        <f t="shared" si="210"/>
        <v>12.72727272727272</v>
      </c>
      <c r="AM525" s="1043">
        <f t="shared" si="211"/>
        <v>5.7692307692307709</v>
      </c>
      <c r="AN525" s="1043">
        <f t="shared" si="212"/>
        <v>0</v>
      </c>
      <c r="AO525" s="1043">
        <f t="shared" si="213"/>
        <v>1.9607843137254832</v>
      </c>
      <c r="AP525" s="1043">
        <f t="shared" si="214"/>
        <v>9.6774193548387011</v>
      </c>
      <c r="AQ525" s="1043">
        <f t="shared" si="215"/>
        <v>14.814814814814813</v>
      </c>
      <c r="AR525" s="1043">
        <f t="shared" si="216"/>
        <v>19.117647058823529</v>
      </c>
      <c r="AS525" s="1043">
        <f t="shared" si="217"/>
        <v>67.215855997639309</v>
      </c>
      <c r="AT525" s="1043" t="str">
        <f t="shared" si="218"/>
        <v>n/a</v>
      </c>
      <c r="AU525" s="1043" t="str">
        <f t="shared" si="219"/>
        <v>n/a</v>
      </c>
      <c r="AV525" s="1043" t="str">
        <f t="shared" si="220"/>
        <v>n/a</v>
      </c>
      <c r="AW525" s="1043" t="str">
        <f t="shared" si="221"/>
        <v>n/a</v>
      </c>
      <c r="AX525" s="1043" t="str">
        <f t="shared" si="222"/>
        <v>n/a</v>
      </c>
      <c r="AY525" s="1043">
        <f t="shared" si="223"/>
        <v>17.872736107893633</v>
      </c>
      <c r="AZ525" s="1043">
        <f t="shared" si="224"/>
        <v>14.833373422721783</v>
      </c>
    </row>
    <row r="526" spans="1:52" ht="11.25" customHeight="1" x14ac:dyDescent="0.2">
      <c r="A526" s="447" t="s">
        <v>722</v>
      </c>
      <c r="B526" s="445" t="s">
        <v>723</v>
      </c>
      <c r="C526" s="581">
        <v>1.675</v>
      </c>
      <c r="D526" s="581">
        <v>1.5625</v>
      </c>
      <c r="E526" s="581">
        <v>1.4950000000000001</v>
      </c>
      <c r="F526" s="460">
        <v>1.405</v>
      </c>
      <c r="G526" s="482">
        <v>1.32</v>
      </c>
      <c r="H526" s="451">
        <v>1.24</v>
      </c>
      <c r="I526" s="451">
        <v>1.1599999999999999</v>
      </c>
      <c r="J526" s="451">
        <v>1.1100000000000001</v>
      </c>
      <c r="K526" s="451">
        <v>1.0900000000000001</v>
      </c>
      <c r="L526" s="951"/>
      <c r="M526" s="451">
        <v>1.07</v>
      </c>
      <c r="N526" s="449">
        <v>1.05</v>
      </c>
      <c r="O526" s="951"/>
      <c r="P526" s="487">
        <v>1.03</v>
      </c>
      <c r="Q526" s="487">
        <v>1</v>
      </c>
      <c r="R526" s="456">
        <v>0.96</v>
      </c>
      <c r="S526" s="456">
        <v>0.92</v>
      </c>
      <c r="T526" s="456">
        <v>0.45</v>
      </c>
      <c r="U526" s="455">
        <v>0</v>
      </c>
      <c r="V526" s="455">
        <v>0</v>
      </c>
      <c r="W526" s="455">
        <v>0</v>
      </c>
      <c r="X526" s="455">
        <v>0</v>
      </c>
      <c r="Y526" s="455">
        <v>0</v>
      </c>
      <c r="Z526" s="455">
        <v>0</v>
      </c>
      <c r="AA526" s="455">
        <v>0</v>
      </c>
      <c r="AB526" s="584">
        <f t="shared" si="200"/>
        <v>18.537500000000001</v>
      </c>
      <c r="AC526" s="1043">
        <f t="shared" si="201"/>
        <v>7.2000000000000064</v>
      </c>
      <c r="AD526" s="1043">
        <f t="shared" si="202"/>
        <v>4.5150501672240662</v>
      </c>
      <c r="AE526" s="1043">
        <f t="shared" si="203"/>
        <v>6.4056939501779375</v>
      </c>
      <c r="AF526" s="1043">
        <f t="shared" si="204"/>
        <v>6.4393939393939448</v>
      </c>
      <c r="AG526" s="1043">
        <f t="shared" si="205"/>
        <v>6.4516129032258229</v>
      </c>
      <c r="AH526" s="1043">
        <f t="shared" si="206"/>
        <v>6.8965517241379448</v>
      </c>
      <c r="AI526" s="1043">
        <f t="shared" si="207"/>
        <v>4.5045045045044807</v>
      </c>
      <c r="AJ526" s="1043">
        <f t="shared" si="208"/>
        <v>1.8348623853211121</v>
      </c>
      <c r="AK526" s="1043">
        <f t="shared" si="209"/>
        <v>1.8691588785046731</v>
      </c>
      <c r="AL526" s="1043">
        <f t="shared" si="210"/>
        <v>1.904761904761898</v>
      </c>
      <c r="AM526" s="1043">
        <f t="shared" si="211"/>
        <v>1.9417475728155331</v>
      </c>
      <c r="AN526" s="1043">
        <f t="shared" si="212"/>
        <v>3.0000000000000027</v>
      </c>
      <c r="AO526" s="1043">
        <f t="shared" si="213"/>
        <v>4.1666666666666741</v>
      </c>
      <c r="AP526" s="1043">
        <f t="shared" si="214"/>
        <v>4.3478260869565188</v>
      </c>
      <c r="AQ526" s="1043">
        <f t="shared" si="215"/>
        <v>104.44444444444443</v>
      </c>
      <c r="AR526" s="1043" t="str">
        <f t="shared" si="216"/>
        <v>n/a</v>
      </c>
      <c r="AS526" s="1043" t="str">
        <f t="shared" si="217"/>
        <v>n/a</v>
      </c>
      <c r="AT526" s="1043" t="str">
        <f t="shared" si="218"/>
        <v>n/a</v>
      </c>
      <c r="AU526" s="1043" t="str">
        <f t="shared" si="219"/>
        <v>n/a</v>
      </c>
      <c r="AV526" s="1043" t="str">
        <f t="shared" si="220"/>
        <v>n/a</v>
      </c>
      <c r="AW526" s="1043" t="str">
        <f t="shared" si="221"/>
        <v>n/a</v>
      </c>
      <c r="AX526" s="1043" t="str">
        <f t="shared" si="222"/>
        <v>n/a</v>
      </c>
      <c r="AY526" s="1043">
        <f t="shared" si="223"/>
        <v>11.061485008542336</v>
      </c>
      <c r="AZ526" s="1043">
        <f t="shared" si="224"/>
        <v>25.907830557155705</v>
      </c>
    </row>
    <row r="527" spans="1:52" ht="11.25" customHeight="1" x14ac:dyDescent="0.2">
      <c r="A527" s="820" t="s">
        <v>1522</v>
      </c>
      <c r="B527" s="803" t="s">
        <v>1523</v>
      </c>
      <c r="C527" s="581">
        <v>0.54</v>
      </c>
      <c r="D527" s="581">
        <v>0.42</v>
      </c>
      <c r="E527" s="581">
        <v>0.35</v>
      </c>
      <c r="F527" s="460">
        <v>0.32</v>
      </c>
      <c r="G527" s="586">
        <v>0.28000000000000003</v>
      </c>
      <c r="H527" s="581">
        <v>0.26</v>
      </c>
      <c r="I527" s="581">
        <v>0.24</v>
      </c>
      <c r="J527" s="581">
        <v>0.22</v>
      </c>
      <c r="K527" s="581">
        <v>0.16</v>
      </c>
      <c r="L527" s="888">
        <v>0</v>
      </c>
      <c r="M527" s="463">
        <v>0.1</v>
      </c>
      <c r="N527" s="585">
        <v>0.1</v>
      </c>
      <c r="O527" s="888">
        <v>0</v>
      </c>
      <c r="P527" s="472">
        <v>0.1</v>
      </c>
      <c r="Q527" s="472">
        <v>0.05</v>
      </c>
      <c r="R527" s="587">
        <v>1.2500000000000001E-2</v>
      </c>
      <c r="S527" s="583">
        <v>0</v>
      </c>
      <c r="T527" s="583">
        <v>0</v>
      </c>
      <c r="U527" s="583">
        <v>0</v>
      </c>
      <c r="V527" s="583">
        <v>0</v>
      </c>
      <c r="W527" s="583">
        <v>0</v>
      </c>
      <c r="X527" s="583">
        <v>0</v>
      </c>
      <c r="Y527" s="583">
        <v>0</v>
      </c>
      <c r="Z527" s="583">
        <v>0</v>
      </c>
      <c r="AA527" s="583">
        <v>0</v>
      </c>
      <c r="AB527" s="584">
        <f t="shared" si="200"/>
        <v>3.1525000000000007</v>
      </c>
      <c r="AC527" s="1043">
        <f t="shared" si="201"/>
        <v>28.57142857142858</v>
      </c>
      <c r="AD527" s="1043">
        <f t="shared" si="202"/>
        <v>19.999999999999996</v>
      </c>
      <c r="AE527" s="1043">
        <f t="shared" si="203"/>
        <v>9.375</v>
      </c>
      <c r="AF527" s="1043">
        <f t="shared" si="204"/>
        <v>14.285714285714279</v>
      </c>
      <c r="AG527" s="1043">
        <f t="shared" si="205"/>
        <v>7.6923076923077094</v>
      </c>
      <c r="AH527" s="1043">
        <f t="shared" si="206"/>
        <v>8.3333333333333481</v>
      </c>
      <c r="AI527" s="1043">
        <f t="shared" si="207"/>
        <v>9.0909090909090828</v>
      </c>
      <c r="AJ527" s="1043">
        <f t="shared" si="208"/>
        <v>37.5</v>
      </c>
      <c r="AK527" s="1043">
        <f t="shared" si="209"/>
        <v>59.999999999999986</v>
      </c>
      <c r="AL527" s="1043">
        <f t="shared" si="210"/>
        <v>0</v>
      </c>
      <c r="AM527" s="1043">
        <f t="shared" si="211"/>
        <v>0</v>
      </c>
      <c r="AN527" s="1043">
        <f t="shared" si="212"/>
        <v>100</v>
      </c>
      <c r="AO527" s="1043">
        <f t="shared" si="213"/>
        <v>300</v>
      </c>
      <c r="AP527" s="1043" t="str">
        <f t="shared" si="214"/>
        <v>n/a</v>
      </c>
      <c r="AQ527" s="1043" t="str">
        <f t="shared" si="215"/>
        <v>n/a</v>
      </c>
      <c r="AR527" s="1043" t="str">
        <f t="shared" si="216"/>
        <v>n/a</v>
      </c>
      <c r="AS527" s="1043" t="str">
        <f t="shared" si="217"/>
        <v>n/a</v>
      </c>
      <c r="AT527" s="1043" t="str">
        <f t="shared" si="218"/>
        <v>n/a</v>
      </c>
      <c r="AU527" s="1043" t="str">
        <f t="shared" si="219"/>
        <v>n/a</v>
      </c>
      <c r="AV527" s="1043" t="str">
        <f t="shared" si="220"/>
        <v>n/a</v>
      </c>
      <c r="AW527" s="1043" t="str">
        <f t="shared" si="221"/>
        <v>n/a</v>
      </c>
      <c r="AX527" s="1043" t="str">
        <f t="shared" si="222"/>
        <v>n/a</v>
      </c>
      <c r="AY527" s="1043">
        <f t="shared" si="223"/>
        <v>45.757591767207153</v>
      </c>
      <c r="AZ527" s="1043">
        <f t="shared" si="224"/>
        <v>81.397668784234369</v>
      </c>
    </row>
    <row r="528" spans="1:52" ht="11.25" customHeight="1" x14ac:dyDescent="0.2">
      <c r="A528" s="805" t="s">
        <v>317</v>
      </c>
      <c r="B528" s="445" t="s">
        <v>318</v>
      </c>
      <c r="C528" s="581">
        <v>2.2599999999999998</v>
      </c>
      <c r="D528" s="581">
        <v>2.1</v>
      </c>
      <c r="E528" s="581">
        <v>1.98</v>
      </c>
      <c r="F528" s="460">
        <v>1.86</v>
      </c>
      <c r="G528" s="482">
        <v>1.7000000000000002</v>
      </c>
      <c r="H528" s="451">
        <v>1.56</v>
      </c>
      <c r="I528" s="451">
        <v>1.415</v>
      </c>
      <c r="J528" s="451">
        <v>1.31</v>
      </c>
      <c r="K528" s="451">
        <v>1.21</v>
      </c>
      <c r="L528" s="951"/>
      <c r="M528" s="451">
        <v>1.17</v>
      </c>
      <c r="N528" s="449">
        <v>1.1299999999999999</v>
      </c>
      <c r="O528" s="951"/>
      <c r="P528" s="487">
        <v>1.0900000000000001</v>
      </c>
      <c r="Q528" s="487">
        <v>1.0649999999999999</v>
      </c>
      <c r="R528" s="456">
        <v>1.0449999999999999</v>
      </c>
      <c r="S528" s="456">
        <v>1.02</v>
      </c>
      <c r="T528" s="456">
        <v>0.95499999999999996</v>
      </c>
      <c r="U528" s="456">
        <v>0.93</v>
      </c>
      <c r="V528" s="456">
        <v>0.89500000000000002</v>
      </c>
      <c r="W528" s="456">
        <v>0.86499999999999999</v>
      </c>
      <c r="X528" s="456">
        <v>0.84499999999999997</v>
      </c>
      <c r="Y528" s="456">
        <v>0.84</v>
      </c>
      <c r="Z528" s="456">
        <v>0.8</v>
      </c>
      <c r="AA528" s="456">
        <v>0.76</v>
      </c>
      <c r="AB528" s="584">
        <f t="shared" si="200"/>
        <v>28.804999999999993</v>
      </c>
      <c r="AC528" s="1043">
        <f t="shared" si="201"/>
        <v>7.6190476190476142</v>
      </c>
      <c r="AD528" s="1043">
        <f t="shared" si="202"/>
        <v>6.0606060606060552</v>
      </c>
      <c r="AE528" s="1043">
        <f t="shared" si="203"/>
        <v>6.4516129032258007</v>
      </c>
      <c r="AF528" s="1043">
        <f t="shared" si="204"/>
        <v>9.4117647058823408</v>
      </c>
      <c r="AG528" s="1043">
        <f t="shared" si="205"/>
        <v>8.9743589743589869</v>
      </c>
      <c r="AH528" s="1043">
        <f t="shared" si="206"/>
        <v>10.24734982332156</v>
      </c>
      <c r="AI528" s="1043">
        <f t="shared" si="207"/>
        <v>8.0152671755725269</v>
      </c>
      <c r="AJ528" s="1043">
        <f t="shared" si="208"/>
        <v>8.2644628099173723</v>
      </c>
      <c r="AK528" s="1043">
        <f t="shared" si="209"/>
        <v>3.4188034188034289</v>
      </c>
      <c r="AL528" s="1043">
        <f t="shared" si="210"/>
        <v>3.539823008849563</v>
      </c>
      <c r="AM528" s="1043">
        <f t="shared" si="211"/>
        <v>3.6697247706421798</v>
      </c>
      <c r="AN528" s="1043">
        <f t="shared" si="212"/>
        <v>2.3474178403755985</v>
      </c>
      <c r="AO528" s="1043">
        <f t="shared" si="213"/>
        <v>1.9138755980861344</v>
      </c>
      <c r="AP528" s="1043">
        <f t="shared" si="214"/>
        <v>2.450980392156854</v>
      </c>
      <c r="AQ528" s="1043">
        <f t="shared" si="215"/>
        <v>6.8062827225130906</v>
      </c>
      <c r="AR528" s="1043">
        <f t="shared" si="216"/>
        <v>2.6881720430107503</v>
      </c>
      <c r="AS528" s="1043">
        <f t="shared" si="217"/>
        <v>3.9106145251396773</v>
      </c>
      <c r="AT528" s="1043">
        <f t="shared" si="218"/>
        <v>3.4682080924855585</v>
      </c>
      <c r="AU528" s="1043">
        <f t="shared" si="219"/>
        <v>2.3668639053254559</v>
      </c>
      <c r="AV528" s="1043">
        <f t="shared" si="220"/>
        <v>0.59523809523809312</v>
      </c>
      <c r="AW528" s="1043">
        <f t="shared" si="221"/>
        <v>4.9999999999999822</v>
      </c>
      <c r="AX528" s="1043">
        <f t="shared" si="222"/>
        <v>5.2631578947368363</v>
      </c>
      <c r="AY528" s="1043">
        <f t="shared" si="223"/>
        <v>5.1128923808770663</v>
      </c>
      <c r="AZ528" s="1043">
        <f t="shared" si="224"/>
        <v>2.7633507095358123</v>
      </c>
    </row>
    <row r="529" spans="1:52" ht="11.25" customHeight="1" x14ac:dyDescent="0.2">
      <c r="A529" s="467" t="s">
        <v>1497</v>
      </c>
      <c r="B529" s="803" t="s">
        <v>1498</v>
      </c>
      <c r="C529" s="581">
        <v>2.1904761904761902</v>
      </c>
      <c r="D529" s="581">
        <v>2.0045351473922901</v>
      </c>
      <c r="E529" s="581">
        <v>1.8658892128279885</v>
      </c>
      <c r="F529" s="460">
        <v>1.6783130485754389</v>
      </c>
      <c r="G529" s="586">
        <v>1.5200407629488102</v>
      </c>
      <c r="H529" s="581">
        <v>1.4028849456768597</v>
      </c>
      <c r="I529" s="581">
        <v>1.2223718878238086</v>
      </c>
      <c r="J529" s="581">
        <v>1.0558694047647519</v>
      </c>
      <c r="K529" s="581">
        <v>0.95402119600233948</v>
      </c>
      <c r="L529" s="888"/>
      <c r="M529" s="581">
        <v>0.81036549467380192</v>
      </c>
      <c r="N529" s="585">
        <v>0</v>
      </c>
      <c r="O529" s="888"/>
      <c r="P529" s="582">
        <v>0</v>
      </c>
      <c r="Q529" s="582">
        <v>0</v>
      </c>
      <c r="R529" s="583">
        <v>0</v>
      </c>
      <c r="S529" s="583">
        <v>0</v>
      </c>
      <c r="T529" s="583">
        <v>0</v>
      </c>
      <c r="U529" s="583">
        <v>0</v>
      </c>
      <c r="V529" s="583">
        <v>0</v>
      </c>
      <c r="W529" s="583">
        <v>0</v>
      </c>
      <c r="X529" s="583">
        <v>0</v>
      </c>
      <c r="Y529" s="583">
        <v>0</v>
      </c>
      <c r="Z529" s="583">
        <v>0</v>
      </c>
      <c r="AA529" s="583">
        <v>0</v>
      </c>
      <c r="AB529" s="584">
        <f t="shared" si="200"/>
        <v>14.704767291162277</v>
      </c>
      <c r="AC529" s="1043">
        <f t="shared" si="201"/>
        <v>9.2760180995474997</v>
      </c>
      <c r="AD529" s="1043">
        <f t="shared" si="202"/>
        <v>7.4305555555555403</v>
      </c>
      <c r="AE529" s="1043">
        <f t="shared" si="203"/>
        <v>11.176470588235322</v>
      </c>
      <c r="AF529" s="1043">
        <f t="shared" si="204"/>
        <v>10.412371134020626</v>
      </c>
      <c r="AG529" s="1043">
        <f t="shared" si="205"/>
        <v>8.3510638297872308</v>
      </c>
      <c r="AH529" s="1043">
        <f t="shared" si="206"/>
        <v>14.767441860465148</v>
      </c>
      <c r="AI529" s="1043">
        <f t="shared" si="207"/>
        <v>15.769230769230735</v>
      </c>
      <c r="AJ529" s="1043">
        <f t="shared" si="208"/>
        <v>10.675675675675734</v>
      </c>
      <c r="AK529" s="1043">
        <f t="shared" si="209"/>
        <v>17.727272727272727</v>
      </c>
      <c r="AL529" s="1043" t="str">
        <f t="shared" si="210"/>
        <v>n/a</v>
      </c>
      <c r="AM529" s="1043" t="str">
        <f t="shared" si="211"/>
        <v>n/a</v>
      </c>
      <c r="AN529" s="1043" t="str">
        <f t="shared" si="212"/>
        <v>n/a</v>
      </c>
      <c r="AO529" s="1043" t="str">
        <f t="shared" si="213"/>
        <v>n/a</v>
      </c>
      <c r="AP529" s="1043" t="str">
        <f t="shared" si="214"/>
        <v>n/a</v>
      </c>
      <c r="AQ529" s="1043" t="str">
        <f t="shared" si="215"/>
        <v>n/a</v>
      </c>
      <c r="AR529" s="1043" t="str">
        <f t="shared" si="216"/>
        <v>n/a</v>
      </c>
      <c r="AS529" s="1043" t="str">
        <f t="shared" si="217"/>
        <v>n/a</v>
      </c>
      <c r="AT529" s="1043" t="str">
        <f t="shared" si="218"/>
        <v>n/a</v>
      </c>
      <c r="AU529" s="1043" t="str">
        <f t="shared" si="219"/>
        <v>n/a</v>
      </c>
      <c r="AV529" s="1043" t="str">
        <f t="shared" si="220"/>
        <v>n/a</v>
      </c>
      <c r="AW529" s="1043" t="str">
        <f t="shared" si="221"/>
        <v>n/a</v>
      </c>
      <c r="AX529" s="1043" t="str">
        <f t="shared" si="222"/>
        <v>n/a</v>
      </c>
      <c r="AY529" s="1043">
        <f t="shared" si="223"/>
        <v>11.731788915532285</v>
      </c>
      <c r="AZ529" s="1043">
        <f t="shared" si="224"/>
        <v>3.545900615254959</v>
      </c>
    </row>
    <row r="530" spans="1:52" ht="11.25" customHeight="1" x14ac:dyDescent="0.2">
      <c r="A530" s="458" t="s">
        <v>715</v>
      </c>
      <c r="B530" s="803" t="s">
        <v>716</v>
      </c>
      <c r="C530" s="581">
        <v>0.96</v>
      </c>
      <c r="D530" s="581">
        <v>0.9</v>
      </c>
      <c r="E530" s="581">
        <v>0.82</v>
      </c>
      <c r="F530" s="460">
        <v>0.76</v>
      </c>
      <c r="G530" s="586">
        <v>0.64</v>
      </c>
      <c r="H530" s="581">
        <v>0.57999999999999996</v>
      </c>
      <c r="I530" s="581">
        <v>0.5</v>
      </c>
      <c r="J530" s="581">
        <v>0.42</v>
      </c>
      <c r="K530" s="463">
        <v>0.36</v>
      </c>
      <c r="L530" s="888"/>
      <c r="M530" s="581">
        <v>0.33</v>
      </c>
      <c r="N530" s="459">
        <v>0.28999999999999998</v>
      </c>
      <c r="O530" s="888"/>
      <c r="P530" s="472">
        <v>0.25750000000000001</v>
      </c>
      <c r="Q530" s="472">
        <v>0.22750000000000001</v>
      </c>
      <c r="R530" s="587">
        <v>0.20499999999999999</v>
      </c>
      <c r="S530" s="587">
        <v>0.185</v>
      </c>
      <c r="T530" s="587">
        <v>0.17249999999999999</v>
      </c>
      <c r="U530" s="587">
        <v>0.16250000000000001</v>
      </c>
      <c r="V530" s="587">
        <v>0.14499999999999999</v>
      </c>
      <c r="W530" s="587">
        <v>0.11</v>
      </c>
      <c r="X530" s="583">
        <v>0</v>
      </c>
      <c r="Y530" s="583">
        <v>0</v>
      </c>
      <c r="Z530" s="583">
        <v>0</v>
      </c>
      <c r="AA530" s="583">
        <v>0</v>
      </c>
      <c r="AB530" s="584">
        <f t="shared" si="200"/>
        <v>8.0249999999999986</v>
      </c>
      <c r="AC530" s="1043">
        <f t="shared" si="201"/>
        <v>6.6666666666666652</v>
      </c>
      <c r="AD530" s="1043">
        <f t="shared" si="202"/>
        <v>9.7560975609756184</v>
      </c>
      <c r="AE530" s="1043">
        <f t="shared" si="203"/>
        <v>7.8947368421052655</v>
      </c>
      <c r="AF530" s="1043">
        <f t="shared" si="204"/>
        <v>18.75</v>
      </c>
      <c r="AG530" s="1043">
        <f t="shared" si="205"/>
        <v>10.344827586206918</v>
      </c>
      <c r="AH530" s="1043">
        <f t="shared" si="206"/>
        <v>15.999999999999993</v>
      </c>
      <c r="AI530" s="1043">
        <f t="shared" si="207"/>
        <v>19.047619047619047</v>
      </c>
      <c r="AJ530" s="1043">
        <f t="shared" si="208"/>
        <v>16.666666666666675</v>
      </c>
      <c r="AK530" s="1043">
        <f t="shared" si="209"/>
        <v>9.0909090909090828</v>
      </c>
      <c r="AL530" s="1043">
        <f t="shared" si="210"/>
        <v>13.793103448275868</v>
      </c>
      <c r="AM530" s="1043">
        <f t="shared" si="211"/>
        <v>12.621359223300965</v>
      </c>
      <c r="AN530" s="1043">
        <f t="shared" si="212"/>
        <v>13.186813186813184</v>
      </c>
      <c r="AO530" s="1043">
        <f t="shared" si="213"/>
        <v>10.975609756097571</v>
      </c>
      <c r="AP530" s="1043">
        <f t="shared" si="214"/>
        <v>10.810810810810811</v>
      </c>
      <c r="AQ530" s="1043">
        <f t="shared" si="215"/>
        <v>7.2463768115942129</v>
      </c>
      <c r="AR530" s="1043">
        <f t="shared" si="216"/>
        <v>6.153846153846132</v>
      </c>
      <c r="AS530" s="1043">
        <f t="shared" si="217"/>
        <v>12.068965517241391</v>
      </c>
      <c r="AT530" s="1043">
        <f t="shared" si="218"/>
        <v>31.818181818181813</v>
      </c>
      <c r="AU530" s="1043" t="str">
        <f t="shared" si="219"/>
        <v>n/a</v>
      </c>
      <c r="AV530" s="1043" t="str">
        <f t="shared" si="220"/>
        <v>n/a</v>
      </c>
      <c r="AW530" s="1043" t="str">
        <f t="shared" si="221"/>
        <v>n/a</v>
      </c>
      <c r="AX530" s="1043" t="str">
        <f t="shared" si="222"/>
        <v>n/a</v>
      </c>
      <c r="AY530" s="1043">
        <f t="shared" si="223"/>
        <v>12.938477232628403</v>
      </c>
      <c r="AZ530" s="1043">
        <f t="shared" si="224"/>
        <v>6.1150919799327603</v>
      </c>
    </row>
    <row r="531" spans="1:52" ht="11.25" customHeight="1" x14ac:dyDescent="0.2">
      <c r="A531" s="820" t="s">
        <v>1526</v>
      </c>
      <c r="B531" s="803" t="s">
        <v>1527</v>
      </c>
      <c r="C531" s="581">
        <v>1.88</v>
      </c>
      <c r="D531" s="581">
        <v>1.6</v>
      </c>
      <c r="E531" s="581">
        <v>1.36</v>
      </c>
      <c r="F531" s="460">
        <v>1</v>
      </c>
      <c r="G531" s="460">
        <v>0.78</v>
      </c>
      <c r="H531" s="581">
        <v>0.7</v>
      </c>
      <c r="I531" s="581">
        <v>0.64</v>
      </c>
      <c r="J531" s="581">
        <v>0.48</v>
      </c>
      <c r="K531" s="581">
        <v>0.44</v>
      </c>
      <c r="L531" s="888"/>
      <c r="M531" s="581">
        <v>0.24</v>
      </c>
      <c r="N531" s="459">
        <v>0.1</v>
      </c>
      <c r="O531" s="888"/>
      <c r="P531" s="472">
        <v>0.02</v>
      </c>
      <c r="Q531" s="582">
        <v>0</v>
      </c>
      <c r="R531" s="583">
        <v>0</v>
      </c>
      <c r="S531" s="583">
        <v>0</v>
      </c>
      <c r="T531" s="583">
        <v>0</v>
      </c>
      <c r="U531" s="583">
        <v>0</v>
      </c>
      <c r="V531" s="583">
        <v>0</v>
      </c>
      <c r="W531" s="583">
        <v>0</v>
      </c>
      <c r="X531" s="583">
        <v>0</v>
      </c>
      <c r="Y531" s="583">
        <v>0</v>
      </c>
      <c r="Z531" s="583">
        <v>0</v>
      </c>
      <c r="AA531" s="583">
        <v>0</v>
      </c>
      <c r="AB531" s="584">
        <f t="shared" si="200"/>
        <v>9.2399999999999984</v>
      </c>
      <c r="AC531" s="1043">
        <f t="shared" si="201"/>
        <v>17.499999999999982</v>
      </c>
      <c r="AD531" s="1043">
        <f t="shared" si="202"/>
        <v>17.647058823529417</v>
      </c>
      <c r="AE531" s="1043">
        <f t="shared" si="203"/>
        <v>36.000000000000007</v>
      </c>
      <c r="AF531" s="1043">
        <f t="shared" si="204"/>
        <v>28.205128205128194</v>
      </c>
      <c r="AG531" s="1043">
        <f t="shared" si="205"/>
        <v>11.428571428571432</v>
      </c>
      <c r="AH531" s="1043">
        <f t="shared" si="206"/>
        <v>9.375</v>
      </c>
      <c r="AI531" s="1043">
        <f t="shared" si="207"/>
        <v>33.33333333333335</v>
      </c>
      <c r="AJ531" s="1043">
        <f t="shared" si="208"/>
        <v>9.0909090909090828</v>
      </c>
      <c r="AK531" s="1043">
        <f t="shared" si="209"/>
        <v>83.333333333333343</v>
      </c>
      <c r="AL531" s="1043">
        <f t="shared" si="210"/>
        <v>140</v>
      </c>
      <c r="AM531" s="1043">
        <f t="shared" si="211"/>
        <v>400</v>
      </c>
      <c r="AN531" s="1043" t="str">
        <f t="shared" si="212"/>
        <v>n/a</v>
      </c>
      <c r="AO531" s="1043" t="str">
        <f t="shared" si="213"/>
        <v>n/a</v>
      </c>
      <c r="AP531" s="1043" t="str">
        <f t="shared" si="214"/>
        <v>n/a</v>
      </c>
      <c r="AQ531" s="1043" t="str">
        <f t="shared" si="215"/>
        <v>n/a</v>
      </c>
      <c r="AR531" s="1043" t="str">
        <f t="shared" si="216"/>
        <v>n/a</v>
      </c>
      <c r="AS531" s="1043" t="str">
        <f t="shared" si="217"/>
        <v>n/a</v>
      </c>
      <c r="AT531" s="1043" t="str">
        <f t="shared" si="218"/>
        <v>n/a</v>
      </c>
      <c r="AU531" s="1043" t="str">
        <f t="shared" si="219"/>
        <v>n/a</v>
      </c>
      <c r="AV531" s="1043" t="str">
        <f t="shared" si="220"/>
        <v>n/a</v>
      </c>
      <c r="AW531" s="1043" t="str">
        <f t="shared" si="221"/>
        <v>n/a</v>
      </c>
      <c r="AX531" s="1043" t="str">
        <f t="shared" si="222"/>
        <v>n/a</v>
      </c>
      <c r="AY531" s="1043">
        <f t="shared" si="223"/>
        <v>71.446666746800432</v>
      </c>
      <c r="AZ531" s="1043">
        <f t="shared" si="224"/>
        <v>115.98060739374904</v>
      </c>
    </row>
    <row r="532" spans="1:52" x14ac:dyDescent="0.2">
      <c r="A532" s="540" t="s">
        <v>5251</v>
      </c>
      <c r="B532" s="833" t="s">
        <v>2586</v>
      </c>
      <c r="C532" s="489">
        <v>4.12</v>
      </c>
      <c r="D532" s="489">
        <v>4.08</v>
      </c>
      <c r="E532" s="489">
        <v>4.04</v>
      </c>
      <c r="F532" s="460">
        <v>3.82</v>
      </c>
      <c r="G532" s="499">
        <v>3.76</v>
      </c>
      <c r="H532" s="539">
        <v>3.76</v>
      </c>
      <c r="I532" s="539">
        <v>3.76</v>
      </c>
      <c r="J532" s="539">
        <v>3.76</v>
      </c>
      <c r="K532" s="539">
        <v>3.76</v>
      </c>
      <c r="L532" s="1051"/>
      <c r="M532" s="539">
        <v>3.76</v>
      </c>
      <c r="N532" s="539">
        <v>3.76</v>
      </c>
      <c r="O532" s="1051"/>
      <c r="P532" s="539">
        <v>3.76</v>
      </c>
      <c r="Q532" s="539">
        <v>3.76</v>
      </c>
      <c r="R532" s="587">
        <v>3.77</v>
      </c>
      <c r="S532" s="587">
        <v>3.7300000000000004</v>
      </c>
      <c r="T532" s="587">
        <v>3.69</v>
      </c>
      <c r="U532" s="587">
        <v>3.62</v>
      </c>
      <c r="V532" s="587">
        <v>3.4142857142857146</v>
      </c>
      <c r="W532" s="587">
        <v>3.2095238095238092</v>
      </c>
      <c r="X532" s="587">
        <v>2.961904761904762</v>
      </c>
      <c r="Y532" s="587">
        <v>2.7523809523809519</v>
      </c>
      <c r="Z532" s="587">
        <v>2.5333333333333332</v>
      </c>
      <c r="AA532" s="587">
        <v>2.2517006802721085</v>
      </c>
      <c r="AB532" s="584">
        <f t="shared" si="200"/>
        <v>81.833129251700669</v>
      </c>
      <c r="AC532" s="1043">
        <f t="shared" si="201"/>
        <v>0.98039215686274161</v>
      </c>
      <c r="AD532" s="1043">
        <f t="shared" si="202"/>
        <v>0.99009900990099098</v>
      </c>
      <c r="AE532" s="1043">
        <f t="shared" si="203"/>
        <v>5.7591623036649331</v>
      </c>
      <c r="AF532" s="1043">
        <f t="shared" si="204"/>
        <v>1.5957446808510634</v>
      </c>
      <c r="AG532" s="1043">
        <f t="shared" si="205"/>
        <v>0</v>
      </c>
      <c r="AH532" s="1043">
        <f t="shared" si="206"/>
        <v>0</v>
      </c>
      <c r="AI532" s="1043">
        <f t="shared" si="207"/>
        <v>0</v>
      </c>
      <c r="AJ532" s="1043">
        <f t="shared" si="208"/>
        <v>0</v>
      </c>
      <c r="AK532" s="1043">
        <f t="shared" si="209"/>
        <v>0</v>
      </c>
      <c r="AL532" s="1043">
        <f t="shared" si="210"/>
        <v>0</v>
      </c>
      <c r="AM532" s="1043">
        <f t="shared" si="211"/>
        <v>0</v>
      </c>
      <c r="AN532" s="1043">
        <f t="shared" si="212"/>
        <v>0</v>
      </c>
      <c r="AO532" s="1043">
        <f t="shared" si="213"/>
        <v>-0.26525198938992522</v>
      </c>
      <c r="AP532" s="1043">
        <f t="shared" si="214"/>
        <v>1.0723860589812118</v>
      </c>
      <c r="AQ532" s="1043">
        <f t="shared" si="215"/>
        <v>1.084010840108407</v>
      </c>
      <c r="AR532" s="1043">
        <f t="shared" si="216"/>
        <v>1.9337016574585641</v>
      </c>
      <c r="AS532" s="1043">
        <f t="shared" si="217"/>
        <v>6.0251046025104449</v>
      </c>
      <c r="AT532" s="1043">
        <f t="shared" si="218"/>
        <v>6.3798219584569882</v>
      </c>
      <c r="AU532" s="1043">
        <f t="shared" si="219"/>
        <v>8.3601286173633262</v>
      </c>
      <c r="AV532" s="1043">
        <f t="shared" si="220"/>
        <v>7.6124567474048721</v>
      </c>
      <c r="AW532" s="1043">
        <f t="shared" si="221"/>
        <v>8.6466165413533691</v>
      </c>
      <c r="AX532" s="1043">
        <f t="shared" si="222"/>
        <v>12.507552870090644</v>
      </c>
      <c r="AY532" s="1043">
        <f t="shared" si="223"/>
        <v>2.8491784570735281</v>
      </c>
      <c r="AZ532" s="1043">
        <f t="shared" si="224"/>
        <v>3.7874893896096173</v>
      </c>
    </row>
    <row r="533" spans="1:52" x14ac:dyDescent="0.2">
      <c r="A533" s="479" t="s">
        <v>1534</v>
      </c>
      <c r="B533" s="833" t="s">
        <v>1535</v>
      </c>
      <c r="C533" s="489">
        <v>4.5999999999999996</v>
      </c>
      <c r="D533" s="489">
        <v>4.4000000000000004</v>
      </c>
      <c r="E533" s="489">
        <v>4</v>
      </c>
      <c r="F533" s="460">
        <v>3.6</v>
      </c>
      <c r="G533" s="587">
        <v>3</v>
      </c>
      <c r="H533" s="491">
        <v>2.8</v>
      </c>
      <c r="I533" s="489">
        <v>2.44</v>
      </c>
      <c r="J533" s="489">
        <v>2.17</v>
      </c>
      <c r="K533" s="489">
        <v>1.73</v>
      </c>
      <c r="L533" s="958"/>
      <c r="M533" s="489">
        <v>1.6</v>
      </c>
      <c r="N533" s="489">
        <v>1.45</v>
      </c>
      <c r="O533" s="958"/>
      <c r="P533" s="587">
        <v>1.1499999999999999</v>
      </c>
      <c r="Q533" s="587">
        <v>0.7</v>
      </c>
      <c r="R533" s="583">
        <v>0.57999999999999996</v>
      </c>
      <c r="S533" s="587">
        <v>1.1499999999999999</v>
      </c>
      <c r="T533" s="587">
        <v>0.95</v>
      </c>
      <c r="U533" s="587">
        <v>0.78</v>
      </c>
      <c r="V533" s="587">
        <v>0.625</v>
      </c>
      <c r="W533" s="587">
        <v>0.5</v>
      </c>
      <c r="X533" s="587">
        <v>0.4</v>
      </c>
      <c r="Y533" s="583">
        <v>0</v>
      </c>
      <c r="Z533" s="583">
        <v>0</v>
      </c>
      <c r="AA533" s="583">
        <v>0</v>
      </c>
      <c r="AB533" s="584">
        <f t="shared" si="200"/>
        <v>38.625000000000007</v>
      </c>
      <c r="AC533" s="1043">
        <f t="shared" si="201"/>
        <v>4.5454545454545192</v>
      </c>
      <c r="AD533" s="1043">
        <f t="shared" si="202"/>
        <v>10.000000000000009</v>
      </c>
      <c r="AE533" s="1043">
        <f t="shared" si="203"/>
        <v>11.111111111111116</v>
      </c>
      <c r="AF533" s="1043">
        <f t="shared" si="204"/>
        <v>19.999999999999996</v>
      </c>
      <c r="AG533" s="1043">
        <f t="shared" si="205"/>
        <v>7.1428571428571397</v>
      </c>
      <c r="AH533" s="1043">
        <f t="shared" si="206"/>
        <v>14.754098360655732</v>
      </c>
      <c r="AI533" s="1043">
        <f t="shared" si="207"/>
        <v>12.442396313364057</v>
      </c>
      <c r="AJ533" s="1043">
        <f t="shared" si="208"/>
        <v>25.43352601156068</v>
      </c>
      <c r="AK533" s="1043">
        <f t="shared" si="209"/>
        <v>8.1249999999999822</v>
      </c>
      <c r="AL533" s="1043">
        <f t="shared" si="210"/>
        <v>10.344827586206895</v>
      </c>
      <c r="AM533" s="1043">
        <f t="shared" si="211"/>
        <v>26.086956521739136</v>
      </c>
      <c r="AN533" s="1043">
        <f t="shared" si="212"/>
        <v>64.285714285714278</v>
      </c>
      <c r="AO533" s="1043">
        <f t="shared" si="213"/>
        <v>20.68965517241379</v>
      </c>
      <c r="AP533" s="1043">
        <f t="shared" si="214"/>
        <v>-49.565217391304351</v>
      </c>
      <c r="AQ533" s="1043">
        <f t="shared" si="215"/>
        <v>21.052631578947366</v>
      </c>
      <c r="AR533" s="1043">
        <f t="shared" si="216"/>
        <v>21.794871794871785</v>
      </c>
      <c r="AS533" s="1043">
        <f t="shared" si="217"/>
        <v>24.8</v>
      </c>
      <c r="AT533" s="1043">
        <f t="shared" si="218"/>
        <v>25</v>
      </c>
      <c r="AU533" s="1043">
        <f t="shared" si="219"/>
        <v>25</v>
      </c>
      <c r="AV533" s="1043" t="str">
        <f t="shared" si="220"/>
        <v>n/a</v>
      </c>
      <c r="AW533" s="1043" t="str">
        <f t="shared" si="221"/>
        <v>n/a</v>
      </c>
      <c r="AX533" s="1043" t="str">
        <f t="shared" si="222"/>
        <v>n/a</v>
      </c>
      <c r="AY533" s="1043">
        <f t="shared" si="223"/>
        <v>15.949678054399586</v>
      </c>
      <c r="AZ533" s="1043">
        <f t="shared" si="224"/>
        <v>20.460398956331382</v>
      </c>
    </row>
    <row r="534" spans="1:52" x14ac:dyDescent="0.2">
      <c r="A534" s="821" t="s">
        <v>727</v>
      </c>
      <c r="B534" s="833" t="s">
        <v>728</v>
      </c>
      <c r="C534" s="489">
        <v>0.44</v>
      </c>
      <c r="D534" s="489">
        <v>0.41</v>
      </c>
      <c r="E534" s="489">
        <v>0.38</v>
      </c>
      <c r="F534" s="460">
        <v>0.3367</v>
      </c>
      <c r="G534" s="587">
        <v>0.32</v>
      </c>
      <c r="H534" s="489">
        <v>0.27999999999999997</v>
      </c>
      <c r="I534" s="489">
        <v>0.27333333333333332</v>
      </c>
      <c r="J534" s="489">
        <v>0.26333333333333336</v>
      </c>
      <c r="K534" s="489">
        <v>0.25666666666666665</v>
      </c>
      <c r="L534" s="958"/>
      <c r="M534" s="489">
        <v>0.22678730158730157</v>
      </c>
      <c r="N534" s="489">
        <v>0.22073015873015875</v>
      </c>
      <c r="O534" s="958"/>
      <c r="P534" s="587">
        <v>0.21466666666666664</v>
      </c>
      <c r="Q534" s="587">
        <v>0.2086031746031746</v>
      </c>
      <c r="R534" s="587">
        <v>0.20257142857142854</v>
      </c>
      <c r="S534" s="587">
        <v>0.19653968253968254</v>
      </c>
      <c r="T534" s="587">
        <v>0.19047619047619047</v>
      </c>
      <c r="U534" s="587">
        <v>0.18441269841269839</v>
      </c>
      <c r="V534" s="583">
        <v>0.17707936507936509</v>
      </c>
      <c r="W534" s="587">
        <v>0.19434920634920638</v>
      </c>
      <c r="X534" s="587">
        <v>0.15549206349206349</v>
      </c>
      <c r="Y534" s="587">
        <v>0.14831746031746032</v>
      </c>
      <c r="Z534" s="587">
        <v>0.14396825396825397</v>
      </c>
      <c r="AA534" s="587">
        <v>0.13822222222222222</v>
      </c>
      <c r="AB534" s="584">
        <f t="shared" si="200"/>
        <v>5.5622492063492057</v>
      </c>
      <c r="AC534" s="1043">
        <f t="shared" si="201"/>
        <v>7.3170731707317138</v>
      </c>
      <c r="AD534" s="1043">
        <f t="shared" si="202"/>
        <v>7.8947368421052655</v>
      </c>
      <c r="AE534" s="1043">
        <f t="shared" si="203"/>
        <v>12.86011286011286</v>
      </c>
      <c r="AF534" s="1043">
        <f t="shared" si="204"/>
        <v>5.2187500000000053</v>
      </c>
      <c r="AG534" s="1043">
        <f t="shared" si="205"/>
        <v>14.285714285714302</v>
      </c>
      <c r="AH534" s="1043">
        <f t="shared" si="206"/>
        <v>2.4390243902439046</v>
      </c>
      <c r="AI534" s="1043">
        <f t="shared" si="207"/>
        <v>3.7974683544303556</v>
      </c>
      <c r="AJ534" s="1043">
        <f t="shared" si="208"/>
        <v>2.5974025974026205</v>
      </c>
      <c r="AK534" s="1043">
        <f t="shared" si="209"/>
        <v>13.175060891962275</v>
      </c>
      <c r="AL534" s="1043">
        <f t="shared" si="210"/>
        <v>2.7441392204803572</v>
      </c>
      <c r="AM534" s="1043">
        <f t="shared" si="211"/>
        <v>2.8246081041112259</v>
      </c>
      <c r="AN534" s="1043">
        <f t="shared" si="212"/>
        <v>2.9067113072591688</v>
      </c>
      <c r="AO534" s="1043">
        <f t="shared" si="213"/>
        <v>2.977589719479723</v>
      </c>
      <c r="AP534" s="1043">
        <f t="shared" si="214"/>
        <v>3.0689710870618558</v>
      </c>
      <c r="AQ534" s="1043">
        <f t="shared" si="215"/>
        <v>3.183333333333338</v>
      </c>
      <c r="AR534" s="1043">
        <f t="shared" si="216"/>
        <v>3.2880013771733552</v>
      </c>
      <c r="AS534" s="1043">
        <f t="shared" si="217"/>
        <v>4.1412692721405353</v>
      </c>
      <c r="AT534" s="1043">
        <f t="shared" si="218"/>
        <v>-8.8859849722313093</v>
      </c>
      <c r="AU534" s="1043">
        <f t="shared" si="219"/>
        <v>24.989791751735435</v>
      </c>
      <c r="AV534" s="1043">
        <f t="shared" si="220"/>
        <v>4.8373287671232834</v>
      </c>
      <c r="AW534" s="1043">
        <f t="shared" si="221"/>
        <v>3.0209481808158856</v>
      </c>
      <c r="AX534" s="1043">
        <f t="shared" si="222"/>
        <v>4.1570969223702292</v>
      </c>
      <c r="AY534" s="1043">
        <f t="shared" si="223"/>
        <v>5.5835976119798358</v>
      </c>
      <c r="AZ534" s="1043">
        <f t="shared" si="224"/>
        <v>6.4030298478882619</v>
      </c>
    </row>
    <row r="535" spans="1:52" x14ac:dyDescent="0.2">
      <c r="A535" s="821" t="s">
        <v>1503</v>
      </c>
      <c r="B535" s="833" t="s">
        <v>1504</v>
      </c>
      <c r="C535" s="489">
        <v>3.62</v>
      </c>
      <c r="D535" s="489">
        <v>3.6</v>
      </c>
      <c r="E535" s="489">
        <v>3.5</v>
      </c>
      <c r="F535" s="460">
        <v>3.1</v>
      </c>
      <c r="G535" s="587">
        <v>2.7299999999999995</v>
      </c>
      <c r="H535" s="489">
        <v>2.4500000000000002</v>
      </c>
      <c r="I535" s="489">
        <v>2.1800000000000002</v>
      </c>
      <c r="J535" s="489">
        <v>1.89</v>
      </c>
      <c r="K535" s="489">
        <v>1.3274999999999999</v>
      </c>
      <c r="L535" s="958"/>
      <c r="M535" s="489">
        <v>0.45</v>
      </c>
      <c r="N535" s="491">
        <v>0</v>
      </c>
      <c r="O535" s="958"/>
      <c r="P535" s="583">
        <v>0</v>
      </c>
      <c r="Q535" s="583">
        <v>0</v>
      </c>
      <c r="R535" s="583">
        <v>0</v>
      </c>
      <c r="S535" s="583">
        <v>0</v>
      </c>
      <c r="T535" s="583">
        <v>0</v>
      </c>
      <c r="U535" s="583">
        <v>0</v>
      </c>
      <c r="V535" s="583">
        <v>0</v>
      </c>
      <c r="W535" s="583">
        <v>0</v>
      </c>
      <c r="X535" s="583">
        <v>0</v>
      </c>
      <c r="Y535" s="583">
        <v>0</v>
      </c>
      <c r="Z535" s="583">
        <v>0</v>
      </c>
      <c r="AA535" s="583">
        <v>0</v>
      </c>
      <c r="AB535" s="584">
        <f t="shared" si="200"/>
        <v>24.8475</v>
      </c>
      <c r="AC535" s="1043">
        <f t="shared" si="201"/>
        <v>0.55555555555555358</v>
      </c>
      <c r="AD535" s="1043">
        <f t="shared" si="202"/>
        <v>2.8571428571428692</v>
      </c>
      <c r="AE535" s="1043">
        <f t="shared" si="203"/>
        <v>12.903225806451601</v>
      </c>
      <c r="AF535" s="1043">
        <f t="shared" si="204"/>
        <v>13.553113553113572</v>
      </c>
      <c r="AG535" s="1043">
        <f t="shared" si="205"/>
        <v>11.428571428571409</v>
      </c>
      <c r="AH535" s="1043">
        <f t="shared" si="206"/>
        <v>12.385321100917434</v>
      </c>
      <c r="AI535" s="1043">
        <f t="shared" si="207"/>
        <v>15.343915343915349</v>
      </c>
      <c r="AJ535" s="1043">
        <f t="shared" si="208"/>
        <v>42.372881355932201</v>
      </c>
      <c r="AK535" s="1043">
        <f t="shared" si="209"/>
        <v>194.99999999999997</v>
      </c>
      <c r="AL535" s="1043" t="str">
        <f t="shared" si="210"/>
        <v>n/a</v>
      </c>
      <c r="AM535" s="1043" t="str">
        <f t="shared" si="211"/>
        <v>n/a</v>
      </c>
      <c r="AN535" s="1043" t="str">
        <f t="shared" si="212"/>
        <v>n/a</v>
      </c>
      <c r="AO535" s="1043" t="str">
        <f t="shared" si="213"/>
        <v>n/a</v>
      </c>
      <c r="AP535" s="1043" t="str">
        <f t="shared" si="214"/>
        <v>n/a</v>
      </c>
      <c r="AQ535" s="1043" t="str">
        <f t="shared" si="215"/>
        <v>n/a</v>
      </c>
      <c r="AR535" s="1043" t="str">
        <f t="shared" si="216"/>
        <v>n/a</v>
      </c>
      <c r="AS535" s="1043" t="str">
        <f t="shared" si="217"/>
        <v>n/a</v>
      </c>
      <c r="AT535" s="1043" t="str">
        <f t="shared" si="218"/>
        <v>n/a</v>
      </c>
      <c r="AU535" s="1043" t="str">
        <f t="shared" si="219"/>
        <v>n/a</v>
      </c>
      <c r="AV535" s="1043" t="str">
        <f t="shared" si="220"/>
        <v>n/a</v>
      </c>
      <c r="AW535" s="1043" t="str">
        <f t="shared" si="221"/>
        <v>n/a</v>
      </c>
      <c r="AX535" s="1043" t="str">
        <f t="shared" si="222"/>
        <v>n/a</v>
      </c>
      <c r="AY535" s="1043">
        <f t="shared" si="223"/>
        <v>34.044414111288887</v>
      </c>
      <c r="AZ535" s="1043">
        <f t="shared" si="224"/>
        <v>61.50950950564971</v>
      </c>
    </row>
    <row r="536" spans="1:52" x14ac:dyDescent="0.2">
      <c r="A536" s="821" t="s">
        <v>733</v>
      </c>
      <c r="B536" s="833" t="s">
        <v>734</v>
      </c>
      <c r="C536" s="489">
        <v>2.72</v>
      </c>
      <c r="D536" s="489">
        <v>2.57</v>
      </c>
      <c r="E536" s="489">
        <v>2.48</v>
      </c>
      <c r="F536" s="460">
        <v>2.4300000000000002</v>
      </c>
      <c r="G536" s="587">
        <v>2.2400000000000002</v>
      </c>
      <c r="H536" s="489">
        <v>2.0699999999999998</v>
      </c>
      <c r="I536" s="489">
        <v>1.86</v>
      </c>
      <c r="J536" s="489">
        <v>1.61</v>
      </c>
      <c r="K536" s="489">
        <v>1.3</v>
      </c>
      <c r="L536" s="958"/>
      <c r="M536" s="489">
        <v>0.96499999999999997</v>
      </c>
      <c r="N536" s="489">
        <v>0.83499999999999996</v>
      </c>
      <c r="O536" s="958"/>
      <c r="P536" s="587">
        <v>0.74</v>
      </c>
      <c r="Q536" s="587">
        <v>0.67</v>
      </c>
      <c r="R536" s="587">
        <v>0.62</v>
      </c>
      <c r="S536" s="587">
        <v>0.54</v>
      </c>
      <c r="T536" s="587">
        <v>0.45</v>
      </c>
      <c r="U536" s="587">
        <v>0.34</v>
      </c>
      <c r="V536" s="587">
        <v>0.22500000000000001</v>
      </c>
      <c r="W536" s="587">
        <v>0.12</v>
      </c>
      <c r="X536" s="583">
        <v>0</v>
      </c>
      <c r="Y536" s="583">
        <v>0</v>
      </c>
      <c r="Z536" s="583">
        <v>0</v>
      </c>
      <c r="AA536" s="583">
        <v>0</v>
      </c>
      <c r="AB536" s="584">
        <f t="shared" si="200"/>
        <v>24.785000000000004</v>
      </c>
      <c r="AC536" s="1043">
        <f t="shared" si="201"/>
        <v>5.836575875486405</v>
      </c>
      <c r="AD536" s="1043">
        <f t="shared" si="202"/>
        <v>3.6290322580645018</v>
      </c>
      <c r="AE536" s="1043">
        <f t="shared" si="203"/>
        <v>2.0576131687242816</v>
      </c>
      <c r="AF536" s="1043">
        <f t="shared" si="204"/>
        <v>8.4821428571428612</v>
      </c>
      <c r="AG536" s="1043">
        <f t="shared" si="205"/>
        <v>8.2125603864734451</v>
      </c>
      <c r="AH536" s="1043">
        <f t="shared" si="206"/>
        <v>11.290322580645151</v>
      </c>
      <c r="AI536" s="1043">
        <f t="shared" si="207"/>
        <v>15.527950310559003</v>
      </c>
      <c r="AJ536" s="1043">
        <f t="shared" si="208"/>
        <v>23.84615384615385</v>
      </c>
      <c r="AK536" s="1043">
        <f t="shared" si="209"/>
        <v>34.715025906735761</v>
      </c>
      <c r="AL536" s="1043">
        <f t="shared" si="210"/>
        <v>15.568862275449113</v>
      </c>
      <c r="AM536" s="1043">
        <f t="shared" si="211"/>
        <v>12.837837837837828</v>
      </c>
      <c r="AN536" s="1043">
        <f t="shared" si="212"/>
        <v>10.447761194029837</v>
      </c>
      <c r="AO536" s="1043">
        <f t="shared" si="213"/>
        <v>8.064516129032274</v>
      </c>
      <c r="AP536" s="1043">
        <f t="shared" si="214"/>
        <v>14.814814814814813</v>
      </c>
      <c r="AQ536" s="1043">
        <f t="shared" si="215"/>
        <v>19.999999999999996</v>
      </c>
      <c r="AR536" s="1043">
        <f t="shared" si="216"/>
        <v>32.352941176470587</v>
      </c>
      <c r="AS536" s="1043">
        <f t="shared" si="217"/>
        <v>51.111111111111107</v>
      </c>
      <c r="AT536" s="1043">
        <f t="shared" si="218"/>
        <v>87.500000000000028</v>
      </c>
      <c r="AU536" s="1043" t="str">
        <f t="shared" si="219"/>
        <v>n/a</v>
      </c>
      <c r="AV536" s="1043" t="str">
        <f t="shared" si="220"/>
        <v>n/a</v>
      </c>
      <c r="AW536" s="1043" t="str">
        <f t="shared" si="221"/>
        <v>n/a</v>
      </c>
      <c r="AX536" s="1043" t="str">
        <f t="shared" si="222"/>
        <v>n/a</v>
      </c>
      <c r="AY536" s="1043">
        <f t="shared" si="223"/>
        <v>20.349734540485048</v>
      </c>
      <c r="AZ536" s="1043">
        <f t="shared" si="224"/>
        <v>20.857205333889294</v>
      </c>
    </row>
    <row r="537" spans="1:52" x14ac:dyDescent="0.2">
      <c r="A537" s="465" t="s">
        <v>1539</v>
      </c>
      <c r="B537" s="833" t="s">
        <v>1540</v>
      </c>
      <c r="C537" s="489">
        <v>1.4</v>
      </c>
      <c r="D537" s="489">
        <v>1.36</v>
      </c>
      <c r="E537" s="489">
        <v>1.32</v>
      </c>
      <c r="F537" s="460">
        <v>1.28</v>
      </c>
      <c r="G537" s="587">
        <v>1.24</v>
      </c>
      <c r="H537" s="489">
        <v>1.2</v>
      </c>
      <c r="I537" s="489">
        <v>1.1599999999999999</v>
      </c>
      <c r="J537" s="489">
        <v>1.1200000000000001</v>
      </c>
      <c r="K537" s="489">
        <v>1.08</v>
      </c>
      <c r="L537" s="958"/>
      <c r="M537" s="489">
        <v>1.04</v>
      </c>
      <c r="N537" s="489">
        <v>1</v>
      </c>
      <c r="O537" s="958"/>
      <c r="P537" s="583">
        <v>0.96</v>
      </c>
      <c r="Q537" s="587">
        <v>0.96</v>
      </c>
      <c r="R537" s="587">
        <v>0.92</v>
      </c>
      <c r="S537" s="587">
        <v>0.88</v>
      </c>
      <c r="T537" s="587">
        <v>0.84</v>
      </c>
      <c r="U537" s="587">
        <v>0.78</v>
      </c>
      <c r="V537" s="587">
        <v>0.72</v>
      </c>
      <c r="W537" s="587">
        <v>0.66</v>
      </c>
      <c r="X537" s="587">
        <v>0.6</v>
      </c>
      <c r="Y537" s="587">
        <v>0.5272</v>
      </c>
      <c r="Z537" s="587">
        <v>0.44640000000000002</v>
      </c>
      <c r="AA537" s="587">
        <v>0.38119999999999998</v>
      </c>
      <c r="AB537" s="584">
        <f t="shared" si="200"/>
        <v>21.874800000000008</v>
      </c>
      <c r="AC537" s="1043">
        <f t="shared" si="201"/>
        <v>2.9411764705882248</v>
      </c>
      <c r="AD537" s="1043">
        <f t="shared" si="202"/>
        <v>3.0303030303030276</v>
      </c>
      <c r="AE537" s="1043">
        <f t="shared" si="203"/>
        <v>3.125</v>
      </c>
      <c r="AF537" s="1043">
        <f t="shared" si="204"/>
        <v>3.2258064516129004</v>
      </c>
      <c r="AG537" s="1043">
        <f t="shared" si="205"/>
        <v>3.3333333333333437</v>
      </c>
      <c r="AH537" s="1043">
        <f t="shared" si="206"/>
        <v>3.4482758620689724</v>
      </c>
      <c r="AI537" s="1043">
        <f t="shared" si="207"/>
        <v>3.5714285714285587</v>
      </c>
      <c r="AJ537" s="1043">
        <f t="shared" si="208"/>
        <v>3.7037037037036979</v>
      </c>
      <c r="AK537" s="1043">
        <f t="shared" si="209"/>
        <v>3.8461538461538547</v>
      </c>
      <c r="AL537" s="1043">
        <f t="shared" si="210"/>
        <v>4.0000000000000036</v>
      </c>
      <c r="AM537" s="1043">
        <f t="shared" si="211"/>
        <v>4.1666666666666741</v>
      </c>
      <c r="AN537" s="1043">
        <f t="shared" si="212"/>
        <v>0</v>
      </c>
      <c r="AO537" s="1043">
        <f t="shared" si="213"/>
        <v>4.3478260869565188</v>
      </c>
      <c r="AP537" s="1043">
        <f t="shared" si="214"/>
        <v>4.5454545454545414</v>
      </c>
      <c r="AQ537" s="1043">
        <f t="shared" si="215"/>
        <v>4.7619047619047672</v>
      </c>
      <c r="AR537" s="1043">
        <f t="shared" si="216"/>
        <v>7.6923076923076872</v>
      </c>
      <c r="AS537" s="1043">
        <f t="shared" si="217"/>
        <v>8.3333333333333481</v>
      </c>
      <c r="AT537" s="1043">
        <f t="shared" si="218"/>
        <v>9.0909090909090828</v>
      </c>
      <c r="AU537" s="1043">
        <f t="shared" si="219"/>
        <v>10.000000000000009</v>
      </c>
      <c r="AV537" s="1043">
        <f t="shared" si="220"/>
        <v>13.808801213960532</v>
      </c>
      <c r="AW537" s="1043">
        <f t="shared" si="221"/>
        <v>18.100358422939067</v>
      </c>
      <c r="AX537" s="1043">
        <f t="shared" si="222"/>
        <v>17.103882476390364</v>
      </c>
      <c r="AY537" s="1043">
        <f t="shared" si="223"/>
        <v>6.189846616364326</v>
      </c>
      <c r="AZ537" s="1043">
        <f t="shared" si="224"/>
        <v>4.7663026083093714</v>
      </c>
    </row>
    <row r="538" spans="1:52" x14ac:dyDescent="0.2">
      <c r="A538" s="444" t="s">
        <v>729</v>
      </c>
      <c r="B538" s="833" t="s">
        <v>730</v>
      </c>
      <c r="C538" s="489">
        <v>0.42</v>
      </c>
      <c r="D538" s="489">
        <v>0.36</v>
      </c>
      <c r="E538" s="489">
        <v>0.34</v>
      </c>
      <c r="F538" s="460">
        <v>0.26</v>
      </c>
      <c r="G538" s="587">
        <v>0.19000000000000003</v>
      </c>
      <c r="H538" s="489">
        <v>0.1575</v>
      </c>
      <c r="I538" s="489">
        <v>0.13800000000000001</v>
      </c>
      <c r="J538" s="489">
        <v>0.115</v>
      </c>
      <c r="K538" s="489">
        <v>9.5000000000000001E-2</v>
      </c>
      <c r="L538" s="958"/>
      <c r="M538" s="489">
        <v>7.7499999999999999E-2</v>
      </c>
      <c r="N538" s="489">
        <v>6.7500000000000004E-2</v>
      </c>
      <c r="O538" s="958"/>
      <c r="P538" s="587">
        <v>5.7500000000000002E-2</v>
      </c>
      <c r="Q538" s="583">
        <v>0.05</v>
      </c>
      <c r="R538" s="587">
        <v>3.7499999999999999E-2</v>
      </c>
      <c r="S538" s="583">
        <v>0</v>
      </c>
      <c r="T538" s="583">
        <v>0</v>
      </c>
      <c r="U538" s="583">
        <v>0</v>
      </c>
      <c r="V538" s="583">
        <v>0</v>
      </c>
      <c r="W538" s="583">
        <v>0</v>
      </c>
      <c r="X538" s="583">
        <v>0</v>
      </c>
      <c r="Y538" s="583">
        <v>0</v>
      </c>
      <c r="Z538" s="583">
        <v>0</v>
      </c>
      <c r="AA538" s="583">
        <v>0</v>
      </c>
      <c r="AB538" s="584">
        <f t="shared" si="200"/>
        <v>2.3654999999999999</v>
      </c>
      <c r="AC538" s="1043">
        <f t="shared" si="201"/>
        <v>16.666666666666675</v>
      </c>
      <c r="AD538" s="1043">
        <f t="shared" si="202"/>
        <v>5.8823529411764497</v>
      </c>
      <c r="AE538" s="1043">
        <f t="shared" si="203"/>
        <v>30.76923076923077</v>
      </c>
      <c r="AF538" s="1043">
        <f t="shared" si="204"/>
        <v>36.842105263157876</v>
      </c>
      <c r="AG538" s="1043">
        <f t="shared" si="205"/>
        <v>20.63492063492065</v>
      </c>
      <c r="AH538" s="1043">
        <f t="shared" si="206"/>
        <v>14.130434782608692</v>
      </c>
      <c r="AI538" s="1043">
        <f t="shared" si="207"/>
        <v>19.999999999999996</v>
      </c>
      <c r="AJ538" s="1043">
        <f t="shared" si="208"/>
        <v>21.052631578947366</v>
      </c>
      <c r="AK538" s="1043">
        <f t="shared" si="209"/>
        <v>22.580645161290324</v>
      </c>
      <c r="AL538" s="1043">
        <f t="shared" si="210"/>
        <v>14.814814814814813</v>
      </c>
      <c r="AM538" s="1043">
        <f t="shared" si="211"/>
        <v>17.391304347826097</v>
      </c>
      <c r="AN538" s="1043">
        <f t="shared" si="212"/>
        <v>14.999999999999991</v>
      </c>
      <c r="AO538" s="1043">
        <f t="shared" si="213"/>
        <v>33.33333333333335</v>
      </c>
      <c r="AP538" s="1043" t="str">
        <f t="shared" si="214"/>
        <v>n/a</v>
      </c>
      <c r="AQ538" s="1043" t="str">
        <f t="shared" si="215"/>
        <v>n/a</v>
      </c>
      <c r="AR538" s="1043" t="str">
        <f t="shared" si="216"/>
        <v>n/a</v>
      </c>
      <c r="AS538" s="1043" t="str">
        <f t="shared" si="217"/>
        <v>n/a</v>
      </c>
      <c r="AT538" s="1043" t="str">
        <f t="shared" si="218"/>
        <v>n/a</v>
      </c>
      <c r="AU538" s="1043" t="str">
        <f t="shared" si="219"/>
        <v>n/a</v>
      </c>
      <c r="AV538" s="1043" t="str">
        <f t="shared" si="220"/>
        <v>n/a</v>
      </c>
      <c r="AW538" s="1043" t="str">
        <f t="shared" si="221"/>
        <v>n/a</v>
      </c>
      <c r="AX538" s="1043" t="str">
        <f t="shared" si="222"/>
        <v>n/a</v>
      </c>
      <c r="AY538" s="1043">
        <f t="shared" si="223"/>
        <v>20.699880022613311</v>
      </c>
      <c r="AZ538" s="1043">
        <f t="shared" si="224"/>
        <v>8.5769846730345058</v>
      </c>
    </row>
    <row r="539" spans="1:52" x14ac:dyDescent="0.2">
      <c r="A539" s="29" t="s">
        <v>3822</v>
      </c>
      <c r="B539" s="567" t="s">
        <v>3823</v>
      </c>
      <c r="C539" s="992">
        <v>2.11</v>
      </c>
      <c r="D539" s="992">
        <v>2.06</v>
      </c>
      <c r="E539" s="992">
        <v>1.95</v>
      </c>
      <c r="F539" s="811">
        <v>1.8</v>
      </c>
      <c r="G539" s="10">
        <v>0.78</v>
      </c>
      <c r="H539" s="822">
        <v>0.62</v>
      </c>
      <c r="I539" s="822">
        <v>0.44</v>
      </c>
      <c r="J539" s="491">
        <v>0</v>
      </c>
      <c r="K539" s="491">
        <v>0</v>
      </c>
      <c r="L539" s="822"/>
      <c r="M539" s="491">
        <v>0</v>
      </c>
      <c r="N539" s="491">
        <v>0</v>
      </c>
      <c r="O539" s="958"/>
      <c r="P539" s="583">
        <v>0</v>
      </c>
      <c r="Q539" s="583">
        <v>0</v>
      </c>
      <c r="R539" s="583">
        <v>0</v>
      </c>
      <c r="S539" s="583">
        <v>0</v>
      </c>
      <c r="T539" s="583">
        <v>0</v>
      </c>
      <c r="U539" s="583">
        <v>0</v>
      </c>
      <c r="V539" s="583">
        <v>0</v>
      </c>
      <c r="W539" s="583">
        <v>0</v>
      </c>
      <c r="X539" s="583">
        <v>0</v>
      </c>
      <c r="Y539" s="583">
        <v>0</v>
      </c>
      <c r="Z539" s="583">
        <v>0</v>
      </c>
      <c r="AA539" s="583">
        <v>0</v>
      </c>
      <c r="AB539" s="584">
        <f t="shared" si="200"/>
        <v>9.759999999999998</v>
      </c>
      <c r="AC539" s="1043">
        <f t="shared" si="201"/>
        <v>2.4271844660194164</v>
      </c>
      <c r="AD539" s="1043">
        <f t="shared" si="202"/>
        <v>5.6410256410256432</v>
      </c>
      <c r="AE539" s="1043">
        <f t="shared" si="203"/>
        <v>8.333333333333325</v>
      </c>
      <c r="AF539" s="1043">
        <f t="shared" si="204"/>
        <v>130.76923076923075</v>
      </c>
      <c r="AG539" s="1043">
        <f t="shared" si="205"/>
        <v>25.806451612903224</v>
      </c>
      <c r="AH539" s="1043">
        <f t="shared" si="206"/>
        <v>40.909090909090921</v>
      </c>
      <c r="AI539" s="1043" t="str">
        <f t="shared" si="207"/>
        <v>n/a</v>
      </c>
      <c r="AJ539" s="1043" t="str">
        <f t="shared" si="208"/>
        <v>n/a</v>
      </c>
      <c r="AK539" s="1043" t="str">
        <f t="shared" si="209"/>
        <v>n/a</v>
      </c>
      <c r="AL539" s="1043" t="str">
        <f t="shared" si="210"/>
        <v>n/a</v>
      </c>
      <c r="AM539" s="1043" t="str">
        <f t="shared" si="211"/>
        <v>n/a</v>
      </c>
      <c r="AN539" s="1043" t="str">
        <f t="shared" si="212"/>
        <v>n/a</v>
      </c>
      <c r="AO539" s="1043" t="str">
        <f t="shared" si="213"/>
        <v>n/a</v>
      </c>
      <c r="AP539" s="1043" t="str">
        <f t="shared" si="214"/>
        <v>n/a</v>
      </c>
      <c r="AQ539" s="1043" t="str">
        <f t="shared" si="215"/>
        <v>n/a</v>
      </c>
      <c r="AR539" s="1043" t="str">
        <f t="shared" si="216"/>
        <v>n/a</v>
      </c>
      <c r="AS539" s="1043" t="str">
        <f t="shared" si="217"/>
        <v>n/a</v>
      </c>
      <c r="AT539" s="1043" t="str">
        <f t="shared" si="218"/>
        <v>n/a</v>
      </c>
      <c r="AU539" s="1043" t="str">
        <f t="shared" si="219"/>
        <v>n/a</v>
      </c>
      <c r="AV539" s="1043" t="str">
        <f t="shared" si="220"/>
        <v>n/a</v>
      </c>
      <c r="AW539" s="1043" t="str">
        <f t="shared" si="221"/>
        <v>n/a</v>
      </c>
      <c r="AX539" s="1043" t="str">
        <f t="shared" si="222"/>
        <v>n/a</v>
      </c>
      <c r="AY539" s="1043">
        <f t="shared" si="223"/>
        <v>35.647719455267215</v>
      </c>
      <c r="AZ539" s="1043">
        <f t="shared" si="224"/>
        <v>48.831784331159405</v>
      </c>
    </row>
    <row r="540" spans="1:52" s="516" customFormat="1" x14ac:dyDescent="0.2">
      <c r="A540" s="854" t="s">
        <v>763</v>
      </c>
      <c r="B540" s="822" t="s">
        <v>764</v>
      </c>
      <c r="C540" s="489">
        <v>2.2799999999999998</v>
      </c>
      <c r="D540" s="489">
        <v>2.2400000000000002</v>
      </c>
      <c r="E540" s="489">
        <v>2.2000000000000002</v>
      </c>
      <c r="F540" s="460">
        <v>2.12</v>
      </c>
      <c r="G540" s="481">
        <v>1.8</v>
      </c>
      <c r="H540" s="474">
        <v>1.7</v>
      </c>
      <c r="I540" s="474">
        <v>1.56</v>
      </c>
      <c r="J540" s="474">
        <v>1.42</v>
      </c>
      <c r="K540" s="474">
        <v>1.3</v>
      </c>
      <c r="L540" s="963"/>
      <c r="M540" s="474">
        <v>1.2</v>
      </c>
      <c r="N540" s="470">
        <v>1.1200000000000001</v>
      </c>
      <c r="O540" s="963"/>
      <c r="P540" s="486">
        <v>1.02</v>
      </c>
      <c r="Q540" s="486">
        <v>0.96</v>
      </c>
      <c r="R540" s="476">
        <v>0.92</v>
      </c>
      <c r="S540" s="476">
        <v>0.84</v>
      </c>
      <c r="T540" s="476">
        <v>0.72</v>
      </c>
      <c r="U540" s="476">
        <v>0.64</v>
      </c>
      <c r="V540" s="477">
        <v>0.6</v>
      </c>
      <c r="W540" s="477">
        <v>0.6</v>
      </c>
      <c r="X540" s="477">
        <v>0.6</v>
      </c>
      <c r="Y540" s="477">
        <v>0.6</v>
      </c>
      <c r="Z540" s="477">
        <v>0.6</v>
      </c>
      <c r="AA540" s="477">
        <v>0.6</v>
      </c>
      <c r="AB540" s="584">
        <f t="shared" si="200"/>
        <v>27.640000000000011</v>
      </c>
      <c r="AC540" s="1043">
        <f t="shared" si="201"/>
        <v>1.7857142857142572</v>
      </c>
      <c r="AD540" s="1043">
        <f t="shared" si="202"/>
        <v>1.8181818181818299</v>
      </c>
      <c r="AE540" s="1043">
        <f t="shared" si="203"/>
        <v>3.7735849056603765</v>
      </c>
      <c r="AF540" s="1043">
        <f t="shared" si="204"/>
        <v>17.777777777777782</v>
      </c>
      <c r="AG540" s="1043">
        <f t="shared" si="205"/>
        <v>5.8823529411764719</v>
      </c>
      <c r="AH540" s="1043">
        <f t="shared" si="206"/>
        <v>8.9743589743589638</v>
      </c>
      <c r="AI540" s="1043">
        <f t="shared" si="207"/>
        <v>9.8591549295774747</v>
      </c>
      <c r="AJ540" s="1043">
        <f t="shared" si="208"/>
        <v>9.2307692307692193</v>
      </c>
      <c r="AK540" s="1043">
        <f t="shared" si="209"/>
        <v>8.3333333333333481</v>
      </c>
      <c r="AL540" s="1043">
        <f t="shared" si="210"/>
        <v>7.1428571428571397</v>
      </c>
      <c r="AM540" s="1043">
        <f t="shared" si="211"/>
        <v>9.8039215686274606</v>
      </c>
      <c r="AN540" s="1043">
        <f t="shared" si="212"/>
        <v>6.25</v>
      </c>
      <c r="AO540" s="1043">
        <f t="shared" si="213"/>
        <v>4.3478260869565188</v>
      </c>
      <c r="AP540" s="1043">
        <f t="shared" si="214"/>
        <v>9.5238095238095344</v>
      </c>
      <c r="AQ540" s="1043">
        <f t="shared" si="215"/>
        <v>16.666666666666675</v>
      </c>
      <c r="AR540" s="1043">
        <f t="shared" si="216"/>
        <v>12.5</v>
      </c>
      <c r="AS540" s="1043">
        <f t="shared" si="217"/>
        <v>6.6666666666666652</v>
      </c>
      <c r="AT540" s="1043">
        <f t="shared" si="218"/>
        <v>0</v>
      </c>
      <c r="AU540" s="1043">
        <f t="shared" si="219"/>
        <v>0</v>
      </c>
      <c r="AV540" s="1043">
        <f t="shared" si="220"/>
        <v>0</v>
      </c>
      <c r="AW540" s="1043">
        <f t="shared" si="221"/>
        <v>0</v>
      </c>
      <c r="AX540" s="1043">
        <f t="shared" si="222"/>
        <v>0</v>
      </c>
      <c r="AY540" s="1043">
        <f t="shared" si="223"/>
        <v>6.3789534478242587</v>
      </c>
      <c r="AZ540" s="1043">
        <f t="shared" si="224"/>
        <v>5.2683017709493933</v>
      </c>
    </row>
    <row r="541" spans="1:52" s="563" customFormat="1" ht="12" x14ac:dyDescent="0.2">
      <c r="A541" s="854" t="s">
        <v>751</v>
      </c>
      <c r="B541" s="822" t="s">
        <v>752</v>
      </c>
      <c r="C541" s="489">
        <v>0.94</v>
      </c>
      <c r="D541" s="489">
        <v>0.84</v>
      </c>
      <c r="E541" s="489">
        <v>0.76</v>
      </c>
      <c r="F541" s="460">
        <v>0.7</v>
      </c>
      <c r="G541" s="587">
        <v>0.68</v>
      </c>
      <c r="H541" s="489">
        <v>0.66</v>
      </c>
      <c r="I541" s="489">
        <v>0.6</v>
      </c>
      <c r="J541" s="489">
        <v>0.54</v>
      </c>
      <c r="K541" s="489">
        <v>0.505</v>
      </c>
      <c r="L541" s="958"/>
      <c r="M541" s="489">
        <v>0.47</v>
      </c>
      <c r="N541" s="489">
        <v>0.435</v>
      </c>
      <c r="O541" s="958"/>
      <c r="P541" s="587">
        <v>0.41</v>
      </c>
      <c r="Q541" s="587">
        <v>0.38</v>
      </c>
      <c r="R541" s="587">
        <v>0.34</v>
      </c>
      <c r="S541" s="587">
        <v>0.3</v>
      </c>
      <c r="T541" s="587">
        <v>0.26</v>
      </c>
      <c r="U541" s="587">
        <v>0.1933</v>
      </c>
      <c r="V541" s="587">
        <v>0.12330000000000001</v>
      </c>
      <c r="W541" s="587">
        <v>0.05</v>
      </c>
      <c r="X541" s="583">
        <v>0</v>
      </c>
      <c r="Y541" s="583">
        <v>0</v>
      </c>
      <c r="Z541" s="583">
        <v>0</v>
      </c>
      <c r="AA541" s="583">
        <v>0</v>
      </c>
      <c r="AB541" s="584">
        <f t="shared" si="200"/>
        <v>9.1866000000000021</v>
      </c>
      <c r="AC541" s="1043">
        <f t="shared" si="201"/>
        <v>11.904761904761907</v>
      </c>
      <c r="AD541" s="1043">
        <f t="shared" si="202"/>
        <v>10.526315789473673</v>
      </c>
      <c r="AE541" s="1043">
        <f t="shared" si="203"/>
        <v>8.5714285714285854</v>
      </c>
      <c r="AF541" s="1043">
        <f t="shared" si="204"/>
        <v>2.9411764705882248</v>
      </c>
      <c r="AG541" s="1043">
        <f t="shared" si="205"/>
        <v>3.0303030303030276</v>
      </c>
      <c r="AH541" s="1043">
        <f t="shared" si="206"/>
        <v>10.000000000000009</v>
      </c>
      <c r="AI541" s="1043">
        <f t="shared" si="207"/>
        <v>11.111111111111093</v>
      </c>
      <c r="AJ541" s="1043">
        <f t="shared" si="208"/>
        <v>6.9306930693069368</v>
      </c>
      <c r="AK541" s="1043">
        <f t="shared" si="209"/>
        <v>7.4468085106383031</v>
      </c>
      <c r="AL541" s="1043">
        <f t="shared" si="210"/>
        <v>8.045977011494255</v>
      </c>
      <c r="AM541" s="1043">
        <f t="shared" si="211"/>
        <v>6.0975609756097615</v>
      </c>
      <c r="AN541" s="1043">
        <f t="shared" si="212"/>
        <v>7.8947368421052655</v>
      </c>
      <c r="AO541" s="1043">
        <f t="shared" si="213"/>
        <v>11.764705882352944</v>
      </c>
      <c r="AP541" s="1043">
        <f t="shared" si="214"/>
        <v>13.333333333333353</v>
      </c>
      <c r="AQ541" s="1043">
        <f t="shared" si="215"/>
        <v>15.384615384615374</v>
      </c>
      <c r="AR541" s="1043">
        <f t="shared" si="216"/>
        <v>34.505949301603735</v>
      </c>
      <c r="AS541" s="1043">
        <f t="shared" si="217"/>
        <v>56.772100567720997</v>
      </c>
      <c r="AT541" s="1043">
        <f t="shared" si="218"/>
        <v>146.60000000000002</v>
      </c>
      <c r="AU541" s="1043" t="str">
        <f t="shared" si="219"/>
        <v>n/a</v>
      </c>
      <c r="AV541" s="1043" t="str">
        <f t="shared" si="220"/>
        <v>n/a</v>
      </c>
      <c r="AW541" s="1043" t="str">
        <f t="shared" si="221"/>
        <v>n/a</v>
      </c>
      <c r="AX541" s="1043" t="str">
        <f t="shared" si="222"/>
        <v>n/a</v>
      </c>
      <c r="AY541" s="1043">
        <f t="shared" si="223"/>
        <v>20.714532097580417</v>
      </c>
      <c r="AZ541" s="1043">
        <f t="shared" si="224"/>
        <v>33.928585670415529</v>
      </c>
    </row>
    <row r="542" spans="1:52" s="563" customFormat="1" ht="12" x14ac:dyDescent="0.2">
      <c r="A542" s="853" t="s">
        <v>744</v>
      </c>
      <c r="B542" s="822" t="s">
        <v>745</v>
      </c>
      <c r="C542" s="489">
        <v>1.21</v>
      </c>
      <c r="D542" s="489">
        <v>1.1220000000000001</v>
      </c>
      <c r="E542" s="489">
        <v>1.034</v>
      </c>
      <c r="F542" s="460">
        <v>0.94599999999999995</v>
      </c>
      <c r="G542" s="587">
        <v>0.85799999999999998</v>
      </c>
      <c r="H542" s="489">
        <v>0.81400000000000006</v>
      </c>
      <c r="I542" s="489">
        <v>0.77</v>
      </c>
      <c r="J542" s="489">
        <v>0.72599999999999998</v>
      </c>
      <c r="K542" s="489">
        <v>0.68199999999999994</v>
      </c>
      <c r="L542" s="958"/>
      <c r="M542" s="489">
        <v>0.63800000000000001</v>
      </c>
      <c r="N542" s="489">
        <v>0.60499999999999998</v>
      </c>
      <c r="O542" s="958"/>
      <c r="P542" s="587">
        <v>0.56100000000000005</v>
      </c>
      <c r="Q542" s="587">
        <v>0.51700000000000002</v>
      </c>
      <c r="R542" s="587">
        <v>0.47299999999999998</v>
      </c>
      <c r="S542" s="587">
        <v>0.42429</v>
      </c>
      <c r="T542" s="587">
        <v>0.36268</v>
      </c>
      <c r="U542" s="587">
        <v>0.30597000000000002</v>
      </c>
      <c r="V542" s="587">
        <v>0.25385000000000002</v>
      </c>
      <c r="W542" s="587">
        <v>0.20815</v>
      </c>
      <c r="X542" s="587">
        <v>0.17194000000000001</v>
      </c>
      <c r="Y542" s="587">
        <v>0.14477999999999999</v>
      </c>
      <c r="Z542" s="587">
        <v>0.12444</v>
      </c>
      <c r="AA542" s="587">
        <v>9.7290000000000001E-2</v>
      </c>
      <c r="AB542" s="584">
        <f t="shared" si="200"/>
        <v>13.049389999999997</v>
      </c>
      <c r="AC542" s="1043">
        <f t="shared" si="201"/>
        <v>7.8431372549019551</v>
      </c>
      <c r="AD542" s="1043">
        <f t="shared" si="202"/>
        <v>8.5106382978723527</v>
      </c>
      <c r="AE542" s="1043">
        <f t="shared" si="203"/>
        <v>9.3023255813953654</v>
      </c>
      <c r="AF542" s="1043">
        <f t="shared" si="204"/>
        <v>10.256410256410241</v>
      </c>
      <c r="AG542" s="1043">
        <f t="shared" si="205"/>
        <v>5.4054054054053946</v>
      </c>
      <c r="AH542" s="1043">
        <f t="shared" si="206"/>
        <v>5.7142857142857162</v>
      </c>
      <c r="AI542" s="1043">
        <f t="shared" si="207"/>
        <v>6.0606060606060552</v>
      </c>
      <c r="AJ542" s="1043">
        <f t="shared" si="208"/>
        <v>6.4516129032258229</v>
      </c>
      <c r="AK542" s="1043">
        <f t="shared" si="209"/>
        <v>6.8965517241379226</v>
      </c>
      <c r="AL542" s="1043">
        <f t="shared" si="210"/>
        <v>5.4545454545454675</v>
      </c>
      <c r="AM542" s="1043">
        <f t="shared" si="211"/>
        <v>7.8431372549019551</v>
      </c>
      <c r="AN542" s="1043">
        <f t="shared" si="212"/>
        <v>8.5106382978723527</v>
      </c>
      <c r="AO542" s="1043">
        <f t="shared" si="213"/>
        <v>9.3023255813953654</v>
      </c>
      <c r="AP542" s="1043">
        <f t="shared" si="214"/>
        <v>11.480355417285338</v>
      </c>
      <c r="AQ542" s="1043">
        <f t="shared" si="215"/>
        <v>16.987426932833351</v>
      </c>
      <c r="AR542" s="1043">
        <f t="shared" si="216"/>
        <v>18.534496846096005</v>
      </c>
      <c r="AS542" s="1043">
        <f t="shared" si="217"/>
        <v>20.531810124089024</v>
      </c>
      <c r="AT542" s="1043">
        <f t="shared" si="218"/>
        <v>21.955320682200341</v>
      </c>
      <c r="AU542" s="1043">
        <f t="shared" si="219"/>
        <v>21.059671978597173</v>
      </c>
      <c r="AV542" s="1043">
        <f t="shared" si="220"/>
        <v>18.759497168117157</v>
      </c>
      <c r="AW542" s="1043">
        <f t="shared" si="221"/>
        <v>16.345226615236253</v>
      </c>
      <c r="AX542" s="1043">
        <f t="shared" si="222"/>
        <v>27.906259636139374</v>
      </c>
      <c r="AY542" s="1043">
        <f t="shared" si="223"/>
        <v>12.323258417615909</v>
      </c>
      <c r="AZ542" s="1043">
        <f t="shared" si="224"/>
        <v>6.6603206124118914</v>
      </c>
    </row>
    <row r="543" spans="1:52" s="563" customFormat="1" ht="12" x14ac:dyDescent="0.2">
      <c r="A543" s="854" t="s">
        <v>3820</v>
      </c>
      <c r="B543" s="822" t="s">
        <v>3821</v>
      </c>
      <c r="C543" s="489">
        <v>2.41</v>
      </c>
      <c r="D543" s="489">
        <v>2.38</v>
      </c>
      <c r="E543" s="489">
        <v>2.34</v>
      </c>
      <c r="F543" s="460">
        <v>2.2200000000000002</v>
      </c>
      <c r="G543" s="587">
        <v>2.1</v>
      </c>
      <c r="H543" s="489">
        <v>2</v>
      </c>
      <c r="I543" s="489">
        <v>1.94</v>
      </c>
      <c r="J543" s="489">
        <v>1.88</v>
      </c>
      <c r="K543" s="539">
        <v>1.85</v>
      </c>
      <c r="L543" s="958"/>
      <c r="M543" s="539">
        <v>1.85</v>
      </c>
      <c r="N543" s="539">
        <v>1.85</v>
      </c>
      <c r="O543" s="958"/>
      <c r="P543" s="583">
        <v>1.85</v>
      </c>
      <c r="Q543" s="583">
        <v>2.1124999999999998</v>
      </c>
      <c r="R543" s="587">
        <v>2.9</v>
      </c>
      <c r="S543" s="587">
        <v>2.64</v>
      </c>
      <c r="T543" s="587">
        <v>2.38</v>
      </c>
      <c r="U543" s="587">
        <v>2.2000000000000002</v>
      </c>
      <c r="V543" s="587">
        <v>2.12</v>
      </c>
      <c r="W543" s="587">
        <v>2.08</v>
      </c>
      <c r="X543" s="587">
        <v>2.04</v>
      </c>
      <c r="Y543" s="587">
        <v>2</v>
      </c>
      <c r="Z543" s="587">
        <v>1.92</v>
      </c>
      <c r="AA543" s="587">
        <v>1.84</v>
      </c>
      <c r="AB543" s="584">
        <f t="shared" si="200"/>
        <v>48.902500000000011</v>
      </c>
      <c r="AC543" s="1043">
        <f t="shared" si="201"/>
        <v>1.26050420168069</v>
      </c>
      <c r="AD543" s="1043">
        <f t="shared" si="202"/>
        <v>1.7094017094017033</v>
      </c>
      <c r="AE543" s="1043">
        <f t="shared" si="203"/>
        <v>5.4054054054053946</v>
      </c>
      <c r="AF543" s="1043">
        <f t="shared" si="204"/>
        <v>5.7142857142857162</v>
      </c>
      <c r="AG543" s="1043">
        <f t="shared" si="205"/>
        <v>5.0000000000000044</v>
      </c>
      <c r="AH543" s="1043">
        <f t="shared" si="206"/>
        <v>3.0927835051546504</v>
      </c>
      <c r="AI543" s="1043">
        <f t="shared" si="207"/>
        <v>3.1914893617021267</v>
      </c>
      <c r="AJ543" s="1043">
        <f t="shared" si="208"/>
        <v>1.6216216216216051</v>
      </c>
      <c r="AK543" s="1043">
        <f t="shared" si="209"/>
        <v>0</v>
      </c>
      <c r="AL543" s="1043">
        <f t="shared" si="210"/>
        <v>0</v>
      </c>
      <c r="AM543" s="1043">
        <f t="shared" si="211"/>
        <v>0</v>
      </c>
      <c r="AN543" s="1043">
        <f t="shared" si="212"/>
        <v>-12.426035502958566</v>
      </c>
      <c r="AO543" s="1043">
        <f t="shared" si="213"/>
        <v>-27.155172413793103</v>
      </c>
      <c r="AP543" s="1043">
        <f t="shared" si="214"/>
        <v>9.8484848484848406</v>
      </c>
      <c r="AQ543" s="1043">
        <f t="shared" si="215"/>
        <v>10.924369747899165</v>
      </c>
      <c r="AR543" s="1043">
        <f t="shared" si="216"/>
        <v>8.1818181818181799</v>
      </c>
      <c r="AS543" s="1043">
        <f t="shared" si="217"/>
        <v>3.7735849056603765</v>
      </c>
      <c r="AT543" s="1043">
        <f t="shared" si="218"/>
        <v>1.9230769230769162</v>
      </c>
      <c r="AU543" s="1043">
        <f t="shared" si="219"/>
        <v>1.9607843137254832</v>
      </c>
      <c r="AV543" s="1043">
        <f t="shared" si="220"/>
        <v>2.0000000000000018</v>
      </c>
      <c r="AW543" s="1043">
        <f t="shared" si="221"/>
        <v>4.1666666666666741</v>
      </c>
      <c r="AX543" s="1043">
        <f t="shared" si="222"/>
        <v>4.3478260869565188</v>
      </c>
      <c r="AY543" s="1043">
        <f t="shared" si="223"/>
        <v>1.570040694399472</v>
      </c>
      <c r="AZ543" s="1043">
        <f t="shared" si="224"/>
        <v>7.8578632240820117</v>
      </c>
    </row>
    <row r="544" spans="1:52" s="563" customFormat="1" ht="12" x14ac:dyDescent="0.2">
      <c r="A544" s="1122" t="s">
        <v>3989</v>
      </c>
      <c r="B544" s="10" t="s">
        <v>3990</v>
      </c>
      <c r="C544" s="992">
        <v>0.93500000000000005</v>
      </c>
      <c r="D544" s="992">
        <v>0.83</v>
      </c>
      <c r="E544" s="992">
        <v>0.71499999999999997</v>
      </c>
      <c r="F544" s="460">
        <v>0.625</v>
      </c>
      <c r="G544" s="10">
        <v>0.57999999999999996</v>
      </c>
      <c r="H544" s="10">
        <v>0.54</v>
      </c>
      <c r="I544" s="10">
        <v>0.51</v>
      </c>
      <c r="J544" s="10">
        <v>0.48</v>
      </c>
      <c r="K544" s="10">
        <v>0.21</v>
      </c>
      <c r="L544" s="10"/>
      <c r="M544" s="491">
        <v>0</v>
      </c>
      <c r="N544" s="491">
        <v>0</v>
      </c>
      <c r="O544" s="822"/>
      <c r="P544" s="583">
        <v>0</v>
      </c>
      <c r="Q544" s="583">
        <v>0</v>
      </c>
      <c r="R544" s="583">
        <v>0</v>
      </c>
      <c r="S544" s="583">
        <v>0</v>
      </c>
      <c r="T544" s="583">
        <v>0</v>
      </c>
      <c r="U544" s="583">
        <v>0</v>
      </c>
      <c r="V544" s="583">
        <v>0</v>
      </c>
      <c r="W544" s="583">
        <v>0</v>
      </c>
      <c r="X544" s="583">
        <v>0</v>
      </c>
      <c r="Y544" s="583">
        <v>0</v>
      </c>
      <c r="Z544" s="583">
        <v>0</v>
      </c>
      <c r="AA544" s="583">
        <v>0</v>
      </c>
      <c r="AB544" s="584">
        <f t="shared" si="200"/>
        <v>5.4249999999999998</v>
      </c>
      <c r="AC544" s="1043">
        <f t="shared" si="201"/>
        <v>12.650602409638555</v>
      </c>
      <c r="AD544" s="1043">
        <f t="shared" si="202"/>
        <v>16.083916083916083</v>
      </c>
      <c r="AE544" s="1043">
        <f t="shared" si="203"/>
        <v>14.399999999999991</v>
      </c>
      <c r="AF544" s="1043">
        <f t="shared" si="204"/>
        <v>7.7586206896551824</v>
      </c>
      <c r="AG544" s="1043">
        <f t="shared" si="205"/>
        <v>7.4074074074073959</v>
      </c>
      <c r="AH544" s="1043">
        <f t="shared" si="206"/>
        <v>5.8823529411764719</v>
      </c>
      <c r="AI544" s="1043">
        <f t="shared" si="207"/>
        <v>6.25</v>
      </c>
      <c r="AJ544" s="1043">
        <f t="shared" si="208"/>
        <v>128.57142857142856</v>
      </c>
      <c r="AK544" s="1043" t="str">
        <f t="shared" si="209"/>
        <v>n/a</v>
      </c>
      <c r="AL544" s="1043" t="str">
        <f t="shared" si="210"/>
        <v>n/a</v>
      </c>
      <c r="AM544" s="1043" t="str">
        <f t="shared" si="211"/>
        <v>n/a</v>
      </c>
      <c r="AN544" s="1043" t="str">
        <f t="shared" si="212"/>
        <v>n/a</v>
      </c>
      <c r="AO544" s="1043" t="str">
        <f t="shared" si="213"/>
        <v>n/a</v>
      </c>
      <c r="AP544" s="1043" t="str">
        <f t="shared" si="214"/>
        <v>n/a</v>
      </c>
      <c r="AQ544" s="1043" t="str">
        <f t="shared" si="215"/>
        <v>n/a</v>
      </c>
      <c r="AR544" s="1043" t="str">
        <f t="shared" si="216"/>
        <v>n/a</v>
      </c>
      <c r="AS544" s="1043" t="str">
        <f t="shared" si="217"/>
        <v>n/a</v>
      </c>
      <c r="AT544" s="1043" t="str">
        <f t="shared" si="218"/>
        <v>n/a</v>
      </c>
      <c r="AU544" s="1043" t="str">
        <f t="shared" si="219"/>
        <v>n/a</v>
      </c>
      <c r="AV544" s="1043" t="str">
        <f t="shared" si="220"/>
        <v>n/a</v>
      </c>
      <c r="AW544" s="1043" t="str">
        <f t="shared" si="221"/>
        <v>n/a</v>
      </c>
      <c r="AX544" s="1043" t="str">
        <f t="shared" si="222"/>
        <v>n/a</v>
      </c>
      <c r="AY544" s="1043">
        <f t="shared" si="223"/>
        <v>24.875541012902779</v>
      </c>
      <c r="AZ544" s="1043">
        <f t="shared" si="224"/>
        <v>42.080013024461806</v>
      </c>
    </row>
    <row r="545" spans="1:52" x14ac:dyDescent="0.2">
      <c r="A545" s="854" t="s">
        <v>1547</v>
      </c>
      <c r="B545" s="822" t="s">
        <v>1548</v>
      </c>
      <c r="C545" s="489">
        <v>0.63500000000000001</v>
      </c>
      <c r="D545" s="489">
        <v>0.62</v>
      </c>
      <c r="E545" s="489">
        <v>0.57499999999999996</v>
      </c>
      <c r="F545" s="460">
        <v>0.41</v>
      </c>
      <c r="G545" s="587">
        <v>0.315</v>
      </c>
      <c r="H545" s="489">
        <v>0.25</v>
      </c>
      <c r="I545" s="489">
        <v>0.22</v>
      </c>
      <c r="J545" s="489">
        <v>0.16</v>
      </c>
      <c r="K545" s="489">
        <v>0.08</v>
      </c>
      <c r="L545" s="958"/>
      <c r="M545" s="491">
        <v>0.04</v>
      </c>
      <c r="N545" s="491">
        <v>0.04</v>
      </c>
      <c r="O545" s="958"/>
      <c r="P545" s="583">
        <v>0.04</v>
      </c>
      <c r="Q545" s="583">
        <v>0.22</v>
      </c>
      <c r="R545" s="583">
        <v>1.24</v>
      </c>
      <c r="S545" s="587">
        <v>1.44</v>
      </c>
      <c r="T545" s="587">
        <v>1.4</v>
      </c>
      <c r="U545" s="587">
        <v>1.36</v>
      </c>
      <c r="V545" s="587">
        <v>1.2604199999999999</v>
      </c>
      <c r="W545" s="587">
        <v>0.98005999999999993</v>
      </c>
      <c r="X545" s="587">
        <v>0.93155999999999994</v>
      </c>
      <c r="Y545" s="587">
        <v>0.89905999999999997</v>
      </c>
      <c r="Z545" s="587">
        <v>0.85855999999999999</v>
      </c>
      <c r="AA545" s="587">
        <v>0.79376999999999998</v>
      </c>
      <c r="AB545" s="584">
        <f t="shared" si="200"/>
        <v>14.76843</v>
      </c>
      <c r="AC545" s="1043">
        <f t="shared" si="201"/>
        <v>2.4193548387096753</v>
      </c>
      <c r="AD545" s="1043">
        <f t="shared" si="202"/>
        <v>7.8260869565217384</v>
      </c>
      <c r="AE545" s="1043">
        <f t="shared" si="203"/>
        <v>40.243902439024382</v>
      </c>
      <c r="AF545" s="1043">
        <f t="shared" si="204"/>
        <v>30.15873015873014</v>
      </c>
      <c r="AG545" s="1043">
        <f t="shared" si="205"/>
        <v>26</v>
      </c>
      <c r="AH545" s="1043">
        <f t="shared" si="206"/>
        <v>13.636363636363647</v>
      </c>
      <c r="AI545" s="1043">
        <f t="shared" si="207"/>
        <v>37.5</v>
      </c>
      <c r="AJ545" s="1043">
        <f t="shared" si="208"/>
        <v>100</v>
      </c>
      <c r="AK545" s="1043">
        <f t="shared" si="209"/>
        <v>100</v>
      </c>
      <c r="AL545" s="1043">
        <f t="shared" si="210"/>
        <v>0</v>
      </c>
      <c r="AM545" s="1043">
        <f t="shared" si="211"/>
        <v>0</v>
      </c>
      <c r="AN545" s="1043">
        <f t="shared" si="212"/>
        <v>-81.818181818181813</v>
      </c>
      <c r="AO545" s="1043">
        <f t="shared" si="213"/>
        <v>-82.258064516129025</v>
      </c>
      <c r="AP545" s="1043">
        <f t="shared" si="214"/>
        <v>-13.888888888888884</v>
      </c>
      <c r="AQ545" s="1043">
        <f t="shared" si="215"/>
        <v>2.8571428571428692</v>
      </c>
      <c r="AR545" s="1043">
        <f t="shared" si="216"/>
        <v>2.9411764705882248</v>
      </c>
      <c r="AS545" s="1043">
        <f t="shared" si="217"/>
        <v>7.9005410894781303</v>
      </c>
      <c r="AT545" s="1043">
        <f t="shared" si="218"/>
        <v>28.606411852335569</v>
      </c>
      <c r="AU545" s="1043">
        <f t="shared" si="219"/>
        <v>5.2063205805315871</v>
      </c>
      <c r="AV545" s="1043">
        <f t="shared" si="220"/>
        <v>3.6148866593998186</v>
      </c>
      <c r="AW545" s="1043">
        <f t="shared" si="221"/>
        <v>4.7172008945210564</v>
      </c>
      <c r="AX545" s="1043">
        <f t="shared" si="222"/>
        <v>8.162314020434124</v>
      </c>
      <c r="AY545" s="1043">
        <f t="shared" si="223"/>
        <v>11.082968055935511</v>
      </c>
      <c r="AZ545" s="1043">
        <f t="shared" si="224"/>
        <v>41.885460024888928</v>
      </c>
    </row>
    <row r="546" spans="1:52" x14ac:dyDescent="0.2">
      <c r="A546" s="853" t="s">
        <v>1549</v>
      </c>
      <c r="B546" s="822" t="s">
        <v>1550</v>
      </c>
      <c r="C546" s="489">
        <v>2.86</v>
      </c>
      <c r="D546" s="489">
        <v>2.8</v>
      </c>
      <c r="E546" s="489">
        <v>2.6</v>
      </c>
      <c r="F546" s="460">
        <v>2.2000000000000002</v>
      </c>
      <c r="G546" s="587">
        <v>1.8199999999999998</v>
      </c>
      <c r="H546" s="489">
        <v>1.56</v>
      </c>
      <c r="I546" s="489">
        <v>1.4</v>
      </c>
      <c r="J546" s="489">
        <v>1.26</v>
      </c>
      <c r="K546" s="489">
        <v>1.08</v>
      </c>
      <c r="L546" s="958"/>
      <c r="M546" s="489">
        <v>0.84</v>
      </c>
      <c r="N546" s="489">
        <v>0.6</v>
      </c>
      <c r="O546" s="958"/>
      <c r="P546" s="583">
        <v>0.48</v>
      </c>
      <c r="Q546" s="587">
        <v>0.36</v>
      </c>
      <c r="R546" s="587">
        <v>0.09</v>
      </c>
      <c r="S546" s="583">
        <v>0</v>
      </c>
      <c r="T546" s="583">
        <v>0</v>
      </c>
      <c r="U546" s="583">
        <v>0</v>
      </c>
      <c r="V546" s="583">
        <v>0</v>
      </c>
      <c r="W546" s="583">
        <v>0</v>
      </c>
      <c r="X546" s="583">
        <v>0</v>
      </c>
      <c r="Y546" s="583">
        <v>0</v>
      </c>
      <c r="Z546" s="583">
        <v>0</v>
      </c>
      <c r="AA546" s="583">
        <v>0</v>
      </c>
      <c r="AB546" s="584">
        <f t="shared" si="200"/>
        <v>19.950000000000006</v>
      </c>
      <c r="AC546" s="1043">
        <f t="shared" si="201"/>
        <v>2.1428571428571352</v>
      </c>
      <c r="AD546" s="1043">
        <f t="shared" si="202"/>
        <v>7.6923076923076872</v>
      </c>
      <c r="AE546" s="1043">
        <f t="shared" si="203"/>
        <v>18.181818181818166</v>
      </c>
      <c r="AF546" s="1043">
        <f t="shared" si="204"/>
        <v>20.879120879120894</v>
      </c>
      <c r="AG546" s="1043">
        <f t="shared" si="205"/>
        <v>16.66666666666665</v>
      </c>
      <c r="AH546" s="1043">
        <f t="shared" si="206"/>
        <v>11.428571428571432</v>
      </c>
      <c r="AI546" s="1043">
        <f t="shared" si="207"/>
        <v>11.111111111111093</v>
      </c>
      <c r="AJ546" s="1043">
        <f t="shared" si="208"/>
        <v>16.66666666666665</v>
      </c>
      <c r="AK546" s="1043">
        <f t="shared" si="209"/>
        <v>28.57142857142858</v>
      </c>
      <c r="AL546" s="1043">
        <f t="shared" si="210"/>
        <v>39.999999999999993</v>
      </c>
      <c r="AM546" s="1043">
        <f t="shared" si="211"/>
        <v>25</v>
      </c>
      <c r="AN546" s="1043">
        <f t="shared" si="212"/>
        <v>33.333333333333329</v>
      </c>
      <c r="AO546" s="1043">
        <f t="shared" si="213"/>
        <v>300</v>
      </c>
      <c r="AP546" s="1043" t="str">
        <f t="shared" si="214"/>
        <v>n/a</v>
      </c>
      <c r="AQ546" s="1043" t="str">
        <f t="shared" si="215"/>
        <v>n/a</v>
      </c>
      <c r="AR546" s="1043" t="str">
        <f t="shared" si="216"/>
        <v>n/a</v>
      </c>
      <c r="AS546" s="1043" t="str">
        <f t="shared" si="217"/>
        <v>n/a</v>
      </c>
      <c r="AT546" s="1043" t="str">
        <f t="shared" si="218"/>
        <v>n/a</v>
      </c>
      <c r="AU546" s="1043" t="str">
        <f t="shared" si="219"/>
        <v>n/a</v>
      </c>
      <c r="AV546" s="1043" t="str">
        <f t="shared" si="220"/>
        <v>n/a</v>
      </c>
      <c r="AW546" s="1043" t="str">
        <f t="shared" si="221"/>
        <v>n/a</v>
      </c>
      <c r="AX546" s="1043" t="str">
        <f t="shared" si="222"/>
        <v>n/a</v>
      </c>
      <c r="AY546" s="1043">
        <f t="shared" si="223"/>
        <v>40.897990897990894</v>
      </c>
      <c r="AZ546" s="1043">
        <f t="shared" si="224"/>
        <v>78.553563622936025</v>
      </c>
    </row>
    <row r="547" spans="1:52" x14ac:dyDescent="0.2">
      <c r="A547" s="854" t="s">
        <v>749</v>
      </c>
      <c r="B547" s="822" t="s">
        <v>750</v>
      </c>
      <c r="C547" s="489">
        <v>0.74</v>
      </c>
      <c r="D547" s="489">
        <v>0.7</v>
      </c>
      <c r="E547" s="489">
        <v>0.66</v>
      </c>
      <c r="F547" s="460">
        <v>0.62</v>
      </c>
      <c r="G547" s="587">
        <v>0.57999999999999996</v>
      </c>
      <c r="H547" s="489">
        <v>0.54</v>
      </c>
      <c r="I547" s="489">
        <v>0.51333333333333331</v>
      </c>
      <c r="J547" s="489">
        <v>0.49333333333333335</v>
      </c>
      <c r="K547" s="489">
        <v>0.48</v>
      </c>
      <c r="L547" s="958"/>
      <c r="M547" s="489">
        <v>0.46666666666666662</v>
      </c>
      <c r="N547" s="489">
        <v>0.45333333333333337</v>
      </c>
      <c r="O547" s="958"/>
      <c r="P547" s="587">
        <v>0.44</v>
      </c>
      <c r="Q547" s="587">
        <v>0.42666666666666669</v>
      </c>
      <c r="R547" s="587">
        <v>0.41666666666666669</v>
      </c>
      <c r="S547" s="587">
        <v>0.40666666666666668</v>
      </c>
      <c r="T547" s="587">
        <v>0.4</v>
      </c>
      <c r="U547" s="583">
        <v>0.39333333333333331</v>
      </c>
      <c r="V547" s="587">
        <v>0.39</v>
      </c>
      <c r="W547" s="583">
        <v>0.38</v>
      </c>
      <c r="X547" s="587">
        <v>0.38</v>
      </c>
      <c r="Y547" s="587">
        <v>0.37333333333333335</v>
      </c>
      <c r="Z547" s="587">
        <v>0.3666666666666667</v>
      </c>
      <c r="AA547" s="587">
        <v>0.36</v>
      </c>
      <c r="AB547" s="584">
        <f t="shared" si="200"/>
        <v>10.98</v>
      </c>
      <c r="AC547" s="1043">
        <f t="shared" si="201"/>
        <v>5.7142857142857162</v>
      </c>
      <c r="AD547" s="1043">
        <f t="shared" si="202"/>
        <v>6.0606060606060552</v>
      </c>
      <c r="AE547" s="1043">
        <f t="shared" si="203"/>
        <v>6.4516129032258229</v>
      </c>
      <c r="AF547" s="1043">
        <f t="shared" si="204"/>
        <v>6.8965517241379448</v>
      </c>
      <c r="AG547" s="1043">
        <f t="shared" si="205"/>
        <v>7.4074074074073959</v>
      </c>
      <c r="AH547" s="1043">
        <f t="shared" si="206"/>
        <v>5.1948051948051965</v>
      </c>
      <c r="AI547" s="1043">
        <f t="shared" si="207"/>
        <v>4.0540540540540571</v>
      </c>
      <c r="AJ547" s="1043">
        <f t="shared" si="208"/>
        <v>2.7777777777777901</v>
      </c>
      <c r="AK547" s="1043">
        <f t="shared" si="209"/>
        <v>2.8571428571428692</v>
      </c>
      <c r="AL547" s="1043">
        <f t="shared" si="210"/>
        <v>2.9411764705882248</v>
      </c>
      <c r="AM547" s="1043">
        <f t="shared" si="211"/>
        <v>3.0303030303030276</v>
      </c>
      <c r="AN547" s="1043">
        <f t="shared" si="212"/>
        <v>3.125</v>
      </c>
      <c r="AO547" s="1043">
        <f t="shared" si="213"/>
        <v>2.4000000000000021</v>
      </c>
      <c r="AP547" s="1043">
        <f t="shared" si="214"/>
        <v>2.4590163934426146</v>
      </c>
      <c r="AQ547" s="1043">
        <f t="shared" si="215"/>
        <v>1.6666666666666607</v>
      </c>
      <c r="AR547" s="1043">
        <f t="shared" si="216"/>
        <v>1.6949152542373058</v>
      </c>
      <c r="AS547" s="1043">
        <f t="shared" si="217"/>
        <v>0.85470085470085166</v>
      </c>
      <c r="AT547" s="1043">
        <f t="shared" si="218"/>
        <v>2.6315789473684292</v>
      </c>
      <c r="AU547" s="1043">
        <f t="shared" si="219"/>
        <v>0</v>
      </c>
      <c r="AV547" s="1043">
        <f t="shared" si="220"/>
        <v>1.7857142857142794</v>
      </c>
      <c r="AW547" s="1043">
        <f t="shared" si="221"/>
        <v>1.8181818181818077</v>
      </c>
      <c r="AX547" s="1043">
        <f t="shared" si="222"/>
        <v>1.8518518518518601</v>
      </c>
      <c r="AY547" s="1043">
        <f t="shared" si="223"/>
        <v>3.348788603022633</v>
      </c>
      <c r="AZ547" s="1043">
        <f t="shared" si="224"/>
        <v>2.0547206821595316</v>
      </c>
    </row>
    <row r="548" spans="1:52" x14ac:dyDescent="0.2">
      <c r="A548" s="854" t="s">
        <v>761</v>
      </c>
      <c r="B548" s="822" t="s">
        <v>762</v>
      </c>
      <c r="C548" s="489">
        <v>1.2</v>
      </c>
      <c r="D548" s="489">
        <v>1.1200000000000001</v>
      </c>
      <c r="E548" s="489">
        <v>1.06</v>
      </c>
      <c r="F548" s="460">
        <v>1</v>
      </c>
      <c r="G548" s="587">
        <v>0.96</v>
      </c>
      <c r="H548" s="489">
        <v>0.92</v>
      </c>
      <c r="I548" s="489">
        <v>0.88</v>
      </c>
      <c r="J548" s="489">
        <v>0.84</v>
      </c>
      <c r="K548" s="489">
        <v>0.8</v>
      </c>
      <c r="L548" s="958"/>
      <c r="M548" s="489">
        <v>0.6</v>
      </c>
      <c r="N548" s="489">
        <v>0.44</v>
      </c>
      <c r="O548" s="958"/>
      <c r="P548" s="587">
        <v>0.36</v>
      </c>
      <c r="Q548" s="587">
        <v>0.32</v>
      </c>
      <c r="R548" s="587">
        <v>0.28000000000000003</v>
      </c>
      <c r="S548" s="587">
        <v>0.26</v>
      </c>
      <c r="T548" s="587">
        <v>0.22</v>
      </c>
      <c r="U548" s="587">
        <v>0.2</v>
      </c>
      <c r="V548" s="587">
        <v>0.15</v>
      </c>
      <c r="W548" s="587">
        <v>0.1</v>
      </c>
      <c r="X548" s="587">
        <v>7.4999999999999997E-2</v>
      </c>
      <c r="Y548" s="583">
        <v>0.05</v>
      </c>
      <c r="Z548" s="587">
        <v>0.05</v>
      </c>
      <c r="AA548" s="583">
        <v>0</v>
      </c>
      <c r="AB548" s="584">
        <f t="shared" si="200"/>
        <v>11.885</v>
      </c>
      <c r="AC548" s="1043">
        <f t="shared" si="201"/>
        <v>7.1428571428571397</v>
      </c>
      <c r="AD548" s="1043">
        <f t="shared" si="202"/>
        <v>5.6603773584905648</v>
      </c>
      <c r="AE548" s="1043">
        <f t="shared" si="203"/>
        <v>6.0000000000000053</v>
      </c>
      <c r="AF548" s="1043">
        <f t="shared" si="204"/>
        <v>4.1666666666666741</v>
      </c>
      <c r="AG548" s="1043">
        <f t="shared" si="205"/>
        <v>4.3478260869565188</v>
      </c>
      <c r="AH548" s="1043">
        <f t="shared" si="206"/>
        <v>4.5454545454545414</v>
      </c>
      <c r="AI548" s="1043">
        <f t="shared" si="207"/>
        <v>4.7619047619047672</v>
      </c>
      <c r="AJ548" s="1043">
        <f t="shared" si="208"/>
        <v>4.9999999999999822</v>
      </c>
      <c r="AK548" s="1043">
        <f t="shared" si="209"/>
        <v>33.33333333333335</v>
      </c>
      <c r="AL548" s="1043">
        <f t="shared" si="210"/>
        <v>36.363636363636353</v>
      </c>
      <c r="AM548" s="1043">
        <f t="shared" si="211"/>
        <v>22.222222222222232</v>
      </c>
      <c r="AN548" s="1043">
        <f t="shared" si="212"/>
        <v>12.5</v>
      </c>
      <c r="AO548" s="1043">
        <f t="shared" si="213"/>
        <v>14.285714285714279</v>
      </c>
      <c r="AP548" s="1043">
        <f t="shared" si="214"/>
        <v>7.6923076923077094</v>
      </c>
      <c r="AQ548" s="1043">
        <f t="shared" si="215"/>
        <v>18.181818181818187</v>
      </c>
      <c r="AR548" s="1043">
        <f t="shared" si="216"/>
        <v>9.9999999999999858</v>
      </c>
      <c r="AS548" s="1043">
        <f t="shared" si="217"/>
        <v>33.33333333333335</v>
      </c>
      <c r="AT548" s="1043">
        <f t="shared" si="218"/>
        <v>49.999999999999979</v>
      </c>
      <c r="AU548" s="1043">
        <f t="shared" si="219"/>
        <v>33.33333333333335</v>
      </c>
      <c r="AV548" s="1043">
        <f t="shared" si="220"/>
        <v>49.999999999999979</v>
      </c>
      <c r="AW548" s="1043">
        <f t="shared" si="221"/>
        <v>0</v>
      </c>
      <c r="AX548" s="1043" t="str">
        <f t="shared" si="222"/>
        <v>n/a</v>
      </c>
      <c r="AY548" s="1043">
        <f t="shared" si="223"/>
        <v>17.279561205144237</v>
      </c>
      <c r="AZ548" s="1043">
        <f t="shared" si="224"/>
        <v>15.736852001895967</v>
      </c>
    </row>
    <row r="549" spans="1:52" x14ac:dyDescent="0.2">
      <c r="A549" s="854" t="s">
        <v>753</v>
      </c>
      <c r="B549" s="822" t="s">
        <v>754</v>
      </c>
      <c r="C549" s="489">
        <v>1.52</v>
      </c>
      <c r="D549" s="489">
        <v>1.36</v>
      </c>
      <c r="E549" s="489">
        <v>1.24</v>
      </c>
      <c r="F549" s="460">
        <v>1.1200000000000001</v>
      </c>
      <c r="G549" s="587">
        <v>0.96</v>
      </c>
      <c r="H549" s="489">
        <v>0.88</v>
      </c>
      <c r="I549" s="489">
        <v>0.8</v>
      </c>
      <c r="J549" s="489">
        <v>0.72</v>
      </c>
      <c r="K549" s="489">
        <v>0.64</v>
      </c>
      <c r="L549" s="958"/>
      <c r="M549" s="489">
        <v>0.6</v>
      </c>
      <c r="N549" s="489">
        <v>0.56000000000000005</v>
      </c>
      <c r="O549" s="958"/>
      <c r="P549" s="587">
        <v>0.52</v>
      </c>
      <c r="Q549" s="587">
        <v>0.48</v>
      </c>
      <c r="R549" s="587">
        <v>0.44</v>
      </c>
      <c r="S549" s="587">
        <v>0.4</v>
      </c>
      <c r="T549" s="587">
        <v>0.32</v>
      </c>
      <c r="U549" s="587">
        <v>0.28000000000000003</v>
      </c>
      <c r="V549" s="587">
        <v>0.18</v>
      </c>
      <c r="W549" s="583">
        <v>0</v>
      </c>
      <c r="X549" s="583">
        <v>0</v>
      </c>
      <c r="Y549" s="583">
        <v>0</v>
      </c>
      <c r="Z549" s="583">
        <v>0</v>
      </c>
      <c r="AA549" s="583">
        <v>0</v>
      </c>
      <c r="AB549" s="584">
        <f t="shared" si="200"/>
        <v>13.02</v>
      </c>
      <c r="AC549" s="1043">
        <f t="shared" si="201"/>
        <v>11.764705882352944</v>
      </c>
      <c r="AD549" s="1043">
        <f t="shared" si="202"/>
        <v>9.6774193548387224</v>
      </c>
      <c r="AE549" s="1043">
        <f t="shared" si="203"/>
        <v>10.714285714285698</v>
      </c>
      <c r="AF549" s="1043">
        <f t="shared" si="204"/>
        <v>16.666666666666675</v>
      </c>
      <c r="AG549" s="1043">
        <f t="shared" si="205"/>
        <v>9.0909090909090828</v>
      </c>
      <c r="AH549" s="1043">
        <f t="shared" si="206"/>
        <v>9.9999999999999858</v>
      </c>
      <c r="AI549" s="1043">
        <f t="shared" si="207"/>
        <v>11.111111111111116</v>
      </c>
      <c r="AJ549" s="1043">
        <f t="shared" si="208"/>
        <v>12.5</v>
      </c>
      <c r="AK549" s="1043">
        <f t="shared" si="209"/>
        <v>6.6666666666666652</v>
      </c>
      <c r="AL549" s="1043">
        <f t="shared" si="210"/>
        <v>7.1428571428571397</v>
      </c>
      <c r="AM549" s="1043">
        <f t="shared" si="211"/>
        <v>7.6923076923077094</v>
      </c>
      <c r="AN549" s="1043">
        <f t="shared" si="212"/>
        <v>8.3333333333333481</v>
      </c>
      <c r="AO549" s="1043">
        <f t="shared" si="213"/>
        <v>9.0909090909090828</v>
      </c>
      <c r="AP549" s="1043">
        <f t="shared" si="214"/>
        <v>9.9999999999999858</v>
      </c>
      <c r="AQ549" s="1043">
        <f t="shared" si="215"/>
        <v>25</v>
      </c>
      <c r="AR549" s="1043">
        <f t="shared" si="216"/>
        <v>14.285714285714279</v>
      </c>
      <c r="AS549" s="1043">
        <f t="shared" si="217"/>
        <v>55.555555555555578</v>
      </c>
      <c r="AT549" s="1043" t="str">
        <f t="shared" si="218"/>
        <v>n/a</v>
      </c>
      <c r="AU549" s="1043" t="str">
        <f t="shared" si="219"/>
        <v>n/a</v>
      </c>
      <c r="AV549" s="1043" t="str">
        <f t="shared" si="220"/>
        <v>n/a</v>
      </c>
      <c r="AW549" s="1043" t="str">
        <f t="shared" si="221"/>
        <v>n/a</v>
      </c>
      <c r="AX549" s="1043" t="str">
        <f t="shared" si="222"/>
        <v>n/a</v>
      </c>
      <c r="AY549" s="1043">
        <f t="shared" si="223"/>
        <v>13.840731858088708</v>
      </c>
      <c r="AZ549" s="1043">
        <f t="shared" si="224"/>
        <v>11.599011758851701</v>
      </c>
    </row>
    <row r="550" spans="1:52" x14ac:dyDescent="0.2">
      <c r="A550" s="854" t="s">
        <v>1545</v>
      </c>
      <c r="B550" s="822" t="s">
        <v>1546</v>
      </c>
      <c r="C550" s="489">
        <v>1.04</v>
      </c>
      <c r="D550" s="489">
        <v>0.98666666666666669</v>
      </c>
      <c r="E550" s="489">
        <v>0.90666666666666673</v>
      </c>
      <c r="F550" s="460">
        <v>0.73333333333333339</v>
      </c>
      <c r="G550" s="587">
        <v>0.58666666666666667</v>
      </c>
      <c r="H550" s="489">
        <v>0.53333333333333333</v>
      </c>
      <c r="I550" s="489">
        <v>0.48</v>
      </c>
      <c r="J550" s="489">
        <v>0.42666666666666669</v>
      </c>
      <c r="K550" s="489">
        <v>0.37333333333333335</v>
      </c>
      <c r="L550" s="958">
        <v>0</v>
      </c>
      <c r="M550" s="491">
        <v>0.34666666666666668</v>
      </c>
      <c r="N550" s="489">
        <v>0.34666666666666668</v>
      </c>
      <c r="O550" s="958">
        <v>0</v>
      </c>
      <c r="P550" s="583">
        <v>0.29333333333333333</v>
      </c>
      <c r="Q550" s="583">
        <v>0.29333333333333333</v>
      </c>
      <c r="R550" s="587">
        <v>0.29333333333333333</v>
      </c>
      <c r="S550" s="587">
        <v>0.26666666666666666</v>
      </c>
      <c r="T550" s="587">
        <v>0.21333333333333335</v>
      </c>
      <c r="U550" s="587">
        <v>0.14221999999999999</v>
      </c>
      <c r="V550" s="587">
        <v>0.12000666666666669</v>
      </c>
      <c r="W550" s="583">
        <v>0.10666666666666667</v>
      </c>
      <c r="X550" s="583">
        <v>0.10666666666666667</v>
      </c>
      <c r="Y550" s="587">
        <v>0.10666666666666667</v>
      </c>
      <c r="Z550" s="587">
        <v>8.8880000000000001E-2</v>
      </c>
      <c r="AA550" s="587">
        <v>8.2959999999999992E-2</v>
      </c>
      <c r="AB550" s="584">
        <f t="shared" si="200"/>
        <v>8.8740666666666677</v>
      </c>
      <c r="AC550" s="1043">
        <f t="shared" si="201"/>
        <v>5.4054054054054168</v>
      </c>
      <c r="AD550" s="1043">
        <f t="shared" si="202"/>
        <v>8.8235294117646959</v>
      </c>
      <c r="AE550" s="1043">
        <f t="shared" si="203"/>
        <v>23.636363636363633</v>
      </c>
      <c r="AF550" s="1043">
        <f t="shared" si="204"/>
        <v>25</v>
      </c>
      <c r="AG550" s="1043">
        <f t="shared" si="205"/>
        <v>10.000000000000009</v>
      </c>
      <c r="AH550" s="1043">
        <f t="shared" si="206"/>
        <v>11.111111111111116</v>
      </c>
      <c r="AI550" s="1043">
        <f t="shared" si="207"/>
        <v>12.499999999999979</v>
      </c>
      <c r="AJ550" s="1043">
        <f t="shared" si="208"/>
        <v>14.285714285714279</v>
      </c>
      <c r="AK550" s="1043">
        <f t="shared" si="209"/>
        <v>7.6923076923076872</v>
      </c>
      <c r="AL550" s="1043">
        <f t="shared" si="210"/>
        <v>0</v>
      </c>
      <c r="AM550" s="1043">
        <f t="shared" si="211"/>
        <v>18.181818181818187</v>
      </c>
      <c r="AN550" s="1043">
        <f t="shared" si="212"/>
        <v>0</v>
      </c>
      <c r="AO550" s="1043">
        <f t="shared" si="213"/>
        <v>0</v>
      </c>
      <c r="AP550" s="1043">
        <f t="shared" si="214"/>
        <v>10.000000000000009</v>
      </c>
      <c r="AQ550" s="1043">
        <f t="shared" si="215"/>
        <v>25</v>
      </c>
      <c r="AR550" s="1043">
        <f t="shared" si="216"/>
        <v>50.002343786621694</v>
      </c>
      <c r="AS550" s="1043">
        <f t="shared" si="217"/>
        <v>18.510082773179228</v>
      </c>
      <c r="AT550" s="1043">
        <f t="shared" si="218"/>
        <v>12.506250000000009</v>
      </c>
      <c r="AU550" s="1043">
        <f t="shared" si="219"/>
        <v>0</v>
      </c>
      <c r="AV550" s="1043">
        <f t="shared" si="220"/>
        <v>0</v>
      </c>
      <c r="AW550" s="1043">
        <f t="shared" si="221"/>
        <v>20.012001200120011</v>
      </c>
      <c r="AX550" s="1043">
        <f t="shared" si="222"/>
        <v>7.1359691417550719</v>
      </c>
      <c r="AY550" s="1043">
        <f t="shared" si="223"/>
        <v>12.71831348300732</v>
      </c>
      <c r="AZ550" s="1043">
        <f t="shared" si="224"/>
        <v>11.713513624386506</v>
      </c>
    </row>
    <row r="551" spans="1:52" x14ac:dyDescent="0.2">
      <c r="A551" s="853" t="s">
        <v>321</v>
      </c>
      <c r="B551" s="822" t="s">
        <v>322</v>
      </c>
      <c r="C551" s="489">
        <v>0.99</v>
      </c>
      <c r="D551" s="489">
        <v>0.95</v>
      </c>
      <c r="E551" s="489">
        <v>0.91</v>
      </c>
      <c r="F551" s="460">
        <v>0.87</v>
      </c>
      <c r="G551" s="587">
        <v>0.83000000000000007</v>
      </c>
      <c r="H551" s="489">
        <v>0.79</v>
      </c>
      <c r="I551" s="489">
        <v>0.75</v>
      </c>
      <c r="J551" s="489">
        <v>0.71</v>
      </c>
      <c r="K551" s="489">
        <v>0.67</v>
      </c>
      <c r="L551" s="958"/>
      <c r="M551" s="489">
        <v>0.63</v>
      </c>
      <c r="N551" s="489">
        <v>0.59499999999999997</v>
      </c>
      <c r="O551" s="958"/>
      <c r="P551" s="587">
        <v>0.56999999999999995</v>
      </c>
      <c r="Q551" s="587">
        <v>0.53</v>
      </c>
      <c r="R551" s="587">
        <v>0.48</v>
      </c>
      <c r="S551" s="587">
        <v>0.42</v>
      </c>
      <c r="T551" s="587">
        <v>0.36</v>
      </c>
      <c r="U551" s="587">
        <v>0.3</v>
      </c>
      <c r="V551" s="587">
        <v>0.24</v>
      </c>
      <c r="W551" s="587">
        <v>0.19</v>
      </c>
      <c r="X551" s="587">
        <v>0.16750000000000001</v>
      </c>
      <c r="Y551" s="587">
        <v>0.155</v>
      </c>
      <c r="Z551" s="587">
        <v>0.14499999999999999</v>
      </c>
      <c r="AA551" s="587">
        <v>0.13500000000000001</v>
      </c>
      <c r="AB551" s="584">
        <f t="shared" si="200"/>
        <v>12.387500000000001</v>
      </c>
      <c r="AC551" s="1043">
        <f t="shared" si="201"/>
        <v>4.2105263157894868</v>
      </c>
      <c r="AD551" s="1043">
        <f t="shared" si="202"/>
        <v>4.39560439560438</v>
      </c>
      <c r="AE551" s="1043">
        <f t="shared" si="203"/>
        <v>4.5977011494252817</v>
      </c>
      <c r="AF551" s="1043">
        <f t="shared" si="204"/>
        <v>4.8192771084337283</v>
      </c>
      <c r="AG551" s="1043">
        <f t="shared" si="205"/>
        <v>5.0632911392405111</v>
      </c>
      <c r="AH551" s="1043">
        <f t="shared" si="206"/>
        <v>5.3333333333333455</v>
      </c>
      <c r="AI551" s="1043">
        <f t="shared" si="207"/>
        <v>5.6338028169014231</v>
      </c>
      <c r="AJ551" s="1043">
        <f t="shared" si="208"/>
        <v>5.9701492537313383</v>
      </c>
      <c r="AK551" s="1043">
        <f t="shared" si="209"/>
        <v>6.3492063492063489</v>
      </c>
      <c r="AL551" s="1043">
        <f t="shared" si="210"/>
        <v>5.8823529411764719</v>
      </c>
      <c r="AM551" s="1043">
        <f t="shared" si="211"/>
        <v>4.3859649122807154</v>
      </c>
      <c r="AN551" s="1043">
        <f t="shared" si="212"/>
        <v>7.5471698113207308</v>
      </c>
      <c r="AO551" s="1043">
        <f t="shared" si="213"/>
        <v>10.416666666666675</v>
      </c>
      <c r="AP551" s="1043">
        <f t="shared" si="214"/>
        <v>14.285714285714279</v>
      </c>
      <c r="AQ551" s="1043">
        <f t="shared" si="215"/>
        <v>16.666666666666675</v>
      </c>
      <c r="AR551" s="1043">
        <f t="shared" si="216"/>
        <v>19.999999999999996</v>
      </c>
      <c r="AS551" s="1043">
        <f t="shared" si="217"/>
        <v>25</v>
      </c>
      <c r="AT551" s="1043">
        <f t="shared" si="218"/>
        <v>26.315789473684205</v>
      </c>
      <c r="AU551" s="1043">
        <f t="shared" si="219"/>
        <v>13.432835820895516</v>
      </c>
      <c r="AV551" s="1043">
        <f t="shared" si="220"/>
        <v>8.064516129032274</v>
      </c>
      <c r="AW551" s="1043">
        <f t="shared" si="221"/>
        <v>6.8965517241379448</v>
      </c>
      <c r="AX551" s="1043">
        <f t="shared" si="222"/>
        <v>7.4074074074073959</v>
      </c>
      <c r="AY551" s="1043">
        <f t="shared" si="223"/>
        <v>9.667023986393124</v>
      </c>
      <c r="AZ551" s="1043">
        <f t="shared" si="224"/>
        <v>6.7395629076718571</v>
      </c>
    </row>
    <row r="552" spans="1:52" x14ac:dyDescent="0.2">
      <c r="A552" s="829" t="s">
        <v>1553</v>
      </c>
      <c r="B552" s="833" t="s">
        <v>1554</v>
      </c>
      <c r="C552" s="489">
        <v>1.62</v>
      </c>
      <c r="D552" s="489">
        <v>1.56</v>
      </c>
      <c r="E552" s="489">
        <v>1.52</v>
      </c>
      <c r="F552" s="460">
        <v>1.44</v>
      </c>
      <c r="G552" s="587">
        <v>1.3599999999999999</v>
      </c>
      <c r="H552" s="489">
        <v>1.26</v>
      </c>
      <c r="I552" s="489">
        <v>1.1599999999999999</v>
      </c>
      <c r="J552" s="489">
        <v>1.06</v>
      </c>
      <c r="K552" s="489">
        <v>0.84</v>
      </c>
      <c r="L552" s="958"/>
      <c r="M552" s="489">
        <v>0.34</v>
      </c>
      <c r="N552" s="491">
        <v>0</v>
      </c>
      <c r="O552" s="958"/>
      <c r="P552" s="583">
        <v>0</v>
      </c>
      <c r="Q552" s="583">
        <v>0</v>
      </c>
      <c r="R552" s="583">
        <v>0</v>
      </c>
      <c r="S552" s="583">
        <v>0</v>
      </c>
      <c r="T552" s="583">
        <v>0</v>
      </c>
      <c r="U552" s="583">
        <v>0</v>
      </c>
      <c r="V552" s="583">
        <v>0</v>
      </c>
      <c r="W552" s="583">
        <v>0</v>
      </c>
      <c r="X552" s="583">
        <v>0</v>
      </c>
      <c r="Y552" s="583">
        <v>0</v>
      </c>
      <c r="Z552" s="583">
        <v>0</v>
      </c>
      <c r="AA552" s="583">
        <v>0</v>
      </c>
      <c r="AB552" s="584">
        <f t="shared" si="200"/>
        <v>12.16</v>
      </c>
      <c r="AC552" s="1043">
        <f t="shared" si="201"/>
        <v>3.8461538461538547</v>
      </c>
      <c r="AD552" s="1043">
        <f t="shared" si="202"/>
        <v>2.6315789473684292</v>
      </c>
      <c r="AE552" s="1043">
        <f t="shared" si="203"/>
        <v>5.555555555555558</v>
      </c>
      <c r="AF552" s="1043">
        <f t="shared" si="204"/>
        <v>5.8823529411764719</v>
      </c>
      <c r="AG552" s="1043">
        <f t="shared" si="205"/>
        <v>7.9365079365079305</v>
      </c>
      <c r="AH552" s="1043">
        <f t="shared" si="206"/>
        <v>8.6206896551724199</v>
      </c>
      <c r="AI552" s="1043">
        <f t="shared" si="207"/>
        <v>9.4339622641509422</v>
      </c>
      <c r="AJ552" s="1043">
        <f t="shared" si="208"/>
        <v>26.190476190476208</v>
      </c>
      <c r="AK552" s="1043">
        <f t="shared" si="209"/>
        <v>147.05882352941174</v>
      </c>
      <c r="AL552" s="1043" t="str">
        <f t="shared" si="210"/>
        <v>n/a</v>
      </c>
      <c r="AM552" s="1043" t="str">
        <f t="shared" si="211"/>
        <v>n/a</v>
      </c>
      <c r="AN552" s="1043" t="str">
        <f t="shared" si="212"/>
        <v>n/a</v>
      </c>
      <c r="AO552" s="1043" t="str">
        <f t="shared" si="213"/>
        <v>n/a</v>
      </c>
      <c r="AP552" s="1043" t="str">
        <f t="shared" si="214"/>
        <v>n/a</v>
      </c>
      <c r="AQ552" s="1043" t="str">
        <f t="shared" si="215"/>
        <v>n/a</v>
      </c>
      <c r="AR552" s="1043" t="str">
        <f t="shared" si="216"/>
        <v>n/a</v>
      </c>
      <c r="AS552" s="1043" t="str">
        <f t="shared" si="217"/>
        <v>n/a</v>
      </c>
      <c r="AT552" s="1043" t="str">
        <f t="shared" si="218"/>
        <v>n/a</v>
      </c>
      <c r="AU552" s="1043" t="str">
        <f t="shared" si="219"/>
        <v>n/a</v>
      </c>
      <c r="AV552" s="1043" t="str">
        <f t="shared" si="220"/>
        <v>n/a</v>
      </c>
      <c r="AW552" s="1043" t="str">
        <f t="shared" si="221"/>
        <v>n/a</v>
      </c>
      <c r="AX552" s="1043" t="str">
        <f t="shared" si="222"/>
        <v>n/a</v>
      </c>
      <c r="AY552" s="1043">
        <f t="shared" si="223"/>
        <v>24.128455651774839</v>
      </c>
      <c r="AZ552" s="1043">
        <f t="shared" si="224"/>
        <v>46.618244476894453</v>
      </c>
    </row>
    <row r="553" spans="1:52" x14ac:dyDescent="0.2">
      <c r="A553" s="822" t="s">
        <v>741</v>
      </c>
      <c r="B553" s="833" t="s">
        <v>742</v>
      </c>
      <c r="C553" s="489">
        <v>1.44</v>
      </c>
      <c r="D553" s="489">
        <v>1.4</v>
      </c>
      <c r="E553" s="489">
        <v>1.36</v>
      </c>
      <c r="F553" s="460">
        <v>1.32</v>
      </c>
      <c r="G553" s="587">
        <v>1.28</v>
      </c>
      <c r="H553" s="489">
        <v>1.24</v>
      </c>
      <c r="I553" s="489">
        <v>1.2</v>
      </c>
      <c r="J553" s="489">
        <v>1.1599999999999999</v>
      </c>
      <c r="K553" s="489">
        <v>1.1200000000000001</v>
      </c>
      <c r="L553" s="958"/>
      <c r="M553" s="489">
        <v>1.08</v>
      </c>
      <c r="N553" s="489">
        <v>1.04</v>
      </c>
      <c r="O553" s="958"/>
      <c r="P553" s="587">
        <v>1</v>
      </c>
      <c r="Q553" s="587">
        <v>0.96</v>
      </c>
      <c r="R553" s="587">
        <v>0.92</v>
      </c>
      <c r="S553" s="587">
        <v>0.88</v>
      </c>
      <c r="T553" s="587">
        <v>0.84</v>
      </c>
      <c r="U553" s="587">
        <v>0.8</v>
      </c>
      <c r="V553" s="587">
        <v>0.72</v>
      </c>
      <c r="W553" s="587">
        <v>0.6</v>
      </c>
      <c r="X553" s="587">
        <v>0.56833999999999996</v>
      </c>
      <c r="Y553" s="587">
        <v>0.53332000000000002</v>
      </c>
      <c r="Z553" s="587">
        <v>0.5</v>
      </c>
      <c r="AA553" s="587">
        <v>0.46667999999999998</v>
      </c>
      <c r="AB553" s="584">
        <f t="shared" si="200"/>
        <v>22.428340000000002</v>
      </c>
      <c r="AC553" s="1043">
        <f t="shared" si="201"/>
        <v>2.8571428571428692</v>
      </c>
      <c r="AD553" s="1043">
        <f t="shared" si="202"/>
        <v>2.9411764705882248</v>
      </c>
      <c r="AE553" s="1043">
        <f t="shared" si="203"/>
        <v>3.0303030303030276</v>
      </c>
      <c r="AF553" s="1043">
        <f t="shared" si="204"/>
        <v>3.125</v>
      </c>
      <c r="AG553" s="1043">
        <f t="shared" si="205"/>
        <v>3.2258064516129004</v>
      </c>
      <c r="AH553" s="1043">
        <f t="shared" si="206"/>
        <v>3.3333333333333437</v>
      </c>
      <c r="AI553" s="1043">
        <f t="shared" si="207"/>
        <v>3.4482758620689724</v>
      </c>
      <c r="AJ553" s="1043">
        <f t="shared" si="208"/>
        <v>3.5714285714285587</v>
      </c>
      <c r="AK553" s="1043">
        <f t="shared" si="209"/>
        <v>3.7037037037036979</v>
      </c>
      <c r="AL553" s="1043">
        <f t="shared" si="210"/>
        <v>3.8461538461538547</v>
      </c>
      <c r="AM553" s="1043">
        <f t="shared" si="211"/>
        <v>4.0000000000000036</v>
      </c>
      <c r="AN553" s="1043">
        <f t="shared" si="212"/>
        <v>4.1666666666666741</v>
      </c>
      <c r="AO553" s="1043">
        <f t="shared" si="213"/>
        <v>4.3478260869565188</v>
      </c>
      <c r="AP553" s="1043">
        <f t="shared" si="214"/>
        <v>4.5454545454545414</v>
      </c>
      <c r="AQ553" s="1043">
        <f t="shared" si="215"/>
        <v>4.7619047619047672</v>
      </c>
      <c r="AR553" s="1043">
        <f t="shared" si="216"/>
        <v>4.9999999999999822</v>
      </c>
      <c r="AS553" s="1043">
        <f t="shared" si="217"/>
        <v>11.111111111111116</v>
      </c>
      <c r="AT553" s="1043">
        <f t="shared" si="218"/>
        <v>19.999999999999996</v>
      </c>
      <c r="AU553" s="1043">
        <f t="shared" si="219"/>
        <v>5.5706091424147619</v>
      </c>
      <c r="AV553" s="1043">
        <f t="shared" si="220"/>
        <v>6.5664141603539949</v>
      </c>
      <c r="AW553" s="1043">
        <f t="shared" si="221"/>
        <v>6.6640000000000033</v>
      </c>
      <c r="AX553" s="1043">
        <f t="shared" si="222"/>
        <v>7.1397960058284138</v>
      </c>
      <c r="AY553" s="1043">
        <f t="shared" si="223"/>
        <v>5.3161866639557376</v>
      </c>
      <c r="AZ553" s="1043">
        <f t="shared" si="224"/>
        <v>3.7939053255278004</v>
      </c>
    </row>
    <row r="554" spans="1:52" x14ac:dyDescent="0.2">
      <c r="A554" s="822" t="s">
        <v>1559</v>
      </c>
      <c r="B554" s="833" t="s">
        <v>1560</v>
      </c>
      <c r="C554" s="489">
        <v>4.33</v>
      </c>
      <c r="D554" s="489">
        <v>4.13</v>
      </c>
      <c r="E554" s="489">
        <v>3.93</v>
      </c>
      <c r="F554" s="460">
        <v>3.645</v>
      </c>
      <c r="G554" s="587">
        <v>3.1150000000000002</v>
      </c>
      <c r="H554" s="489">
        <v>2.9350000000000001</v>
      </c>
      <c r="I554" s="489">
        <v>2.6749999999999998</v>
      </c>
      <c r="J554" s="489">
        <v>2.39</v>
      </c>
      <c r="K554" s="489">
        <v>2.09</v>
      </c>
      <c r="L554" s="958"/>
      <c r="M554" s="489">
        <v>1.79</v>
      </c>
      <c r="N554" s="489">
        <v>1.55</v>
      </c>
      <c r="O554" s="958"/>
      <c r="P554" s="587">
        <v>1.28</v>
      </c>
      <c r="Q554" s="583">
        <v>1.1599999999999999</v>
      </c>
      <c r="R554" s="583">
        <v>1.1599999999999999</v>
      </c>
      <c r="S554" s="587">
        <v>1.1599999999999999</v>
      </c>
      <c r="T554" s="587">
        <v>0.96499999999999997</v>
      </c>
      <c r="U554" s="587">
        <v>0.84</v>
      </c>
      <c r="V554" s="583">
        <v>0.66</v>
      </c>
      <c r="W554" s="583">
        <v>0.66</v>
      </c>
      <c r="X554" s="583">
        <v>0.66</v>
      </c>
      <c r="Y554" s="587">
        <v>0.84</v>
      </c>
      <c r="Z554" s="583">
        <v>1.02</v>
      </c>
      <c r="AA554" s="587">
        <v>1.0349999999999999</v>
      </c>
      <c r="AB554" s="584">
        <f t="shared" si="200"/>
        <v>44.019999999999989</v>
      </c>
      <c r="AC554" s="1043">
        <f t="shared" si="201"/>
        <v>4.8426150121065437</v>
      </c>
      <c r="AD554" s="1043">
        <f t="shared" si="202"/>
        <v>5.0890585241730291</v>
      </c>
      <c r="AE554" s="1043">
        <f t="shared" si="203"/>
        <v>7.8189300411522611</v>
      </c>
      <c r="AF554" s="1043">
        <f t="shared" si="204"/>
        <v>17.014446227929358</v>
      </c>
      <c r="AG554" s="1043">
        <f t="shared" si="205"/>
        <v>6.1328790459965976</v>
      </c>
      <c r="AH554" s="1043">
        <f t="shared" si="206"/>
        <v>9.7196261682243055</v>
      </c>
      <c r="AI554" s="1043">
        <f t="shared" si="207"/>
        <v>11.924686192468602</v>
      </c>
      <c r="AJ554" s="1043">
        <f t="shared" si="208"/>
        <v>14.354066985645941</v>
      </c>
      <c r="AK554" s="1043">
        <f t="shared" si="209"/>
        <v>16.759776536312842</v>
      </c>
      <c r="AL554" s="1043">
        <f t="shared" si="210"/>
        <v>15.483870967741931</v>
      </c>
      <c r="AM554" s="1043">
        <f t="shared" si="211"/>
        <v>21.09375</v>
      </c>
      <c r="AN554" s="1043">
        <f t="shared" si="212"/>
        <v>10.344827586206918</v>
      </c>
      <c r="AO554" s="1043">
        <f t="shared" si="213"/>
        <v>0</v>
      </c>
      <c r="AP554" s="1043">
        <f t="shared" si="214"/>
        <v>0</v>
      </c>
      <c r="AQ554" s="1043">
        <f t="shared" si="215"/>
        <v>20.207253886010367</v>
      </c>
      <c r="AR554" s="1043">
        <f t="shared" si="216"/>
        <v>14.880952380952372</v>
      </c>
      <c r="AS554" s="1043">
        <f t="shared" si="217"/>
        <v>27.27272727272727</v>
      </c>
      <c r="AT554" s="1043">
        <f t="shared" si="218"/>
        <v>0</v>
      </c>
      <c r="AU554" s="1043">
        <f t="shared" si="219"/>
        <v>0</v>
      </c>
      <c r="AV554" s="1043">
        <f t="shared" si="220"/>
        <v>-21.42857142857142</v>
      </c>
      <c r="AW554" s="1043">
        <f t="shared" si="221"/>
        <v>-17.647058823529417</v>
      </c>
      <c r="AX554" s="1043">
        <f t="shared" si="222"/>
        <v>-1.4492753623188359</v>
      </c>
      <c r="AY554" s="1043">
        <f t="shared" si="223"/>
        <v>7.3824800551467575</v>
      </c>
      <c r="AZ554" s="1043">
        <f t="shared" si="224"/>
        <v>11.751711777981884</v>
      </c>
    </row>
    <row r="555" spans="1:52" x14ac:dyDescent="0.2">
      <c r="A555" s="829" t="s">
        <v>757</v>
      </c>
      <c r="B555" s="833" t="s">
        <v>758</v>
      </c>
      <c r="C555" s="489">
        <v>2.25</v>
      </c>
      <c r="D555" s="489">
        <v>2.0499999999999998</v>
      </c>
      <c r="E555" s="489">
        <v>1.85</v>
      </c>
      <c r="F555" s="460">
        <v>1.65</v>
      </c>
      <c r="G555" s="587">
        <v>1.4</v>
      </c>
      <c r="H555" s="489">
        <v>1.2</v>
      </c>
      <c r="I555" s="489">
        <v>1</v>
      </c>
      <c r="J555" s="489">
        <v>0.8</v>
      </c>
      <c r="K555" s="489">
        <v>0.66</v>
      </c>
      <c r="L555" s="958" t="s">
        <v>89</v>
      </c>
      <c r="M555" s="489">
        <v>0.55000000000000004</v>
      </c>
      <c r="N555" s="489">
        <v>0.44</v>
      </c>
      <c r="O555" s="958"/>
      <c r="P555" s="587">
        <v>0.38</v>
      </c>
      <c r="Q555" s="587">
        <v>0.33</v>
      </c>
      <c r="R555" s="587">
        <v>0.28999999999999998</v>
      </c>
      <c r="S555" s="587">
        <v>0.26</v>
      </c>
      <c r="T555" s="587">
        <v>0.23499999999999999</v>
      </c>
      <c r="U555" s="587">
        <v>0.21</v>
      </c>
      <c r="V555" s="587">
        <v>0.19600000000000001</v>
      </c>
      <c r="W555" s="587">
        <v>0.17599999999999999</v>
      </c>
      <c r="X555" s="587">
        <v>0.16600000000000001</v>
      </c>
      <c r="Y555" s="587">
        <v>0.15</v>
      </c>
      <c r="Z555" s="587">
        <v>0.14000000000000001</v>
      </c>
      <c r="AA555" s="587">
        <v>0.13</v>
      </c>
      <c r="AB555" s="584">
        <f t="shared" si="200"/>
        <v>16.512999999999998</v>
      </c>
      <c r="AC555" s="1043">
        <f t="shared" si="201"/>
        <v>9.7560975609756184</v>
      </c>
      <c r="AD555" s="1043">
        <f t="shared" si="202"/>
        <v>10.810810810810789</v>
      </c>
      <c r="AE555" s="1043">
        <f t="shared" si="203"/>
        <v>12.121212121212132</v>
      </c>
      <c r="AF555" s="1043">
        <f t="shared" si="204"/>
        <v>17.857142857142861</v>
      </c>
      <c r="AG555" s="1043">
        <f t="shared" si="205"/>
        <v>16.666666666666675</v>
      </c>
      <c r="AH555" s="1043">
        <f t="shared" si="206"/>
        <v>19.999999999999996</v>
      </c>
      <c r="AI555" s="1043">
        <f t="shared" si="207"/>
        <v>25</v>
      </c>
      <c r="AJ555" s="1043">
        <f t="shared" si="208"/>
        <v>21.212121212121215</v>
      </c>
      <c r="AK555" s="1043">
        <f t="shared" si="209"/>
        <v>19.999999999999996</v>
      </c>
      <c r="AL555" s="1043">
        <f t="shared" si="210"/>
        <v>25</v>
      </c>
      <c r="AM555" s="1043">
        <f t="shared" si="211"/>
        <v>15.789473684210531</v>
      </c>
      <c r="AN555" s="1043">
        <f t="shared" si="212"/>
        <v>15.151515151515138</v>
      </c>
      <c r="AO555" s="1043">
        <f t="shared" si="213"/>
        <v>13.793103448275868</v>
      </c>
      <c r="AP555" s="1043">
        <f t="shared" si="214"/>
        <v>11.538461538461519</v>
      </c>
      <c r="AQ555" s="1043">
        <f t="shared" si="215"/>
        <v>10.638297872340431</v>
      </c>
      <c r="AR555" s="1043">
        <f t="shared" si="216"/>
        <v>11.904761904761907</v>
      </c>
      <c r="AS555" s="1043">
        <f t="shared" si="217"/>
        <v>7.1428571428571397</v>
      </c>
      <c r="AT555" s="1043">
        <f t="shared" si="218"/>
        <v>11.363636363636376</v>
      </c>
      <c r="AU555" s="1043">
        <f t="shared" si="219"/>
        <v>6.0240963855421548</v>
      </c>
      <c r="AV555" s="1043">
        <f t="shared" si="220"/>
        <v>10.666666666666668</v>
      </c>
      <c r="AW555" s="1043">
        <f t="shared" si="221"/>
        <v>7.1428571428571397</v>
      </c>
      <c r="AX555" s="1043">
        <f t="shared" si="222"/>
        <v>7.6923076923077094</v>
      </c>
      <c r="AY555" s="1043">
        <f t="shared" si="223"/>
        <v>13.966913010107362</v>
      </c>
      <c r="AZ555" s="1043">
        <f t="shared" si="224"/>
        <v>5.6125554648339744</v>
      </c>
    </row>
    <row r="556" spans="1:52" x14ac:dyDescent="0.2">
      <c r="A556" s="822" t="s">
        <v>324</v>
      </c>
      <c r="B556" s="833" t="s">
        <v>325</v>
      </c>
      <c r="C556" s="489">
        <v>1.54</v>
      </c>
      <c r="D556" s="489">
        <v>1.46</v>
      </c>
      <c r="E556" s="489">
        <v>1.41</v>
      </c>
      <c r="F556" s="460">
        <v>1.31</v>
      </c>
      <c r="G556" s="587">
        <v>1.22</v>
      </c>
      <c r="H556" s="489">
        <v>1.125</v>
      </c>
      <c r="I556" s="489">
        <v>1.0549999999999999</v>
      </c>
      <c r="J556" s="489">
        <v>0.98</v>
      </c>
      <c r="K556" s="489">
        <v>0.91500000000000004</v>
      </c>
      <c r="L556" s="958" t="s">
        <v>89</v>
      </c>
      <c r="M556" s="489">
        <v>0.87</v>
      </c>
      <c r="N556" s="489">
        <v>0.84499999999999997</v>
      </c>
      <c r="O556" s="958"/>
      <c r="P556" s="587">
        <v>0.82499999999999996</v>
      </c>
      <c r="Q556" s="587">
        <v>0.80500000000000005</v>
      </c>
      <c r="R556" s="587">
        <v>0.77</v>
      </c>
      <c r="S556" s="587">
        <v>0.71499999999999997</v>
      </c>
      <c r="T556" s="587">
        <v>0.65500000000000003</v>
      </c>
      <c r="U556" s="587">
        <v>0.61</v>
      </c>
      <c r="V556" s="587">
        <v>0.56999999999999995</v>
      </c>
      <c r="W556" s="587">
        <v>0.53</v>
      </c>
      <c r="X556" s="587">
        <v>0.505</v>
      </c>
      <c r="Y556" s="583">
        <v>0.5</v>
      </c>
      <c r="Z556" s="587">
        <v>0.49249999999999999</v>
      </c>
      <c r="AA556" s="587">
        <v>0.47499999999999998</v>
      </c>
      <c r="AB556" s="584">
        <f t="shared" si="200"/>
        <v>20.182500000000001</v>
      </c>
      <c r="AC556" s="1043">
        <f t="shared" si="201"/>
        <v>5.4794520547945202</v>
      </c>
      <c r="AD556" s="1043">
        <f t="shared" si="202"/>
        <v>3.5460992907801359</v>
      </c>
      <c r="AE556" s="1043">
        <f t="shared" si="203"/>
        <v>7.6335877862595325</v>
      </c>
      <c r="AF556" s="1043">
        <f t="shared" si="204"/>
        <v>7.3770491803278659</v>
      </c>
      <c r="AG556" s="1043">
        <f t="shared" si="205"/>
        <v>8.4444444444444322</v>
      </c>
      <c r="AH556" s="1043">
        <f t="shared" si="206"/>
        <v>6.6350710900473953</v>
      </c>
      <c r="AI556" s="1043">
        <f t="shared" si="207"/>
        <v>7.6530612244897878</v>
      </c>
      <c r="AJ556" s="1043">
        <f t="shared" si="208"/>
        <v>7.1038251366120075</v>
      </c>
      <c r="AK556" s="1043">
        <f t="shared" si="209"/>
        <v>5.1724137931034475</v>
      </c>
      <c r="AL556" s="1043">
        <f t="shared" si="210"/>
        <v>2.9585798816567976</v>
      </c>
      <c r="AM556" s="1043">
        <f t="shared" si="211"/>
        <v>2.4242424242424176</v>
      </c>
      <c r="AN556" s="1043">
        <f t="shared" si="212"/>
        <v>2.4844720496894235</v>
      </c>
      <c r="AO556" s="1043">
        <f t="shared" si="213"/>
        <v>4.5454545454545414</v>
      </c>
      <c r="AP556" s="1043">
        <f t="shared" si="214"/>
        <v>7.6923076923077094</v>
      </c>
      <c r="AQ556" s="1043">
        <f t="shared" si="215"/>
        <v>9.1603053435114425</v>
      </c>
      <c r="AR556" s="1043">
        <f t="shared" si="216"/>
        <v>7.3770491803278659</v>
      </c>
      <c r="AS556" s="1043">
        <f t="shared" si="217"/>
        <v>7.0175438596491224</v>
      </c>
      <c r="AT556" s="1043">
        <f t="shared" si="218"/>
        <v>7.5471698113207308</v>
      </c>
      <c r="AU556" s="1043">
        <f t="shared" si="219"/>
        <v>4.9504950495049549</v>
      </c>
      <c r="AV556" s="1043">
        <f t="shared" si="220"/>
        <v>1.0000000000000009</v>
      </c>
      <c r="AW556" s="1043">
        <f t="shared" si="221"/>
        <v>1.5228426395939021</v>
      </c>
      <c r="AX556" s="1043">
        <f t="shared" si="222"/>
        <v>3.6842105263158009</v>
      </c>
      <c r="AY556" s="1043">
        <f t="shared" si="223"/>
        <v>5.5186216820197194</v>
      </c>
      <c r="AZ556" s="1043">
        <f t="shared" si="224"/>
        <v>2.4198692569796689</v>
      </c>
    </row>
    <row r="557" spans="1:52" x14ac:dyDescent="0.2">
      <c r="A557" s="829" t="s">
        <v>5225</v>
      </c>
      <c r="B557" s="833" t="s">
        <v>5224</v>
      </c>
      <c r="C557" s="489">
        <v>1.26</v>
      </c>
      <c r="D557" s="489">
        <v>1.2</v>
      </c>
      <c r="E557" s="489">
        <v>1.1599999999999999</v>
      </c>
      <c r="F557" s="460">
        <v>1.08</v>
      </c>
      <c r="G557" s="587">
        <v>1</v>
      </c>
      <c r="H557" s="489">
        <v>0.94</v>
      </c>
      <c r="I557" s="489">
        <v>0.9</v>
      </c>
      <c r="J557" s="489">
        <v>0.84</v>
      </c>
      <c r="K557" s="489">
        <v>0.78</v>
      </c>
      <c r="L557" s="958"/>
      <c r="M557" s="489">
        <v>0.74</v>
      </c>
      <c r="N557" s="489">
        <v>0.7</v>
      </c>
      <c r="O557" s="958"/>
      <c r="P557" s="587">
        <v>0.66</v>
      </c>
      <c r="Q557" s="583">
        <v>0.64</v>
      </c>
      <c r="R557" s="587">
        <v>0.62</v>
      </c>
      <c r="S557" s="587">
        <v>0.57999999999999996</v>
      </c>
      <c r="T557" s="587">
        <v>0.54</v>
      </c>
      <c r="U557" s="587">
        <v>0.5</v>
      </c>
      <c r="V557" s="583">
        <v>0.48</v>
      </c>
      <c r="W557" s="583">
        <v>0.48</v>
      </c>
      <c r="X557" s="583">
        <v>0.48</v>
      </c>
      <c r="Y557" s="583">
        <v>0.48</v>
      </c>
      <c r="Z557" s="583">
        <v>0.48</v>
      </c>
      <c r="AA557" s="583">
        <v>0.48</v>
      </c>
      <c r="AB557" s="584">
        <f t="shared" si="200"/>
        <v>17.020000000000003</v>
      </c>
      <c r="AC557" s="1043">
        <f t="shared" si="201"/>
        <v>5.0000000000000044</v>
      </c>
      <c r="AD557" s="1043">
        <f t="shared" si="202"/>
        <v>3.4482758620689724</v>
      </c>
      <c r="AE557" s="1043">
        <f t="shared" si="203"/>
        <v>7.4074074074073959</v>
      </c>
      <c r="AF557" s="1043">
        <f t="shared" si="204"/>
        <v>8.0000000000000071</v>
      </c>
      <c r="AG557" s="1043">
        <f t="shared" si="205"/>
        <v>6.3829787234042534</v>
      </c>
      <c r="AH557" s="1043">
        <f t="shared" si="206"/>
        <v>4.4444444444444287</v>
      </c>
      <c r="AI557" s="1043">
        <f t="shared" si="207"/>
        <v>7.1428571428571397</v>
      </c>
      <c r="AJ557" s="1043">
        <f t="shared" si="208"/>
        <v>7.6923076923076872</v>
      </c>
      <c r="AK557" s="1043">
        <f t="shared" si="209"/>
        <v>5.4054054054054168</v>
      </c>
      <c r="AL557" s="1043">
        <f t="shared" si="210"/>
        <v>5.7142857142857162</v>
      </c>
      <c r="AM557" s="1043">
        <f t="shared" si="211"/>
        <v>6.0606060606060552</v>
      </c>
      <c r="AN557" s="1043">
        <f t="shared" si="212"/>
        <v>3.125</v>
      </c>
      <c r="AO557" s="1043">
        <f t="shared" si="213"/>
        <v>3.2258064516129004</v>
      </c>
      <c r="AP557" s="1043">
        <f t="shared" si="214"/>
        <v>6.8965517241379448</v>
      </c>
      <c r="AQ557" s="1043">
        <f t="shared" si="215"/>
        <v>7.4074074074073959</v>
      </c>
      <c r="AR557" s="1043">
        <f t="shared" si="216"/>
        <v>8.0000000000000071</v>
      </c>
      <c r="AS557" s="1043">
        <f t="shared" si="217"/>
        <v>4.1666666666666741</v>
      </c>
      <c r="AT557" s="1043">
        <f t="shared" si="218"/>
        <v>0</v>
      </c>
      <c r="AU557" s="1043">
        <f t="shared" si="219"/>
        <v>0</v>
      </c>
      <c r="AV557" s="1043">
        <f t="shared" si="220"/>
        <v>0</v>
      </c>
      <c r="AW557" s="1043">
        <f t="shared" si="221"/>
        <v>0</v>
      </c>
      <c r="AX557" s="1043">
        <f t="shared" si="222"/>
        <v>0</v>
      </c>
      <c r="AY557" s="1043">
        <f t="shared" si="223"/>
        <v>4.5236363955732726</v>
      </c>
      <c r="AZ557" s="1043">
        <f t="shared" si="224"/>
        <v>2.9181092333625194</v>
      </c>
    </row>
    <row r="558" spans="1:52" x14ac:dyDescent="0.2">
      <c r="A558" s="822" t="s">
        <v>1551</v>
      </c>
      <c r="B558" s="833" t="s">
        <v>1552</v>
      </c>
      <c r="C558" s="489">
        <v>2.75</v>
      </c>
      <c r="D558" s="489">
        <v>2.5</v>
      </c>
      <c r="E558" s="489">
        <v>2.2000000000000002</v>
      </c>
      <c r="F558" s="460">
        <v>2</v>
      </c>
      <c r="G558" s="587">
        <v>1.8</v>
      </c>
      <c r="H558" s="489">
        <v>1.65</v>
      </c>
      <c r="I558" s="489">
        <v>1.6</v>
      </c>
      <c r="J558" s="489">
        <v>1.4</v>
      </c>
      <c r="K558" s="489">
        <v>1.26</v>
      </c>
      <c r="L558" s="958"/>
      <c r="M558" s="489">
        <v>0.8</v>
      </c>
      <c r="N558" s="489">
        <v>0.48</v>
      </c>
      <c r="O558" s="958"/>
      <c r="P558" s="583">
        <v>0.4</v>
      </c>
      <c r="Q558" s="583">
        <v>0.4</v>
      </c>
      <c r="R558" s="587">
        <v>0.4</v>
      </c>
      <c r="S558" s="587">
        <v>0.32</v>
      </c>
      <c r="T558" s="587">
        <v>0.22</v>
      </c>
      <c r="U558" s="587">
        <v>0.19</v>
      </c>
      <c r="V558" s="587">
        <v>0.13</v>
      </c>
      <c r="W558" s="583">
        <v>0.12</v>
      </c>
      <c r="X558" s="583">
        <v>0.12</v>
      </c>
      <c r="Y558" s="587">
        <v>0.12</v>
      </c>
      <c r="Z558" s="587">
        <v>0.11</v>
      </c>
      <c r="AA558" s="587">
        <v>0.09</v>
      </c>
      <c r="AB558" s="584">
        <f t="shared" si="200"/>
        <v>21.06</v>
      </c>
      <c r="AC558" s="1043">
        <f t="shared" si="201"/>
        <v>10.000000000000009</v>
      </c>
      <c r="AD558" s="1043">
        <f t="shared" si="202"/>
        <v>13.636363636363624</v>
      </c>
      <c r="AE558" s="1043">
        <f t="shared" si="203"/>
        <v>10.000000000000009</v>
      </c>
      <c r="AF558" s="1043">
        <f t="shared" si="204"/>
        <v>11.111111111111116</v>
      </c>
      <c r="AG558" s="1043">
        <f t="shared" si="205"/>
        <v>9.0909090909091042</v>
      </c>
      <c r="AH558" s="1043">
        <f t="shared" si="206"/>
        <v>3.1249999999999778</v>
      </c>
      <c r="AI558" s="1043">
        <f t="shared" si="207"/>
        <v>14.285714285714302</v>
      </c>
      <c r="AJ558" s="1043">
        <f t="shared" si="208"/>
        <v>11.111111111111093</v>
      </c>
      <c r="AK558" s="1043">
        <f t="shared" si="209"/>
        <v>57.499999999999993</v>
      </c>
      <c r="AL558" s="1043">
        <f t="shared" si="210"/>
        <v>66.666666666666671</v>
      </c>
      <c r="AM558" s="1043">
        <f t="shared" si="211"/>
        <v>19.999999999999996</v>
      </c>
      <c r="AN558" s="1043">
        <f t="shared" si="212"/>
        <v>0</v>
      </c>
      <c r="AO558" s="1043">
        <f t="shared" si="213"/>
        <v>0</v>
      </c>
      <c r="AP558" s="1043">
        <f t="shared" si="214"/>
        <v>25</v>
      </c>
      <c r="AQ558" s="1043">
        <f t="shared" si="215"/>
        <v>45.45454545454546</v>
      </c>
      <c r="AR558" s="1043">
        <f t="shared" si="216"/>
        <v>15.789473684210531</v>
      </c>
      <c r="AS558" s="1043">
        <f t="shared" si="217"/>
        <v>46.153846153846146</v>
      </c>
      <c r="AT558" s="1043">
        <f t="shared" si="218"/>
        <v>8.3333333333333481</v>
      </c>
      <c r="AU558" s="1043">
        <f t="shared" si="219"/>
        <v>0</v>
      </c>
      <c r="AV558" s="1043">
        <f t="shared" si="220"/>
        <v>0</v>
      </c>
      <c r="AW558" s="1043">
        <f t="shared" si="221"/>
        <v>9.0909090909090828</v>
      </c>
      <c r="AX558" s="1043">
        <f t="shared" si="222"/>
        <v>22.222222222222232</v>
      </c>
      <c r="AY558" s="1043">
        <f t="shared" si="223"/>
        <v>18.116872992770119</v>
      </c>
      <c r="AZ558" s="1043">
        <f t="shared" si="224"/>
        <v>18.993361419698598</v>
      </c>
    </row>
    <row r="559" spans="1:52" x14ac:dyDescent="0.2">
      <c r="A559" s="829" t="s">
        <v>746</v>
      </c>
      <c r="B559" s="833" t="s">
        <v>747</v>
      </c>
      <c r="C559" s="489">
        <v>1.7350000000000001</v>
      </c>
      <c r="D559" s="489">
        <v>1.64</v>
      </c>
      <c r="E559" s="489">
        <v>1.53</v>
      </c>
      <c r="F559" s="460">
        <v>1.41</v>
      </c>
      <c r="G559" s="587">
        <v>1.3049999999999999</v>
      </c>
      <c r="H559" s="489">
        <v>1.22</v>
      </c>
      <c r="I559" s="489">
        <v>1.1399999999999999</v>
      </c>
      <c r="J559" s="489">
        <v>1.06</v>
      </c>
      <c r="K559" s="489">
        <v>0.96499999999999997</v>
      </c>
      <c r="L559" s="958"/>
      <c r="M559" s="489">
        <v>0.89500000000000002</v>
      </c>
      <c r="N559" s="489">
        <v>0.82</v>
      </c>
      <c r="O559" s="958"/>
      <c r="P559" s="587">
        <v>0.77</v>
      </c>
      <c r="Q559" s="583">
        <v>0.76</v>
      </c>
      <c r="R559" s="587">
        <v>0.7</v>
      </c>
      <c r="S559" s="587">
        <v>0.49001</v>
      </c>
      <c r="T559" s="587">
        <v>0.38666</v>
      </c>
      <c r="U559" s="587">
        <v>0.33333000000000002</v>
      </c>
      <c r="V559" s="587">
        <v>0.2</v>
      </c>
      <c r="W559" s="587">
        <v>0.04</v>
      </c>
      <c r="X559" s="583">
        <v>0</v>
      </c>
      <c r="Y559" s="583">
        <v>0</v>
      </c>
      <c r="Z559" s="583">
        <v>0</v>
      </c>
      <c r="AA559" s="583">
        <v>0</v>
      </c>
      <c r="AB559" s="584">
        <f t="shared" si="200"/>
        <v>17.399999999999999</v>
      </c>
      <c r="AC559" s="1043">
        <f t="shared" si="201"/>
        <v>5.7926829268292845</v>
      </c>
      <c r="AD559" s="1043">
        <f t="shared" si="202"/>
        <v>7.1895424836601274</v>
      </c>
      <c r="AE559" s="1043">
        <f t="shared" si="203"/>
        <v>8.5106382978723527</v>
      </c>
      <c r="AF559" s="1043">
        <f t="shared" si="204"/>
        <v>8.045977011494255</v>
      </c>
      <c r="AG559" s="1043">
        <f t="shared" si="205"/>
        <v>6.9672131147541005</v>
      </c>
      <c r="AH559" s="1043">
        <f t="shared" si="206"/>
        <v>7.0175438596491224</v>
      </c>
      <c r="AI559" s="1043">
        <f t="shared" si="207"/>
        <v>7.5471698113207308</v>
      </c>
      <c r="AJ559" s="1043">
        <f t="shared" si="208"/>
        <v>9.8445595854922416</v>
      </c>
      <c r="AK559" s="1043">
        <f t="shared" si="209"/>
        <v>7.8212290502793325</v>
      </c>
      <c r="AL559" s="1043">
        <f t="shared" si="210"/>
        <v>9.1463414634146432</v>
      </c>
      <c r="AM559" s="1043">
        <f t="shared" si="211"/>
        <v>6.4935064935064846</v>
      </c>
      <c r="AN559" s="1043">
        <f t="shared" si="212"/>
        <v>1.3157894736842035</v>
      </c>
      <c r="AO559" s="1043">
        <f t="shared" si="213"/>
        <v>8.5714285714285854</v>
      </c>
      <c r="AP559" s="1043">
        <f t="shared" si="214"/>
        <v>42.854227464745605</v>
      </c>
      <c r="AQ559" s="1043">
        <f t="shared" si="215"/>
        <v>26.728909119122733</v>
      </c>
      <c r="AR559" s="1043">
        <f t="shared" si="216"/>
        <v>15.99915999159991</v>
      </c>
      <c r="AS559" s="1043">
        <f t="shared" si="217"/>
        <v>66.664999999999992</v>
      </c>
      <c r="AT559" s="1043">
        <f t="shared" si="218"/>
        <v>400</v>
      </c>
      <c r="AU559" s="1043" t="str">
        <f t="shared" si="219"/>
        <v>n/a</v>
      </c>
      <c r="AV559" s="1043" t="str">
        <f t="shared" si="220"/>
        <v>n/a</v>
      </c>
      <c r="AW559" s="1043" t="str">
        <f t="shared" si="221"/>
        <v>n/a</v>
      </c>
      <c r="AX559" s="1043" t="str">
        <f t="shared" si="222"/>
        <v>n/a</v>
      </c>
      <c r="AY559" s="1043">
        <f t="shared" si="223"/>
        <v>35.917273262158538</v>
      </c>
      <c r="AZ559" s="1043">
        <f t="shared" si="224"/>
        <v>92.280415174224231</v>
      </c>
    </row>
    <row r="560" spans="1:52" x14ac:dyDescent="0.2">
      <c r="A560" s="839" t="s">
        <v>5349</v>
      </c>
      <c r="B560" s="822" t="s">
        <v>5350</v>
      </c>
      <c r="C560" s="489">
        <v>0.74</v>
      </c>
      <c r="D560" s="489">
        <v>0.40666666666666668</v>
      </c>
      <c r="E560" s="489">
        <v>0.33333333333333337</v>
      </c>
      <c r="F560" s="587">
        <v>0.16</v>
      </c>
      <c r="G560" s="499">
        <v>0</v>
      </c>
      <c r="H560" s="539">
        <v>0</v>
      </c>
      <c r="I560" s="539">
        <v>0</v>
      </c>
      <c r="J560" s="539">
        <v>0</v>
      </c>
      <c r="K560" s="539">
        <v>0</v>
      </c>
      <c r="L560" s="1035"/>
      <c r="M560" s="539">
        <v>0</v>
      </c>
      <c r="N560" s="539">
        <v>0</v>
      </c>
      <c r="O560" s="1035"/>
      <c r="P560" s="539">
        <v>0</v>
      </c>
      <c r="Q560" s="539">
        <v>0</v>
      </c>
      <c r="R560" s="499">
        <v>0</v>
      </c>
      <c r="S560" s="499">
        <v>0</v>
      </c>
      <c r="T560" s="499">
        <v>0</v>
      </c>
      <c r="U560" s="499">
        <v>0</v>
      </c>
      <c r="V560" s="499">
        <v>0</v>
      </c>
      <c r="W560" s="499">
        <v>0</v>
      </c>
      <c r="X560" s="499">
        <v>0</v>
      </c>
      <c r="Y560" s="499">
        <v>0</v>
      </c>
      <c r="Z560" s="499">
        <v>0</v>
      </c>
      <c r="AA560" s="499">
        <v>0</v>
      </c>
      <c r="AB560" s="584">
        <f t="shared" si="200"/>
        <v>1.64</v>
      </c>
      <c r="AC560" s="1043">
        <f t="shared" si="201"/>
        <v>81.967213114754102</v>
      </c>
      <c r="AD560" s="1043">
        <f t="shared" si="202"/>
        <v>21.999999999999996</v>
      </c>
      <c r="AE560" s="1043">
        <f t="shared" si="203"/>
        <v>108.33333333333334</v>
      </c>
      <c r="AF560" s="1043" t="str">
        <f t="shared" si="204"/>
        <v>n/a</v>
      </c>
      <c r="AG560" s="1043" t="str">
        <f t="shared" si="205"/>
        <v>n/a</v>
      </c>
      <c r="AH560" s="1043" t="str">
        <f t="shared" si="206"/>
        <v>n/a</v>
      </c>
      <c r="AI560" s="1043" t="str">
        <f t="shared" si="207"/>
        <v>n/a</v>
      </c>
      <c r="AJ560" s="1043" t="str">
        <f t="shared" si="208"/>
        <v>n/a</v>
      </c>
      <c r="AK560" s="1043" t="str">
        <f t="shared" si="209"/>
        <v>n/a</v>
      </c>
      <c r="AL560" s="1043" t="str">
        <f t="shared" si="210"/>
        <v>n/a</v>
      </c>
      <c r="AM560" s="1043" t="str">
        <f t="shared" si="211"/>
        <v>n/a</v>
      </c>
      <c r="AN560" s="1043" t="str">
        <f t="shared" si="212"/>
        <v>n/a</v>
      </c>
      <c r="AO560" s="1043" t="str">
        <f t="shared" si="213"/>
        <v>n/a</v>
      </c>
      <c r="AP560" s="1043" t="str">
        <f t="shared" si="214"/>
        <v>n/a</v>
      </c>
      <c r="AQ560" s="1043" t="str">
        <f t="shared" si="215"/>
        <v>n/a</v>
      </c>
      <c r="AR560" s="1043" t="str">
        <f t="shared" si="216"/>
        <v>n/a</v>
      </c>
      <c r="AS560" s="1043" t="str">
        <f t="shared" si="217"/>
        <v>n/a</v>
      </c>
      <c r="AT560" s="1043" t="str">
        <f t="shared" si="218"/>
        <v>n/a</v>
      </c>
      <c r="AU560" s="1043" t="str">
        <f t="shared" si="219"/>
        <v>n/a</v>
      </c>
      <c r="AV560" s="1043" t="str">
        <f t="shared" si="220"/>
        <v>n/a</v>
      </c>
      <c r="AW560" s="1043" t="str">
        <f t="shared" si="221"/>
        <v>n/a</v>
      </c>
      <c r="AX560" s="1043" t="str">
        <f t="shared" si="222"/>
        <v>n/a</v>
      </c>
      <c r="AY560" s="1043">
        <f t="shared" si="223"/>
        <v>70.766848816029153</v>
      </c>
      <c r="AZ560" s="1043">
        <f t="shared" si="224"/>
        <v>44.243047266539229</v>
      </c>
    </row>
    <row r="561" spans="1:52" x14ac:dyDescent="0.2">
      <c r="A561" s="839" t="s">
        <v>4269</v>
      </c>
      <c r="B561" s="822" t="s">
        <v>3857</v>
      </c>
      <c r="C561" s="489">
        <v>0.20499999999999999</v>
      </c>
      <c r="D561" s="489">
        <v>0.2</v>
      </c>
      <c r="E561" s="489">
        <v>0.17</v>
      </c>
      <c r="F561" s="587">
        <v>0.13</v>
      </c>
      <c r="G561" s="587">
        <v>8.5000000000000006E-2</v>
      </c>
      <c r="H561" s="489">
        <v>7.7499999999999999E-2</v>
      </c>
      <c r="I561" s="489">
        <v>3.8699999999999998E-2</v>
      </c>
      <c r="J561" s="583">
        <v>0</v>
      </c>
      <c r="K561" s="583">
        <v>0</v>
      </c>
      <c r="L561" s="958"/>
      <c r="M561" s="583">
        <v>0</v>
      </c>
      <c r="N561" s="583">
        <v>0</v>
      </c>
      <c r="O561" s="958"/>
      <c r="P561" s="583">
        <v>0</v>
      </c>
      <c r="Q561" s="583">
        <v>0</v>
      </c>
      <c r="R561" s="583">
        <v>0</v>
      </c>
      <c r="S561" s="583">
        <v>0</v>
      </c>
      <c r="T561" s="583">
        <v>0</v>
      </c>
      <c r="U561" s="583">
        <v>0</v>
      </c>
      <c r="V561" s="583">
        <v>0</v>
      </c>
      <c r="W561" s="583">
        <v>0</v>
      </c>
      <c r="X561" s="583">
        <v>0</v>
      </c>
      <c r="Y561" s="583">
        <v>0</v>
      </c>
      <c r="Z561" s="583">
        <v>0</v>
      </c>
      <c r="AA561" s="583">
        <v>0</v>
      </c>
      <c r="AB561" s="584">
        <f t="shared" si="200"/>
        <v>0.90620000000000001</v>
      </c>
      <c r="AC561" s="1043">
        <f t="shared" si="201"/>
        <v>2.4999999999999911</v>
      </c>
      <c r="AD561" s="1043">
        <f t="shared" si="202"/>
        <v>17.647058823529417</v>
      </c>
      <c r="AE561" s="1043">
        <f t="shared" si="203"/>
        <v>30.76923076923077</v>
      </c>
      <c r="AF561" s="1043">
        <f t="shared" si="204"/>
        <v>52.941176470588225</v>
      </c>
      <c r="AG561" s="1043">
        <f t="shared" si="205"/>
        <v>9.6774193548387224</v>
      </c>
      <c r="AH561" s="1043">
        <f t="shared" si="206"/>
        <v>100.25839793281652</v>
      </c>
      <c r="AI561" s="1043" t="str">
        <f t="shared" si="207"/>
        <v>n/a</v>
      </c>
      <c r="AJ561" s="1043" t="str">
        <f t="shared" si="208"/>
        <v>n/a</v>
      </c>
      <c r="AK561" s="1043" t="str">
        <f t="shared" si="209"/>
        <v>n/a</v>
      </c>
      <c r="AL561" s="1043" t="str">
        <f t="shared" si="210"/>
        <v>n/a</v>
      </c>
      <c r="AM561" s="1043" t="str">
        <f t="shared" si="211"/>
        <v>n/a</v>
      </c>
      <c r="AN561" s="1043" t="str">
        <f t="shared" si="212"/>
        <v>n/a</v>
      </c>
      <c r="AO561" s="1043" t="str">
        <f t="shared" si="213"/>
        <v>n/a</v>
      </c>
      <c r="AP561" s="1043" t="str">
        <f t="shared" si="214"/>
        <v>n/a</v>
      </c>
      <c r="AQ561" s="1043" t="str">
        <f t="shared" si="215"/>
        <v>n/a</v>
      </c>
      <c r="AR561" s="1043" t="str">
        <f t="shared" si="216"/>
        <v>n/a</v>
      </c>
      <c r="AS561" s="1043" t="str">
        <f t="shared" si="217"/>
        <v>n/a</v>
      </c>
      <c r="AT561" s="1043" t="str">
        <f t="shared" si="218"/>
        <v>n/a</v>
      </c>
      <c r="AU561" s="1043" t="str">
        <f t="shared" si="219"/>
        <v>n/a</v>
      </c>
      <c r="AV561" s="1043" t="str">
        <f t="shared" si="220"/>
        <v>n/a</v>
      </c>
      <c r="AW561" s="1043" t="str">
        <f t="shared" si="221"/>
        <v>n/a</v>
      </c>
      <c r="AX561" s="1043" t="str">
        <f t="shared" si="222"/>
        <v>n/a</v>
      </c>
      <c r="AY561" s="1043">
        <f t="shared" si="223"/>
        <v>35.632213891833942</v>
      </c>
      <c r="AZ561" s="1043">
        <f t="shared" si="224"/>
        <v>36.317084722662472</v>
      </c>
    </row>
    <row r="562" spans="1:52" x14ac:dyDescent="0.2">
      <c r="A562" s="839" t="s">
        <v>2685</v>
      </c>
      <c r="B562" s="822" t="s">
        <v>2686</v>
      </c>
      <c r="C562" s="489">
        <v>3.4434</v>
      </c>
      <c r="D562" s="489">
        <v>3.1890999999999998</v>
      </c>
      <c r="E562" s="489">
        <v>3.07</v>
      </c>
      <c r="F562" s="587">
        <v>2.9415</v>
      </c>
      <c r="G562" s="587">
        <v>2.6806000000000001</v>
      </c>
      <c r="H562" s="489">
        <v>2.4308000000000001</v>
      </c>
      <c r="I562" s="539">
        <v>2.4301999999999997</v>
      </c>
      <c r="J562" s="489">
        <v>2.5745</v>
      </c>
      <c r="K562" s="489">
        <v>2.4809999999999999</v>
      </c>
      <c r="L562" s="541"/>
      <c r="M562" s="489">
        <v>2.2704</v>
      </c>
      <c r="N562" s="489">
        <v>2.1347</v>
      </c>
      <c r="P562" s="491">
        <v>1.9445000000000001</v>
      </c>
      <c r="Q562" s="539">
        <v>2</v>
      </c>
      <c r="R562" s="587">
        <v>2</v>
      </c>
      <c r="S562" s="587">
        <v>1.8199999999999998</v>
      </c>
      <c r="T562" s="587">
        <v>1.4275740099961554</v>
      </c>
      <c r="U562" s="587">
        <v>1.129373317954633</v>
      </c>
      <c r="V562" s="587">
        <v>0.9707804690503653</v>
      </c>
      <c r="W562" s="587">
        <v>0.82660515186466765</v>
      </c>
      <c r="X562" s="587">
        <v>0.73048827374086889</v>
      </c>
      <c r="Y562" s="587">
        <v>0.66320645905421005</v>
      </c>
      <c r="Z562" s="587">
        <v>0.54786620530565155</v>
      </c>
      <c r="AA562" s="587">
        <v>0.45174932718185301</v>
      </c>
      <c r="AB562" s="584">
        <f t="shared" si="200"/>
        <v>44.158343214148402</v>
      </c>
      <c r="AC562" s="1043">
        <f t="shared" si="201"/>
        <v>7.9740365620394549</v>
      </c>
      <c r="AD562" s="1043">
        <f t="shared" si="202"/>
        <v>3.879478827361571</v>
      </c>
      <c r="AE562" s="1043">
        <f t="shared" si="203"/>
        <v>4.3685194628590773</v>
      </c>
      <c r="AF562" s="1043">
        <f t="shared" si="204"/>
        <v>9.732895620383486</v>
      </c>
      <c r="AG562" s="1043">
        <f t="shared" si="205"/>
        <v>10.276452196807639</v>
      </c>
      <c r="AH562" s="1043">
        <f t="shared" si="206"/>
        <v>2.4689325981408494E-2</v>
      </c>
      <c r="AI562" s="1043">
        <f t="shared" si="207"/>
        <v>-5.6049718391920855</v>
      </c>
      <c r="AJ562" s="1043">
        <f t="shared" si="208"/>
        <v>3.7686416767432451</v>
      </c>
      <c r="AK562" s="1043">
        <f t="shared" si="209"/>
        <v>9.2758985200845689</v>
      </c>
      <c r="AL562" s="1043">
        <f t="shared" si="210"/>
        <v>6.3568651332740034</v>
      </c>
      <c r="AM562" s="1043">
        <f t="shared" si="211"/>
        <v>9.7814348161481046</v>
      </c>
      <c r="AN562" s="1043">
        <f t="shared" si="212"/>
        <v>-2.7749999999999941</v>
      </c>
      <c r="AO562" s="1043">
        <f t="shared" si="213"/>
        <v>0</v>
      </c>
      <c r="AP562" s="1043">
        <f t="shared" si="214"/>
        <v>9.8901098901098994</v>
      </c>
      <c r="AQ562" s="1043">
        <f t="shared" si="215"/>
        <v>27.489011936053753</v>
      </c>
      <c r="AR562" s="1043">
        <f t="shared" si="216"/>
        <v>26.404085106382968</v>
      </c>
      <c r="AS562" s="1043">
        <f t="shared" si="217"/>
        <v>16.336633663366349</v>
      </c>
      <c r="AT562" s="1043">
        <f t="shared" si="218"/>
        <v>17.441860465116264</v>
      </c>
      <c r="AU562" s="1043">
        <f t="shared" si="219"/>
        <v>13.157894736842145</v>
      </c>
      <c r="AV562" s="1043">
        <f t="shared" si="220"/>
        <v>10.144927536231862</v>
      </c>
      <c r="AW562" s="1043">
        <f t="shared" si="221"/>
        <v>21.052631578947413</v>
      </c>
      <c r="AX562" s="1043">
        <f t="shared" si="222"/>
        <v>21.276595744680861</v>
      </c>
      <c r="AY562" s="1043">
        <f t="shared" si="223"/>
        <v>10.011485952737363</v>
      </c>
      <c r="AZ562" s="1043">
        <f t="shared" si="224"/>
        <v>8.8966074593014408</v>
      </c>
    </row>
    <row r="563" spans="1:52" x14ac:dyDescent="0.2">
      <c r="A563" s="839" t="s">
        <v>4599</v>
      </c>
      <c r="B563" s="822" t="s">
        <v>4598</v>
      </c>
      <c r="C563" s="489">
        <v>0.44</v>
      </c>
      <c r="D563" s="489">
        <v>0.4</v>
      </c>
      <c r="E563" s="489">
        <v>0.36000000000000004</v>
      </c>
      <c r="F563" s="587">
        <v>0.22999999999999998</v>
      </c>
      <c r="G563" s="587">
        <v>0.2</v>
      </c>
      <c r="H563" s="489">
        <v>0.18750000000000003</v>
      </c>
      <c r="I563" s="539">
        <v>0.1</v>
      </c>
      <c r="J563" s="539">
        <v>0.1</v>
      </c>
      <c r="K563" s="539">
        <v>0.1</v>
      </c>
      <c r="L563" s="1051"/>
      <c r="M563" s="539">
        <v>0.1</v>
      </c>
      <c r="N563" s="489">
        <v>0.1</v>
      </c>
      <c r="O563" s="823"/>
      <c r="P563" s="539">
        <v>0</v>
      </c>
      <c r="Q563" s="539">
        <v>0.12</v>
      </c>
      <c r="R563" s="583">
        <v>0.48</v>
      </c>
      <c r="S563" s="583">
        <v>0.48</v>
      </c>
      <c r="T563" s="583">
        <v>0.48</v>
      </c>
      <c r="U563" s="587">
        <v>0.48</v>
      </c>
      <c r="V563" s="587">
        <v>0.42000000000000004</v>
      </c>
      <c r="W563" s="587">
        <v>0.1</v>
      </c>
      <c r="X563" s="499">
        <v>0</v>
      </c>
      <c r="Y563" s="499">
        <v>0</v>
      </c>
      <c r="Z563" s="499">
        <v>0</v>
      </c>
      <c r="AA563" s="499">
        <v>0</v>
      </c>
      <c r="AB563" s="584">
        <f t="shared" si="200"/>
        <v>4.8774999999999995</v>
      </c>
      <c r="AC563" s="1043">
        <f t="shared" si="201"/>
        <v>9.9999999999999858</v>
      </c>
      <c r="AD563" s="1043">
        <f t="shared" si="202"/>
        <v>11.111111111111093</v>
      </c>
      <c r="AE563" s="1043">
        <f t="shared" si="203"/>
        <v>56.52173913043481</v>
      </c>
      <c r="AF563" s="1043">
        <f t="shared" si="204"/>
        <v>14.999999999999991</v>
      </c>
      <c r="AG563" s="1043">
        <f t="shared" si="205"/>
        <v>6.6666666666666652</v>
      </c>
      <c r="AH563" s="1043">
        <f t="shared" si="206"/>
        <v>87.500000000000028</v>
      </c>
      <c r="AI563" s="1043">
        <f t="shared" si="207"/>
        <v>0</v>
      </c>
      <c r="AJ563" s="1043">
        <f t="shared" si="208"/>
        <v>0</v>
      </c>
      <c r="AK563" s="1043">
        <f t="shared" si="209"/>
        <v>0</v>
      </c>
      <c r="AL563" s="1043">
        <f t="shared" si="210"/>
        <v>0</v>
      </c>
      <c r="AM563" s="1043" t="str">
        <f t="shared" si="211"/>
        <v>n/a</v>
      </c>
      <c r="AN563" s="1043">
        <f t="shared" si="212"/>
        <v>-100</v>
      </c>
      <c r="AO563" s="1043">
        <f t="shared" si="213"/>
        <v>-75</v>
      </c>
      <c r="AP563" s="1043">
        <f t="shared" si="214"/>
        <v>0</v>
      </c>
      <c r="AQ563" s="1043">
        <f t="shared" si="215"/>
        <v>0</v>
      </c>
      <c r="AR563" s="1043">
        <f t="shared" si="216"/>
        <v>0</v>
      </c>
      <c r="AS563" s="1043">
        <f t="shared" si="217"/>
        <v>14.285714285714279</v>
      </c>
      <c r="AT563" s="1043">
        <f t="shared" si="218"/>
        <v>320</v>
      </c>
      <c r="AU563" s="1043" t="str">
        <f t="shared" si="219"/>
        <v>n/a</v>
      </c>
      <c r="AV563" s="1043" t="str">
        <f t="shared" si="220"/>
        <v>n/a</v>
      </c>
      <c r="AW563" s="1043" t="str">
        <f t="shared" si="221"/>
        <v>n/a</v>
      </c>
      <c r="AX563" s="1043" t="str">
        <f t="shared" si="222"/>
        <v>n/a</v>
      </c>
      <c r="AY563" s="1043">
        <f t="shared" si="223"/>
        <v>20.357954776113345</v>
      </c>
      <c r="AZ563" s="1043">
        <f t="shared" si="224"/>
        <v>87.509768160554216</v>
      </c>
    </row>
    <row r="564" spans="1:52" x14ac:dyDescent="0.2">
      <c r="A564" s="839" t="s">
        <v>5357</v>
      </c>
      <c r="B564" s="822" t="s">
        <v>5358</v>
      </c>
      <c r="C564" s="489">
        <v>0.66</v>
      </c>
      <c r="D564" s="489">
        <v>0.64</v>
      </c>
      <c r="E564" s="489">
        <v>0.6</v>
      </c>
      <c r="F564" s="587">
        <v>0.56000000000000005</v>
      </c>
      <c r="G564" s="499">
        <v>0.48</v>
      </c>
      <c r="H564" s="539">
        <v>0.48</v>
      </c>
      <c r="I564" s="539">
        <v>0.48</v>
      </c>
      <c r="J564" s="489">
        <v>0.48</v>
      </c>
      <c r="K564" s="489">
        <v>0.12</v>
      </c>
      <c r="M564" s="539">
        <v>0</v>
      </c>
      <c r="N564" s="539">
        <v>0</v>
      </c>
      <c r="O564" s="1035"/>
      <c r="P564" s="539">
        <v>0</v>
      </c>
      <c r="Q564" s="539">
        <v>0</v>
      </c>
      <c r="R564" s="499">
        <v>0</v>
      </c>
      <c r="S564" s="499">
        <v>0</v>
      </c>
      <c r="T564" s="499">
        <v>0</v>
      </c>
      <c r="U564" s="499">
        <v>0</v>
      </c>
      <c r="V564" s="499">
        <v>0</v>
      </c>
      <c r="W564" s="499">
        <v>0</v>
      </c>
      <c r="X564" s="499">
        <v>0</v>
      </c>
      <c r="Y564" s="499">
        <v>0</v>
      </c>
      <c r="Z564" s="499">
        <v>0</v>
      </c>
      <c r="AA564" s="499">
        <v>0</v>
      </c>
      <c r="AB564" s="584">
        <f t="shared" si="200"/>
        <v>4.5</v>
      </c>
      <c r="AC564" s="1043">
        <f t="shared" si="201"/>
        <v>3.125</v>
      </c>
      <c r="AD564" s="1043">
        <f t="shared" si="202"/>
        <v>6.6666666666666652</v>
      </c>
      <c r="AE564" s="1043">
        <f t="shared" si="203"/>
        <v>7.1428571428571397</v>
      </c>
      <c r="AF564" s="1043">
        <f t="shared" si="204"/>
        <v>16.666666666666675</v>
      </c>
      <c r="AG564" s="1043">
        <f t="shared" si="205"/>
        <v>0</v>
      </c>
      <c r="AH564" s="1043">
        <f t="shared" si="206"/>
        <v>0</v>
      </c>
      <c r="AI564" s="1043">
        <f t="shared" si="207"/>
        <v>0</v>
      </c>
      <c r="AJ564" s="1043">
        <f t="shared" si="208"/>
        <v>300</v>
      </c>
      <c r="AK564" s="1043" t="str">
        <f t="shared" si="209"/>
        <v>n/a</v>
      </c>
      <c r="AL564" s="1043" t="str">
        <f t="shared" si="210"/>
        <v>n/a</v>
      </c>
      <c r="AM564" s="1043" t="str">
        <f t="shared" si="211"/>
        <v>n/a</v>
      </c>
      <c r="AN564" s="1043" t="str">
        <f t="shared" si="212"/>
        <v>n/a</v>
      </c>
      <c r="AO564" s="1043" t="str">
        <f t="shared" si="213"/>
        <v>n/a</v>
      </c>
      <c r="AP564" s="1043" t="str">
        <f t="shared" si="214"/>
        <v>n/a</v>
      </c>
      <c r="AQ564" s="1043" t="str">
        <f t="shared" si="215"/>
        <v>n/a</v>
      </c>
      <c r="AR564" s="1043" t="str">
        <f t="shared" si="216"/>
        <v>n/a</v>
      </c>
      <c r="AS564" s="1043" t="str">
        <f t="shared" si="217"/>
        <v>n/a</v>
      </c>
      <c r="AT564" s="1043" t="str">
        <f t="shared" si="218"/>
        <v>n/a</v>
      </c>
      <c r="AU564" s="1043" t="str">
        <f t="shared" si="219"/>
        <v>n/a</v>
      </c>
      <c r="AV564" s="1043" t="str">
        <f t="shared" si="220"/>
        <v>n/a</v>
      </c>
      <c r="AW564" s="1043" t="str">
        <f t="shared" si="221"/>
        <v>n/a</v>
      </c>
      <c r="AX564" s="1043" t="str">
        <f t="shared" si="222"/>
        <v>n/a</v>
      </c>
      <c r="AY564" s="1043">
        <f t="shared" si="223"/>
        <v>41.70014880952381</v>
      </c>
      <c r="AZ564" s="1043">
        <f t="shared" si="224"/>
        <v>104.52053042994133</v>
      </c>
    </row>
    <row r="565" spans="1:52" x14ac:dyDescent="0.2">
      <c r="A565" s="839" t="s">
        <v>4510</v>
      </c>
      <c r="B565" s="822" t="s">
        <v>4502</v>
      </c>
      <c r="C565" s="489">
        <v>2.2599</v>
      </c>
      <c r="D565" s="489">
        <v>1.7337</v>
      </c>
      <c r="E565" s="489">
        <v>1.6742999999999999</v>
      </c>
      <c r="F565" s="587">
        <v>1.6546000000000001</v>
      </c>
      <c r="G565" s="587">
        <v>1.3721000000000001</v>
      </c>
      <c r="H565" s="489">
        <v>1.3051999999999999</v>
      </c>
      <c r="I565" s="539">
        <v>1.2214</v>
      </c>
      <c r="J565" s="1002">
        <v>1.3658999999999999</v>
      </c>
      <c r="K565" s="1002">
        <v>1.1107</v>
      </c>
      <c r="L565" s="1053"/>
      <c r="M565" s="1002">
        <v>0.94350000000000001</v>
      </c>
      <c r="N565" s="1002">
        <v>0.85</v>
      </c>
      <c r="O565" s="823"/>
      <c r="P565" s="539">
        <v>0.59730000000000005</v>
      </c>
      <c r="Q565" s="539">
        <v>0.68049999999999999</v>
      </c>
      <c r="R565" s="587">
        <v>0.77159999999999995</v>
      </c>
      <c r="S565" s="587">
        <v>0.61980000000000002</v>
      </c>
      <c r="T565" s="587">
        <v>0.46079999999999999</v>
      </c>
      <c r="U565" s="587">
        <v>0.34710000000000002</v>
      </c>
      <c r="V565" s="587">
        <v>0.23580000000000001</v>
      </c>
      <c r="W565" s="587">
        <v>0.1721</v>
      </c>
      <c r="X565" s="587">
        <v>0.13109999999999999</v>
      </c>
      <c r="Y565" s="587">
        <v>0.12889999999999999</v>
      </c>
      <c r="Z565" s="583">
        <v>0.11890000000000001</v>
      </c>
      <c r="AA565" s="587">
        <v>0.14180000000000001</v>
      </c>
      <c r="AB565" s="584">
        <f t="shared" si="200"/>
        <v>19.897000000000002</v>
      </c>
      <c r="AC565" s="1043">
        <f t="shared" si="201"/>
        <v>30.35127184634019</v>
      </c>
      <c r="AD565" s="1043">
        <f t="shared" si="202"/>
        <v>3.5477512990503612</v>
      </c>
      <c r="AE565" s="1043">
        <f t="shared" si="203"/>
        <v>1.1906200894475916</v>
      </c>
      <c r="AF565" s="1043">
        <f t="shared" si="204"/>
        <v>20.588878361635455</v>
      </c>
      <c r="AG565" s="1043">
        <f t="shared" si="205"/>
        <v>5.1256512411891109</v>
      </c>
      <c r="AH565" s="1043">
        <f t="shared" si="206"/>
        <v>6.8609792041919082</v>
      </c>
      <c r="AI565" s="1043">
        <f t="shared" si="207"/>
        <v>-10.579105351782703</v>
      </c>
      <c r="AJ565" s="1043">
        <f t="shared" si="208"/>
        <v>22.976501305483012</v>
      </c>
      <c r="AK565" s="1043">
        <f t="shared" si="209"/>
        <v>17.721250662427135</v>
      </c>
      <c r="AL565" s="1043">
        <f t="shared" si="210"/>
        <v>11.000000000000011</v>
      </c>
      <c r="AM565" s="1043">
        <f t="shared" si="211"/>
        <v>42.307048384396431</v>
      </c>
      <c r="AN565" s="1043">
        <f t="shared" si="212"/>
        <v>-12.226304188096982</v>
      </c>
      <c r="AO565" s="1043">
        <f t="shared" si="213"/>
        <v>-11.806635562467594</v>
      </c>
      <c r="AP565" s="1043">
        <f t="shared" si="214"/>
        <v>24.491771539206187</v>
      </c>
      <c r="AQ565" s="1043">
        <f t="shared" si="215"/>
        <v>34.50520833333335</v>
      </c>
      <c r="AR565" s="1043">
        <f t="shared" si="216"/>
        <v>32.757130509939493</v>
      </c>
      <c r="AS565" s="1043">
        <f t="shared" si="217"/>
        <v>47.20101781170483</v>
      </c>
      <c r="AT565" s="1043">
        <f t="shared" si="218"/>
        <v>37.013364323067989</v>
      </c>
      <c r="AU565" s="1043">
        <f t="shared" si="219"/>
        <v>31.273836765827625</v>
      </c>
      <c r="AV565" s="1043">
        <f t="shared" si="220"/>
        <v>1.706749418153608</v>
      </c>
      <c r="AW565" s="1043">
        <f t="shared" si="221"/>
        <v>8.4104289318755132</v>
      </c>
      <c r="AX565" s="1043">
        <f t="shared" si="222"/>
        <v>-16.149506346967556</v>
      </c>
      <c r="AY565" s="1043">
        <f t="shared" si="223"/>
        <v>14.921268571725228</v>
      </c>
      <c r="AZ565" s="1043">
        <f t="shared" si="224"/>
        <v>18.850087245192775</v>
      </c>
    </row>
    <row r="566" spans="1:52" x14ac:dyDescent="0.2">
      <c r="A566" s="829" t="s">
        <v>1573</v>
      </c>
      <c r="B566" s="822" t="s">
        <v>1574</v>
      </c>
      <c r="C566" s="489">
        <v>1.28</v>
      </c>
      <c r="D566" s="489">
        <v>1.2</v>
      </c>
      <c r="E566" s="489">
        <v>1.18</v>
      </c>
      <c r="F566" s="587">
        <v>1.1000000000000001</v>
      </c>
      <c r="G566" s="499">
        <v>1.04</v>
      </c>
      <c r="H566" s="489">
        <v>0.98</v>
      </c>
      <c r="I566" s="489">
        <v>0.9</v>
      </c>
      <c r="J566" s="489">
        <v>0.76</v>
      </c>
      <c r="K566" s="489">
        <v>0.64</v>
      </c>
      <c r="L566" s="958"/>
      <c r="M566" s="489">
        <v>0.48</v>
      </c>
      <c r="N566" s="489">
        <v>0.34</v>
      </c>
      <c r="O566" s="958"/>
      <c r="P566" s="583">
        <v>0.04</v>
      </c>
      <c r="Q566" s="583">
        <v>0.37</v>
      </c>
      <c r="R566" s="587">
        <v>0.96</v>
      </c>
      <c r="S566" s="587">
        <v>0.92</v>
      </c>
      <c r="T566" s="587">
        <v>0.88</v>
      </c>
      <c r="U566" s="587">
        <v>0.84</v>
      </c>
      <c r="V566" s="587">
        <v>0.78</v>
      </c>
      <c r="W566" s="587">
        <v>0.74</v>
      </c>
      <c r="X566" s="587">
        <v>0.69</v>
      </c>
      <c r="Y566" s="587">
        <v>0.60667000000000004</v>
      </c>
      <c r="Z566" s="587">
        <v>0.54</v>
      </c>
      <c r="AA566" s="587">
        <v>0.5</v>
      </c>
      <c r="AB566" s="584">
        <f t="shared" si="200"/>
        <v>17.766670000000001</v>
      </c>
      <c r="AC566" s="1043">
        <f t="shared" si="201"/>
        <v>6.6666666666666652</v>
      </c>
      <c r="AD566" s="1043">
        <f t="shared" si="202"/>
        <v>1.6949152542372836</v>
      </c>
      <c r="AE566" s="1043">
        <f t="shared" si="203"/>
        <v>7.2727272727272529</v>
      </c>
      <c r="AF566" s="1043">
        <f t="shared" si="204"/>
        <v>5.7692307692307709</v>
      </c>
      <c r="AG566" s="1043">
        <f t="shared" si="205"/>
        <v>6.1224489795918435</v>
      </c>
      <c r="AH566" s="1043">
        <f t="shared" si="206"/>
        <v>8.8888888888888786</v>
      </c>
      <c r="AI566" s="1043">
        <f t="shared" si="207"/>
        <v>18.421052631578938</v>
      </c>
      <c r="AJ566" s="1043">
        <f t="shared" si="208"/>
        <v>18.75</v>
      </c>
      <c r="AK566" s="1043">
        <f t="shared" si="209"/>
        <v>33.33333333333335</v>
      </c>
      <c r="AL566" s="1043">
        <f t="shared" si="210"/>
        <v>41.176470588235283</v>
      </c>
      <c r="AM566" s="1043">
        <f t="shared" si="211"/>
        <v>750</v>
      </c>
      <c r="AN566" s="1043">
        <f t="shared" si="212"/>
        <v>-89.189189189189193</v>
      </c>
      <c r="AO566" s="1043">
        <f t="shared" si="213"/>
        <v>-61.458333333333329</v>
      </c>
      <c r="AP566" s="1043">
        <f t="shared" si="214"/>
        <v>4.3478260869565188</v>
      </c>
      <c r="AQ566" s="1043">
        <f t="shared" si="215"/>
        <v>4.5454545454545414</v>
      </c>
      <c r="AR566" s="1043">
        <f t="shared" si="216"/>
        <v>4.7619047619047672</v>
      </c>
      <c r="AS566" s="1043">
        <f t="shared" si="217"/>
        <v>7.6923076923076872</v>
      </c>
      <c r="AT566" s="1043">
        <f t="shared" si="218"/>
        <v>5.4054054054054168</v>
      </c>
      <c r="AU566" s="1043">
        <f t="shared" si="219"/>
        <v>7.2463768115942129</v>
      </c>
      <c r="AV566" s="1043">
        <f t="shared" si="220"/>
        <v>13.735638815171324</v>
      </c>
      <c r="AW566" s="1043">
        <f t="shared" si="221"/>
        <v>12.346296296296288</v>
      </c>
      <c r="AX566" s="1043">
        <f t="shared" si="222"/>
        <v>8.0000000000000071</v>
      </c>
      <c r="AY566" s="1043">
        <f t="shared" si="223"/>
        <v>37.069519194411754</v>
      </c>
      <c r="AZ566" s="1043">
        <f t="shared" si="224"/>
        <v>161.59271184083721</v>
      </c>
    </row>
    <row r="567" spans="1:52" x14ac:dyDescent="0.2">
      <c r="A567" s="829" t="s">
        <v>1575</v>
      </c>
      <c r="B567" s="822" t="s">
        <v>1576</v>
      </c>
      <c r="C567" s="489">
        <v>0.44</v>
      </c>
      <c r="D567" s="489">
        <v>0.4</v>
      </c>
      <c r="E567" s="489">
        <v>0.36</v>
      </c>
      <c r="F567" s="587">
        <v>0.32</v>
      </c>
      <c r="G567" s="587">
        <v>0.28000000000000003</v>
      </c>
      <c r="H567" s="489">
        <v>0.24</v>
      </c>
      <c r="I567" s="489">
        <v>0.2</v>
      </c>
      <c r="J567" s="489">
        <v>0.16</v>
      </c>
      <c r="K567" s="489">
        <v>0.12</v>
      </c>
      <c r="L567" s="958"/>
      <c r="M567" s="491">
        <v>0</v>
      </c>
      <c r="N567" s="491">
        <v>0</v>
      </c>
      <c r="O567" s="958"/>
      <c r="P567" s="583">
        <v>0</v>
      </c>
      <c r="Q567" s="583">
        <v>0.36</v>
      </c>
      <c r="R567" s="587">
        <v>0.34</v>
      </c>
      <c r="S567" s="587">
        <v>0.26</v>
      </c>
      <c r="T567" s="587">
        <v>0.21</v>
      </c>
      <c r="U567" s="587">
        <v>0.2</v>
      </c>
      <c r="V567" s="583">
        <v>0</v>
      </c>
      <c r="W567" s="583">
        <v>0</v>
      </c>
      <c r="X567" s="583">
        <v>0.26</v>
      </c>
      <c r="Y567" s="587">
        <v>0.49</v>
      </c>
      <c r="Z567" s="587">
        <v>0.44</v>
      </c>
      <c r="AA567" s="587">
        <v>0.4</v>
      </c>
      <c r="AB567" s="584">
        <f t="shared" si="200"/>
        <v>5.4800000000000013</v>
      </c>
      <c r="AC567" s="1043">
        <f t="shared" si="201"/>
        <v>9.9999999999999858</v>
      </c>
      <c r="AD567" s="1043">
        <f t="shared" si="202"/>
        <v>11.111111111111116</v>
      </c>
      <c r="AE567" s="1043">
        <f t="shared" si="203"/>
        <v>12.5</v>
      </c>
      <c r="AF567" s="1043">
        <f t="shared" si="204"/>
        <v>14.285714285714279</v>
      </c>
      <c r="AG567" s="1043">
        <f t="shared" si="205"/>
        <v>16.666666666666675</v>
      </c>
      <c r="AH567" s="1043">
        <f t="shared" si="206"/>
        <v>19.999999999999996</v>
      </c>
      <c r="AI567" s="1043">
        <f t="shared" si="207"/>
        <v>25</v>
      </c>
      <c r="AJ567" s="1043">
        <f t="shared" si="208"/>
        <v>33.33333333333335</v>
      </c>
      <c r="AK567" s="1043" t="str">
        <f t="shared" si="209"/>
        <v>n/a</v>
      </c>
      <c r="AL567" s="1043" t="str">
        <f t="shared" si="210"/>
        <v>n/a</v>
      </c>
      <c r="AM567" s="1043" t="str">
        <f t="shared" si="211"/>
        <v>n/a</v>
      </c>
      <c r="AN567" s="1043">
        <f t="shared" si="212"/>
        <v>-100</v>
      </c>
      <c r="AO567" s="1043">
        <f t="shared" si="213"/>
        <v>5.8823529411764497</v>
      </c>
      <c r="AP567" s="1043">
        <f t="shared" si="214"/>
        <v>30.76923076923077</v>
      </c>
      <c r="AQ567" s="1043">
        <f t="shared" si="215"/>
        <v>23.809523809523814</v>
      </c>
      <c r="AR567" s="1043">
        <f t="shared" si="216"/>
        <v>4.9999999999999822</v>
      </c>
      <c r="AS567" s="1043" t="str">
        <f t="shared" si="217"/>
        <v>n/a</v>
      </c>
      <c r="AT567" s="1043" t="str">
        <f t="shared" si="218"/>
        <v>n/a</v>
      </c>
      <c r="AU567" s="1043">
        <f t="shared" si="219"/>
        <v>-100</v>
      </c>
      <c r="AV567" s="1043">
        <f t="shared" si="220"/>
        <v>-46.938775510204081</v>
      </c>
      <c r="AW567" s="1043">
        <f t="shared" si="221"/>
        <v>11.363636363636353</v>
      </c>
      <c r="AX567" s="1043">
        <f t="shared" si="222"/>
        <v>9.9999999999999858</v>
      </c>
      <c r="AY567" s="1043">
        <f t="shared" si="223"/>
        <v>-1.0127768370477255</v>
      </c>
      <c r="AZ567" s="1043">
        <f t="shared" si="224"/>
        <v>41.068435312361927</v>
      </c>
    </row>
    <row r="568" spans="1:52" x14ac:dyDescent="0.2">
      <c r="A568" s="822" t="s">
        <v>778</v>
      </c>
      <c r="B568" s="822" t="s">
        <v>779</v>
      </c>
      <c r="C568" s="489">
        <v>1.31</v>
      </c>
      <c r="D568" s="489">
        <v>1.25</v>
      </c>
      <c r="E568" s="489">
        <v>1.23</v>
      </c>
      <c r="F568" s="587">
        <v>1.2</v>
      </c>
      <c r="G568" s="587">
        <v>1.0770740000000001</v>
      </c>
      <c r="H568" s="489">
        <v>0.91475024390243909</v>
      </c>
      <c r="I568" s="489">
        <v>0.83579448039378368</v>
      </c>
      <c r="J568" s="489">
        <v>0.76101985509651016</v>
      </c>
      <c r="K568" s="489">
        <v>0.67825999931525072</v>
      </c>
      <c r="L568" s="958"/>
      <c r="M568" s="489">
        <v>0.61915384297995879</v>
      </c>
      <c r="N568" s="489">
        <v>0.52885722989304484</v>
      </c>
      <c r="O568" s="958"/>
      <c r="P568" s="587">
        <v>0.48920698379088012</v>
      </c>
      <c r="Q568" s="587">
        <v>0.376998392594875</v>
      </c>
      <c r="R568" s="587">
        <v>0.33309417272061559</v>
      </c>
      <c r="S568" s="587">
        <v>0.29223997177729194</v>
      </c>
      <c r="T568" s="587">
        <v>0.2604555639706983</v>
      </c>
      <c r="U568" s="587">
        <v>0.25106471620965914</v>
      </c>
      <c r="V568" s="587">
        <v>0.21221710666826687</v>
      </c>
      <c r="W568" s="587">
        <v>0.17987085326913244</v>
      </c>
      <c r="X568" s="587">
        <v>0.13323766908824627</v>
      </c>
      <c r="Y568" s="587">
        <v>0.11333228238108656</v>
      </c>
      <c r="Z568" s="587">
        <v>8.5561057378355704E-2</v>
      </c>
      <c r="AA568" s="587">
        <v>8.1547874574492876E-2</v>
      </c>
      <c r="AB568" s="584">
        <f t="shared" si="200"/>
        <v>13.213736296004587</v>
      </c>
      <c r="AC568" s="1043">
        <f t="shared" si="201"/>
        <v>4.8000000000000043</v>
      </c>
      <c r="AD568" s="1043">
        <f t="shared" si="202"/>
        <v>1.6260162601626105</v>
      </c>
      <c r="AE568" s="1043">
        <f t="shared" si="203"/>
        <v>2.5000000000000133</v>
      </c>
      <c r="AF568" s="1043">
        <f t="shared" si="204"/>
        <v>11.412957698356841</v>
      </c>
      <c r="AG568" s="1043">
        <f t="shared" si="205"/>
        <v>17.745144882942853</v>
      </c>
      <c r="AH568" s="1043">
        <f t="shared" si="206"/>
        <v>9.4467916887241756</v>
      </c>
      <c r="AI568" s="1043">
        <f t="shared" si="207"/>
        <v>9.8255813953488591</v>
      </c>
      <c r="AJ568" s="1043">
        <f t="shared" si="208"/>
        <v>12.20178926441351</v>
      </c>
      <c r="AK568" s="1043">
        <f t="shared" si="209"/>
        <v>9.5462794918330438</v>
      </c>
      <c r="AL568" s="1043">
        <f t="shared" si="210"/>
        <v>17.073911063894375</v>
      </c>
      <c r="AM568" s="1043">
        <f t="shared" si="211"/>
        <v>8.1050041017227024</v>
      </c>
      <c r="AN568" s="1043">
        <f t="shared" si="212"/>
        <v>29.763678944006866</v>
      </c>
      <c r="AO568" s="1043">
        <f t="shared" si="213"/>
        <v>13.180722891566244</v>
      </c>
      <c r="AP568" s="1043">
        <f t="shared" si="214"/>
        <v>13.979675913210631</v>
      </c>
      <c r="AQ568" s="1043">
        <f t="shared" si="215"/>
        <v>12.20338983050846</v>
      </c>
      <c r="AR568" s="1043">
        <f t="shared" si="216"/>
        <v>3.7404092071611661</v>
      </c>
      <c r="AS568" s="1043">
        <f t="shared" si="217"/>
        <v>18.305597579425115</v>
      </c>
      <c r="AT568" s="1043">
        <f t="shared" si="218"/>
        <v>17.98304328424809</v>
      </c>
      <c r="AU568" s="1043">
        <f t="shared" si="219"/>
        <v>34.999999999999964</v>
      </c>
      <c r="AV568" s="1043">
        <f t="shared" si="220"/>
        <v>17.563739376770581</v>
      </c>
      <c r="AW568" s="1043">
        <f t="shared" si="221"/>
        <v>32.45778611632273</v>
      </c>
      <c r="AX568" s="1043">
        <f t="shared" si="222"/>
        <v>4.9212598425196763</v>
      </c>
      <c r="AY568" s="1043">
        <f t="shared" si="223"/>
        <v>13.790126310597204</v>
      </c>
      <c r="AZ568" s="1043">
        <f t="shared" si="224"/>
        <v>9.1652827254314229</v>
      </c>
    </row>
    <row r="569" spans="1:52" x14ac:dyDescent="0.2">
      <c r="A569" s="822" t="s">
        <v>1633</v>
      </c>
      <c r="B569" s="822" t="s">
        <v>1634</v>
      </c>
      <c r="C569" s="489">
        <v>1.84</v>
      </c>
      <c r="D569" s="489">
        <v>1.68</v>
      </c>
      <c r="E569" s="489">
        <v>1.49</v>
      </c>
      <c r="F569" s="587">
        <v>1.32</v>
      </c>
      <c r="G569" s="587">
        <v>1.05</v>
      </c>
      <c r="H569" s="489">
        <v>0.85</v>
      </c>
      <c r="I569" s="489">
        <v>0.68</v>
      </c>
      <c r="J569" s="489">
        <v>0.55000000000000004</v>
      </c>
      <c r="K569" s="489">
        <v>0.44500000000000001</v>
      </c>
      <c r="L569" s="958"/>
      <c r="M569" s="489">
        <v>0.36</v>
      </c>
      <c r="N569" s="489">
        <v>0.28000000000000003</v>
      </c>
      <c r="O569" s="958"/>
      <c r="P569" s="587">
        <v>0.18</v>
      </c>
      <c r="Q569" s="583">
        <v>0</v>
      </c>
      <c r="R569" s="583">
        <v>0</v>
      </c>
      <c r="S569" s="583">
        <v>0</v>
      </c>
      <c r="T569" s="583">
        <v>0</v>
      </c>
      <c r="U569" s="583">
        <v>0</v>
      </c>
      <c r="V569" s="583">
        <v>0</v>
      </c>
      <c r="W569" s="583">
        <v>0</v>
      </c>
      <c r="X569" s="583">
        <v>0</v>
      </c>
      <c r="Y569" s="583">
        <v>0</v>
      </c>
      <c r="Z569" s="583">
        <v>0</v>
      </c>
      <c r="AA569" s="583">
        <v>0</v>
      </c>
      <c r="AB569" s="584">
        <f t="shared" si="200"/>
        <v>10.725</v>
      </c>
      <c r="AC569" s="1043">
        <f t="shared" si="201"/>
        <v>9.5238095238095344</v>
      </c>
      <c r="AD569" s="1043">
        <f t="shared" si="202"/>
        <v>12.751677852348987</v>
      </c>
      <c r="AE569" s="1043">
        <f t="shared" si="203"/>
        <v>12.878787878787868</v>
      </c>
      <c r="AF569" s="1043">
        <f t="shared" si="204"/>
        <v>25.714285714285712</v>
      </c>
      <c r="AG569" s="1043">
        <f t="shared" si="205"/>
        <v>23.529411764705888</v>
      </c>
      <c r="AH569" s="1043">
        <f t="shared" si="206"/>
        <v>24.999999999999979</v>
      </c>
      <c r="AI569" s="1043">
        <f t="shared" si="207"/>
        <v>23.636363636363633</v>
      </c>
      <c r="AJ569" s="1043">
        <f t="shared" si="208"/>
        <v>23.59550561797754</v>
      </c>
      <c r="AK569" s="1043">
        <f t="shared" si="209"/>
        <v>23.611111111111114</v>
      </c>
      <c r="AL569" s="1043">
        <f t="shared" si="210"/>
        <v>28.571428571428559</v>
      </c>
      <c r="AM569" s="1043">
        <f t="shared" si="211"/>
        <v>55.555555555555578</v>
      </c>
      <c r="AN569" s="1043" t="str">
        <f t="shared" si="212"/>
        <v>n/a</v>
      </c>
      <c r="AO569" s="1043" t="str">
        <f t="shared" si="213"/>
        <v>n/a</v>
      </c>
      <c r="AP569" s="1043" t="str">
        <f t="shared" si="214"/>
        <v>n/a</v>
      </c>
      <c r="AQ569" s="1043" t="str">
        <f t="shared" si="215"/>
        <v>n/a</v>
      </c>
      <c r="AR569" s="1043" t="str">
        <f t="shared" si="216"/>
        <v>n/a</v>
      </c>
      <c r="AS569" s="1043" t="str">
        <f t="shared" si="217"/>
        <v>n/a</v>
      </c>
      <c r="AT569" s="1043" t="str">
        <f t="shared" si="218"/>
        <v>n/a</v>
      </c>
      <c r="AU569" s="1043" t="str">
        <f t="shared" si="219"/>
        <v>n/a</v>
      </c>
      <c r="AV569" s="1043" t="str">
        <f t="shared" si="220"/>
        <v>n/a</v>
      </c>
      <c r="AW569" s="1043" t="str">
        <f t="shared" si="221"/>
        <v>n/a</v>
      </c>
      <c r="AX569" s="1043" t="str">
        <f t="shared" si="222"/>
        <v>n/a</v>
      </c>
      <c r="AY569" s="1043">
        <f t="shared" si="223"/>
        <v>24.033448838761309</v>
      </c>
      <c r="AZ569" s="1043">
        <f t="shared" si="224"/>
        <v>12.169684670898814</v>
      </c>
    </row>
    <row r="570" spans="1:52" x14ac:dyDescent="0.2">
      <c r="A570" s="829" t="s">
        <v>1585</v>
      </c>
      <c r="B570" s="822" t="s">
        <v>1586</v>
      </c>
      <c r="C570" s="489">
        <v>0.88</v>
      </c>
      <c r="D570" s="489">
        <v>0.78</v>
      </c>
      <c r="E570" s="489">
        <v>0.72</v>
      </c>
      <c r="F570" s="587">
        <v>0.68</v>
      </c>
      <c r="G570" s="587">
        <v>0.57999999999999996</v>
      </c>
      <c r="H570" s="489">
        <v>0.51</v>
      </c>
      <c r="I570" s="489">
        <v>0.44</v>
      </c>
      <c r="J570" s="489">
        <v>0.34</v>
      </c>
      <c r="K570" s="489">
        <v>0.27</v>
      </c>
      <c r="L570" s="958"/>
      <c r="M570" s="489">
        <v>0.22</v>
      </c>
      <c r="N570" s="489">
        <v>0.19</v>
      </c>
      <c r="O570" s="958"/>
      <c r="P570" s="583">
        <v>0.16</v>
      </c>
      <c r="Q570" s="583">
        <v>0.16</v>
      </c>
      <c r="R570" s="587">
        <v>0.16</v>
      </c>
      <c r="S570" s="587">
        <v>0.12</v>
      </c>
      <c r="T570" s="587">
        <v>0.1</v>
      </c>
      <c r="U570" s="587">
        <v>7.4999999999999997E-2</v>
      </c>
      <c r="V570" s="583">
        <v>0</v>
      </c>
      <c r="W570" s="583">
        <v>0</v>
      </c>
      <c r="X570" s="583">
        <v>0</v>
      </c>
      <c r="Y570" s="583">
        <v>0</v>
      </c>
      <c r="Z570" s="583">
        <v>0</v>
      </c>
      <c r="AA570" s="587">
        <v>0.36</v>
      </c>
      <c r="AB570" s="584">
        <f t="shared" si="200"/>
        <v>6.7450000000000019</v>
      </c>
      <c r="AC570" s="1043">
        <f t="shared" si="201"/>
        <v>12.820512820512819</v>
      </c>
      <c r="AD570" s="1043">
        <f t="shared" si="202"/>
        <v>8.3333333333333481</v>
      </c>
      <c r="AE570" s="1043">
        <f t="shared" si="203"/>
        <v>5.8823529411764497</v>
      </c>
      <c r="AF570" s="1043">
        <f t="shared" si="204"/>
        <v>17.24137931034484</v>
      </c>
      <c r="AG570" s="1043">
        <f t="shared" si="205"/>
        <v>13.725490196078427</v>
      </c>
      <c r="AH570" s="1043">
        <f t="shared" si="206"/>
        <v>15.909090909090917</v>
      </c>
      <c r="AI570" s="1043">
        <f t="shared" si="207"/>
        <v>29.411764705882337</v>
      </c>
      <c r="AJ570" s="1043">
        <f t="shared" si="208"/>
        <v>25.925925925925931</v>
      </c>
      <c r="AK570" s="1043">
        <f t="shared" si="209"/>
        <v>22.72727272727273</v>
      </c>
      <c r="AL570" s="1043">
        <f t="shared" si="210"/>
        <v>15.789473684210531</v>
      </c>
      <c r="AM570" s="1043">
        <f t="shared" si="211"/>
        <v>18.75</v>
      </c>
      <c r="AN570" s="1043">
        <f t="shared" si="212"/>
        <v>0</v>
      </c>
      <c r="AO570" s="1043">
        <f t="shared" si="213"/>
        <v>0</v>
      </c>
      <c r="AP570" s="1043">
        <f t="shared" si="214"/>
        <v>33.33333333333335</v>
      </c>
      <c r="AQ570" s="1043">
        <f t="shared" si="215"/>
        <v>19.999999999999996</v>
      </c>
      <c r="AR570" s="1043">
        <f t="shared" si="216"/>
        <v>33.33333333333335</v>
      </c>
      <c r="AS570" s="1043" t="str">
        <f t="shared" si="217"/>
        <v>n/a</v>
      </c>
      <c r="AT570" s="1043" t="str">
        <f t="shared" si="218"/>
        <v>n/a</v>
      </c>
      <c r="AU570" s="1043" t="str">
        <f t="shared" si="219"/>
        <v>n/a</v>
      </c>
      <c r="AV570" s="1043" t="str">
        <f t="shared" si="220"/>
        <v>n/a</v>
      </c>
      <c r="AW570" s="1043" t="str">
        <f t="shared" si="221"/>
        <v>n/a</v>
      </c>
      <c r="AX570" s="1043">
        <f t="shared" si="222"/>
        <v>-100</v>
      </c>
      <c r="AY570" s="1043">
        <f t="shared" si="223"/>
        <v>10.187250777676176</v>
      </c>
      <c r="AZ570" s="1043">
        <f t="shared" si="224"/>
        <v>30.124461423736722</v>
      </c>
    </row>
    <row r="571" spans="1:52" x14ac:dyDescent="0.2">
      <c r="A571" s="822" t="s">
        <v>340</v>
      </c>
      <c r="B571" s="822" t="s">
        <v>341</v>
      </c>
      <c r="C571" s="489">
        <v>1.25</v>
      </c>
      <c r="D571" s="489">
        <v>1.1299999999999999</v>
      </c>
      <c r="E571" s="489">
        <v>1.0249999999999999</v>
      </c>
      <c r="F571" s="587">
        <v>0.92500000000000004</v>
      </c>
      <c r="G571" s="587">
        <v>0.84</v>
      </c>
      <c r="H571" s="489">
        <v>0.78500000000000003</v>
      </c>
      <c r="I571" s="489">
        <v>0.73</v>
      </c>
      <c r="J571" s="489">
        <v>0.69</v>
      </c>
      <c r="K571" s="489">
        <v>0.65</v>
      </c>
      <c r="L571" s="958"/>
      <c r="M571" s="489">
        <v>0.57999999999999996</v>
      </c>
      <c r="N571" s="489">
        <v>0.53</v>
      </c>
      <c r="O571" s="958"/>
      <c r="P571" s="587">
        <v>0.49</v>
      </c>
      <c r="Q571" s="587">
        <v>0.45</v>
      </c>
      <c r="R571" s="587">
        <v>0.42499999999999999</v>
      </c>
      <c r="S571" s="587">
        <v>0.41249999999999998</v>
      </c>
      <c r="T571" s="587">
        <v>0.40250000000000002</v>
      </c>
      <c r="U571" s="587">
        <v>0.39250000000000002</v>
      </c>
      <c r="V571" s="587">
        <v>0.38624999999999998</v>
      </c>
      <c r="W571" s="587">
        <v>0.38124999999999998</v>
      </c>
      <c r="X571" s="587">
        <v>0.36875000000000002</v>
      </c>
      <c r="Y571" s="587">
        <v>0.35375000000000001</v>
      </c>
      <c r="Z571" s="587">
        <v>0.32624999999999998</v>
      </c>
      <c r="AA571" s="587">
        <v>0.30625000000000002</v>
      </c>
      <c r="AB571" s="584">
        <f t="shared" si="200"/>
        <v>13.83</v>
      </c>
      <c r="AC571" s="1043">
        <f t="shared" si="201"/>
        <v>10.619469026548689</v>
      </c>
      <c r="AD571" s="1043">
        <f t="shared" si="202"/>
        <v>10.243902439024399</v>
      </c>
      <c r="AE571" s="1043">
        <f t="shared" si="203"/>
        <v>10.810810810810789</v>
      </c>
      <c r="AF571" s="1043">
        <f t="shared" si="204"/>
        <v>10.119047619047628</v>
      </c>
      <c r="AG571" s="1043">
        <f t="shared" si="205"/>
        <v>7.0063694267515908</v>
      </c>
      <c r="AH571" s="1043">
        <f t="shared" si="206"/>
        <v>7.5342465753424737</v>
      </c>
      <c r="AI571" s="1043">
        <f t="shared" si="207"/>
        <v>5.7971014492753659</v>
      </c>
      <c r="AJ571" s="1043">
        <f t="shared" si="208"/>
        <v>6.153846153846132</v>
      </c>
      <c r="AK571" s="1043">
        <f t="shared" si="209"/>
        <v>12.068965517241391</v>
      </c>
      <c r="AL571" s="1043">
        <f t="shared" si="210"/>
        <v>9.4339622641509422</v>
      </c>
      <c r="AM571" s="1043">
        <f t="shared" si="211"/>
        <v>8.163265306122458</v>
      </c>
      <c r="AN571" s="1043">
        <f t="shared" si="212"/>
        <v>8.8888888888888786</v>
      </c>
      <c r="AO571" s="1043">
        <f t="shared" si="213"/>
        <v>5.8823529411764719</v>
      </c>
      <c r="AP571" s="1043">
        <f t="shared" si="214"/>
        <v>3.0303030303030276</v>
      </c>
      <c r="AQ571" s="1043">
        <f t="shared" si="215"/>
        <v>2.4844720496894235</v>
      </c>
      <c r="AR571" s="1043">
        <f t="shared" si="216"/>
        <v>2.5477707006369421</v>
      </c>
      <c r="AS571" s="1043">
        <f t="shared" si="217"/>
        <v>1.6181229773462924</v>
      </c>
      <c r="AT571" s="1043">
        <f t="shared" si="218"/>
        <v>1.3114754098360715</v>
      </c>
      <c r="AU571" s="1043">
        <f t="shared" si="219"/>
        <v>3.3898305084745672</v>
      </c>
      <c r="AV571" s="1043">
        <f t="shared" si="220"/>
        <v>4.2402826855123754</v>
      </c>
      <c r="AW571" s="1043">
        <f t="shared" si="221"/>
        <v>8.4291187739463638</v>
      </c>
      <c r="AX571" s="1043">
        <f t="shared" si="222"/>
        <v>6.5306122448979487</v>
      </c>
      <c r="AY571" s="1043">
        <f t="shared" si="223"/>
        <v>6.6501916726759189</v>
      </c>
      <c r="AZ571" s="1043">
        <f t="shared" si="224"/>
        <v>3.2778198902332516</v>
      </c>
    </row>
    <row r="572" spans="1:52" x14ac:dyDescent="0.2">
      <c r="A572" s="829" t="s">
        <v>1589</v>
      </c>
      <c r="B572" s="822" t="s">
        <v>1590</v>
      </c>
      <c r="C572" s="489">
        <v>0.255</v>
      </c>
      <c r="D572" s="489">
        <v>0.17499999999999999</v>
      </c>
      <c r="E572" s="489">
        <v>0.16500000000000001</v>
      </c>
      <c r="F572" s="587">
        <v>0.155</v>
      </c>
      <c r="G572" s="587">
        <v>0.14500000000000002</v>
      </c>
      <c r="H572" s="489">
        <v>0.13500000000000001</v>
      </c>
      <c r="I572" s="489">
        <v>0.125</v>
      </c>
      <c r="J572" s="491">
        <v>0.12</v>
      </c>
      <c r="K572" s="489">
        <v>0.115</v>
      </c>
      <c r="L572" s="958">
        <v>0</v>
      </c>
      <c r="M572" s="489">
        <v>0.06</v>
      </c>
      <c r="N572" s="491">
        <v>0</v>
      </c>
      <c r="O572" s="958">
        <v>0</v>
      </c>
      <c r="P572" s="583">
        <v>0</v>
      </c>
      <c r="Q572" s="583">
        <v>0</v>
      </c>
      <c r="R572" s="583">
        <v>0</v>
      </c>
      <c r="S572" s="583">
        <v>0</v>
      </c>
      <c r="T572" s="583">
        <v>0</v>
      </c>
      <c r="U572" s="583">
        <v>0</v>
      </c>
      <c r="V572" s="583">
        <v>0</v>
      </c>
      <c r="W572" s="583">
        <v>0</v>
      </c>
      <c r="X572" s="583">
        <v>0</v>
      </c>
      <c r="Y572" s="583">
        <v>0</v>
      </c>
      <c r="Z572" s="583">
        <v>0</v>
      </c>
      <c r="AA572" s="583">
        <v>0</v>
      </c>
      <c r="AB572" s="584">
        <f t="shared" si="200"/>
        <v>1.45</v>
      </c>
      <c r="AC572" s="1043">
        <f t="shared" si="201"/>
        <v>45.71428571428573</v>
      </c>
      <c r="AD572" s="1043">
        <f t="shared" si="202"/>
        <v>6.0606060606060552</v>
      </c>
      <c r="AE572" s="1043">
        <f t="shared" si="203"/>
        <v>6.4516129032258229</v>
      </c>
      <c r="AF572" s="1043">
        <f t="shared" si="204"/>
        <v>6.8965517241379226</v>
      </c>
      <c r="AG572" s="1043">
        <f t="shared" si="205"/>
        <v>7.4074074074074181</v>
      </c>
      <c r="AH572" s="1043">
        <f t="shared" si="206"/>
        <v>8.0000000000000071</v>
      </c>
      <c r="AI572" s="1043">
        <f t="shared" si="207"/>
        <v>4.1666666666666741</v>
      </c>
      <c r="AJ572" s="1043">
        <f t="shared" si="208"/>
        <v>4.3478260869565188</v>
      </c>
      <c r="AK572" s="1043">
        <f t="shared" si="209"/>
        <v>91.666666666666671</v>
      </c>
      <c r="AL572" s="1043" t="str">
        <f t="shared" si="210"/>
        <v>n/a</v>
      </c>
      <c r="AM572" s="1043" t="str">
        <f t="shared" si="211"/>
        <v>n/a</v>
      </c>
      <c r="AN572" s="1043" t="str">
        <f t="shared" si="212"/>
        <v>n/a</v>
      </c>
      <c r="AO572" s="1043" t="str">
        <f t="shared" si="213"/>
        <v>n/a</v>
      </c>
      <c r="AP572" s="1043" t="str">
        <f t="shared" si="214"/>
        <v>n/a</v>
      </c>
      <c r="AQ572" s="1043" t="str">
        <f t="shared" si="215"/>
        <v>n/a</v>
      </c>
      <c r="AR572" s="1043" t="str">
        <f t="shared" si="216"/>
        <v>n/a</v>
      </c>
      <c r="AS572" s="1043" t="str">
        <f t="shared" si="217"/>
        <v>n/a</v>
      </c>
      <c r="AT572" s="1043" t="str">
        <f t="shared" si="218"/>
        <v>n/a</v>
      </c>
      <c r="AU572" s="1043" t="str">
        <f t="shared" si="219"/>
        <v>n/a</v>
      </c>
      <c r="AV572" s="1043" t="str">
        <f t="shared" si="220"/>
        <v>n/a</v>
      </c>
      <c r="AW572" s="1043" t="str">
        <f t="shared" si="221"/>
        <v>n/a</v>
      </c>
      <c r="AX572" s="1043" t="str">
        <f t="shared" si="222"/>
        <v>n/a</v>
      </c>
      <c r="AY572" s="1043">
        <f t="shared" si="223"/>
        <v>20.079069247772534</v>
      </c>
      <c r="AZ572" s="1043">
        <f t="shared" si="224"/>
        <v>29.885413597784211</v>
      </c>
    </row>
    <row r="573" spans="1:52" x14ac:dyDescent="0.2">
      <c r="A573" s="829" t="s">
        <v>328</v>
      </c>
      <c r="B573" s="822" t="s">
        <v>329</v>
      </c>
      <c r="C573" s="489">
        <v>0.74</v>
      </c>
      <c r="D573" s="489">
        <v>0.7</v>
      </c>
      <c r="E573" s="489">
        <v>0.66</v>
      </c>
      <c r="F573" s="587">
        <v>0.6</v>
      </c>
      <c r="G573" s="587">
        <v>0.57999999999999996</v>
      </c>
      <c r="H573" s="489">
        <v>0.52</v>
      </c>
      <c r="I573" s="489">
        <v>0.48</v>
      </c>
      <c r="J573" s="489">
        <v>0.44</v>
      </c>
      <c r="K573" s="489">
        <v>0.35</v>
      </c>
      <c r="L573" s="958" t="s">
        <v>89</v>
      </c>
      <c r="M573" s="489">
        <v>0.3</v>
      </c>
      <c r="N573" s="489">
        <v>0.22</v>
      </c>
      <c r="O573" s="958"/>
      <c r="P573" s="587">
        <v>0.19</v>
      </c>
      <c r="Q573" s="587">
        <v>0.16</v>
      </c>
      <c r="R573" s="587">
        <v>0.15</v>
      </c>
      <c r="S573" s="587">
        <v>0.13</v>
      </c>
      <c r="T573" s="587">
        <v>0.115</v>
      </c>
      <c r="U573" s="587">
        <v>0.105</v>
      </c>
      <c r="V573" s="587">
        <v>9.5000000000000001E-2</v>
      </c>
      <c r="W573" s="587">
        <v>6.5000000000000002E-2</v>
      </c>
      <c r="X573" s="587">
        <v>5.5E-2</v>
      </c>
      <c r="Y573" s="587">
        <v>4.4999999999999998E-2</v>
      </c>
      <c r="Z573" s="587">
        <v>3.6670000000000001E-2</v>
      </c>
      <c r="AA573" s="587">
        <v>1.4999999999999999E-2</v>
      </c>
      <c r="AB573" s="584">
        <f t="shared" si="200"/>
        <v>6.7516700000000007</v>
      </c>
      <c r="AC573" s="1043">
        <f t="shared" si="201"/>
        <v>5.7142857142857162</v>
      </c>
      <c r="AD573" s="1043">
        <f t="shared" si="202"/>
        <v>6.0606060606060552</v>
      </c>
      <c r="AE573" s="1043">
        <f t="shared" si="203"/>
        <v>10.000000000000009</v>
      </c>
      <c r="AF573" s="1043">
        <f t="shared" si="204"/>
        <v>3.4482758620689724</v>
      </c>
      <c r="AG573" s="1043">
        <f t="shared" si="205"/>
        <v>11.538461538461519</v>
      </c>
      <c r="AH573" s="1043">
        <f t="shared" si="206"/>
        <v>8.3333333333333481</v>
      </c>
      <c r="AI573" s="1043">
        <f t="shared" si="207"/>
        <v>9.0909090909090828</v>
      </c>
      <c r="AJ573" s="1043">
        <f t="shared" si="208"/>
        <v>25.714285714285733</v>
      </c>
      <c r="AK573" s="1043">
        <f t="shared" si="209"/>
        <v>16.666666666666675</v>
      </c>
      <c r="AL573" s="1043">
        <f t="shared" si="210"/>
        <v>36.363636363636353</v>
      </c>
      <c r="AM573" s="1043">
        <f t="shared" si="211"/>
        <v>15.789473684210531</v>
      </c>
      <c r="AN573" s="1043">
        <f t="shared" si="212"/>
        <v>18.75</v>
      </c>
      <c r="AO573" s="1043">
        <f t="shared" si="213"/>
        <v>6.6666666666666652</v>
      </c>
      <c r="AP573" s="1043">
        <f t="shared" si="214"/>
        <v>15.384615384615374</v>
      </c>
      <c r="AQ573" s="1043">
        <f t="shared" si="215"/>
        <v>13.043478260869556</v>
      </c>
      <c r="AR573" s="1043">
        <f t="shared" si="216"/>
        <v>9.5238095238095344</v>
      </c>
      <c r="AS573" s="1043">
        <f t="shared" si="217"/>
        <v>10.526315789473673</v>
      </c>
      <c r="AT573" s="1043">
        <f t="shared" si="218"/>
        <v>46.153846153846146</v>
      </c>
      <c r="AU573" s="1043">
        <f t="shared" si="219"/>
        <v>18.181818181818187</v>
      </c>
      <c r="AV573" s="1043">
        <f t="shared" si="220"/>
        <v>22.222222222222232</v>
      </c>
      <c r="AW573" s="1043">
        <f t="shared" si="221"/>
        <v>22.716116716662114</v>
      </c>
      <c r="AX573" s="1043">
        <f t="shared" si="222"/>
        <v>144.4666666666667</v>
      </c>
      <c r="AY573" s="1043">
        <f t="shared" si="223"/>
        <v>21.652522254323372</v>
      </c>
      <c r="AZ573" s="1043">
        <f t="shared" si="224"/>
        <v>29.283816913794599</v>
      </c>
    </row>
    <row r="574" spans="1:52" x14ac:dyDescent="0.2">
      <c r="A574" s="839" t="s">
        <v>4566</v>
      </c>
      <c r="B574" s="822" t="s">
        <v>4556</v>
      </c>
      <c r="C574" s="489">
        <v>0.6</v>
      </c>
      <c r="D574" s="489">
        <v>0.45333333333333337</v>
      </c>
      <c r="E574" s="489">
        <v>0.39999999999999997</v>
      </c>
      <c r="F574" s="587">
        <v>0.32</v>
      </c>
      <c r="G574" s="587">
        <v>0.13333333333333333</v>
      </c>
      <c r="H574" s="539">
        <v>0</v>
      </c>
      <c r="I574" s="539">
        <v>0</v>
      </c>
      <c r="J574" s="539">
        <v>0</v>
      </c>
      <c r="K574" s="539">
        <v>0</v>
      </c>
      <c r="L574" s="1051"/>
      <c r="M574" s="539">
        <v>0</v>
      </c>
      <c r="N574" s="539">
        <v>0</v>
      </c>
      <c r="O574" s="1051"/>
      <c r="P574" s="539">
        <v>0</v>
      </c>
      <c r="Q574" s="539">
        <v>0</v>
      </c>
      <c r="R574" s="499">
        <v>0</v>
      </c>
      <c r="S574" s="499">
        <v>0</v>
      </c>
      <c r="T574" s="499">
        <v>0</v>
      </c>
      <c r="U574" s="499">
        <v>0</v>
      </c>
      <c r="V574" s="499">
        <v>0</v>
      </c>
      <c r="W574" s="583">
        <v>0</v>
      </c>
      <c r="X574" s="499">
        <v>1.3333333333333334E-2</v>
      </c>
      <c r="Y574" s="499">
        <v>2.6666666666666668E-2</v>
      </c>
      <c r="Z574" s="499">
        <v>2.6666666666666668E-2</v>
      </c>
      <c r="AA574" s="499">
        <v>2.6666666666666668E-2</v>
      </c>
      <c r="AB574" s="584">
        <f t="shared" si="200"/>
        <v>1.9999999999999998</v>
      </c>
      <c r="AC574" s="1043">
        <f t="shared" si="201"/>
        <v>32.352941176470587</v>
      </c>
      <c r="AD574" s="1043">
        <f t="shared" si="202"/>
        <v>13.333333333333353</v>
      </c>
      <c r="AE574" s="1043">
        <f t="shared" si="203"/>
        <v>24.999999999999979</v>
      </c>
      <c r="AF574" s="1043">
        <f t="shared" si="204"/>
        <v>140</v>
      </c>
      <c r="AG574" s="1043" t="str">
        <f t="shared" si="205"/>
        <v>n/a</v>
      </c>
      <c r="AH574" s="1043" t="str">
        <f t="shared" si="206"/>
        <v>n/a</v>
      </c>
      <c r="AI574" s="1043" t="str">
        <f t="shared" si="207"/>
        <v>n/a</v>
      </c>
      <c r="AJ574" s="1043" t="str">
        <f t="shared" si="208"/>
        <v>n/a</v>
      </c>
      <c r="AK574" s="1043" t="str">
        <f t="shared" si="209"/>
        <v>n/a</v>
      </c>
      <c r="AL574" s="1043" t="str">
        <f t="shared" si="210"/>
        <v>n/a</v>
      </c>
      <c r="AM574" s="1043" t="str">
        <f t="shared" si="211"/>
        <v>n/a</v>
      </c>
      <c r="AN574" s="1043" t="str">
        <f t="shared" si="212"/>
        <v>n/a</v>
      </c>
      <c r="AO574" s="1043" t="str">
        <f t="shared" si="213"/>
        <v>n/a</v>
      </c>
      <c r="AP574" s="1043" t="str">
        <f t="shared" si="214"/>
        <v>n/a</v>
      </c>
      <c r="AQ574" s="1043" t="str">
        <f t="shared" si="215"/>
        <v>n/a</v>
      </c>
      <c r="AR574" s="1043" t="str">
        <f t="shared" si="216"/>
        <v>n/a</v>
      </c>
      <c r="AS574" s="1043" t="str">
        <f t="shared" si="217"/>
        <v>n/a</v>
      </c>
      <c r="AT574" s="1043" t="str">
        <f t="shared" si="218"/>
        <v>n/a</v>
      </c>
      <c r="AU574" s="1043">
        <f t="shared" si="219"/>
        <v>-100</v>
      </c>
      <c r="AV574" s="1043">
        <f t="shared" si="220"/>
        <v>-50</v>
      </c>
      <c r="AW574" s="1043">
        <f t="shared" si="221"/>
        <v>0</v>
      </c>
      <c r="AX574" s="1043">
        <f t="shared" si="222"/>
        <v>0</v>
      </c>
      <c r="AY574" s="1043">
        <f t="shared" si="223"/>
        <v>7.5857843137254903</v>
      </c>
      <c r="AZ574" s="1043">
        <f t="shared" si="224"/>
        <v>69.167640649688437</v>
      </c>
    </row>
    <row r="575" spans="1:52" x14ac:dyDescent="0.2">
      <c r="A575" s="838" t="s">
        <v>3952</v>
      </c>
      <c r="B575" s="822" t="s">
        <v>3953</v>
      </c>
      <c r="C575" s="489">
        <v>0.8</v>
      </c>
      <c r="D575" s="489">
        <v>0.7</v>
      </c>
      <c r="E575" s="489">
        <v>0.6</v>
      </c>
      <c r="F575" s="587">
        <v>0.38</v>
      </c>
      <c r="G575" s="587">
        <v>0.19</v>
      </c>
      <c r="H575" s="489">
        <v>0.15</v>
      </c>
      <c r="I575" s="489">
        <v>0.115</v>
      </c>
      <c r="J575" s="489">
        <v>0.05</v>
      </c>
      <c r="K575" s="539">
        <v>0</v>
      </c>
      <c r="L575" s="958"/>
      <c r="M575" s="491">
        <v>0</v>
      </c>
      <c r="N575" s="491">
        <v>0</v>
      </c>
      <c r="O575" s="958"/>
      <c r="P575" s="583">
        <v>0</v>
      </c>
      <c r="Q575" s="583">
        <v>0</v>
      </c>
      <c r="R575" s="499">
        <v>0</v>
      </c>
      <c r="S575" s="499">
        <v>0</v>
      </c>
      <c r="T575" s="499">
        <v>0</v>
      </c>
      <c r="U575" s="499">
        <v>0</v>
      </c>
      <c r="V575" s="499">
        <v>0</v>
      </c>
      <c r="W575" s="499">
        <v>0</v>
      </c>
      <c r="X575" s="499">
        <v>0</v>
      </c>
      <c r="Y575" s="499">
        <v>0</v>
      </c>
      <c r="Z575" s="499">
        <v>0</v>
      </c>
      <c r="AA575" s="499">
        <v>0</v>
      </c>
      <c r="AB575" s="584">
        <f t="shared" si="200"/>
        <v>2.9849999999999999</v>
      </c>
      <c r="AC575" s="1043">
        <f t="shared" si="201"/>
        <v>14.285714285714302</v>
      </c>
      <c r="AD575" s="1043">
        <f t="shared" si="202"/>
        <v>16.666666666666675</v>
      </c>
      <c r="AE575" s="1043">
        <f t="shared" si="203"/>
        <v>57.894736842105267</v>
      </c>
      <c r="AF575" s="1043">
        <f t="shared" si="204"/>
        <v>100</v>
      </c>
      <c r="AG575" s="1043">
        <f t="shared" si="205"/>
        <v>26.666666666666682</v>
      </c>
      <c r="AH575" s="1043">
        <f t="shared" si="206"/>
        <v>30.434782608695631</v>
      </c>
      <c r="AI575" s="1043">
        <f t="shared" si="207"/>
        <v>129.99999999999997</v>
      </c>
      <c r="AJ575" s="1043" t="str">
        <f t="shared" si="208"/>
        <v>n/a</v>
      </c>
      <c r="AK575" s="1043" t="str">
        <f t="shared" si="209"/>
        <v>n/a</v>
      </c>
      <c r="AL575" s="1043" t="str">
        <f t="shared" si="210"/>
        <v>n/a</v>
      </c>
      <c r="AM575" s="1043" t="str">
        <f t="shared" si="211"/>
        <v>n/a</v>
      </c>
      <c r="AN575" s="1043" t="str">
        <f t="shared" si="212"/>
        <v>n/a</v>
      </c>
      <c r="AO575" s="1043" t="str">
        <f t="shared" si="213"/>
        <v>n/a</v>
      </c>
      <c r="AP575" s="1043" t="str">
        <f t="shared" si="214"/>
        <v>n/a</v>
      </c>
      <c r="AQ575" s="1043" t="str">
        <f t="shared" si="215"/>
        <v>n/a</v>
      </c>
      <c r="AR575" s="1043" t="str">
        <f t="shared" si="216"/>
        <v>n/a</v>
      </c>
      <c r="AS575" s="1043" t="str">
        <f t="shared" si="217"/>
        <v>n/a</v>
      </c>
      <c r="AT575" s="1043" t="str">
        <f t="shared" si="218"/>
        <v>n/a</v>
      </c>
      <c r="AU575" s="1043" t="str">
        <f t="shared" si="219"/>
        <v>n/a</v>
      </c>
      <c r="AV575" s="1043" t="str">
        <f t="shared" si="220"/>
        <v>n/a</v>
      </c>
      <c r="AW575" s="1043" t="str">
        <f t="shared" si="221"/>
        <v>n/a</v>
      </c>
      <c r="AX575" s="1043" t="str">
        <f t="shared" si="222"/>
        <v>n/a</v>
      </c>
      <c r="AY575" s="1043">
        <f t="shared" si="223"/>
        <v>53.706938152835505</v>
      </c>
      <c r="AZ575" s="1043">
        <f t="shared" si="224"/>
        <v>45.055522465305032</v>
      </c>
    </row>
    <row r="576" spans="1:52" x14ac:dyDescent="0.2">
      <c r="A576" s="829" t="s">
        <v>1595</v>
      </c>
      <c r="B576" s="822" t="s">
        <v>1596</v>
      </c>
      <c r="C576" s="489">
        <v>0.71</v>
      </c>
      <c r="D576" s="489">
        <v>0.67</v>
      </c>
      <c r="E576" s="489">
        <v>0.63</v>
      </c>
      <c r="F576" s="587">
        <v>0.57499999999999996</v>
      </c>
      <c r="G576" s="587">
        <v>0.495</v>
      </c>
      <c r="H576" s="489">
        <v>0.47499999999999998</v>
      </c>
      <c r="I576" s="489">
        <v>0.45500000000000002</v>
      </c>
      <c r="J576" s="489">
        <v>0.435</v>
      </c>
      <c r="K576" s="489">
        <v>0.41499999999999998</v>
      </c>
      <c r="L576" s="958"/>
      <c r="M576" s="489">
        <v>0.39500000000000002</v>
      </c>
      <c r="N576" s="491">
        <v>0.39</v>
      </c>
      <c r="O576" s="958"/>
      <c r="P576" s="583">
        <v>0.39</v>
      </c>
      <c r="Q576" s="583">
        <v>0.39</v>
      </c>
      <c r="R576" s="587">
        <v>0.39</v>
      </c>
      <c r="S576" s="587">
        <v>0.36</v>
      </c>
      <c r="T576" s="587">
        <v>0.33</v>
      </c>
      <c r="U576" s="587">
        <v>0.3</v>
      </c>
      <c r="V576" s="587">
        <v>0.28000000000000003</v>
      </c>
      <c r="W576" s="587">
        <v>0.255</v>
      </c>
      <c r="X576" s="587">
        <v>0.23499999999999999</v>
      </c>
      <c r="Y576" s="587">
        <v>0.215</v>
      </c>
      <c r="Z576" s="587">
        <v>0.19500000000000001</v>
      </c>
      <c r="AA576" s="587">
        <v>0.17499999999999999</v>
      </c>
      <c r="AB576" s="584">
        <f t="shared" si="200"/>
        <v>9.1599999999999984</v>
      </c>
      <c r="AC576" s="1043">
        <f t="shared" si="201"/>
        <v>5.9701492537313383</v>
      </c>
      <c r="AD576" s="1043">
        <f t="shared" si="202"/>
        <v>6.3492063492063489</v>
      </c>
      <c r="AE576" s="1043">
        <f t="shared" si="203"/>
        <v>9.5652173913043583</v>
      </c>
      <c r="AF576" s="1043">
        <f t="shared" si="204"/>
        <v>16.161616161616156</v>
      </c>
      <c r="AG576" s="1043">
        <f t="shared" si="205"/>
        <v>4.2105263157894868</v>
      </c>
      <c r="AH576" s="1043">
        <f t="shared" si="206"/>
        <v>4.39560439560438</v>
      </c>
      <c r="AI576" s="1043">
        <f t="shared" si="207"/>
        <v>4.5977011494252817</v>
      </c>
      <c r="AJ576" s="1043">
        <f t="shared" si="208"/>
        <v>4.8192771084337505</v>
      </c>
      <c r="AK576" s="1043">
        <f t="shared" si="209"/>
        <v>5.0632911392404889</v>
      </c>
      <c r="AL576" s="1043">
        <f t="shared" si="210"/>
        <v>1.2820512820512775</v>
      </c>
      <c r="AM576" s="1043">
        <f t="shared" si="211"/>
        <v>0</v>
      </c>
      <c r="AN576" s="1043">
        <f t="shared" si="212"/>
        <v>0</v>
      </c>
      <c r="AO576" s="1043">
        <f t="shared" si="213"/>
        <v>0</v>
      </c>
      <c r="AP576" s="1043">
        <f t="shared" si="214"/>
        <v>8.3333333333333481</v>
      </c>
      <c r="AQ576" s="1043">
        <f t="shared" si="215"/>
        <v>9.0909090909090828</v>
      </c>
      <c r="AR576" s="1043">
        <f t="shared" si="216"/>
        <v>10.000000000000009</v>
      </c>
      <c r="AS576" s="1043">
        <f t="shared" si="217"/>
        <v>7.1428571428571397</v>
      </c>
      <c r="AT576" s="1043">
        <f t="shared" si="218"/>
        <v>9.8039215686274606</v>
      </c>
      <c r="AU576" s="1043">
        <f t="shared" si="219"/>
        <v>8.5106382978723527</v>
      </c>
      <c r="AV576" s="1043">
        <f t="shared" si="220"/>
        <v>9.302325581395344</v>
      </c>
      <c r="AW576" s="1043">
        <f t="shared" si="221"/>
        <v>10.256410256410241</v>
      </c>
      <c r="AX576" s="1043">
        <f t="shared" si="222"/>
        <v>11.428571428571432</v>
      </c>
      <c r="AY576" s="1043">
        <f t="shared" si="223"/>
        <v>6.6492548748354219</v>
      </c>
      <c r="AZ576" s="1043">
        <f t="shared" si="224"/>
        <v>4.132685315384121</v>
      </c>
    </row>
    <row r="577" spans="1:52" x14ac:dyDescent="0.2">
      <c r="A577" s="829" t="s">
        <v>1631</v>
      </c>
      <c r="B577" s="822" t="s">
        <v>1632</v>
      </c>
      <c r="C577" s="489">
        <v>0.56000000000000005</v>
      </c>
      <c r="D577" s="489">
        <v>0.52249999999999996</v>
      </c>
      <c r="E577" s="489">
        <v>0.49249999999999999</v>
      </c>
      <c r="F577" s="587">
        <v>0.46250000000000002</v>
      </c>
      <c r="G577" s="587">
        <v>0.4325</v>
      </c>
      <c r="H577" s="489">
        <v>0.40250000000000002</v>
      </c>
      <c r="I577" s="489">
        <v>0.3725</v>
      </c>
      <c r="J577" s="489">
        <v>0.34499999999999997</v>
      </c>
      <c r="K577" s="489">
        <v>0.32500000000000001</v>
      </c>
      <c r="L577" s="958"/>
      <c r="M577" s="491">
        <v>0.31</v>
      </c>
      <c r="N577" s="489">
        <v>0.31</v>
      </c>
      <c r="O577" s="958"/>
      <c r="P577" s="587">
        <v>0.28999999999999998</v>
      </c>
      <c r="Q577" s="587">
        <v>0.27</v>
      </c>
      <c r="R577" s="583">
        <v>0</v>
      </c>
      <c r="S577" s="583">
        <v>0</v>
      </c>
      <c r="T577" s="583">
        <v>0</v>
      </c>
      <c r="U577" s="583">
        <v>0</v>
      </c>
      <c r="V577" s="583">
        <v>0</v>
      </c>
      <c r="W577" s="583">
        <v>0</v>
      </c>
      <c r="X577" s="583">
        <v>0</v>
      </c>
      <c r="Y577" s="583">
        <v>0</v>
      </c>
      <c r="Z577" s="583">
        <v>0</v>
      </c>
      <c r="AA577" s="583">
        <v>0</v>
      </c>
      <c r="AB577" s="584">
        <f t="shared" si="200"/>
        <v>5.0949999999999989</v>
      </c>
      <c r="AC577" s="1043">
        <f t="shared" si="201"/>
        <v>7.1770334928229929</v>
      </c>
      <c r="AD577" s="1043">
        <f t="shared" si="202"/>
        <v>6.0913705583756306</v>
      </c>
      <c r="AE577" s="1043">
        <f t="shared" si="203"/>
        <v>6.4864864864864868</v>
      </c>
      <c r="AF577" s="1043">
        <f t="shared" si="204"/>
        <v>6.9364161849710948</v>
      </c>
      <c r="AG577" s="1043">
        <f t="shared" si="205"/>
        <v>7.4534161490683148</v>
      </c>
      <c r="AH577" s="1043">
        <f t="shared" si="206"/>
        <v>8.0536912751677967</v>
      </c>
      <c r="AI577" s="1043">
        <f t="shared" si="207"/>
        <v>7.9710144927536364</v>
      </c>
      <c r="AJ577" s="1043">
        <f t="shared" si="208"/>
        <v>6.153846153846132</v>
      </c>
      <c r="AK577" s="1043">
        <f t="shared" si="209"/>
        <v>4.8387096774193505</v>
      </c>
      <c r="AL577" s="1043">
        <f t="shared" si="210"/>
        <v>0</v>
      </c>
      <c r="AM577" s="1043">
        <f t="shared" si="211"/>
        <v>6.8965517241379448</v>
      </c>
      <c r="AN577" s="1043">
        <f t="shared" si="212"/>
        <v>7.4074074074073959</v>
      </c>
      <c r="AO577" s="1043" t="str">
        <f t="shared" si="213"/>
        <v>n/a</v>
      </c>
      <c r="AP577" s="1043" t="str">
        <f t="shared" si="214"/>
        <v>n/a</v>
      </c>
      <c r="AQ577" s="1043" t="str">
        <f t="shared" si="215"/>
        <v>n/a</v>
      </c>
      <c r="AR577" s="1043" t="str">
        <f t="shared" si="216"/>
        <v>n/a</v>
      </c>
      <c r="AS577" s="1043" t="str">
        <f t="shared" si="217"/>
        <v>n/a</v>
      </c>
      <c r="AT577" s="1043" t="str">
        <f t="shared" si="218"/>
        <v>n/a</v>
      </c>
      <c r="AU577" s="1043" t="str">
        <f t="shared" si="219"/>
        <v>n/a</v>
      </c>
      <c r="AV577" s="1043" t="str">
        <f t="shared" si="220"/>
        <v>n/a</v>
      </c>
      <c r="AW577" s="1043" t="str">
        <f t="shared" si="221"/>
        <v>n/a</v>
      </c>
      <c r="AX577" s="1043" t="str">
        <f t="shared" si="222"/>
        <v>n/a</v>
      </c>
      <c r="AY577" s="1043">
        <f t="shared" si="223"/>
        <v>6.2888286335380643</v>
      </c>
      <c r="AZ577" s="1043">
        <f t="shared" si="224"/>
        <v>2.1716785712298372</v>
      </c>
    </row>
    <row r="578" spans="1:52" x14ac:dyDescent="0.2">
      <c r="A578" s="822" t="s">
        <v>331</v>
      </c>
      <c r="B578" s="822" t="s">
        <v>332</v>
      </c>
      <c r="C578" s="489">
        <v>2.2000000000000002</v>
      </c>
      <c r="D578" s="489">
        <v>1.7866666666666668</v>
      </c>
      <c r="E578" s="489">
        <v>1.5066666666666666</v>
      </c>
      <c r="F578" s="587">
        <v>1.1466666666666667</v>
      </c>
      <c r="G578" s="587">
        <v>1.1333333333333333</v>
      </c>
      <c r="H578" s="489">
        <v>1.1199999999999999</v>
      </c>
      <c r="I578" s="489">
        <v>0.89333333333333342</v>
      </c>
      <c r="J578" s="489">
        <v>0.73333333333333339</v>
      </c>
      <c r="K578" s="489">
        <v>0.66666666666666663</v>
      </c>
      <c r="L578" s="958">
        <v>0</v>
      </c>
      <c r="M578" s="489">
        <v>0.52</v>
      </c>
      <c r="N578" s="489">
        <v>0.48666666666666664</v>
      </c>
      <c r="O578" s="958">
        <v>0</v>
      </c>
      <c r="P578" s="587">
        <v>0.48</v>
      </c>
      <c r="Q578" s="587">
        <v>0.47333333333333333</v>
      </c>
      <c r="R578" s="587">
        <v>0.46666666666666662</v>
      </c>
      <c r="S578" s="587">
        <v>0.42</v>
      </c>
      <c r="T578" s="587">
        <v>0.33333333333333331</v>
      </c>
      <c r="U578" s="587">
        <v>0.27333333333333332</v>
      </c>
      <c r="V578" s="587">
        <v>0.22666666666666668</v>
      </c>
      <c r="W578" s="587">
        <v>0.20666666666666667</v>
      </c>
      <c r="X578" s="587">
        <v>0.19833333333333333</v>
      </c>
      <c r="Y578" s="587">
        <v>0.19333333333333333</v>
      </c>
      <c r="Z578" s="587">
        <v>0.18000000000000002</v>
      </c>
      <c r="AA578" s="587">
        <v>0.16</v>
      </c>
      <c r="AB578" s="584">
        <f t="shared" si="200"/>
        <v>15.805</v>
      </c>
      <c r="AC578" s="1043">
        <f t="shared" si="201"/>
        <v>23.134328358208943</v>
      </c>
      <c r="AD578" s="1043">
        <f t="shared" si="202"/>
        <v>18.584070796460182</v>
      </c>
      <c r="AE578" s="1043">
        <f t="shared" si="203"/>
        <v>31.395348837209291</v>
      </c>
      <c r="AF578" s="1043">
        <f t="shared" si="204"/>
        <v>1.1764705882353121</v>
      </c>
      <c r="AG578" s="1043">
        <f t="shared" si="205"/>
        <v>1.1904761904762085</v>
      </c>
      <c r="AH578" s="1043">
        <f t="shared" si="206"/>
        <v>25.373134328358194</v>
      </c>
      <c r="AI578" s="1043">
        <f t="shared" si="207"/>
        <v>21.818181818181827</v>
      </c>
      <c r="AJ578" s="1043">
        <f t="shared" si="208"/>
        <v>10.000000000000009</v>
      </c>
      <c r="AK578" s="1043">
        <f t="shared" si="209"/>
        <v>28.205128205128194</v>
      </c>
      <c r="AL578" s="1043">
        <f t="shared" si="210"/>
        <v>6.8493150684931559</v>
      </c>
      <c r="AM578" s="1043">
        <f t="shared" si="211"/>
        <v>1.388888888888884</v>
      </c>
      <c r="AN578" s="1043">
        <f t="shared" si="212"/>
        <v>1.4084507042253502</v>
      </c>
      <c r="AO578" s="1043">
        <f t="shared" si="213"/>
        <v>1.4285714285714457</v>
      </c>
      <c r="AP578" s="1043">
        <f t="shared" si="214"/>
        <v>11.111111111111093</v>
      </c>
      <c r="AQ578" s="1043">
        <f t="shared" si="215"/>
        <v>26</v>
      </c>
      <c r="AR578" s="1043">
        <f t="shared" si="216"/>
        <v>21.95121951219512</v>
      </c>
      <c r="AS578" s="1043">
        <f t="shared" si="217"/>
        <v>20.588235294117641</v>
      </c>
      <c r="AT578" s="1043">
        <f t="shared" si="218"/>
        <v>9.6774193548387224</v>
      </c>
      <c r="AU578" s="1043">
        <f t="shared" si="219"/>
        <v>4.2016806722689148</v>
      </c>
      <c r="AV578" s="1043">
        <f t="shared" si="220"/>
        <v>2.5862068965517349</v>
      </c>
      <c r="AW578" s="1043">
        <f t="shared" si="221"/>
        <v>7.4074074074073959</v>
      </c>
      <c r="AX578" s="1043">
        <f t="shared" si="222"/>
        <v>12.5</v>
      </c>
      <c r="AY578" s="1043">
        <f t="shared" si="223"/>
        <v>13.089802066405802</v>
      </c>
      <c r="AZ578" s="1043">
        <f t="shared" si="224"/>
        <v>10.240019063513234</v>
      </c>
    </row>
    <row r="579" spans="1:52" x14ac:dyDescent="0.2">
      <c r="A579" s="838" t="s">
        <v>3824</v>
      </c>
      <c r="B579" s="10" t="s">
        <v>3825</v>
      </c>
      <c r="C579" s="992">
        <v>1.03</v>
      </c>
      <c r="D579" s="992">
        <v>0.94</v>
      </c>
      <c r="E579" s="992">
        <v>0.83</v>
      </c>
      <c r="F579" s="587">
        <v>0.74</v>
      </c>
      <c r="G579" s="10">
        <v>0.66</v>
      </c>
      <c r="H579" s="10">
        <v>0.61</v>
      </c>
      <c r="I579" s="10">
        <v>0.56999999999999995</v>
      </c>
      <c r="J579" s="10">
        <v>0.53</v>
      </c>
      <c r="K579" s="10">
        <v>0.52</v>
      </c>
      <c r="L579" s="10">
        <v>0.52</v>
      </c>
      <c r="M579" s="10">
        <v>0.52</v>
      </c>
      <c r="N579" s="10">
        <v>0.52</v>
      </c>
      <c r="O579" s="822"/>
      <c r="P579" s="10">
        <v>0.52</v>
      </c>
      <c r="Q579" s="10">
        <v>0.52</v>
      </c>
      <c r="R579" s="10">
        <v>0.49</v>
      </c>
      <c r="S579" s="10">
        <v>0.44</v>
      </c>
      <c r="T579" s="10">
        <v>0.39500000000000002</v>
      </c>
      <c r="U579" s="10">
        <v>0.35</v>
      </c>
      <c r="V579" s="10">
        <v>0.31</v>
      </c>
      <c r="W579" s="10">
        <v>0.3</v>
      </c>
      <c r="X579" s="10">
        <v>0.3</v>
      </c>
      <c r="Y579" s="10">
        <v>0.3</v>
      </c>
      <c r="Z579" s="10">
        <v>0.29499999999999998</v>
      </c>
      <c r="AA579" s="10">
        <v>0.24175824175824201</v>
      </c>
      <c r="AB579" s="584">
        <f t="shared" si="200"/>
        <v>12.451758241758244</v>
      </c>
      <c r="AC579" s="1043">
        <f t="shared" si="201"/>
        <v>9.5744680851064032</v>
      </c>
      <c r="AD579" s="1043">
        <f t="shared" si="202"/>
        <v>13.25301204819278</v>
      </c>
      <c r="AE579" s="1043">
        <f t="shared" si="203"/>
        <v>12.162162162162149</v>
      </c>
      <c r="AF579" s="1043">
        <f t="shared" si="204"/>
        <v>12.12121212121211</v>
      </c>
      <c r="AG579" s="1043">
        <f t="shared" si="205"/>
        <v>8.196721311475418</v>
      </c>
      <c r="AH579" s="1043">
        <f t="shared" si="206"/>
        <v>7.0175438596491224</v>
      </c>
      <c r="AI579" s="1043">
        <f t="shared" si="207"/>
        <v>7.5471698113207308</v>
      </c>
      <c r="AJ579" s="1043">
        <f t="shared" si="208"/>
        <v>1.9230769230769162</v>
      </c>
      <c r="AK579" s="1043">
        <f t="shared" si="209"/>
        <v>0</v>
      </c>
      <c r="AL579" s="1043">
        <f t="shared" si="210"/>
        <v>0</v>
      </c>
      <c r="AM579" s="1043">
        <f t="shared" si="211"/>
        <v>0</v>
      </c>
      <c r="AN579" s="1043">
        <f t="shared" si="212"/>
        <v>0</v>
      </c>
      <c r="AO579" s="1043">
        <f t="shared" si="213"/>
        <v>6.1224489795918435</v>
      </c>
      <c r="AP579" s="1043">
        <f t="shared" si="214"/>
        <v>11.363636363636353</v>
      </c>
      <c r="AQ579" s="1043">
        <f t="shared" si="215"/>
        <v>11.392405063291132</v>
      </c>
      <c r="AR579" s="1043">
        <f t="shared" si="216"/>
        <v>12.857142857142879</v>
      </c>
      <c r="AS579" s="1043">
        <f t="shared" si="217"/>
        <v>12.903225806451601</v>
      </c>
      <c r="AT579" s="1043">
        <f t="shared" si="218"/>
        <v>3.3333333333333437</v>
      </c>
      <c r="AU579" s="1043">
        <f t="shared" si="219"/>
        <v>0</v>
      </c>
      <c r="AV579" s="1043">
        <f t="shared" si="220"/>
        <v>0</v>
      </c>
      <c r="AW579" s="1043">
        <f t="shared" si="221"/>
        <v>1.6949152542372836</v>
      </c>
      <c r="AX579" s="1043">
        <f t="shared" si="222"/>
        <v>22.022727272727138</v>
      </c>
      <c r="AY579" s="1043">
        <f t="shared" si="223"/>
        <v>6.9766000569366904</v>
      </c>
      <c r="AZ579" s="1043">
        <f t="shared" si="224"/>
        <v>6.1552426920653831</v>
      </c>
    </row>
    <row r="580" spans="1:52" x14ac:dyDescent="0.2">
      <c r="A580" s="839" t="s">
        <v>5220</v>
      </c>
      <c r="B580" s="822" t="s">
        <v>5215</v>
      </c>
      <c r="C580" s="489">
        <v>1.55</v>
      </c>
      <c r="D580" s="489">
        <v>1.4</v>
      </c>
      <c r="E580" s="489">
        <v>1.25</v>
      </c>
      <c r="F580" s="587">
        <v>1.2</v>
      </c>
      <c r="G580" s="587">
        <v>0.89999999999999991</v>
      </c>
      <c r="H580" s="489">
        <v>0.65</v>
      </c>
      <c r="I580" s="539">
        <v>0.6</v>
      </c>
      <c r="J580" s="539">
        <v>0.6</v>
      </c>
      <c r="K580" s="489">
        <v>0.6</v>
      </c>
      <c r="L580" s="1079"/>
      <c r="M580" s="1080">
        <v>0</v>
      </c>
      <c r="N580" s="539">
        <v>0</v>
      </c>
      <c r="O580" s="1079"/>
      <c r="P580" s="539">
        <v>0</v>
      </c>
      <c r="Q580" s="1080">
        <v>0</v>
      </c>
      <c r="R580" s="539">
        <v>0</v>
      </c>
      <c r="S580" s="539">
        <v>0</v>
      </c>
      <c r="T580" s="499">
        <v>0</v>
      </c>
      <c r="U580" s="499">
        <v>0</v>
      </c>
      <c r="V580" s="499">
        <v>0</v>
      </c>
      <c r="W580" s="499">
        <v>0</v>
      </c>
      <c r="X580" s="499">
        <v>0</v>
      </c>
      <c r="Y580" s="499">
        <v>0</v>
      </c>
      <c r="Z580" s="499">
        <v>0</v>
      </c>
      <c r="AA580" s="499">
        <v>0</v>
      </c>
      <c r="AB580" s="584">
        <f t="shared" si="200"/>
        <v>8.75</v>
      </c>
      <c r="AC580" s="1043">
        <f t="shared" si="201"/>
        <v>10.714285714285721</v>
      </c>
      <c r="AD580" s="1043">
        <f t="shared" si="202"/>
        <v>11.999999999999989</v>
      </c>
      <c r="AE580" s="1043">
        <f t="shared" si="203"/>
        <v>4.1666666666666741</v>
      </c>
      <c r="AF580" s="1043">
        <f t="shared" si="204"/>
        <v>33.33333333333335</v>
      </c>
      <c r="AG580" s="1043">
        <f t="shared" si="205"/>
        <v>38.461538461538439</v>
      </c>
      <c r="AH580" s="1043">
        <f t="shared" si="206"/>
        <v>8.3333333333333481</v>
      </c>
      <c r="AI580" s="1043">
        <f t="shared" si="207"/>
        <v>0</v>
      </c>
      <c r="AJ580" s="1043">
        <f t="shared" si="208"/>
        <v>0</v>
      </c>
      <c r="AK580" s="1043" t="str">
        <f t="shared" si="209"/>
        <v>n/a</v>
      </c>
      <c r="AL580" s="1043" t="str">
        <f t="shared" si="210"/>
        <v>n/a</v>
      </c>
      <c r="AM580" s="1043" t="str">
        <f t="shared" si="211"/>
        <v>n/a</v>
      </c>
      <c r="AN580" s="1043" t="str">
        <f t="shared" si="212"/>
        <v>n/a</v>
      </c>
      <c r="AO580" s="1043" t="str">
        <f t="shared" si="213"/>
        <v>n/a</v>
      </c>
      <c r="AP580" s="1043" t="str">
        <f t="shared" si="214"/>
        <v>n/a</v>
      </c>
      <c r="AQ580" s="1043" t="str">
        <f t="shared" si="215"/>
        <v>n/a</v>
      </c>
      <c r="AR580" s="1043" t="str">
        <f t="shared" si="216"/>
        <v>n/a</v>
      </c>
      <c r="AS580" s="1043" t="str">
        <f t="shared" si="217"/>
        <v>n/a</v>
      </c>
      <c r="AT580" s="1043" t="str">
        <f t="shared" si="218"/>
        <v>n/a</v>
      </c>
      <c r="AU580" s="1043" t="str">
        <f t="shared" si="219"/>
        <v>n/a</v>
      </c>
      <c r="AV580" s="1043" t="str">
        <f t="shared" si="220"/>
        <v>n/a</v>
      </c>
      <c r="AW580" s="1043" t="str">
        <f t="shared" si="221"/>
        <v>n/a</v>
      </c>
      <c r="AX580" s="1043" t="str">
        <f t="shared" si="222"/>
        <v>n/a</v>
      </c>
      <c r="AY580" s="1043">
        <f t="shared" si="223"/>
        <v>13.37614468864469</v>
      </c>
      <c r="AZ580" s="1043">
        <f t="shared" si="224"/>
        <v>14.661088207564729</v>
      </c>
    </row>
    <row r="581" spans="1:52" x14ac:dyDescent="0.2">
      <c r="A581" s="839" t="s">
        <v>5217</v>
      </c>
      <c r="B581" s="822" t="s">
        <v>5212</v>
      </c>
      <c r="C581" s="489">
        <v>6.5823000000000007E-2</v>
      </c>
      <c r="D581" s="489">
        <v>5.4571000000000001E-2</v>
      </c>
      <c r="E581" s="489">
        <v>4.9610000000000001E-2</v>
      </c>
      <c r="F581" s="587">
        <v>4.5100000000000001E-2</v>
      </c>
      <c r="G581" s="587">
        <v>4.1000000000000002E-2</v>
      </c>
      <c r="H581" s="489">
        <v>0.01</v>
      </c>
      <c r="I581" s="539">
        <v>0</v>
      </c>
      <c r="J581" s="539">
        <v>0</v>
      </c>
      <c r="K581" s="539">
        <v>0</v>
      </c>
      <c r="L581" s="1080"/>
      <c r="M581" s="1080">
        <v>0</v>
      </c>
      <c r="N581" s="539">
        <v>0</v>
      </c>
      <c r="O581" s="1080"/>
      <c r="P581" s="539">
        <v>0</v>
      </c>
      <c r="Q581" s="1080">
        <v>0</v>
      </c>
      <c r="R581" s="539">
        <v>0</v>
      </c>
      <c r="S581" s="539">
        <v>0</v>
      </c>
      <c r="T581" s="499">
        <v>0</v>
      </c>
      <c r="U581" s="499">
        <v>0</v>
      </c>
      <c r="V581" s="499">
        <v>0</v>
      </c>
      <c r="W581" s="499">
        <v>0</v>
      </c>
      <c r="X581" s="499">
        <v>0</v>
      </c>
      <c r="Y581" s="499">
        <v>0</v>
      </c>
      <c r="Z581" s="499">
        <v>0</v>
      </c>
      <c r="AA581" s="499">
        <v>0</v>
      </c>
      <c r="AB581" s="584">
        <f t="shared" si="200"/>
        <v>0.26610400000000001</v>
      </c>
      <c r="AC581" s="1043">
        <f t="shared" si="201"/>
        <v>20.619010096937942</v>
      </c>
      <c r="AD581" s="1043">
        <f t="shared" si="202"/>
        <v>10.000000000000009</v>
      </c>
      <c r="AE581" s="1043">
        <f t="shared" si="203"/>
        <v>10.000000000000009</v>
      </c>
      <c r="AF581" s="1043">
        <f t="shared" si="204"/>
        <v>10.000000000000009</v>
      </c>
      <c r="AG581" s="1043">
        <f t="shared" si="205"/>
        <v>309.99999999999994</v>
      </c>
      <c r="AH581" s="1043" t="str">
        <f t="shared" si="206"/>
        <v>n/a</v>
      </c>
      <c r="AI581" s="1043" t="str">
        <f t="shared" si="207"/>
        <v>n/a</v>
      </c>
      <c r="AJ581" s="1043" t="str">
        <f t="shared" si="208"/>
        <v>n/a</v>
      </c>
      <c r="AK581" s="1043" t="str">
        <f t="shared" si="209"/>
        <v>n/a</v>
      </c>
      <c r="AL581" s="1043" t="str">
        <f t="shared" si="210"/>
        <v>n/a</v>
      </c>
      <c r="AM581" s="1043" t="str">
        <f t="shared" si="211"/>
        <v>n/a</v>
      </c>
      <c r="AN581" s="1043" t="str">
        <f t="shared" si="212"/>
        <v>n/a</v>
      </c>
      <c r="AO581" s="1043" t="str">
        <f t="shared" si="213"/>
        <v>n/a</v>
      </c>
      <c r="AP581" s="1043" t="str">
        <f t="shared" si="214"/>
        <v>n/a</v>
      </c>
      <c r="AQ581" s="1043" t="str">
        <f t="shared" si="215"/>
        <v>n/a</v>
      </c>
      <c r="AR581" s="1043" t="str">
        <f t="shared" si="216"/>
        <v>n/a</v>
      </c>
      <c r="AS581" s="1043" t="str">
        <f t="shared" si="217"/>
        <v>n/a</v>
      </c>
      <c r="AT581" s="1043" t="str">
        <f t="shared" si="218"/>
        <v>n/a</v>
      </c>
      <c r="AU581" s="1043" t="str">
        <f t="shared" si="219"/>
        <v>n/a</v>
      </c>
      <c r="AV581" s="1043" t="str">
        <f t="shared" si="220"/>
        <v>n/a</v>
      </c>
      <c r="AW581" s="1043" t="str">
        <f t="shared" si="221"/>
        <v>n/a</v>
      </c>
      <c r="AX581" s="1043" t="str">
        <f t="shared" si="222"/>
        <v>n/a</v>
      </c>
      <c r="AY581" s="1043">
        <f t="shared" si="223"/>
        <v>72.123802019387583</v>
      </c>
      <c r="AZ581" s="1043">
        <f t="shared" si="224"/>
        <v>133.05631278590138</v>
      </c>
    </row>
    <row r="582" spans="1:52" x14ac:dyDescent="0.2">
      <c r="A582" s="822" t="s">
        <v>773</v>
      </c>
      <c r="B582" s="822" t="s">
        <v>774</v>
      </c>
      <c r="C582" s="489">
        <v>1.2175</v>
      </c>
      <c r="D582" s="489">
        <v>1.1875</v>
      </c>
      <c r="E582" s="489">
        <v>1.1575</v>
      </c>
      <c r="F582" s="587">
        <v>1.1274999999999999</v>
      </c>
      <c r="G582" s="587">
        <v>1.0975000000000001</v>
      </c>
      <c r="H582" s="489">
        <v>1.06375</v>
      </c>
      <c r="I582" s="489">
        <v>1.0049999999999999</v>
      </c>
      <c r="J582" s="489">
        <v>0.94499999999999995</v>
      </c>
      <c r="K582" s="489">
        <v>0.9</v>
      </c>
      <c r="L582" s="958"/>
      <c r="M582" s="489">
        <v>0.82499999999999996</v>
      </c>
      <c r="N582" s="489">
        <v>0.74875000000000003</v>
      </c>
      <c r="O582" s="958"/>
      <c r="P582" s="587">
        <v>0.67749999999999999</v>
      </c>
      <c r="Q582" s="587">
        <v>0.59499999999999997</v>
      </c>
      <c r="R582" s="587">
        <v>0.54</v>
      </c>
      <c r="S582" s="587">
        <v>0.49</v>
      </c>
      <c r="T582" s="587">
        <v>0.45</v>
      </c>
      <c r="U582" s="587">
        <v>0.42499999999999999</v>
      </c>
      <c r="V582" s="587">
        <v>0.40500000000000003</v>
      </c>
      <c r="W582" s="587">
        <v>0.38500000000000001</v>
      </c>
      <c r="X582" s="587">
        <v>0.375</v>
      </c>
      <c r="Y582" s="587">
        <v>0.37</v>
      </c>
      <c r="Z582" s="587">
        <v>0.36499999999999999</v>
      </c>
      <c r="AA582" s="587">
        <v>0.36</v>
      </c>
      <c r="AB582" s="584">
        <f t="shared" si="200"/>
        <v>16.712499999999995</v>
      </c>
      <c r="AC582" s="1043">
        <f t="shared" si="201"/>
        <v>2.5263157894736876</v>
      </c>
      <c r="AD582" s="1043">
        <f t="shared" si="202"/>
        <v>2.591792656587466</v>
      </c>
      <c r="AE582" s="1043">
        <f t="shared" si="203"/>
        <v>2.6607538802660757</v>
      </c>
      <c r="AF582" s="1043">
        <f t="shared" si="204"/>
        <v>2.7334851936218429</v>
      </c>
      <c r="AG582" s="1043">
        <f t="shared" si="205"/>
        <v>3.1727379553466717</v>
      </c>
      <c r="AH582" s="1043">
        <f t="shared" si="206"/>
        <v>5.845771144278622</v>
      </c>
      <c r="AI582" s="1043">
        <f t="shared" si="207"/>
        <v>6.3492063492063489</v>
      </c>
      <c r="AJ582" s="1043">
        <f t="shared" si="208"/>
        <v>4.9999999999999822</v>
      </c>
      <c r="AK582" s="1043">
        <f t="shared" si="209"/>
        <v>9.0909090909091042</v>
      </c>
      <c r="AL582" s="1043">
        <f t="shared" si="210"/>
        <v>10.183639398998313</v>
      </c>
      <c r="AM582" s="1043">
        <f t="shared" si="211"/>
        <v>10.516605166051662</v>
      </c>
      <c r="AN582" s="1043">
        <f t="shared" si="212"/>
        <v>13.86554621848739</v>
      </c>
      <c r="AO582" s="1043">
        <f t="shared" si="213"/>
        <v>10.185185185185164</v>
      </c>
      <c r="AP582" s="1043">
        <f t="shared" si="214"/>
        <v>10.204081632653072</v>
      </c>
      <c r="AQ582" s="1043">
        <f t="shared" si="215"/>
        <v>8.8888888888888786</v>
      </c>
      <c r="AR582" s="1043">
        <f t="shared" si="216"/>
        <v>5.8823529411764719</v>
      </c>
      <c r="AS582" s="1043">
        <f t="shared" si="217"/>
        <v>4.9382716049382713</v>
      </c>
      <c r="AT582" s="1043">
        <f t="shared" si="218"/>
        <v>5.1948051948051965</v>
      </c>
      <c r="AU582" s="1043">
        <f t="shared" si="219"/>
        <v>2.6666666666666616</v>
      </c>
      <c r="AV582" s="1043">
        <f t="shared" si="220"/>
        <v>1.3513513513513598</v>
      </c>
      <c r="AW582" s="1043">
        <f t="shared" si="221"/>
        <v>1.3698630136986356</v>
      </c>
      <c r="AX582" s="1043">
        <f t="shared" si="222"/>
        <v>1.388888888888884</v>
      </c>
      <c r="AY582" s="1043">
        <f t="shared" si="223"/>
        <v>5.7548690096127162</v>
      </c>
      <c r="AZ582" s="1043">
        <f t="shared" si="224"/>
        <v>3.6735222658352349</v>
      </c>
    </row>
    <row r="583" spans="1:52" x14ac:dyDescent="0.2">
      <c r="A583" s="822" t="s">
        <v>628</v>
      </c>
      <c r="B583" s="822" t="s">
        <v>629</v>
      </c>
      <c r="C583" s="489">
        <v>3.78</v>
      </c>
      <c r="D583" s="489">
        <v>3.56</v>
      </c>
      <c r="E583" s="489">
        <v>3.46</v>
      </c>
      <c r="F583" s="587">
        <v>3.26</v>
      </c>
      <c r="G583" s="587">
        <v>3.06</v>
      </c>
      <c r="H583" s="489">
        <v>2.84</v>
      </c>
      <c r="I583" s="489">
        <v>2.62</v>
      </c>
      <c r="J583" s="489">
        <v>2.44</v>
      </c>
      <c r="K583" s="489">
        <v>2.2000000000000002</v>
      </c>
      <c r="L583" s="958"/>
      <c r="M583" s="489">
        <v>2</v>
      </c>
      <c r="N583" s="489">
        <v>1.84</v>
      </c>
      <c r="O583" s="958"/>
      <c r="P583" s="587">
        <v>1.55</v>
      </c>
      <c r="Q583" s="587">
        <v>1.37</v>
      </c>
      <c r="R583" s="587">
        <v>1.26</v>
      </c>
      <c r="S583" s="587">
        <v>1.18</v>
      </c>
      <c r="T583" s="587">
        <v>1.1100000000000001</v>
      </c>
      <c r="U583" s="587">
        <v>1.06</v>
      </c>
      <c r="V583" s="587">
        <v>0.98</v>
      </c>
      <c r="W583" s="587">
        <v>0.89</v>
      </c>
      <c r="X583" s="587">
        <v>0.72</v>
      </c>
      <c r="Y583" s="583">
        <v>0.64</v>
      </c>
      <c r="Z583" s="587">
        <v>0.63</v>
      </c>
      <c r="AA583" s="587">
        <v>0.59</v>
      </c>
      <c r="AB583" s="584">
        <f t="shared" ref="AB583:AB646" si="225">SUM(C583:AA583)</f>
        <v>43.04</v>
      </c>
      <c r="AC583" s="1043">
        <f t="shared" ref="AC583:AC646" si="226">IF(ISERROR((C583/D583-1)*100),"n/a",(C583/D583-1)*100)</f>
        <v>6.1797752808988804</v>
      </c>
      <c r="AD583" s="1043">
        <f t="shared" ref="AD583:AD646" si="227">IF(ISERROR((D583/E583-1)*100),"n/a",(D583/E583-1)*100)</f>
        <v>2.8901734104046284</v>
      </c>
      <c r="AE583" s="1043">
        <f t="shared" ref="AE583:AE646" si="228">IF(ISERROR((E583/F583-1)*100),"n/a",(E583/F583-1)*100)</f>
        <v>6.1349693251533832</v>
      </c>
      <c r="AF583" s="1043">
        <f t="shared" ref="AF583:AF646" si="229">IF(ISERROR((F583/G583-1)*100),"n/a",(F583/G583-1)*100)</f>
        <v>6.5359477124182996</v>
      </c>
      <c r="AG583" s="1043">
        <f t="shared" ref="AG583:AG646" si="230">IF(ISERROR((G583/H583-1)*100),"n/a",(G583/H583-1)*100)</f>
        <v>7.7464788732394485</v>
      </c>
      <c r="AH583" s="1043">
        <f t="shared" ref="AH583:AH646" si="231">IF(ISERROR((H583/I583-1)*100),"n/a",(H583/I583-1)*100)</f>
        <v>8.3969465648854769</v>
      </c>
      <c r="AI583" s="1043">
        <f t="shared" ref="AI583:AI646" si="232">IF(ISERROR((I583/J583-1)*100),"n/a",(I583/J583-1)*100)</f>
        <v>7.3770491803278659</v>
      </c>
      <c r="AJ583" s="1043">
        <f t="shared" ref="AJ583:AJ646" si="233">IF(ISERROR((J583/K583-1)*100),"n/a",(J583/K583-1)*100)</f>
        <v>10.909090909090891</v>
      </c>
      <c r="AK583" s="1043">
        <f t="shared" ref="AK583:AK646" si="234">IF(ISERROR((K583/M583-1)*100),"n/a",(K583/M583-1)*100)</f>
        <v>10.000000000000009</v>
      </c>
      <c r="AL583" s="1043">
        <f t="shared" ref="AL583:AL646" si="235">IF(ISERROR((M583/N583-1)*100),"n/a",(M583/N583-1)*100)</f>
        <v>8.6956521739130377</v>
      </c>
      <c r="AM583" s="1043">
        <f t="shared" ref="AM583:AM646" si="236">IF(ISERROR((N583/P583-1)*100),"n/a",(N583/P583-1)*100)</f>
        <v>18.709677419354833</v>
      </c>
      <c r="AN583" s="1043">
        <f t="shared" ref="AN583:AN646" si="237">IF(ISERROR((P583/Q583-1)*100),"n/a",(P583/Q583-1)*100)</f>
        <v>13.138686131386844</v>
      </c>
      <c r="AO583" s="1043">
        <f t="shared" ref="AO583:AO646" si="238">IF(ISERROR((Q583/R583-1)*100),"n/a",(Q583/R583-1)*100)</f>
        <v>8.7301587301587436</v>
      </c>
      <c r="AP583" s="1043">
        <f t="shared" ref="AP583:AP646" si="239">IF(ISERROR((R583/S583-1)*100),"n/a",(R583/S583-1)*100)</f>
        <v>6.7796610169491567</v>
      </c>
      <c r="AQ583" s="1043">
        <f t="shared" ref="AQ583:AQ646" si="240">IF(ISERROR((S583/T583-1)*100),"n/a",(S583/T583-1)*100)</f>
        <v>6.3063063063062863</v>
      </c>
      <c r="AR583" s="1043">
        <f t="shared" ref="AR583:AR646" si="241">IF(ISERROR((T583/U583-1)*100),"n/a",(T583/U583-1)*100)</f>
        <v>4.7169811320754818</v>
      </c>
      <c r="AS583" s="1043">
        <f t="shared" ref="AS583:AS646" si="242">IF(ISERROR((U583/V583-1)*100),"n/a",(U583/V583-1)*100)</f>
        <v>8.163265306122458</v>
      </c>
      <c r="AT583" s="1043">
        <f t="shared" ref="AT583:AT646" si="243">IF(ISERROR((V583/W583-1)*100),"n/a",(V583/W583-1)*100)</f>
        <v>10.1123595505618</v>
      </c>
      <c r="AU583" s="1043">
        <f t="shared" ref="AU583:AU646" si="244">IF(ISERROR((W583/X583-1)*100),"n/a",(W583/X583-1)*100)</f>
        <v>23.611111111111114</v>
      </c>
      <c r="AV583" s="1043">
        <f t="shared" ref="AV583:AV646" si="245">IF(ISERROR((X583/Y583-1)*100),"n/a",(X583/Y583-1)*100)</f>
        <v>12.5</v>
      </c>
      <c r="AW583" s="1043">
        <f t="shared" ref="AW583:AW646" si="246">IF(ISERROR((Y583/Z583-1)*100),"n/a",(Y583/Z583-1)*100)</f>
        <v>1.5873015873015817</v>
      </c>
      <c r="AX583" s="1043">
        <f t="shared" ref="AX583:AX646" si="247">IF(ISERROR((Z583/AA583-1)*100),"n/a",(Z583/AA583-1)*100)</f>
        <v>6.7796610169491567</v>
      </c>
      <c r="AY583" s="1043">
        <f t="shared" ref="AY583:AY646" si="248">AVERAGE(AC583:AX583)</f>
        <v>8.9091478517549714</v>
      </c>
      <c r="AZ583" s="1043">
        <f t="shared" ref="AZ583:AZ646" si="249">STDEV(AC583:AX583)</f>
        <v>4.8709429028141447</v>
      </c>
    </row>
    <row r="584" spans="1:52" x14ac:dyDescent="0.2">
      <c r="A584" s="822" t="s">
        <v>333</v>
      </c>
      <c r="B584" s="822" t="s">
        <v>334</v>
      </c>
      <c r="C584" s="489">
        <v>1.36</v>
      </c>
      <c r="D584" s="489">
        <v>1.28</v>
      </c>
      <c r="E584" s="489">
        <v>1.2</v>
      </c>
      <c r="F584" s="587">
        <v>1.1200000000000001</v>
      </c>
      <c r="G584" s="587">
        <v>0.87</v>
      </c>
      <c r="H584" s="489">
        <v>0.81</v>
      </c>
      <c r="I584" s="489">
        <v>0.78</v>
      </c>
      <c r="J584" s="489">
        <v>0.75</v>
      </c>
      <c r="K584" s="489">
        <v>0.73</v>
      </c>
      <c r="L584" s="958"/>
      <c r="M584" s="489">
        <v>0.71</v>
      </c>
      <c r="N584" s="489">
        <v>0.69</v>
      </c>
      <c r="O584" s="958"/>
      <c r="P584" s="587">
        <v>0.68</v>
      </c>
      <c r="Q584" s="587">
        <v>0.66</v>
      </c>
      <c r="R584" s="587">
        <v>0.64400000000000002</v>
      </c>
      <c r="S584" s="587">
        <v>0.60399999999999998</v>
      </c>
      <c r="T584" s="587">
        <v>0.56599999999999995</v>
      </c>
      <c r="U584" s="587">
        <v>0.53600000000000003</v>
      </c>
      <c r="V584" s="587">
        <v>0.51</v>
      </c>
      <c r="W584" s="587">
        <v>0.48531999999999997</v>
      </c>
      <c r="X584" s="587">
        <v>0.46</v>
      </c>
      <c r="Y584" s="587">
        <v>0.42902000000000001</v>
      </c>
      <c r="Z584" s="587">
        <v>0.41</v>
      </c>
      <c r="AA584" s="587">
        <v>0.4</v>
      </c>
      <c r="AB584" s="584">
        <f t="shared" si="225"/>
        <v>16.684339999999999</v>
      </c>
      <c r="AC584" s="1043">
        <f t="shared" si="226"/>
        <v>6.25</v>
      </c>
      <c r="AD584" s="1043">
        <f t="shared" si="227"/>
        <v>6.6666666666666652</v>
      </c>
      <c r="AE584" s="1043">
        <f t="shared" si="228"/>
        <v>7.1428571428571397</v>
      </c>
      <c r="AF584" s="1043">
        <f t="shared" si="229"/>
        <v>28.735632183908066</v>
      </c>
      <c r="AG584" s="1043">
        <f t="shared" si="230"/>
        <v>7.4074074074073959</v>
      </c>
      <c r="AH584" s="1043">
        <f t="shared" si="231"/>
        <v>3.8461538461538547</v>
      </c>
      <c r="AI584" s="1043">
        <f t="shared" si="232"/>
        <v>4.0000000000000036</v>
      </c>
      <c r="AJ584" s="1043">
        <f t="shared" si="233"/>
        <v>2.7397260273972712</v>
      </c>
      <c r="AK584" s="1043">
        <f t="shared" si="234"/>
        <v>2.8169014084507005</v>
      </c>
      <c r="AL584" s="1043">
        <f t="shared" si="235"/>
        <v>2.898550724637694</v>
      </c>
      <c r="AM584" s="1043">
        <f t="shared" si="236"/>
        <v>1.4705882352941124</v>
      </c>
      <c r="AN584" s="1043">
        <f t="shared" si="237"/>
        <v>3.0303030303030276</v>
      </c>
      <c r="AO584" s="1043">
        <f t="shared" si="238"/>
        <v>2.4844720496894457</v>
      </c>
      <c r="AP584" s="1043">
        <f t="shared" si="239"/>
        <v>6.6225165562914023</v>
      </c>
      <c r="AQ584" s="1043">
        <f t="shared" si="240"/>
        <v>6.7137809187279185</v>
      </c>
      <c r="AR584" s="1043">
        <f t="shared" si="241"/>
        <v>5.5970149253731227</v>
      </c>
      <c r="AS584" s="1043">
        <f t="shared" si="242"/>
        <v>5.0980392156862786</v>
      </c>
      <c r="AT584" s="1043">
        <f t="shared" si="243"/>
        <v>5.0853045413335574</v>
      </c>
      <c r="AU584" s="1043">
        <f t="shared" si="244"/>
        <v>5.5043478260869527</v>
      </c>
      <c r="AV584" s="1043">
        <f t="shared" si="245"/>
        <v>7.2211085730268909</v>
      </c>
      <c r="AW584" s="1043">
        <f t="shared" si="246"/>
        <v>4.6390243902439066</v>
      </c>
      <c r="AX584" s="1043">
        <f t="shared" si="247"/>
        <v>2.4999999999999911</v>
      </c>
      <c r="AY584" s="1043">
        <f t="shared" si="248"/>
        <v>5.839563439524337</v>
      </c>
      <c r="AZ584" s="1043">
        <f t="shared" si="249"/>
        <v>5.4309446135807207</v>
      </c>
    </row>
    <row r="585" spans="1:52" x14ac:dyDescent="0.2">
      <c r="A585" s="829" t="s">
        <v>1603</v>
      </c>
      <c r="B585" s="822" t="s">
        <v>1604</v>
      </c>
      <c r="C585" s="489">
        <v>3.6396000000000002</v>
      </c>
      <c r="D585" s="489">
        <v>3.54</v>
      </c>
      <c r="E585" s="489">
        <v>3.4</v>
      </c>
      <c r="F585" s="587">
        <v>3.25</v>
      </c>
      <c r="G585" s="587">
        <v>3.1</v>
      </c>
      <c r="H585" s="489">
        <v>2.88</v>
      </c>
      <c r="I585" s="489">
        <v>2.4</v>
      </c>
      <c r="J585" s="489">
        <v>2</v>
      </c>
      <c r="K585" s="489">
        <v>1.32</v>
      </c>
      <c r="L585" s="958"/>
      <c r="M585" s="489">
        <v>1</v>
      </c>
      <c r="N585" s="491">
        <v>0.4</v>
      </c>
      <c r="O585" s="958"/>
      <c r="P585" s="583">
        <v>0.4</v>
      </c>
      <c r="Q585" s="583">
        <v>0.95</v>
      </c>
      <c r="R585" s="587">
        <v>3.15</v>
      </c>
      <c r="S585" s="587">
        <v>2.8</v>
      </c>
      <c r="T585" s="587">
        <v>2.4</v>
      </c>
      <c r="U585" s="587">
        <v>2.16</v>
      </c>
      <c r="V585" s="587">
        <v>2</v>
      </c>
      <c r="W585" s="587">
        <v>1.86</v>
      </c>
      <c r="X585" s="587">
        <v>1.77</v>
      </c>
      <c r="Y585" s="587">
        <v>1.55</v>
      </c>
      <c r="Z585" s="587">
        <v>1.45</v>
      </c>
      <c r="AA585" s="583">
        <v>1.4</v>
      </c>
      <c r="AB585" s="584">
        <f t="shared" si="225"/>
        <v>48.819599999999994</v>
      </c>
      <c r="AC585" s="1043">
        <f t="shared" si="226"/>
        <v>2.8135593220339095</v>
      </c>
      <c r="AD585" s="1043">
        <f t="shared" si="227"/>
        <v>4.117647058823537</v>
      </c>
      <c r="AE585" s="1043">
        <f t="shared" si="228"/>
        <v>4.6153846153846212</v>
      </c>
      <c r="AF585" s="1043">
        <f t="shared" si="229"/>
        <v>4.8387096774193505</v>
      </c>
      <c r="AG585" s="1043">
        <f t="shared" si="230"/>
        <v>7.6388888888889062</v>
      </c>
      <c r="AH585" s="1043">
        <f t="shared" si="231"/>
        <v>19.999999999999996</v>
      </c>
      <c r="AI585" s="1043">
        <f t="shared" si="232"/>
        <v>19.999999999999996</v>
      </c>
      <c r="AJ585" s="1043">
        <f t="shared" si="233"/>
        <v>51.515151515151516</v>
      </c>
      <c r="AK585" s="1043">
        <f t="shared" si="234"/>
        <v>32.000000000000007</v>
      </c>
      <c r="AL585" s="1043">
        <f t="shared" si="235"/>
        <v>150</v>
      </c>
      <c r="AM585" s="1043">
        <f t="shared" si="236"/>
        <v>0</v>
      </c>
      <c r="AN585" s="1043">
        <f t="shared" si="237"/>
        <v>-57.894736842105267</v>
      </c>
      <c r="AO585" s="1043">
        <f t="shared" si="238"/>
        <v>-69.841269841269835</v>
      </c>
      <c r="AP585" s="1043">
        <f t="shared" si="239"/>
        <v>12.5</v>
      </c>
      <c r="AQ585" s="1043">
        <f t="shared" si="240"/>
        <v>16.666666666666675</v>
      </c>
      <c r="AR585" s="1043">
        <f t="shared" si="241"/>
        <v>11.111111111111093</v>
      </c>
      <c r="AS585" s="1043">
        <f t="shared" si="242"/>
        <v>8.0000000000000071</v>
      </c>
      <c r="AT585" s="1043">
        <f t="shared" si="243"/>
        <v>7.5268817204301008</v>
      </c>
      <c r="AU585" s="1043">
        <f t="shared" si="244"/>
        <v>5.0847457627118731</v>
      </c>
      <c r="AV585" s="1043">
        <f t="shared" si="245"/>
        <v>14.193548387096765</v>
      </c>
      <c r="AW585" s="1043">
        <f t="shared" si="246"/>
        <v>6.8965517241379448</v>
      </c>
      <c r="AX585" s="1043">
        <f t="shared" si="247"/>
        <v>3.5714285714285809</v>
      </c>
      <c r="AY585" s="1043">
        <f t="shared" si="248"/>
        <v>11.607012197177717</v>
      </c>
      <c r="AZ585" s="1043">
        <f t="shared" si="249"/>
        <v>39.843276542294753</v>
      </c>
    </row>
    <row r="586" spans="1:52" x14ac:dyDescent="0.2">
      <c r="A586" s="829" t="s">
        <v>771</v>
      </c>
      <c r="B586" s="822" t="s">
        <v>772</v>
      </c>
      <c r="C586" s="489">
        <v>0.56000000000000005</v>
      </c>
      <c r="D586" s="489">
        <v>0.48</v>
      </c>
      <c r="E586" s="489">
        <v>0.44</v>
      </c>
      <c r="F586" s="587">
        <v>0.4</v>
      </c>
      <c r="G586" s="587">
        <v>0.36</v>
      </c>
      <c r="H586" s="489">
        <v>0.34</v>
      </c>
      <c r="I586" s="489">
        <v>0.32</v>
      </c>
      <c r="J586" s="489">
        <v>0.3</v>
      </c>
      <c r="K586" s="489">
        <v>0.28000000000000003</v>
      </c>
      <c r="L586" s="958"/>
      <c r="M586" s="489">
        <v>0.24</v>
      </c>
      <c r="N586" s="489">
        <v>0.22</v>
      </c>
      <c r="O586" s="958"/>
      <c r="P586" s="587">
        <v>0.21</v>
      </c>
      <c r="Q586" s="587">
        <v>0.19</v>
      </c>
      <c r="R586" s="587">
        <v>0.17</v>
      </c>
      <c r="S586" s="587">
        <v>0.16</v>
      </c>
      <c r="T586" s="587">
        <v>0.12</v>
      </c>
      <c r="U586" s="587">
        <v>0.1</v>
      </c>
      <c r="V586" s="587">
        <v>5.6250000000000001E-2</v>
      </c>
      <c r="W586" s="583">
        <v>0</v>
      </c>
      <c r="X586" s="583">
        <v>0</v>
      </c>
      <c r="Y586" s="583">
        <v>0</v>
      </c>
      <c r="Z586" s="583">
        <v>0</v>
      </c>
      <c r="AA586" s="583">
        <v>0</v>
      </c>
      <c r="AB586" s="584">
        <f t="shared" si="225"/>
        <v>4.9462500000000009</v>
      </c>
      <c r="AC586" s="1043">
        <f t="shared" si="226"/>
        <v>16.666666666666675</v>
      </c>
      <c r="AD586" s="1043">
        <f t="shared" si="227"/>
        <v>9.0909090909090828</v>
      </c>
      <c r="AE586" s="1043">
        <f t="shared" si="228"/>
        <v>9.9999999999999858</v>
      </c>
      <c r="AF586" s="1043">
        <f t="shared" si="229"/>
        <v>11.111111111111116</v>
      </c>
      <c r="AG586" s="1043">
        <f t="shared" si="230"/>
        <v>5.8823529411764497</v>
      </c>
      <c r="AH586" s="1043">
        <f t="shared" si="231"/>
        <v>6.25</v>
      </c>
      <c r="AI586" s="1043">
        <f t="shared" si="232"/>
        <v>6.6666666666666652</v>
      </c>
      <c r="AJ586" s="1043">
        <f t="shared" si="233"/>
        <v>7.1428571428571397</v>
      </c>
      <c r="AK586" s="1043">
        <f t="shared" si="234"/>
        <v>16.666666666666675</v>
      </c>
      <c r="AL586" s="1043">
        <f t="shared" si="235"/>
        <v>9.0909090909090828</v>
      </c>
      <c r="AM586" s="1043">
        <f t="shared" si="236"/>
        <v>4.7619047619047672</v>
      </c>
      <c r="AN586" s="1043">
        <f t="shared" si="237"/>
        <v>10.526315789473673</v>
      </c>
      <c r="AO586" s="1043">
        <f t="shared" si="238"/>
        <v>11.764705882352944</v>
      </c>
      <c r="AP586" s="1043">
        <f t="shared" si="239"/>
        <v>6.25</v>
      </c>
      <c r="AQ586" s="1043">
        <f t="shared" si="240"/>
        <v>33.33333333333335</v>
      </c>
      <c r="AR586" s="1043">
        <f t="shared" si="241"/>
        <v>19.999999999999996</v>
      </c>
      <c r="AS586" s="1043">
        <f t="shared" si="242"/>
        <v>77.777777777777786</v>
      </c>
      <c r="AT586" s="1043" t="str">
        <f t="shared" si="243"/>
        <v>n/a</v>
      </c>
      <c r="AU586" s="1043" t="str">
        <f t="shared" si="244"/>
        <v>n/a</v>
      </c>
      <c r="AV586" s="1043" t="str">
        <f t="shared" si="245"/>
        <v>n/a</v>
      </c>
      <c r="AW586" s="1043" t="str">
        <f t="shared" si="246"/>
        <v>n/a</v>
      </c>
      <c r="AX586" s="1043" t="str">
        <f t="shared" si="247"/>
        <v>n/a</v>
      </c>
      <c r="AY586" s="1043">
        <f t="shared" si="248"/>
        <v>15.469539818929729</v>
      </c>
      <c r="AZ586" s="1043">
        <f t="shared" si="249"/>
        <v>17.52972736840352</v>
      </c>
    </row>
    <row r="587" spans="1:52" x14ac:dyDescent="0.2">
      <c r="A587" s="829" t="s">
        <v>1614</v>
      </c>
      <c r="B587" s="822" t="s">
        <v>1615</v>
      </c>
      <c r="C587" s="489">
        <v>0.72</v>
      </c>
      <c r="D587" s="489">
        <v>0.6</v>
      </c>
      <c r="E587" s="489">
        <v>0.56000000000000005</v>
      </c>
      <c r="F587" s="587">
        <v>0.48</v>
      </c>
      <c r="G587" s="587">
        <v>0.42000000000000004</v>
      </c>
      <c r="H587" s="489">
        <v>0.38</v>
      </c>
      <c r="I587" s="489">
        <v>0.35</v>
      </c>
      <c r="J587" s="489">
        <v>0.33</v>
      </c>
      <c r="K587" s="489">
        <v>0.31</v>
      </c>
      <c r="L587" s="958"/>
      <c r="M587" s="489">
        <v>0.27</v>
      </c>
      <c r="N587" s="491">
        <v>0.24</v>
      </c>
      <c r="O587" s="958"/>
      <c r="P587" s="583">
        <v>0.24</v>
      </c>
      <c r="Q587" s="587">
        <v>0.24</v>
      </c>
      <c r="R587" s="587">
        <v>0.22</v>
      </c>
      <c r="S587" s="587">
        <v>0.19</v>
      </c>
      <c r="T587" s="583">
        <v>0.18</v>
      </c>
      <c r="U587" s="583">
        <v>0.18</v>
      </c>
      <c r="V587" s="587">
        <v>0.18</v>
      </c>
      <c r="W587" s="587">
        <v>0.16</v>
      </c>
      <c r="X587" s="587">
        <v>0.14333000000000001</v>
      </c>
      <c r="Y587" s="583">
        <v>0.125</v>
      </c>
      <c r="Z587" s="583">
        <v>0.125</v>
      </c>
      <c r="AA587" s="583">
        <v>0.125</v>
      </c>
      <c r="AB587" s="584">
        <f t="shared" si="225"/>
        <v>6.7683299999999997</v>
      </c>
      <c r="AC587" s="1043">
        <f t="shared" si="226"/>
        <v>19.999999999999996</v>
      </c>
      <c r="AD587" s="1043">
        <f t="shared" si="227"/>
        <v>7.1428571428571397</v>
      </c>
      <c r="AE587" s="1043">
        <f t="shared" si="228"/>
        <v>16.666666666666675</v>
      </c>
      <c r="AF587" s="1043">
        <f t="shared" si="229"/>
        <v>14.285714285714279</v>
      </c>
      <c r="AG587" s="1043">
        <f t="shared" si="230"/>
        <v>10.526315789473696</v>
      </c>
      <c r="AH587" s="1043">
        <f t="shared" si="231"/>
        <v>8.5714285714285854</v>
      </c>
      <c r="AI587" s="1043">
        <f t="shared" si="232"/>
        <v>6.0606060606060552</v>
      </c>
      <c r="AJ587" s="1043">
        <f t="shared" si="233"/>
        <v>6.4516129032258229</v>
      </c>
      <c r="AK587" s="1043">
        <f t="shared" si="234"/>
        <v>14.814814814814813</v>
      </c>
      <c r="AL587" s="1043">
        <f t="shared" si="235"/>
        <v>12.500000000000021</v>
      </c>
      <c r="AM587" s="1043">
        <f t="shared" si="236"/>
        <v>0</v>
      </c>
      <c r="AN587" s="1043">
        <f t="shared" si="237"/>
        <v>0</v>
      </c>
      <c r="AO587" s="1043">
        <f t="shared" si="238"/>
        <v>9.0909090909090828</v>
      </c>
      <c r="AP587" s="1043">
        <f t="shared" si="239"/>
        <v>15.789473684210531</v>
      </c>
      <c r="AQ587" s="1043">
        <f t="shared" si="240"/>
        <v>5.555555555555558</v>
      </c>
      <c r="AR587" s="1043">
        <f t="shared" si="241"/>
        <v>0</v>
      </c>
      <c r="AS587" s="1043">
        <f t="shared" si="242"/>
        <v>0</v>
      </c>
      <c r="AT587" s="1043">
        <f t="shared" si="243"/>
        <v>12.5</v>
      </c>
      <c r="AU587" s="1043">
        <f t="shared" si="244"/>
        <v>11.630503034954298</v>
      </c>
      <c r="AV587" s="1043">
        <f t="shared" si="245"/>
        <v>14.66400000000001</v>
      </c>
      <c r="AW587" s="1043">
        <f t="shared" si="246"/>
        <v>0</v>
      </c>
      <c r="AX587" s="1043">
        <f t="shared" si="247"/>
        <v>0</v>
      </c>
      <c r="AY587" s="1043">
        <f t="shared" si="248"/>
        <v>8.4659298909280256</v>
      </c>
      <c r="AZ587" s="1043">
        <f t="shared" si="249"/>
        <v>6.4136016507449929</v>
      </c>
    </row>
    <row r="588" spans="1:52" x14ac:dyDescent="0.2">
      <c r="A588" s="829" t="s">
        <v>1579</v>
      </c>
      <c r="B588" s="822" t="s">
        <v>1580</v>
      </c>
      <c r="C588" s="489">
        <v>2.56</v>
      </c>
      <c r="D588" s="489">
        <v>2.4</v>
      </c>
      <c r="E588" s="489">
        <v>2.2599999999999998</v>
      </c>
      <c r="F588" s="587">
        <v>2.16</v>
      </c>
      <c r="G588" s="587">
        <v>2.06</v>
      </c>
      <c r="H588" s="489">
        <v>1.94</v>
      </c>
      <c r="I588" s="489">
        <v>1.84</v>
      </c>
      <c r="J588" s="489">
        <v>1.7749999999999999</v>
      </c>
      <c r="K588" s="489">
        <v>1.5249999999999999</v>
      </c>
      <c r="L588" s="958"/>
      <c r="M588" s="489">
        <v>1.25</v>
      </c>
      <c r="N588" s="489">
        <v>1.1000000000000001</v>
      </c>
      <c r="O588" s="958"/>
      <c r="P588" s="587">
        <v>0.75</v>
      </c>
      <c r="Q588" s="583">
        <v>0.5</v>
      </c>
      <c r="R588" s="583">
        <v>0.5</v>
      </c>
      <c r="S588" s="583">
        <v>0.5</v>
      </c>
      <c r="T588" s="587">
        <v>0.5</v>
      </c>
      <c r="U588" s="587">
        <v>0.25</v>
      </c>
      <c r="V588" s="583">
        <v>0</v>
      </c>
      <c r="W588" s="583">
        <v>0</v>
      </c>
      <c r="X588" s="583">
        <v>0</v>
      </c>
      <c r="Y588" s="583">
        <v>0</v>
      </c>
      <c r="Z588" s="583">
        <v>0</v>
      </c>
      <c r="AA588" s="583">
        <v>0</v>
      </c>
      <c r="AB588" s="584">
        <f t="shared" si="225"/>
        <v>23.869999999999997</v>
      </c>
      <c r="AC588" s="1043">
        <f t="shared" si="226"/>
        <v>6.6666666666666652</v>
      </c>
      <c r="AD588" s="1043">
        <f t="shared" si="227"/>
        <v>6.1946902654867353</v>
      </c>
      <c r="AE588" s="1043">
        <f t="shared" si="228"/>
        <v>4.6296296296296058</v>
      </c>
      <c r="AF588" s="1043">
        <f t="shared" si="229"/>
        <v>4.8543689320388328</v>
      </c>
      <c r="AG588" s="1043">
        <f t="shared" si="230"/>
        <v>6.1855670103092786</v>
      </c>
      <c r="AH588" s="1043">
        <f t="shared" si="231"/>
        <v>5.4347826086956541</v>
      </c>
      <c r="AI588" s="1043">
        <f t="shared" si="232"/>
        <v>3.6619718309859328</v>
      </c>
      <c r="AJ588" s="1043">
        <f t="shared" si="233"/>
        <v>16.393442622950815</v>
      </c>
      <c r="AK588" s="1043">
        <f t="shared" si="234"/>
        <v>21.999999999999996</v>
      </c>
      <c r="AL588" s="1043">
        <f t="shared" si="235"/>
        <v>13.636363636363624</v>
      </c>
      <c r="AM588" s="1043">
        <f t="shared" si="236"/>
        <v>46.666666666666679</v>
      </c>
      <c r="AN588" s="1043">
        <f t="shared" si="237"/>
        <v>50</v>
      </c>
      <c r="AO588" s="1043">
        <f t="shared" si="238"/>
        <v>0</v>
      </c>
      <c r="AP588" s="1043">
        <f t="shared" si="239"/>
        <v>0</v>
      </c>
      <c r="AQ588" s="1043">
        <f t="shared" si="240"/>
        <v>0</v>
      </c>
      <c r="AR588" s="1043">
        <f t="shared" si="241"/>
        <v>100</v>
      </c>
      <c r="AS588" s="1043" t="str">
        <f t="shared" si="242"/>
        <v>n/a</v>
      </c>
      <c r="AT588" s="1043" t="str">
        <f t="shared" si="243"/>
        <v>n/a</v>
      </c>
      <c r="AU588" s="1043" t="str">
        <f t="shared" si="244"/>
        <v>n/a</v>
      </c>
      <c r="AV588" s="1043" t="str">
        <f t="shared" si="245"/>
        <v>n/a</v>
      </c>
      <c r="AW588" s="1043" t="str">
        <f t="shared" si="246"/>
        <v>n/a</v>
      </c>
      <c r="AX588" s="1043" t="str">
        <f t="shared" si="247"/>
        <v>n/a</v>
      </c>
      <c r="AY588" s="1043">
        <f t="shared" si="248"/>
        <v>17.895259366862113</v>
      </c>
      <c r="AZ588" s="1043">
        <f t="shared" si="249"/>
        <v>26.710364238395091</v>
      </c>
    </row>
    <row r="589" spans="1:52" x14ac:dyDescent="0.2">
      <c r="A589" s="823" t="s">
        <v>4389</v>
      </c>
      <c r="B589" s="822" t="s">
        <v>3957</v>
      </c>
      <c r="C589" s="489">
        <v>0.7</v>
      </c>
      <c r="D589" s="489">
        <v>0.68</v>
      </c>
      <c r="E589" s="587">
        <v>0.59</v>
      </c>
      <c r="F589" s="587">
        <v>0.53</v>
      </c>
      <c r="G589" s="587">
        <v>0.44</v>
      </c>
      <c r="H589" s="587">
        <v>0.4</v>
      </c>
      <c r="I589" s="587">
        <v>0.32</v>
      </c>
      <c r="J589" s="499">
        <v>0</v>
      </c>
      <c r="K589" s="499">
        <v>0</v>
      </c>
      <c r="L589" s="499"/>
      <c r="M589" s="499">
        <v>0</v>
      </c>
      <c r="N589" s="499">
        <v>0</v>
      </c>
      <c r="O589" s="499"/>
      <c r="P589" s="499">
        <v>0</v>
      </c>
      <c r="Q589" s="499">
        <v>0.06</v>
      </c>
      <c r="R589" s="587">
        <v>0.36</v>
      </c>
      <c r="S589" s="587">
        <v>0.34</v>
      </c>
      <c r="T589" s="587">
        <v>0.32</v>
      </c>
      <c r="U589" s="587">
        <v>0.30000000000000004</v>
      </c>
      <c r="V589" s="587">
        <v>0.26</v>
      </c>
      <c r="W589" s="587">
        <v>0.21500000000000002</v>
      </c>
      <c r="X589" s="499">
        <v>0.1875</v>
      </c>
      <c r="Y589" s="499">
        <v>0.26249999999999996</v>
      </c>
      <c r="Z589" s="587">
        <v>0.3</v>
      </c>
      <c r="AA589" s="587">
        <v>0.12</v>
      </c>
      <c r="AB589" s="584">
        <f t="shared" si="225"/>
        <v>6.3849999999999998</v>
      </c>
      <c r="AC589" s="1043">
        <f t="shared" si="226"/>
        <v>2.9411764705882248</v>
      </c>
      <c r="AD589" s="1043">
        <f t="shared" si="227"/>
        <v>15.254237288135597</v>
      </c>
      <c r="AE589" s="1043">
        <f t="shared" si="228"/>
        <v>11.32075471698113</v>
      </c>
      <c r="AF589" s="1043">
        <f t="shared" si="229"/>
        <v>20.45454545454546</v>
      </c>
      <c r="AG589" s="1043">
        <f t="shared" si="230"/>
        <v>9.9999999999999858</v>
      </c>
      <c r="AH589" s="1043">
        <f t="shared" si="231"/>
        <v>25</v>
      </c>
      <c r="AI589" s="1043" t="str">
        <f t="shared" si="232"/>
        <v>n/a</v>
      </c>
      <c r="AJ589" s="1043" t="str">
        <f t="shared" si="233"/>
        <v>n/a</v>
      </c>
      <c r="AK589" s="1043" t="str">
        <f t="shared" si="234"/>
        <v>n/a</v>
      </c>
      <c r="AL589" s="1043" t="str">
        <f t="shared" si="235"/>
        <v>n/a</v>
      </c>
      <c r="AM589" s="1043" t="str">
        <f t="shared" si="236"/>
        <v>n/a</v>
      </c>
      <c r="AN589" s="1043">
        <f t="shared" si="237"/>
        <v>-100</v>
      </c>
      <c r="AO589" s="1043">
        <f t="shared" si="238"/>
        <v>-83.333333333333343</v>
      </c>
      <c r="AP589" s="1043">
        <f t="shared" si="239"/>
        <v>5.8823529411764497</v>
      </c>
      <c r="AQ589" s="1043">
        <f t="shared" si="240"/>
        <v>6.25</v>
      </c>
      <c r="AR589" s="1043">
        <f t="shared" si="241"/>
        <v>6.666666666666643</v>
      </c>
      <c r="AS589" s="1043">
        <f t="shared" si="242"/>
        <v>15.384615384615397</v>
      </c>
      <c r="AT589" s="1043">
        <f t="shared" si="243"/>
        <v>20.930232558139529</v>
      </c>
      <c r="AU589" s="1043">
        <f t="shared" si="244"/>
        <v>14.666666666666671</v>
      </c>
      <c r="AV589" s="1043">
        <f t="shared" si="245"/>
        <v>-28.571428571428559</v>
      </c>
      <c r="AW589" s="1043">
        <f t="shared" si="246"/>
        <v>-12.500000000000011</v>
      </c>
      <c r="AX589" s="1043">
        <f t="shared" si="247"/>
        <v>150</v>
      </c>
      <c r="AY589" s="1043">
        <f t="shared" si="248"/>
        <v>4.7262638966325392</v>
      </c>
      <c r="AZ589" s="1043">
        <f t="shared" si="249"/>
        <v>51.574069081785638</v>
      </c>
    </row>
    <row r="590" spans="1:52" x14ac:dyDescent="0.2">
      <c r="A590" s="822" t="s">
        <v>1605</v>
      </c>
      <c r="B590" s="822" t="s">
        <v>1606</v>
      </c>
      <c r="C590" s="489">
        <v>5.1100000000000003</v>
      </c>
      <c r="D590" s="489">
        <v>4.47</v>
      </c>
      <c r="E590" s="489">
        <v>3.93</v>
      </c>
      <c r="F590" s="587">
        <v>3.41</v>
      </c>
      <c r="G590" s="587">
        <v>2.9499999999999997</v>
      </c>
      <c r="H590" s="489">
        <v>2.54</v>
      </c>
      <c r="I590" s="489">
        <v>2.2000000000000002</v>
      </c>
      <c r="J590" s="489">
        <v>1.85</v>
      </c>
      <c r="K590" s="489">
        <v>1.58</v>
      </c>
      <c r="L590" s="958"/>
      <c r="M590" s="489">
        <v>1.4</v>
      </c>
      <c r="N590" s="489">
        <v>1.3</v>
      </c>
      <c r="O590" s="958"/>
      <c r="P590" s="587">
        <v>1.22</v>
      </c>
      <c r="Q590" s="583">
        <v>1.2</v>
      </c>
      <c r="R590" s="583">
        <v>1.2</v>
      </c>
      <c r="S590" s="587">
        <v>1.1100000000000001</v>
      </c>
      <c r="T590" s="587">
        <v>1.08</v>
      </c>
      <c r="U590" s="583">
        <v>1</v>
      </c>
      <c r="V590" s="583">
        <v>1</v>
      </c>
      <c r="W590" s="587">
        <v>1</v>
      </c>
      <c r="X590" s="587">
        <v>0.97</v>
      </c>
      <c r="Y590" s="587">
        <v>0.96</v>
      </c>
      <c r="Z590" s="587">
        <v>0.94</v>
      </c>
      <c r="AA590" s="587">
        <v>0.9</v>
      </c>
      <c r="AB590" s="584">
        <f t="shared" si="225"/>
        <v>43.319999999999993</v>
      </c>
      <c r="AC590" s="1043">
        <f t="shared" si="226"/>
        <v>14.31767337807608</v>
      </c>
      <c r="AD590" s="1043">
        <f t="shared" si="227"/>
        <v>13.740458015267155</v>
      </c>
      <c r="AE590" s="1043">
        <f t="shared" si="228"/>
        <v>15.249266862170096</v>
      </c>
      <c r="AF590" s="1043">
        <f t="shared" si="229"/>
        <v>15.593220338983071</v>
      </c>
      <c r="AG590" s="1043">
        <f t="shared" si="230"/>
        <v>16.14173228346456</v>
      </c>
      <c r="AH590" s="1043">
        <f t="shared" si="231"/>
        <v>15.454545454545453</v>
      </c>
      <c r="AI590" s="1043">
        <f t="shared" si="232"/>
        <v>18.918918918918926</v>
      </c>
      <c r="AJ590" s="1043">
        <f t="shared" si="233"/>
        <v>17.088607594936711</v>
      </c>
      <c r="AK590" s="1043">
        <f t="shared" si="234"/>
        <v>12.857142857142879</v>
      </c>
      <c r="AL590" s="1043">
        <f t="shared" si="235"/>
        <v>7.6923076923076872</v>
      </c>
      <c r="AM590" s="1043">
        <f t="shared" si="236"/>
        <v>6.5573770491803351</v>
      </c>
      <c r="AN590" s="1043">
        <f t="shared" si="237"/>
        <v>1.6666666666666607</v>
      </c>
      <c r="AO590" s="1043">
        <f t="shared" si="238"/>
        <v>0</v>
      </c>
      <c r="AP590" s="1043">
        <f t="shared" si="239"/>
        <v>8.108108108108091</v>
      </c>
      <c r="AQ590" s="1043">
        <f t="shared" si="240"/>
        <v>2.7777777777777901</v>
      </c>
      <c r="AR590" s="1043">
        <f t="shared" si="241"/>
        <v>8.0000000000000071</v>
      </c>
      <c r="AS590" s="1043">
        <f t="shared" si="242"/>
        <v>0</v>
      </c>
      <c r="AT590" s="1043">
        <f t="shared" si="243"/>
        <v>0</v>
      </c>
      <c r="AU590" s="1043">
        <f t="shared" si="244"/>
        <v>3.0927835051546504</v>
      </c>
      <c r="AV590" s="1043">
        <f t="shared" si="245"/>
        <v>1.0416666666666741</v>
      </c>
      <c r="AW590" s="1043">
        <f t="shared" si="246"/>
        <v>2.1276595744680771</v>
      </c>
      <c r="AX590" s="1043">
        <f t="shared" si="247"/>
        <v>4.4444444444444287</v>
      </c>
      <c r="AY590" s="1043">
        <f t="shared" si="248"/>
        <v>8.403198054012698</v>
      </c>
      <c r="AZ590" s="1043">
        <f t="shared" si="249"/>
        <v>6.5754574346995103</v>
      </c>
    </row>
    <row r="591" spans="1:52" x14ac:dyDescent="0.2">
      <c r="A591" s="839" t="s">
        <v>5254</v>
      </c>
      <c r="B591" s="822" t="s">
        <v>5249</v>
      </c>
      <c r="C591" s="489">
        <v>0.27500000000000002</v>
      </c>
      <c r="D591" s="489">
        <v>0.255</v>
      </c>
      <c r="E591" s="489">
        <v>0.24</v>
      </c>
      <c r="F591" s="587">
        <v>0.22999999999999998</v>
      </c>
      <c r="G591" s="587">
        <v>0.1</v>
      </c>
      <c r="H591" s="539">
        <v>0</v>
      </c>
      <c r="I591" s="539">
        <v>0</v>
      </c>
      <c r="J591" s="539">
        <v>0</v>
      </c>
      <c r="K591" s="539">
        <v>0</v>
      </c>
      <c r="L591" s="1035"/>
      <c r="M591" s="539">
        <v>0</v>
      </c>
      <c r="N591" s="539">
        <v>0</v>
      </c>
      <c r="O591" s="1035"/>
      <c r="P591" s="539">
        <v>0</v>
      </c>
      <c r="Q591" s="539">
        <v>0</v>
      </c>
      <c r="R591" s="499">
        <v>0</v>
      </c>
      <c r="S591" s="499">
        <v>0</v>
      </c>
      <c r="T591" s="499">
        <v>0</v>
      </c>
      <c r="U591" s="499">
        <v>0</v>
      </c>
      <c r="V591" s="499">
        <v>0</v>
      </c>
      <c r="W591" s="499">
        <v>0</v>
      </c>
      <c r="X591" s="499">
        <v>0</v>
      </c>
      <c r="Y591" s="499">
        <v>0</v>
      </c>
      <c r="Z591" s="499">
        <v>0</v>
      </c>
      <c r="AA591" s="499">
        <v>0</v>
      </c>
      <c r="AB591" s="584">
        <f t="shared" si="225"/>
        <v>1.1000000000000001</v>
      </c>
      <c r="AC591" s="1043">
        <f t="shared" si="226"/>
        <v>7.8431372549019773</v>
      </c>
      <c r="AD591" s="1043">
        <f t="shared" si="227"/>
        <v>6.25</v>
      </c>
      <c r="AE591" s="1043">
        <f t="shared" si="228"/>
        <v>4.3478260869565188</v>
      </c>
      <c r="AF591" s="1043">
        <f t="shared" si="229"/>
        <v>129.99999999999997</v>
      </c>
      <c r="AG591" s="1043" t="str">
        <f t="shared" si="230"/>
        <v>n/a</v>
      </c>
      <c r="AH591" s="1043" t="str">
        <f t="shared" si="231"/>
        <v>n/a</v>
      </c>
      <c r="AI591" s="1043" t="str">
        <f t="shared" si="232"/>
        <v>n/a</v>
      </c>
      <c r="AJ591" s="1043" t="str">
        <f t="shared" si="233"/>
        <v>n/a</v>
      </c>
      <c r="AK591" s="1043" t="str">
        <f t="shared" si="234"/>
        <v>n/a</v>
      </c>
      <c r="AL591" s="1043" t="str">
        <f t="shared" si="235"/>
        <v>n/a</v>
      </c>
      <c r="AM591" s="1043" t="str">
        <f t="shared" si="236"/>
        <v>n/a</v>
      </c>
      <c r="AN591" s="1043" t="str">
        <f t="shared" si="237"/>
        <v>n/a</v>
      </c>
      <c r="AO591" s="1043" t="str">
        <f t="shared" si="238"/>
        <v>n/a</v>
      </c>
      <c r="AP591" s="1043" t="str">
        <f t="shared" si="239"/>
        <v>n/a</v>
      </c>
      <c r="AQ591" s="1043" t="str">
        <f t="shared" si="240"/>
        <v>n/a</v>
      </c>
      <c r="AR591" s="1043" t="str">
        <f t="shared" si="241"/>
        <v>n/a</v>
      </c>
      <c r="AS591" s="1043" t="str">
        <f t="shared" si="242"/>
        <v>n/a</v>
      </c>
      <c r="AT591" s="1043" t="str">
        <f t="shared" si="243"/>
        <v>n/a</v>
      </c>
      <c r="AU591" s="1043" t="str">
        <f t="shared" si="244"/>
        <v>n/a</v>
      </c>
      <c r="AV591" s="1043" t="str">
        <f t="shared" si="245"/>
        <v>n/a</v>
      </c>
      <c r="AW591" s="1043" t="str">
        <f t="shared" si="246"/>
        <v>n/a</v>
      </c>
      <c r="AX591" s="1043" t="str">
        <f t="shared" si="247"/>
        <v>n/a</v>
      </c>
      <c r="AY591" s="1043">
        <f t="shared" si="248"/>
        <v>37.110240835464616</v>
      </c>
      <c r="AZ591" s="1043">
        <f t="shared" si="249"/>
        <v>61.942987211943262</v>
      </c>
    </row>
    <row r="592" spans="1:52" x14ac:dyDescent="0.2">
      <c r="A592" s="829" t="s">
        <v>2781</v>
      </c>
      <c r="B592" s="822" t="s">
        <v>2782</v>
      </c>
      <c r="C592" s="489">
        <v>1.32</v>
      </c>
      <c r="D592" s="489">
        <v>1.29</v>
      </c>
      <c r="E592" s="489">
        <v>1.1499999999999999</v>
      </c>
      <c r="F592" s="587">
        <v>0.9</v>
      </c>
      <c r="G592" s="587">
        <v>0.56999999999999995</v>
      </c>
      <c r="H592" s="489">
        <v>0.48</v>
      </c>
      <c r="I592" s="489">
        <v>0.4</v>
      </c>
      <c r="J592" s="489">
        <v>0.16</v>
      </c>
      <c r="K592" s="539">
        <v>0.04</v>
      </c>
      <c r="L592" s="958"/>
      <c r="M592" s="491">
        <v>0.04</v>
      </c>
      <c r="N592" s="491">
        <v>0.04</v>
      </c>
      <c r="O592" s="958"/>
      <c r="P592" s="583">
        <v>0.04</v>
      </c>
      <c r="Q592" s="583">
        <v>0.09</v>
      </c>
      <c r="R592" s="583">
        <v>1.3828</v>
      </c>
      <c r="S592" s="587">
        <v>2.4948000000000001</v>
      </c>
      <c r="T592" s="587">
        <v>2.36382</v>
      </c>
      <c r="U592" s="587">
        <v>2.2237600000000004</v>
      </c>
      <c r="V592" s="587">
        <v>2.1067200000000001</v>
      </c>
      <c r="W592" s="587">
        <v>1.98044</v>
      </c>
      <c r="X592" s="587">
        <v>1.76176</v>
      </c>
      <c r="Y592" s="587">
        <v>1.52152</v>
      </c>
      <c r="Z592" s="587">
        <v>1.2936000000000001</v>
      </c>
      <c r="AA592" s="587">
        <v>1.0533600000000001</v>
      </c>
      <c r="AB592" s="584">
        <f t="shared" si="225"/>
        <v>24.702580000000005</v>
      </c>
      <c r="AC592" s="1043">
        <f t="shared" si="226"/>
        <v>2.3255813953488413</v>
      </c>
      <c r="AD592" s="1043">
        <f t="shared" si="227"/>
        <v>12.173913043478279</v>
      </c>
      <c r="AE592" s="1043">
        <f t="shared" si="228"/>
        <v>27.777777777777768</v>
      </c>
      <c r="AF592" s="1043">
        <f t="shared" si="229"/>
        <v>57.894736842105289</v>
      </c>
      <c r="AG592" s="1043">
        <f t="shared" si="230"/>
        <v>18.75</v>
      </c>
      <c r="AH592" s="1043">
        <f t="shared" si="231"/>
        <v>19.999999999999996</v>
      </c>
      <c r="AI592" s="1043">
        <f t="shared" si="232"/>
        <v>150</v>
      </c>
      <c r="AJ592" s="1043">
        <f t="shared" si="233"/>
        <v>300</v>
      </c>
      <c r="AK592" s="1043">
        <f t="shared" si="234"/>
        <v>0</v>
      </c>
      <c r="AL592" s="1043">
        <f t="shared" si="235"/>
        <v>0</v>
      </c>
      <c r="AM592" s="1043">
        <f t="shared" si="236"/>
        <v>0</v>
      </c>
      <c r="AN592" s="1043">
        <f t="shared" si="237"/>
        <v>-55.555555555555557</v>
      </c>
      <c r="AO592" s="1043">
        <f t="shared" si="238"/>
        <v>-93.4914665895285</v>
      </c>
      <c r="AP592" s="1043">
        <f t="shared" si="239"/>
        <v>-44.572711239377902</v>
      </c>
      <c r="AQ592" s="1043">
        <f t="shared" si="240"/>
        <v>5.5410310429728105</v>
      </c>
      <c r="AR592" s="1043">
        <f t="shared" si="241"/>
        <v>6.2983415476490112</v>
      </c>
      <c r="AS592" s="1043">
        <f t="shared" si="242"/>
        <v>5.555555555555558</v>
      </c>
      <c r="AT592" s="1043">
        <f t="shared" si="243"/>
        <v>6.3763608087091805</v>
      </c>
      <c r="AU592" s="1043">
        <f t="shared" si="244"/>
        <v>12.412587412587417</v>
      </c>
      <c r="AV592" s="1043">
        <f t="shared" si="245"/>
        <v>15.789473684210531</v>
      </c>
      <c r="AW592" s="1043">
        <f t="shared" si="246"/>
        <v>17.619047619047599</v>
      </c>
      <c r="AX592" s="1043">
        <f t="shared" si="247"/>
        <v>22.807017543859654</v>
      </c>
      <c r="AY592" s="1043">
        <f t="shared" si="248"/>
        <v>22.168258676765451</v>
      </c>
      <c r="AZ592" s="1043">
        <f t="shared" si="249"/>
        <v>76.191097125293112</v>
      </c>
    </row>
    <row r="593" spans="1:52" x14ac:dyDescent="0.2">
      <c r="A593" s="822" t="s">
        <v>775</v>
      </c>
      <c r="B593" s="822" t="s">
        <v>776</v>
      </c>
      <c r="C593" s="489">
        <v>2.62</v>
      </c>
      <c r="D593" s="489">
        <v>2.54</v>
      </c>
      <c r="E593" s="489">
        <v>2.46</v>
      </c>
      <c r="F593" s="587">
        <v>2.38</v>
      </c>
      <c r="G593" s="587">
        <v>2.2999999999999998</v>
      </c>
      <c r="H593" s="489">
        <v>2.2225000000000001</v>
      </c>
      <c r="I593" s="489">
        <v>2.1524999999999999</v>
      </c>
      <c r="J593" s="489">
        <v>2.0825</v>
      </c>
      <c r="K593" s="489">
        <v>2.0125000000000002</v>
      </c>
      <c r="L593" s="958"/>
      <c r="M593" s="489">
        <v>1.9424999999999999</v>
      </c>
      <c r="N593" s="489">
        <v>1.8725000000000001</v>
      </c>
      <c r="O593" s="958"/>
      <c r="P593" s="587">
        <v>1.8025</v>
      </c>
      <c r="Q593" s="587">
        <v>1.7324999999999999</v>
      </c>
      <c r="R593" s="587">
        <v>1.6625000000000001</v>
      </c>
      <c r="S593" s="587">
        <v>1.595</v>
      </c>
      <c r="T593" s="587">
        <v>1.5349999999999999</v>
      </c>
      <c r="U593" s="587">
        <v>1.4750000000000001</v>
      </c>
      <c r="V593" s="587">
        <v>1.415</v>
      </c>
      <c r="W593" s="587">
        <v>1.385</v>
      </c>
      <c r="X593" s="587">
        <v>1.355</v>
      </c>
      <c r="Y593" s="587">
        <v>1.2096515000000001</v>
      </c>
      <c r="Z593" s="583">
        <v>0.81860600000000006</v>
      </c>
      <c r="AA593" s="583">
        <v>0.81860600000000006</v>
      </c>
      <c r="AB593" s="584">
        <f t="shared" si="225"/>
        <v>41.389363499999995</v>
      </c>
      <c r="AC593" s="1043">
        <f t="shared" si="226"/>
        <v>3.1496062992125928</v>
      </c>
      <c r="AD593" s="1043">
        <f t="shared" si="227"/>
        <v>3.2520325203251987</v>
      </c>
      <c r="AE593" s="1043">
        <f t="shared" si="228"/>
        <v>3.3613445378151363</v>
      </c>
      <c r="AF593" s="1043">
        <f t="shared" si="229"/>
        <v>3.4782608695652195</v>
      </c>
      <c r="AG593" s="1043">
        <f t="shared" si="230"/>
        <v>3.4870641169853611</v>
      </c>
      <c r="AH593" s="1043">
        <f t="shared" si="231"/>
        <v>3.2520325203252209</v>
      </c>
      <c r="AI593" s="1043">
        <f t="shared" si="232"/>
        <v>3.3613445378151141</v>
      </c>
      <c r="AJ593" s="1043">
        <f t="shared" si="233"/>
        <v>3.4782608695652195</v>
      </c>
      <c r="AK593" s="1043">
        <f t="shared" si="234"/>
        <v>3.6036036036036112</v>
      </c>
      <c r="AL593" s="1043">
        <f t="shared" si="235"/>
        <v>3.7383177570093462</v>
      </c>
      <c r="AM593" s="1043">
        <f t="shared" si="236"/>
        <v>3.8834951456310662</v>
      </c>
      <c r="AN593" s="1043">
        <f t="shared" si="237"/>
        <v>4.0404040404040442</v>
      </c>
      <c r="AO593" s="1043">
        <f t="shared" si="238"/>
        <v>4.2105263157894646</v>
      </c>
      <c r="AP593" s="1043">
        <f t="shared" si="239"/>
        <v>4.2319749216300995</v>
      </c>
      <c r="AQ593" s="1043">
        <f t="shared" si="240"/>
        <v>3.9087947882736174</v>
      </c>
      <c r="AR593" s="1043">
        <f t="shared" si="241"/>
        <v>4.0677966101694718</v>
      </c>
      <c r="AS593" s="1043">
        <f t="shared" si="242"/>
        <v>4.2402826855123754</v>
      </c>
      <c r="AT593" s="1043">
        <f t="shared" si="243"/>
        <v>2.1660649819494671</v>
      </c>
      <c r="AU593" s="1043">
        <f t="shared" si="244"/>
        <v>2.2140221402213944</v>
      </c>
      <c r="AV593" s="1043">
        <f t="shared" si="245"/>
        <v>12.01573345711553</v>
      </c>
      <c r="AW593" s="1043">
        <f t="shared" si="246"/>
        <v>47.769684072679652</v>
      </c>
      <c r="AX593" s="1043">
        <f t="shared" si="247"/>
        <v>0</v>
      </c>
      <c r="AY593" s="1043">
        <f t="shared" si="248"/>
        <v>5.7686657632544636</v>
      </c>
      <c r="AZ593" s="1043">
        <f t="shared" si="249"/>
        <v>9.6056662311890353</v>
      </c>
    </row>
    <row r="594" spans="1:52" x14ac:dyDescent="0.2">
      <c r="A594" s="829" t="s">
        <v>1612</v>
      </c>
      <c r="B594" s="822" t="s">
        <v>1613</v>
      </c>
      <c r="C594" s="489">
        <v>0.47499999999999998</v>
      </c>
      <c r="D594" s="489">
        <v>0.46</v>
      </c>
      <c r="E594" s="489">
        <v>0.45</v>
      </c>
      <c r="F594" s="587">
        <v>0.43</v>
      </c>
      <c r="G594" s="587">
        <v>0.41</v>
      </c>
      <c r="H594" s="489">
        <v>0.35</v>
      </c>
      <c r="I594" s="489">
        <v>0.31</v>
      </c>
      <c r="J594" s="489">
        <v>0.28000000000000003</v>
      </c>
      <c r="K594" s="489">
        <v>0.245</v>
      </c>
      <c r="L594" s="958">
        <v>0</v>
      </c>
      <c r="M594" s="489">
        <v>0.16</v>
      </c>
      <c r="N594" s="491">
        <v>0.1</v>
      </c>
      <c r="O594" s="958">
        <v>0</v>
      </c>
      <c r="P594" s="583">
        <v>0.1</v>
      </c>
      <c r="Q594" s="583">
        <v>0.17499999999999999</v>
      </c>
      <c r="R594" s="583">
        <v>0.4</v>
      </c>
      <c r="S594" s="587">
        <v>0.4</v>
      </c>
      <c r="T594" s="587">
        <v>0.37571500000000002</v>
      </c>
      <c r="U594" s="587">
        <v>0.33333000000000002</v>
      </c>
      <c r="V594" s="587">
        <v>0.31428</v>
      </c>
      <c r="W594" s="583">
        <v>0.30475999999999998</v>
      </c>
      <c r="X594" s="587">
        <v>0.30475999999999998</v>
      </c>
      <c r="Y594" s="587">
        <v>0.28571999999999997</v>
      </c>
      <c r="Z594" s="583">
        <v>0</v>
      </c>
      <c r="AA594" s="583">
        <v>0</v>
      </c>
      <c r="AB594" s="584">
        <f t="shared" si="225"/>
        <v>6.6635650000000002</v>
      </c>
      <c r="AC594" s="1043">
        <f t="shared" si="226"/>
        <v>3.2608695652173836</v>
      </c>
      <c r="AD594" s="1043">
        <f t="shared" si="227"/>
        <v>2.2222222222222143</v>
      </c>
      <c r="AE594" s="1043">
        <f t="shared" si="228"/>
        <v>4.6511627906976827</v>
      </c>
      <c r="AF594" s="1043">
        <f t="shared" si="229"/>
        <v>4.8780487804878092</v>
      </c>
      <c r="AG594" s="1043">
        <f t="shared" si="230"/>
        <v>17.142857142857149</v>
      </c>
      <c r="AH594" s="1043">
        <f t="shared" si="231"/>
        <v>12.903225806451601</v>
      </c>
      <c r="AI594" s="1043">
        <f t="shared" si="232"/>
        <v>10.714285714285698</v>
      </c>
      <c r="AJ594" s="1043">
        <f t="shared" si="233"/>
        <v>14.285714285714302</v>
      </c>
      <c r="AK594" s="1043">
        <f t="shared" si="234"/>
        <v>53.125</v>
      </c>
      <c r="AL594" s="1043">
        <f t="shared" si="235"/>
        <v>59.999999999999986</v>
      </c>
      <c r="AM594" s="1043">
        <f t="shared" si="236"/>
        <v>0</v>
      </c>
      <c r="AN594" s="1043">
        <f t="shared" si="237"/>
        <v>-42.857142857142847</v>
      </c>
      <c r="AO594" s="1043">
        <f t="shared" si="238"/>
        <v>-56.25</v>
      </c>
      <c r="AP594" s="1043">
        <f t="shared" si="239"/>
        <v>0</v>
      </c>
      <c r="AQ594" s="1043">
        <f t="shared" si="240"/>
        <v>6.4636759245704889</v>
      </c>
      <c r="AR594" s="1043">
        <f t="shared" si="241"/>
        <v>12.715627156271569</v>
      </c>
      <c r="AS594" s="1043">
        <f t="shared" si="242"/>
        <v>6.0614738449789929</v>
      </c>
      <c r="AT594" s="1043">
        <f t="shared" si="243"/>
        <v>3.1237695235595275</v>
      </c>
      <c r="AU594" s="1043">
        <f t="shared" si="244"/>
        <v>0</v>
      </c>
      <c r="AV594" s="1043">
        <f t="shared" si="245"/>
        <v>6.6638667226655457</v>
      </c>
      <c r="AW594" s="1043" t="str">
        <f t="shared" si="246"/>
        <v>n/a</v>
      </c>
      <c r="AX594" s="1043" t="str">
        <f t="shared" si="247"/>
        <v>n/a</v>
      </c>
      <c r="AY594" s="1043">
        <f t="shared" si="248"/>
        <v>5.9552328311418545</v>
      </c>
      <c r="AZ594" s="1043">
        <f t="shared" si="249"/>
        <v>24.971971882331822</v>
      </c>
    </row>
    <row r="595" spans="1:52" x14ac:dyDescent="0.2">
      <c r="A595" s="822" t="s">
        <v>335</v>
      </c>
      <c r="B595" s="822" t="s">
        <v>336</v>
      </c>
      <c r="C595" s="489">
        <v>1.8</v>
      </c>
      <c r="D595" s="489">
        <v>1.72</v>
      </c>
      <c r="E595" s="489">
        <v>1.7</v>
      </c>
      <c r="F595" s="587">
        <v>1.62</v>
      </c>
      <c r="G595" s="587">
        <v>1.54</v>
      </c>
      <c r="H595" s="489">
        <v>1.46</v>
      </c>
      <c r="I595" s="489">
        <v>1.37</v>
      </c>
      <c r="J595" s="489">
        <v>1.27</v>
      </c>
      <c r="K595" s="489">
        <v>1.23</v>
      </c>
      <c r="L595" s="958"/>
      <c r="M595" s="489">
        <v>1.19</v>
      </c>
      <c r="N595" s="489">
        <v>1.1499999999999999</v>
      </c>
      <c r="O595" s="958"/>
      <c r="P595" s="587">
        <v>1.1100000000000001</v>
      </c>
      <c r="Q595" s="583">
        <v>1.08</v>
      </c>
      <c r="R595" s="587">
        <v>1.07</v>
      </c>
      <c r="S595" s="587">
        <v>1.02</v>
      </c>
      <c r="T595" s="587">
        <v>0.96</v>
      </c>
      <c r="U595" s="587">
        <v>0.92</v>
      </c>
      <c r="V595" s="587">
        <v>0.88</v>
      </c>
      <c r="W595" s="583">
        <v>0.84</v>
      </c>
      <c r="X595" s="587">
        <v>0.83</v>
      </c>
      <c r="Y595" s="583">
        <v>0.8</v>
      </c>
      <c r="Z595" s="587">
        <v>0.79</v>
      </c>
      <c r="AA595" s="587">
        <v>0.75</v>
      </c>
      <c r="AB595" s="584">
        <f t="shared" si="225"/>
        <v>27.1</v>
      </c>
      <c r="AC595" s="1043">
        <f t="shared" si="226"/>
        <v>4.6511627906976827</v>
      </c>
      <c r="AD595" s="1043">
        <f t="shared" si="227"/>
        <v>1.1764705882352899</v>
      </c>
      <c r="AE595" s="1043">
        <f t="shared" si="228"/>
        <v>4.9382716049382713</v>
      </c>
      <c r="AF595" s="1043">
        <f t="shared" si="229"/>
        <v>5.1948051948051965</v>
      </c>
      <c r="AG595" s="1043">
        <f t="shared" si="230"/>
        <v>5.4794520547945202</v>
      </c>
      <c r="AH595" s="1043">
        <f t="shared" si="231"/>
        <v>6.5693430656934115</v>
      </c>
      <c r="AI595" s="1043">
        <f t="shared" si="232"/>
        <v>7.8740157480315043</v>
      </c>
      <c r="AJ595" s="1043">
        <f t="shared" si="233"/>
        <v>3.2520325203251987</v>
      </c>
      <c r="AK595" s="1043">
        <f t="shared" si="234"/>
        <v>3.3613445378151363</v>
      </c>
      <c r="AL595" s="1043">
        <f t="shared" si="235"/>
        <v>3.4782608695652195</v>
      </c>
      <c r="AM595" s="1043">
        <f t="shared" si="236"/>
        <v>3.603603603603589</v>
      </c>
      <c r="AN595" s="1043">
        <f t="shared" si="237"/>
        <v>2.7777777777777901</v>
      </c>
      <c r="AO595" s="1043">
        <f t="shared" si="238"/>
        <v>0.93457943925234765</v>
      </c>
      <c r="AP595" s="1043">
        <f t="shared" si="239"/>
        <v>4.9019607843137303</v>
      </c>
      <c r="AQ595" s="1043">
        <f t="shared" si="240"/>
        <v>6.25</v>
      </c>
      <c r="AR595" s="1043">
        <f t="shared" si="241"/>
        <v>4.3478260869565188</v>
      </c>
      <c r="AS595" s="1043">
        <f t="shared" si="242"/>
        <v>4.5454545454545414</v>
      </c>
      <c r="AT595" s="1043">
        <f t="shared" si="243"/>
        <v>4.7619047619047672</v>
      </c>
      <c r="AU595" s="1043">
        <f t="shared" si="244"/>
        <v>1.2048192771084265</v>
      </c>
      <c r="AV595" s="1043">
        <f t="shared" si="245"/>
        <v>3.7499999999999867</v>
      </c>
      <c r="AW595" s="1043">
        <f t="shared" si="246"/>
        <v>1.2658227848101333</v>
      </c>
      <c r="AX595" s="1043">
        <f t="shared" si="247"/>
        <v>5.3333333333333455</v>
      </c>
      <c r="AY595" s="1043">
        <f t="shared" si="248"/>
        <v>4.0751018804280283</v>
      </c>
      <c r="AZ595" s="1043">
        <f t="shared" si="249"/>
        <v>1.8344564570008581</v>
      </c>
    </row>
    <row r="596" spans="1:52" x14ac:dyDescent="0.2">
      <c r="A596" s="839" t="s">
        <v>4602</v>
      </c>
      <c r="B596" s="822" t="s">
        <v>4601</v>
      </c>
      <c r="C596" s="489">
        <v>0.53839999999999999</v>
      </c>
      <c r="D596" s="489">
        <v>0.4667</v>
      </c>
      <c r="E596" s="489">
        <v>0.36659999999999998</v>
      </c>
      <c r="F596" s="587">
        <v>0.26929999999999998</v>
      </c>
      <c r="G596" s="587">
        <v>0.20240000000000002</v>
      </c>
      <c r="H596" s="489">
        <v>0.17799999999999999</v>
      </c>
      <c r="I596" s="539">
        <v>8.09E-2</v>
      </c>
      <c r="J596" s="539">
        <v>0.12189999999999999</v>
      </c>
      <c r="K596" s="539">
        <v>0.24580000000000002</v>
      </c>
      <c r="L596" s="1051"/>
      <c r="M596" s="539">
        <v>0.30879999999999996</v>
      </c>
      <c r="N596" s="1002">
        <v>0.31640000000000001</v>
      </c>
      <c r="O596" s="1053"/>
      <c r="P596" s="1002">
        <v>0.28390000000000004</v>
      </c>
      <c r="Q596" s="1002">
        <v>0.27390000000000003</v>
      </c>
      <c r="R596" s="583">
        <v>0.21260000000000001</v>
      </c>
      <c r="S596" s="499">
        <v>0.21429999999999999</v>
      </c>
      <c r="T596" s="499">
        <v>0.2175</v>
      </c>
      <c r="U596" s="499">
        <v>0.21779999999999999</v>
      </c>
      <c r="V596" s="587">
        <v>0.23330000000000001</v>
      </c>
      <c r="W596" s="587">
        <v>0.21829999999999999</v>
      </c>
      <c r="X596" s="587">
        <v>0.20219999999999999</v>
      </c>
      <c r="Y596" s="499">
        <v>0.20019999999999999</v>
      </c>
      <c r="Z596" s="587">
        <v>0.22650000000000001</v>
      </c>
      <c r="AA596" s="587">
        <v>0.22189999999999999</v>
      </c>
      <c r="AB596" s="584">
        <f t="shared" si="225"/>
        <v>5.8175999999999997</v>
      </c>
      <c r="AC596" s="1043">
        <f t="shared" si="226"/>
        <v>15.363188343689727</v>
      </c>
      <c r="AD596" s="1043">
        <f t="shared" si="227"/>
        <v>27.304964539007102</v>
      </c>
      <c r="AE596" s="1043">
        <f t="shared" si="228"/>
        <v>36.130709246193838</v>
      </c>
      <c r="AF596" s="1043">
        <f t="shared" si="229"/>
        <v>33.05335968379444</v>
      </c>
      <c r="AG596" s="1043">
        <f t="shared" si="230"/>
        <v>13.707865168539346</v>
      </c>
      <c r="AH596" s="1043">
        <f t="shared" si="231"/>
        <v>120.02472187886278</v>
      </c>
      <c r="AI596" s="1043">
        <f t="shared" si="232"/>
        <v>-33.634126333059875</v>
      </c>
      <c r="AJ596" s="1043">
        <f t="shared" si="233"/>
        <v>-50.406834825061033</v>
      </c>
      <c r="AK596" s="1043">
        <f t="shared" si="234"/>
        <v>-20.40155440414506</v>
      </c>
      <c r="AL596" s="1043">
        <f t="shared" si="235"/>
        <v>-2.4020227560050733</v>
      </c>
      <c r="AM596" s="1043">
        <f t="shared" si="236"/>
        <v>11.447692849594926</v>
      </c>
      <c r="AN596" s="1043">
        <f t="shared" si="237"/>
        <v>3.6509675063892022</v>
      </c>
      <c r="AO596" s="1043">
        <f t="shared" si="238"/>
        <v>28.833490122295391</v>
      </c>
      <c r="AP596" s="1043">
        <f t="shared" si="239"/>
        <v>-0.79328044797012387</v>
      </c>
      <c r="AQ596" s="1043">
        <f t="shared" si="240"/>
        <v>-1.4712643678160942</v>
      </c>
      <c r="AR596" s="1043">
        <f t="shared" si="241"/>
        <v>-0.13774104683195176</v>
      </c>
      <c r="AS596" s="1043">
        <f t="shared" si="242"/>
        <v>-6.6438062580368662</v>
      </c>
      <c r="AT596" s="1043">
        <f t="shared" si="243"/>
        <v>6.8712780577187438</v>
      </c>
      <c r="AU596" s="1043">
        <f t="shared" si="244"/>
        <v>7.9624134520277057</v>
      </c>
      <c r="AV596" s="1043">
        <f t="shared" si="245"/>
        <v>0.99900099900100958</v>
      </c>
      <c r="AW596" s="1043">
        <f t="shared" si="246"/>
        <v>-11.61147902869758</v>
      </c>
      <c r="AX596" s="1043">
        <f t="shared" si="247"/>
        <v>2.0730058584948363</v>
      </c>
      <c r="AY596" s="1043">
        <f t="shared" si="248"/>
        <v>8.1782067380902443</v>
      </c>
      <c r="AZ596" s="1043">
        <f t="shared" si="249"/>
        <v>32.270795203521985</v>
      </c>
    </row>
    <row r="597" spans="1:52" x14ac:dyDescent="0.2">
      <c r="A597" s="829" t="s">
        <v>326</v>
      </c>
      <c r="B597" s="829" t="s">
        <v>327</v>
      </c>
      <c r="C597" s="489">
        <v>3.08</v>
      </c>
      <c r="D597" s="489">
        <v>2.68</v>
      </c>
      <c r="E597" s="489">
        <v>2.2799999999999998</v>
      </c>
      <c r="F597" s="587">
        <v>2</v>
      </c>
      <c r="G597" s="587">
        <v>1.64</v>
      </c>
      <c r="H597" s="489">
        <v>1.44</v>
      </c>
      <c r="I597" s="489">
        <v>1.32</v>
      </c>
      <c r="J597" s="489">
        <v>1.2</v>
      </c>
      <c r="K597" s="489">
        <v>1.1200000000000001</v>
      </c>
      <c r="L597" s="958"/>
      <c r="M597" s="489">
        <v>1.02</v>
      </c>
      <c r="N597" s="489">
        <v>1</v>
      </c>
      <c r="O597" s="958"/>
      <c r="P597" s="587">
        <v>0.94</v>
      </c>
      <c r="Q597" s="587">
        <v>0.9</v>
      </c>
      <c r="R597" s="587">
        <v>0.88</v>
      </c>
      <c r="S597" s="587">
        <v>0.82</v>
      </c>
      <c r="T597" s="587">
        <v>0.72599999999999998</v>
      </c>
      <c r="U597" s="587">
        <v>0.66</v>
      </c>
      <c r="V597" s="587">
        <v>0.6</v>
      </c>
      <c r="W597" s="587">
        <v>0.54</v>
      </c>
      <c r="X597" s="587">
        <v>0.51</v>
      </c>
      <c r="Y597" s="587">
        <v>0.49</v>
      </c>
      <c r="Z597" s="587">
        <v>0.47</v>
      </c>
      <c r="AA597" s="587">
        <v>0.43</v>
      </c>
      <c r="AB597" s="584">
        <f t="shared" si="225"/>
        <v>26.745999999999995</v>
      </c>
      <c r="AC597" s="1043">
        <f t="shared" si="226"/>
        <v>14.925373134328357</v>
      </c>
      <c r="AD597" s="1043">
        <f t="shared" si="227"/>
        <v>17.543859649122815</v>
      </c>
      <c r="AE597" s="1043">
        <f t="shared" si="228"/>
        <v>13.999999999999989</v>
      </c>
      <c r="AF597" s="1043">
        <f t="shared" si="229"/>
        <v>21.95121951219512</v>
      </c>
      <c r="AG597" s="1043">
        <f t="shared" si="230"/>
        <v>13.888888888888884</v>
      </c>
      <c r="AH597" s="1043">
        <f t="shared" si="231"/>
        <v>9.0909090909090828</v>
      </c>
      <c r="AI597" s="1043">
        <f t="shared" si="232"/>
        <v>10.000000000000009</v>
      </c>
      <c r="AJ597" s="1043">
        <f t="shared" si="233"/>
        <v>7.1428571428571397</v>
      </c>
      <c r="AK597" s="1043">
        <f t="shared" si="234"/>
        <v>9.8039215686274606</v>
      </c>
      <c r="AL597" s="1043">
        <f t="shared" si="235"/>
        <v>2.0000000000000018</v>
      </c>
      <c r="AM597" s="1043">
        <f t="shared" si="236"/>
        <v>6.3829787234042534</v>
      </c>
      <c r="AN597" s="1043">
        <f t="shared" si="237"/>
        <v>4.4444444444444287</v>
      </c>
      <c r="AO597" s="1043">
        <f t="shared" si="238"/>
        <v>2.2727272727272707</v>
      </c>
      <c r="AP597" s="1043">
        <f t="shared" si="239"/>
        <v>7.3170731707317138</v>
      </c>
      <c r="AQ597" s="1043">
        <f t="shared" si="240"/>
        <v>12.947658402203842</v>
      </c>
      <c r="AR597" s="1043">
        <f t="shared" si="241"/>
        <v>9.9999999999999858</v>
      </c>
      <c r="AS597" s="1043">
        <f t="shared" si="242"/>
        <v>10.000000000000009</v>
      </c>
      <c r="AT597" s="1043">
        <f t="shared" si="243"/>
        <v>11.111111111111093</v>
      </c>
      <c r="AU597" s="1043">
        <f t="shared" si="244"/>
        <v>5.8823529411764719</v>
      </c>
      <c r="AV597" s="1043">
        <f t="shared" si="245"/>
        <v>4.081632653061229</v>
      </c>
      <c r="AW597" s="1043">
        <f t="shared" si="246"/>
        <v>4.2553191489361764</v>
      </c>
      <c r="AX597" s="1043">
        <f t="shared" si="247"/>
        <v>9.302325581395344</v>
      </c>
      <c r="AY597" s="1043">
        <f t="shared" si="248"/>
        <v>9.4702114743691208</v>
      </c>
      <c r="AZ597" s="1043">
        <f t="shared" si="249"/>
        <v>5.0153424042977859</v>
      </c>
    </row>
    <row r="598" spans="1:52" x14ac:dyDescent="0.2">
      <c r="A598" s="829" t="s">
        <v>1620</v>
      </c>
      <c r="B598" s="822" t="s">
        <v>1621</v>
      </c>
      <c r="C598" s="489">
        <v>0.8</v>
      </c>
      <c r="D598" s="489">
        <v>0.77</v>
      </c>
      <c r="E598" s="489">
        <v>0.76</v>
      </c>
      <c r="F598" s="587">
        <v>0.72</v>
      </c>
      <c r="G598" s="587">
        <v>0.66</v>
      </c>
      <c r="H598" s="489">
        <v>0.6</v>
      </c>
      <c r="I598" s="489">
        <v>0.54</v>
      </c>
      <c r="J598" s="489">
        <v>0.48</v>
      </c>
      <c r="K598" s="489">
        <v>0.35</v>
      </c>
      <c r="L598" s="958"/>
      <c r="M598" s="489">
        <v>0.30499999999999999</v>
      </c>
      <c r="N598" s="489">
        <v>0.245</v>
      </c>
      <c r="O598" s="958"/>
      <c r="P598" s="583">
        <v>0.2</v>
      </c>
      <c r="Q598" s="583">
        <v>0.2</v>
      </c>
      <c r="R598" s="583">
        <v>0.2</v>
      </c>
      <c r="S598" s="583">
        <v>0.2</v>
      </c>
      <c r="T598" s="587">
        <v>0.2</v>
      </c>
      <c r="U598" s="583">
        <v>0</v>
      </c>
      <c r="V598" s="583">
        <v>0</v>
      </c>
      <c r="W598" s="583">
        <v>0</v>
      </c>
      <c r="X598" s="583">
        <v>0</v>
      </c>
      <c r="Y598" s="583">
        <v>0</v>
      </c>
      <c r="Z598" s="583">
        <v>0</v>
      </c>
      <c r="AA598" s="583">
        <v>0</v>
      </c>
      <c r="AB598" s="584">
        <f t="shared" si="225"/>
        <v>7.23</v>
      </c>
      <c r="AC598" s="1043">
        <f t="shared" si="226"/>
        <v>3.8961038961039085</v>
      </c>
      <c r="AD598" s="1043">
        <f t="shared" si="227"/>
        <v>1.3157894736842035</v>
      </c>
      <c r="AE598" s="1043">
        <f t="shared" si="228"/>
        <v>5.555555555555558</v>
      </c>
      <c r="AF598" s="1043">
        <f t="shared" si="229"/>
        <v>9.0909090909090828</v>
      </c>
      <c r="AG598" s="1043">
        <f t="shared" si="230"/>
        <v>10.000000000000009</v>
      </c>
      <c r="AH598" s="1043">
        <f t="shared" si="231"/>
        <v>11.111111111111093</v>
      </c>
      <c r="AI598" s="1043">
        <f t="shared" si="232"/>
        <v>12.500000000000021</v>
      </c>
      <c r="AJ598" s="1043">
        <f t="shared" si="233"/>
        <v>37.142857142857146</v>
      </c>
      <c r="AK598" s="1043">
        <f t="shared" si="234"/>
        <v>14.754098360655732</v>
      </c>
      <c r="AL598" s="1043">
        <f t="shared" si="235"/>
        <v>24.489795918367353</v>
      </c>
      <c r="AM598" s="1043">
        <f t="shared" si="236"/>
        <v>22.499999999999986</v>
      </c>
      <c r="AN598" s="1043">
        <f t="shared" si="237"/>
        <v>0</v>
      </c>
      <c r="AO598" s="1043">
        <f t="shared" si="238"/>
        <v>0</v>
      </c>
      <c r="AP598" s="1043">
        <f t="shared" si="239"/>
        <v>0</v>
      </c>
      <c r="AQ598" s="1043">
        <f t="shared" si="240"/>
        <v>0</v>
      </c>
      <c r="AR598" s="1043" t="str">
        <f t="shared" si="241"/>
        <v>n/a</v>
      </c>
      <c r="AS598" s="1043" t="str">
        <f t="shared" si="242"/>
        <v>n/a</v>
      </c>
      <c r="AT598" s="1043" t="str">
        <f t="shared" si="243"/>
        <v>n/a</v>
      </c>
      <c r="AU598" s="1043" t="str">
        <f t="shared" si="244"/>
        <v>n/a</v>
      </c>
      <c r="AV598" s="1043" t="str">
        <f t="shared" si="245"/>
        <v>n/a</v>
      </c>
      <c r="AW598" s="1043" t="str">
        <f t="shared" si="246"/>
        <v>n/a</v>
      </c>
      <c r="AX598" s="1043" t="str">
        <f t="shared" si="247"/>
        <v>n/a</v>
      </c>
      <c r="AY598" s="1043">
        <f t="shared" si="248"/>
        <v>10.157081369949605</v>
      </c>
      <c r="AZ598" s="1043">
        <f t="shared" si="249"/>
        <v>10.90840885745294</v>
      </c>
    </row>
    <row r="599" spans="1:52" x14ac:dyDescent="0.2">
      <c r="A599" s="829" t="s">
        <v>785</v>
      </c>
      <c r="B599" s="822" t="s">
        <v>786</v>
      </c>
      <c r="C599" s="489">
        <v>2.6</v>
      </c>
      <c r="D599" s="489">
        <v>2.4900000000000002</v>
      </c>
      <c r="E599" s="489">
        <v>2.37</v>
      </c>
      <c r="F599" s="587">
        <v>2.25</v>
      </c>
      <c r="G599" s="587">
        <v>2.1</v>
      </c>
      <c r="H599" s="489">
        <v>1.96</v>
      </c>
      <c r="I599" s="489">
        <v>1.84</v>
      </c>
      <c r="J599" s="489">
        <v>1.76</v>
      </c>
      <c r="K599" s="489">
        <v>1.7</v>
      </c>
      <c r="L599" s="958"/>
      <c r="M599" s="489">
        <v>1.66</v>
      </c>
      <c r="N599" s="489">
        <v>1.62</v>
      </c>
      <c r="O599" s="958"/>
      <c r="P599" s="587">
        <v>1.58</v>
      </c>
      <c r="Q599" s="587">
        <v>1.54</v>
      </c>
      <c r="R599" s="587">
        <v>1.5</v>
      </c>
      <c r="S599" s="587">
        <v>1.46</v>
      </c>
      <c r="T599" s="587">
        <v>1.42</v>
      </c>
      <c r="U599" s="587">
        <v>1.38</v>
      </c>
      <c r="V599" s="587">
        <v>1.36</v>
      </c>
      <c r="W599" s="583">
        <v>1.34</v>
      </c>
      <c r="X599" s="583">
        <v>1.34</v>
      </c>
      <c r="Y599" s="583">
        <v>1.34</v>
      </c>
      <c r="Z599" s="583">
        <v>1.34</v>
      </c>
      <c r="AA599" s="583">
        <v>1.34</v>
      </c>
      <c r="AB599" s="584">
        <f t="shared" si="225"/>
        <v>39.29000000000002</v>
      </c>
      <c r="AC599" s="1043">
        <f t="shared" si="226"/>
        <v>4.417670682730912</v>
      </c>
      <c r="AD599" s="1043">
        <f t="shared" si="227"/>
        <v>5.0632911392405111</v>
      </c>
      <c r="AE599" s="1043">
        <f t="shared" si="228"/>
        <v>5.3333333333333455</v>
      </c>
      <c r="AF599" s="1043">
        <f t="shared" si="229"/>
        <v>7.1428571428571397</v>
      </c>
      <c r="AG599" s="1043">
        <f t="shared" si="230"/>
        <v>7.1428571428571397</v>
      </c>
      <c r="AH599" s="1043">
        <f t="shared" si="231"/>
        <v>6.5217391304347672</v>
      </c>
      <c r="AI599" s="1043">
        <f t="shared" si="232"/>
        <v>4.5454545454545414</v>
      </c>
      <c r="AJ599" s="1043">
        <f t="shared" si="233"/>
        <v>3.529411764705892</v>
      </c>
      <c r="AK599" s="1043">
        <f t="shared" si="234"/>
        <v>2.4096385542168752</v>
      </c>
      <c r="AL599" s="1043">
        <f t="shared" si="235"/>
        <v>2.4691358024691246</v>
      </c>
      <c r="AM599" s="1043">
        <f t="shared" si="236"/>
        <v>2.5316455696202445</v>
      </c>
      <c r="AN599" s="1043">
        <f t="shared" si="237"/>
        <v>2.5974025974025983</v>
      </c>
      <c r="AO599" s="1043">
        <f t="shared" si="238"/>
        <v>2.6666666666666616</v>
      </c>
      <c r="AP599" s="1043">
        <f t="shared" si="239"/>
        <v>2.7397260273972712</v>
      </c>
      <c r="AQ599" s="1043">
        <f t="shared" si="240"/>
        <v>2.8169014084507005</v>
      </c>
      <c r="AR599" s="1043">
        <f t="shared" si="241"/>
        <v>2.898550724637694</v>
      </c>
      <c r="AS599" s="1043">
        <f t="shared" si="242"/>
        <v>1.4705882352941124</v>
      </c>
      <c r="AT599" s="1043">
        <f t="shared" si="243"/>
        <v>1.4925373134328401</v>
      </c>
      <c r="AU599" s="1043">
        <f t="shared" si="244"/>
        <v>0</v>
      </c>
      <c r="AV599" s="1043">
        <f t="shared" si="245"/>
        <v>0</v>
      </c>
      <c r="AW599" s="1043">
        <f t="shared" si="246"/>
        <v>0</v>
      </c>
      <c r="AX599" s="1043">
        <f t="shared" si="247"/>
        <v>0</v>
      </c>
      <c r="AY599" s="1043">
        <f t="shared" si="248"/>
        <v>3.0813367173273805</v>
      </c>
      <c r="AZ599" s="1043">
        <f t="shared" si="249"/>
        <v>2.2126233388943453</v>
      </c>
    </row>
    <row r="600" spans="1:52" x14ac:dyDescent="0.2">
      <c r="A600" s="829" t="s">
        <v>103</v>
      </c>
      <c r="B600" s="822" t="s">
        <v>104</v>
      </c>
      <c r="C600" s="489">
        <v>1.21</v>
      </c>
      <c r="D600" s="489">
        <v>1.1299999999999999</v>
      </c>
      <c r="E600" s="489">
        <v>1.1000000000000001</v>
      </c>
      <c r="F600" s="587">
        <v>0.96</v>
      </c>
      <c r="G600" s="587">
        <v>0.76</v>
      </c>
      <c r="H600" s="491">
        <v>0.72</v>
      </c>
      <c r="I600" s="489">
        <v>0.6709090909090909</v>
      </c>
      <c r="J600" s="489">
        <v>0.64545454545454539</v>
      </c>
      <c r="K600" s="491">
        <v>0.61818181818181817</v>
      </c>
      <c r="L600" s="958"/>
      <c r="M600" s="489">
        <v>0.6</v>
      </c>
      <c r="N600" s="491">
        <v>0.58181818181818179</v>
      </c>
      <c r="O600" s="958"/>
      <c r="P600" s="587">
        <v>0.55454545454545445</v>
      </c>
      <c r="Q600" s="587">
        <v>0.53636363636363626</v>
      </c>
      <c r="R600" s="587">
        <v>0.52727272727272723</v>
      </c>
      <c r="S600" s="583">
        <v>0.50909090909090915</v>
      </c>
      <c r="T600" s="587">
        <v>0.48594545454545451</v>
      </c>
      <c r="U600" s="587">
        <v>0.40495454545454546</v>
      </c>
      <c r="V600" s="587">
        <v>0.34710909090909087</v>
      </c>
      <c r="W600" s="587">
        <v>0.30579090909090906</v>
      </c>
      <c r="X600" s="583">
        <v>0.2975272727272727</v>
      </c>
      <c r="Y600" s="587">
        <v>0.29398181818181818</v>
      </c>
      <c r="Z600" s="587">
        <v>0.27659999999999996</v>
      </c>
      <c r="AA600" s="583">
        <v>0.23985454545454546</v>
      </c>
      <c r="AB600" s="584">
        <f t="shared" si="225"/>
        <v>13.775400000000001</v>
      </c>
      <c r="AC600" s="1043">
        <f t="shared" si="226"/>
        <v>7.079646017699126</v>
      </c>
      <c r="AD600" s="1043">
        <f t="shared" si="227"/>
        <v>2.7272727272727115</v>
      </c>
      <c r="AE600" s="1043">
        <f t="shared" si="228"/>
        <v>14.583333333333348</v>
      </c>
      <c r="AF600" s="1043">
        <f t="shared" si="229"/>
        <v>26.315789473684205</v>
      </c>
      <c r="AG600" s="1043">
        <f t="shared" si="230"/>
        <v>5.555555555555558</v>
      </c>
      <c r="AH600" s="1043">
        <f t="shared" si="231"/>
        <v>7.3170731707317138</v>
      </c>
      <c r="AI600" s="1043">
        <f t="shared" si="232"/>
        <v>3.9436619718310029</v>
      </c>
      <c r="AJ600" s="1043">
        <f t="shared" si="233"/>
        <v>4.4117647058823373</v>
      </c>
      <c r="AK600" s="1043">
        <f t="shared" si="234"/>
        <v>3.0303030303030276</v>
      </c>
      <c r="AL600" s="1043">
        <f t="shared" si="235"/>
        <v>3.125</v>
      </c>
      <c r="AM600" s="1043">
        <f t="shared" si="236"/>
        <v>4.9180327868852514</v>
      </c>
      <c r="AN600" s="1043">
        <f t="shared" si="237"/>
        <v>3.3898305084745672</v>
      </c>
      <c r="AO600" s="1043">
        <f t="shared" si="238"/>
        <v>1.7241379310344751</v>
      </c>
      <c r="AP600" s="1043">
        <f t="shared" si="239"/>
        <v>3.5714285714285587</v>
      </c>
      <c r="AQ600" s="1043">
        <f t="shared" si="240"/>
        <v>4.7629737718412279</v>
      </c>
      <c r="AR600" s="1043">
        <f t="shared" si="241"/>
        <v>19.999999999999996</v>
      </c>
      <c r="AS600" s="1043">
        <f t="shared" si="242"/>
        <v>16.664920643235035</v>
      </c>
      <c r="AT600" s="1043">
        <f t="shared" si="243"/>
        <v>13.511906531498052</v>
      </c>
      <c r="AU600" s="1043">
        <f t="shared" si="244"/>
        <v>2.7774382791493579</v>
      </c>
      <c r="AV600" s="1043">
        <f t="shared" si="245"/>
        <v>1.2060115034943308</v>
      </c>
      <c r="AW600" s="1043">
        <f t="shared" si="246"/>
        <v>6.2840991257477219</v>
      </c>
      <c r="AX600" s="1043">
        <f t="shared" si="247"/>
        <v>15.319890842935102</v>
      </c>
      <c r="AY600" s="1043">
        <f t="shared" si="248"/>
        <v>7.8281850219098494</v>
      </c>
      <c r="AZ600" s="1043">
        <f t="shared" si="249"/>
        <v>6.7987811367370661</v>
      </c>
    </row>
    <row r="601" spans="1:52" x14ac:dyDescent="0.2">
      <c r="A601" s="829" t="s">
        <v>765</v>
      </c>
      <c r="B601" s="822" t="s">
        <v>766</v>
      </c>
      <c r="C601" s="489">
        <v>4.3449999999999998</v>
      </c>
      <c r="D601" s="489">
        <v>4.1025</v>
      </c>
      <c r="E601" s="489">
        <v>3.7974999999999999</v>
      </c>
      <c r="F601" s="587">
        <v>3.5074999999999998</v>
      </c>
      <c r="G601" s="587">
        <v>3.2225000000000001</v>
      </c>
      <c r="H601" s="489">
        <v>2.9649999999999999</v>
      </c>
      <c r="I601" s="489">
        <v>2.76</v>
      </c>
      <c r="J601" s="489">
        <v>2.61</v>
      </c>
      <c r="K601" s="489">
        <v>2.4900000000000002</v>
      </c>
      <c r="L601" s="958"/>
      <c r="M601" s="489">
        <v>2.2799999999999998</v>
      </c>
      <c r="N601" s="489">
        <v>1.83</v>
      </c>
      <c r="O601" s="958"/>
      <c r="P601" s="583">
        <v>1.56</v>
      </c>
      <c r="Q601" s="587">
        <v>1.52</v>
      </c>
      <c r="R601" s="587">
        <v>1.33</v>
      </c>
      <c r="S601" s="587">
        <v>1.23</v>
      </c>
      <c r="T601" s="587">
        <v>1.19</v>
      </c>
      <c r="U601" s="587">
        <v>1.1200000000000001</v>
      </c>
      <c r="V601" s="583">
        <v>1</v>
      </c>
      <c r="W601" s="583">
        <v>1</v>
      </c>
      <c r="X601" s="583">
        <v>1</v>
      </c>
      <c r="Y601" s="583">
        <v>1</v>
      </c>
      <c r="Z601" s="583">
        <v>1.1399999999999999</v>
      </c>
      <c r="AA601" s="583">
        <v>1.56</v>
      </c>
      <c r="AB601" s="584">
        <f t="shared" si="225"/>
        <v>48.56</v>
      </c>
      <c r="AC601" s="1043">
        <f t="shared" si="226"/>
        <v>5.9110298598415545</v>
      </c>
      <c r="AD601" s="1043">
        <f t="shared" si="227"/>
        <v>8.0315997366688698</v>
      </c>
      <c r="AE601" s="1043">
        <f t="shared" si="228"/>
        <v>8.2679971489665114</v>
      </c>
      <c r="AF601" s="1043">
        <f t="shared" si="229"/>
        <v>8.8440651667959678</v>
      </c>
      <c r="AG601" s="1043">
        <f t="shared" si="230"/>
        <v>8.6846543001686491</v>
      </c>
      <c r="AH601" s="1043">
        <f t="shared" si="231"/>
        <v>7.4275362318840576</v>
      </c>
      <c r="AI601" s="1043">
        <f t="shared" si="232"/>
        <v>5.7471264367816133</v>
      </c>
      <c r="AJ601" s="1043">
        <f t="shared" si="233"/>
        <v>4.8192771084337283</v>
      </c>
      <c r="AK601" s="1043">
        <f t="shared" si="234"/>
        <v>9.2105263157894903</v>
      </c>
      <c r="AL601" s="1043">
        <f t="shared" si="235"/>
        <v>24.590163934426212</v>
      </c>
      <c r="AM601" s="1043">
        <f t="shared" si="236"/>
        <v>17.307692307692314</v>
      </c>
      <c r="AN601" s="1043">
        <f t="shared" si="237"/>
        <v>2.6315789473684292</v>
      </c>
      <c r="AO601" s="1043">
        <f t="shared" si="238"/>
        <v>14.285714285714279</v>
      </c>
      <c r="AP601" s="1043">
        <f t="shared" si="239"/>
        <v>8.1300813008130071</v>
      </c>
      <c r="AQ601" s="1043">
        <f t="shared" si="240"/>
        <v>3.3613445378151363</v>
      </c>
      <c r="AR601" s="1043">
        <f t="shared" si="241"/>
        <v>6.2499999999999778</v>
      </c>
      <c r="AS601" s="1043">
        <f t="shared" si="242"/>
        <v>12.000000000000011</v>
      </c>
      <c r="AT601" s="1043">
        <f t="shared" si="243"/>
        <v>0</v>
      </c>
      <c r="AU601" s="1043">
        <f t="shared" si="244"/>
        <v>0</v>
      </c>
      <c r="AV601" s="1043">
        <f t="shared" si="245"/>
        <v>0</v>
      </c>
      <c r="AW601" s="1043">
        <f t="shared" si="246"/>
        <v>-12.280701754385959</v>
      </c>
      <c r="AX601" s="1043">
        <f t="shared" si="247"/>
        <v>-26.923076923076927</v>
      </c>
      <c r="AY601" s="1043">
        <f t="shared" si="248"/>
        <v>5.2862094973498595</v>
      </c>
      <c r="AZ601" s="1043">
        <f t="shared" si="249"/>
        <v>10.128466203849523</v>
      </c>
    </row>
    <row r="602" spans="1:52" x14ac:dyDescent="0.2">
      <c r="A602" s="822" t="s">
        <v>1610</v>
      </c>
      <c r="B602" s="822" t="s">
        <v>1611</v>
      </c>
      <c r="C602" s="489">
        <v>1.92</v>
      </c>
      <c r="D602" s="489">
        <v>1.88</v>
      </c>
      <c r="E602" s="489">
        <v>1.67</v>
      </c>
      <c r="F602" s="587">
        <v>1.38</v>
      </c>
      <c r="G602" s="587">
        <v>1.32</v>
      </c>
      <c r="H602" s="489">
        <v>1.21</v>
      </c>
      <c r="I602" s="489">
        <v>0.98</v>
      </c>
      <c r="J602" s="489">
        <v>0.82</v>
      </c>
      <c r="K602" s="489">
        <v>0.74</v>
      </c>
      <c r="L602" s="958"/>
      <c r="M602" s="489">
        <v>0.69</v>
      </c>
      <c r="N602" s="491">
        <v>0.68</v>
      </c>
      <c r="O602" s="491"/>
      <c r="P602" s="583">
        <v>0.68</v>
      </c>
      <c r="Q602" s="583">
        <v>0.68</v>
      </c>
      <c r="R602" s="587">
        <v>0.68</v>
      </c>
      <c r="S602" s="587">
        <v>0.67190000000000005</v>
      </c>
      <c r="T602" s="583">
        <v>0.64759999999999995</v>
      </c>
      <c r="U602" s="587">
        <v>0.64759999999999995</v>
      </c>
      <c r="V602" s="587">
        <v>0.61680000000000001</v>
      </c>
      <c r="W602" s="587">
        <v>0.59864000000000006</v>
      </c>
      <c r="X602" s="587">
        <v>0.51947999999999994</v>
      </c>
      <c r="Y602" s="587">
        <v>0.47001000000000004</v>
      </c>
      <c r="Z602" s="587">
        <v>0.44525999999999999</v>
      </c>
      <c r="AA602" s="587">
        <v>0.42875999999999997</v>
      </c>
      <c r="AB602" s="584">
        <f t="shared" si="225"/>
        <v>20.376050000000003</v>
      </c>
      <c r="AC602" s="1043">
        <f t="shared" si="226"/>
        <v>2.1276595744680771</v>
      </c>
      <c r="AD602" s="1043">
        <f t="shared" si="227"/>
        <v>12.574850299401197</v>
      </c>
      <c r="AE602" s="1043">
        <f t="shared" si="228"/>
        <v>21.014492753623195</v>
      </c>
      <c r="AF602" s="1043">
        <f t="shared" si="229"/>
        <v>4.5454545454545414</v>
      </c>
      <c r="AG602" s="1043">
        <f t="shared" si="230"/>
        <v>9.0909090909091042</v>
      </c>
      <c r="AH602" s="1043">
        <f t="shared" si="231"/>
        <v>23.469387755102034</v>
      </c>
      <c r="AI602" s="1043">
        <f t="shared" si="232"/>
        <v>19.512195121951216</v>
      </c>
      <c r="AJ602" s="1043">
        <f t="shared" si="233"/>
        <v>10.810810810810811</v>
      </c>
      <c r="AK602" s="1043">
        <f t="shared" si="234"/>
        <v>7.2463768115942129</v>
      </c>
      <c r="AL602" s="1043">
        <f t="shared" si="235"/>
        <v>1.4705882352941124</v>
      </c>
      <c r="AM602" s="1043">
        <f t="shared" si="236"/>
        <v>0</v>
      </c>
      <c r="AN602" s="1043">
        <f t="shared" si="237"/>
        <v>0</v>
      </c>
      <c r="AO602" s="1043">
        <f t="shared" si="238"/>
        <v>0</v>
      </c>
      <c r="AP602" s="1043">
        <f t="shared" si="239"/>
        <v>1.2055365381753225</v>
      </c>
      <c r="AQ602" s="1043">
        <f t="shared" si="240"/>
        <v>3.7523162445954439</v>
      </c>
      <c r="AR602" s="1043">
        <f t="shared" si="241"/>
        <v>0</v>
      </c>
      <c r="AS602" s="1043">
        <f t="shared" si="242"/>
        <v>4.9935149156938863</v>
      </c>
      <c r="AT602" s="1043">
        <f t="shared" si="243"/>
        <v>3.0335426967793566</v>
      </c>
      <c r="AU602" s="1043">
        <f t="shared" si="244"/>
        <v>15.23831523831527</v>
      </c>
      <c r="AV602" s="1043">
        <f t="shared" si="245"/>
        <v>10.525307972170793</v>
      </c>
      <c r="AW602" s="1043">
        <f t="shared" si="246"/>
        <v>5.558550060638745</v>
      </c>
      <c r="AX602" s="1043">
        <f t="shared" si="247"/>
        <v>3.8483067450321817</v>
      </c>
      <c r="AY602" s="1043">
        <f t="shared" si="248"/>
        <v>7.2735507004549769</v>
      </c>
      <c r="AZ602" s="1043">
        <f t="shared" si="249"/>
        <v>7.1883465171623664</v>
      </c>
    </row>
    <row r="603" spans="1:52" x14ac:dyDescent="0.2">
      <c r="A603" s="822" t="s">
        <v>4060</v>
      </c>
      <c r="B603" s="822" t="s">
        <v>3826</v>
      </c>
      <c r="C603" s="489">
        <v>0.96</v>
      </c>
      <c r="D603" s="489">
        <v>0.92</v>
      </c>
      <c r="E603" s="489">
        <v>0.9</v>
      </c>
      <c r="F603" s="587">
        <v>0.86</v>
      </c>
      <c r="G603" s="797">
        <v>0.78</v>
      </c>
      <c r="H603" s="797">
        <v>0.68</v>
      </c>
      <c r="I603" s="797">
        <v>0.6</v>
      </c>
      <c r="J603" s="797">
        <v>0.53</v>
      </c>
      <c r="K603" s="964">
        <v>0.5</v>
      </c>
      <c r="L603" s="587"/>
      <c r="M603" s="797">
        <v>0.5</v>
      </c>
      <c r="N603" s="797">
        <v>0.47499999999999998</v>
      </c>
      <c r="O603" s="587"/>
      <c r="P603" s="964">
        <v>0.4</v>
      </c>
      <c r="Q603" s="964">
        <v>0.4</v>
      </c>
      <c r="R603" s="797">
        <v>0.4</v>
      </c>
      <c r="S603" s="797">
        <v>0.38</v>
      </c>
      <c r="T603" s="797">
        <v>0.32</v>
      </c>
      <c r="U603" s="797">
        <v>0.2</v>
      </c>
      <c r="V603" s="797">
        <v>0.15</v>
      </c>
      <c r="W603" s="499">
        <v>0</v>
      </c>
      <c r="X603" s="499">
        <v>0</v>
      </c>
      <c r="Y603" s="499">
        <v>0</v>
      </c>
      <c r="Z603" s="499">
        <v>0</v>
      </c>
      <c r="AA603" s="499">
        <v>0</v>
      </c>
      <c r="AB603" s="584">
        <f t="shared" si="225"/>
        <v>9.9550000000000001</v>
      </c>
      <c r="AC603" s="1043">
        <f t="shared" si="226"/>
        <v>4.3478260869565188</v>
      </c>
      <c r="AD603" s="1043">
        <f t="shared" si="227"/>
        <v>2.2222222222222143</v>
      </c>
      <c r="AE603" s="1043">
        <f t="shared" si="228"/>
        <v>4.6511627906976827</v>
      </c>
      <c r="AF603" s="1043">
        <f t="shared" si="229"/>
        <v>10.256410256410241</v>
      </c>
      <c r="AG603" s="1043">
        <f t="shared" si="230"/>
        <v>14.705882352941169</v>
      </c>
      <c r="AH603" s="1043">
        <f t="shared" si="231"/>
        <v>13.333333333333353</v>
      </c>
      <c r="AI603" s="1043">
        <f t="shared" si="232"/>
        <v>13.207547169811317</v>
      </c>
      <c r="AJ603" s="1043">
        <f t="shared" si="233"/>
        <v>6.0000000000000053</v>
      </c>
      <c r="AK603" s="1043">
        <f t="shared" si="234"/>
        <v>0</v>
      </c>
      <c r="AL603" s="1043">
        <f t="shared" si="235"/>
        <v>5.2631578947368363</v>
      </c>
      <c r="AM603" s="1043">
        <f t="shared" si="236"/>
        <v>18.749999999999979</v>
      </c>
      <c r="AN603" s="1043">
        <f t="shared" si="237"/>
        <v>0</v>
      </c>
      <c r="AO603" s="1043">
        <f t="shared" si="238"/>
        <v>0</v>
      </c>
      <c r="AP603" s="1043">
        <f t="shared" si="239"/>
        <v>5.2631578947368363</v>
      </c>
      <c r="AQ603" s="1043">
        <f t="shared" si="240"/>
        <v>18.75</v>
      </c>
      <c r="AR603" s="1043">
        <f t="shared" si="241"/>
        <v>59.999999999999986</v>
      </c>
      <c r="AS603" s="1043">
        <f t="shared" si="242"/>
        <v>33.33333333333335</v>
      </c>
      <c r="AT603" s="1043" t="str">
        <f t="shared" si="243"/>
        <v>n/a</v>
      </c>
      <c r="AU603" s="1043" t="str">
        <f t="shared" si="244"/>
        <v>n/a</v>
      </c>
      <c r="AV603" s="1043" t="str">
        <f t="shared" si="245"/>
        <v>n/a</v>
      </c>
      <c r="AW603" s="1043" t="str">
        <f t="shared" si="246"/>
        <v>n/a</v>
      </c>
      <c r="AX603" s="1043" t="str">
        <f t="shared" si="247"/>
        <v>n/a</v>
      </c>
      <c r="AY603" s="1043">
        <f t="shared" si="248"/>
        <v>12.357884313834086</v>
      </c>
      <c r="AZ603" s="1043">
        <f t="shared" si="249"/>
        <v>15.059450477111127</v>
      </c>
    </row>
    <row r="604" spans="1:52" x14ac:dyDescent="0.2">
      <c r="A604" s="839" t="s">
        <v>4593</v>
      </c>
      <c r="B604" s="822" t="s">
        <v>4586</v>
      </c>
      <c r="C604" s="489">
        <v>0.68</v>
      </c>
      <c r="D604" s="489">
        <v>0.53</v>
      </c>
      <c r="E604" s="489">
        <v>0.42499999999999999</v>
      </c>
      <c r="F604" s="587">
        <v>0.3</v>
      </c>
      <c r="G604" s="587">
        <v>0.26500000000000001</v>
      </c>
      <c r="H604" s="539">
        <v>0.25</v>
      </c>
      <c r="I604" s="489">
        <v>0.25</v>
      </c>
      <c r="J604" s="489">
        <v>6.25E-2</v>
      </c>
      <c r="K604" s="539">
        <v>0</v>
      </c>
      <c r="L604" s="1035"/>
      <c r="M604" s="539">
        <v>0</v>
      </c>
      <c r="N604" s="539">
        <v>0</v>
      </c>
      <c r="O604" s="1035"/>
      <c r="P604" s="539">
        <v>0</v>
      </c>
      <c r="Q604" s="539">
        <v>0</v>
      </c>
      <c r="R604" s="499">
        <v>0</v>
      </c>
      <c r="S604" s="499">
        <v>0</v>
      </c>
      <c r="T604" s="499">
        <v>0</v>
      </c>
      <c r="U604" s="499">
        <v>0</v>
      </c>
      <c r="V604" s="499">
        <v>0</v>
      </c>
      <c r="W604" s="499">
        <v>0</v>
      </c>
      <c r="X604" s="499">
        <v>0</v>
      </c>
      <c r="Y604" s="499">
        <v>0</v>
      </c>
      <c r="Z604" s="499">
        <v>0</v>
      </c>
      <c r="AA604" s="499">
        <v>0</v>
      </c>
      <c r="AB604" s="584">
        <f t="shared" si="225"/>
        <v>2.7625000000000002</v>
      </c>
      <c r="AC604" s="1043">
        <f t="shared" si="226"/>
        <v>28.301886792452823</v>
      </c>
      <c r="AD604" s="1043">
        <f t="shared" si="227"/>
        <v>24.705882352941178</v>
      </c>
      <c r="AE604" s="1043">
        <f t="shared" si="228"/>
        <v>41.666666666666671</v>
      </c>
      <c r="AF604" s="1043">
        <f t="shared" si="229"/>
        <v>13.207547169811317</v>
      </c>
      <c r="AG604" s="1043">
        <f t="shared" si="230"/>
        <v>6.0000000000000053</v>
      </c>
      <c r="AH604" s="1043">
        <f t="shared" si="231"/>
        <v>0</v>
      </c>
      <c r="AI604" s="1043">
        <f t="shared" si="232"/>
        <v>300</v>
      </c>
      <c r="AJ604" s="1043" t="str">
        <f t="shared" si="233"/>
        <v>n/a</v>
      </c>
      <c r="AK604" s="1043" t="str">
        <f t="shared" si="234"/>
        <v>n/a</v>
      </c>
      <c r="AL604" s="1043" t="str">
        <f t="shared" si="235"/>
        <v>n/a</v>
      </c>
      <c r="AM604" s="1043" t="str">
        <f t="shared" si="236"/>
        <v>n/a</v>
      </c>
      <c r="AN604" s="1043" t="str">
        <f t="shared" si="237"/>
        <v>n/a</v>
      </c>
      <c r="AO604" s="1043" t="str">
        <f t="shared" si="238"/>
        <v>n/a</v>
      </c>
      <c r="AP604" s="1043" t="str">
        <f t="shared" si="239"/>
        <v>n/a</v>
      </c>
      <c r="AQ604" s="1043" t="str">
        <f t="shared" si="240"/>
        <v>n/a</v>
      </c>
      <c r="AR604" s="1043" t="str">
        <f t="shared" si="241"/>
        <v>n/a</v>
      </c>
      <c r="AS604" s="1043" t="str">
        <f t="shared" si="242"/>
        <v>n/a</v>
      </c>
      <c r="AT604" s="1043" t="str">
        <f t="shared" si="243"/>
        <v>n/a</v>
      </c>
      <c r="AU604" s="1043" t="str">
        <f t="shared" si="244"/>
        <v>n/a</v>
      </c>
      <c r="AV604" s="1043" t="str">
        <f t="shared" si="245"/>
        <v>n/a</v>
      </c>
      <c r="AW604" s="1043" t="str">
        <f t="shared" si="246"/>
        <v>n/a</v>
      </c>
      <c r="AX604" s="1043" t="str">
        <f t="shared" si="247"/>
        <v>n/a</v>
      </c>
      <c r="AY604" s="1043">
        <f t="shared" si="248"/>
        <v>59.125997568838855</v>
      </c>
      <c r="AZ604" s="1043">
        <f t="shared" si="249"/>
        <v>107.1500059983135</v>
      </c>
    </row>
    <row r="605" spans="1:52" x14ac:dyDescent="0.2">
      <c r="A605" s="822" t="s">
        <v>1625</v>
      </c>
      <c r="B605" s="822" t="s">
        <v>1626</v>
      </c>
      <c r="C605" s="489">
        <v>1.4499960000000001</v>
      </c>
      <c r="D605" s="489">
        <v>1.4392</v>
      </c>
      <c r="E605" s="489">
        <v>1.4295</v>
      </c>
      <c r="F605" s="587">
        <v>1.42</v>
      </c>
      <c r="G605" s="587">
        <v>1.403335</v>
      </c>
      <c r="H605" s="489">
        <v>1.3908</v>
      </c>
      <c r="I605" s="489">
        <v>1.36</v>
      </c>
      <c r="J605" s="489">
        <v>1.28</v>
      </c>
      <c r="K605" s="489">
        <v>1.17</v>
      </c>
      <c r="L605" s="958"/>
      <c r="M605" s="489">
        <v>1.06</v>
      </c>
      <c r="N605" s="489">
        <v>0.46600000000000003</v>
      </c>
      <c r="O605" s="958"/>
      <c r="P605" s="583">
        <v>0</v>
      </c>
      <c r="Q605" s="583">
        <v>0</v>
      </c>
      <c r="R605" s="583">
        <v>0</v>
      </c>
      <c r="S605" s="583">
        <v>0</v>
      </c>
      <c r="T605" s="583">
        <v>0</v>
      </c>
      <c r="U605" s="583">
        <v>0</v>
      </c>
      <c r="V605" s="583">
        <v>0</v>
      </c>
      <c r="W605" s="583">
        <v>0</v>
      </c>
      <c r="X605" s="583">
        <v>0</v>
      </c>
      <c r="Y605" s="583">
        <v>0</v>
      </c>
      <c r="Z605" s="583">
        <v>0</v>
      </c>
      <c r="AA605" s="583">
        <v>0</v>
      </c>
      <c r="AB605" s="584">
        <f t="shared" si="225"/>
        <v>13.868830999999998</v>
      </c>
      <c r="AC605" s="1043">
        <f t="shared" si="226"/>
        <v>0.75013896609228414</v>
      </c>
      <c r="AD605" s="1043">
        <f t="shared" si="227"/>
        <v>0.67855893669115375</v>
      </c>
      <c r="AE605" s="1043">
        <f t="shared" si="228"/>
        <v>0.66901408450703581</v>
      </c>
      <c r="AF605" s="1043">
        <f t="shared" si="229"/>
        <v>1.1875282808452736</v>
      </c>
      <c r="AG605" s="1043">
        <f t="shared" si="230"/>
        <v>0.90127983894161545</v>
      </c>
      <c r="AH605" s="1043">
        <f t="shared" si="231"/>
        <v>2.2647058823529465</v>
      </c>
      <c r="AI605" s="1043">
        <f t="shared" si="232"/>
        <v>6.25</v>
      </c>
      <c r="AJ605" s="1043">
        <f t="shared" si="233"/>
        <v>9.4017094017094127</v>
      </c>
      <c r="AK605" s="1043">
        <f t="shared" si="234"/>
        <v>10.377358490566024</v>
      </c>
      <c r="AL605" s="1043">
        <f t="shared" si="235"/>
        <v>127.46781115879826</v>
      </c>
      <c r="AM605" s="1043" t="str">
        <f t="shared" si="236"/>
        <v>n/a</v>
      </c>
      <c r="AN605" s="1043" t="str">
        <f t="shared" si="237"/>
        <v>n/a</v>
      </c>
      <c r="AO605" s="1043" t="str">
        <f t="shared" si="238"/>
        <v>n/a</v>
      </c>
      <c r="AP605" s="1043" t="str">
        <f t="shared" si="239"/>
        <v>n/a</v>
      </c>
      <c r="AQ605" s="1043" t="str">
        <f t="shared" si="240"/>
        <v>n/a</v>
      </c>
      <c r="AR605" s="1043" t="str">
        <f t="shared" si="241"/>
        <v>n/a</v>
      </c>
      <c r="AS605" s="1043" t="str">
        <f t="shared" si="242"/>
        <v>n/a</v>
      </c>
      <c r="AT605" s="1043" t="str">
        <f t="shared" si="243"/>
        <v>n/a</v>
      </c>
      <c r="AU605" s="1043" t="str">
        <f t="shared" si="244"/>
        <v>n/a</v>
      </c>
      <c r="AV605" s="1043" t="str">
        <f t="shared" si="245"/>
        <v>n/a</v>
      </c>
      <c r="AW605" s="1043" t="str">
        <f t="shared" si="246"/>
        <v>n/a</v>
      </c>
      <c r="AX605" s="1043" t="str">
        <f t="shared" si="247"/>
        <v>n/a</v>
      </c>
      <c r="AY605" s="1043">
        <f t="shared" si="248"/>
        <v>15.994810504050401</v>
      </c>
      <c r="AZ605" s="1043">
        <f t="shared" si="249"/>
        <v>39.346988607021743</v>
      </c>
    </row>
    <row r="606" spans="1:52" x14ac:dyDescent="0.2">
      <c r="A606" s="829" t="s">
        <v>1567</v>
      </c>
      <c r="B606" s="822" t="s">
        <v>1568</v>
      </c>
      <c r="C606" s="489">
        <v>1.1299999999999999</v>
      </c>
      <c r="D606" s="489">
        <v>1.1200000000000001</v>
      </c>
      <c r="E606" s="489">
        <v>1.0900000000000001</v>
      </c>
      <c r="F606" s="587">
        <v>0.99</v>
      </c>
      <c r="G606" s="587">
        <v>0.82000000000000006</v>
      </c>
      <c r="H606" s="489">
        <v>0.77</v>
      </c>
      <c r="I606" s="489">
        <v>0.73</v>
      </c>
      <c r="J606" s="489">
        <v>0.68</v>
      </c>
      <c r="K606" s="489">
        <v>0.61</v>
      </c>
      <c r="L606" s="958"/>
      <c r="M606" s="491">
        <v>0.6</v>
      </c>
      <c r="N606" s="491">
        <v>0.6</v>
      </c>
      <c r="O606" s="958"/>
      <c r="P606" s="583">
        <v>0.6</v>
      </c>
      <c r="Q606" s="583">
        <v>0.92</v>
      </c>
      <c r="R606" s="587">
        <v>1.24</v>
      </c>
      <c r="S606" s="587">
        <v>1.2</v>
      </c>
      <c r="T606" s="587">
        <v>1.1599999999999999</v>
      </c>
      <c r="U606" s="587">
        <v>1.1100000000000001</v>
      </c>
      <c r="V606" s="587">
        <v>1.06</v>
      </c>
      <c r="W606" s="587">
        <v>1.01</v>
      </c>
      <c r="X606" s="587">
        <v>0.96</v>
      </c>
      <c r="Y606" s="587">
        <v>0.9</v>
      </c>
      <c r="Z606" s="587">
        <v>0.82</v>
      </c>
      <c r="AA606" s="587">
        <v>0.74</v>
      </c>
      <c r="AB606" s="584">
        <f t="shared" si="225"/>
        <v>20.86</v>
      </c>
      <c r="AC606" s="1043">
        <f t="shared" si="226"/>
        <v>0.89285714285711748</v>
      </c>
      <c r="AD606" s="1043">
        <f t="shared" si="227"/>
        <v>2.7522935779816571</v>
      </c>
      <c r="AE606" s="1043">
        <f t="shared" si="228"/>
        <v>10.1010101010101</v>
      </c>
      <c r="AF606" s="1043">
        <f t="shared" si="229"/>
        <v>20.731707317073166</v>
      </c>
      <c r="AG606" s="1043">
        <f t="shared" si="230"/>
        <v>6.4935064935065068</v>
      </c>
      <c r="AH606" s="1043">
        <f t="shared" si="231"/>
        <v>5.4794520547945202</v>
      </c>
      <c r="AI606" s="1043">
        <f t="shared" si="232"/>
        <v>7.3529411764705843</v>
      </c>
      <c r="AJ606" s="1043">
        <f t="shared" si="233"/>
        <v>11.475409836065587</v>
      </c>
      <c r="AK606" s="1043">
        <f t="shared" si="234"/>
        <v>1.6666666666666607</v>
      </c>
      <c r="AL606" s="1043">
        <f t="shared" si="235"/>
        <v>0</v>
      </c>
      <c r="AM606" s="1043">
        <f t="shared" si="236"/>
        <v>0</v>
      </c>
      <c r="AN606" s="1043">
        <f t="shared" si="237"/>
        <v>-34.782608695652186</v>
      </c>
      <c r="AO606" s="1043">
        <f t="shared" si="238"/>
        <v>-25.806451612903224</v>
      </c>
      <c r="AP606" s="1043">
        <f t="shared" si="239"/>
        <v>3.3333333333333437</v>
      </c>
      <c r="AQ606" s="1043">
        <f t="shared" si="240"/>
        <v>3.4482758620689724</v>
      </c>
      <c r="AR606" s="1043">
        <f t="shared" si="241"/>
        <v>4.5045045045044807</v>
      </c>
      <c r="AS606" s="1043">
        <f t="shared" si="242"/>
        <v>4.7169811320754818</v>
      </c>
      <c r="AT606" s="1043">
        <f t="shared" si="243"/>
        <v>4.9504950495049549</v>
      </c>
      <c r="AU606" s="1043">
        <f t="shared" si="244"/>
        <v>5.2083333333333481</v>
      </c>
      <c r="AV606" s="1043">
        <f t="shared" si="245"/>
        <v>6.6666666666666652</v>
      </c>
      <c r="AW606" s="1043">
        <f t="shared" si="246"/>
        <v>9.7560975609756184</v>
      </c>
      <c r="AX606" s="1043">
        <f t="shared" si="247"/>
        <v>10.810810810810811</v>
      </c>
      <c r="AY606" s="1043">
        <f t="shared" si="248"/>
        <v>2.716012832324735</v>
      </c>
      <c r="AZ606" s="1043">
        <f t="shared" si="249"/>
        <v>11.727289439096825</v>
      </c>
    </row>
    <row r="607" spans="1:52" x14ac:dyDescent="0.2">
      <c r="A607" s="829" t="s">
        <v>787</v>
      </c>
      <c r="B607" s="822" t="s">
        <v>788</v>
      </c>
      <c r="C607" s="489">
        <v>1.66</v>
      </c>
      <c r="D607" s="489">
        <v>1.54</v>
      </c>
      <c r="E607" s="489">
        <v>1.42</v>
      </c>
      <c r="F607" s="587">
        <v>1.3</v>
      </c>
      <c r="G607" s="587">
        <v>1.1800000000000002</v>
      </c>
      <c r="H607" s="489">
        <v>1.06</v>
      </c>
      <c r="I607" s="489">
        <v>0.96</v>
      </c>
      <c r="J607" s="489">
        <v>0.88</v>
      </c>
      <c r="K607" s="489">
        <v>0.8</v>
      </c>
      <c r="L607" s="958"/>
      <c r="M607" s="489">
        <v>0.72</v>
      </c>
      <c r="N607" s="489">
        <v>0.64</v>
      </c>
      <c r="O607" s="958"/>
      <c r="P607" s="587">
        <v>0.52</v>
      </c>
      <c r="Q607" s="587">
        <v>0.41</v>
      </c>
      <c r="R607" s="587">
        <v>0.28000000000000003</v>
      </c>
      <c r="S607" s="587">
        <v>0.22</v>
      </c>
      <c r="T607" s="587">
        <v>0.17</v>
      </c>
      <c r="U607" s="587">
        <v>0.12</v>
      </c>
      <c r="V607" s="583">
        <v>0</v>
      </c>
      <c r="W607" s="583">
        <v>0</v>
      </c>
      <c r="X607" s="583">
        <v>0</v>
      </c>
      <c r="Y607" s="583">
        <v>0</v>
      </c>
      <c r="Z607" s="583">
        <v>0</v>
      </c>
      <c r="AA607" s="583">
        <v>0</v>
      </c>
      <c r="AB607" s="584">
        <f t="shared" si="225"/>
        <v>13.880000000000003</v>
      </c>
      <c r="AC607" s="1043">
        <f t="shared" si="226"/>
        <v>7.7922077922077948</v>
      </c>
      <c r="AD607" s="1043">
        <f t="shared" si="227"/>
        <v>8.4507042253521227</v>
      </c>
      <c r="AE607" s="1043">
        <f t="shared" si="228"/>
        <v>9.2307692307692193</v>
      </c>
      <c r="AF607" s="1043">
        <f t="shared" si="229"/>
        <v>10.169491525423723</v>
      </c>
      <c r="AG607" s="1043">
        <f t="shared" si="230"/>
        <v>11.320754716981153</v>
      </c>
      <c r="AH607" s="1043">
        <f t="shared" si="231"/>
        <v>10.416666666666675</v>
      </c>
      <c r="AI607" s="1043">
        <f t="shared" si="232"/>
        <v>9.0909090909090828</v>
      </c>
      <c r="AJ607" s="1043">
        <f t="shared" si="233"/>
        <v>9.9999999999999858</v>
      </c>
      <c r="AK607" s="1043">
        <f t="shared" si="234"/>
        <v>11.111111111111116</v>
      </c>
      <c r="AL607" s="1043">
        <f t="shared" si="235"/>
        <v>12.5</v>
      </c>
      <c r="AM607" s="1043">
        <f t="shared" si="236"/>
        <v>23.076923076923084</v>
      </c>
      <c r="AN607" s="1043">
        <f t="shared" si="237"/>
        <v>26.829268292682929</v>
      </c>
      <c r="AO607" s="1043">
        <f t="shared" si="238"/>
        <v>46.428571428571395</v>
      </c>
      <c r="AP607" s="1043">
        <f t="shared" si="239"/>
        <v>27.272727272727295</v>
      </c>
      <c r="AQ607" s="1043">
        <f t="shared" si="240"/>
        <v>29.411764705882337</v>
      </c>
      <c r="AR607" s="1043">
        <f t="shared" si="241"/>
        <v>41.666666666666671</v>
      </c>
      <c r="AS607" s="1043" t="str">
        <f t="shared" si="242"/>
        <v>n/a</v>
      </c>
      <c r="AT607" s="1043" t="str">
        <f t="shared" si="243"/>
        <v>n/a</v>
      </c>
      <c r="AU607" s="1043" t="str">
        <f t="shared" si="244"/>
        <v>n/a</v>
      </c>
      <c r="AV607" s="1043" t="str">
        <f t="shared" si="245"/>
        <v>n/a</v>
      </c>
      <c r="AW607" s="1043" t="str">
        <f t="shared" si="246"/>
        <v>n/a</v>
      </c>
      <c r="AX607" s="1043" t="str">
        <f t="shared" si="247"/>
        <v>n/a</v>
      </c>
      <c r="AY607" s="1043">
        <f t="shared" si="248"/>
        <v>18.42303348767966</v>
      </c>
      <c r="AZ607" s="1043">
        <f t="shared" si="249"/>
        <v>12.495803920548632</v>
      </c>
    </row>
    <row r="608" spans="1:52" x14ac:dyDescent="0.2">
      <c r="A608" s="839" t="s">
        <v>1637</v>
      </c>
      <c r="B608" s="822" t="s">
        <v>1638</v>
      </c>
      <c r="C608" s="489">
        <v>1.03</v>
      </c>
      <c r="D608" s="489">
        <v>0.99</v>
      </c>
      <c r="E608" s="489">
        <v>0.90749999999999997</v>
      </c>
      <c r="F608" s="587">
        <v>0.71750000000000003</v>
      </c>
      <c r="G608" s="587">
        <v>0.60499999999999998</v>
      </c>
      <c r="H608" s="489">
        <v>0.5575</v>
      </c>
      <c r="I608" s="489">
        <v>0.52750000000000008</v>
      </c>
      <c r="J608" s="489">
        <v>0.45500000000000002</v>
      </c>
      <c r="K608" s="489">
        <v>0.43</v>
      </c>
      <c r="L608" s="958"/>
      <c r="M608" s="491">
        <v>0.4</v>
      </c>
      <c r="N608" s="489">
        <v>0.375</v>
      </c>
      <c r="O608" s="958"/>
      <c r="P608" s="583">
        <v>0.3</v>
      </c>
      <c r="Q608" s="583">
        <v>0.35</v>
      </c>
      <c r="R608" s="587">
        <v>0.375</v>
      </c>
      <c r="S608" s="587">
        <v>0.3</v>
      </c>
      <c r="T608" s="587">
        <v>0.2</v>
      </c>
      <c r="U608" s="583">
        <v>0.1</v>
      </c>
      <c r="V608" s="587">
        <v>0.375</v>
      </c>
      <c r="W608" s="583">
        <v>0</v>
      </c>
      <c r="X608" s="583">
        <v>0</v>
      </c>
      <c r="Y608" s="583">
        <v>0</v>
      </c>
      <c r="Z608" s="583">
        <v>0</v>
      </c>
      <c r="AA608" s="583">
        <v>0</v>
      </c>
      <c r="AB608" s="584">
        <f t="shared" si="225"/>
        <v>8.9949999999999992</v>
      </c>
      <c r="AC608" s="1043">
        <f t="shared" si="226"/>
        <v>4.0404040404040442</v>
      </c>
      <c r="AD608" s="1043">
        <f t="shared" si="227"/>
        <v>9.0909090909090828</v>
      </c>
      <c r="AE608" s="1043">
        <f t="shared" si="228"/>
        <v>26.480836236933779</v>
      </c>
      <c r="AF608" s="1043">
        <f t="shared" si="229"/>
        <v>18.595041322314067</v>
      </c>
      <c r="AG608" s="1043">
        <f t="shared" si="230"/>
        <v>8.5201793721973118</v>
      </c>
      <c r="AH608" s="1043">
        <f t="shared" si="231"/>
        <v>5.6872037914691864</v>
      </c>
      <c r="AI608" s="1043">
        <f t="shared" si="232"/>
        <v>15.934065934065945</v>
      </c>
      <c r="AJ608" s="1043">
        <f t="shared" si="233"/>
        <v>5.8139534883721034</v>
      </c>
      <c r="AK608" s="1043">
        <f t="shared" si="234"/>
        <v>7.4999999999999956</v>
      </c>
      <c r="AL608" s="1043">
        <f t="shared" si="235"/>
        <v>6.6666666666666652</v>
      </c>
      <c r="AM608" s="1043">
        <f t="shared" si="236"/>
        <v>25</v>
      </c>
      <c r="AN608" s="1043">
        <f t="shared" si="237"/>
        <v>-14.285714285714279</v>
      </c>
      <c r="AO608" s="1043">
        <f t="shared" si="238"/>
        <v>-6.6666666666666767</v>
      </c>
      <c r="AP608" s="1043">
        <f t="shared" si="239"/>
        <v>25</v>
      </c>
      <c r="AQ608" s="1043">
        <f t="shared" si="240"/>
        <v>49.999999999999979</v>
      </c>
      <c r="AR608" s="1043">
        <f t="shared" si="241"/>
        <v>100</v>
      </c>
      <c r="AS608" s="1043">
        <f t="shared" si="242"/>
        <v>-73.333333333333343</v>
      </c>
      <c r="AT608" s="1043" t="str">
        <f t="shared" si="243"/>
        <v>n/a</v>
      </c>
      <c r="AU608" s="1043" t="str">
        <f t="shared" si="244"/>
        <v>n/a</v>
      </c>
      <c r="AV608" s="1043" t="str">
        <f t="shared" si="245"/>
        <v>n/a</v>
      </c>
      <c r="AW608" s="1043" t="str">
        <f t="shared" si="246"/>
        <v>n/a</v>
      </c>
      <c r="AX608" s="1043" t="str">
        <f t="shared" si="247"/>
        <v>n/a</v>
      </c>
      <c r="AY608" s="1043">
        <f t="shared" si="248"/>
        <v>12.590796803389289</v>
      </c>
      <c r="AZ608" s="1043">
        <f t="shared" si="249"/>
        <v>33.838433684217229</v>
      </c>
    </row>
    <row r="609" spans="1:52" x14ac:dyDescent="0.2">
      <c r="A609" s="839" t="s">
        <v>4327</v>
      </c>
      <c r="B609" s="822" t="s">
        <v>4324</v>
      </c>
      <c r="C609" s="489">
        <v>1.4650000000000001</v>
      </c>
      <c r="D609" s="489">
        <v>1.41</v>
      </c>
      <c r="E609" s="489">
        <v>1.34</v>
      </c>
      <c r="F609" s="587">
        <v>1.26</v>
      </c>
      <c r="G609" s="587">
        <v>1.18</v>
      </c>
      <c r="H609" s="489">
        <v>1.1000000000000001</v>
      </c>
      <c r="I609" s="489">
        <v>0.88390000000000002</v>
      </c>
      <c r="J609" s="491">
        <v>0</v>
      </c>
      <c r="K609" s="491">
        <v>0</v>
      </c>
      <c r="L609" s="958"/>
      <c r="M609" s="491">
        <v>0</v>
      </c>
      <c r="N609" s="491">
        <v>0</v>
      </c>
      <c r="O609" s="958"/>
      <c r="P609" s="491">
        <v>0</v>
      </c>
      <c r="Q609" s="491">
        <v>0</v>
      </c>
      <c r="R609" s="491">
        <v>0</v>
      </c>
      <c r="S609" s="491">
        <v>0</v>
      </c>
      <c r="T609" s="491">
        <v>0</v>
      </c>
      <c r="U609" s="491">
        <v>0</v>
      </c>
      <c r="V609" s="491">
        <v>0</v>
      </c>
      <c r="W609" s="491">
        <v>0</v>
      </c>
      <c r="X609" s="491">
        <v>0</v>
      </c>
      <c r="Y609" s="491">
        <v>0</v>
      </c>
      <c r="Z609" s="491">
        <v>0</v>
      </c>
      <c r="AA609" s="491">
        <v>0</v>
      </c>
      <c r="AB609" s="584">
        <f t="shared" si="225"/>
        <v>8.6388999999999996</v>
      </c>
      <c r="AC609" s="1043">
        <f t="shared" si="226"/>
        <v>3.9007092198581672</v>
      </c>
      <c r="AD609" s="1043">
        <f t="shared" si="227"/>
        <v>5.2238805970149071</v>
      </c>
      <c r="AE609" s="1043">
        <f t="shared" si="228"/>
        <v>6.3492063492063489</v>
      </c>
      <c r="AF609" s="1043">
        <f t="shared" si="229"/>
        <v>6.7796610169491567</v>
      </c>
      <c r="AG609" s="1043">
        <f t="shared" si="230"/>
        <v>7.2727272727272529</v>
      </c>
      <c r="AH609" s="1043">
        <f t="shared" si="231"/>
        <v>24.44846702115624</v>
      </c>
      <c r="AI609" s="1043" t="str">
        <f t="shared" si="232"/>
        <v>n/a</v>
      </c>
      <c r="AJ609" s="1043" t="str">
        <f t="shared" si="233"/>
        <v>n/a</v>
      </c>
      <c r="AK609" s="1043" t="str">
        <f t="shared" si="234"/>
        <v>n/a</v>
      </c>
      <c r="AL609" s="1043" t="str">
        <f t="shared" si="235"/>
        <v>n/a</v>
      </c>
      <c r="AM609" s="1043" t="str">
        <f t="shared" si="236"/>
        <v>n/a</v>
      </c>
      <c r="AN609" s="1043" t="str">
        <f t="shared" si="237"/>
        <v>n/a</v>
      </c>
      <c r="AO609" s="1043" t="str">
        <f t="shared" si="238"/>
        <v>n/a</v>
      </c>
      <c r="AP609" s="1043" t="str">
        <f t="shared" si="239"/>
        <v>n/a</v>
      </c>
      <c r="AQ609" s="1043" t="str">
        <f t="shared" si="240"/>
        <v>n/a</v>
      </c>
      <c r="AR609" s="1043" t="str">
        <f t="shared" si="241"/>
        <v>n/a</v>
      </c>
      <c r="AS609" s="1043" t="str">
        <f t="shared" si="242"/>
        <v>n/a</v>
      </c>
      <c r="AT609" s="1043" t="str">
        <f t="shared" si="243"/>
        <v>n/a</v>
      </c>
      <c r="AU609" s="1043" t="str">
        <f t="shared" si="244"/>
        <v>n/a</v>
      </c>
      <c r="AV609" s="1043" t="str">
        <f t="shared" si="245"/>
        <v>n/a</v>
      </c>
      <c r="AW609" s="1043" t="str">
        <f t="shared" si="246"/>
        <v>n/a</v>
      </c>
      <c r="AX609" s="1043" t="str">
        <f t="shared" si="247"/>
        <v>n/a</v>
      </c>
      <c r="AY609" s="1043">
        <f t="shared" si="248"/>
        <v>8.9957752461520126</v>
      </c>
      <c r="AZ609" s="1043">
        <f t="shared" si="249"/>
        <v>7.6662501090382502</v>
      </c>
    </row>
    <row r="610" spans="1:52" x14ac:dyDescent="0.2">
      <c r="A610" s="822" t="s">
        <v>1635</v>
      </c>
      <c r="B610" s="822" t="s">
        <v>1636</v>
      </c>
      <c r="C610" s="489">
        <v>2.13</v>
      </c>
      <c r="D610" s="489">
        <v>2.08</v>
      </c>
      <c r="E610" s="489">
        <v>1.93</v>
      </c>
      <c r="F610" s="587">
        <v>1.78</v>
      </c>
      <c r="G610" s="587">
        <v>1.56</v>
      </c>
      <c r="H610" s="489">
        <v>1.4</v>
      </c>
      <c r="I610" s="489">
        <v>1.28</v>
      </c>
      <c r="J610" s="489">
        <v>1.1200000000000001</v>
      </c>
      <c r="K610" s="489">
        <v>1.02</v>
      </c>
      <c r="L610" s="958"/>
      <c r="M610" s="489">
        <v>0.9</v>
      </c>
      <c r="N610" s="489">
        <v>0.55000000000000004</v>
      </c>
      <c r="O610" s="958"/>
      <c r="P610" s="583">
        <v>0.04</v>
      </c>
      <c r="Q610" s="583">
        <v>0.27</v>
      </c>
      <c r="R610" s="587">
        <v>0.94</v>
      </c>
      <c r="S610" s="587">
        <v>0.86</v>
      </c>
      <c r="T610" s="587">
        <v>0.78</v>
      </c>
      <c r="U610" s="587">
        <v>0.7</v>
      </c>
      <c r="V610" s="587">
        <v>0.62</v>
      </c>
      <c r="W610" s="587">
        <v>0.54</v>
      </c>
      <c r="X610" s="587">
        <v>0.46</v>
      </c>
      <c r="Y610" s="587">
        <v>0.39</v>
      </c>
      <c r="Z610" s="587">
        <v>0.33</v>
      </c>
      <c r="AA610" s="587">
        <v>0.28999999999999998</v>
      </c>
      <c r="AB610" s="584">
        <f t="shared" si="225"/>
        <v>21.970000000000002</v>
      </c>
      <c r="AC610" s="1043">
        <f t="shared" si="226"/>
        <v>2.4038461538461453</v>
      </c>
      <c r="AD610" s="1043">
        <f t="shared" si="227"/>
        <v>7.7720207253886064</v>
      </c>
      <c r="AE610" s="1043">
        <f t="shared" si="228"/>
        <v>8.4269662921348178</v>
      </c>
      <c r="AF610" s="1043">
        <f t="shared" si="229"/>
        <v>14.102564102564097</v>
      </c>
      <c r="AG610" s="1043">
        <f t="shared" si="230"/>
        <v>11.428571428571432</v>
      </c>
      <c r="AH610" s="1043">
        <f t="shared" si="231"/>
        <v>9.375</v>
      </c>
      <c r="AI610" s="1043">
        <f t="shared" si="232"/>
        <v>14.285714285714279</v>
      </c>
      <c r="AJ610" s="1043">
        <f t="shared" si="233"/>
        <v>9.8039215686274606</v>
      </c>
      <c r="AK610" s="1043">
        <f t="shared" si="234"/>
        <v>13.33333333333333</v>
      </c>
      <c r="AL610" s="1043">
        <f t="shared" si="235"/>
        <v>63.636363636363626</v>
      </c>
      <c r="AM610" s="1043">
        <f t="shared" si="236"/>
        <v>1275</v>
      </c>
      <c r="AN610" s="1043">
        <f t="shared" si="237"/>
        <v>-85.18518518518519</v>
      </c>
      <c r="AO610" s="1043">
        <f t="shared" si="238"/>
        <v>-71.276595744680847</v>
      </c>
      <c r="AP610" s="1043">
        <f t="shared" si="239"/>
        <v>9.302325581395344</v>
      </c>
      <c r="AQ610" s="1043">
        <f t="shared" si="240"/>
        <v>10.256410256410241</v>
      </c>
      <c r="AR610" s="1043">
        <f t="shared" si="241"/>
        <v>11.428571428571432</v>
      </c>
      <c r="AS610" s="1043">
        <f t="shared" si="242"/>
        <v>12.903225806451601</v>
      </c>
      <c r="AT610" s="1043">
        <f t="shared" si="243"/>
        <v>14.814814814814813</v>
      </c>
      <c r="AU610" s="1043">
        <f t="shared" si="244"/>
        <v>17.391304347826097</v>
      </c>
      <c r="AV610" s="1043">
        <f t="shared" si="245"/>
        <v>17.948717948717952</v>
      </c>
      <c r="AW610" s="1043">
        <f t="shared" si="246"/>
        <v>18.181818181818187</v>
      </c>
      <c r="AX610" s="1043">
        <f t="shared" si="247"/>
        <v>13.793103448275868</v>
      </c>
      <c r="AY610" s="1043">
        <f t="shared" si="248"/>
        <v>63.596673291407228</v>
      </c>
      <c r="AZ610" s="1043">
        <f t="shared" si="249"/>
        <v>272.19722860599961</v>
      </c>
    </row>
    <row r="611" spans="1:52" x14ac:dyDescent="0.2">
      <c r="A611" s="839" t="s">
        <v>3992</v>
      </c>
      <c r="B611" s="822" t="s">
        <v>3993</v>
      </c>
      <c r="C611" s="489">
        <v>3.03</v>
      </c>
      <c r="D611" s="489">
        <v>3</v>
      </c>
      <c r="E611" s="489">
        <v>2.99</v>
      </c>
      <c r="F611" s="587">
        <v>2.74</v>
      </c>
      <c r="G611" s="587">
        <v>1.96</v>
      </c>
      <c r="H611" s="489">
        <v>1.51</v>
      </c>
      <c r="I611" s="489">
        <v>0.93</v>
      </c>
      <c r="J611" s="583">
        <v>0</v>
      </c>
      <c r="K611" s="583">
        <v>0</v>
      </c>
      <c r="L611" s="958"/>
      <c r="M611" s="583">
        <v>0</v>
      </c>
      <c r="N611" s="583">
        <v>0</v>
      </c>
      <c r="O611" s="958"/>
      <c r="P611" s="583">
        <v>0</v>
      </c>
      <c r="Q611" s="583">
        <v>0</v>
      </c>
      <c r="R611" s="583">
        <v>0</v>
      </c>
      <c r="S611" s="583">
        <v>0</v>
      </c>
      <c r="T611" s="583">
        <v>0</v>
      </c>
      <c r="U611" s="583">
        <v>0</v>
      </c>
      <c r="V611" s="583">
        <v>0</v>
      </c>
      <c r="W611" s="583">
        <v>0</v>
      </c>
      <c r="X611" s="583">
        <v>0</v>
      </c>
      <c r="Y611" s="583">
        <v>0</v>
      </c>
      <c r="Z611" s="583">
        <v>0</v>
      </c>
      <c r="AA611" s="583">
        <v>0</v>
      </c>
      <c r="AB611" s="584">
        <f t="shared" si="225"/>
        <v>16.16</v>
      </c>
      <c r="AC611" s="1043">
        <f t="shared" si="226"/>
        <v>1.0000000000000009</v>
      </c>
      <c r="AD611" s="1043">
        <f t="shared" si="227"/>
        <v>0.33444816053511683</v>
      </c>
      <c r="AE611" s="1043">
        <f t="shared" si="228"/>
        <v>9.1240875912408814</v>
      </c>
      <c r="AF611" s="1043">
        <f t="shared" si="229"/>
        <v>39.79591836734695</v>
      </c>
      <c r="AG611" s="1043">
        <f t="shared" si="230"/>
        <v>29.801324503311257</v>
      </c>
      <c r="AH611" s="1043">
        <f t="shared" si="231"/>
        <v>62.36559139784945</v>
      </c>
      <c r="AI611" s="1043" t="str">
        <f t="shared" si="232"/>
        <v>n/a</v>
      </c>
      <c r="AJ611" s="1043" t="str">
        <f t="shared" si="233"/>
        <v>n/a</v>
      </c>
      <c r="AK611" s="1043" t="str">
        <f t="shared" si="234"/>
        <v>n/a</v>
      </c>
      <c r="AL611" s="1043" t="str">
        <f t="shared" si="235"/>
        <v>n/a</v>
      </c>
      <c r="AM611" s="1043" t="str">
        <f t="shared" si="236"/>
        <v>n/a</v>
      </c>
      <c r="AN611" s="1043" t="str">
        <f t="shared" si="237"/>
        <v>n/a</v>
      </c>
      <c r="AO611" s="1043" t="str">
        <f t="shared" si="238"/>
        <v>n/a</v>
      </c>
      <c r="AP611" s="1043" t="str">
        <f t="shared" si="239"/>
        <v>n/a</v>
      </c>
      <c r="AQ611" s="1043" t="str">
        <f t="shared" si="240"/>
        <v>n/a</v>
      </c>
      <c r="AR611" s="1043" t="str">
        <f t="shared" si="241"/>
        <v>n/a</v>
      </c>
      <c r="AS611" s="1043" t="str">
        <f t="shared" si="242"/>
        <v>n/a</v>
      </c>
      <c r="AT611" s="1043" t="str">
        <f t="shared" si="243"/>
        <v>n/a</v>
      </c>
      <c r="AU611" s="1043" t="str">
        <f t="shared" si="244"/>
        <v>n/a</v>
      </c>
      <c r="AV611" s="1043" t="str">
        <f t="shared" si="245"/>
        <v>n/a</v>
      </c>
      <c r="AW611" s="1043" t="str">
        <f t="shared" si="246"/>
        <v>n/a</v>
      </c>
      <c r="AX611" s="1043" t="str">
        <f t="shared" si="247"/>
        <v>n/a</v>
      </c>
      <c r="AY611" s="1043">
        <f t="shared" si="248"/>
        <v>23.73689500338061</v>
      </c>
      <c r="AZ611" s="1043">
        <f t="shared" si="249"/>
        <v>24.758920714729648</v>
      </c>
    </row>
    <row r="612" spans="1:52" x14ac:dyDescent="0.2">
      <c r="A612" s="839" t="s">
        <v>4577</v>
      </c>
      <c r="B612" s="822" t="s">
        <v>4574</v>
      </c>
      <c r="C612" s="489">
        <v>3.28</v>
      </c>
      <c r="D612" s="489">
        <v>3.12</v>
      </c>
      <c r="E612" s="489">
        <v>2.96</v>
      </c>
      <c r="F612" s="587">
        <v>2.8</v>
      </c>
      <c r="G612" s="587">
        <v>2.66</v>
      </c>
      <c r="H612" s="539">
        <v>2.6</v>
      </c>
      <c r="I612" s="489">
        <v>2.6</v>
      </c>
      <c r="J612" s="489">
        <v>2.58</v>
      </c>
      <c r="K612" s="539">
        <v>2.52</v>
      </c>
      <c r="L612" s="1035"/>
      <c r="M612" s="539">
        <v>2.52</v>
      </c>
      <c r="N612" s="539">
        <v>2.52</v>
      </c>
      <c r="O612" s="1035"/>
      <c r="P612" s="539">
        <v>2.52</v>
      </c>
      <c r="Q612" s="539">
        <v>2.52</v>
      </c>
      <c r="R612" s="499">
        <v>2.52</v>
      </c>
      <c r="S612" s="583">
        <v>2.52</v>
      </c>
      <c r="T612" s="587">
        <v>2.52</v>
      </c>
      <c r="U612" s="587">
        <v>2.5</v>
      </c>
      <c r="V612" s="587">
        <v>2.44</v>
      </c>
      <c r="W612" s="587">
        <v>2.41</v>
      </c>
      <c r="X612" s="587">
        <v>2.29</v>
      </c>
      <c r="Y612" s="587">
        <v>2.1800000000000002</v>
      </c>
      <c r="Z612" s="587">
        <v>2.1</v>
      </c>
      <c r="AA612" s="587">
        <v>2.02</v>
      </c>
      <c r="AB612" s="584">
        <f t="shared" si="225"/>
        <v>58.700000000000017</v>
      </c>
      <c r="AC612" s="1043">
        <f t="shared" si="226"/>
        <v>5.12820512820511</v>
      </c>
      <c r="AD612" s="1043">
        <f t="shared" si="227"/>
        <v>5.4054054054054168</v>
      </c>
      <c r="AE612" s="1043">
        <f t="shared" si="228"/>
        <v>5.7142857142857162</v>
      </c>
      <c r="AF612" s="1043">
        <f t="shared" si="229"/>
        <v>5.2631578947368363</v>
      </c>
      <c r="AG612" s="1043">
        <f t="shared" si="230"/>
        <v>2.3076923076922995</v>
      </c>
      <c r="AH612" s="1043">
        <f t="shared" si="231"/>
        <v>0</v>
      </c>
      <c r="AI612" s="1043">
        <f t="shared" si="232"/>
        <v>0.77519379844961378</v>
      </c>
      <c r="AJ612" s="1043">
        <f t="shared" si="233"/>
        <v>2.3809523809523725</v>
      </c>
      <c r="AK612" s="1043">
        <f t="shared" si="234"/>
        <v>0</v>
      </c>
      <c r="AL612" s="1043">
        <f t="shared" si="235"/>
        <v>0</v>
      </c>
      <c r="AM612" s="1043">
        <f t="shared" si="236"/>
        <v>0</v>
      </c>
      <c r="AN612" s="1043">
        <f t="shared" si="237"/>
        <v>0</v>
      </c>
      <c r="AO612" s="1043">
        <f t="shared" si="238"/>
        <v>0</v>
      </c>
      <c r="AP612" s="1043">
        <f t="shared" si="239"/>
        <v>0</v>
      </c>
      <c r="AQ612" s="1043">
        <f t="shared" si="240"/>
        <v>0</v>
      </c>
      <c r="AR612" s="1043">
        <f t="shared" si="241"/>
        <v>0.80000000000000071</v>
      </c>
      <c r="AS612" s="1043">
        <f t="shared" si="242"/>
        <v>2.4590163934426146</v>
      </c>
      <c r="AT612" s="1043">
        <f t="shared" si="243"/>
        <v>1.2448132780082943</v>
      </c>
      <c r="AU612" s="1043">
        <f t="shared" si="244"/>
        <v>5.2401746724890952</v>
      </c>
      <c r="AV612" s="1043">
        <f t="shared" si="245"/>
        <v>5.0458715596330306</v>
      </c>
      <c r="AW612" s="1043">
        <f t="shared" si="246"/>
        <v>3.8095238095238182</v>
      </c>
      <c r="AX612" s="1043">
        <f t="shared" si="247"/>
        <v>3.9603960396039639</v>
      </c>
      <c r="AY612" s="1043">
        <f t="shared" si="248"/>
        <v>2.2515767446558264</v>
      </c>
      <c r="AZ612" s="1043">
        <f t="shared" si="249"/>
        <v>2.2603067562641606</v>
      </c>
    </row>
    <row r="613" spans="1:52" x14ac:dyDescent="0.2">
      <c r="A613" s="839" t="s">
        <v>5219</v>
      </c>
      <c r="B613" s="822" t="s">
        <v>5214</v>
      </c>
      <c r="C613" s="489">
        <v>0.20499999999999999</v>
      </c>
      <c r="D613" s="489">
        <v>0.15880000000000002</v>
      </c>
      <c r="E613" s="489">
        <v>0.1176</v>
      </c>
      <c r="F613" s="587">
        <v>5.8799999999999998E-2</v>
      </c>
      <c r="G613" s="587">
        <v>1.4E-2</v>
      </c>
      <c r="H613" s="539">
        <v>0</v>
      </c>
      <c r="I613" s="539">
        <v>0</v>
      </c>
      <c r="J613" s="539">
        <v>0</v>
      </c>
      <c r="K613" s="539">
        <v>0</v>
      </c>
      <c r="L613" s="1079"/>
      <c r="M613" s="1080">
        <v>0</v>
      </c>
      <c r="N613" s="539">
        <v>0</v>
      </c>
      <c r="O613" s="1079"/>
      <c r="P613" s="539">
        <v>0</v>
      </c>
      <c r="Q613" s="1080">
        <v>0</v>
      </c>
      <c r="R613" s="539">
        <v>0</v>
      </c>
      <c r="S613" s="539">
        <v>0</v>
      </c>
      <c r="T613" s="499">
        <v>0</v>
      </c>
      <c r="U613" s="499">
        <v>0</v>
      </c>
      <c r="V613" s="499">
        <v>0</v>
      </c>
      <c r="W613" s="499">
        <v>0</v>
      </c>
      <c r="X613" s="499">
        <v>0</v>
      </c>
      <c r="Y613" s="499">
        <v>0</v>
      </c>
      <c r="Z613" s="499">
        <v>0</v>
      </c>
      <c r="AA613" s="499">
        <v>0</v>
      </c>
      <c r="AB613" s="584">
        <f t="shared" si="225"/>
        <v>0.55420000000000003</v>
      </c>
      <c r="AC613" s="1043">
        <f t="shared" si="226"/>
        <v>29.093198992443291</v>
      </c>
      <c r="AD613" s="1043">
        <f t="shared" si="227"/>
        <v>35.034013605442205</v>
      </c>
      <c r="AE613" s="1043">
        <f t="shared" si="228"/>
        <v>100</v>
      </c>
      <c r="AF613" s="1043">
        <f t="shared" si="229"/>
        <v>320</v>
      </c>
      <c r="AG613" s="1043" t="str">
        <f t="shared" si="230"/>
        <v>n/a</v>
      </c>
      <c r="AH613" s="1043" t="str">
        <f t="shared" si="231"/>
        <v>n/a</v>
      </c>
      <c r="AI613" s="1043" t="str">
        <f t="shared" si="232"/>
        <v>n/a</v>
      </c>
      <c r="AJ613" s="1043" t="str">
        <f t="shared" si="233"/>
        <v>n/a</v>
      </c>
      <c r="AK613" s="1043" t="str">
        <f t="shared" si="234"/>
        <v>n/a</v>
      </c>
      <c r="AL613" s="1043" t="str">
        <f t="shared" si="235"/>
        <v>n/a</v>
      </c>
      <c r="AM613" s="1043" t="str">
        <f t="shared" si="236"/>
        <v>n/a</v>
      </c>
      <c r="AN613" s="1043" t="str">
        <f t="shared" si="237"/>
        <v>n/a</v>
      </c>
      <c r="AO613" s="1043" t="str">
        <f t="shared" si="238"/>
        <v>n/a</v>
      </c>
      <c r="AP613" s="1043" t="str">
        <f t="shared" si="239"/>
        <v>n/a</v>
      </c>
      <c r="AQ613" s="1043" t="str">
        <f t="shared" si="240"/>
        <v>n/a</v>
      </c>
      <c r="AR613" s="1043" t="str">
        <f t="shared" si="241"/>
        <v>n/a</v>
      </c>
      <c r="AS613" s="1043" t="str">
        <f t="shared" si="242"/>
        <v>n/a</v>
      </c>
      <c r="AT613" s="1043" t="str">
        <f t="shared" si="243"/>
        <v>n/a</v>
      </c>
      <c r="AU613" s="1043" t="str">
        <f t="shared" si="244"/>
        <v>n/a</v>
      </c>
      <c r="AV613" s="1043" t="str">
        <f t="shared" si="245"/>
        <v>n/a</v>
      </c>
      <c r="AW613" s="1043" t="str">
        <f t="shared" si="246"/>
        <v>n/a</v>
      </c>
      <c r="AX613" s="1043" t="str">
        <f t="shared" si="247"/>
        <v>n/a</v>
      </c>
      <c r="AY613" s="1043">
        <f t="shared" si="248"/>
        <v>121.03180314947137</v>
      </c>
      <c r="AZ613" s="1043">
        <f t="shared" si="249"/>
        <v>136.4783338634997</v>
      </c>
    </row>
    <row r="614" spans="1:52" x14ac:dyDescent="0.2">
      <c r="A614" s="829" t="s">
        <v>337</v>
      </c>
      <c r="B614" s="822" t="s">
        <v>338</v>
      </c>
      <c r="C614" s="489">
        <v>2.98</v>
      </c>
      <c r="D614" s="489">
        <v>2.78</v>
      </c>
      <c r="E614" s="489">
        <v>2.7</v>
      </c>
      <c r="F614" s="587">
        <v>2.58</v>
      </c>
      <c r="G614" s="587">
        <v>2.42</v>
      </c>
      <c r="H614" s="489">
        <v>2.2599999999999998</v>
      </c>
      <c r="I614" s="489">
        <v>2.14</v>
      </c>
      <c r="J614" s="489">
        <v>2.04</v>
      </c>
      <c r="K614" s="489">
        <v>1.98</v>
      </c>
      <c r="L614" s="958"/>
      <c r="M614" s="489">
        <v>1.8</v>
      </c>
      <c r="N614" s="489">
        <v>1.64</v>
      </c>
      <c r="O614" s="958"/>
      <c r="P614" s="587">
        <v>1.34</v>
      </c>
      <c r="Q614" s="587">
        <v>1.3</v>
      </c>
      <c r="R614" s="587">
        <v>1.26</v>
      </c>
      <c r="S614" s="587">
        <v>1.22</v>
      </c>
      <c r="T614" s="587">
        <v>1.18</v>
      </c>
      <c r="U614" s="587">
        <v>1.1399999999999999</v>
      </c>
      <c r="V614" s="587">
        <v>1.08</v>
      </c>
      <c r="W614" s="587">
        <v>1.03</v>
      </c>
      <c r="X614" s="587">
        <v>0.99</v>
      </c>
      <c r="Y614" s="587">
        <v>0.94</v>
      </c>
      <c r="Z614" s="587">
        <v>0.9</v>
      </c>
      <c r="AA614" s="587">
        <v>0.87</v>
      </c>
      <c r="AB614" s="584">
        <f t="shared" si="225"/>
        <v>38.569999999999993</v>
      </c>
      <c r="AC614" s="1043">
        <f t="shared" si="226"/>
        <v>7.1942446043165464</v>
      </c>
      <c r="AD614" s="1043">
        <f t="shared" si="227"/>
        <v>2.962962962962945</v>
      </c>
      <c r="AE614" s="1043">
        <f t="shared" si="228"/>
        <v>4.6511627906976827</v>
      </c>
      <c r="AF614" s="1043">
        <f t="shared" si="229"/>
        <v>6.6115702479338845</v>
      </c>
      <c r="AG614" s="1043">
        <f t="shared" si="230"/>
        <v>7.079646017699126</v>
      </c>
      <c r="AH614" s="1043">
        <f t="shared" si="231"/>
        <v>5.6074766355139971</v>
      </c>
      <c r="AI614" s="1043">
        <f t="shared" si="232"/>
        <v>4.9019607843137303</v>
      </c>
      <c r="AJ614" s="1043">
        <f t="shared" si="233"/>
        <v>3.0303030303030276</v>
      </c>
      <c r="AK614" s="1043">
        <f t="shared" si="234"/>
        <v>9.9999999999999858</v>
      </c>
      <c r="AL614" s="1043">
        <f t="shared" si="235"/>
        <v>9.7560975609756184</v>
      </c>
      <c r="AM614" s="1043">
        <f t="shared" si="236"/>
        <v>22.388059701492512</v>
      </c>
      <c r="AN614" s="1043">
        <f t="shared" si="237"/>
        <v>3.0769230769230882</v>
      </c>
      <c r="AO614" s="1043">
        <f t="shared" si="238"/>
        <v>3.1746031746031855</v>
      </c>
      <c r="AP614" s="1043">
        <f t="shared" si="239"/>
        <v>3.2786885245901676</v>
      </c>
      <c r="AQ614" s="1043">
        <f t="shared" si="240"/>
        <v>3.3898305084745894</v>
      </c>
      <c r="AR614" s="1043">
        <f t="shared" si="241"/>
        <v>3.5087719298245723</v>
      </c>
      <c r="AS614" s="1043">
        <f t="shared" si="242"/>
        <v>5.5555555555555358</v>
      </c>
      <c r="AT614" s="1043">
        <f t="shared" si="243"/>
        <v>4.8543689320388328</v>
      </c>
      <c r="AU614" s="1043">
        <f t="shared" si="244"/>
        <v>4.0404040404040442</v>
      </c>
      <c r="AV614" s="1043">
        <f t="shared" si="245"/>
        <v>5.319148936170226</v>
      </c>
      <c r="AW614" s="1043">
        <f t="shared" si="246"/>
        <v>4.4444444444444287</v>
      </c>
      <c r="AX614" s="1043">
        <f t="shared" si="247"/>
        <v>3.4482758620689724</v>
      </c>
      <c r="AY614" s="1043">
        <f t="shared" si="248"/>
        <v>5.8306590600593955</v>
      </c>
      <c r="AZ614" s="1043">
        <f t="shared" si="249"/>
        <v>4.2197392919665662</v>
      </c>
    </row>
    <row r="615" spans="1:52" x14ac:dyDescent="0.2">
      <c r="A615" s="822" t="s">
        <v>3827</v>
      </c>
      <c r="B615" s="822" t="s">
        <v>4056</v>
      </c>
      <c r="C615" s="489">
        <v>2.12</v>
      </c>
      <c r="D615" s="489">
        <v>1.88</v>
      </c>
      <c r="E615" s="489">
        <v>1.64</v>
      </c>
      <c r="F615" s="587">
        <v>1.4</v>
      </c>
      <c r="G615" s="797">
        <v>1.2</v>
      </c>
      <c r="H615" s="797">
        <v>1.08</v>
      </c>
      <c r="I615" s="797">
        <v>0.78</v>
      </c>
      <c r="J615" s="797">
        <v>0.35</v>
      </c>
      <c r="K615" s="499">
        <v>0</v>
      </c>
      <c r="L615" s="587"/>
      <c r="M615" s="499">
        <v>0</v>
      </c>
      <c r="N615" s="499">
        <v>0</v>
      </c>
      <c r="O615" s="499"/>
      <c r="P615" s="499">
        <v>0</v>
      </c>
      <c r="Q615" s="499">
        <v>0</v>
      </c>
      <c r="R615" s="499">
        <v>0</v>
      </c>
      <c r="S615" s="499">
        <v>0</v>
      </c>
      <c r="T615" s="499">
        <v>0</v>
      </c>
      <c r="U615" s="499">
        <v>0</v>
      </c>
      <c r="V615" s="499">
        <v>0</v>
      </c>
      <c r="W615" s="499">
        <v>0</v>
      </c>
      <c r="X615" s="499">
        <v>0</v>
      </c>
      <c r="Y615" s="499">
        <v>0</v>
      </c>
      <c r="Z615" s="499">
        <v>0</v>
      </c>
      <c r="AA615" s="499">
        <v>0</v>
      </c>
      <c r="AB615" s="584">
        <f t="shared" si="225"/>
        <v>10.449999999999998</v>
      </c>
      <c r="AC615" s="1043">
        <f t="shared" si="226"/>
        <v>12.765957446808528</v>
      </c>
      <c r="AD615" s="1043">
        <f t="shared" si="227"/>
        <v>14.634146341463406</v>
      </c>
      <c r="AE615" s="1043">
        <f t="shared" si="228"/>
        <v>17.142857142857149</v>
      </c>
      <c r="AF615" s="1043">
        <f t="shared" si="229"/>
        <v>16.666666666666675</v>
      </c>
      <c r="AG615" s="1043">
        <f t="shared" si="230"/>
        <v>11.111111111111093</v>
      </c>
      <c r="AH615" s="1043">
        <f t="shared" si="231"/>
        <v>38.46153846153846</v>
      </c>
      <c r="AI615" s="1043">
        <f t="shared" si="232"/>
        <v>122.85714285714286</v>
      </c>
      <c r="AJ615" s="1043" t="str">
        <f t="shared" si="233"/>
        <v>n/a</v>
      </c>
      <c r="AK615" s="1043" t="str">
        <f t="shared" si="234"/>
        <v>n/a</v>
      </c>
      <c r="AL615" s="1043" t="str">
        <f t="shared" si="235"/>
        <v>n/a</v>
      </c>
      <c r="AM615" s="1043" t="str">
        <f t="shared" si="236"/>
        <v>n/a</v>
      </c>
      <c r="AN615" s="1043" t="str">
        <f t="shared" si="237"/>
        <v>n/a</v>
      </c>
      <c r="AO615" s="1043" t="str">
        <f t="shared" si="238"/>
        <v>n/a</v>
      </c>
      <c r="AP615" s="1043" t="str">
        <f t="shared" si="239"/>
        <v>n/a</v>
      </c>
      <c r="AQ615" s="1043" t="str">
        <f t="shared" si="240"/>
        <v>n/a</v>
      </c>
      <c r="AR615" s="1043" t="str">
        <f t="shared" si="241"/>
        <v>n/a</v>
      </c>
      <c r="AS615" s="1043" t="str">
        <f t="shared" si="242"/>
        <v>n/a</v>
      </c>
      <c r="AT615" s="1043" t="str">
        <f t="shared" si="243"/>
        <v>n/a</v>
      </c>
      <c r="AU615" s="1043" t="str">
        <f t="shared" si="244"/>
        <v>n/a</v>
      </c>
      <c r="AV615" s="1043" t="str">
        <f t="shared" si="245"/>
        <v>n/a</v>
      </c>
      <c r="AW615" s="1043" t="str">
        <f t="shared" si="246"/>
        <v>n/a</v>
      </c>
      <c r="AX615" s="1043" t="str">
        <f t="shared" si="247"/>
        <v>n/a</v>
      </c>
      <c r="AY615" s="1043">
        <f t="shared" si="248"/>
        <v>33.377060003941168</v>
      </c>
      <c r="AZ615" s="1043">
        <f t="shared" si="249"/>
        <v>40.51174845626209</v>
      </c>
    </row>
    <row r="616" spans="1:52" x14ac:dyDescent="0.2">
      <c r="A616" s="829" t="s">
        <v>780</v>
      </c>
      <c r="B616" s="822" t="s">
        <v>781</v>
      </c>
      <c r="C616" s="489">
        <v>2.355</v>
      </c>
      <c r="D616" s="489">
        <v>2.2549999999999999</v>
      </c>
      <c r="E616" s="489">
        <v>2.1549999999999998</v>
      </c>
      <c r="F616" s="587">
        <v>2.0550000000000002</v>
      </c>
      <c r="G616" s="587">
        <v>1.9349999999999998</v>
      </c>
      <c r="H616" s="489">
        <v>1.7549999999999999</v>
      </c>
      <c r="I616" s="489">
        <v>1.58</v>
      </c>
      <c r="J616" s="489">
        <v>1.425</v>
      </c>
      <c r="K616" s="489">
        <v>1.2849999999999999</v>
      </c>
      <c r="L616" s="958"/>
      <c r="M616" s="489">
        <v>1.1499999999999999</v>
      </c>
      <c r="N616" s="489">
        <v>1.0549999999999999</v>
      </c>
      <c r="O616" s="958"/>
      <c r="P616" s="587">
        <v>0.98750000000000004</v>
      </c>
      <c r="Q616" s="587">
        <v>0.9375</v>
      </c>
      <c r="R616" s="587">
        <v>0.89</v>
      </c>
      <c r="S616" s="587">
        <v>0.85</v>
      </c>
      <c r="T616" s="587">
        <v>0.82</v>
      </c>
      <c r="U616" s="587">
        <v>0.82</v>
      </c>
      <c r="V616" s="587">
        <v>0.82</v>
      </c>
      <c r="W616" s="583">
        <v>0.83</v>
      </c>
      <c r="X616" s="583">
        <v>0.82</v>
      </c>
      <c r="Y616" s="583">
        <v>0.82</v>
      </c>
      <c r="Z616" s="583">
        <v>0.82</v>
      </c>
      <c r="AA616" s="583">
        <v>0.82</v>
      </c>
      <c r="AB616" s="584">
        <f t="shared" si="225"/>
        <v>29.24</v>
      </c>
      <c r="AC616" s="1043">
        <f t="shared" si="226"/>
        <v>4.434589800443467</v>
      </c>
      <c r="AD616" s="1043">
        <f t="shared" si="227"/>
        <v>4.6403712296983812</v>
      </c>
      <c r="AE616" s="1043">
        <f t="shared" si="228"/>
        <v>4.8661800486617723</v>
      </c>
      <c r="AF616" s="1043">
        <f t="shared" si="229"/>
        <v>6.2015503875969102</v>
      </c>
      <c r="AG616" s="1043">
        <f t="shared" si="230"/>
        <v>10.256410256410264</v>
      </c>
      <c r="AH616" s="1043">
        <f t="shared" si="231"/>
        <v>11.075949367088601</v>
      </c>
      <c r="AI616" s="1043">
        <f t="shared" si="232"/>
        <v>10.877192982456151</v>
      </c>
      <c r="AJ616" s="1043">
        <f t="shared" si="233"/>
        <v>10.894941634241251</v>
      </c>
      <c r="AK616" s="1043">
        <f t="shared" si="234"/>
        <v>11.739130434782608</v>
      </c>
      <c r="AL616" s="1043">
        <f t="shared" si="235"/>
        <v>9.004739336492884</v>
      </c>
      <c r="AM616" s="1043">
        <f t="shared" si="236"/>
        <v>6.8354430379746756</v>
      </c>
      <c r="AN616" s="1043">
        <f t="shared" si="237"/>
        <v>5.3333333333333455</v>
      </c>
      <c r="AO616" s="1043">
        <f t="shared" si="238"/>
        <v>5.3370786516854007</v>
      </c>
      <c r="AP616" s="1043">
        <f t="shared" si="239"/>
        <v>4.705882352941182</v>
      </c>
      <c r="AQ616" s="1043">
        <f t="shared" si="240"/>
        <v>3.6585365853658569</v>
      </c>
      <c r="AR616" s="1043">
        <f t="shared" si="241"/>
        <v>0</v>
      </c>
      <c r="AS616" s="1043">
        <f t="shared" si="242"/>
        <v>0</v>
      </c>
      <c r="AT616" s="1043">
        <f t="shared" si="243"/>
        <v>-1.2048192771084376</v>
      </c>
      <c r="AU616" s="1043">
        <f t="shared" si="244"/>
        <v>1.2195121951219523</v>
      </c>
      <c r="AV616" s="1043">
        <f t="shared" si="245"/>
        <v>0</v>
      </c>
      <c r="AW616" s="1043">
        <f t="shared" si="246"/>
        <v>0</v>
      </c>
      <c r="AX616" s="1043">
        <f t="shared" si="247"/>
        <v>0</v>
      </c>
      <c r="AY616" s="1043">
        <f t="shared" si="248"/>
        <v>4.9943646525993755</v>
      </c>
      <c r="AZ616" s="1043">
        <f t="shared" si="249"/>
        <v>4.2565020165436742</v>
      </c>
    </row>
    <row r="617" spans="1:52" x14ac:dyDescent="0.2">
      <c r="A617" s="829" t="s">
        <v>1629</v>
      </c>
      <c r="B617" s="822" t="s">
        <v>1630</v>
      </c>
      <c r="C617" s="489">
        <v>0.98</v>
      </c>
      <c r="D617" s="489">
        <v>0.9</v>
      </c>
      <c r="E617" s="489">
        <v>0.82</v>
      </c>
      <c r="F617" s="587">
        <v>0.74</v>
      </c>
      <c r="G617" s="587">
        <v>0.65999999999999992</v>
      </c>
      <c r="H617" s="489">
        <v>0.57999999999999996</v>
      </c>
      <c r="I617" s="489">
        <v>0.5</v>
      </c>
      <c r="J617" s="489">
        <v>0.42</v>
      </c>
      <c r="K617" s="489">
        <v>0.34</v>
      </c>
      <c r="L617" s="958"/>
      <c r="M617" s="489">
        <v>0.28999999999999998</v>
      </c>
      <c r="N617" s="489">
        <v>0.25</v>
      </c>
      <c r="O617" s="958"/>
      <c r="P617" s="583">
        <v>0.21</v>
      </c>
      <c r="Q617" s="583">
        <v>0.36</v>
      </c>
      <c r="R617" s="583">
        <v>0.84</v>
      </c>
      <c r="S617" s="583">
        <v>0.84</v>
      </c>
      <c r="T617" s="583">
        <v>0.84</v>
      </c>
      <c r="U617" s="583">
        <v>0.84</v>
      </c>
      <c r="V617" s="583">
        <v>0.84</v>
      </c>
      <c r="W617" s="583">
        <v>0.84</v>
      </c>
      <c r="X617" s="583">
        <v>0.84</v>
      </c>
      <c r="Y617" s="587">
        <v>0.84</v>
      </c>
      <c r="Z617" s="587">
        <v>0.81</v>
      </c>
      <c r="AA617" s="587">
        <v>0.77</v>
      </c>
      <c r="AB617" s="584">
        <f t="shared" si="225"/>
        <v>15.35</v>
      </c>
      <c r="AC617" s="1043">
        <f t="shared" si="226"/>
        <v>8.8888888888888786</v>
      </c>
      <c r="AD617" s="1043">
        <f t="shared" si="227"/>
        <v>9.7560975609756184</v>
      </c>
      <c r="AE617" s="1043">
        <f t="shared" si="228"/>
        <v>10.810810810810811</v>
      </c>
      <c r="AF617" s="1043">
        <f t="shared" si="229"/>
        <v>12.121212121212132</v>
      </c>
      <c r="AG617" s="1043">
        <f t="shared" si="230"/>
        <v>13.793103448275845</v>
      </c>
      <c r="AH617" s="1043">
        <f t="shared" si="231"/>
        <v>15.999999999999993</v>
      </c>
      <c r="AI617" s="1043">
        <f t="shared" si="232"/>
        <v>19.047619047619047</v>
      </c>
      <c r="AJ617" s="1043">
        <f t="shared" si="233"/>
        <v>23.529411764705866</v>
      </c>
      <c r="AK617" s="1043">
        <f t="shared" si="234"/>
        <v>17.24137931034484</v>
      </c>
      <c r="AL617" s="1043">
        <f t="shared" si="235"/>
        <v>15.999999999999993</v>
      </c>
      <c r="AM617" s="1043">
        <f t="shared" si="236"/>
        <v>19.047619047619047</v>
      </c>
      <c r="AN617" s="1043">
        <f t="shared" si="237"/>
        <v>-41.666666666666664</v>
      </c>
      <c r="AO617" s="1043">
        <f t="shared" si="238"/>
        <v>-57.142857142857139</v>
      </c>
      <c r="AP617" s="1043">
        <f t="shared" si="239"/>
        <v>0</v>
      </c>
      <c r="AQ617" s="1043">
        <f t="shared" si="240"/>
        <v>0</v>
      </c>
      <c r="AR617" s="1043">
        <f t="shared" si="241"/>
        <v>0</v>
      </c>
      <c r="AS617" s="1043">
        <f t="shared" si="242"/>
        <v>0</v>
      </c>
      <c r="AT617" s="1043">
        <f t="shared" si="243"/>
        <v>0</v>
      </c>
      <c r="AU617" s="1043">
        <f t="shared" si="244"/>
        <v>0</v>
      </c>
      <c r="AV617" s="1043">
        <f t="shared" si="245"/>
        <v>0</v>
      </c>
      <c r="AW617" s="1043">
        <f t="shared" si="246"/>
        <v>3.7037037037036979</v>
      </c>
      <c r="AX617" s="1043">
        <f t="shared" si="247"/>
        <v>5.1948051948051965</v>
      </c>
      <c r="AY617" s="1043">
        <f t="shared" si="248"/>
        <v>3.4693239586107794</v>
      </c>
      <c r="AZ617" s="1043">
        <f t="shared" si="249"/>
        <v>18.89077240931578</v>
      </c>
    </row>
    <row r="618" spans="1:52" x14ac:dyDescent="0.2">
      <c r="A618" s="829" t="s">
        <v>767</v>
      </c>
      <c r="B618" s="822" t="s">
        <v>768</v>
      </c>
      <c r="C618" s="489">
        <v>1.58</v>
      </c>
      <c r="D618" s="489">
        <v>1.56</v>
      </c>
      <c r="E618" s="489">
        <v>1.47</v>
      </c>
      <c r="F618" s="587">
        <v>1.35</v>
      </c>
      <c r="G618" s="587">
        <v>1.23</v>
      </c>
      <c r="H618" s="489">
        <v>1.1100000000000001</v>
      </c>
      <c r="I618" s="489">
        <v>1.04</v>
      </c>
      <c r="J618" s="489">
        <v>0.98</v>
      </c>
      <c r="K618" s="489">
        <v>0.91</v>
      </c>
      <c r="L618" s="958"/>
      <c r="M618" s="489">
        <v>0.87</v>
      </c>
      <c r="N618" s="489">
        <v>0.84</v>
      </c>
      <c r="O618" s="958"/>
      <c r="P618" s="587">
        <v>0.79</v>
      </c>
      <c r="Q618" s="583">
        <v>0.76</v>
      </c>
      <c r="R618" s="587">
        <v>0.74</v>
      </c>
      <c r="S618" s="587">
        <v>0.68</v>
      </c>
      <c r="T618" s="587">
        <v>0.61</v>
      </c>
      <c r="U618" s="583">
        <v>0.6</v>
      </c>
      <c r="V618" s="587">
        <v>0.6</v>
      </c>
      <c r="W618" s="587">
        <v>0.59</v>
      </c>
      <c r="X618" s="587">
        <v>0.54</v>
      </c>
      <c r="Y618" s="583">
        <v>0.53200000000000003</v>
      </c>
      <c r="Z618" s="587">
        <v>0.53200000000000003</v>
      </c>
      <c r="AA618" s="587">
        <v>0.53</v>
      </c>
      <c r="AB618" s="584">
        <f t="shared" si="225"/>
        <v>20.444000000000003</v>
      </c>
      <c r="AC618" s="1043">
        <f t="shared" si="226"/>
        <v>1.2820512820512775</v>
      </c>
      <c r="AD618" s="1043">
        <f t="shared" si="227"/>
        <v>6.1224489795918435</v>
      </c>
      <c r="AE618" s="1043">
        <f t="shared" si="228"/>
        <v>8.8888888888888786</v>
      </c>
      <c r="AF618" s="1043">
        <f t="shared" si="229"/>
        <v>9.7560975609756184</v>
      </c>
      <c r="AG618" s="1043">
        <f t="shared" si="230"/>
        <v>10.810810810810789</v>
      </c>
      <c r="AH618" s="1043">
        <f t="shared" si="231"/>
        <v>6.7307692307692291</v>
      </c>
      <c r="AI618" s="1043">
        <f t="shared" si="232"/>
        <v>6.1224489795918435</v>
      </c>
      <c r="AJ618" s="1043">
        <f t="shared" si="233"/>
        <v>7.6923076923076872</v>
      </c>
      <c r="AK618" s="1043">
        <f t="shared" si="234"/>
        <v>4.5977011494252817</v>
      </c>
      <c r="AL618" s="1043">
        <f t="shared" si="235"/>
        <v>3.5714285714285809</v>
      </c>
      <c r="AM618" s="1043">
        <f t="shared" si="236"/>
        <v>6.3291139240506222</v>
      </c>
      <c r="AN618" s="1043">
        <f t="shared" si="237"/>
        <v>3.9473684210526327</v>
      </c>
      <c r="AO618" s="1043">
        <f t="shared" si="238"/>
        <v>2.7027027027026973</v>
      </c>
      <c r="AP618" s="1043">
        <f t="shared" si="239"/>
        <v>8.8235294117646959</v>
      </c>
      <c r="AQ618" s="1043">
        <f t="shared" si="240"/>
        <v>11.475409836065587</v>
      </c>
      <c r="AR618" s="1043">
        <f t="shared" si="241"/>
        <v>1.6666666666666607</v>
      </c>
      <c r="AS618" s="1043">
        <f t="shared" si="242"/>
        <v>0</v>
      </c>
      <c r="AT618" s="1043">
        <f t="shared" si="243"/>
        <v>1.6949152542372836</v>
      </c>
      <c r="AU618" s="1043">
        <f t="shared" si="244"/>
        <v>9.259259259259256</v>
      </c>
      <c r="AV618" s="1043">
        <f t="shared" si="245"/>
        <v>1.5037593984962516</v>
      </c>
      <c r="AW618" s="1043">
        <f t="shared" si="246"/>
        <v>0</v>
      </c>
      <c r="AX618" s="1043">
        <f t="shared" si="247"/>
        <v>0.37735849056603765</v>
      </c>
      <c r="AY618" s="1043">
        <f t="shared" si="248"/>
        <v>5.1525016595773971</v>
      </c>
      <c r="AZ618" s="1043">
        <f t="shared" si="249"/>
        <v>3.7049415155418441</v>
      </c>
    </row>
    <row r="619" spans="1:52" x14ac:dyDescent="0.2">
      <c r="A619" s="822" t="s">
        <v>1641</v>
      </c>
      <c r="B619" s="822" t="s">
        <v>1642</v>
      </c>
      <c r="C619" s="489">
        <v>1.1000000000000001</v>
      </c>
      <c r="D619" s="489">
        <v>1.08</v>
      </c>
      <c r="E619" s="489">
        <v>1.04</v>
      </c>
      <c r="F619" s="587">
        <v>0.96</v>
      </c>
      <c r="G619" s="587">
        <v>0.8</v>
      </c>
      <c r="H619" s="489">
        <v>0.71666700000000005</v>
      </c>
      <c r="I619" s="489">
        <v>0.64</v>
      </c>
      <c r="J619" s="489">
        <v>0.58666666666666667</v>
      </c>
      <c r="K619" s="489">
        <v>0.54</v>
      </c>
      <c r="L619" s="958"/>
      <c r="M619" s="489">
        <v>0.51333333333333331</v>
      </c>
      <c r="N619" s="491">
        <v>0.48</v>
      </c>
      <c r="O619" s="958"/>
      <c r="P619" s="587">
        <v>0.46</v>
      </c>
      <c r="Q619" s="583">
        <v>0.45333333333333337</v>
      </c>
      <c r="R619" s="587">
        <v>0.45333333333333337</v>
      </c>
      <c r="S619" s="587">
        <v>0.42</v>
      </c>
      <c r="T619" s="587">
        <v>0.38222</v>
      </c>
      <c r="U619" s="587">
        <v>0.29841333333333336</v>
      </c>
      <c r="V619" s="587">
        <v>0.24761999999999998</v>
      </c>
      <c r="W619" s="587">
        <v>0.19365333333333332</v>
      </c>
      <c r="X619" s="587">
        <v>0.16507333333333332</v>
      </c>
      <c r="Y619" s="587">
        <v>0.14460000000000001</v>
      </c>
      <c r="Z619" s="587">
        <v>0.12381333333333334</v>
      </c>
      <c r="AA619" s="587">
        <v>0.10477333333333334</v>
      </c>
      <c r="AB619" s="584">
        <f t="shared" si="225"/>
        <v>11.903500333333334</v>
      </c>
      <c r="AC619" s="1043">
        <f t="shared" si="226"/>
        <v>1.8518518518518601</v>
      </c>
      <c r="AD619" s="1043">
        <f t="shared" si="227"/>
        <v>3.8461538461538547</v>
      </c>
      <c r="AE619" s="1043">
        <f t="shared" si="228"/>
        <v>8.3333333333333481</v>
      </c>
      <c r="AF619" s="1043">
        <f t="shared" si="229"/>
        <v>19.999999999999996</v>
      </c>
      <c r="AG619" s="1043">
        <f t="shared" si="230"/>
        <v>11.627855056811608</v>
      </c>
      <c r="AH619" s="1043">
        <f t="shared" si="231"/>
        <v>11.979218750000008</v>
      </c>
      <c r="AI619" s="1043">
        <f t="shared" si="232"/>
        <v>9.0909090909090828</v>
      </c>
      <c r="AJ619" s="1043">
        <f t="shared" si="233"/>
        <v>8.6419753086419693</v>
      </c>
      <c r="AK619" s="1043">
        <f t="shared" si="234"/>
        <v>5.1948051948051965</v>
      </c>
      <c r="AL619" s="1043">
        <f t="shared" si="235"/>
        <v>6.944444444444442</v>
      </c>
      <c r="AM619" s="1043">
        <f t="shared" si="236"/>
        <v>4.3478260869565188</v>
      </c>
      <c r="AN619" s="1043">
        <f t="shared" si="237"/>
        <v>1.4705882352941124</v>
      </c>
      <c r="AO619" s="1043">
        <f t="shared" si="238"/>
        <v>0</v>
      </c>
      <c r="AP619" s="1043">
        <f t="shared" si="239"/>
        <v>7.9365079365079527</v>
      </c>
      <c r="AQ619" s="1043">
        <f t="shared" si="240"/>
        <v>9.8843597927894766</v>
      </c>
      <c r="AR619" s="1043">
        <f t="shared" si="241"/>
        <v>28.084089182788951</v>
      </c>
      <c r="AS619" s="1043">
        <f t="shared" si="242"/>
        <v>20.512613413025349</v>
      </c>
      <c r="AT619" s="1043">
        <f t="shared" si="243"/>
        <v>27.867667309281185</v>
      </c>
      <c r="AU619" s="1043">
        <f t="shared" si="244"/>
        <v>17.31351722466783</v>
      </c>
      <c r="AV619" s="1043">
        <f t="shared" si="245"/>
        <v>14.158598432457348</v>
      </c>
      <c r="AW619" s="1043">
        <f t="shared" si="246"/>
        <v>16.788714193409437</v>
      </c>
      <c r="AX619" s="1043">
        <f t="shared" si="247"/>
        <v>18.172562993128018</v>
      </c>
      <c r="AY619" s="1043">
        <f t="shared" si="248"/>
        <v>11.547617803511709</v>
      </c>
      <c r="AZ619" s="1043">
        <f t="shared" si="249"/>
        <v>8.0042921181924225</v>
      </c>
    </row>
    <row r="620" spans="1:52" x14ac:dyDescent="0.2">
      <c r="A620" s="822" t="s">
        <v>342</v>
      </c>
      <c r="B620" s="822" t="s">
        <v>343</v>
      </c>
      <c r="C620" s="489">
        <v>2.52</v>
      </c>
      <c r="D620" s="489">
        <v>2.2999999999999998</v>
      </c>
      <c r="E620" s="489">
        <v>2.08</v>
      </c>
      <c r="F620" s="587">
        <v>1.88</v>
      </c>
      <c r="G620" s="587">
        <v>1.7</v>
      </c>
      <c r="H620" s="489">
        <v>1.52</v>
      </c>
      <c r="I620" s="489">
        <v>1.38</v>
      </c>
      <c r="J620" s="489">
        <v>1.22</v>
      </c>
      <c r="K620" s="489">
        <v>1.06</v>
      </c>
      <c r="L620" s="958"/>
      <c r="M620" s="489">
        <v>0.85</v>
      </c>
      <c r="N620" s="489">
        <v>0.72</v>
      </c>
      <c r="O620" s="958"/>
      <c r="P620" s="587">
        <v>0.6</v>
      </c>
      <c r="Q620" s="587">
        <v>0.5</v>
      </c>
      <c r="R620" s="587">
        <v>0.33</v>
      </c>
      <c r="S620" s="587">
        <v>0.22</v>
      </c>
      <c r="T620" s="587">
        <v>0.11</v>
      </c>
      <c r="U620" s="587">
        <v>0.09</v>
      </c>
      <c r="V620" s="587">
        <v>7.0000000000000007E-2</v>
      </c>
      <c r="W620" s="587">
        <v>0.06</v>
      </c>
      <c r="X620" s="587">
        <v>0.05</v>
      </c>
      <c r="Y620" s="587">
        <v>0.04</v>
      </c>
      <c r="Z620" s="587">
        <v>3.2500000000000001E-2</v>
      </c>
      <c r="AA620" s="587">
        <v>0.03</v>
      </c>
      <c r="AB620" s="584">
        <f t="shared" si="225"/>
        <v>19.362499999999997</v>
      </c>
      <c r="AC620" s="1043">
        <f t="shared" si="226"/>
        <v>9.5652173913043583</v>
      </c>
      <c r="AD620" s="1043">
        <f t="shared" si="227"/>
        <v>10.576923076923062</v>
      </c>
      <c r="AE620" s="1043">
        <f t="shared" si="228"/>
        <v>10.638297872340431</v>
      </c>
      <c r="AF620" s="1043">
        <f t="shared" si="229"/>
        <v>10.588235294117654</v>
      </c>
      <c r="AG620" s="1043">
        <f t="shared" si="230"/>
        <v>11.842105263157897</v>
      </c>
      <c r="AH620" s="1043">
        <f t="shared" si="231"/>
        <v>10.144927536231885</v>
      </c>
      <c r="AI620" s="1043">
        <f t="shared" si="232"/>
        <v>13.114754098360649</v>
      </c>
      <c r="AJ620" s="1043">
        <f t="shared" si="233"/>
        <v>15.094339622641506</v>
      </c>
      <c r="AK620" s="1043">
        <f t="shared" si="234"/>
        <v>24.705882352941178</v>
      </c>
      <c r="AL620" s="1043">
        <f t="shared" si="235"/>
        <v>18.055555555555557</v>
      </c>
      <c r="AM620" s="1043">
        <f t="shared" si="236"/>
        <v>19.999999999999996</v>
      </c>
      <c r="AN620" s="1043">
        <f t="shared" si="237"/>
        <v>19.999999999999996</v>
      </c>
      <c r="AO620" s="1043">
        <f t="shared" si="238"/>
        <v>51.515151515151516</v>
      </c>
      <c r="AP620" s="1043">
        <f t="shared" si="239"/>
        <v>50</v>
      </c>
      <c r="AQ620" s="1043">
        <f t="shared" si="240"/>
        <v>100</v>
      </c>
      <c r="AR620" s="1043">
        <f t="shared" si="241"/>
        <v>22.222222222222232</v>
      </c>
      <c r="AS620" s="1043">
        <f t="shared" si="242"/>
        <v>28.571428571428559</v>
      </c>
      <c r="AT620" s="1043">
        <f t="shared" si="243"/>
        <v>16.666666666666675</v>
      </c>
      <c r="AU620" s="1043">
        <f t="shared" si="244"/>
        <v>19.999999999999996</v>
      </c>
      <c r="AV620" s="1043">
        <f t="shared" si="245"/>
        <v>25</v>
      </c>
      <c r="AW620" s="1043">
        <f t="shared" si="246"/>
        <v>23.076923076923084</v>
      </c>
      <c r="AX620" s="1043">
        <f t="shared" si="247"/>
        <v>8.3333333333333481</v>
      </c>
      <c r="AY620" s="1043">
        <f t="shared" si="248"/>
        <v>23.623271065877251</v>
      </c>
      <c r="AZ620" s="1043">
        <f t="shared" si="249"/>
        <v>20.586007635141385</v>
      </c>
    </row>
    <row r="621" spans="1:52" x14ac:dyDescent="0.2">
      <c r="A621" s="822" t="s">
        <v>344</v>
      </c>
      <c r="B621" s="822" t="s">
        <v>345</v>
      </c>
      <c r="C621" s="489">
        <v>1.84</v>
      </c>
      <c r="D621" s="489">
        <v>1.8</v>
      </c>
      <c r="E621" s="489">
        <v>1.56</v>
      </c>
      <c r="F621" s="587">
        <v>1.44</v>
      </c>
      <c r="G621" s="587">
        <v>1.32</v>
      </c>
      <c r="H621" s="489">
        <v>1.24</v>
      </c>
      <c r="I621" s="489">
        <v>1.2</v>
      </c>
      <c r="J621" s="489">
        <v>1.1599999999999999</v>
      </c>
      <c r="K621" s="489">
        <v>1.1200000000000001</v>
      </c>
      <c r="L621" s="958"/>
      <c r="M621" s="489">
        <v>1.08</v>
      </c>
      <c r="N621" s="489">
        <v>1.04</v>
      </c>
      <c r="O621" s="958"/>
      <c r="P621" s="587">
        <v>1</v>
      </c>
      <c r="Q621" s="587">
        <v>0.96</v>
      </c>
      <c r="R621" s="587">
        <v>0.88</v>
      </c>
      <c r="S621" s="587">
        <v>0.76</v>
      </c>
      <c r="T621" s="587">
        <v>0.68</v>
      </c>
      <c r="U621" s="587">
        <v>0.6</v>
      </c>
      <c r="V621" s="587">
        <v>0.52</v>
      </c>
      <c r="W621" s="587">
        <v>0.44</v>
      </c>
      <c r="X621" s="587">
        <v>0.36</v>
      </c>
      <c r="Y621" s="587">
        <v>0.28000000000000003</v>
      </c>
      <c r="Z621" s="587">
        <v>0.24</v>
      </c>
      <c r="AA621" s="587">
        <v>0.2</v>
      </c>
      <c r="AB621" s="584">
        <f t="shared" si="225"/>
        <v>21.720000000000002</v>
      </c>
      <c r="AC621" s="1043">
        <f t="shared" si="226"/>
        <v>2.2222222222222143</v>
      </c>
      <c r="AD621" s="1043">
        <f t="shared" si="227"/>
        <v>15.384615384615374</v>
      </c>
      <c r="AE621" s="1043">
        <f t="shared" si="228"/>
        <v>8.3333333333333481</v>
      </c>
      <c r="AF621" s="1043">
        <f t="shared" si="229"/>
        <v>9.0909090909090828</v>
      </c>
      <c r="AG621" s="1043">
        <f t="shared" si="230"/>
        <v>6.4516129032258229</v>
      </c>
      <c r="AH621" s="1043">
        <f t="shared" si="231"/>
        <v>3.3333333333333437</v>
      </c>
      <c r="AI621" s="1043">
        <f t="shared" si="232"/>
        <v>3.4482758620689724</v>
      </c>
      <c r="AJ621" s="1043">
        <f t="shared" si="233"/>
        <v>3.5714285714285587</v>
      </c>
      <c r="AK621" s="1043">
        <f t="shared" si="234"/>
        <v>3.7037037037036979</v>
      </c>
      <c r="AL621" s="1043">
        <f t="shared" si="235"/>
        <v>3.8461538461538547</v>
      </c>
      <c r="AM621" s="1043">
        <f t="shared" si="236"/>
        <v>4.0000000000000036</v>
      </c>
      <c r="AN621" s="1043">
        <f t="shared" si="237"/>
        <v>4.1666666666666741</v>
      </c>
      <c r="AO621" s="1043">
        <f t="shared" si="238"/>
        <v>9.0909090909090828</v>
      </c>
      <c r="AP621" s="1043">
        <f t="shared" si="239"/>
        <v>15.789473684210531</v>
      </c>
      <c r="AQ621" s="1043">
        <f t="shared" si="240"/>
        <v>11.764705882352944</v>
      </c>
      <c r="AR621" s="1043">
        <f t="shared" si="241"/>
        <v>13.333333333333353</v>
      </c>
      <c r="AS621" s="1043">
        <f t="shared" si="242"/>
        <v>15.384615384615374</v>
      </c>
      <c r="AT621" s="1043">
        <f t="shared" si="243"/>
        <v>18.181818181818187</v>
      </c>
      <c r="AU621" s="1043">
        <f t="shared" si="244"/>
        <v>22.222222222222232</v>
      </c>
      <c r="AV621" s="1043">
        <f t="shared" si="245"/>
        <v>28.571428571428559</v>
      </c>
      <c r="AW621" s="1043">
        <f t="shared" si="246"/>
        <v>16.666666666666675</v>
      </c>
      <c r="AX621" s="1043">
        <f t="shared" si="247"/>
        <v>19.999999999999996</v>
      </c>
      <c r="AY621" s="1043">
        <f t="shared" si="248"/>
        <v>10.843519451600814</v>
      </c>
      <c r="AZ621" s="1043">
        <f t="shared" si="249"/>
        <v>7.3985125474959039</v>
      </c>
    </row>
    <row r="622" spans="1:52" x14ac:dyDescent="0.2">
      <c r="A622" s="839" t="s">
        <v>4496</v>
      </c>
      <c r="B622" s="822" t="s">
        <v>4493</v>
      </c>
      <c r="C622" s="489">
        <v>0.16500000000000001</v>
      </c>
      <c r="D622" s="489">
        <v>0.14499999999999999</v>
      </c>
      <c r="E622" s="489">
        <v>0.125</v>
      </c>
      <c r="F622" s="587">
        <v>0.10500000000000001</v>
      </c>
      <c r="G622" s="587">
        <v>0.1</v>
      </c>
      <c r="H622" s="489">
        <v>7.5000000000000011E-2</v>
      </c>
      <c r="I622" s="539">
        <v>0</v>
      </c>
      <c r="J622" s="539">
        <v>0</v>
      </c>
      <c r="K622" s="539">
        <v>0</v>
      </c>
      <c r="L622" s="1035"/>
      <c r="M622" s="539">
        <v>0</v>
      </c>
      <c r="N622" s="539">
        <v>0</v>
      </c>
      <c r="O622" s="1035"/>
      <c r="P622" s="539">
        <v>0</v>
      </c>
      <c r="Q622" s="539">
        <v>0.05</v>
      </c>
      <c r="R622" s="499">
        <v>0.05</v>
      </c>
      <c r="S622" s="587">
        <v>0.1</v>
      </c>
      <c r="T622" s="499">
        <v>0</v>
      </c>
      <c r="U622" s="499">
        <v>0</v>
      </c>
      <c r="V622" s="499">
        <v>0</v>
      </c>
      <c r="W622" s="499">
        <v>0</v>
      </c>
      <c r="X622" s="499">
        <v>0</v>
      </c>
      <c r="Y622" s="499">
        <v>0</v>
      </c>
      <c r="Z622" s="499">
        <v>0</v>
      </c>
      <c r="AA622" s="499">
        <v>0</v>
      </c>
      <c r="AB622" s="584">
        <f t="shared" si="225"/>
        <v>0.91500000000000015</v>
      </c>
      <c r="AC622" s="1043">
        <f t="shared" si="226"/>
        <v>13.793103448275868</v>
      </c>
      <c r="AD622" s="1043">
        <f t="shared" si="227"/>
        <v>15.999999999999993</v>
      </c>
      <c r="AE622" s="1043">
        <f t="shared" si="228"/>
        <v>19.047619047619047</v>
      </c>
      <c r="AF622" s="1043">
        <f t="shared" si="229"/>
        <v>5.0000000000000044</v>
      </c>
      <c r="AG622" s="1043">
        <f t="shared" si="230"/>
        <v>33.333333333333329</v>
      </c>
      <c r="AH622" s="1043" t="str">
        <f t="shared" si="231"/>
        <v>n/a</v>
      </c>
      <c r="AI622" s="1043" t="str">
        <f t="shared" si="232"/>
        <v>n/a</v>
      </c>
      <c r="AJ622" s="1043" t="str">
        <f t="shared" si="233"/>
        <v>n/a</v>
      </c>
      <c r="AK622" s="1043" t="str">
        <f t="shared" si="234"/>
        <v>n/a</v>
      </c>
      <c r="AL622" s="1043" t="str">
        <f t="shared" si="235"/>
        <v>n/a</v>
      </c>
      <c r="AM622" s="1043" t="str">
        <f t="shared" si="236"/>
        <v>n/a</v>
      </c>
      <c r="AN622" s="1043">
        <f t="shared" si="237"/>
        <v>-100</v>
      </c>
      <c r="AO622" s="1043">
        <f t="shared" si="238"/>
        <v>0</v>
      </c>
      <c r="AP622" s="1043">
        <f t="shared" si="239"/>
        <v>-50</v>
      </c>
      <c r="AQ622" s="1043" t="str">
        <f t="shared" si="240"/>
        <v>n/a</v>
      </c>
      <c r="AR622" s="1043" t="str">
        <f t="shared" si="241"/>
        <v>n/a</v>
      </c>
      <c r="AS622" s="1043" t="str">
        <f t="shared" si="242"/>
        <v>n/a</v>
      </c>
      <c r="AT622" s="1043" t="str">
        <f t="shared" si="243"/>
        <v>n/a</v>
      </c>
      <c r="AU622" s="1043" t="str">
        <f t="shared" si="244"/>
        <v>n/a</v>
      </c>
      <c r="AV622" s="1043" t="str">
        <f t="shared" si="245"/>
        <v>n/a</v>
      </c>
      <c r="AW622" s="1043" t="str">
        <f t="shared" si="246"/>
        <v>n/a</v>
      </c>
      <c r="AX622" s="1043" t="str">
        <f t="shared" si="247"/>
        <v>n/a</v>
      </c>
      <c r="AY622" s="1043">
        <f t="shared" si="248"/>
        <v>-7.8532430213464686</v>
      </c>
      <c r="AZ622" s="1043">
        <f t="shared" si="249"/>
        <v>44.644284864775493</v>
      </c>
    </row>
    <row r="623" spans="1:52" x14ac:dyDescent="0.2">
      <c r="A623" s="838" t="s">
        <v>1673</v>
      </c>
      <c r="B623" s="822" t="s">
        <v>1674</v>
      </c>
      <c r="C623" s="489">
        <v>1</v>
      </c>
      <c r="D623" s="489">
        <v>0.88</v>
      </c>
      <c r="E623" s="489">
        <v>0.82</v>
      </c>
      <c r="F623" s="587">
        <v>0.7</v>
      </c>
      <c r="G623" s="587">
        <v>0.66</v>
      </c>
      <c r="H623" s="491">
        <v>0.6</v>
      </c>
      <c r="I623" s="489">
        <v>0.52</v>
      </c>
      <c r="J623" s="491">
        <v>0.44</v>
      </c>
      <c r="K623" s="489">
        <v>0.42</v>
      </c>
      <c r="L623" s="958"/>
      <c r="M623" s="491">
        <v>0.36</v>
      </c>
      <c r="N623" s="491">
        <v>0.36</v>
      </c>
      <c r="O623" s="958"/>
      <c r="P623" s="583">
        <v>0.4</v>
      </c>
      <c r="Q623" s="583">
        <v>0.52</v>
      </c>
      <c r="R623" s="583">
        <v>0.52</v>
      </c>
      <c r="S623" s="587">
        <v>0.52</v>
      </c>
      <c r="T623" s="587">
        <v>0.48</v>
      </c>
      <c r="U623" s="587">
        <v>0.45</v>
      </c>
      <c r="V623" s="587">
        <v>0.43</v>
      </c>
      <c r="W623" s="583">
        <v>0.4</v>
      </c>
      <c r="X623" s="583">
        <v>0.4</v>
      </c>
      <c r="Y623" s="587">
        <v>0.4</v>
      </c>
      <c r="Z623" s="587">
        <v>0.39500000000000002</v>
      </c>
      <c r="AA623" s="587">
        <v>0.35</v>
      </c>
      <c r="AB623" s="584">
        <f t="shared" si="225"/>
        <v>12.025</v>
      </c>
      <c r="AC623" s="1043">
        <f t="shared" si="226"/>
        <v>13.636363636363647</v>
      </c>
      <c r="AD623" s="1043">
        <f t="shared" si="227"/>
        <v>7.3170731707317138</v>
      </c>
      <c r="AE623" s="1043">
        <f t="shared" si="228"/>
        <v>17.142857142857149</v>
      </c>
      <c r="AF623" s="1043">
        <f t="shared" si="229"/>
        <v>6.0606060606060552</v>
      </c>
      <c r="AG623" s="1043">
        <f t="shared" si="230"/>
        <v>10.000000000000009</v>
      </c>
      <c r="AH623" s="1043">
        <f t="shared" si="231"/>
        <v>15.384615384615374</v>
      </c>
      <c r="AI623" s="1043">
        <f t="shared" si="232"/>
        <v>18.181818181818187</v>
      </c>
      <c r="AJ623" s="1043">
        <f t="shared" si="233"/>
        <v>4.7619047619047672</v>
      </c>
      <c r="AK623" s="1043">
        <f t="shared" si="234"/>
        <v>16.666666666666675</v>
      </c>
      <c r="AL623" s="1043">
        <f t="shared" si="235"/>
        <v>0</v>
      </c>
      <c r="AM623" s="1043">
        <f t="shared" si="236"/>
        <v>-10.000000000000009</v>
      </c>
      <c r="AN623" s="1043">
        <f t="shared" si="237"/>
        <v>-23.076923076923073</v>
      </c>
      <c r="AO623" s="1043">
        <f t="shared" si="238"/>
        <v>0</v>
      </c>
      <c r="AP623" s="1043">
        <f t="shared" si="239"/>
        <v>0</v>
      </c>
      <c r="AQ623" s="1043">
        <f t="shared" si="240"/>
        <v>8.3333333333333481</v>
      </c>
      <c r="AR623" s="1043">
        <f t="shared" si="241"/>
        <v>6.6666666666666652</v>
      </c>
      <c r="AS623" s="1043">
        <f t="shared" si="242"/>
        <v>4.6511627906976827</v>
      </c>
      <c r="AT623" s="1043">
        <f t="shared" si="243"/>
        <v>7.4999999999999956</v>
      </c>
      <c r="AU623" s="1043">
        <f t="shared" si="244"/>
        <v>0</v>
      </c>
      <c r="AV623" s="1043">
        <f t="shared" si="245"/>
        <v>0</v>
      </c>
      <c r="AW623" s="1043">
        <f t="shared" si="246"/>
        <v>1.2658227848101333</v>
      </c>
      <c r="AX623" s="1043">
        <f t="shared" si="247"/>
        <v>12.857142857142879</v>
      </c>
      <c r="AY623" s="1043">
        <f t="shared" si="248"/>
        <v>5.3340504709677807</v>
      </c>
      <c r="AZ623" s="1043">
        <f t="shared" si="249"/>
        <v>9.5196434076713388</v>
      </c>
    </row>
    <row r="624" spans="1:52" x14ac:dyDescent="0.2">
      <c r="A624" s="839" t="s">
        <v>5297</v>
      </c>
      <c r="B624" s="822" t="s">
        <v>5290</v>
      </c>
      <c r="C624" s="489">
        <v>2.5091000000000001</v>
      </c>
      <c r="D624" s="489">
        <v>2.3077999999999999</v>
      </c>
      <c r="E624" s="489">
        <v>2.1806999999999999</v>
      </c>
      <c r="F624" s="587">
        <v>2.0369999999999999</v>
      </c>
      <c r="G624" s="587">
        <v>1.8058000000000001</v>
      </c>
      <c r="H624" s="489">
        <v>1.6227999999999998</v>
      </c>
      <c r="I624" s="489">
        <v>1.5928</v>
      </c>
      <c r="J624" s="491">
        <v>1.4899</v>
      </c>
      <c r="K624" s="1002">
        <v>1.5842999999999998</v>
      </c>
      <c r="L624" s="1095"/>
      <c r="M624" s="1002">
        <v>1.4449500000000002</v>
      </c>
      <c r="N624" s="1002">
        <v>1.31765</v>
      </c>
      <c r="P624" s="491">
        <v>1.1829999999999998</v>
      </c>
      <c r="Q624" s="1002">
        <v>1.22</v>
      </c>
      <c r="R624" s="1094">
        <v>1.18</v>
      </c>
      <c r="S624" s="1094">
        <v>1.0550000000000002</v>
      </c>
      <c r="T624" s="1094">
        <v>0.8899999999999999</v>
      </c>
      <c r="U624" s="1094">
        <v>0.71000000000000008</v>
      </c>
      <c r="V624" s="1094">
        <v>0.70000000000000007</v>
      </c>
      <c r="W624" s="1094">
        <v>0.60000000000000009</v>
      </c>
      <c r="X624" s="499">
        <v>0.56000000000000005</v>
      </c>
      <c r="Y624" s="587">
        <v>0.56000000000000005</v>
      </c>
      <c r="Z624" s="587">
        <v>0.48</v>
      </c>
      <c r="AA624" s="587">
        <v>0.38000000000000006</v>
      </c>
      <c r="AB624" s="584">
        <f t="shared" si="225"/>
        <v>29.410799999999998</v>
      </c>
      <c r="AC624" s="1043">
        <f t="shared" si="226"/>
        <v>8.7225929456625551</v>
      </c>
      <c r="AD624" s="1043">
        <f t="shared" si="227"/>
        <v>5.8284037235750041</v>
      </c>
      <c r="AE624" s="1043">
        <f t="shared" si="228"/>
        <v>7.0544918998527217</v>
      </c>
      <c r="AF624" s="1043">
        <f t="shared" si="229"/>
        <v>12.803189722006847</v>
      </c>
      <c r="AG624" s="1043">
        <f t="shared" si="230"/>
        <v>11.276805521321197</v>
      </c>
      <c r="AH624" s="1043">
        <f t="shared" si="231"/>
        <v>1.8834756403817154</v>
      </c>
      <c r="AI624" s="1043">
        <f t="shared" si="232"/>
        <v>6.9065037922008132</v>
      </c>
      <c r="AJ624" s="1043">
        <f t="shared" si="233"/>
        <v>-5.9584674619705735</v>
      </c>
      <c r="AK624" s="1043">
        <f t="shared" si="234"/>
        <v>9.6439323159970733</v>
      </c>
      <c r="AL624" s="1043">
        <f t="shared" si="235"/>
        <v>9.661139149242981</v>
      </c>
      <c r="AM624" s="1043">
        <f t="shared" si="236"/>
        <v>11.382079459002558</v>
      </c>
      <c r="AN624" s="1043">
        <f t="shared" si="237"/>
        <v>-3.0327868852459083</v>
      </c>
      <c r="AO624" s="1043">
        <f t="shared" si="238"/>
        <v>3.3898305084745894</v>
      </c>
      <c r="AP624" s="1043">
        <f t="shared" si="239"/>
        <v>11.848341232227465</v>
      </c>
      <c r="AQ624" s="1043">
        <f t="shared" si="240"/>
        <v>18.539325842696663</v>
      </c>
      <c r="AR624" s="1043">
        <f t="shared" si="241"/>
        <v>25.352112676056304</v>
      </c>
      <c r="AS624" s="1043">
        <f t="shared" si="242"/>
        <v>1.4285714285714235</v>
      </c>
      <c r="AT624" s="1043">
        <f t="shared" si="243"/>
        <v>16.66666666666665</v>
      </c>
      <c r="AU624" s="1043">
        <f t="shared" si="244"/>
        <v>7.1428571428571397</v>
      </c>
      <c r="AV624" s="1043">
        <f t="shared" si="245"/>
        <v>0</v>
      </c>
      <c r="AW624" s="1043">
        <f t="shared" si="246"/>
        <v>16.666666666666675</v>
      </c>
      <c r="AX624" s="1043">
        <f t="shared" si="247"/>
        <v>26.31578947368418</v>
      </c>
      <c r="AY624" s="1043">
        <f t="shared" si="248"/>
        <v>9.2509782481785496</v>
      </c>
      <c r="AZ624" s="1043">
        <f t="shared" si="249"/>
        <v>8.2214171835411207</v>
      </c>
    </row>
    <row r="625" spans="1:52" x14ac:dyDescent="0.2">
      <c r="A625" s="822" t="s">
        <v>350</v>
      </c>
      <c r="B625" s="822" t="s">
        <v>351</v>
      </c>
      <c r="C625" s="489">
        <v>0.7</v>
      </c>
      <c r="D625" s="489">
        <v>0.68</v>
      </c>
      <c r="E625" s="489">
        <v>0.66</v>
      </c>
      <c r="F625" s="587">
        <v>0.64</v>
      </c>
      <c r="G625" s="587">
        <v>0.62</v>
      </c>
      <c r="H625" s="489">
        <v>0.59199999999999997</v>
      </c>
      <c r="I625" s="489">
        <v>0.56399999999999995</v>
      </c>
      <c r="J625" s="489">
        <v>0.53600000000000003</v>
      </c>
      <c r="K625" s="489">
        <v>0.51</v>
      </c>
      <c r="L625" s="958"/>
      <c r="M625" s="489">
        <v>0.49</v>
      </c>
      <c r="N625" s="489">
        <v>0.47</v>
      </c>
      <c r="O625" s="958"/>
      <c r="P625" s="587">
        <v>0.44500000000000001</v>
      </c>
      <c r="Q625" s="587">
        <v>0.43</v>
      </c>
      <c r="R625" s="587">
        <v>0.41</v>
      </c>
      <c r="S625" s="587">
        <v>0.39</v>
      </c>
      <c r="T625" s="587">
        <v>0.37</v>
      </c>
      <c r="U625" s="587">
        <v>0.35</v>
      </c>
      <c r="V625" s="587">
        <v>0.33</v>
      </c>
      <c r="W625" s="587">
        <v>0.31</v>
      </c>
      <c r="X625" s="587">
        <v>0.28999999999999998</v>
      </c>
      <c r="Y625" s="587">
        <v>0.27</v>
      </c>
      <c r="Z625" s="587">
        <v>0.25</v>
      </c>
      <c r="AA625" s="587">
        <v>0.23</v>
      </c>
      <c r="AB625" s="584">
        <f t="shared" si="225"/>
        <v>10.536999999999999</v>
      </c>
      <c r="AC625" s="1043">
        <f t="shared" si="226"/>
        <v>2.9411764705882248</v>
      </c>
      <c r="AD625" s="1043">
        <f t="shared" si="227"/>
        <v>3.0303030303030276</v>
      </c>
      <c r="AE625" s="1043">
        <f t="shared" si="228"/>
        <v>3.125</v>
      </c>
      <c r="AF625" s="1043">
        <f t="shared" si="229"/>
        <v>3.2258064516129004</v>
      </c>
      <c r="AG625" s="1043">
        <f t="shared" si="230"/>
        <v>4.7297297297297369</v>
      </c>
      <c r="AH625" s="1043">
        <f t="shared" si="231"/>
        <v>4.9645390070921946</v>
      </c>
      <c r="AI625" s="1043">
        <f t="shared" si="232"/>
        <v>5.2238805970149071</v>
      </c>
      <c r="AJ625" s="1043">
        <f t="shared" si="233"/>
        <v>5.0980392156862786</v>
      </c>
      <c r="AK625" s="1043">
        <f t="shared" si="234"/>
        <v>4.081632653061229</v>
      </c>
      <c r="AL625" s="1043">
        <f t="shared" si="235"/>
        <v>4.2553191489361764</v>
      </c>
      <c r="AM625" s="1043">
        <f t="shared" si="236"/>
        <v>5.6179775280898792</v>
      </c>
      <c r="AN625" s="1043">
        <f t="shared" si="237"/>
        <v>3.488372093023262</v>
      </c>
      <c r="AO625" s="1043">
        <f t="shared" si="238"/>
        <v>4.8780487804878092</v>
      </c>
      <c r="AP625" s="1043">
        <f t="shared" si="239"/>
        <v>5.12820512820511</v>
      </c>
      <c r="AQ625" s="1043">
        <f t="shared" si="240"/>
        <v>5.4054054054054168</v>
      </c>
      <c r="AR625" s="1043">
        <f t="shared" si="241"/>
        <v>5.7142857142857162</v>
      </c>
      <c r="AS625" s="1043">
        <f t="shared" si="242"/>
        <v>6.0606060606060552</v>
      </c>
      <c r="AT625" s="1043">
        <f t="shared" si="243"/>
        <v>6.4516129032258229</v>
      </c>
      <c r="AU625" s="1043">
        <f t="shared" si="244"/>
        <v>6.8965517241379448</v>
      </c>
      <c r="AV625" s="1043">
        <f t="shared" si="245"/>
        <v>7.4074074074073959</v>
      </c>
      <c r="AW625" s="1043">
        <f t="shared" si="246"/>
        <v>8.0000000000000071</v>
      </c>
      <c r="AX625" s="1043">
        <f t="shared" si="247"/>
        <v>8.6956521739130377</v>
      </c>
      <c r="AY625" s="1043">
        <f t="shared" si="248"/>
        <v>5.2008886919460062</v>
      </c>
      <c r="AZ625" s="1043">
        <f t="shared" si="249"/>
        <v>1.6047727439378421</v>
      </c>
    </row>
    <row r="626" spans="1:52" x14ac:dyDescent="0.2">
      <c r="A626" s="822" t="s">
        <v>1653</v>
      </c>
      <c r="B626" s="822" t="s">
        <v>1654</v>
      </c>
      <c r="C626" s="489">
        <v>1.98</v>
      </c>
      <c r="D626" s="489">
        <v>1.9</v>
      </c>
      <c r="E626" s="489">
        <v>1.82</v>
      </c>
      <c r="F626" s="587">
        <v>1.72</v>
      </c>
      <c r="G626" s="587">
        <v>1.5700000000000003</v>
      </c>
      <c r="H626" s="489">
        <v>1.44</v>
      </c>
      <c r="I626" s="489">
        <v>1.28</v>
      </c>
      <c r="J626" s="489">
        <v>1.1200000000000001</v>
      </c>
      <c r="K626" s="489">
        <v>0.96</v>
      </c>
      <c r="L626" s="958"/>
      <c r="M626" s="489">
        <v>0.81</v>
      </c>
      <c r="N626" s="489">
        <v>0.7</v>
      </c>
      <c r="O626" s="958"/>
      <c r="P626" s="583">
        <v>0.64</v>
      </c>
      <c r="Q626" s="583">
        <v>0.64</v>
      </c>
      <c r="R626" s="587">
        <v>0.57999999999999996</v>
      </c>
      <c r="S626" s="583">
        <v>0</v>
      </c>
      <c r="T626" s="583">
        <v>0</v>
      </c>
      <c r="U626" s="583">
        <v>0</v>
      </c>
      <c r="V626" s="583">
        <v>0</v>
      </c>
      <c r="W626" s="583">
        <v>0</v>
      </c>
      <c r="X626" s="583">
        <v>0</v>
      </c>
      <c r="Y626" s="583">
        <v>0</v>
      </c>
      <c r="Z626" s="583">
        <v>0</v>
      </c>
      <c r="AA626" s="583">
        <v>0</v>
      </c>
      <c r="AB626" s="584">
        <f t="shared" si="225"/>
        <v>17.159999999999997</v>
      </c>
      <c r="AC626" s="1043">
        <f t="shared" si="226"/>
        <v>4.2105263157894868</v>
      </c>
      <c r="AD626" s="1043">
        <f t="shared" si="227"/>
        <v>4.39560439560438</v>
      </c>
      <c r="AE626" s="1043">
        <f t="shared" si="228"/>
        <v>5.8139534883721034</v>
      </c>
      <c r="AF626" s="1043">
        <f t="shared" si="229"/>
        <v>9.5541401273885107</v>
      </c>
      <c r="AG626" s="1043">
        <f t="shared" si="230"/>
        <v>9.0277777777778123</v>
      </c>
      <c r="AH626" s="1043">
        <f t="shared" si="231"/>
        <v>12.5</v>
      </c>
      <c r="AI626" s="1043">
        <f t="shared" si="232"/>
        <v>14.285714285714279</v>
      </c>
      <c r="AJ626" s="1043">
        <f t="shared" si="233"/>
        <v>16.666666666666675</v>
      </c>
      <c r="AK626" s="1043">
        <f t="shared" si="234"/>
        <v>18.518518518518512</v>
      </c>
      <c r="AL626" s="1043">
        <f t="shared" si="235"/>
        <v>15.714285714285726</v>
      </c>
      <c r="AM626" s="1043">
        <f t="shared" si="236"/>
        <v>9.375</v>
      </c>
      <c r="AN626" s="1043">
        <f t="shared" si="237"/>
        <v>0</v>
      </c>
      <c r="AO626" s="1043">
        <f t="shared" si="238"/>
        <v>10.344827586206918</v>
      </c>
      <c r="AP626" s="1043" t="str">
        <f t="shared" si="239"/>
        <v>n/a</v>
      </c>
      <c r="AQ626" s="1043" t="str">
        <f t="shared" si="240"/>
        <v>n/a</v>
      </c>
      <c r="AR626" s="1043" t="str">
        <f t="shared" si="241"/>
        <v>n/a</v>
      </c>
      <c r="AS626" s="1043" t="str">
        <f t="shared" si="242"/>
        <v>n/a</v>
      </c>
      <c r="AT626" s="1043" t="str">
        <f t="shared" si="243"/>
        <v>n/a</v>
      </c>
      <c r="AU626" s="1043" t="str">
        <f t="shared" si="244"/>
        <v>n/a</v>
      </c>
      <c r="AV626" s="1043" t="str">
        <f t="shared" si="245"/>
        <v>n/a</v>
      </c>
      <c r="AW626" s="1043" t="str">
        <f t="shared" si="246"/>
        <v>n/a</v>
      </c>
      <c r="AX626" s="1043" t="str">
        <f t="shared" si="247"/>
        <v>n/a</v>
      </c>
      <c r="AY626" s="1043">
        <f t="shared" si="248"/>
        <v>10.031308836640338</v>
      </c>
      <c r="AZ626" s="1043">
        <f t="shared" si="249"/>
        <v>5.4648196551794195</v>
      </c>
    </row>
    <row r="627" spans="1:52" x14ac:dyDescent="0.2">
      <c r="A627" s="822" t="s">
        <v>4344</v>
      </c>
      <c r="B627" s="822" t="s">
        <v>4345</v>
      </c>
      <c r="C627" s="489">
        <v>1.86</v>
      </c>
      <c r="D627" s="489">
        <v>1.8</v>
      </c>
      <c r="E627" s="489">
        <v>1.71</v>
      </c>
      <c r="F627" s="587">
        <v>1.5149999999999999</v>
      </c>
      <c r="G627" s="587">
        <v>1.26</v>
      </c>
      <c r="H627" s="489">
        <v>1.1499999999999999</v>
      </c>
      <c r="I627" s="489">
        <v>1.05</v>
      </c>
      <c r="J627" s="489">
        <v>0.95</v>
      </c>
      <c r="K627" s="489">
        <v>0.92</v>
      </c>
      <c r="L627" s="958" t="s">
        <v>89</v>
      </c>
      <c r="M627" s="489">
        <v>0.76</v>
      </c>
      <c r="N627" s="489">
        <v>0.64</v>
      </c>
      <c r="O627" s="958"/>
      <c r="P627" s="583">
        <v>0.6</v>
      </c>
      <c r="Q627" s="583">
        <v>1.24</v>
      </c>
      <c r="R627" s="587">
        <v>1.86</v>
      </c>
      <c r="S627" s="587">
        <v>1.76</v>
      </c>
      <c r="T627" s="587">
        <v>1.6</v>
      </c>
      <c r="U627" s="587">
        <v>1.46</v>
      </c>
      <c r="V627" s="587">
        <v>1.34</v>
      </c>
      <c r="W627" s="587">
        <v>1.22</v>
      </c>
      <c r="X627" s="587">
        <v>1.1000000000000001</v>
      </c>
      <c r="Y627" s="587">
        <v>0.98</v>
      </c>
      <c r="Z627" s="587">
        <v>0.86</v>
      </c>
      <c r="AA627" s="587">
        <v>0.75</v>
      </c>
      <c r="AB627" s="584">
        <f t="shared" si="225"/>
        <v>28.385000000000005</v>
      </c>
      <c r="AC627" s="1043">
        <f t="shared" si="226"/>
        <v>3.3333333333333437</v>
      </c>
      <c r="AD627" s="1043">
        <f t="shared" si="227"/>
        <v>5.2631578947368363</v>
      </c>
      <c r="AE627" s="1043">
        <f t="shared" si="228"/>
        <v>12.871287128712883</v>
      </c>
      <c r="AF627" s="1043">
        <f t="shared" si="229"/>
        <v>20.238095238095234</v>
      </c>
      <c r="AG627" s="1043">
        <f t="shared" si="230"/>
        <v>9.5652173913043583</v>
      </c>
      <c r="AH627" s="1043">
        <f t="shared" si="231"/>
        <v>9.5238095238095113</v>
      </c>
      <c r="AI627" s="1043">
        <f t="shared" si="232"/>
        <v>10.526315789473696</v>
      </c>
      <c r="AJ627" s="1043">
        <f t="shared" si="233"/>
        <v>3.2608695652173836</v>
      </c>
      <c r="AK627" s="1043">
        <f t="shared" si="234"/>
        <v>21.052631578947366</v>
      </c>
      <c r="AL627" s="1043">
        <f t="shared" si="235"/>
        <v>18.75</v>
      </c>
      <c r="AM627" s="1043">
        <f t="shared" si="236"/>
        <v>6.6666666666666652</v>
      </c>
      <c r="AN627" s="1043">
        <f t="shared" si="237"/>
        <v>-51.612903225806448</v>
      </c>
      <c r="AO627" s="1043">
        <f t="shared" si="238"/>
        <v>-33.333333333333336</v>
      </c>
      <c r="AP627" s="1043">
        <f t="shared" si="239"/>
        <v>5.6818181818181879</v>
      </c>
      <c r="AQ627" s="1043">
        <f t="shared" si="240"/>
        <v>9.9999999999999858</v>
      </c>
      <c r="AR627" s="1043">
        <f t="shared" si="241"/>
        <v>9.5890410958904262</v>
      </c>
      <c r="AS627" s="1043">
        <f t="shared" si="242"/>
        <v>8.9552238805969964</v>
      </c>
      <c r="AT627" s="1043">
        <f t="shared" si="243"/>
        <v>9.8360655737705027</v>
      </c>
      <c r="AU627" s="1043">
        <f t="shared" si="244"/>
        <v>10.909090909090891</v>
      </c>
      <c r="AV627" s="1043">
        <f t="shared" si="245"/>
        <v>12.244897959183687</v>
      </c>
      <c r="AW627" s="1043">
        <f t="shared" si="246"/>
        <v>13.953488372093027</v>
      </c>
      <c r="AX627" s="1043">
        <f t="shared" si="247"/>
        <v>14.666666666666671</v>
      </c>
      <c r="AY627" s="1043">
        <f t="shared" si="248"/>
        <v>5.9973381904667216</v>
      </c>
      <c r="AZ627" s="1043">
        <f t="shared" si="249"/>
        <v>16.648401638742236</v>
      </c>
    </row>
    <row r="628" spans="1:52" x14ac:dyDescent="0.2">
      <c r="A628" s="823" t="s">
        <v>4079</v>
      </c>
      <c r="B628" s="823" t="s">
        <v>3835</v>
      </c>
      <c r="C628" s="1041">
        <v>1.125</v>
      </c>
      <c r="D628" s="1041">
        <v>1.1200000000000001</v>
      </c>
      <c r="E628" s="489">
        <v>1.04</v>
      </c>
      <c r="F628" s="587">
        <v>0.84</v>
      </c>
      <c r="G628" s="857">
        <v>0.59</v>
      </c>
      <c r="H628" s="857">
        <v>0.45</v>
      </c>
      <c r="I628" s="857">
        <v>0.34</v>
      </c>
      <c r="J628" s="857">
        <v>0.14000000000000001</v>
      </c>
      <c r="K628" s="857">
        <v>0</v>
      </c>
      <c r="L628" s="857"/>
      <c r="M628" s="857">
        <v>0</v>
      </c>
      <c r="N628" s="857">
        <v>0</v>
      </c>
      <c r="O628" s="857"/>
      <c r="P628" s="857">
        <v>0.14000000000000001</v>
      </c>
      <c r="Q628" s="857">
        <v>0.28000000000000003</v>
      </c>
      <c r="R628" s="857">
        <v>0.2</v>
      </c>
      <c r="S628" s="785">
        <v>0</v>
      </c>
      <c r="T628" s="785">
        <v>0</v>
      </c>
      <c r="U628" s="785">
        <v>0</v>
      </c>
      <c r="V628" s="785">
        <v>0</v>
      </c>
      <c r="W628" s="785">
        <v>0</v>
      </c>
      <c r="X628" s="785">
        <v>0</v>
      </c>
      <c r="Y628" s="785">
        <v>0</v>
      </c>
      <c r="Z628" s="785">
        <v>0</v>
      </c>
      <c r="AA628" s="785">
        <v>0</v>
      </c>
      <c r="AB628" s="584">
        <f t="shared" si="225"/>
        <v>6.2649999999999997</v>
      </c>
      <c r="AC628" s="1043">
        <f t="shared" si="226"/>
        <v>0.44642857142855874</v>
      </c>
      <c r="AD628" s="1043">
        <f t="shared" si="227"/>
        <v>7.6923076923077094</v>
      </c>
      <c r="AE628" s="1043">
        <f t="shared" si="228"/>
        <v>23.809523809523814</v>
      </c>
      <c r="AF628" s="1043">
        <f t="shared" si="229"/>
        <v>42.372881355932201</v>
      </c>
      <c r="AG628" s="1043">
        <f t="shared" si="230"/>
        <v>31.111111111111111</v>
      </c>
      <c r="AH628" s="1043">
        <f t="shared" si="231"/>
        <v>32.352941176470587</v>
      </c>
      <c r="AI628" s="1043">
        <f t="shared" si="232"/>
        <v>142.85714285714283</v>
      </c>
      <c r="AJ628" s="1043" t="str">
        <f t="shared" si="233"/>
        <v>n/a</v>
      </c>
      <c r="AK628" s="1043" t="str">
        <f t="shared" si="234"/>
        <v>n/a</v>
      </c>
      <c r="AL628" s="1043" t="str">
        <f t="shared" si="235"/>
        <v>n/a</v>
      </c>
      <c r="AM628" s="1043">
        <f t="shared" si="236"/>
        <v>-100</v>
      </c>
      <c r="AN628" s="1043">
        <f t="shared" si="237"/>
        <v>-50</v>
      </c>
      <c r="AO628" s="1043">
        <f t="shared" si="238"/>
        <v>40.000000000000014</v>
      </c>
      <c r="AP628" s="1043" t="str">
        <f t="shared" si="239"/>
        <v>n/a</v>
      </c>
      <c r="AQ628" s="1043" t="str">
        <f t="shared" si="240"/>
        <v>n/a</v>
      </c>
      <c r="AR628" s="1043" t="str">
        <f t="shared" si="241"/>
        <v>n/a</v>
      </c>
      <c r="AS628" s="1043" t="str">
        <f t="shared" si="242"/>
        <v>n/a</v>
      </c>
      <c r="AT628" s="1043" t="str">
        <f t="shared" si="243"/>
        <v>n/a</v>
      </c>
      <c r="AU628" s="1043" t="str">
        <f t="shared" si="244"/>
        <v>n/a</v>
      </c>
      <c r="AV628" s="1043" t="str">
        <f t="shared" si="245"/>
        <v>n/a</v>
      </c>
      <c r="AW628" s="1043" t="str">
        <f t="shared" si="246"/>
        <v>n/a</v>
      </c>
      <c r="AX628" s="1043" t="str">
        <f t="shared" si="247"/>
        <v>n/a</v>
      </c>
      <c r="AY628" s="1043">
        <f t="shared" si="248"/>
        <v>17.064233657391686</v>
      </c>
      <c r="AZ628" s="1043">
        <f t="shared" si="249"/>
        <v>63.27420221547581</v>
      </c>
    </row>
    <row r="629" spans="1:52" x14ac:dyDescent="0.2">
      <c r="A629" s="822" t="s">
        <v>348</v>
      </c>
      <c r="B629" s="822" t="s">
        <v>349</v>
      </c>
      <c r="C629" s="489">
        <v>3.16</v>
      </c>
      <c r="D629" s="489">
        <v>2.68</v>
      </c>
      <c r="E629" s="489">
        <v>2.6</v>
      </c>
      <c r="F629" s="587">
        <v>2.52</v>
      </c>
      <c r="G629" s="587">
        <v>2.44</v>
      </c>
      <c r="H629" s="489">
        <v>2.3199999999999998</v>
      </c>
      <c r="I629" s="489">
        <v>2.16</v>
      </c>
      <c r="J629" s="489">
        <v>1.9</v>
      </c>
      <c r="K629" s="489">
        <v>1.58</v>
      </c>
      <c r="L629" s="958"/>
      <c r="M629" s="489">
        <v>1.32</v>
      </c>
      <c r="N629" s="489">
        <v>1.1000000000000001</v>
      </c>
      <c r="O629" s="958"/>
      <c r="P629" s="587">
        <v>0.84</v>
      </c>
      <c r="Q629" s="587">
        <v>0.66</v>
      </c>
      <c r="R629" s="587">
        <v>0.6</v>
      </c>
      <c r="S629" s="587">
        <v>0.52</v>
      </c>
      <c r="T629" s="587">
        <v>0.44</v>
      </c>
      <c r="U629" s="587">
        <v>0.36</v>
      </c>
      <c r="V629" s="587">
        <v>0.3</v>
      </c>
      <c r="W629" s="587">
        <v>0.26</v>
      </c>
      <c r="X629" s="587">
        <v>0.24</v>
      </c>
      <c r="Y629" s="587">
        <v>0.22</v>
      </c>
      <c r="Z629" s="587">
        <v>0.21</v>
      </c>
      <c r="AA629" s="587">
        <v>0.2</v>
      </c>
      <c r="AB629" s="584">
        <f t="shared" si="225"/>
        <v>28.630000000000003</v>
      </c>
      <c r="AC629" s="1043">
        <f t="shared" si="226"/>
        <v>17.910447761194035</v>
      </c>
      <c r="AD629" s="1043">
        <f t="shared" si="227"/>
        <v>3.0769230769230882</v>
      </c>
      <c r="AE629" s="1043">
        <f t="shared" si="228"/>
        <v>3.1746031746031855</v>
      </c>
      <c r="AF629" s="1043">
        <f t="shared" si="229"/>
        <v>3.2786885245901676</v>
      </c>
      <c r="AG629" s="1043">
        <f t="shared" si="230"/>
        <v>5.1724137931034475</v>
      </c>
      <c r="AH629" s="1043">
        <f t="shared" si="231"/>
        <v>7.4074074074073959</v>
      </c>
      <c r="AI629" s="1043">
        <f t="shared" si="232"/>
        <v>13.684210526315809</v>
      </c>
      <c r="AJ629" s="1043">
        <f t="shared" si="233"/>
        <v>20.253164556962023</v>
      </c>
      <c r="AK629" s="1043">
        <f t="shared" si="234"/>
        <v>19.696969696969703</v>
      </c>
      <c r="AL629" s="1043">
        <f t="shared" si="235"/>
        <v>19.999999999999996</v>
      </c>
      <c r="AM629" s="1043">
        <f t="shared" si="236"/>
        <v>30.952380952380977</v>
      </c>
      <c r="AN629" s="1043">
        <f t="shared" si="237"/>
        <v>27.27272727272727</v>
      </c>
      <c r="AO629" s="1043">
        <f t="shared" si="238"/>
        <v>10.000000000000009</v>
      </c>
      <c r="AP629" s="1043">
        <f t="shared" si="239"/>
        <v>15.384615384615374</v>
      </c>
      <c r="AQ629" s="1043">
        <f t="shared" si="240"/>
        <v>18.181818181818187</v>
      </c>
      <c r="AR629" s="1043">
        <f t="shared" si="241"/>
        <v>22.222222222222232</v>
      </c>
      <c r="AS629" s="1043">
        <f t="shared" si="242"/>
        <v>19.999999999999996</v>
      </c>
      <c r="AT629" s="1043">
        <f t="shared" si="243"/>
        <v>15.384615384615374</v>
      </c>
      <c r="AU629" s="1043">
        <f t="shared" si="244"/>
        <v>8.3333333333333481</v>
      </c>
      <c r="AV629" s="1043">
        <f t="shared" si="245"/>
        <v>9.0909090909090828</v>
      </c>
      <c r="AW629" s="1043">
        <f t="shared" si="246"/>
        <v>4.7619047619047672</v>
      </c>
      <c r="AX629" s="1043">
        <f t="shared" si="247"/>
        <v>4.9999999999999822</v>
      </c>
      <c r="AY629" s="1043">
        <f t="shared" si="248"/>
        <v>13.647243413754341</v>
      </c>
      <c r="AZ629" s="1043">
        <f t="shared" si="249"/>
        <v>8.2233036935856063</v>
      </c>
    </row>
    <row r="630" spans="1:52" x14ac:dyDescent="0.2">
      <c r="A630" s="829" t="s">
        <v>231</v>
      </c>
      <c r="B630" s="822" t="s">
        <v>232</v>
      </c>
      <c r="C630" s="489">
        <v>1.06</v>
      </c>
      <c r="D630" s="489">
        <v>1.04</v>
      </c>
      <c r="E630" s="489">
        <v>1.03</v>
      </c>
      <c r="F630" s="587">
        <v>1.02</v>
      </c>
      <c r="G630" s="499">
        <v>1</v>
      </c>
      <c r="H630" s="489">
        <v>0.99</v>
      </c>
      <c r="I630" s="491">
        <v>0.98</v>
      </c>
      <c r="J630" s="489">
        <v>0.97</v>
      </c>
      <c r="K630" s="489">
        <v>0.96</v>
      </c>
      <c r="L630" s="958"/>
      <c r="M630" s="491">
        <v>0.94</v>
      </c>
      <c r="N630" s="489">
        <v>0.93</v>
      </c>
      <c r="O630" s="958"/>
      <c r="P630" s="587">
        <v>0.91</v>
      </c>
      <c r="Q630" s="583">
        <v>0.9</v>
      </c>
      <c r="R630" s="587">
        <v>0.88</v>
      </c>
      <c r="S630" s="587">
        <v>0.86</v>
      </c>
      <c r="T630" s="587">
        <v>0.84</v>
      </c>
      <c r="U630" s="587">
        <v>0.8</v>
      </c>
      <c r="V630" s="587">
        <v>0.75</v>
      </c>
      <c r="W630" s="587">
        <v>0.65</v>
      </c>
      <c r="X630" s="587">
        <v>0.6</v>
      </c>
      <c r="Y630" s="587">
        <v>0.56000000000000005</v>
      </c>
      <c r="Z630" s="587">
        <v>0.51</v>
      </c>
      <c r="AA630" s="587">
        <v>0.19500000000000001</v>
      </c>
      <c r="AB630" s="584">
        <f t="shared" si="225"/>
        <v>19.375</v>
      </c>
      <c r="AC630" s="1043">
        <f t="shared" si="226"/>
        <v>1.9230769230769162</v>
      </c>
      <c r="AD630" s="1043">
        <f t="shared" si="227"/>
        <v>0.97087378640776656</v>
      </c>
      <c r="AE630" s="1043">
        <f t="shared" si="228"/>
        <v>0.98039215686274161</v>
      </c>
      <c r="AF630" s="1043">
        <f t="shared" si="229"/>
        <v>2.0000000000000018</v>
      </c>
      <c r="AG630" s="1043">
        <f t="shared" si="230"/>
        <v>1.0101010101010166</v>
      </c>
      <c r="AH630" s="1043">
        <f t="shared" si="231"/>
        <v>1.0204081632652962</v>
      </c>
      <c r="AI630" s="1043">
        <f t="shared" si="232"/>
        <v>1.0309278350515427</v>
      </c>
      <c r="AJ630" s="1043">
        <f t="shared" si="233"/>
        <v>1.0416666666666741</v>
      </c>
      <c r="AK630" s="1043">
        <f t="shared" si="234"/>
        <v>2.1276595744680771</v>
      </c>
      <c r="AL630" s="1043">
        <f t="shared" si="235"/>
        <v>1.0752688172043001</v>
      </c>
      <c r="AM630" s="1043">
        <f t="shared" si="236"/>
        <v>2.19780219780219</v>
      </c>
      <c r="AN630" s="1043">
        <f t="shared" si="237"/>
        <v>1.1111111111111072</v>
      </c>
      <c r="AO630" s="1043">
        <f t="shared" si="238"/>
        <v>2.2727272727272707</v>
      </c>
      <c r="AP630" s="1043">
        <f t="shared" si="239"/>
        <v>2.3255813953488413</v>
      </c>
      <c r="AQ630" s="1043">
        <f t="shared" si="240"/>
        <v>2.3809523809523725</v>
      </c>
      <c r="AR630" s="1043">
        <f t="shared" si="241"/>
        <v>4.9999999999999822</v>
      </c>
      <c r="AS630" s="1043">
        <f t="shared" si="242"/>
        <v>6.6666666666666652</v>
      </c>
      <c r="AT630" s="1043">
        <f t="shared" si="243"/>
        <v>15.384615384615374</v>
      </c>
      <c r="AU630" s="1043">
        <f t="shared" si="244"/>
        <v>8.3333333333333481</v>
      </c>
      <c r="AV630" s="1043">
        <f t="shared" si="245"/>
        <v>7.1428571428571397</v>
      </c>
      <c r="AW630" s="1043">
        <f t="shared" si="246"/>
        <v>9.8039215686274606</v>
      </c>
      <c r="AX630" s="1043">
        <f t="shared" si="247"/>
        <v>161.53846153846155</v>
      </c>
      <c r="AY630" s="1043">
        <f t="shared" si="248"/>
        <v>10.788109314800346</v>
      </c>
      <c r="AZ630" s="1043">
        <f t="shared" si="249"/>
        <v>33.875652491386568</v>
      </c>
    </row>
    <row r="631" spans="1:52" x14ac:dyDescent="0.2">
      <c r="A631" s="829" t="s">
        <v>596</v>
      </c>
      <c r="B631" s="822" t="s">
        <v>597</v>
      </c>
      <c r="C631" s="489">
        <v>2.85</v>
      </c>
      <c r="D631" s="489">
        <v>2.65</v>
      </c>
      <c r="E631" s="489">
        <v>2.4500000000000002</v>
      </c>
      <c r="F631" s="587">
        <v>2.2200000000000002</v>
      </c>
      <c r="G631" s="587">
        <v>2.04</v>
      </c>
      <c r="H631" s="489">
        <v>1.88</v>
      </c>
      <c r="I631" s="489">
        <v>1.69</v>
      </c>
      <c r="J631" s="489">
        <v>1.52</v>
      </c>
      <c r="K631" s="489">
        <v>1.36</v>
      </c>
      <c r="L631" s="958"/>
      <c r="M631" s="489">
        <v>1.23</v>
      </c>
      <c r="N631" s="489">
        <v>1.125</v>
      </c>
      <c r="O631" s="958"/>
      <c r="P631" s="587">
        <v>1</v>
      </c>
      <c r="Q631" s="587">
        <v>0.75</v>
      </c>
      <c r="R631" s="587">
        <v>0.45</v>
      </c>
      <c r="S631" s="587">
        <v>0.4</v>
      </c>
      <c r="T631" s="587">
        <v>0.3</v>
      </c>
      <c r="U631" s="587">
        <v>0.25</v>
      </c>
      <c r="V631" s="583">
        <v>0</v>
      </c>
      <c r="W631" s="583">
        <v>0</v>
      </c>
      <c r="X631" s="583">
        <v>0</v>
      </c>
      <c r="Y631" s="583">
        <v>0.25</v>
      </c>
      <c r="Z631" s="583">
        <v>0.25</v>
      </c>
      <c r="AA631" s="587">
        <v>0.25</v>
      </c>
      <c r="AB631" s="584">
        <f t="shared" si="225"/>
        <v>24.914999999999999</v>
      </c>
      <c r="AC631" s="1043">
        <f t="shared" si="226"/>
        <v>7.547169811320753</v>
      </c>
      <c r="AD631" s="1043">
        <f t="shared" si="227"/>
        <v>8.1632653061224367</v>
      </c>
      <c r="AE631" s="1043">
        <f t="shared" si="228"/>
        <v>10.360360360360366</v>
      </c>
      <c r="AF631" s="1043">
        <f t="shared" si="229"/>
        <v>8.8235294117647189</v>
      </c>
      <c r="AG631" s="1043">
        <f t="shared" si="230"/>
        <v>8.5106382978723527</v>
      </c>
      <c r="AH631" s="1043">
        <f t="shared" si="231"/>
        <v>11.242603550295849</v>
      </c>
      <c r="AI631" s="1043">
        <f t="shared" si="232"/>
        <v>11.184210526315773</v>
      </c>
      <c r="AJ631" s="1043">
        <f t="shared" si="233"/>
        <v>11.764705882352944</v>
      </c>
      <c r="AK631" s="1043">
        <f t="shared" si="234"/>
        <v>10.569105691056912</v>
      </c>
      <c r="AL631" s="1043">
        <f t="shared" si="235"/>
        <v>9.3333333333333268</v>
      </c>
      <c r="AM631" s="1043">
        <f t="shared" si="236"/>
        <v>12.5</v>
      </c>
      <c r="AN631" s="1043">
        <f t="shared" si="237"/>
        <v>33.333333333333329</v>
      </c>
      <c r="AO631" s="1043">
        <f t="shared" si="238"/>
        <v>66.666666666666657</v>
      </c>
      <c r="AP631" s="1043">
        <f t="shared" si="239"/>
        <v>12.5</v>
      </c>
      <c r="AQ631" s="1043">
        <f t="shared" si="240"/>
        <v>33.33333333333335</v>
      </c>
      <c r="AR631" s="1043">
        <f t="shared" si="241"/>
        <v>19.999999999999996</v>
      </c>
      <c r="AS631" s="1043" t="str">
        <f t="shared" si="242"/>
        <v>n/a</v>
      </c>
      <c r="AT631" s="1043" t="str">
        <f t="shared" si="243"/>
        <v>n/a</v>
      </c>
      <c r="AU631" s="1043" t="str">
        <f t="shared" si="244"/>
        <v>n/a</v>
      </c>
      <c r="AV631" s="1043">
        <f t="shared" si="245"/>
        <v>-100</v>
      </c>
      <c r="AW631" s="1043">
        <f t="shared" si="246"/>
        <v>0</v>
      </c>
      <c r="AX631" s="1043">
        <f t="shared" si="247"/>
        <v>0</v>
      </c>
      <c r="AY631" s="1043">
        <f t="shared" si="248"/>
        <v>9.254329237059407</v>
      </c>
      <c r="AZ631" s="1043">
        <f t="shared" si="249"/>
        <v>30.4793979317487</v>
      </c>
    </row>
    <row r="632" spans="1:52" x14ac:dyDescent="0.2">
      <c r="A632" s="822" t="s">
        <v>1663</v>
      </c>
      <c r="B632" s="822" t="s">
        <v>1664</v>
      </c>
      <c r="C632" s="489">
        <v>1.66</v>
      </c>
      <c r="D632" s="489">
        <v>1.61</v>
      </c>
      <c r="E632" s="489">
        <v>1.57</v>
      </c>
      <c r="F632" s="587">
        <v>1.5</v>
      </c>
      <c r="G632" s="587">
        <v>1.3599999999999999</v>
      </c>
      <c r="H632" s="489">
        <v>1.26</v>
      </c>
      <c r="I632" s="489">
        <v>1.1100000000000001</v>
      </c>
      <c r="J632" s="489">
        <v>0.96</v>
      </c>
      <c r="K632" s="489">
        <v>0.77</v>
      </c>
      <c r="L632" s="958"/>
      <c r="M632" s="489">
        <v>0.63</v>
      </c>
      <c r="N632" s="489">
        <v>0.45</v>
      </c>
      <c r="O632" s="958"/>
      <c r="P632" s="587">
        <v>0.31</v>
      </c>
      <c r="Q632" s="583">
        <v>0.28000000000000003</v>
      </c>
      <c r="R632" s="583">
        <v>0.28000000000000003</v>
      </c>
      <c r="S632" s="587">
        <v>0.28000000000000003</v>
      </c>
      <c r="T632" s="587">
        <v>0.26</v>
      </c>
      <c r="U632" s="587">
        <v>0.14000000000000001</v>
      </c>
      <c r="V632" s="587">
        <v>0.105</v>
      </c>
      <c r="W632" s="587">
        <v>3.5000000000000003E-2</v>
      </c>
      <c r="X632" s="583">
        <v>0.02</v>
      </c>
      <c r="Y632" s="583">
        <v>0.02</v>
      </c>
      <c r="Z632" s="583">
        <v>0.02</v>
      </c>
      <c r="AA632" s="583">
        <v>0.02</v>
      </c>
      <c r="AB632" s="584">
        <f t="shared" si="225"/>
        <v>14.649999999999995</v>
      </c>
      <c r="AC632" s="1043">
        <f t="shared" si="226"/>
        <v>3.105590062111796</v>
      </c>
      <c r="AD632" s="1043">
        <f t="shared" si="227"/>
        <v>2.5477707006369421</v>
      </c>
      <c r="AE632" s="1043">
        <f t="shared" si="228"/>
        <v>4.6666666666666634</v>
      </c>
      <c r="AF632" s="1043">
        <f t="shared" si="229"/>
        <v>10.294117647058831</v>
      </c>
      <c r="AG632" s="1043">
        <f t="shared" si="230"/>
        <v>7.9365079365079305</v>
      </c>
      <c r="AH632" s="1043">
        <f t="shared" si="231"/>
        <v>13.513513513513509</v>
      </c>
      <c r="AI632" s="1043">
        <f t="shared" si="232"/>
        <v>15.625000000000021</v>
      </c>
      <c r="AJ632" s="1043">
        <f t="shared" si="233"/>
        <v>24.675324675324674</v>
      </c>
      <c r="AK632" s="1043">
        <f t="shared" si="234"/>
        <v>22.222222222222232</v>
      </c>
      <c r="AL632" s="1043">
        <f t="shared" si="235"/>
        <v>39.999999999999993</v>
      </c>
      <c r="AM632" s="1043">
        <f t="shared" si="236"/>
        <v>45.161290322580648</v>
      </c>
      <c r="AN632" s="1043">
        <f t="shared" si="237"/>
        <v>10.714285714285698</v>
      </c>
      <c r="AO632" s="1043">
        <f t="shared" si="238"/>
        <v>0</v>
      </c>
      <c r="AP632" s="1043">
        <f t="shared" si="239"/>
        <v>0</v>
      </c>
      <c r="AQ632" s="1043">
        <f t="shared" si="240"/>
        <v>7.6923076923077094</v>
      </c>
      <c r="AR632" s="1043">
        <f t="shared" si="241"/>
        <v>85.714285714285694</v>
      </c>
      <c r="AS632" s="1043">
        <f t="shared" si="242"/>
        <v>33.33333333333335</v>
      </c>
      <c r="AT632" s="1043">
        <f t="shared" si="243"/>
        <v>199.99999999999994</v>
      </c>
      <c r="AU632" s="1043">
        <f t="shared" si="244"/>
        <v>75.000000000000028</v>
      </c>
      <c r="AV632" s="1043">
        <f t="shared" si="245"/>
        <v>0</v>
      </c>
      <c r="AW632" s="1043">
        <f t="shared" si="246"/>
        <v>0</v>
      </c>
      <c r="AX632" s="1043">
        <f t="shared" si="247"/>
        <v>0</v>
      </c>
      <c r="AY632" s="1043">
        <f t="shared" si="248"/>
        <v>27.372828009128895</v>
      </c>
      <c r="AZ632" s="1043">
        <f t="shared" si="249"/>
        <v>45.328907498710301</v>
      </c>
    </row>
    <row r="633" spans="1:52" x14ac:dyDescent="0.2">
      <c r="A633" s="670" t="s">
        <v>4040</v>
      </c>
      <c r="B633" s="10" t="s">
        <v>3836</v>
      </c>
      <c r="C633" s="992">
        <v>1.19</v>
      </c>
      <c r="D633" s="992">
        <v>1.1299999999999999</v>
      </c>
      <c r="E633" s="992">
        <v>1.1200000000000001</v>
      </c>
      <c r="F633" s="587">
        <v>1.1100000000000001</v>
      </c>
      <c r="G633" s="10">
        <v>1.07</v>
      </c>
      <c r="H633" s="10">
        <v>1.04</v>
      </c>
      <c r="I633" s="10">
        <v>1.03</v>
      </c>
      <c r="J633" s="10">
        <v>1</v>
      </c>
      <c r="K633" s="10">
        <v>0.92</v>
      </c>
      <c r="L633" s="10"/>
      <c r="M633" s="10">
        <v>0.92</v>
      </c>
      <c r="N633" s="822">
        <v>0.78</v>
      </c>
      <c r="O633" s="822"/>
      <c r="P633" s="822">
        <v>0.53</v>
      </c>
      <c r="Q633" s="822">
        <v>0.45</v>
      </c>
      <c r="R633" s="822">
        <v>0.7</v>
      </c>
      <c r="S633" s="822">
        <v>0.66</v>
      </c>
      <c r="T633" s="822">
        <v>0.62</v>
      </c>
      <c r="U633" s="822">
        <v>0.6</v>
      </c>
      <c r="V633" s="822">
        <v>0.52</v>
      </c>
      <c r="W633" s="822">
        <v>0.52</v>
      </c>
      <c r="X633" s="822">
        <v>0.52</v>
      </c>
      <c r="Y633" s="822">
        <v>0.67</v>
      </c>
      <c r="Z633" s="822">
        <v>0.72</v>
      </c>
      <c r="AA633" s="822">
        <v>0</v>
      </c>
      <c r="AB633" s="584">
        <f t="shared" si="225"/>
        <v>17.819999999999997</v>
      </c>
      <c r="AC633" s="1043">
        <f t="shared" si="226"/>
        <v>5.3097345132743445</v>
      </c>
      <c r="AD633" s="1043">
        <f t="shared" si="227"/>
        <v>0.89285714285711748</v>
      </c>
      <c r="AE633" s="1043">
        <f t="shared" si="228"/>
        <v>0.9009009009008917</v>
      </c>
      <c r="AF633" s="1043">
        <f t="shared" si="229"/>
        <v>3.7383177570093462</v>
      </c>
      <c r="AG633" s="1043">
        <f t="shared" si="230"/>
        <v>2.8846153846153966</v>
      </c>
      <c r="AH633" s="1043">
        <f t="shared" si="231"/>
        <v>0.97087378640776656</v>
      </c>
      <c r="AI633" s="1043">
        <f t="shared" si="232"/>
        <v>3.0000000000000027</v>
      </c>
      <c r="AJ633" s="1043">
        <f t="shared" si="233"/>
        <v>8.6956521739130377</v>
      </c>
      <c r="AK633" s="1043">
        <f t="shared" si="234"/>
        <v>0</v>
      </c>
      <c r="AL633" s="1043">
        <f t="shared" si="235"/>
        <v>17.948717948717952</v>
      </c>
      <c r="AM633" s="1043">
        <f t="shared" si="236"/>
        <v>47.169811320754704</v>
      </c>
      <c r="AN633" s="1043">
        <f t="shared" si="237"/>
        <v>17.777777777777782</v>
      </c>
      <c r="AO633" s="1043">
        <f t="shared" si="238"/>
        <v>-35.714285714285708</v>
      </c>
      <c r="AP633" s="1043">
        <f t="shared" si="239"/>
        <v>6.0606060606060552</v>
      </c>
      <c r="AQ633" s="1043">
        <f t="shared" si="240"/>
        <v>6.4516129032258229</v>
      </c>
      <c r="AR633" s="1043">
        <f t="shared" si="241"/>
        <v>3.3333333333333437</v>
      </c>
      <c r="AS633" s="1043">
        <f t="shared" si="242"/>
        <v>15.384615384615374</v>
      </c>
      <c r="AT633" s="1043">
        <f t="shared" si="243"/>
        <v>0</v>
      </c>
      <c r="AU633" s="1043">
        <f t="shared" si="244"/>
        <v>0</v>
      </c>
      <c r="AV633" s="1043">
        <f t="shared" si="245"/>
        <v>-22.388059701492537</v>
      </c>
      <c r="AW633" s="1043">
        <f t="shared" si="246"/>
        <v>-6.9444444444444304</v>
      </c>
      <c r="AX633" s="1043" t="str">
        <f t="shared" si="247"/>
        <v>n/a</v>
      </c>
      <c r="AY633" s="1043">
        <f t="shared" si="248"/>
        <v>3.5939350727517261</v>
      </c>
      <c r="AZ633" s="1043">
        <f t="shared" si="249"/>
        <v>15.621652881280523</v>
      </c>
    </row>
    <row r="634" spans="1:52" x14ac:dyDescent="0.2">
      <c r="A634" s="839" t="s">
        <v>5270</v>
      </c>
      <c r="B634" s="822" t="s">
        <v>5262</v>
      </c>
      <c r="C634" s="489">
        <v>1</v>
      </c>
      <c r="D634" s="489">
        <v>0.85000000000000009</v>
      </c>
      <c r="E634" s="489">
        <v>0.7400000000000001</v>
      </c>
      <c r="F634" s="587">
        <v>0.66</v>
      </c>
      <c r="G634" s="499">
        <v>0.6</v>
      </c>
      <c r="H634" s="539">
        <v>0.6</v>
      </c>
      <c r="I634" s="539">
        <v>0.6</v>
      </c>
      <c r="J634" s="491">
        <v>0.6</v>
      </c>
      <c r="K634" s="489">
        <v>0.6</v>
      </c>
      <c r="M634" s="489">
        <v>0.39900000000000002</v>
      </c>
      <c r="N634" s="539">
        <v>0</v>
      </c>
      <c r="O634" s="1035"/>
      <c r="P634" s="539">
        <v>0</v>
      </c>
      <c r="Q634" s="539">
        <v>0</v>
      </c>
      <c r="R634" s="499">
        <v>0</v>
      </c>
      <c r="S634" s="499">
        <v>0</v>
      </c>
      <c r="T634" s="499">
        <v>0</v>
      </c>
      <c r="U634" s="499">
        <v>0</v>
      </c>
      <c r="V634" s="499">
        <v>0</v>
      </c>
      <c r="W634" s="499">
        <v>0</v>
      </c>
      <c r="X634" s="499">
        <v>0</v>
      </c>
      <c r="Y634" s="499">
        <v>0</v>
      </c>
      <c r="Z634" s="499">
        <v>0</v>
      </c>
      <c r="AA634" s="499">
        <v>0</v>
      </c>
      <c r="AB634" s="584">
        <f t="shared" si="225"/>
        <v>6.6489999999999991</v>
      </c>
      <c r="AC634" s="1043">
        <f t="shared" si="226"/>
        <v>17.647058823529392</v>
      </c>
      <c r="AD634" s="1043">
        <f t="shared" si="227"/>
        <v>14.864864864864868</v>
      </c>
      <c r="AE634" s="1043">
        <f t="shared" si="228"/>
        <v>12.121212121212132</v>
      </c>
      <c r="AF634" s="1043">
        <f t="shared" si="229"/>
        <v>10.000000000000009</v>
      </c>
      <c r="AG634" s="1043">
        <f t="shared" si="230"/>
        <v>0</v>
      </c>
      <c r="AH634" s="1043">
        <f t="shared" si="231"/>
        <v>0</v>
      </c>
      <c r="AI634" s="1043">
        <f t="shared" si="232"/>
        <v>0</v>
      </c>
      <c r="AJ634" s="1043">
        <f t="shared" si="233"/>
        <v>0</v>
      </c>
      <c r="AK634" s="1043">
        <f t="shared" si="234"/>
        <v>50.375939849624054</v>
      </c>
      <c r="AL634" s="1043" t="str">
        <f t="shared" si="235"/>
        <v>n/a</v>
      </c>
      <c r="AM634" s="1043" t="str">
        <f t="shared" si="236"/>
        <v>n/a</v>
      </c>
      <c r="AN634" s="1043" t="str">
        <f t="shared" si="237"/>
        <v>n/a</v>
      </c>
      <c r="AO634" s="1043" t="str">
        <f t="shared" si="238"/>
        <v>n/a</v>
      </c>
      <c r="AP634" s="1043" t="str">
        <f t="shared" si="239"/>
        <v>n/a</v>
      </c>
      <c r="AQ634" s="1043" t="str">
        <f t="shared" si="240"/>
        <v>n/a</v>
      </c>
      <c r="AR634" s="1043" t="str">
        <f t="shared" si="241"/>
        <v>n/a</v>
      </c>
      <c r="AS634" s="1043" t="str">
        <f t="shared" si="242"/>
        <v>n/a</v>
      </c>
      <c r="AT634" s="1043" t="str">
        <f t="shared" si="243"/>
        <v>n/a</v>
      </c>
      <c r="AU634" s="1043" t="str">
        <f t="shared" si="244"/>
        <v>n/a</v>
      </c>
      <c r="AV634" s="1043" t="str">
        <f t="shared" si="245"/>
        <v>n/a</v>
      </c>
      <c r="AW634" s="1043" t="str">
        <f t="shared" si="246"/>
        <v>n/a</v>
      </c>
      <c r="AX634" s="1043" t="str">
        <f t="shared" si="247"/>
        <v>n/a</v>
      </c>
      <c r="AY634" s="1043">
        <f t="shared" si="248"/>
        <v>11.667675073247828</v>
      </c>
      <c r="AZ634" s="1043">
        <f t="shared" si="249"/>
        <v>16.17030541246115</v>
      </c>
    </row>
    <row r="635" spans="1:52" x14ac:dyDescent="0.2">
      <c r="A635" s="822" t="s">
        <v>355</v>
      </c>
      <c r="B635" s="822" t="s">
        <v>356</v>
      </c>
      <c r="C635" s="489">
        <v>2.19</v>
      </c>
      <c r="D635" s="489">
        <v>2.1</v>
      </c>
      <c r="E635" s="489">
        <v>2.02</v>
      </c>
      <c r="F635" s="587">
        <v>1.94</v>
      </c>
      <c r="G635" s="587">
        <v>1.82</v>
      </c>
      <c r="H635" s="489">
        <v>1.77</v>
      </c>
      <c r="I635" s="489">
        <v>1.7</v>
      </c>
      <c r="J635" s="489">
        <v>1.62</v>
      </c>
      <c r="K635" s="489">
        <v>1.54</v>
      </c>
      <c r="L635" s="958"/>
      <c r="M635" s="489">
        <v>1.46</v>
      </c>
      <c r="N635" s="489">
        <v>1.4</v>
      </c>
      <c r="O635" s="958"/>
      <c r="P635" s="587">
        <v>1.3290899999999999</v>
      </c>
      <c r="Q635" s="583">
        <v>1.2363999999999999</v>
      </c>
      <c r="R635" s="587">
        <v>1.2</v>
      </c>
      <c r="S635" s="587">
        <v>1.1272</v>
      </c>
      <c r="T635" s="587">
        <v>1.0411999999999999</v>
      </c>
      <c r="U635" s="587">
        <v>0.96910000000000007</v>
      </c>
      <c r="V635" s="583">
        <v>0.90159999999999996</v>
      </c>
      <c r="W635" s="587">
        <v>0.84009999999999996</v>
      </c>
      <c r="X635" s="587">
        <v>0.79239999999999999</v>
      </c>
      <c r="Y635" s="587">
        <v>0.75159999999999993</v>
      </c>
      <c r="Z635" s="583">
        <v>0.73799999999999999</v>
      </c>
      <c r="AA635" s="587">
        <v>0.7034999999999999</v>
      </c>
      <c r="AB635" s="584">
        <f t="shared" si="225"/>
        <v>31.190189999999994</v>
      </c>
      <c r="AC635" s="1043">
        <f t="shared" si="226"/>
        <v>4.2857142857142705</v>
      </c>
      <c r="AD635" s="1043">
        <f t="shared" si="227"/>
        <v>3.9603960396039639</v>
      </c>
      <c r="AE635" s="1043">
        <f t="shared" si="228"/>
        <v>4.1237113402061931</v>
      </c>
      <c r="AF635" s="1043">
        <f t="shared" si="229"/>
        <v>6.5934065934065922</v>
      </c>
      <c r="AG635" s="1043">
        <f t="shared" si="230"/>
        <v>2.8248587570621542</v>
      </c>
      <c r="AH635" s="1043">
        <f t="shared" si="231"/>
        <v>4.117647058823537</v>
      </c>
      <c r="AI635" s="1043">
        <f t="shared" si="232"/>
        <v>4.9382716049382713</v>
      </c>
      <c r="AJ635" s="1043">
        <f t="shared" si="233"/>
        <v>5.1948051948051965</v>
      </c>
      <c r="AK635" s="1043">
        <f t="shared" si="234"/>
        <v>5.4794520547945202</v>
      </c>
      <c r="AL635" s="1043">
        <f t="shared" si="235"/>
        <v>4.2857142857142927</v>
      </c>
      <c r="AM635" s="1043">
        <f t="shared" si="236"/>
        <v>5.3352293674619578</v>
      </c>
      <c r="AN635" s="1043">
        <f t="shared" si="237"/>
        <v>7.4967648010352494</v>
      </c>
      <c r="AO635" s="1043">
        <f t="shared" si="238"/>
        <v>3.0333333333333323</v>
      </c>
      <c r="AP635" s="1043">
        <f t="shared" si="239"/>
        <v>6.4584811923349861</v>
      </c>
      <c r="AQ635" s="1043">
        <f t="shared" si="240"/>
        <v>8.2597003457549167</v>
      </c>
      <c r="AR635" s="1043">
        <f t="shared" si="241"/>
        <v>7.4398926839335244</v>
      </c>
      <c r="AS635" s="1043">
        <f t="shared" si="242"/>
        <v>7.4866903283052455</v>
      </c>
      <c r="AT635" s="1043">
        <f t="shared" si="243"/>
        <v>7.3205570765385142</v>
      </c>
      <c r="AU635" s="1043">
        <f t="shared" si="244"/>
        <v>6.0196870267541502</v>
      </c>
      <c r="AV635" s="1043">
        <f t="shared" si="245"/>
        <v>5.4284193720063989</v>
      </c>
      <c r="AW635" s="1043">
        <f t="shared" si="246"/>
        <v>1.8428184281842785</v>
      </c>
      <c r="AX635" s="1043">
        <f t="shared" si="247"/>
        <v>4.9040511727079128</v>
      </c>
      <c r="AY635" s="1043">
        <f t="shared" si="248"/>
        <v>5.3104364701554303</v>
      </c>
      <c r="AZ635" s="1043">
        <f t="shared" si="249"/>
        <v>1.700953158167827</v>
      </c>
    </row>
    <row r="636" spans="1:52" x14ac:dyDescent="0.2">
      <c r="A636" s="822" t="s">
        <v>353</v>
      </c>
      <c r="B636" s="822" t="s">
        <v>354</v>
      </c>
      <c r="C636" s="489">
        <v>0.94</v>
      </c>
      <c r="D636" s="489">
        <v>0.89</v>
      </c>
      <c r="E636" s="489">
        <v>0.88</v>
      </c>
      <c r="F636" s="587">
        <v>0.85</v>
      </c>
      <c r="G636" s="499">
        <v>0.84</v>
      </c>
      <c r="H636" s="489">
        <v>0.81</v>
      </c>
      <c r="I636" s="491">
        <v>0.8</v>
      </c>
      <c r="J636" s="489">
        <v>0.78</v>
      </c>
      <c r="K636" s="491">
        <v>0.72</v>
      </c>
      <c r="L636" s="958"/>
      <c r="M636" s="489">
        <v>0.69</v>
      </c>
      <c r="N636" s="491">
        <v>0.68</v>
      </c>
      <c r="O636" s="958"/>
      <c r="P636" s="587">
        <v>0.59</v>
      </c>
      <c r="Q636" s="587">
        <v>0.53</v>
      </c>
      <c r="R636" s="587">
        <v>0.52</v>
      </c>
      <c r="S636" s="587">
        <v>0.48</v>
      </c>
      <c r="T636" s="587">
        <v>0.46</v>
      </c>
      <c r="U636" s="587">
        <v>0.44</v>
      </c>
      <c r="V636" s="587">
        <v>0.43</v>
      </c>
      <c r="W636" s="587">
        <v>0.42</v>
      </c>
      <c r="X636" s="587">
        <v>0.41</v>
      </c>
      <c r="Y636" s="587">
        <v>0.4</v>
      </c>
      <c r="Z636" s="587">
        <v>0.39</v>
      </c>
      <c r="AA636" s="587">
        <v>0.38</v>
      </c>
      <c r="AB636" s="584">
        <f t="shared" si="225"/>
        <v>14.330000000000002</v>
      </c>
      <c r="AC636" s="1043">
        <f t="shared" si="226"/>
        <v>5.6179775280898792</v>
      </c>
      <c r="AD636" s="1043">
        <f t="shared" si="227"/>
        <v>1.1363636363636465</v>
      </c>
      <c r="AE636" s="1043">
        <f t="shared" si="228"/>
        <v>3.529411764705892</v>
      </c>
      <c r="AF636" s="1043">
        <f t="shared" si="229"/>
        <v>1.1904761904761862</v>
      </c>
      <c r="AG636" s="1043">
        <f t="shared" si="230"/>
        <v>3.7037037037036979</v>
      </c>
      <c r="AH636" s="1043">
        <f t="shared" si="231"/>
        <v>1.2499999999999956</v>
      </c>
      <c r="AI636" s="1043">
        <f t="shared" si="232"/>
        <v>2.5641025641025772</v>
      </c>
      <c r="AJ636" s="1043">
        <f t="shared" si="233"/>
        <v>8.3333333333333481</v>
      </c>
      <c r="AK636" s="1043">
        <f t="shared" si="234"/>
        <v>4.3478260869565188</v>
      </c>
      <c r="AL636" s="1043">
        <f t="shared" si="235"/>
        <v>1.4705882352941124</v>
      </c>
      <c r="AM636" s="1043">
        <f t="shared" si="236"/>
        <v>15.254237288135597</v>
      </c>
      <c r="AN636" s="1043">
        <f t="shared" si="237"/>
        <v>11.32075471698113</v>
      </c>
      <c r="AO636" s="1043">
        <f t="shared" si="238"/>
        <v>1.9230769230769162</v>
      </c>
      <c r="AP636" s="1043">
        <f t="shared" si="239"/>
        <v>8.3333333333333481</v>
      </c>
      <c r="AQ636" s="1043">
        <f t="shared" si="240"/>
        <v>4.3478260869565188</v>
      </c>
      <c r="AR636" s="1043">
        <f t="shared" si="241"/>
        <v>4.5454545454545414</v>
      </c>
      <c r="AS636" s="1043">
        <f t="shared" si="242"/>
        <v>2.3255813953488413</v>
      </c>
      <c r="AT636" s="1043">
        <f t="shared" si="243"/>
        <v>2.3809523809523725</v>
      </c>
      <c r="AU636" s="1043">
        <f t="shared" si="244"/>
        <v>2.4390243902439046</v>
      </c>
      <c r="AV636" s="1043">
        <f t="shared" si="245"/>
        <v>2.4999999999999911</v>
      </c>
      <c r="AW636" s="1043">
        <f t="shared" si="246"/>
        <v>2.5641025641025772</v>
      </c>
      <c r="AX636" s="1043">
        <f t="shared" si="247"/>
        <v>2.6315789473684292</v>
      </c>
      <c r="AY636" s="1043">
        <f t="shared" si="248"/>
        <v>4.2595320734081827</v>
      </c>
      <c r="AZ636" s="1043">
        <f t="shared" si="249"/>
        <v>3.5874601737569218</v>
      </c>
    </row>
    <row r="637" spans="1:52" x14ac:dyDescent="0.2">
      <c r="A637" s="838" t="s">
        <v>1669</v>
      </c>
      <c r="B637" s="822" t="s">
        <v>1670</v>
      </c>
      <c r="C637" s="489">
        <v>0.76</v>
      </c>
      <c r="D637" s="489">
        <v>0.72</v>
      </c>
      <c r="E637" s="489">
        <v>0.68</v>
      </c>
      <c r="F637" s="587">
        <v>0.6</v>
      </c>
      <c r="G637" s="587">
        <v>0.54</v>
      </c>
      <c r="H637" s="489">
        <v>0.5</v>
      </c>
      <c r="I637" s="489">
        <v>0.46</v>
      </c>
      <c r="J637" s="489">
        <v>0.42</v>
      </c>
      <c r="K637" s="489">
        <v>0.37</v>
      </c>
      <c r="L637" s="958"/>
      <c r="M637" s="489">
        <v>0.31534000000000001</v>
      </c>
      <c r="N637" s="491">
        <v>0.31068000000000001</v>
      </c>
      <c r="O637" s="958"/>
      <c r="P637" s="491">
        <v>0.31068000000000001</v>
      </c>
      <c r="Q637" s="491">
        <v>0.31068000000000001</v>
      </c>
      <c r="R637" s="491">
        <v>0.31068000000000001</v>
      </c>
      <c r="S637" s="491">
        <v>0.31068000000000001</v>
      </c>
      <c r="T637" s="587">
        <v>0.51456000000000002</v>
      </c>
      <c r="U637" s="587">
        <v>0.12254</v>
      </c>
      <c r="V637" s="587">
        <v>6.2839999999999993E-2</v>
      </c>
      <c r="W637" s="587">
        <v>3.1419999999999997E-2</v>
      </c>
      <c r="X637" s="583">
        <v>0</v>
      </c>
      <c r="Y637" s="583">
        <v>0</v>
      </c>
      <c r="Z637" s="583">
        <v>0</v>
      </c>
      <c r="AA637" s="583">
        <v>0</v>
      </c>
      <c r="AB637" s="584">
        <f t="shared" si="225"/>
        <v>7.6500999999999983</v>
      </c>
      <c r="AC637" s="1043">
        <f t="shared" si="226"/>
        <v>5.555555555555558</v>
      </c>
      <c r="AD637" s="1043">
        <f t="shared" si="227"/>
        <v>5.8823529411764497</v>
      </c>
      <c r="AE637" s="1043">
        <f t="shared" si="228"/>
        <v>13.333333333333353</v>
      </c>
      <c r="AF637" s="1043">
        <f t="shared" si="229"/>
        <v>11.111111111111093</v>
      </c>
      <c r="AG637" s="1043">
        <f t="shared" si="230"/>
        <v>8.0000000000000071</v>
      </c>
      <c r="AH637" s="1043">
        <f t="shared" si="231"/>
        <v>8.6956521739130377</v>
      </c>
      <c r="AI637" s="1043">
        <f t="shared" si="232"/>
        <v>9.5238095238095344</v>
      </c>
      <c r="AJ637" s="1043">
        <f t="shared" si="233"/>
        <v>13.513513513513509</v>
      </c>
      <c r="AK637" s="1043">
        <f t="shared" si="234"/>
        <v>17.333671592566759</v>
      </c>
      <c r="AL637" s="1043">
        <f t="shared" si="235"/>
        <v>1.4999356250804619</v>
      </c>
      <c r="AM637" s="1043">
        <f t="shared" si="236"/>
        <v>0</v>
      </c>
      <c r="AN637" s="1043">
        <f t="shared" si="237"/>
        <v>0</v>
      </c>
      <c r="AO637" s="1043">
        <f t="shared" si="238"/>
        <v>0</v>
      </c>
      <c r="AP637" s="1043">
        <f t="shared" si="239"/>
        <v>0</v>
      </c>
      <c r="AQ637" s="1043">
        <f t="shared" si="240"/>
        <v>-39.622201492537314</v>
      </c>
      <c r="AR637" s="1043">
        <f t="shared" si="241"/>
        <v>319.91186551330185</v>
      </c>
      <c r="AS637" s="1043">
        <f t="shared" si="242"/>
        <v>95.003182686187145</v>
      </c>
      <c r="AT637" s="1043">
        <f t="shared" si="243"/>
        <v>100</v>
      </c>
      <c r="AU637" s="1043" t="str">
        <f t="shared" si="244"/>
        <v>n/a</v>
      </c>
      <c r="AV637" s="1043" t="str">
        <f t="shared" si="245"/>
        <v>n/a</v>
      </c>
      <c r="AW637" s="1043" t="str">
        <f t="shared" si="246"/>
        <v>n/a</v>
      </c>
      <c r="AX637" s="1043" t="str">
        <f t="shared" si="247"/>
        <v>n/a</v>
      </c>
      <c r="AY637" s="1043">
        <f t="shared" si="248"/>
        <v>31.652321226500632</v>
      </c>
      <c r="AZ637" s="1043">
        <f t="shared" si="249"/>
        <v>78.959339702648862</v>
      </c>
    </row>
    <row r="638" spans="1:52" x14ac:dyDescent="0.2">
      <c r="A638" s="829" t="s">
        <v>797</v>
      </c>
      <c r="B638" s="822" t="s">
        <v>798</v>
      </c>
      <c r="C638" s="489">
        <v>11</v>
      </c>
      <c r="D638" s="489">
        <v>10</v>
      </c>
      <c r="E638" s="489">
        <v>1.75</v>
      </c>
      <c r="F638" s="587">
        <v>1.05</v>
      </c>
      <c r="G638" s="587">
        <v>0.35</v>
      </c>
      <c r="H638" s="489">
        <v>0.31</v>
      </c>
      <c r="I638" s="489">
        <v>0.28999999999999998</v>
      </c>
      <c r="J638" s="489">
        <v>0.27</v>
      </c>
      <c r="K638" s="489">
        <v>0.25</v>
      </c>
      <c r="L638" s="958" t="s">
        <v>89</v>
      </c>
      <c r="M638" s="489">
        <v>0.23</v>
      </c>
      <c r="N638" s="489">
        <v>0.21</v>
      </c>
      <c r="O638" s="958"/>
      <c r="P638" s="587">
        <v>0.2</v>
      </c>
      <c r="Q638" s="587">
        <v>0.19</v>
      </c>
      <c r="R638" s="587">
        <v>0.18</v>
      </c>
      <c r="S638" s="587">
        <v>0.16</v>
      </c>
      <c r="T638" s="587">
        <v>0.13</v>
      </c>
      <c r="U638" s="587">
        <v>0.11</v>
      </c>
      <c r="V638" s="587">
        <v>0.1</v>
      </c>
      <c r="W638" s="583">
        <v>0.08</v>
      </c>
      <c r="X638" s="583">
        <v>0.08</v>
      </c>
      <c r="Y638" s="583">
        <v>0.08</v>
      </c>
      <c r="Z638" s="583">
        <v>0.08</v>
      </c>
      <c r="AA638" s="583">
        <v>0.08</v>
      </c>
      <c r="AB638" s="584">
        <f t="shared" si="225"/>
        <v>27.179999999999993</v>
      </c>
      <c r="AC638" s="1043">
        <f t="shared" si="226"/>
        <v>10.000000000000009</v>
      </c>
      <c r="AD638" s="1043">
        <f t="shared" si="227"/>
        <v>471.42857142857144</v>
      </c>
      <c r="AE638" s="1043">
        <f t="shared" si="228"/>
        <v>66.666666666666657</v>
      </c>
      <c r="AF638" s="1043">
        <f t="shared" si="229"/>
        <v>200.00000000000006</v>
      </c>
      <c r="AG638" s="1043">
        <f t="shared" si="230"/>
        <v>12.903225806451601</v>
      </c>
      <c r="AH638" s="1043">
        <f t="shared" si="231"/>
        <v>6.8965517241379448</v>
      </c>
      <c r="AI638" s="1043">
        <f t="shared" si="232"/>
        <v>7.4074074074073959</v>
      </c>
      <c r="AJ638" s="1043">
        <f t="shared" si="233"/>
        <v>8.0000000000000071</v>
      </c>
      <c r="AK638" s="1043">
        <f t="shared" si="234"/>
        <v>8.6956521739130377</v>
      </c>
      <c r="AL638" s="1043">
        <f t="shared" si="235"/>
        <v>9.5238095238095344</v>
      </c>
      <c r="AM638" s="1043">
        <f t="shared" si="236"/>
        <v>4.9999999999999822</v>
      </c>
      <c r="AN638" s="1043">
        <f t="shared" si="237"/>
        <v>5.2631578947368363</v>
      </c>
      <c r="AO638" s="1043">
        <f t="shared" si="238"/>
        <v>5.555555555555558</v>
      </c>
      <c r="AP638" s="1043">
        <f t="shared" si="239"/>
        <v>12.5</v>
      </c>
      <c r="AQ638" s="1043">
        <f t="shared" si="240"/>
        <v>23.076923076923084</v>
      </c>
      <c r="AR638" s="1043">
        <f t="shared" si="241"/>
        <v>18.181818181818187</v>
      </c>
      <c r="AS638" s="1043">
        <f t="shared" si="242"/>
        <v>9.9999999999999858</v>
      </c>
      <c r="AT638" s="1043">
        <f t="shared" si="243"/>
        <v>25</v>
      </c>
      <c r="AU638" s="1043">
        <f t="shared" si="244"/>
        <v>0</v>
      </c>
      <c r="AV638" s="1043">
        <f t="shared" si="245"/>
        <v>0</v>
      </c>
      <c r="AW638" s="1043">
        <f t="shared" si="246"/>
        <v>0</v>
      </c>
      <c r="AX638" s="1043">
        <f t="shared" si="247"/>
        <v>0</v>
      </c>
      <c r="AY638" s="1043">
        <f t="shared" si="248"/>
        <v>41.18633361090869</v>
      </c>
      <c r="AZ638" s="1043">
        <f t="shared" si="249"/>
        <v>105.06179888986206</v>
      </c>
    </row>
    <row r="639" spans="1:52" x14ac:dyDescent="0.2">
      <c r="A639" s="822" t="s">
        <v>357</v>
      </c>
      <c r="B639" s="822" t="s">
        <v>358</v>
      </c>
      <c r="C639" s="489">
        <v>0.35475728155339803</v>
      </c>
      <c r="D639" s="489">
        <v>0.34442454519747379</v>
      </c>
      <c r="E639" s="489">
        <v>0.33439276232764442</v>
      </c>
      <c r="F639" s="587">
        <v>0.32465316730839261</v>
      </c>
      <c r="G639" s="587">
        <v>0.3151972498139734</v>
      </c>
      <c r="H639" s="489">
        <v>0.30601674739220719</v>
      </c>
      <c r="I639" s="489">
        <v>0.2808418080179943</v>
      </c>
      <c r="J639" s="489">
        <v>0.25077163146450798</v>
      </c>
      <c r="K639" s="489">
        <v>0.24346760336359999</v>
      </c>
      <c r="L639" s="958">
        <v>0</v>
      </c>
      <c r="M639" s="489">
        <v>0.23637631394524269</v>
      </c>
      <c r="N639" s="489">
        <v>0.23117480851160388</v>
      </c>
      <c r="O639" s="958">
        <v>0</v>
      </c>
      <c r="P639" s="587">
        <v>0.22444156166175133</v>
      </c>
      <c r="Q639" s="587">
        <v>0.21790442879781682</v>
      </c>
      <c r="R639" s="587">
        <v>0.21155769786195772</v>
      </c>
      <c r="S639" s="587">
        <v>0.20539582316694924</v>
      </c>
      <c r="T639" s="587">
        <v>0.19941342055043648</v>
      </c>
      <c r="U639" s="587">
        <v>0.19360526267032635</v>
      </c>
      <c r="V639" s="587">
        <v>0.18796627443720998</v>
      </c>
      <c r="W639" s="587">
        <v>0.18249152857981563</v>
      </c>
      <c r="X639" s="587">
        <v>0.17717624133962695</v>
      </c>
      <c r="Y639" s="587">
        <v>0.17201576829089976</v>
      </c>
      <c r="Z639" s="587">
        <v>0.16700560028242681</v>
      </c>
      <c r="AA639" s="587">
        <v>0.1621413594975015</v>
      </c>
      <c r="AB639" s="584">
        <f t="shared" si="225"/>
        <v>5.5231888860327549</v>
      </c>
      <c r="AC639" s="1043">
        <f t="shared" si="226"/>
        <v>3.0000000000000027</v>
      </c>
      <c r="AD639" s="1043">
        <f t="shared" si="227"/>
        <v>3.0000000000000027</v>
      </c>
      <c r="AE639" s="1043">
        <f t="shared" si="228"/>
        <v>3.0000000000000027</v>
      </c>
      <c r="AF639" s="1043">
        <f t="shared" si="229"/>
        <v>3.0000000000000027</v>
      </c>
      <c r="AG639" s="1043">
        <f t="shared" si="230"/>
        <v>3.0000000000000027</v>
      </c>
      <c r="AH639" s="1043">
        <f t="shared" si="231"/>
        <v>8.9640995946728363</v>
      </c>
      <c r="AI639" s="1043">
        <f t="shared" si="232"/>
        <v>11.991059904932744</v>
      </c>
      <c r="AJ639" s="1043">
        <f t="shared" si="233"/>
        <v>3.0000000000000027</v>
      </c>
      <c r="AK639" s="1043">
        <f t="shared" si="234"/>
        <v>3.0000000000000027</v>
      </c>
      <c r="AL639" s="1043">
        <f t="shared" si="235"/>
        <v>2.2500312500000286</v>
      </c>
      <c r="AM639" s="1043">
        <f t="shared" si="236"/>
        <v>3.0000000000000027</v>
      </c>
      <c r="AN639" s="1043">
        <f t="shared" si="237"/>
        <v>3.0000000000000027</v>
      </c>
      <c r="AO639" s="1043">
        <f t="shared" si="238"/>
        <v>3.0000000000001803</v>
      </c>
      <c r="AP639" s="1043">
        <f t="shared" si="239"/>
        <v>3.0000000000000027</v>
      </c>
      <c r="AQ639" s="1043">
        <f t="shared" si="240"/>
        <v>2.999999999999825</v>
      </c>
      <c r="AR639" s="1043">
        <f t="shared" si="241"/>
        <v>3.0000000000001803</v>
      </c>
      <c r="AS639" s="1043">
        <f t="shared" si="242"/>
        <v>3.0000000000000471</v>
      </c>
      <c r="AT639" s="1043">
        <f t="shared" si="243"/>
        <v>2.9999999999999361</v>
      </c>
      <c r="AU639" s="1043">
        <f t="shared" si="244"/>
        <v>2.9999999999999361</v>
      </c>
      <c r="AV639" s="1043">
        <f t="shared" si="245"/>
        <v>3.0000000000001137</v>
      </c>
      <c r="AW639" s="1043">
        <f t="shared" si="246"/>
        <v>3.0000000000000915</v>
      </c>
      <c r="AX639" s="1043">
        <f t="shared" si="247"/>
        <v>3.0000000000001581</v>
      </c>
      <c r="AY639" s="1043">
        <f t="shared" si="248"/>
        <v>3.6456904886184578</v>
      </c>
      <c r="AZ639" s="1043">
        <f t="shared" si="249"/>
        <v>2.2656854188314157</v>
      </c>
    </row>
    <row r="640" spans="1:52" x14ac:dyDescent="0.2">
      <c r="A640" s="822" t="s">
        <v>801</v>
      </c>
      <c r="B640" s="822" t="s">
        <v>802</v>
      </c>
      <c r="C640" s="489">
        <v>1.62</v>
      </c>
      <c r="D640" s="489">
        <v>1.52</v>
      </c>
      <c r="E640" s="489">
        <v>1.44</v>
      </c>
      <c r="F640" s="587">
        <v>1.385</v>
      </c>
      <c r="G640" s="587">
        <v>1.38</v>
      </c>
      <c r="H640" s="489">
        <v>1.36</v>
      </c>
      <c r="I640" s="489">
        <v>1.34</v>
      </c>
      <c r="J640" s="489">
        <v>1.32</v>
      </c>
      <c r="K640" s="489">
        <v>1.3</v>
      </c>
      <c r="L640" s="958"/>
      <c r="M640" s="489">
        <v>1.28</v>
      </c>
      <c r="N640" s="489">
        <v>1.24</v>
      </c>
      <c r="O640" s="958"/>
      <c r="P640" s="587">
        <v>1.1599999999999999</v>
      </c>
      <c r="Q640" s="587">
        <v>1.1200000000000001</v>
      </c>
      <c r="R640" s="587">
        <v>1.08</v>
      </c>
      <c r="S640" s="587">
        <v>0.98</v>
      </c>
      <c r="T640" s="587">
        <v>0.88</v>
      </c>
      <c r="U640" s="587">
        <v>0.79</v>
      </c>
      <c r="V640" s="587">
        <v>0.755</v>
      </c>
      <c r="W640" s="587">
        <v>0.72499999999999998</v>
      </c>
      <c r="X640" s="587">
        <v>0.70499999999999996</v>
      </c>
      <c r="Y640" s="583">
        <v>0.7</v>
      </c>
      <c r="Z640" s="587">
        <v>0.68500000000000005</v>
      </c>
      <c r="AA640" s="587">
        <v>0.65749999999999997</v>
      </c>
      <c r="AB640" s="584">
        <f t="shared" si="225"/>
        <v>25.422499999999996</v>
      </c>
      <c r="AC640" s="1043">
        <f t="shared" si="226"/>
        <v>6.578947368421062</v>
      </c>
      <c r="AD640" s="1043">
        <f t="shared" si="227"/>
        <v>5.555555555555558</v>
      </c>
      <c r="AE640" s="1043">
        <f t="shared" si="228"/>
        <v>3.971119133573997</v>
      </c>
      <c r="AF640" s="1043">
        <f t="shared" si="229"/>
        <v>0.36231884057971175</v>
      </c>
      <c r="AG640" s="1043">
        <f t="shared" si="230"/>
        <v>1.4705882352941124</v>
      </c>
      <c r="AH640" s="1043">
        <f t="shared" si="231"/>
        <v>1.4925373134328401</v>
      </c>
      <c r="AI640" s="1043">
        <f t="shared" si="232"/>
        <v>1.5151515151515138</v>
      </c>
      <c r="AJ640" s="1043">
        <f t="shared" si="233"/>
        <v>1.538461538461533</v>
      </c>
      <c r="AK640" s="1043">
        <f t="shared" si="234"/>
        <v>1.5625</v>
      </c>
      <c r="AL640" s="1043">
        <f t="shared" si="235"/>
        <v>3.2258064516129004</v>
      </c>
      <c r="AM640" s="1043">
        <f t="shared" si="236"/>
        <v>6.8965517241379448</v>
      </c>
      <c r="AN640" s="1043">
        <f t="shared" si="237"/>
        <v>3.5714285714285587</v>
      </c>
      <c r="AO640" s="1043">
        <f t="shared" si="238"/>
        <v>3.7037037037036979</v>
      </c>
      <c r="AP640" s="1043">
        <f t="shared" si="239"/>
        <v>10.204081632653072</v>
      </c>
      <c r="AQ640" s="1043">
        <f t="shared" si="240"/>
        <v>11.363636363636353</v>
      </c>
      <c r="AR640" s="1043">
        <f t="shared" si="241"/>
        <v>11.392405063291132</v>
      </c>
      <c r="AS640" s="1043">
        <f t="shared" si="242"/>
        <v>4.635761589403975</v>
      </c>
      <c r="AT640" s="1043">
        <f t="shared" si="243"/>
        <v>4.1379310344827669</v>
      </c>
      <c r="AU640" s="1043">
        <f t="shared" si="244"/>
        <v>2.8368794326241176</v>
      </c>
      <c r="AV640" s="1043">
        <f t="shared" si="245"/>
        <v>0.71428571428571175</v>
      </c>
      <c r="AW640" s="1043">
        <f t="shared" si="246"/>
        <v>2.1897810218977964</v>
      </c>
      <c r="AX640" s="1043">
        <f t="shared" si="247"/>
        <v>4.1825095057034245</v>
      </c>
      <c r="AY640" s="1043">
        <f t="shared" si="248"/>
        <v>4.2319064231514441</v>
      </c>
      <c r="AZ640" s="1043">
        <f t="shared" si="249"/>
        <v>3.2695267853477334</v>
      </c>
    </row>
    <row r="641" spans="1:52" x14ac:dyDescent="0.2">
      <c r="A641" s="838" t="s">
        <v>1677</v>
      </c>
      <c r="B641" s="822" t="s">
        <v>1678</v>
      </c>
      <c r="C641" s="489">
        <v>0.84</v>
      </c>
      <c r="D641" s="489">
        <v>0.76</v>
      </c>
      <c r="E641" s="489">
        <v>0.64</v>
      </c>
      <c r="F641" s="587">
        <v>0.52</v>
      </c>
      <c r="G641" s="587">
        <v>0.48</v>
      </c>
      <c r="H641" s="491">
        <v>0.44</v>
      </c>
      <c r="I641" s="489">
        <v>0.42</v>
      </c>
      <c r="J641" s="489">
        <v>0.35</v>
      </c>
      <c r="K641" s="489">
        <v>0.25</v>
      </c>
      <c r="L641" s="958"/>
      <c r="M641" s="489">
        <v>0.2</v>
      </c>
      <c r="N641" s="489">
        <v>0.17</v>
      </c>
      <c r="O641" s="958"/>
      <c r="P641" s="583">
        <v>0.16</v>
      </c>
      <c r="Q641" s="587">
        <v>0.16</v>
      </c>
      <c r="R641" s="587">
        <v>0.15</v>
      </c>
      <c r="S641" s="587">
        <v>0.125</v>
      </c>
      <c r="T641" s="587">
        <v>0.10668</v>
      </c>
      <c r="U641" s="587">
        <v>8.3339999999999997E-2</v>
      </c>
      <c r="V641" s="583">
        <v>0.08</v>
      </c>
      <c r="W641" s="583">
        <v>0.08</v>
      </c>
      <c r="X641" s="583">
        <v>0.12</v>
      </c>
      <c r="Y641" s="583">
        <v>0.24</v>
      </c>
      <c r="Z641" s="587">
        <v>0.24</v>
      </c>
      <c r="AA641" s="587">
        <v>0.23000999999999999</v>
      </c>
      <c r="AB641" s="584">
        <f t="shared" si="225"/>
        <v>6.8450300000000013</v>
      </c>
      <c r="AC641" s="1043">
        <f t="shared" si="226"/>
        <v>10.526315789473673</v>
      </c>
      <c r="AD641" s="1043">
        <f t="shared" si="227"/>
        <v>18.75</v>
      </c>
      <c r="AE641" s="1043">
        <f t="shared" si="228"/>
        <v>23.076923076923084</v>
      </c>
      <c r="AF641" s="1043">
        <f t="shared" si="229"/>
        <v>8.3333333333333481</v>
      </c>
      <c r="AG641" s="1043">
        <f t="shared" si="230"/>
        <v>9.0909090909090828</v>
      </c>
      <c r="AH641" s="1043">
        <f t="shared" si="231"/>
        <v>4.7619047619047672</v>
      </c>
      <c r="AI641" s="1043">
        <f t="shared" si="232"/>
        <v>19.999999999999996</v>
      </c>
      <c r="AJ641" s="1043">
        <f t="shared" si="233"/>
        <v>39.999999999999993</v>
      </c>
      <c r="AK641" s="1043">
        <f t="shared" si="234"/>
        <v>25</v>
      </c>
      <c r="AL641" s="1043">
        <f t="shared" si="235"/>
        <v>17.647058823529417</v>
      </c>
      <c r="AM641" s="1043">
        <f t="shared" si="236"/>
        <v>6.25</v>
      </c>
      <c r="AN641" s="1043">
        <f t="shared" si="237"/>
        <v>0</v>
      </c>
      <c r="AO641" s="1043">
        <f t="shared" si="238"/>
        <v>6.6666666666666652</v>
      </c>
      <c r="AP641" s="1043">
        <f t="shared" si="239"/>
        <v>19.999999999999996</v>
      </c>
      <c r="AQ641" s="1043">
        <f t="shared" si="240"/>
        <v>17.172853393325838</v>
      </c>
      <c r="AR641" s="1043">
        <f t="shared" si="241"/>
        <v>28.005759539236852</v>
      </c>
      <c r="AS641" s="1043">
        <f t="shared" si="242"/>
        <v>4.1749999999999954</v>
      </c>
      <c r="AT641" s="1043">
        <f t="shared" si="243"/>
        <v>0</v>
      </c>
      <c r="AU641" s="1043">
        <f t="shared" si="244"/>
        <v>-33.333333333333329</v>
      </c>
      <c r="AV641" s="1043">
        <f t="shared" si="245"/>
        <v>-50</v>
      </c>
      <c r="AW641" s="1043">
        <f t="shared" si="246"/>
        <v>0</v>
      </c>
      <c r="AX641" s="1043">
        <f t="shared" si="247"/>
        <v>4.343289422199037</v>
      </c>
      <c r="AY641" s="1043">
        <f t="shared" si="248"/>
        <v>8.2030309347349295</v>
      </c>
      <c r="AZ641" s="1043">
        <f t="shared" si="249"/>
        <v>19.316736191172083</v>
      </c>
    </row>
    <row r="642" spans="1:52" x14ac:dyDescent="0.2">
      <c r="A642" s="829" t="s">
        <v>1658</v>
      </c>
      <c r="B642" s="822" t="s">
        <v>1659</v>
      </c>
      <c r="C642" s="489">
        <v>1.21</v>
      </c>
      <c r="D642" s="489">
        <v>1.1000000000000001</v>
      </c>
      <c r="E642" s="489">
        <v>0.99</v>
      </c>
      <c r="F642" s="587">
        <v>0.9</v>
      </c>
      <c r="G642" s="587">
        <v>0.82000000000000006</v>
      </c>
      <c r="H642" s="489">
        <v>0.76</v>
      </c>
      <c r="I642" s="489">
        <v>0.64</v>
      </c>
      <c r="J642" s="489">
        <v>0.54</v>
      </c>
      <c r="K642" s="489">
        <v>0.5</v>
      </c>
      <c r="L642" s="958"/>
      <c r="M642" s="489">
        <v>0.44</v>
      </c>
      <c r="N642" s="489">
        <v>0.3</v>
      </c>
      <c r="O642" s="958"/>
      <c r="P642" s="583">
        <v>0</v>
      </c>
      <c r="Q642" s="583">
        <v>0</v>
      </c>
      <c r="R642" s="583">
        <v>0</v>
      </c>
      <c r="S642" s="583">
        <v>0</v>
      </c>
      <c r="T642" s="583">
        <v>0</v>
      </c>
      <c r="U642" s="583">
        <v>0</v>
      </c>
      <c r="V642" s="583">
        <v>0</v>
      </c>
      <c r="W642" s="583">
        <v>0</v>
      </c>
      <c r="X642" s="583">
        <v>0</v>
      </c>
      <c r="Y642" s="583">
        <v>0</v>
      </c>
      <c r="Z642" s="583">
        <v>0</v>
      </c>
      <c r="AA642" s="583">
        <v>0</v>
      </c>
      <c r="AB642" s="584">
        <f t="shared" si="225"/>
        <v>8.2000000000000011</v>
      </c>
      <c r="AC642" s="1043">
        <f t="shared" si="226"/>
        <v>9.9999999999999858</v>
      </c>
      <c r="AD642" s="1043">
        <f t="shared" si="227"/>
        <v>11.111111111111116</v>
      </c>
      <c r="AE642" s="1043">
        <f t="shared" si="228"/>
        <v>9.9999999999999858</v>
      </c>
      <c r="AF642" s="1043">
        <f t="shared" si="229"/>
        <v>9.7560975609755971</v>
      </c>
      <c r="AG642" s="1043">
        <f t="shared" si="230"/>
        <v>7.8947368421052655</v>
      </c>
      <c r="AH642" s="1043">
        <f t="shared" si="231"/>
        <v>18.75</v>
      </c>
      <c r="AI642" s="1043">
        <f t="shared" si="232"/>
        <v>18.518518518518512</v>
      </c>
      <c r="AJ642" s="1043">
        <f t="shared" si="233"/>
        <v>8.0000000000000071</v>
      </c>
      <c r="AK642" s="1043">
        <f t="shared" si="234"/>
        <v>13.636363636363647</v>
      </c>
      <c r="AL642" s="1043">
        <f t="shared" si="235"/>
        <v>46.666666666666679</v>
      </c>
      <c r="AM642" s="1043" t="str">
        <f t="shared" si="236"/>
        <v>n/a</v>
      </c>
      <c r="AN642" s="1043" t="str">
        <f t="shared" si="237"/>
        <v>n/a</v>
      </c>
      <c r="AO642" s="1043" t="str">
        <f t="shared" si="238"/>
        <v>n/a</v>
      </c>
      <c r="AP642" s="1043" t="str">
        <f t="shared" si="239"/>
        <v>n/a</v>
      </c>
      <c r="AQ642" s="1043" t="str">
        <f t="shared" si="240"/>
        <v>n/a</v>
      </c>
      <c r="AR642" s="1043" t="str">
        <f t="shared" si="241"/>
        <v>n/a</v>
      </c>
      <c r="AS642" s="1043" t="str">
        <f t="shared" si="242"/>
        <v>n/a</v>
      </c>
      <c r="AT642" s="1043" t="str">
        <f t="shared" si="243"/>
        <v>n/a</v>
      </c>
      <c r="AU642" s="1043" t="str">
        <f t="shared" si="244"/>
        <v>n/a</v>
      </c>
      <c r="AV642" s="1043" t="str">
        <f t="shared" si="245"/>
        <v>n/a</v>
      </c>
      <c r="AW642" s="1043" t="str">
        <f t="shared" si="246"/>
        <v>n/a</v>
      </c>
      <c r="AX642" s="1043" t="str">
        <f t="shared" si="247"/>
        <v>n/a</v>
      </c>
      <c r="AY642" s="1043">
        <f t="shared" si="248"/>
        <v>15.43334943357408</v>
      </c>
      <c r="AZ642" s="1043">
        <f t="shared" si="249"/>
        <v>11.649075172077652</v>
      </c>
    </row>
    <row r="643" spans="1:52" x14ac:dyDescent="0.2">
      <c r="A643" s="829" t="s">
        <v>346</v>
      </c>
      <c r="B643" s="822" t="s">
        <v>347</v>
      </c>
      <c r="C643" s="489">
        <v>4.32</v>
      </c>
      <c r="D643" s="489">
        <v>3.6</v>
      </c>
      <c r="E643" s="489">
        <v>3.04</v>
      </c>
      <c r="F643" s="587">
        <v>2.8</v>
      </c>
      <c r="G643" s="587">
        <v>2.2799999999999998</v>
      </c>
      <c r="H643" s="489">
        <v>2.16</v>
      </c>
      <c r="I643" s="489">
        <v>2.08</v>
      </c>
      <c r="J643" s="489">
        <v>1.76</v>
      </c>
      <c r="K643" s="489">
        <v>1.52</v>
      </c>
      <c r="L643" s="958"/>
      <c r="M643" s="489">
        <v>1.36</v>
      </c>
      <c r="N643" s="489">
        <v>1.24</v>
      </c>
      <c r="O643" s="958"/>
      <c r="P643" s="587">
        <v>1.08</v>
      </c>
      <c r="Q643" s="587">
        <v>1</v>
      </c>
      <c r="R643" s="587">
        <v>0.96</v>
      </c>
      <c r="S643" s="587">
        <v>0.68</v>
      </c>
      <c r="T643" s="587">
        <v>0.56000000000000005</v>
      </c>
      <c r="U643" s="587">
        <v>0.46</v>
      </c>
      <c r="V643" s="587">
        <v>0.38</v>
      </c>
      <c r="W643" s="587">
        <v>0.34</v>
      </c>
      <c r="X643" s="587">
        <v>0.32</v>
      </c>
      <c r="Y643" s="587">
        <v>0.3</v>
      </c>
      <c r="Z643" s="587">
        <v>0.26</v>
      </c>
      <c r="AA643" s="587">
        <v>0.2</v>
      </c>
      <c r="AB643" s="584">
        <f t="shared" si="225"/>
        <v>32.700000000000003</v>
      </c>
      <c r="AC643" s="1043">
        <f t="shared" si="226"/>
        <v>19.999999999999996</v>
      </c>
      <c r="AD643" s="1043">
        <f t="shared" si="227"/>
        <v>18.421052631578938</v>
      </c>
      <c r="AE643" s="1043">
        <f t="shared" si="228"/>
        <v>8.5714285714285854</v>
      </c>
      <c r="AF643" s="1043">
        <f t="shared" si="229"/>
        <v>22.807017543859654</v>
      </c>
      <c r="AG643" s="1043">
        <f t="shared" si="230"/>
        <v>5.5555555555555358</v>
      </c>
      <c r="AH643" s="1043">
        <f t="shared" si="231"/>
        <v>3.8461538461538547</v>
      </c>
      <c r="AI643" s="1043">
        <f t="shared" si="232"/>
        <v>18.181818181818187</v>
      </c>
      <c r="AJ643" s="1043">
        <f t="shared" si="233"/>
        <v>15.789473684210531</v>
      </c>
      <c r="AK643" s="1043">
        <f t="shared" si="234"/>
        <v>11.764705882352944</v>
      </c>
      <c r="AL643" s="1043">
        <f t="shared" si="235"/>
        <v>9.6774193548387224</v>
      </c>
      <c r="AM643" s="1043">
        <f t="shared" si="236"/>
        <v>14.814814814814813</v>
      </c>
      <c r="AN643" s="1043">
        <f t="shared" si="237"/>
        <v>8.0000000000000071</v>
      </c>
      <c r="AO643" s="1043">
        <f t="shared" si="238"/>
        <v>4.1666666666666741</v>
      </c>
      <c r="AP643" s="1043">
        <f t="shared" si="239"/>
        <v>41.176470588235283</v>
      </c>
      <c r="AQ643" s="1043">
        <f t="shared" si="240"/>
        <v>21.42857142857142</v>
      </c>
      <c r="AR643" s="1043">
        <f t="shared" si="241"/>
        <v>21.739130434782616</v>
      </c>
      <c r="AS643" s="1043">
        <f t="shared" si="242"/>
        <v>21.052631578947366</v>
      </c>
      <c r="AT643" s="1043">
        <f t="shared" si="243"/>
        <v>11.764705882352944</v>
      </c>
      <c r="AU643" s="1043">
        <f t="shared" si="244"/>
        <v>6.25</v>
      </c>
      <c r="AV643" s="1043">
        <f t="shared" si="245"/>
        <v>6.6666666666666652</v>
      </c>
      <c r="AW643" s="1043">
        <f t="shared" si="246"/>
        <v>15.384615384615374</v>
      </c>
      <c r="AX643" s="1043">
        <f t="shared" si="247"/>
        <v>30.000000000000004</v>
      </c>
      <c r="AY643" s="1043">
        <f t="shared" si="248"/>
        <v>15.320859031702277</v>
      </c>
      <c r="AZ643" s="1043">
        <f t="shared" si="249"/>
        <v>9.1455598484574878</v>
      </c>
    </row>
    <row r="644" spans="1:52" x14ac:dyDescent="0.2">
      <c r="A644" s="839" t="s">
        <v>4594</v>
      </c>
      <c r="B644" s="822" t="s">
        <v>4587</v>
      </c>
      <c r="C644" s="489">
        <v>2.36</v>
      </c>
      <c r="D644" s="489">
        <v>2.13</v>
      </c>
      <c r="E644" s="489">
        <v>2.08</v>
      </c>
      <c r="F644" s="587">
        <v>2.0099999999999998</v>
      </c>
      <c r="G644" s="587">
        <v>1.8</v>
      </c>
      <c r="H644" s="489">
        <v>0.9</v>
      </c>
      <c r="I644" s="539">
        <v>0</v>
      </c>
      <c r="J644" s="539">
        <v>0</v>
      </c>
      <c r="K644" s="539">
        <v>0</v>
      </c>
      <c r="L644" s="1035"/>
      <c r="M644" s="539">
        <v>0</v>
      </c>
      <c r="N644" s="539">
        <v>0</v>
      </c>
      <c r="O644" s="1035"/>
      <c r="P644" s="539">
        <v>0</v>
      </c>
      <c r="Q644" s="539">
        <v>0</v>
      </c>
      <c r="R644" s="499">
        <v>0</v>
      </c>
      <c r="S644" s="499">
        <v>0</v>
      </c>
      <c r="T644" s="499">
        <v>0</v>
      </c>
      <c r="U644" s="499">
        <v>0</v>
      </c>
      <c r="V644" s="499">
        <v>0</v>
      </c>
      <c r="W644" s="499">
        <v>0</v>
      </c>
      <c r="X644" s="499">
        <v>0</v>
      </c>
      <c r="Y644" s="499">
        <v>0</v>
      </c>
      <c r="Z644" s="499">
        <v>0</v>
      </c>
      <c r="AA644" s="499">
        <v>0</v>
      </c>
      <c r="AB644" s="584">
        <f t="shared" si="225"/>
        <v>11.280000000000001</v>
      </c>
      <c r="AC644" s="1043">
        <f t="shared" si="226"/>
        <v>10.7981220657277</v>
      </c>
      <c r="AD644" s="1043">
        <f t="shared" si="227"/>
        <v>2.4038461538461453</v>
      </c>
      <c r="AE644" s="1043">
        <f t="shared" si="228"/>
        <v>3.4825870646766344</v>
      </c>
      <c r="AF644" s="1043">
        <f t="shared" si="229"/>
        <v>11.666666666666647</v>
      </c>
      <c r="AG644" s="1043">
        <f t="shared" si="230"/>
        <v>100</v>
      </c>
      <c r="AH644" s="1043" t="str">
        <f t="shared" si="231"/>
        <v>n/a</v>
      </c>
      <c r="AI644" s="1043" t="str">
        <f t="shared" si="232"/>
        <v>n/a</v>
      </c>
      <c r="AJ644" s="1043" t="str">
        <f t="shared" si="233"/>
        <v>n/a</v>
      </c>
      <c r="AK644" s="1043" t="str">
        <f t="shared" si="234"/>
        <v>n/a</v>
      </c>
      <c r="AL644" s="1043" t="str">
        <f t="shared" si="235"/>
        <v>n/a</v>
      </c>
      <c r="AM644" s="1043" t="str">
        <f t="shared" si="236"/>
        <v>n/a</v>
      </c>
      <c r="AN644" s="1043" t="str">
        <f t="shared" si="237"/>
        <v>n/a</v>
      </c>
      <c r="AO644" s="1043" t="str">
        <f t="shared" si="238"/>
        <v>n/a</v>
      </c>
      <c r="AP644" s="1043" t="str">
        <f t="shared" si="239"/>
        <v>n/a</v>
      </c>
      <c r="AQ644" s="1043" t="str">
        <f t="shared" si="240"/>
        <v>n/a</v>
      </c>
      <c r="AR644" s="1043" t="str">
        <f t="shared" si="241"/>
        <v>n/a</v>
      </c>
      <c r="AS644" s="1043" t="str">
        <f t="shared" si="242"/>
        <v>n/a</v>
      </c>
      <c r="AT644" s="1043" t="str">
        <f t="shared" si="243"/>
        <v>n/a</v>
      </c>
      <c r="AU644" s="1043" t="str">
        <f t="shared" si="244"/>
        <v>n/a</v>
      </c>
      <c r="AV644" s="1043" t="str">
        <f t="shared" si="245"/>
        <v>n/a</v>
      </c>
      <c r="AW644" s="1043" t="str">
        <f t="shared" si="246"/>
        <v>n/a</v>
      </c>
      <c r="AX644" s="1043" t="str">
        <f t="shared" si="247"/>
        <v>n/a</v>
      </c>
      <c r="AY644" s="1043">
        <f t="shared" si="248"/>
        <v>25.670244390183427</v>
      </c>
      <c r="AZ644" s="1043">
        <f t="shared" si="249"/>
        <v>41.760657936008272</v>
      </c>
    </row>
    <row r="645" spans="1:52" x14ac:dyDescent="0.2">
      <c r="A645" s="829" t="s">
        <v>1679</v>
      </c>
      <c r="B645" s="822" t="s">
        <v>1680</v>
      </c>
      <c r="C645" s="489">
        <v>1.2</v>
      </c>
      <c r="D645" s="489">
        <v>1.1200000000000001</v>
      </c>
      <c r="E645" s="489">
        <v>1</v>
      </c>
      <c r="F645" s="587">
        <v>0.88</v>
      </c>
      <c r="G645" s="587">
        <v>0.8</v>
      </c>
      <c r="H645" s="489">
        <v>0.72</v>
      </c>
      <c r="I645" s="489">
        <v>0.6</v>
      </c>
      <c r="J645" s="489">
        <v>0.4</v>
      </c>
      <c r="K645" s="489">
        <v>0.1</v>
      </c>
      <c r="L645" s="958"/>
      <c r="M645" s="491">
        <v>0</v>
      </c>
      <c r="N645" s="491">
        <v>0</v>
      </c>
      <c r="O645" s="958"/>
      <c r="P645" s="583">
        <v>0</v>
      </c>
      <c r="Q645" s="583">
        <v>0</v>
      </c>
      <c r="R645" s="583">
        <v>0</v>
      </c>
      <c r="S645" s="583">
        <v>0</v>
      </c>
      <c r="T645" s="583">
        <v>0</v>
      </c>
      <c r="U645" s="583">
        <v>0</v>
      </c>
      <c r="V645" s="583">
        <v>0</v>
      </c>
      <c r="W645" s="583">
        <v>0</v>
      </c>
      <c r="X645" s="583">
        <v>0</v>
      </c>
      <c r="Y645" s="583">
        <v>0</v>
      </c>
      <c r="Z645" s="583">
        <v>0</v>
      </c>
      <c r="AA645" s="583">
        <v>0</v>
      </c>
      <c r="AB645" s="584">
        <f t="shared" si="225"/>
        <v>6.8199999999999994</v>
      </c>
      <c r="AC645" s="1043">
        <f t="shared" si="226"/>
        <v>7.1428571428571397</v>
      </c>
      <c r="AD645" s="1043">
        <f t="shared" si="227"/>
        <v>12.000000000000011</v>
      </c>
      <c r="AE645" s="1043">
        <f t="shared" si="228"/>
        <v>13.636363636363647</v>
      </c>
      <c r="AF645" s="1043">
        <f t="shared" si="229"/>
        <v>9.9999999999999858</v>
      </c>
      <c r="AG645" s="1043">
        <f t="shared" si="230"/>
        <v>11.111111111111116</v>
      </c>
      <c r="AH645" s="1043">
        <f t="shared" si="231"/>
        <v>19.999999999999996</v>
      </c>
      <c r="AI645" s="1043">
        <f t="shared" si="232"/>
        <v>49.999999999999979</v>
      </c>
      <c r="AJ645" s="1043">
        <f t="shared" si="233"/>
        <v>300</v>
      </c>
      <c r="AK645" s="1043" t="str">
        <f t="shared" si="234"/>
        <v>n/a</v>
      </c>
      <c r="AL645" s="1043" t="str">
        <f t="shared" si="235"/>
        <v>n/a</v>
      </c>
      <c r="AM645" s="1043" t="str">
        <f t="shared" si="236"/>
        <v>n/a</v>
      </c>
      <c r="AN645" s="1043" t="str">
        <f t="shared" si="237"/>
        <v>n/a</v>
      </c>
      <c r="AO645" s="1043" t="str">
        <f t="shared" si="238"/>
        <v>n/a</v>
      </c>
      <c r="AP645" s="1043" t="str">
        <f t="shared" si="239"/>
        <v>n/a</v>
      </c>
      <c r="AQ645" s="1043" t="str">
        <f t="shared" si="240"/>
        <v>n/a</v>
      </c>
      <c r="AR645" s="1043" t="str">
        <f t="shared" si="241"/>
        <v>n/a</v>
      </c>
      <c r="AS645" s="1043" t="str">
        <f t="shared" si="242"/>
        <v>n/a</v>
      </c>
      <c r="AT645" s="1043" t="str">
        <f t="shared" si="243"/>
        <v>n/a</v>
      </c>
      <c r="AU645" s="1043" t="str">
        <f t="shared" si="244"/>
        <v>n/a</v>
      </c>
      <c r="AV645" s="1043" t="str">
        <f t="shared" si="245"/>
        <v>n/a</v>
      </c>
      <c r="AW645" s="1043" t="str">
        <f t="shared" si="246"/>
        <v>n/a</v>
      </c>
      <c r="AX645" s="1043" t="str">
        <f t="shared" si="247"/>
        <v>n/a</v>
      </c>
      <c r="AY645" s="1043">
        <f t="shared" si="248"/>
        <v>52.986291486291485</v>
      </c>
      <c r="AZ645" s="1043">
        <f t="shared" si="249"/>
        <v>100.7429904883482</v>
      </c>
    </row>
    <row r="646" spans="1:52" x14ac:dyDescent="0.2">
      <c r="A646" s="829" t="s">
        <v>812</v>
      </c>
      <c r="B646" s="822" t="s">
        <v>813</v>
      </c>
      <c r="C646" s="489">
        <v>3.49</v>
      </c>
      <c r="D646" s="489">
        <v>3.37</v>
      </c>
      <c r="E646" s="489">
        <v>3.23</v>
      </c>
      <c r="F646" s="587">
        <v>3.03</v>
      </c>
      <c r="G646" s="587">
        <v>2.83</v>
      </c>
      <c r="H646" s="489">
        <v>2.62</v>
      </c>
      <c r="I646" s="489">
        <v>2.38</v>
      </c>
      <c r="J646" s="489">
        <v>2.15</v>
      </c>
      <c r="K646" s="489">
        <v>1.96</v>
      </c>
      <c r="L646" s="958"/>
      <c r="M646" s="489">
        <v>1.79</v>
      </c>
      <c r="N646" s="489">
        <v>1.59</v>
      </c>
      <c r="O646" s="958"/>
      <c r="P646" s="587">
        <v>1.41</v>
      </c>
      <c r="Q646" s="587">
        <v>1.23</v>
      </c>
      <c r="R646" s="587">
        <v>1.19</v>
      </c>
      <c r="S646" s="587">
        <v>1.1299999999999999</v>
      </c>
      <c r="T646" s="587">
        <v>1.01</v>
      </c>
      <c r="U646" s="587">
        <v>0.91</v>
      </c>
      <c r="V646" s="583">
        <v>0.87</v>
      </c>
      <c r="W646" s="583">
        <v>1.1599999999999999</v>
      </c>
      <c r="X646" s="587">
        <v>1.1599999999999999</v>
      </c>
      <c r="Y646" s="587">
        <v>1.1200000000000001</v>
      </c>
      <c r="Z646" s="587">
        <v>1.08</v>
      </c>
      <c r="AA646" s="587">
        <v>1.04</v>
      </c>
      <c r="AB646" s="584">
        <f t="shared" si="225"/>
        <v>41.749999999999979</v>
      </c>
      <c r="AC646" s="1043">
        <f t="shared" si="226"/>
        <v>3.5608308605341366</v>
      </c>
      <c r="AD646" s="1043">
        <f t="shared" si="227"/>
        <v>4.334365325077405</v>
      </c>
      <c r="AE646" s="1043">
        <f t="shared" si="228"/>
        <v>6.6006600660066139</v>
      </c>
      <c r="AF646" s="1043">
        <f t="shared" si="229"/>
        <v>7.0671378091872628</v>
      </c>
      <c r="AG646" s="1043">
        <f t="shared" si="230"/>
        <v>8.0152671755725269</v>
      </c>
      <c r="AH646" s="1043">
        <f t="shared" si="231"/>
        <v>10.084033613445387</v>
      </c>
      <c r="AI646" s="1043">
        <f t="shared" si="232"/>
        <v>10.697674418604652</v>
      </c>
      <c r="AJ646" s="1043">
        <f t="shared" si="233"/>
        <v>9.6938775510204032</v>
      </c>
      <c r="AK646" s="1043">
        <f t="shared" si="234"/>
        <v>9.4972067039106101</v>
      </c>
      <c r="AL646" s="1043">
        <f t="shared" si="235"/>
        <v>12.578616352201255</v>
      </c>
      <c r="AM646" s="1043">
        <f t="shared" si="236"/>
        <v>12.765957446808528</v>
      </c>
      <c r="AN646" s="1043">
        <f t="shared" si="237"/>
        <v>14.634146341463406</v>
      </c>
      <c r="AO646" s="1043">
        <f t="shared" si="238"/>
        <v>3.3613445378151363</v>
      </c>
      <c r="AP646" s="1043">
        <f t="shared" si="239"/>
        <v>5.3097345132743445</v>
      </c>
      <c r="AQ646" s="1043">
        <f t="shared" si="240"/>
        <v>11.88118811881187</v>
      </c>
      <c r="AR646" s="1043">
        <f t="shared" si="241"/>
        <v>10.989010989010994</v>
      </c>
      <c r="AS646" s="1043">
        <f t="shared" si="242"/>
        <v>4.5977011494252817</v>
      </c>
      <c r="AT646" s="1043">
        <f t="shared" si="243"/>
        <v>-25</v>
      </c>
      <c r="AU646" s="1043">
        <f t="shared" si="244"/>
        <v>0</v>
      </c>
      <c r="AV646" s="1043">
        <f t="shared" si="245"/>
        <v>3.5714285714285587</v>
      </c>
      <c r="AW646" s="1043">
        <f t="shared" si="246"/>
        <v>3.7037037037036979</v>
      </c>
      <c r="AX646" s="1043">
        <f t="shared" si="247"/>
        <v>3.8461538461538547</v>
      </c>
      <c r="AY646" s="1043">
        <f t="shared" si="248"/>
        <v>5.9904563224298162</v>
      </c>
      <c r="AZ646" s="1043">
        <f t="shared" si="249"/>
        <v>7.9408656152244852</v>
      </c>
    </row>
    <row r="647" spans="1:52" x14ac:dyDescent="0.2">
      <c r="A647" s="829" t="s">
        <v>1665</v>
      </c>
      <c r="B647" s="822" t="s">
        <v>1666</v>
      </c>
      <c r="C647" s="489">
        <v>0.84</v>
      </c>
      <c r="D647" s="489">
        <v>0.8</v>
      </c>
      <c r="E647" s="489">
        <v>0.6</v>
      </c>
      <c r="F647" s="587">
        <v>0.52</v>
      </c>
      <c r="G647" s="587">
        <v>0.44</v>
      </c>
      <c r="H647" s="489">
        <v>0.34</v>
      </c>
      <c r="I647" s="489">
        <v>0.26</v>
      </c>
      <c r="J647" s="489">
        <v>0.18</v>
      </c>
      <c r="K647" s="489">
        <v>0.12</v>
      </c>
      <c r="L647" s="958"/>
      <c r="M647" s="491">
        <v>0</v>
      </c>
      <c r="N647" s="491">
        <v>0</v>
      </c>
      <c r="O647" s="958"/>
      <c r="P647" s="583">
        <v>0.01</v>
      </c>
      <c r="Q647" s="583">
        <v>0.31</v>
      </c>
      <c r="R647" s="587">
        <v>0.44</v>
      </c>
      <c r="S647" s="587">
        <v>0.38</v>
      </c>
      <c r="T647" s="587">
        <v>0.34</v>
      </c>
      <c r="U647" s="587">
        <v>0.31</v>
      </c>
      <c r="V647" s="587">
        <v>0.28999999999999998</v>
      </c>
      <c r="W647" s="587">
        <v>0.26</v>
      </c>
      <c r="X647" s="587">
        <v>0.23</v>
      </c>
      <c r="Y647" s="587">
        <v>0.21</v>
      </c>
      <c r="Z647" s="587">
        <v>0.185</v>
      </c>
      <c r="AA647" s="587">
        <v>0.14499999999999999</v>
      </c>
      <c r="AB647" s="584">
        <f t="shared" ref="AB647:AB710" si="250">SUM(C647:AA647)</f>
        <v>7.2099999999999982</v>
      </c>
      <c r="AC647" s="1043">
        <f t="shared" ref="AC647:AC710" si="251">IF(ISERROR((C647/D647-1)*100),"n/a",(C647/D647-1)*100)</f>
        <v>4.9999999999999822</v>
      </c>
      <c r="AD647" s="1043">
        <f t="shared" ref="AD647:AD710" si="252">IF(ISERROR((D647/E647-1)*100),"n/a",(D647/E647-1)*100)</f>
        <v>33.33333333333335</v>
      </c>
      <c r="AE647" s="1043">
        <f t="shared" ref="AE647:AE710" si="253">IF(ISERROR((E647/F647-1)*100),"n/a",(E647/F647-1)*100)</f>
        <v>15.384615384615374</v>
      </c>
      <c r="AF647" s="1043">
        <f t="shared" ref="AF647:AF710" si="254">IF(ISERROR((F647/G647-1)*100),"n/a",(F647/G647-1)*100)</f>
        <v>18.181818181818187</v>
      </c>
      <c r="AG647" s="1043">
        <f t="shared" ref="AG647:AG710" si="255">IF(ISERROR((G647/H647-1)*100),"n/a",(G647/H647-1)*100)</f>
        <v>29.411764705882337</v>
      </c>
      <c r="AH647" s="1043">
        <f t="shared" ref="AH647:AH710" si="256">IF(ISERROR((H647/I647-1)*100),"n/a",(H647/I647-1)*100)</f>
        <v>30.76923076923077</v>
      </c>
      <c r="AI647" s="1043">
        <f t="shared" ref="AI647:AI710" si="257">IF(ISERROR((I647/J647-1)*100),"n/a",(I647/J647-1)*100)</f>
        <v>44.444444444444464</v>
      </c>
      <c r="AJ647" s="1043">
        <f t="shared" ref="AJ647:AJ710" si="258">IF(ISERROR((J647/K647-1)*100),"n/a",(J647/K647-1)*100)</f>
        <v>50</v>
      </c>
      <c r="AK647" s="1043" t="str">
        <f t="shared" ref="AK647:AK710" si="259">IF(ISERROR((K647/M647-1)*100),"n/a",(K647/M647-1)*100)</f>
        <v>n/a</v>
      </c>
      <c r="AL647" s="1043" t="str">
        <f t="shared" ref="AL647:AL710" si="260">IF(ISERROR((M647/N647-1)*100),"n/a",(M647/N647-1)*100)</f>
        <v>n/a</v>
      </c>
      <c r="AM647" s="1043">
        <f t="shared" ref="AM647:AM710" si="261">IF(ISERROR((N647/P647-1)*100),"n/a",(N647/P647-1)*100)</f>
        <v>-100</v>
      </c>
      <c r="AN647" s="1043">
        <f t="shared" ref="AN647:AN710" si="262">IF(ISERROR((P647/Q647-1)*100),"n/a",(P647/Q647-1)*100)</f>
        <v>-96.774193548387103</v>
      </c>
      <c r="AO647" s="1043">
        <f t="shared" ref="AO647:AO710" si="263">IF(ISERROR((Q647/R647-1)*100),"n/a",(Q647/R647-1)*100)</f>
        <v>-29.54545454545454</v>
      </c>
      <c r="AP647" s="1043">
        <f t="shared" ref="AP647:AP710" si="264">IF(ISERROR((R647/S647-1)*100),"n/a",(R647/S647-1)*100)</f>
        <v>15.789473684210531</v>
      </c>
      <c r="AQ647" s="1043">
        <f t="shared" ref="AQ647:AQ710" si="265">IF(ISERROR((S647/T647-1)*100),"n/a",(S647/T647-1)*100)</f>
        <v>11.764705882352944</v>
      </c>
      <c r="AR647" s="1043">
        <f t="shared" ref="AR647:AR710" si="266">IF(ISERROR((T647/U647-1)*100),"n/a",(T647/U647-1)*100)</f>
        <v>9.6774193548387224</v>
      </c>
      <c r="AS647" s="1043">
        <f t="shared" ref="AS647:AS710" si="267">IF(ISERROR((U647/V647-1)*100),"n/a",(U647/V647-1)*100)</f>
        <v>6.8965517241379448</v>
      </c>
      <c r="AT647" s="1043">
        <f t="shared" ref="AT647:AT710" si="268">IF(ISERROR((V647/W647-1)*100),"n/a",(V647/W647-1)*100)</f>
        <v>11.538461538461519</v>
      </c>
      <c r="AU647" s="1043">
        <f t="shared" ref="AU647:AU710" si="269">IF(ISERROR((W647/X647-1)*100),"n/a",(W647/X647-1)*100)</f>
        <v>13.043478260869556</v>
      </c>
      <c r="AV647" s="1043">
        <f t="shared" ref="AV647:AV710" si="270">IF(ISERROR((X647/Y647-1)*100),"n/a",(X647/Y647-1)*100)</f>
        <v>9.5238095238095344</v>
      </c>
      <c r="AW647" s="1043">
        <f t="shared" ref="AW647:AW710" si="271">IF(ISERROR((Y647/Z647-1)*100),"n/a",(Y647/Z647-1)*100)</f>
        <v>13.513513513513509</v>
      </c>
      <c r="AX647" s="1043">
        <f t="shared" ref="AX647:AX710" si="272">IF(ISERROR((Z647/AA647-1)*100),"n/a",(Z647/AA647-1)*100)</f>
        <v>27.586206896551737</v>
      </c>
      <c r="AY647" s="1043">
        <f t="shared" ref="AY647:AY710" si="273">AVERAGE(AC647:AX647)</f>
        <v>5.9769589552114395</v>
      </c>
      <c r="AZ647" s="1043">
        <f t="shared" ref="AZ647:AZ710" si="274">STDEV(AC647:AX647)</f>
        <v>39.323687555513807</v>
      </c>
    </row>
    <row r="648" spans="1:52" x14ac:dyDescent="0.2">
      <c r="A648" s="822" t="s">
        <v>1671</v>
      </c>
      <c r="B648" s="822" t="s">
        <v>1672</v>
      </c>
      <c r="C648" s="489">
        <v>2.08</v>
      </c>
      <c r="D648" s="489">
        <v>1.5</v>
      </c>
      <c r="E648" s="489">
        <v>1.36</v>
      </c>
      <c r="F648" s="587">
        <v>1.2</v>
      </c>
      <c r="G648" s="587">
        <v>1.05</v>
      </c>
      <c r="H648" s="489">
        <v>0.92</v>
      </c>
      <c r="I648" s="489">
        <v>0.76</v>
      </c>
      <c r="J648" s="489">
        <v>0.61</v>
      </c>
      <c r="K648" s="489">
        <v>0.49</v>
      </c>
      <c r="L648" s="958"/>
      <c r="M648" s="489">
        <v>0.36</v>
      </c>
      <c r="N648" s="489">
        <v>0.215</v>
      </c>
      <c r="O648" s="958"/>
      <c r="P648" s="587">
        <v>0.14000000000000001</v>
      </c>
      <c r="Q648" s="583">
        <v>0</v>
      </c>
      <c r="R648" s="583">
        <v>0</v>
      </c>
      <c r="S648" s="583">
        <v>0</v>
      </c>
      <c r="T648" s="583">
        <v>0</v>
      </c>
      <c r="U648" s="583">
        <v>0</v>
      </c>
      <c r="V648" s="583">
        <v>0</v>
      </c>
      <c r="W648" s="583">
        <v>0</v>
      </c>
      <c r="X648" s="583">
        <v>0</v>
      </c>
      <c r="Y648" s="583">
        <v>0</v>
      </c>
      <c r="Z648" s="583">
        <v>0</v>
      </c>
      <c r="AA648" s="583">
        <v>0</v>
      </c>
      <c r="AB648" s="584">
        <f t="shared" si="250"/>
        <v>10.685</v>
      </c>
      <c r="AC648" s="1043">
        <f t="shared" si="251"/>
        <v>38.666666666666671</v>
      </c>
      <c r="AD648" s="1043">
        <f t="shared" si="252"/>
        <v>10.294117647058808</v>
      </c>
      <c r="AE648" s="1043">
        <f t="shared" si="253"/>
        <v>13.333333333333353</v>
      </c>
      <c r="AF648" s="1043">
        <f t="shared" si="254"/>
        <v>14.285714285714279</v>
      </c>
      <c r="AG648" s="1043">
        <f t="shared" si="255"/>
        <v>14.130434782608692</v>
      </c>
      <c r="AH648" s="1043">
        <f t="shared" si="256"/>
        <v>21.052631578947366</v>
      </c>
      <c r="AI648" s="1043">
        <f t="shared" si="257"/>
        <v>24.590163934426236</v>
      </c>
      <c r="AJ648" s="1043">
        <f t="shared" si="258"/>
        <v>24.489795918367353</v>
      </c>
      <c r="AK648" s="1043">
        <f t="shared" si="259"/>
        <v>36.111111111111114</v>
      </c>
      <c r="AL648" s="1043">
        <f t="shared" si="260"/>
        <v>67.441860465116264</v>
      </c>
      <c r="AM648" s="1043">
        <f t="shared" si="261"/>
        <v>53.571428571428555</v>
      </c>
      <c r="AN648" s="1043" t="str">
        <f t="shared" si="262"/>
        <v>n/a</v>
      </c>
      <c r="AO648" s="1043" t="str">
        <f t="shared" si="263"/>
        <v>n/a</v>
      </c>
      <c r="AP648" s="1043" t="str">
        <f t="shared" si="264"/>
        <v>n/a</v>
      </c>
      <c r="AQ648" s="1043" t="str">
        <f t="shared" si="265"/>
        <v>n/a</v>
      </c>
      <c r="AR648" s="1043" t="str">
        <f t="shared" si="266"/>
        <v>n/a</v>
      </c>
      <c r="AS648" s="1043" t="str">
        <f t="shared" si="267"/>
        <v>n/a</v>
      </c>
      <c r="AT648" s="1043" t="str">
        <f t="shared" si="268"/>
        <v>n/a</v>
      </c>
      <c r="AU648" s="1043" t="str">
        <f t="shared" si="269"/>
        <v>n/a</v>
      </c>
      <c r="AV648" s="1043" t="str">
        <f t="shared" si="270"/>
        <v>n/a</v>
      </c>
      <c r="AW648" s="1043" t="str">
        <f t="shared" si="271"/>
        <v>n/a</v>
      </c>
      <c r="AX648" s="1043" t="str">
        <f t="shared" si="272"/>
        <v>n/a</v>
      </c>
      <c r="AY648" s="1043">
        <f t="shared" si="273"/>
        <v>28.906114390434428</v>
      </c>
      <c r="AZ648" s="1043">
        <f t="shared" si="274"/>
        <v>18.334025844970171</v>
      </c>
    </row>
    <row r="649" spans="1:52" x14ac:dyDescent="0.2">
      <c r="A649" s="829" t="s">
        <v>1685</v>
      </c>
      <c r="B649" s="822" t="s">
        <v>1686</v>
      </c>
      <c r="C649" s="489">
        <v>1.7949999999999999</v>
      </c>
      <c r="D649" s="489">
        <v>1.7050000000000001</v>
      </c>
      <c r="E649" s="489">
        <v>1.5449999999999999</v>
      </c>
      <c r="F649" s="587">
        <v>1.2749999999999999</v>
      </c>
      <c r="G649" s="587">
        <v>0.97499999999999998</v>
      </c>
      <c r="H649" s="489">
        <v>0.6</v>
      </c>
      <c r="I649" s="489">
        <v>0.45</v>
      </c>
      <c r="J649" s="489">
        <v>0.32500000000000001</v>
      </c>
      <c r="K649" s="489">
        <v>0.22500000000000001</v>
      </c>
      <c r="L649" s="958"/>
      <c r="M649" s="489">
        <v>0.17</v>
      </c>
      <c r="N649" s="491">
        <v>0.16</v>
      </c>
      <c r="O649" s="958"/>
      <c r="P649" s="583">
        <v>0.16</v>
      </c>
      <c r="Q649" s="583">
        <v>0.16</v>
      </c>
      <c r="R649" s="583">
        <v>0.16</v>
      </c>
      <c r="S649" s="583">
        <v>0.16</v>
      </c>
      <c r="T649" s="583">
        <v>0.16</v>
      </c>
      <c r="U649" s="583">
        <v>0.16</v>
      </c>
      <c r="V649" s="583">
        <v>0.16</v>
      </c>
      <c r="W649" s="583">
        <v>0.16</v>
      </c>
      <c r="X649" s="583">
        <v>0.16</v>
      </c>
      <c r="Y649" s="583">
        <v>0.16</v>
      </c>
      <c r="Z649" s="587">
        <v>0.16</v>
      </c>
      <c r="AA649" s="587">
        <v>0.13</v>
      </c>
      <c r="AB649" s="584">
        <f t="shared" si="250"/>
        <v>11.115</v>
      </c>
      <c r="AC649" s="1043">
        <f t="shared" si="251"/>
        <v>5.2785923753665642</v>
      </c>
      <c r="AD649" s="1043">
        <f t="shared" si="252"/>
        <v>10.355987055016191</v>
      </c>
      <c r="AE649" s="1043">
        <f t="shared" si="253"/>
        <v>21.176470588235308</v>
      </c>
      <c r="AF649" s="1043">
        <f t="shared" si="254"/>
        <v>30.76923076923077</v>
      </c>
      <c r="AG649" s="1043">
        <f t="shared" si="255"/>
        <v>62.5</v>
      </c>
      <c r="AH649" s="1043">
        <f t="shared" si="256"/>
        <v>33.333333333333329</v>
      </c>
      <c r="AI649" s="1043">
        <f t="shared" si="257"/>
        <v>38.46153846153846</v>
      </c>
      <c r="AJ649" s="1043">
        <f t="shared" si="258"/>
        <v>44.444444444444443</v>
      </c>
      <c r="AK649" s="1043">
        <f t="shared" si="259"/>
        <v>32.352941176470587</v>
      </c>
      <c r="AL649" s="1043">
        <f t="shared" si="260"/>
        <v>6.25</v>
      </c>
      <c r="AM649" s="1043">
        <f t="shared" si="261"/>
        <v>0</v>
      </c>
      <c r="AN649" s="1043">
        <f t="shared" si="262"/>
        <v>0</v>
      </c>
      <c r="AO649" s="1043">
        <f t="shared" si="263"/>
        <v>0</v>
      </c>
      <c r="AP649" s="1043">
        <f t="shared" si="264"/>
        <v>0</v>
      </c>
      <c r="AQ649" s="1043">
        <f t="shared" si="265"/>
        <v>0</v>
      </c>
      <c r="AR649" s="1043">
        <f t="shared" si="266"/>
        <v>0</v>
      </c>
      <c r="AS649" s="1043">
        <f t="shared" si="267"/>
        <v>0</v>
      </c>
      <c r="AT649" s="1043">
        <f t="shared" si="268"/>
        <v>0</v>
      </c>
      <c r="AU649" s="1043">
        <f t="shared" si="269"/>
        <v>0</v>
      </c>
      <c r="AV649" s="1043">
        <f t="shared" si="270"/>
        <v>0</v>
      </c>
      <c r="AW649" s="1043">
        <f t="shared" si="271"/>
        <v>0</v>
      </c>
      <c r="AX649" s="1043">
        <f t="shared" si="272"/>
        <v>23.076923076923084</v>
      </c>
      <c r="AY649" s="1043">
        <f t="shared" si="273"/>
        <v>13.999975512752671</v>
      </c>
      <c r="AZ649" s="1043">
        <f t="shared" si="274"/>
        <v>18.655514866433172</v>
      </c>
    </row>
    <row r="650" spans="1:52" x14ac:dyDescent="0.2">
      <c r="A650" s="822" t="s">
        <v>1667</v>
      </c>
      <c r="B650" s="822" t="s">
        <v>1668</v>
      </c>
      <c r="C650" s="489">
        <v>1.05</v>
      </c>
      <c r="D650" s="489">
        <v>1</v>
      </c>
      <c r="E650" s="489">
        <v>0.9</v>
      </c>
      <c r="F650" s="587">
        <v>0.8</v>
      </c>
      <c r="G650" s="587">
        <v>0.70000000000000007</v>
      </c>
      <c r="H650" s="489">
        <v>0.6</v>
      </c>
      <c r="I650" s="489">
        <v>0.5</v>
      </c>
      <c r="J650" s="489">
        <v>0.4</v>
      </c>
      <c r="K650" s="489">
        <v>0.28000000000000003</v>
      </c>
      <c r="L650" s="958"/>
      <c r="M650" s="489">
        <v>0.22</v>
      </c>
      <c r="N650" s="489">
        <v>0.2</v>
      </c>
      <c r="O650" s="958"/>
      <c r="P650" s="587">
        <v>0.18</v>
      </c>
      <c r="Q650" s="583">
        <v>0.15</v>
      </c>
      <c r="R650" s="587">
        <v>0.15</v>
      </c>
      <c r="S650" s="587">
        <v>0.12</v>
      </c>
      <c r="T650" s="587">
        <v>0.09</v>
      </c>
      <c r="U650" s="587">
        <v>0.06</v>
      </c>
      <c r="V650" s="583">
        <v>0.03</v>
      </c>
      <c r="W650" s="583">
        <v>0.03</v>
      </c>
      <c r="X650" s="583">
        <v>0.03</v>
      </c>
      <c r="Y650" s="583">
        <v>0.03</v>
      </c>
      <c r="Z650" s="583">
        <v>0.03</v>
      </c>
      <c r="AA650" s="583">
        <v>0.03</v>
      </c>
      <c r="AB650" s="584">
        <f t="shared" si="250"/>
        <v>7.5800000000000018</v>
      </c>
      <c r="AC650" s="1043">
        <f t="shared" si="251"/>
        <v>5.0000000000000044</v>
      </c>
      <c r="AD650" s="1043">
        <f t="shared" si="252"/>
        <v>11.111111111111116</v>
      </c>
      <c r="AE650" s="1043">
        <f t="shared" si="253"/>
        <v>12.5</v>
      </c>
      <c r="AF650" s="1043">
        <f t="shared" si="254"/>
        <v>14.285714285714279</v>
      </c>
      <c r="AG650" s="1043">
        <f t="shared" si="255"/>
        <v>16.666666666666675</v>
      </c>
      <c r="AH650" s="1043">
        <f t="shared" si="256"/>
        <v>19.999999999999996</v>
      </c>
      <c r="AI650" s="1043">
        <f t="shared" si="257"/>
        <v>25</v>
      </c>
      <c r="AJ650" s="1043">
        <f t="shared" si="258"/>
        <v>42.857142857142861</v>
      </c>
      <c r="AK650" s="1043">
        <f t="shared" si="259"/>
        <v>27.272727272727295</v>
      </c>
      <c r="AL650" s="1043">
        <f t="shared" si="260"/>
        <v>9.9999999999999858</v>
      </c>
      <c r="AM650" s="1043">
        <f t="shared" si="261"/>
        <v>11.111111111111116</v>
      </c>
      <c r="AN650" s="1043">
        <f t="shared" si="262"/>
        <v>19.999999999999996</v>
      </c>
      <c r="AO650" s="1043">
        <f t="shared" si="263"/>
        <v>0</v>
      </c>
      <c r="AP650" s="1043">
        <f t="shared" si="264"/>
        <v>25</v>
      </c>
      <c r="AQ650" s="1043">
        <f t="shared" si="265"/>
        <v>33.333333333333329</v>
      </c>
      <c r="AR650" s="1043">
        <f t="shared" si="266"/>
        <v>50</v>
      </c>
      <c r="AS650" s="1043">
        <f t="shared" si="267"/>
        <v>100</v>
      </c>
      <c r="AT650" s="1043">
        <f t="shared" si="268"/>
        <v>0</v>
      </c>
      <c r="AU650" s="1043">
        <f t="shared" si="269"/>
        <v>0</v>
      </c>
      <c r="AV650" s="1043">
        <f t="shared" si="270"/>
        <v>0</v>
      </c>
      <c r="AW650" s="1043">
        <f t="shared" si="271"/>
        <v>0</v>
      </c>
      <c r="AX650" s="1043">
        <f t="shared" si="272"/>
        <v>0</v>
      </c>
      <c r="AY650" s="1043">
        <f t="shared" si="273"/>
        <v>19.278991210809394</v>
      </c>
      <c r="AZ650" s="1043">
        <f t="shared" si="274"/>
        <v>22.964487493080359</v>
      </c>
    </row>
    <row r="651" spans="1:52" x14ac:dyDescent="0.2">
      <c r="A651" s="822" t="s">
        <v>3972</v>
      </c>
      <c r="B651" s="10" t="s">
        <v>3973</v>
      </c>
      <c r="C651" s="992">
        <v>0.9</v>
      </c>
      <c r="D651" s="992">
        <v>0.74</v>
      </c>
      <c r="E651" s="992">
        <v>0.62</v>
      </c>
      <c r="F651" s="797">
        <v>0.55000000000000004</v>
      </c>
      <c r="G651" s="587">
        <v>0.47</v>
      </c>
      <c r="H651" s="587">
        <v>0.38500000000000001</v>
      </c>
      <c r="I651" s="587">
        <v>0.36</v>
      </c>
      <c r="J651" s="491">
        <v>0</v>
      </c>
      <c r="K651" s="491">
        <v>0</v>
      </c>
      <c r="L651" s="958"/>
      <c r="M651" s="491">
        <v>0</v>
      </c>
      <c r="N651" s="491">
        <v>0</v>
      </c>
      <c r="O651" s="958"/>
      <c r="P651" s="583">
        <v>0</v>
      </c>
      <c r="Q651" s="583">
        <v>0</v>
      </c>
      <c r="R651" s="583">
        <v>0</v>
      </c>
      <c r="S651" s="583">
        <v>0</v>
      </c>
      <c r="T651" s="583">
        <v>0</v>
      </c>
      <c r="U651" s="583">
        <v>0</v>
      </c>
      <c r="V651" s="583">
        <v>0</v>
      </c>
      <c r="W651" s="583">
        <v>0</v>
      </c>
      <c r="X651" s="583">
        <v>0</v>
      </c>
      <c r="Y651" s="583">
        <v>0</v>
      </c>
      <c r="Z651" s="583">
        <v>0</v>
      </c>
      <c r="AA651" s="583">
        <v>0</v>
      </c>
      <c r="AB651" s="584">
        <f t="shared" si="250"/>
        <v>4.0250000000000004</v>
      </c>
      <c r="AC651" s="1043">
        <f t="shared" si="251"/>
        <v>21.621621621621621</v>
      </c>
      <c r="AD651" s="1043">
        <f t="shared" si="252"/>
        <v>19.354838709677423</v>
      </c>
      <c r="AE651" s="1043">
        <f t="shared" si="253"/>
        <v>12.72727272727272</v>
      </c>
      <c r="AF651" s="1043">
        <f t="shared" si="254"/>
        <v>17.021276595744705</v>
      </c>
      <c r="AG651" s="1043">
        <f t="shared" si="255"/>
        <v>22.077922077922075</v>
      </c>
      <c r="AH651" s="1043">
        <f t="shared" si="256"/>
        <v>6.944444444444442</v>
      </c>
      <c r="AI651" s="1043" t="str">
        <f t="shared" si="257"/>
        <v>n/a</v>
      </c>
      <c r="AJ651" s="1043" t="str">
        <f t="shared" si="258"/>
        <v>n/a</v>
      </c>
      <c r="AK651" s="1043" t="str">
        <f t="shared" si="259"/>
        <v>n/a</v>
      </c>
      <c r="AL651" s="1043" t="str">
        <f t="shared" si="260"/>
        <v>n/a</v>
      </c>
      <c r="AM651" s="1043" t="str">
        <f t="shared" si="261"/>
        <v>n/a</v>
      </c>
      <c r="AN651" s="1043" t="str">
        <f t="shared" si="262"/>
        <v>n/a</v>
      </c>
      <c r="AO651" s="1043" t="str">
        <f t="shared" si="263"/>
        <v>n/a</v>
      </c>
      <c r="AP651" s="1043" t="str">
        <f t="shared" si="264"/>
        <v>n/a</v>
      </c>
      <c r="AQ651" s="1043" t="str">
        <f t="shared" si="265"/>
        <v>n/a</v>
      </c>
      <c r="AR651" s="1043" t="str">
        <f t="shared" si="266"/>
        <v>n/a</v>
      </c>
      <c r="AS651" s="1043" t="str">
        <f t="shared" si="267"/>
        <v>n/a</v>
      </c>
      <c r="AT651" s="1043" t="str">
        <f t="shared" si="268"/>
        <v>n/a</v>
      </c>
      <c r="AU651" s="1043" t="str">
        <f t="shared" si="269"/>
        <v>n/a</v>
      </c>
      <c r="AV651" s="1043" t="str">
        <f t="shared" si="270"/>
        <v>n/a</v>
      </c>
      <c r="AW651" s="1043" t="str">
        <f t="shared" si="271"/>
        <v>n/a</v>
      </c>
      <c r="AX651" s="1043" t="str">
        <f t="shared" si="272"/>
        <v>n/a</v>
      </c>
      <c r="AY651" s="1043">
        <f t="shared" si="273"/>
        <v>16.624562696113831</v>
      </c>
      <c r="AZ651" s="1043">
        <f t="shared" si="274"/>
        <v>5.8517531381302632</v>
      </c>
    </row>
    <row r="652" spans="1:52" x14ac:dyDescent="0.2">
      <c r="A652" s="670" t="s">
        <v>3833</v>
      </c>
      <c r="B652" s="10" t="s">
        <v>3834</v>
      </c>
      <c r="C652" s="992">
        <v>0.77</v>
      </c>
      <c r="D652" s="992">
        <v>0.66</v>
      </c>
      <c r="E652" s="992">
        <v>0.56999999999999995</v>
      </c>
      <c r="F652" s="587">
        <v>0.46</v>
      </c>
      <c r="G652" s="10">
        <v>0.39</v>
      </c>
      <c r="H652" s="10">
        <v>0.35</v>
      </c>
      <c r="I652" s="10">
        <v>0.31</v>
      </c>
      <c r="J652" s="10">
        <v>0.21</v>
      </c>
      <c r="K652" s="491">
        <v>0</v>
      </c>
      <c r="L652" s="10"/>
      <c r="M652" s="491">
        <v>0</v>
      </c>
      <c r="N652" s="491">
        <v>0</v>
      </c>
      <c r="O652" s="822"/>
      <c r="P652" s="583">
        <v>0</v>
      </c>
      <c r="Q652" s="583">
        <v>0</v>
      </c>
      <c r="R652" s="583">
        <v>0</v>
      </c>
      <c r="S652" s="583">
        <v>0</v>
      </c>
      <c r="T652" s="583">
        <v>0</v>
      </c>
      <c r="U652" s="583">
        <v>0</v>
      </c>
      <c r="V652" s="583">
        <v>0</v>
      </c>
      <c r="W652" s="583">
        <v>0</v>
      </c>
      <c r="X652" s="583">
        <v>0</v>
      </c>
      <c r="Y652" s="583">
        <v>0</v>
      </c>
      <c r="Z652" s="583">
        <v>0</v>
      </c>
      <c r="AA652" s="583">
        <v>0</v>
      </c>
      <c r="AB652" s="584">
        <f t="shared" si="250"/>
        <v>3.72</v>
      </c>
      <c r="AC652" s="1043">
        <f t="shared" si="251"/>
        <v>16.666666666666675</v>
      </c>
      <c r="AD652" s="1043">
        <f t="shared" si="252"/>
        <v>15.789473684210531</v>
      </c>
      <c r="AE652" s="1043">
        <f t="shared" si="253"/>
        <v>23.913043478260843</v>
      </c>
      <c r="AF652" s="1043">
        <f t="shared" si="254"/>
        <v>17.948717948717952</v>
      </c>
      <c r="AG652" s="1043">
        <f t="shared" si="255"/>
        <v>11.428571428571432</v>
      </c>
      <c r="AH652" s="1043">
        <f t="shared" si="256"/>
        <v>12.903225806451601</v>
      </c>
      <c r="AI652" s="1043">
        <f t="shared" si="257"/>
        <v>47.619047619047628</v>
      </c>
      <c r="AJ652" s="1043" t="str">
        <f t="shared" si="258"/>
        <v>n/a</v>
      </c>
      <c r="AK652" s="1043" t="str">
        <f t="shared" si="259"/>
        <v>n/a</v>
      </c>
      <c r="AL652" s="1043" t="str">
        <f t="shared" si="260"/>
        <v>n/a</v>
      </c>
      <c r="AM652" s="1043" t="str">
        <f t="shared" si="261"/>
        <v>n/a</v>
      </c>
      <c r="AN652" s="1043" t="str">
        <f t="shared" si="262"/>
        <v>n/a</v>
      </c>
      <c r="AO652" s="1043" t="str">
        <f t="shared" si="263"/>
        <v>n/a</v>
      </c>
      <c r="AP652" s="1043" t="str">
        <f t="shared" si="264"/>
        <v>n/a</v>
      </c>
      <c r="AQ652" s="1043" t="str">
        <f t="shared" si="265"/>
        <v>n/a</v>
      </c>
      <c r="AR652" s="1043" t="str">
        <f t="shared" si="266"/>
        <v>n/a</v>
      </c>
      <c r="AS652" s="1043" t="str">
        <f t="shared" si="267"/>
        <v>n/a</v>
      </c>
      <c r="AT652" s="1043" t="str">
        <f t="shared" si="268"/>
        <v>n/a</v>
      </c>
      <c r="AU652" s="1043" t="str">
        <f t="shared" si="269"/>
        <v>n/a</v>
      </c>
      <c r="AV652" s="1043" t="str">
        <f t="shared" si="270"/>
        <v>n/a</v>
      </c>
      <c r="AW652" s="1043" t="str">
        <f t="shared" si="271"/>
        <v>n/a</v>
      </c>
      <c r="AX652" s="1043" t="str">
        <f t="shared" si="272"/>
        <v>n/a</v>
      </c>
      <c r="AY652" s="1043">
        <f t="shared" si="273"/>
        <v>20.895535233132382</v>
      </c>
      <c r="AZ652" s="1043">
        <f t="shared" si="274"/>
        <v>12.445821319488488</v>
      </c>
    </row>
    <row r="653" spans="1:52" x14ac:dyDescent="0.2">
      <c r="A653" s="829" t="s">
        <v>794</v>
      </c>
      <c r="B653" s="822" t="s">
        <v>795</v>
      </c>
      <c r="C653" s="489">
        <v>4.21</v>
      </c>
      <c r="D653" s="489">
        <v>3.72</v>
      </c>
      <c r="E653" s="489">
        <v>3.21</v>
      </c>
      <c r="F653" s="587">
        <v>2.63</v>
      </c>
      <c r="G653" s="587">
        <v>2.12</v>
      </c>
      <c r="H653" s="489">
        <v>1.64</v>
      </c>
      <c r="I653" s="489">
        <v>1.4</v>
      </c>
      <c r="J653" s="489">
        <v>1.24</v>
      </c>
      <c r="K653" s="489">
        <v>1.07</v>
      </c>
      <c r="L653" s="958"/>
      <c r="M653" s="489">
        <v>0.71</v>
      </c>
      <c r="N653" s="489">
        <v>0.56000000000000005</v>
      </c>
      <c r="O653" s="958"/>
      <c r="P653" s="587">
        <v>0.49</v>
      </c>
      <c r="Q653" s="587">
        <v>0.45</v>
      </c>
      <c r="R653" s="587">
        <v>0.41</v>
      </c>
      <c r="S653" s="587">
        <v>0.3</v>
      </c>
      <c r="T653" s="587">
        <v>0.13</v>
      </c>
      <c r="U653" s="587">
        <v>0.105</v>
      </c>
      <c r="V653" s="587">
        <v>8.8999999999999996E-2</v>
      </c>
      <c r="W653" s="583">
        <v>8.5000000000000006E-2</v>
      </c>
      <c r="X653" s="583">
        <v>8.5000000000000006E-2</v>
      </c>
      <c r="Y653" s="583">
        <v>8.5000000000000006E-2</v>
      </c>
      <c r="Z653" s="583">
        <v>8.5000000000000006E-2</v>
      </c>
      <c r="AA653" s="583">
        <v>8.5000000000000006E-2</v>
      </c>
      <c r="AB653" s="584">
        <f t="shared" si="250"/>
        <v>24.908999999999999</v>
      </c>
      <c r="AC653" s="1043">
        <f t="shared" si="251"/>
        <v>13.172043010752677</v>
      </c>
      <c r="AD653" s="1043">
        <f t="shared" si="252"/>
        <v>15.887850467289732</v>
      </c>
      <c r="AE653" s="1043">
        <f t="shared" si="253"/>
        <v>22.05323193916351</v>
      </c>
      <c r="AF653" s="1043">
        <f t="shared" si="254"/>
        <v>24.056603773584897</v>
      </c>
      <c r="AG653" s="1043">
        <f t="shared" si="255"/>
        <v>29.268292682926834</v>
      </c>
      <c r="AH653" s="1043">
        <f t="shared" si="256"/>
        <v>17.142857142857149</v>
      </c>
      <c r="AI653" s="1043">
        <f t="shared" si="257"/>
        <v>12.903225806451601</v>
      </c>
      <c r="AJ653" s="1043">
        <f t="shared" si="258"/>
        <v>15.887850467289709</v>
      </c>
      <c r="AK653" s="1043">
        <f t="shared" si="259"/>
        <v>50.704225352112701</v>
      </c>
      <c r="AL653" s="1043">
        <f t="shared" si="260"/>
        <v>26.785714285714256</v>
      </c>
      <c r="AM653" s="1043">
        <f t="shared" si="261"/>
        <v>14.285714285714302</v>
      </c>
      <c r="AN653" s="1043">
        <f t="shared" si="262"/>
        <v>8.8888888888888786</v>
      </c>
      <c r="AO653" s="1043">
        <f t="shared" si="263"/>
        <v>9.7560975609756184</v>
      </c>
      <c r="AP653" s="1043">
        <f t="shared" si="264"/>
        <v>36.666666666666671</v>
      </c>
      <c r="AQ653" s="1043">
        <f t="shared" si="265"/>
        <v>130.76923076923075</v>
      </c>
      <c r="AR653" s="1043">
        <f t="shared" si="266"/>
        <v>23.809523809523814</v>
      </c>
      <c r="AS653" s="1043">
        <f t="shared" si="267"/>
        <v>17.977528089887642</v>
      </c>
      <c r="AT653" s="1043">
        <f t="shared" si="268"/>
        <v>4.7058823529411598</v>
      </c>
      <c r="AU653" s="1043">
        <f t="shared" si="269"/>
        <v>0</v>
      </c>
      <c r="AV653" s="1043">
        <f t="shared" si="270"/>
        <v>0</v>
      </c>
      <c r="AW653" s="1043">
        <f t="shared" si="271"/>
        <v>0</v>
      </c>
      <c r="AX653" s="1043">
        <f t="shared" si="272"/>
        <v>0</v>
      </c>
      <c r="AY653" s="1043">
        <f t="shared" si="273"/>
        <v>21.578246697816905</v>
      </c>
      <c r="AZ653" s="1043">
        <f t="shared" si="274"/>
        <v>27.464867604746168</v>
      </c>
    </row>
    <row r="654" spans="1:52" x14ac:dyDescent="0.2">
      <c r="A654" s="829" t="s">
        <v>1675</v>
      </c>
      <c r="B654" s="822" t="s">
        <v>1676</v>
      </c>
      <c r="C654" s="489">
        <v>1.42</v>
      </c>
      <c r="D654" s="489">
        <v>1.31</v>
      </c>
      <c r="E654" s="489">
        <v>1.22</v>
      </c>
      <c r="F654" s="587">
        <v>1.1100000000000001</v>
      </c>
      <c r="G654" s="587">
        <v>1</v>
      </c>
      <c r="H654" s="489">
        <v>0.9</v>
      </c>
      <c r="I654" s="489">
        <v>0.8</v>
      </c>
      <c r="J654" s="489">
        <v>0.65</v>
      </c>
      <c r="K654" s="489">
        <v>0.53</v>
      </c>
      <c r="L654" s="958"/>
      <c r="M654" s="489">
        <v>0.4</v>
      </c>
      <c r="N654" s="491">
        <v>0</v>
      </c>
      <c r="O654" s="958"/>
      <c r="P654" s="583">
        <v>0</v>
      </c>
      <c r="Q654" s="583">
        <v>0</v>
      </c>
      <c r="R654" s="583">
        <v>0</v>
      </c>
      <c r="S654" s="583">
        <v>0</v>
      </c>
      <c r="T654" s="583">
        <v>0</v>
      </c>
      <c r="U654" s="583">
        <v>0</v>
      </c>
      <c r="V654" s="583">
        <v>0</v>
      </c>
      <c r="W654" s="583">
        <v>0</v>
      </c>
      <c r="X654" s="583">
        <v>0</v>
      </c>
      <c r="Y654" s="583">
        <v>0</v>
      </c>
      <c r="Z654" s="583">
        <v>0</v>
      </c>
      <c r="AA654" s="583">
        <v>0</v>
      </c>
      <c r="AB654" s="584">
        <f t="shared" si="250"/>
        <v>9.34</v>
      </c>
      <c r="AC654" s="1043">
        <f t="shared" si="251"/>
        <v>8.3969465648854769</v>
      </c>
      <c r="AD654" s="1043">
        <f t="shared" si="252"/>
        <v>7.3770491803278659</v>
      </c>
      <c r="AE654" s="1043">
        <f t="shared" si="253"/>
        <v>9.9099099099098975</v>
      </c>
      <c r="AF654" s="1043">
        <f t="shared" si="254"/>
        <v>11.000000000000011</v>
      </c>
      <c r="AG654" s="1043">
        <f t="shared" si="255"/>
        <v>11.111111111111116</v>
      </c>
      <c r="AH654" s="1043">
        <f t="shared" si="256"/>
        <v>12.5</v>
      </c>
      <c r="AI654" s="1043">
        <f t="shared" si="257"/>
        <v>23.076923076923084</v>
      </c>
      <c r="AJ654" s="1043">
        <f t="shared" si="258"/>
        <v>22.641509433962259</v>
      </c>
      <c r="AK654" s="1043">
        <f t="shared" si="259"/>
        <v>32.499999999999993</v>
      </c>
      <c r="AL654" s="1043" t="str">
        <f t="shared" si="260"/>
        <v>n/a</v>
      </c>
      <c r="AM654" s="1043" t="str">
        <f t="shared" si="261"/>
        <v>n/a</v>
      </c>
      <c r="AN654" s="1043" t="str">
        <f t="shared" si="262"/>
        <v>n/a</v>
      </c>
      <c r="AO654" s="1043" t="str">
        <f t="shared" si="263"/>
        <v>n/a</v>
      </c>
      <c r="AP654" s="1043" t="str">
        <f t="shared" si="264"/>
        <v>n/a</v>
      </c>
      <c r="AQ654" s="1043" t="str">
        <f t="shared" si="265"/>
        <v>n/a</v>
      </c>
      <c r="AR654" s="1043" t="str">
        <f t="shared" si="266"/>
        <v>n/a</v>
      </c>
      <c r="AS654" s="1043" t="str">
        <f t="shared" si="267"/>
        <v>n/a</v>
      </c>
      <c r="AT654" s="1043" t="str">
        <f t="shared" si="268"/>
        <v>n/a</v>
      </c>
      <c r="AU654" s="1043" t="str">
        <f t="shared" si="269"/>
        <v>n/a</v>
      </c>
      <c r="AV654" s="1043" t="str">
        <f t="shared" si="270"/>
        <v>n/a</v>
      </c>
      <c r="AW654" s="1043" t="str">
        <f t="shared" si="271"/>
        <v>n/a</v>
      </c>
      <c r="AX654" s="1043" t="str">
        <f t="shared" si="272"/>
        <v>n/a</v>
      </c>
      <c r="AY654" s="1043">
        <f t="shared" si="273"/>
        <v>15.390383253013299</v>
      </c>
      <c r="AZ654" s="1043">
        <f t="shared" si="274"/>
        <v>8.6132160721420021</v>
      </c>
    </row>
    <row r="655" spans="1:52" x14ac:dyDescent="0.2">
      <c r="A655" s="829" t="s">
        <v>168</v>
      </c>
      <c r="B655" s="822" t="s">
        <v>169</v>
      </c>
      <c r="C655" s="489">
        <v>1.1599999999999999</v>
      </c>
      <c r="D655" s="489">
        <v>1.1200000000000001</v>
      </c>
      <c r="E655" s="489">
        <v>1</v>
      </c>
      <c r="F655" s="587">
        <v>0.99</v>
      </c>
      <c r="G655" s="587">
        <v>0.98</v>
      </c>
      <c r="H655" s="489">
        <v>0.97</v>
      </c>
      <c r="I655" s="489">
        <v>0.96</v>
      </c>
      <c r="J655" s="489">
        <v>0.95</v>
      </c>
      <c r="K655" s="489">
        <v>0.94</v>
      </c>
      <c r="L655" s="958"/>
      <c r="M655" s="489">
        <v>0.93</v>
      </c>
      <c r="N655" s="491">
        <v>0.92</v>
      </c>
      <c r="O655" s="958"/>
      <c r="P655" s="583">
        <v>0.91</v>
      </c>
      <c r="Q655" s="583">
        <v>0.9</v>
      </c>
      <c r="R655" s="583">
        <v>0.85</v>
      </c>
      <c r="S655" s="583">
        <v>0.8</v>
      </c>
      <c r="T655" s="583">
        <v>0.75</v>
      </c>
      <c r="U655" s="583">
        <v>0.7</v>
      </c>
      <c r="V655" s="583">
        <v>0.65</v>
      </c>
      <c r="W655" s="583">
        <v>0.6</v>
      </c>
      <c r="X655" s="583">
        <v>0.4</v>
      </c>
      <c r="Y655" s="583">
        <v>0.37</v>
      </c>
      <c r="Z655" s="583">
        <v>0.34</v>
      </c>
      <c r="AA655" s="583">
        <v>0.3</v>
      </c>
      <c r="AB655" s="584">
        <f t="shared" si="250"/>
        <v>18.489999999999998</v>
      </c>
      <c r="AC655" s="1043">
        <f t="shared" si="251"/>
        <v>3.5714285714285587</v>
      </c>
      <c r="AD655" s="1043">
        <f t="shared" si="252"/>
        <v>12.000000000000011</v>
      </c>
      <c r="AE655" s="1043">
        <f t="shared" si="253"/>
        <v>1.0101010101010166</v>
      </c>
      <c r="AF655" s="1043">
        <f t="shared" si="254"/>
        <v>1.0204081632652962</v>
      </c>
      <c r="AG655" s="1043">
        <f t="shared" si="255"/>
        <v>1.0309278350515427</v>
      </c>
      <c r="AH655" s="1043">
        <f t="shared" si="256"/>
        <v>1.0416666666666741</v>
      </c>
      <c r="AI655" s="1043">
        <f t="shared" si="257"/>
        <v>1.0526315789473717</v>
      </c>
      <c r="AJ655" s="1043">
        <f t="shared" si="258"/>
        <v>1.0638297872340496</v>
      </c>
      <c r="AK655" s="1043">
        <f t="shared" si="259"/>
        <v>1.0752688172043001</v>
      </c>
      <c r="AL655" s="1043">
        <f t="shared" si="260"/>
        <v>1.0869565217391353</v>
      </c>
      <c r="AM655" s="1043">
        <f t="shared" si="261"/>
        <v>1.098901098901095</v>
      </c>
      <c r="AN655" s="1043">
        <f t="shared" si="262"/>
        <v>1.1111111111111072</v>
      </c>
      <c r="AO655" s="1043">
        <f t="shared" si="263"/>
        <v>5.8823529411764719</v>
      </c>
      <c r="AP655" s="1043">
        <f t="shared" si="264"/>
        <v>6.25</v>
      </c>
      <c r="AQ655" s="1043">
        <f t="shared" si="265"/>
        <v>6.6666666666666652</v>
      </c>
      <c r="AR655" s="1043">
        <f t="shared" si="266"/>
        <v>7.1428571428571397</v>
      </c>
      <c r="AS655" s="1043">
        <f t="shared" si="267"/>
        <v>7.6923076923076872</v>
      </c>
      <c r="AT655" s="1043">
        <f t="shared" si="268"/>
        <v>8.3333333333333481</v>
      </c>
      <c r="AU655" s="1043">
        <f t="shared" si="269"/>
        <v>49.999999999999979</v>
      </c>
      <c r="AV655" s="1043">
        <f t="shared" si="270"/>
        <v>8.1081081081081141</v>
      </c>
      <c r="AW655" s="1043">
        <f t="shared" si="271"/>
        <v>8.8235294117646959</v>
      </c>
      <c r="AX655" s="1043">
        <f t="shared" si="272"/>
        <v>13.333333333333353</v>
      </c>
      <c r="AY655" s="1043">
        <f t="shared" si="273"/>
        <v>6.7452599905089814</v>
      </c>
      <c r="AZ655" s="1043">
        <f t="shared" si="274"/>
        <v>10.433772413109702</v>
      </c>
    </row>
    <row r="656" spans="1:52" x14ac:dyDescent="0.2">
      <c r="A656" s="829" t="s">
        <v>2857</v>
      </c>
      <c r="B656" s="822" t="s">
        <v>2858</v>
      </c>
      <c r="C656" s="489">
        <v>0.58499999999999996</v>
      </c>
      <c r="D656" s="489">
        <v>0.56999999999999995</v>
      </c>
      <c r="E656" s="489">
        <v>0.54500000000000004</v>
      </c>
      <c r="F656" s="587">
        <v>0.52</v>
      </c>
      <c r="G656" s="587">
        <v>0.46</v>
      </c>
      <c r="H656" s="489">
        <v>0.42</v>
      </c>
      <c r="I656" s="489">
        <v>0.37</v>
      </c>
      <c r="J656" s="489">
        <v>0.33</v>
      </c>
      <c r="K656" s="539">
        <v>0.28999999999999998</v>
      </c>
      <c r="L656" s="958"/>
      <c r="M656" s="491">
        <v>0.42</v>
      </c>
      <c r="N656" s="491">
        <v>0.56000000000000005</v>
      </c>
      <c r="O656" s="958"/>
      <c r="P656" s="583">
        <v>0.56000000000000005</v>
      </c>
      <c r="Q656" s="587">
        <v>0.56000000000000005</v>
      </c>
      <c r="R656" s="587">
        <v>0.54</v>
      </c>
      <c r="S656" s="499">
        <v>0.52</v>
      </c>
      <c r="T656" s="499">
        <v>0.52</v>
      </c>
      <c r="U656" s="499">
        <v>0.52</v>
      </c>
      <c r="V656" s="499">
        <v>0.52</v>
      </c>
      <c r="W656" s="499">
        <v>0.52</v>
      </c>
      <c r="X656" s="499">
        <v>0.52</v>
      </c>
      <c r="Y656" s="499">
        <v>0.52</v>
      </c>
      <c r="Z656" s="499">
        <v>0.52</v>
      </c>
      <c r="AA656" s="587">
        <v>0.52</v>
      </c>
      <c r="AB656" s="584">
        <f t="shared" si="250"/>
        <v>11.409999999999998</v>
      </c>
      <c r="AC656" s="1043">
        <f t="shared" si="251"/>
        <v>2.6315789473684292</v>
      </c>
      <c r="AD656" s="1043">
        <f t="shared" si="252"/>
        <v>4.5871559633027248</v>
      </c>
      <c r="AE656" s="1043">
        <f t="shared" si="253"/>
        <v>4.8076923076923128</v>
      </c>
      <c r="AF656" s="1043">
        <f t="shared" si="254"/>
        <v>13.043478260869556</v>
      </c>
      <c r="AG656" s="1043">
        <f t="shared" si="255"/>
        <v>9.5238095238095344</v>
      </c>
      <c r="AH656" s="1043">
        <f t="shared" si="256"/>
        <v>13.513513513513509</v>
      </c>
      <c r="AI656" s="1043">
        <f t="shared" si="257"/>
        <v>12.12121212121211</v>
      </c>
      <c r="AJ656" s="1043">
        <f t="shared" si="258"/>
        <v>13.793103448275868</v>
      </c>
      <c r="AK656" s="1043">
        <f t="shared" si="259"/>
        <v>-30.952380952380953</v>
      </c>
      <c r="AL656" s="1043">
        <f t="shared" si="260"/>
        <v>-25.000000000000011</v>
      </c>
      <c r="AM656" s="1043">
        <f t="shared" si="261"/>
        <v>0</v>
      </c>
      <c r="AN656" s="1043">
        <f t="shared" si="262"/>
        <v>0</v>
      </c>
      <c r="AO656" s="1043">
        <f t="shared" si="263"/>
        <v>3.7037037037036979</v>
      </c>
      <c r="AP656" s="1043">
        <f t="shared" si="264"/>
        <v>3.8461538461538547</v>
      </c>
      <c r="AQ656" s="1043">
        <f t="shared" si="265"/>
        <v>0</v>
      </c>
      <c r="AR656" s="1043">
        <f t="shared" si="266"/>
        <v>0</v>
      </c>
      <c r="AS656" s="1043">
        <f t="shared" si="267"/>
        <v>0</v>
      </c>
      <c r="AT656" s="1043">
        <f t="shared" si="268"/>
        <v>0</v>
      </c>
      <c r="AU656" s="1043">
        <f t="shared" si="269"/>
        <v>0</v>
      </c>
      <c r="AV656" s="1043">
        <f t="shared" si="270"/>
        <v>0</v>
      </c>
      <c r="AW656" s="1043">
        <f t="shared" si="271"/>
        <v>0</v>
      </c>
      <c r="AX656" s="1043">
        <f t="shared" si="272"/>
        <v>0</v>
      </c>
      <c r="AY656" s="1043">
        <f t="shared" si="273"/>
        <v>1.164500940160029</v>
      </c>
      <c r="AZ656" s="1043">
        <f t="shared" si="274"/>
        <v>10.720322829373195</v>
      </c>
    </row>
    <row r="657" spans="1:52" x14ac:dyDescent="0.2">
      <c r="A657" s="839" t="s">
        <v>364</v>
      </c>
      <c r="B657" s="822" t="s">
        <v>365</v>
      </c>
      <c r="C657" s="539">
        <v>1.4</v>
      </c>
      <c r="D657" s="489">
        <v>1.4</v>
      </c>
      <c r="E657" s="539">
        <v>1.36</v>
      </c>
      <c r="F657" s="587">
        <v>1.36</v>
      </c>
      <c r="G657" s="499">
        <v>1.32</v>
      </c>
      <c r="H657" s="489">
        <v>1.32</v>
      </c>
      <c r="I657" s="539">
        <v>1.28</v>
      </c>
      <c r="J657" s="489">
        <v>1.28</v>
      </c>
      <c r="K657" s="489">
        <v>1.25</v>
      </c>
      <c r="L657" s="958"/>
      <c r="M657" s="489">
        <v>1.24</v>
      </c>
      <c r="N657" s="491">
        <v>1.2</v>
      </c>
      <c r="O657" s="958"/>
      <c r="P657" s="587">
        <v>1.2</v>
      </c>
      <c r="Q657" s="583">
        <v>1.1599999999999999</v>
      </c>
      <c r="R657" s="587">
        <v>1.1599999999999999</v>
      </c>
      <c r="S657" s="587">
        <v>1.1200000000000001</v>
      </c>
      <c r="T657" s="587">
        <v>1.08</v>
      </c>
      <c r="U657" s="587">
        <v>1.04</v>
      </c>
      <c r="V657" s="587">
        <v>1.01</v>
      </c>
      <c r="W657" s="587">
        <v>1</v>
      </c>
      <c r="X657" s="587">
        <v>0.93</v>
      </c>
      <c r="Y657" s="587">
        <v>0.89</v>
      </c>
      <c r="Z657" s="587">
        <v>0.84</v>
      </c>
      <c r="AA657" s="587">
        <v>0.81</v>
      </c>
      <c r="AB657" s="584">
        <f t="shared" si="250"/>
        <v>26.649999999999995</v>
      </c>
      <c r="AC657" s="1043">
        <f t="shared" si="251"/>
        <v>0</v>
      </c>
      <c r="AD657" s="1043">
        <f t="shared" si="252"/>
        <v>2.9411764705882248</v>
      </c>
      <c r="AE657" s="1043">
        <f t="shared" si="253"/>
        <v>0</v>
      </c>
      <c r="AF657" s="1043">
        <f t="shared" si="254"/>
        <v>3.0303030303030276</v>
      </c>
      <c r="AG657" s="1043">
        <f t="shared" si="255"/>
        <v>0</v>
      </c>
      <c r="AH657" s="1043">
        <f t="shared" si="256"/>
        <v>3.125</v>
      </c>
      <c r="AI657" s="1043">
        <f t="shared" si="257"/>
        <v>0</v>
      </c>
      <c r="AJ657" s="1043">
        <f t="shared" si="258"/>
        <v>2.4000000000000021</v>
      </c>
      <c r="AK657" s="1043">
        <f t="shared" si="259"/>
        <v>0.80645161290322509</v>
      </c>
      <c r="AL657" s="1043">
        <f t="shared" si="260"/>
        <v>3.3333333333333437</v>
      </c>
      <c r="AM657" s="1043">
        <f t="shared" si="261"/>
        <v>0</v>
      </c>
      <c r="AN657" s="1043">
        <f t="shared" si="262"/>
        <v>3.4482758620689724</v>
      </c>
      <c r="AO657" s="1043">
        <f t="shared" si="263"/>
        <v>0</v>
      </c>
      <c r="AP657" s="1043">
        <f t="shared" si="264"/>
        <v>3.5714285714285587</v>
      </c>
      <c r="AQ657" s="1043">
        <f t="shared" si="265"/>
        <v>3.7037037037036979</v>
      </c>
      <c r="AR657" s="1043">
        <f t="shared" si="266"/>
        <v>3.8461538461538547</v>
      </c>
      <c r="AS657" s="1043">
        <f t="shared" si="267"/>
        <v>2.9702970297029729</v>
      </c>
      <c r="AT657" s="1043">
        <f t="shared" si="268"/>
        <v>1.0000000000000009</v>
      </c>
      <c r="AU657" s="1043">
        <f t="shared" si="269"/>
        <v>7.5268817204301008</v>
      </c>
      <c r="AV657" s="1043">
        <f t="shared" si="270"/>
        <v>4.4943820224719211</v>
      </c>
      <c r="AW657" s="1043">
        <f t="shared" si="271"/>
        <v>5.9523809523809534</v>
      </c>
      <c r="AX657" s="1043">
        <f t="shared" si="272"/>
        <v>3.7037037037036979</v>
      </c>
      <c r="AY657" s="1043">
        <f t="shared" si="273"/>
        <v>2.5387941754169341</v>
      </c>
      <c r="AZ657" s="1043">
        <f t="shared" si="274"/>
        <v>2.0964852506797031</v>
      </c>
    </row>
    <row r="658" spans="1:52" x14ac:dyDescent="0.2">
      <c r="A658" s="829" t="s">
        <v>3837</v>
      </c>
      <c r="B658" s="822" t="s">
        <v>3838</v>
      </c>
      <c r="C658" s="489">
        <v>0.76</v>
      </c>
      <c r="D658" s="489">
        <v>0.72</v>
      </c>
      <c r="E658" s="489">
        <v>0.66</v>
      </c>
      <c r="F658" s="587">
        <v>0.52</v>
      </c>
      <c r="G658" s="587">
        <v>0.36</v>
      </c>
      <c r="H658" s="489">
        <v>0.28000000000000003</v>
      </c>
      <c r="I658" s="489">
        <v>0.21</v>
      </c>
      <c r="J658" s="489">
        <v>0.06</v>
      </c>
      <c r="K658" s="539">
        <v>0</v>
      </c>
      <c r="L658" s="958"/>
      <c r="M658" s="491">
        <v>0</v>
      </c>
      <c r="N658" s="491">
        <v>0</v>
      </c>
      <c r="O658" s="958"/>
      <c r="P658" s="583">
        <v>0</v>
      </c>
      <c r="Q658" s="583">
        <v>0</v>
      </c>
      <c r="R658" s="583">
        <v>0.27</v>
      </c>
      <c r="S658" s="587">
        <v>0.35</v>
      </c>
      <c r="T658" s="587">
        <v>0.31</v>
      </c>
      <c r="U658" s="587">
        <v>0.27</v>
      </c>
      <c r="V658" s="587">
        <v>0.23</v>
      </c>
      <c r="W658" s="587">
        <v>0.19166666666666665</v>
      </c>
      <c r="X658" s="587">
        <v>0.16666666666666666</v>
      </c>
      <c r="Y658" s="499">
        <v>0</v>
      </c>
      <c r="Z658" s="499">
        <v>0</v>
      </c>
      <c r="AA658" s="499">
        <v>0</v>
      </c>
      <c r="AB658" s="584">
        <f t="shared" si="250"/>
        <v>5.3583333333333334</v>
      </c>
      <c r="AC658" s="1043">
        <f t="shared" si="251"/>
        <v>5.555555555555558</v>
      </c>
      <c r="AD658" s="1043">
        <f t="shared" si="252"/>
        <v>9.0909090909090828</v>
      </c>
      <c r="AE658" s="1043">
        <f t="shared" si="253"/>
        <v>26.923076923076916</v>
      </c>
      <c r="AF658" s="1043">
        <f t="shared" si="254"/>
        <v>44.444444444444464</v>
      </c>
      <c r="AG658" s="1043">
        <f t="shared" si="255"/>
        <v>28.571428571428559</v>
      </c>
      <c r="AH658" s="1043">
        <f t="shared" si="256"/>
        <v>33.33333333333335</v>
      </c>
      <c r="AI658" s="1043">
        <f t="shared" si="257"/>
        <v>250</v>
      </c>
      <c r="AJ658" s="1043" t="str">
        <f t="shared" si="258"/>
        <v>n/a</v>
      </c>
      <c r="AK658" s="1043" t="str">
        <f t="shared" si="259"/>
        <v>n/a</v>
      </c>
      <c r="AL658" s="1043" t="str">
        <f t="shared" si="260"/>
        <v>n/a</v>
      </c>
      <c r="AM658" s="1043" t="str">
        <f t="shared" si="261"/>
        <v>n/a</v>
      </c>
      <c r="AN658" s="1043" t="str">
        <f t="shared" si="262"/>
        <v>n/a</v>
      </c>
      <c r="AO658" s="1043">
        <f t="shared" si="263"/>
        <v>-100</v>
      </c>
      <c r="AP658" s="1043">
        <f t="shared" si="264"/>
        <v>-22.857142857142843</v>
      </c>
      <c r="AQ658" s="1043">
        <f t="shared" si="265"/>
        <v>12.903225806451601</v>
      </c>
      <c r="AR658" s="1043">
        <f t="shared" si="266"/>
        <v>14.814814814814813</v>
      </c>
      <c r="AS658" s="1043">
        <f t="shared" si="267"/>
        <v>17.391304347826097</v>
      </c>
      <c r="AT658" s="1043">
        <f t="shared" si="268"/>
        <v>20.000000000000018</v>
      </c>
      <c r="AU658" s="1043">
        <f t="shared" si="269"/>
        <v>14.999999999999991</v>
      </c>
      <c r="AV658" s="1043" t="str">
        <f t="shared" si="270"/>
        <v>n/a</v>
      </c>
      <c r="AW658" s="1043" t="str">
        <f t="shared" si="271"/>
        <v>n/a</v>
      </c>
      <c r="AX658" s="1043" t="str">
        <f t="shared" si="272"/>
        <v>n/a</v>
      </c>
      <c r="AY658" s="1043">
        <f t="shared" si="273"/>
        <v>25.369353573621261</v>
      </c>
      <c r="AZ658" s="1043">
        <f t="shared" si="274"/>
        <v>73.414800536009594</v>
      </c>
    </row>
    <row r="659" spans="1:52" x14ac:dyDescent="0.2">
      <c r="A659" s="822" t="s">
        <v>1689</v>
      </c>
      <c r="B659" s="822" t="s">
        <v>1690</v>
      </c>
      <c r="C659" s="489">
        <v>1.4475</v>
      </c>
      <c r="D659" s="489">
        <v>1.4225000000000001</v>
      </c>
      <c r="E659" s="489">
        <v>1.35</v>
      </c>
      <c r="F659" s="587">
        <v>1.2775000000000001</v>
      </c>
      <c r="G659" s="587">
        <v>1.2249999999999999</v>
      </c>
      <c r="H659" s="489">
        <v>1.1625000000000001</v>
      </c>
      <c r="I659" s="489">
        <v>1.0925</v>
      </c>
      <c r="J659" s="489">
        <v>1.0149999999999999</v>
      </c>
      <c r="K659" s="489">
        <v>0.92500000000000004</v>
      </c>
      <c r="L659" s="958"/>
      <c r="M659" s="489">
        <v>0.875</v>
      </c>
      <c r="N659" s="489">
        <v>0.77</v>
      </c>
      <c r="O659" s="958"/>
      <c r="P659" s="583">
        <v>0.72499999999999998</v>
      </c>
      <c r="Q659" s="583">
        <v>0.96499999999999997</v>
      </c>
      <c r="R659" s="587">
        <v>1.32</v>
      </c>
      <c r="S659" s="587">
        <v>1.3025</v>
      </c>
      <c r="T659" s="587">
        <v>1.2375</v>
      </c>
      <c r="U659" s="587">
        <v>1.1924999999999999</v>
      </c>
      <c r="V659" s="587">
        <v>1.1625000000000001</v>
      </c>
      <c r="W659" s="587">
        <v>1.1325000000000001</v>
      </c>
      <c r="X659" s="587">
        <v>1.1025</v>
      </c>
      <c r="Y659" s="587">
        <v>1.0774999999999999</v>
      </c>
      <c r="Z659" s="587">
        <v>1.0674999999999999</v>
      </c>
      <c r="AA659" s="587">
        <v>1.0565</v>
      </c>
      <c r="AB659" s="584">
        <f t="shared" si="250"/>
        <v>25.904</v>
      </c>
      <c r="AC659" s="1043">
        <f t="shared" si="251"/>
        <v>1.7574692442882123</v>
      </c>
      <c r="AD659" s="1043">
        <f t="shared" si="252"/>
        <v>5.3703703703703809</v>
      </c>
      <c r="AE659" s="1043">
        <f t="shared" si="253"/>
        <v>5.6751467710371761</v>
      </c>
      <c r="AF659" s="1043">
        <f t="shared" si="254"/>
        <v>4.2857142857142927</v>
      </c>
      <c r="AG659" s="1043">
        <f t="shared" si="255"/>
        <v>5.3763440860214784</v>
      </c>
      <c r="AH659" s="1043">
        <f t="shared" si="256"/>
        <v>6.4073226544622441</v>
      </c>
      <c r="AI659" s="1043">
        <f t="shared" si="257"/>
        <v>7.6354679802955738</v>
      </c>
      <c r="AJ659" s="1043">
        <f t="shared" si="258"/>
        <v>9.7297297297297192</v>
      </c>
      <c r="AK659" s="1043">
        <f t="shared" si="259"/>
        <v>5.7142857142857162</v>
      </c>
      <c r="AL659" s="1043">
        <f t="shared" si="260"/>
        <v>13.636363636363624</v>
      </c>
      <c r="AM659" s="1043">
        <f t="shared" si="261"/>
        <v>6.2068965517241503</v>
      </c>
      <c r="AN659" s="1043">
        <f t="shared" si="262"/>
        <v>-24.870466321243523</v>
      </c>
      <c r="AO659" s="1043">
        <f t="shared" si="263"/>
        <v>-26.893939393939405</v>
      </c>
      <c r="AP659" s="1043">
        <f t="shared" si="264"/>
        <v>1.343570057581589</v>
      </c>
      <c r="AQ659" s="1043">
        <f t="shared" si="265"/>
        <v>5.2525252525252419</v>
      </c>
      <c r="AR659" s="1043">
        <f t="shared" si="266"/>
        <v>3.7735849056603987</v>
      </c>
      <c r="AS659" s="1043">
        <f t="shared" si="267"/>
        <v>2.580645161290307</v>
      </c>
      <c r="AT659" s="1043">
        <f t="shared" si="268"/>
        <v>2.6490066225165476</v>
      </c>
      <c r="AU659" s="1043">
        <f t="shared" si="269"/>
        <v>2.7210884353741527</v>
      </c>
      <c r="AV659" s="1043">
        <f t="shared" si="270"/>
        <v>2.3201856148491906</v>
      </c>
      <c r="AW659" s="1043">
        <f t="shared" si="271"/>
        <v>0.93676814988290502</v>
      </c>
      <c r="AX659" s="1043">
        <f t="shared" si="272"/>
        <v>1.0411736867013577</v>
      </c>
      <c r="AY659" s="1043">
        <f t="shared" si="273"/>
        <v>1.938602417976879</v>
      </c>
      <c r="AZ659" s="1043">
        <f t="shared" si="274"/>
        <v>9.4962762664690885</v>
      </c>
    </row>
    <row r="660" spans="1:52" x14ac:dyDescent="0.2">
      <c r="A660" s="822" t="s">
        <v>1703</v>
      </c>
      <c r="B660" s="822" t="s">
        <v>1704</v>
      </c>
      <c r="C660" s="489">
        <v>0.65</v>
      </c>
      <c r="D660" s="489">
        <v>0.5</v>
      </c>
      <c r="E660" s="489">
        <v>0.4</v>
      </c>
      <c r="F660" s="587">
        <v>0.36</v>
      </c>
      <c r="G660" s="587">
        <v>0.32</v>
      </c>
      <c r="H660" s="489">
        <v>0.28999999999999998</v>
      </c>
      <c r="I660" s="489">
        <v>0.27333333333333332</v>
      </c>
      <c r="J660" s="489">
        <v>0.20333333333333334</v>
      </c>
      <c r="K660" s="489">
        <v>0.13666666666666666</v>
      </c>
      <c r="L660" s="958"/>
      <c r="M660" s="491">
        <v>0.13333333333333333</v>
      </c>
      <c r="N660" s="491">
        <v>0.13333333333333333</v>
      </c>
      <c r="O660" s="958"/>
      <c r="P660" s="587">
        <v>0.13333333333333333</v>
      </c>
      <c r="Q660" s="587">
        <v>8.666666666666667E-2</v>
      </c>
      <c r="R660" s="587">
        <v>0.04</v>
      </c>
      <c r="S660" s="587">
        <v>3.8333333333333337E-2</v>
      </c>
      <c r="T660" s="587">
        <v>3.6666666666666667E-2</v>
      </c>
      <c r="U660" s="587">
        <v>3.5000000000000003E-2</v>
      </c>
      <c r="V660" s="587">
        <v>3.3333333333333333E-2</v>
      </c>
      <c r="W660" s="587">
        <v>3.1666666666666669E-2</v>
      </c>
      <c r="X660" s="587">
        <v>0.03</v>
      </c>
      <c r="Y660" s="587">
        <v>2.8333333333333335E-2</v>
      </c>
      <c r="Z660" s="587">
        <v>2.6666666666666668E-2</v>
      </c>
      <c r="AA660" s="587">
        <v>1.2666666666666666E-2</v>
      </c>
      <c r="AB660" s="584">
        <f t="shared" si="250"/>
        <v>3.9326666666666661</v>
      </c>
      <c r="AC660" s="1043">
        <f t="shared" si="251"/>
        <v>30.000000000000004</v>
      </c>
      <c r="AD660" s="1043">
        <f t="shared" si="252"/>
        <v>25</v>
      </c>
      <c r="AE660" s="1043">
        <f t="shared" si="253"/>
        <v>11.111111111111116</v>
      </c>
      <c r="AF660" s="1043">
        <f t="shared" si="254"/>
        <v>12.5</v>
      </c>
      <c r="AG660" s="1043">
        <f t="shared" si="255"/>
        <v>10.344827586206918</v>
      </c>
      <c r="AH660" s="1043">
        <f t="shared" si="256"/>
        <v>6.0975609756097615</v>
      </c>
      <c r="AI660" s="1043">
        <f t="shared" si="257"/>
        <v>34.426229508196712</v>
      </c>
      <c r="AJ660" s="1043">
        <f t="shared" si="258"/>
        <v>48.780487804878071</v>
      </c>
      <c r="AK660" s="1043">
        <f t="shared" si="259"/>
        <v>2.4999999999999911</v>
      </c>
      <c r="AL660" s="1043">
        <f t="shared" si="260"/>
        <v>0</v>
      </c>
      <c r="AM660" s="1043">
        <f t="shared" si="261"/>
        <v>0</v>
      </c>
      <c r="AN660" s="1043">
        <f t="shared" si="262"/>
        <v>53.846153846153832</v>
      </c>
      <c r="AO660" s="1043">
        <f t="shared" si="263"/>
        <v>116.66666666666666</v>
      </c>
      <c r="AP660" s="1043">
        <f t="shared" si="264"/>
        <v>4.3478260869565188</v>
      </c>
      <c r="AQ660" s="1043">
        <f t="shared" si="265"/>
        <v>4.5454545454545636</v>
      </c>
      <c r="AR660" s="1043">
        <f t="shared" si="266"/>
        <v>4.761904761904745</v>
      </c>
      <c r="AS660" s="1043">
        <f t="shared" si="267"/>
        <v>5.0000000000000044</v>
      </c>
      <c r="AT660" s="1043">
        <f t="shared" si="268"/>
        <v>5.2631578947368363</v>
      </c>
      <c r="AU660" s="1043">
        <f t="shared" si="269"/>
        <v>5.555555555555558</v>
      </c>
      <c r="AV660" s="1043">
        <f t="shared" si="270"/>
        <v>5.8823529411764497</v>
      </c>
      <c r="AW660" s="1043">
        <f t="shared" si="271"/>
        <v>6.25</v>
      </c>
      <c r="AX660" s="1043">
        <f t="shared" si="272"/>
        <v>110.52631578947371</v>
      </c>
      <c r="AY660" s="1043">
        <f t="shared" si="273"/>
        <v>22.882072957912793</v>
      </c>
      <c r="AZ660" s="1043">
        <f t="shared" si="274"/>
        <v>33.056190221490667</v>
      </c>
    </row>
    <row r="661" spans="1:52" x14ac:dyDescent="0.2">
      <c r="A661" s="829" t="s">
        <v>360</v>
      </c>
      <c r="B661" s="822" t="s">
        <v>361</v>
      </c>
      <c r="C661" s="489">
        <v>1.35</v>
      </c>
      <c r="D661" s="489">
        <v>1.31</v>
      </c>
      <c r="E661" s="489">
        <v>1.145</v>
      </c>
      <c r="F661" s="587">
        <v>1.02</v>
      </c>
      <c r="G661" s="587">
        <v>0.97499999999999998</v>
      </c>
      <c r="H661" s="489">
        <v>0.93</v>
      </c>
      <c r="I661" s="489">
        <v>0.88833333333333342</v>
      </c>
      <c r="J661" s="489">
        <v>0.80666666666666664</v>
      </c>
      <c r="K661" s="489">
        <v>0.73666666666666669</v>
      </c>
      <c r="L661" s="958"/>
      <c r="M661" s="489">
        <v>0.70666666666666667</v>
      </c>
      <c r="N661" s="489">
        <v>0.68</v>
      </c>
      <c r="O661" s="958"/>
      <c r="P661" s="587">
        <v>0.6</v>
      </c>
      <c r="Q661" s="587">
        <v>0.52333333333333332</v>
      </c>
      <c r="R661" s="587">
        <v>0.5033333333333333</v>
      </c>
      <c r="S661" s="587">
        <v>0.48166666666666669</v>
      </c>
      <c r="T661" s="587">
        <v>0.46</v>
      </c>
      <c r="U661" s="587">
        <v>0.43333333333333335</v>
      </c>
      <c r="V661" s="587">
        <v>0.39833333333333337</v>
      </c>
      <c r="W661" s="587">
        <v>0.37666666666666665</v>
      </c>
      <c r="X661" s="587">
        <v>0.36110666666666669</v>
      </c>
      <c r="Y661" s="587">
        <v>0.35</v>
      </c>
      <c r="Z661" s="587">
        <v>0.33889333333333332</v>
      </c>
      <c r="AA661" s="587">
        <v>0.32667333333333332</v>
      </c>
      <c r="AB661" s="584">
        <f t="shared" si="250"/>
        <v>15.701673333333336</v>
      </c>
      <c r="AC661" s="1043">
        <f t="shared" si="251"/>
        <v>3.0534351145038219</v>
      </c>
      <c r="AD661" s="1043">
        <f t="shared" si="252"/>
        <v>14.410480349344979</v>
      </c>
      <c r="AE661" s="1043">
        <f t="shared" si="253"/>
        <v>12.254901960784315</v>
      </c>
      <c r="AF661" s="1043">
        <f t="shared" si="254"/>
        <v>4.6153846153846212</v>
      </c>
      <c r="AG661" s="1043">
        <f t="shared" si="255"/>
        <v>4.8387096774193505</v>
      </c>
      <c r="AH661" s="1043">
        <f t="shared" si="256"/>
        <v>4.6904315196998114</v>
      </c>
      <c r="AI661" s="1043">
        <f t="shared" si="257"/>
        <v>10.123966942148765</v>
      </c>
      <c r="AJ661" s="1043">
        <f t="shared" si="258"/>
        <v>9.5022624434389016</v>
      </c>
      <c r="AK661" s="1043">
        <f t="shared" si="259"/>
        <v>4.2452830188679291</v>
      </c>
      <c r="AL661" s="1043">
        <f t="shared" si="260"/>
        <v>3.9215686274509665</v>
      </c>
      <c r="AM661" s="1043">
        <f t="shared" si="261"/>
        <v>13.333333333333353</v>
      </c>
      <c r="AN661" s="1043">
        <f t="shared" si="262"/>
        <v>14.649681528662416</v>
      </c>
      <c r="AO661" s="1043">
        <f t="shared" si="263"/>
        <v>3.9735099337748325</v>
      </c>
      <c r="AP661" s="1043">
        <f t="shared" si="264"/>
        <v>4.4982698961937517</v>
      </c>
      <c r="AQ661" s="1043">
        <f t="shared" si="265"/>
        <v>4.7101449275362306</v>
      </c>
      <c r="AR661" s="1043">
        <f t="shared" si="266"/>
        <v>6.1538461538461542</v>
      </c>
      <c r="AS661" s="1043">
        <f t="shared" si="267"/>
        <v>8.786610878661083</v>
      </c>
      <c r="AT661" s="1043">
        <f t="shared" si="268"/>
        <v>5.752212389380551</v>
      </c>
      <c r="AU661" s="1043">
        <f t="shared" si="269"/>
        <v>4.3089761104752045</v>
      </c>
      <c r="AV661" s="1043">
        <f t="shared" si="270"/>
        <v>3.1733333333333391</v>
      </c>
      <c r="AW661" s="1043">
        <f t="shared" si="271"/>
        <v>3.2773340677499263</v>
      </c>
      <c r="AX661" s="1043">
        <f t="shared" si="272"/>
        <v>3.7407399848982781</v>
      </c>
      <c r="AY661" s="1043">
        <f t="shared" si="273"/>
        <v>6.7279280366767553</v>
      </c>
      <c r="AZ661" s="1043">
        <f t="shared" si="274"/>
        <v>3.8814261478883965</v>
      </c>
    </row>
    <row r="662" spans="1:52" x14ac:dyDescent="0.2">
      <c r="A662" s="829" t="s">
        <v>369</v>
      </c>
      <c r="B662" s="822" t="s">
        <v>370</v>
      </c>
      <c r="C662" s="489">
        <v>2.8</v>
      </c>
      <c r="D662" s="489">
        <v>2.76</v>
      </c>
      <c r="E662" s="489">
        <v>2.72</v>
      </c>
      <c r="F662" s="587">
        <v>2.68</v>
      </c>
      <c r="G662" s="587">
        <v>2.645</v>
      </c>
      <c r="H662" s="489">
        <v>2.6124999999999998</v>
      </c>
      <c r="I662" s="489">
        <v>2.56</v>
      </c>
      <c r="J662" s="489">
        <v>2.52</v>
      </c>
      <c r="K662" s="489">
        <v>2.4900000000000002</v>
      </c>
      <c r="L662" s="958"/>
      <c r="M662" s="489">
        <v>2.4500000000000002</v>
      </c>
      <c r="N662" s="489">
        <v>2.4249999999999998</v>
      </c>
      <c r="O662" s="958"/>
      <c r="P662" s="587">
        <v>2.415</v>
      </c>
      <c r="Q662" s="587">
        <v>2.38</v>
      </c>
      <c r="R662" s="587">
        <v>2.34</v>
      </c>
      <c r="S662" s="587">
        <v>2.2999999999999998</v>
      </c>
      <c r="T662" s="587">
        <v>2.2599999999999998</v>
      </c>
      <c r="U662" s="587">
        <v>2.1749999999999998</v>
      </c>
      <c r="V662" s="587">
        <v>2</v>
      </c>
      <c r="W662" s="587">
        <v>1.96</v>
      </c>
      <c r="X662" s="587">
        <v>1.92</v>
      </c>
      <c r="Y662" s="587">
        <v>1.88</v>
      </c>
      <c r="Z662" s="587">
        <v>1.84</v>
      </c>
      <c r="AA662" s="587">
        <v>1.81</v>
      </c>
      <c r="AB662" s="584">
        <f t="shared" si="250"/>
        <v>53.942500000000003</v>
      </c>
      <c r="AC662" s="1043">
        <f t="shared" si="251"/>
        <v>1.449275362318847</v>
      </c>
      <c r="AD662" s="1043">
        <f t="shared" si="252"/>
        <v>1.4705882352941124</v>
      </c>
      <c r="AE662" s="1043">
        <f t="shared" si="253"/>
        <v>1.4925373134328401</v>
      </c>
      <c r="AF662" s="1043">
        <f t="shared" si="254"/>
        <v>1.3232514177693888</v>
      </c>
      <c r="AG662" s="1043">
        <f t="shared" si="255"/>
        <v>1.2440191387559807</v>
      </c>
      <c r="AH662" s="1043">
        <f t="shared" si="256"/>
        <v>2.05078125</v>
      </c>
      <c r="AI662" s="1043">
        <f t="shared" si="257"/>
        <v>1.5873015873015817</v>
      </c>
      <c r="AJ662" s="1043">
        <f t="shared" si="258"/>
        <v>1.2048192771084265</v>
      </c>
      <c r="AK662" s="1043">
        <f t="shared" si="259"/>
        <v>1.6326530612244872</v>
      </c>
      <c r="AL662" s="1043">
        <f t="shared" si="260"/>
        <v>1.0309278350515649</v>
      </c>
      <c r="AM662" s="1043">
        <f t="shared" si="261"/>
        <v>0.41407867494822614</v>
      </c>
      <c r="AN662" s="1043">
        <f t="shared" si="262"/>
        <v>1.4705882352941346</v>
      </c>
      <c r="AO662" s="1043">
        <f t="shared" si="263"/>
        <v>1.7094017094017033</v>
      </c>
      <c r="AP662" s="1043">
        <f t="shared" si="264"/>
        <v>1.7391304347826209</v>
      </c>
      <c r="AQ662" s="1043">
        <f t="shared" si="265"/>
        <v>1.7699115044247815</v>
      </c>
      <c r="AR662" s="1043">
        <f t="shared" si="266"/>
        <v>3.9080459770114873</v>
      </c>
      <c r="AS662" s="1043">
        <f t="shared" si="267"/>
        <v>8.7499999999999911</v>
      </c>
      <c r="AT662" s="1043">
        <f t="shared" si="268"/>
        <v>2.0408163265306145</v>
      </c>
      <c r="AU662" s="1043">
        <f t="shared" si="269"/>
        <v>2.0833333333333259</v>
      </c>
      <c r="AV662" s="1043">
        <f t="shared" si="270"/>
        <v>2.1276595744680771</v>
      </c>
      <c r="AW662" s="1043">
        <f t="shared" si="271"/>
        <v>2.1739130434782483</v>
      </c>
      <c r="AX662" s="1043">
        <f t="shared" si="272"/>
        <v>1.6574585635359185</v>
      </c>
      <c r="AY662" s="1043">
        <f t="shared" si="273"/>
        <v>2.0150223570666528</v>
      </c>
      <c r="AZ662" s="1043">
        <f t="shared" si="274"/>
        <v>1.6347618289806189</v>
      </c>
    </row>
    <row r="663" spans="1:52" x14ac:dyDescent="0.2">
      <c r="A663" s="829" t="s">
        <v>362</v>
      </c>
      <c r="B663" s="822" t="s">
        <v>363</v>
      </c>
      <c r="C663" s="489">
        <v>1.33</v>
      </c>
      <c r="D663" s="489">
        <v>1.24</v>
      </c>
      <c r="E663" s="489">
        <v>1.2</v>
      </c>
      <c r="F663" s="587">
        <v>1.145</v>
      </c>
      <c r="G663" s="587">
        <v>1.02</v>
      </c>
      <c r="H663" s="489">
        <v>0.98</v>
      </c>
      <c r="I663" s="489">
        <v>0.94</v>
      </c>
      <c r="J663" s="489">
        <v>0.9</v>
      </c>
      <c r="K663" s="489">
        <v>0.86</v>
      </c>
      <c r="L663" s="958" t="s">
        <v>89</v>
      </c>
      <c r="M663" s="489">
        <v>0.82</v>
      </c>
      <c r="N663" s="489">
        <v>0.78</v>
      </c>
      <c r="O663" s="958"/>
      <c r="P663" s="587">
        <v>0.74</v>
      </c>
      <c r="Q663" s="587">
        <v>0.7</v>
      </c>
      <c r="R663" s="587">
        <v>0.63</v>
      </c>
      <c r="S663" s="587">
        <v>0.55000000000000004</v>
      </c>
      <c r="T663" s="587">
        <v>0.51</v>
      </c>
      <c r="U663" s="587">
        <v>0.44</v>
      </c>
      <c r="V663" s="587">
        <v>0.42</v>
      </c>
      <c r="W663" s="587">
        <v>0.4</v>
      </c>
      <c r="X663" s="587">
        <v>0.39529999999999998</v>
      </c>
      <c r="Y663" s="583">
        <v>0.38119999999999998</v>
      </c>
      <c r="Z663" s="587">
        <v>0.3725</v>
      </c>
      <c r="AA663" s="583">
        <v>0.34639999999999999</v>
      </c>
      <c r="AB663" s="584">
        <f t="shared" si="250"/>
        <v>17.100399999999997</v>
      </c>
      <c r="AC663" s="1043">
        <f t="shared" si="251"/>
        <v>7.258064516129048</v>
      </c>
      <c r="AD663" s="1043">
        <f t="shared" si="252"/>
        <v>3.3333333333333437</v>
      </c>
      <c r="AE663" s="1043">
        <f t="shared" si="253"/>
        <v>4.8034934497816595</v>
      </c>
      <c r="AF663" s="1043">
        <f t="shared" si="254"/>
        <v>12.254901960784315</v>
      </c>
      <c r="AG663" s="1043">
        <f t="shared" si="255"/>
        <v>4.081632653061229</v>
      </c>
      <c r="AH663" s="1043">
        <f t="shared" si="256"/>
        <v>4.2553191489361764</v>
      </c>
      <c r="AI663" s="1043">
        <f t="shared" si="257"/>
        <v>4.4444444444444287</v>
      </c>
      <c r="AJ663" s="1043">
        <f t="shared" si="258"/>
        <v>4.6511627906976827</v>
      </c>
      <c r="AK663" s="1043">
        <f t="shared" si="259"/>
        <v>4.8780487804878092</v>
      </c>
      <c r="AL663" s="1043">
        <f t="shared" si="260"/>
        <v>5.12820512820511</v>
      </c>
      <c r="AM663" s="1043">
        <f t="shared" si="261"/>
        <v>5.4054054054054168</v>
      </c>
      <c r="AN663" s="1043">
        <f t="shared" si="262"/>
        <v>5.7142857142857162</v>
      </c>
      <c r="AO663" s="1043">
        <f t="shared" si="263"/>
        <v>11.111111111111093</v>
      </c>
      <c r="AP663" s="1043">
        <f t="shared" si="264"/>
        <v>14.545454545454529</v>
      </c>
      <c r="AQ663" s="1043">
        <f t="shared" si="265"/>
        <v>7.8431372549019773</v>
      </c>
      <c r="AR663" s="1043">
        <f t="shared" si="266"/>
        <v>15.909090909090917</v>
      </c>
      <c r="AS663" s="1043">
        <f t="shared" si="267"/>
        <v>4.7619047619047672</v>
      </c>
      <c r="AT663" s="1043">
        <f t="shared" si="268"/>
        <v>4.9999999999999822</v>
      </c>
      <c r="AU663" s="1043">
        <f t="shared" si="269"/>
        <v>1.1889704022261638</v>
      </c>
      <c r="AV663" s="1043">
        <f t="shared" si="270"/>
        <v>3.6988457502623362</v>
      </c>
      <c r="AW663" s="1043">
        <f t="shared" si="271"/>
        <v>2.3355704697986646</v>
      </c>
      <c r="AX663" s="1043">
        <f t="shared" si="272"/>
        <v>7.5346420323325614</v>
      </c>
      <c r="AY663" s="1043">
        <f t="shared" si="273"/>
        <v>6.3698647528470413</v>
      </c>
      <c r="AZ663" s="1043">
        <f t="shared" si="274"/>
        <v>3.824418133158638</v>
      </c>
    </row>
    <row r="664" spans="1:52" x14ac:dyDescent="0.2">
      <c r="A664" s="838" t="s">
        <v>1693</v>
      </c>
      <c r="B664" s="822" t="s">
        <v>1694</v>
      </c>
      <c r="C664" s="489">
        <v>1.32</v>
      </c>
      <c r="D664" s="489">
        <v>1.28</v>
      </c>
      <c r="E664" s="489">
        <v>1.24</v>
      </c>
      <c r="F664" s="587">
        <v>1.2</v>
      </c>
      <c r="G664" s="587">
        <v>1.1599999999999999</v>
      </c>
      <c r="H664" s="489">
        <v>1.1100000000000001</v>
      </c>
      <c r="I664" s="489">
        <v>1.08</v>
      </c>
      <c r="J664" s="489">
        <v>1.04</v>
      </c>
      <c r="K664" s="489">
        <v>1.01</v>
      </c>
      <c r="L664" s="958"/>
      <c r="M664" s="491">
        <v>1</v>
      </c>
      <c r="N664" s="491">
        <v>1</v>
      </c>
      <c r="O664" s="958"/>
      <c r="P664" s="583">
        <v>1</v>
      </c>
      <c r="Q664" s="583">
        <v>1.03</v>
      </c>
      <c r="R664" s="583">
        <v>1.1200000000000001</v>
      </c>
      <c r="S664" s="587">
        <v>1.1200000000000001</v>
      </c>
      <c r="T664" s="587">
        <v>1.06</v>
      </c>
      <c r="U664" s="587">
        <v>0.98</v>
      </c>
      <c r="V664" s="587">
        <v>0.9</v>
      </c>
      <c r="W664" s="587">
        <v>0.82</v>
      </c>
      <c r="X664" s="587">
        <v>0.76001000000000007</v>
      </c>
      <c r="Y664" s="587">
        <v>0.70666000000000007</v>
      </c>
      <c r="Z664" s="587">
        <v>0.17333000000000001</v>
      </c>
      <c r="AA664" s="583">
        <v>0</v>
      </c>
      <c r="AB664" s="584">
        <f t="shared" si="250"/>
        <v>22.11</v>
      </c>
      <c r="AC664" s="1043">
        <f t="shared" si="251"/>
        <v>3.125</v>
      </c>
      <c r="AD664" s="1043">
        <f t="shared" si="252"/>
        <v>3.2258064516129004</v>
      </c>
      <c r="AE664" s="1043">
        <f t="shared" si="253"/>
        <v>3.3333333333333437</v>
      </c>
      <c r="AF664" s="1043">
        <f t="shared" si="254"/>
        <v>3.4482758620689724</v>
      </c>
      <c r="AG664" s="1043">
        <f t="shared" si="255"/>
        <v>4.5045045045044807</v>
      </c>
      <c r="AH664" s="1043">
        <f t="shared" si="256"/>
        <v>2.7777777777777901</v>
      </c>
      <c r="AI664" s="1043">
        <f t="shared" si="257"/>
        <v>3.8461538461538547</v>
      </c>
      <c r="AJ664" s="1043">
        <f t="shared" si="258"/>
        <v>2.9702970297029729</v>
      </c>
      <c r="AK664" s="1043">
        <f t="shared" si="259"/>
        <v>1.0000000000000009</v>
      </c>
      <c r="AL664" s="1043">
        <f t="shared" si="260"/>
        <v>0</v>
      </c>
      <c r="AM664" s="1043">
        <f t="shared" si="261"/>
        <v>0</v>
      </c>
      <c r="AN664" s="1043">
        <f t="shared" si="262"/>
        <v>-2.9126213592232997</v>
      </c>
      <c r="AO664" s="1043">
        <f t="shared" si="263"/>
        <v>-8.03571428571429</v>
      </c>
      <c r="AP664" s="1043">
        <f t="shared" si="264"/>
        <v>0</v>
      </c>
      <c r="AQ664" s="1043">
        <f t="shared" si="265"/>
        <v>5.6603773584905648</v>
      </c>
      <c r="AR664" s="1043">
        <f t="shared" si="266"/>
        <v>8.163265306122458</v>
      </c>
      <c r="AS664" s="1043">
        <f t="shared" si="267"/>
        <v>8.8888888888888786</v>
      </c>
      <c r="AT664" s="1043">
        <f t="shared" si="268"/>
        <v>9.7560975609756184</v>
      </c>
      <c r="AU664" s="1043">
        <f t="shared" si="269"/>
        <v>7.8933171931948154</v>
      </c>
      <c r="AV664" s="1043">
        <f t="shared" si="270"/>
        <v>7.549599524523809</v>
      </c>
      <c r="AW664" s="1043">
        <f t="shared" si="271"/>
        <v>307.69630185195871</v>
      </c>
      <c r="AX664" s="1043" t="str">
        <f t="shared" si="272"/>
        <v>n/a</v>
      </c>
      <c r="AY664" s="1043">
        <f t="shared" si="273"/>
        <v>17.756698135446268</v>
      </c>
      <c r="AZ664" s="1043">
        <f t="shared" si="274"/>
        <v>66.564529649523934</v>
      </c>
    </row>
    <row r="665" spans="1:52" x14ac:dyDescent="0.2">
      <c r="A665" s="822" t="s">
        <v>1701</v>
      </c>
      <c r="B665" s="822" t="s">
        <v>1702</v>
      </c>
      <c r="C665" s="489">
        <v>5.6</v>
      </c>
      <c r="D665" s="489">
        <v>4.83</v>
      </c>
      <c r="E665" s="489">
        <v>3.98</v>
      </c>
      <c r="F665" s="587">
        <v>3.45</v>
      </c>
      <c r="G665" s="587">
        <v>2.875</v>
      </c>
      <c r="H665" s="489">
        <v>2.375</v>
      </c>
      <c r="I665" s="489">
        <v>1.875</v>
      </c>
      <c r="J665" s="489">
        <v>1.405</v>
      </c>
      <c r="K665" s="489">
        <v>1.0525</v>
      </c>
      <c r="L665" s="958"/>
      <c r="M665" s="489">
        <v>0.8</v>
      </c>
      <c r="N665" s="489">
        <v>0.61250000000000004</v>
      </c>
      <c r="O665" s="958"/>
      <c r="P665" s="587">
        <v>0.40500000000000003</v>
      </c>
      <c r="Q665" s="583">
        <v>0.03</v>
      </c>
      <c r="R665" s="583">
        <v>0.03</v>
      </c>
      <c r="S665" s="583">
        <v>0.03</v>
      </c>
      <c r="T665" s="587">
        <v>0.03</v>
      </c>
      <c r="U665" s="583">
        <v>1.4999999999999999E-2</v>
      </c>
      <c r="V665" s="587">
        <v>1.4999999999999999E-2</v>
      </c>
      <c r="W665" s="583">
        <v>7.4999999999999997E-3</v>
      </c>
      <c r="X665" s="583">
        <v>7.4999999999999997E-3</v>
      </c>
      <c r="Y665" s="587">
        <v>7.4999999999999997E-3</v>
      </c>
      <c r="Z665" s="583">
        <v>3.7499999999999999E-3</v>
      </c>
      <c r="AA665" s="587">
        <v>0.01</v>
      </c>
      <c r="AB665" s="584">
        <f t="shared" si="250"/>
        <v>29.44625000000001</v>
      </c>
      <c r="AC665" s="1043">
        <f t="shared" si="251"/>
        <v>15.942028985507228</v>
      </c>
      <c r="AD665" s="1043">
        <f t="shared" si="252"/>
        <v>21.356783919597987</v>
      </c>
      <c r="AE665" s="1043">
        <f t="shared" si="253"/>
        <v>15.362318840579704</v>
      </c>
      <c r="AF665" s="1043">
        <f t="shared" si="254"/>
        <v>19.999999999999996</v>
      </c>
      <c r="AG665" s="1043">
        <f t="shared" si="255"/>
        <v>21.052631578947366</v>
      </c>
      <c r="AH665" s="1043">
        <f t="shared" si="256"/>
        <v>26.666666666666661</v>
      </c>
      <c r="AI665" s="1043">
        <f t="shared" si="257"/>
        <v>33.451957295373667</v>
      </c>
      <c r="AJ665" s="1043">
        <f t="shared" si="258"/>
        <v>33.4916864608076</v>
      </c>
      <c r="AK665" s="1043">
        <f t="shared" si="259"/>
        <v>31.562499999999982</v>
      </c>
      <c r="AL665" s="1043">
        <f t="shared" si="260"/>
        <v>30.612244897959172</v>
      </c>
      <c r="AM665" s="1043">
        <f t="shared" si="261"/>
        <v>51.23456790123457</v>
      </c>
      <c r="AN665" s="1043">
        <f t="shared" si="262"/>
        <v>1250.0000000000002</v>
      </c>
      <c r="AO665" s="1043">
        <f t="shared" si="263"/>
        <v>0</v>
      </c>
      <c r="AP665" s="1043">
        <f t="shared" si="264"/>
        <v>0</v>
      </c>
      <c r="AQ665" s="1043">
        <f t="shared" si="265"/>
        <v>0</v>
      </c>
      <c r="AR665" s="1043">
        <f t="shared" si="266"/>
        <v>100</v>
      </c>
      <c r="AS665" s="1043">
        <f t="shared" si="267"/>
        <v>0</v>
      </c>
      <c r="AT665" s="1043">
        <f t="shared" si="268"/>
        <v>100</v>
      </c>
      <c r="AU665" s="1043">
        <f t="shared" si="269"/>
        <v>0</v>
      </c>
      <c r="AV665" s="1043">
        <f t="shared" si="270"/>
        <v>0</v>
      </c>
      <c r="AW665" s="1043">
        <f t="shared" si="271"/>
        <v>100</v>
      </c>
      <c r="AX665" s="1043">
        <f t="shared" si="272"/>
        <v>-62.5</v>
      </c>
      <c r="AY665" s="1043">
        <f t="shared" si="273"/>
        <v>81.283335752121559</v>
      </c>
      <c r="AZ665" s="1043">
        <f t="shared" si="274"/>
        <v>263.70548772611716</v>
      </c>
    </row>
    <row r="666" spans="1:52" x14ac:dyDescent="0.2">
      <c r="A666" s="822" t="s">
        <v>1705</v>
      </c>
      <c r="B666" s="822" t="s">
        <v>1706</v>
      </c>
      <c r="C666" s="489">
        <v>1.17</v>
      </c>
      <c r="D666" s="489">
        <v>1.1399999999999999</v>
      </c>
      <c r="E666" s="489">
        <v>1.0900000000000001</v>
      </c>
      <c r="F666" s="587">
        <v>0.98</v>
      </c>
      <c r="G666" s="587">
        <v>0.8600000000000001</v>
      </c>
      <c r="H666" s="489">
        <v>0.77</v>
      </c>
      <c r="I666" s="489">
        <v>0.7</v>
      </c>
      <c r="J666" s="489">
        <v>0.62</v>
      </c>
      <c r="K666" s="489">
        <v>0.55000000000000004</v>
      </c>
      <c r="L666" s="958"/>
      <c r="M666" s="489">
        <v>0.47</v>
      </c>
      <c r="N666" s="489">
        <v>0.39500000000000002</v>
      </c>
      <c r="O666" s="958"/>
      <c r="P666" s="587">
        <v>0.35</v>
      </c>
      <c r="Q666" s="587">
        <v>0.315</v>
      </c>
      <c r="R666" s="583">
        <v>0.3</v>
      </c>
      <c r="S666" s="583">
        <v>0.3</v>
      </c>
      <c r="T666" s="583">
        <v>0.3</v>
      </c>
      <c r="U666" s="583">
        <v>0.3</v>
      </c>
      <c r="V666" s="583">
        <v>0.3</v>
      </c>
      <c r="W666" s="583">
        <v>0.3725</v>
      </c>
      <c r="X666" s="583">
        <v>0.59</v>
      </c>
      <c r="Y666" s="583">
        <v>0.59</v>
      </c>
      <c r="Z666" s="583">
        <v>0.59</v>
      </c>
      <c r="AA666" s="583">
        <v>0.59</v>
      </c>
      <c r="AB666" s="584">
        <f t="shared" si="250"/>
        <v>13.642500000000002</v>
      </c>
      <c r="AC666" s="1043">
        <f t="shared" si="251"/>
        <v>2.6315789473684292</v>
      </c>
      <c r="AD666" s="1043">
        <f t="shared" si="252"/>
        <v>4.5871559633027248</v>
      </c>
      <c r="AE666" s="1043">
        <f t="shared" si="253"/>
        <v>11.22448979591837</v>
      </c>
      <c r="AF666" s="1043">
        <f t="shared" si="254"/>
        <v>13.953488372093004</v>
      </c>
      <c r="AG666" s="1043">
        <f t="shared" si="255"/>
        <v>11.688311688311703</v>
      </c>
      <c r="AH666" s="1043">
        <f t="shared" si="256"/>
        <v>10.000000000000009</v>
      </c>
      <c r="AI666" s="1043">
        <f t="shared" si="257"/>
        <v>12.903225806451601</v>
      </c>
      <c r="AJ666" s="1043">
        <f t="shared" si="258"/>
        <v>12.72727272727272</v>
      </c>
      <c r="AK666" s="1043">
        <f t="shared" si="259"/>
        <v>17.021276595744705</v>
      </c>
      <c r="AL666" s="1043">
        <f t="shared" si="260"/>
        <v>18.98734177215189</v>
      </c>
      <c r="AM666" s="1043">
        <f t="shared" si="261"/>
        <v>12.857142857142879</v>
      </c>
      <c r="AN666" s="1043">
        <f t="shared" si="262"/>
        <v>11.111111111111093</v>
      </c>
      <c r="AO666" s="1043">
        <f t="shared" si="263"/>
        <v>5.0000000000000044</v>
      </c>
      <c r="AP666" s="1043">
        <f t="shared" si="264"/>
        <v>0</v>
      </c>
      <c r="AQ666" s="1043">
        <f t="shared" si="265"/>
        <v>0</v>
      </c>
      <c r="AR666" s="1043">
        <f t="shared" si="266"/>
        <v>0</v>
      </c>
      <c r="AS666" s="1043">
        <f t="shared" si="267"/>
        <v>0</v>
      </c>
      <c r="AT666" s="1043">
        <f t="shared" si="268"/>
        <v>-19.463087248322154</v>
      </c>
      <c r="AU666" s="1043">
        <f t="shared" si="269"/>
        <v>-36.864406779661017</v>
      </c>
      <c r="AV666" s="1043">
        <f t="shared" si="270"/>
        <v>0</v>
      </c>
      <c r="AW666" s="1043">
        <f t="shared" si="271"/>
        <v>0</v>
      </c>
      <c r="AX666" s="1043">
        <f t="shared" si="272"/>
        <v>0</v>
      </c>
      <c r="AY666" s="1043">
        <f t="shared" si="273"/>
        <v>4.0165864367675432</v>
      </c>
      <c r="AZ666" s="1043">
        <f t="shared" si="274"/>
        <v>12.46065514249484</v>
      </c>
    </row>
    <row r="667" spans="1:52" x14ac:dyDescent="0.2">
      <c r="A667" s="829" t="s">
        <v>814</v>
      </c>
      <c r="B667" s="822" t="s">
        <v>815</v>
      </c>
      <c r="C667" s="489">
        <v>4.29</v>
      </c>
      <c r="D667" s="489">
        <v>3.88</v>
      </c>
      <c r="E667" s="489">
        <v>3.7</v>
      </c>
      <c r="F667" s="587">
        <v>3.06</v>
      </c>
      <c r="G667" s="587">
        <v>2.48</v>
      </c>
      <c r="H667" s="489">
        <v>2.2549999999999999</v>
      </c>
      <c r="I667" s="489">
        <v>2.2000000000000002</v>
      </c>
      <c r="J667" s="489">
        <v>1.8049999999999999</v>
      </c>
      <c r="K667" s="489">
        <v>1.48</v>
      </c>
      <c r="L667" s="958"/>
      <c r="M667" s="489">
        <v>1.2450000000000001</v>
      </c>
      <c r="N667" s="489">
        <v>0.96499999999999997</v>
      </c>
      <c r="O667" s="958"/>
      <c r="P667" s="587">
        <v>0.6</v>
      </c>
      <c r="Q667" s="583">
        <v>0.54</v>
      </c>
      <c r="R667" s="587">
        <v>0.46500000000000002</v>
      </c>
      <c r="S667" s="587">
        <v>0.33750000000000002</v>
      </c>
      <c r="T667" s="583">
        <v>0.3</v>
      </c>
      <c r="U667" s="583">
        <v>0.3</v>
      </c>
      <c r="V667" s="587">
        <v>0.3</v>
      </c>
      <c r="W667" s="587">
        <v>0.23</v>
      </c>
      <c r="X667" s="583">
        <v>0.2</v>
      </c>
      <c r="Y667" s="583">
        <v>0.2</v>
      </c>
      <c r="Z667" s="583">
        <v>0.2</v>
      </c>
      <c r="AA667" s="583">
        <v>0.2</v>
      </c>
      <c r="AB667" s="584">
        <f t="shared" si="250"/>
        <v>31.232499999999998</v>
      </c>
      <c r="AC667" s="1043">
        <f t="shared" si="251"/>
        <v>10.567010309278357</v>
      </c>
      <c r="AD667" s="1043">
        <f t="shared" si="252"/>
        <v>4.8648648648648596</v>
      </c>
      <c r="AE667" s="1043">
        <f t="shared" si="253"/>
        <v>20.915032679738577</v>
      </c>
      <c r="AF667" s="1043">
        <f t="shared" si="254"/>
        <v>23.387096774193552</v>
      </c>
      <c r="AG667" s="1043">
        <f t="shared" si="255"/>
        <v>9.9778270509977887</v>
      </c>
      <c r="AH667" s="1043">
        <f t="shared" si="256"/>
        <v>2.4999999999999911</v>
      </c>
      <c r="AI667" s="1043">
        <f t="shared" si="257"/>
        <v>21.883656509695303</v>
      </c>
      <c r="AJ667" s="1043">
        <f t="shared" si="258"/>
        <v>21.959459459459453</v>
      </c>
      <c r="AK667" s="1043">
        <f t="shared" si="259"/>
        <v>18.875502008032118</v>
      </c>
      <c r="AL667" s="1043">
        <f t="shared" si="260"/>
        <v>29.015544041450791</v>
      </c>
      <c r="AM667" s="1043">
        <f t="shared" si="261"/>
        <v>60.833333333333343</v>
      </c>
      <c r="AN667" s="1043">
        <f t="shared" si="262"/>
        <v>11.111111111111093</v>
      </c>
      <c r="AO667" s="1043">
        <f t="shared" si="263"/>
        <v>16.129032258064523</v>
      </c>
      <c r="AP667" s="1043">
        <f t="shared" si="264"/>
        <v>37.777777777777779</v>
      </c>
      <c r="AQ667" s="1043">
        <f t="shared" si="265"/>
        <v>12.500000000000021</v>
      </c>
      <c r="AR667" s="1043">
        <f t="shared" si="266"/>
        <v>0</v>
      </c>
      <c r="AS667" s="1043">
        <f t="shared" si="267"/>
        <v>0</v>
      </c>
      <c r="AT667" s="1043">
        <f t="shared" si="268"/>
        <v>30.434782608695631</v>
      </c>
      <c r="AU667" s="1043">
        <f t="shared" si="269"/>
        <v>14.999999999999991</v>
      </c>
      <c r="AV667" s="1043">
        <f t="shared" si="270"/>
        <v>0</v>
      </c>
      <c r="AW667" s="1043">
        <f t="shared" si="271"/>
        <v>0</v>
      </c>
      <c r="AX667" s="1043">
        <f t="shared" si="272"/>
        <v>0</v>
      </c>
      <c r="AY667" s="1043">
        <f t="shared" si="273"/>
        <v>15.806001399395143</v>
      </c>
      <c r="AZ667" s="1043">
        <f t="shared" si="274"/>
        <v>14.972291278126525</v>
      </c>
    </row>
    <row r="668" spans="1:52" x14ac:dyDescent="0.2">
      <c r="A668" s="829" t="s">
        <v>3839</v>
      </c>
      <c r="B668" s="822" t="s">
        <v>3840</v>
      </c>
      <c r="C668" s="489">
        <v>0.36</v>
      </c>
      <c r="D668" s="489">
        <v>0.32</v>
      </c>
      <c r="E668" s="489">
        <v>0.31</v>
      </c>
      <c r="F668" s="587">
        <v>0.27</v>
      </c>
      <c r="G668" s="587">
        <v>0.23</v>
      </c>
      <c r="H668" s="489">
        <v>0.18</v>
      </c>
      <c r="I668" s="489">
        <v>0.14000000000000001</v>
      </c>
      <c r="J668" s="489">
        <v>0.1</v>
      </c>
      <c r="K668" s="489">
        <v>0.03</v>
      </c>
      <c r="L668" s="958"/>
      <c r="M668" s="491">
        <v>0</v>
      </c>
      <c r="N668" s="491">
        <v>0</v>
      </c>
      <c r="O668" s="958"/>
      <c r="P668" s="583">
        <v>0</v>
      </c>
      <c r="Q668" s="499">
        <v>0</v>
      </c>
      <c r="R668" s="499">
        <v>0.15</v>
      </c>
      <c r="S668" s="587">
        <v>0.2</v>
      </c>
      <c r="T668" s="587">
        <v>0.19996</v>
      </c>
      <c r="U668" s="587">
        <v>0.18</v>
      </c>
      <c r="V668" s="587">
        <v>0.15004000000000001</v>
      </c>
      <c r="W668" s="587">
        <v>2.998E-2</v>
      </c>
      <c r="X668" s="499">
        <v>0</v>
      </c>
      <c r="Y668" s="499">
        <v>0</v>
      </c>
      <c r="Z668" s="499">
        <v>0</v>
      </c>
      <c r="AA668" s="587">
        <v>0.2296</v>
      </c>
      <c r="AB668" s="584">
        <f t="shared" si="250"/>
        <v>3.0795800000000009</v>
      </c>
      <c r="AC668" s="1043">
        <f t="shared" si="251"/>
        <v>12.5</v>
      </c>
      <c r="AD668" s="1043">
        <f t="shared" si="252"/>
        <v>3.2258064516129004</v>
      </c>
      <c r="AE668" s="1043">
        <f t="shared" si="253"/>
        <v>14.814814814814813</v>
      </c>
      <c r="AF668" s="1043">
        <f t="shared" si="254"/>
        <v>17.391304347826097</v>
      </c>
      <c r="AG668" s="1043">
        <f t="shared" si="255"/>
        <v>27.777777777777789</v>
      </c>
      <c r="AH668" s="1043">
        <f t="shared" si="256"/>
        <v>28.571428571428559</v>
      </c>
      <c r="AI668" s="1043">
        <f t="shared" si="257"/>
        <v>40.000000000000014</v>
      </c>
      <c r="AJ668" s="1043">
        <f t="shared" si="258"/>
        <v>233.33333333333334</v>
      </c>
      <c r="AK668" s="1043" t="str">
        <f t="shared" si="259"/>
        <v>n/a</v>
      </c>
      <c r="AL668" s="1043" t="str">
        <f t="shared" si="260"/>
        <v>n/a</v>
      </c>
      <c r="AM668" s="1043" t="str">
        <f t="shared" si="261"/>
        <v>n/a</v>
      </c>
      <c r="AN668" s="1043" t="str">
        <f t="shared" si="262"/>
        <v>n/a</v>
      </c>
      <c r="AO668" s="1043">
        <f t="shared" si="263"/>
        <v>-100</v>
      </c>
      <c r="AP668" s="1043">
        <f t="shared" si="264"/>
        <v>-25.000000000000011</v>
      </c>
      <c r="AQ668" s="1043">
        <f t="shared" si="265"/>
        <v>2.000400080015563E-2</v>
      </c>
      <c r="AR668" s="1043">
        <f t="shared" si="266"/>
        <v>11.088888888888881</v>
      </c>
      <c r="AS668" s="1043">
        <f t="shared" si="267"/>
        <v>19.968008531058381</v>
      </c>
      <c r="AT668" s="1043">
        <f t="shared" si="268"/>
        <v>400.46697798532358</v>
      </c>
      <c r="AU668" s="1043" t="str">
        <f t="shared" si="269"/>
        <v>n/a</v>
      </c>
      <c r="AV668" s="1043" t="str">
        <f t="shared" si="270"/>
        <v>n/a</v>
      </c>
      <c r="AW668" s="1043" t="str">
        <f t="shared" si="271"/>
        <v>n/a</v>
      </c>
      <c r="AX668" s="1043">
        <f t="shared" si="272"/>
        <v>-100</v>
      </c>
      <c r="AY668" s="1043">
        <f t="shared" si="273"/>
        <v>38.943889646857635</v>
      </c>
      <c r="AZ668" s="1043">
        <f t="shared" si="274"/>
        <v>124.5254005963248</v>
      </c>
    </row>
    <row r="669" spans="1:52" x14ac:dyDescent="0.2">
      <c r="A669" s="822" t="s">
        <v>1699</v>
      </c>
      <c r="B669" s="822" t="s">
        <v>1700</v>
      </c>
      <c r="C669" s="489">
        <v>4.08</v>
      </c>
      <c r="D669" s="489">
        <v>4.04</v>
      </c>
      <c r="E669" s="489">
        <v>3.84</v>
      </c>
      <c r="F669" s="587">
        <v>3.64</v>
      </c>
      <c r="G669" s="587">
        <v>3.32</v>
      </c>
      <c r="H669" s="489">
        <v>3.12</v>
      </c>
      <c r="I669" s="489">
        <v>2.92</v>
      </c>
      <c r="J669" s="489">
        <v>2.68</v>
      </c>
      <c r="K669" s="489">
        <v>2.48</v>
      </c>
      <c r="L669" s="958"/>
      <c r="M669" s="489">
        <v>2.2799999999999998</v>
      </c>
      <c r="N669" s="489">
        <v>2.08</v>
      </c>
      <c r="O669" s="958"/>
      <c r="P669" s="587">
        <v>1.88</v>
      </c>
      <c r="Q669" s="583">
        <v>1.8</v>
      </c>
      <c r="R669" s="587">
        <v>1.8</v>
      </c>
      <c r="S669" s="587">
        <v>1.68</v>
      </c>
      <c r="T669" s="587">
        <v>1.52</v>
      </c>
      <c r="U669" s="587">
        <v>1.32</v>
      </c>
      <c r="V669" s="587">
        <v>1.1200000000000001</v>
      </c>
      <c r="W669" s="587">
        <v>0.92</v>
      </c>
      <c r="X669" s="583">
        <v>0.76</v>
      </c>
      <c r="Y669" s="587">
        <v>0.76</v>
      </c>
      <c r="Z669" s="587">
        <v>0.68</v>
      </c>
      <c r="AA669" s="587">
        <v>0.3</v>
      </c>
      <c r="AB669" s="584">
        <f t="shared" si="250"/>
        <v>49.019999999999989</v>
      </c>
      <c r="AC669" s="1043">
        <f t="shared" si="251"/>
        <v>0.99009900990099098</v>
      </c>
      <c r="AD669" s="1043">
        <f t="shared" si="252"/>
        <v>5.2083333333333481</v>
      </c>
      <c r="AE669" s="1043">
        <f t="shared" si="253"/>
        <v>5.4945054945054972</v>
      </c>
      <c r="AF669" s="1043">
        <f t="shared" si="254"/>
        <v>9.6385542168674796</v>
      </c>
      <c r="AG669" s="1043">
        <f t="shared" si="255"/>
        <v>6.4102564102564097</v>
      </c>
      <c r="AH669" s="1043">
        <f t="shared" si="256"/>
        <v>6.8493150684931559</v>
      </c>
      <c r="AI669" s="1043">
        <f t="shared" si="257"/>
        <v>8.9552238805969964</v>
      </c>
      <c r="AJ669" s="1043">
        <f t="shared" si="258"/>
        <v>8.064516129032274</v>
      </c>
      <c r="AK669" s="1043">
        <f t="shared" si="259"/>
        <v>8.7719298245614077</v>
      </c>
      <c r="AL669" s="1043">
        <f t="shared" si="260"/>
        <v>9.6153846153846025</v>
      </c>
      <c r="AM669" s="1043">
        <f t="shared" si="261"/>
        <v>10.638297872340431</v>
      </c>
      <c r="AN669" s="1043">
        <f t="shared" si="262"/>
        <v>4.4444444444444287</v>
      </c>
      <c r="AO669" s="1043">
        <f t="shared" si="263"/>
        <v>0</v>
      </c>
      <c r="AP669" s="1043">
        <f t="shared" si="264"/>
        <v>7.1428571428571397</v>
      </c>
      <c r="AQ669" s="1043">
        <f t="shared" si="265"/>
        <v>10.526315789473673</v>
      </c>
      <c r="AR669" s="1043">
        <f t="shared" si="266"/>
        <v>15.151515151515138</v>
      </c>
      <c r="AS669" s="1043">
        <f t="shared" si="267"/>
        <v>17.857142857142861</v>
      </c>
      <c r="AT669" s="1043">
        <f t="shared" si="268"/>
        <v>21.739130434782616</v>
      </c>
      <c r="AU669" s="1043">
        <f t="shared" si="269"/>
        <v>21.052631578947366</v>
      </c>
      <c r="AV669" s="1043">
        <f t="shared" si="270"/>
        <v>0</v>
      </c>
      <c r="AW669" s="1043">
        <f t="shared" si="271"/>
        <v>11.764705882352944</v>
      </c>
      <c r="AX669" s="1043">
        <f t="shared" si="272"/>
        <v>126.6666666666667</v>
      </c>
      <c r="AY669" s="1043">
        <f t="shared" si="273"/>
        <v>14.408264809247976</v>
      </c>
      <c r="AZ669" s="1043">
        <f t="shared" si="274"/>
        <v>25.753900858341662</v>
      </c>
    </row>
    <row r="670" spans="1:52" x14ac:dyDescent="0.2">
      <c r="A670" s="829" t="s">
        <v>1687</v>
      </c>
      <c r="B670" s="822" t="s">
        <v>1688</v>
      </c>
      <c r="C670" s="489">
        <v>1.72</v>
      </c>
      <c r="D670" s="489">
        <v>1.68</v>
      </c>
      <c r="E670" s="489">
        <v>1.53</v>
      </c>
      <c r="F670" s="587">
        <v>1.27</v>
      </c>
      <c r="G670" s="587">
        <v>1.1400000000000001</v>
      </c>
      <c r="H670" s="489">
        <v>1.0449999999999999</v>
      </c>
      <c r="I670" s="489">
        <v>1</v>
      </c>
      <c r="J670" s="489">
        <v>0.95</v>
      </c>
      <c r="K670" s="489">
        <v>0.85</v>
      </c>
      <c r="L670" s="958"/>
      <c r="M670" s="489">
        <v>0.71</v>
      </c>
      <c r="N670" s="489">
        <v>0.42499999999999999</v>
      </c>
      <c r="O670" s="958"/>
      <c r="P670" s="583">
        <v>0.2</v>
      </c>
      <c r="Q670" s="583">
        <v>0.57499999999999996</v>
      </c>
      <c r="R670" s="587">
        <v>1.7</v>
      </c>
      <c r="S670" s="587">
        <v>1.6</v>
      </c>
      <c r="T670" s="587">
        <v>1.32</v>
      </c>
      <c r="U670" s="587">
        <v>1.2</v>
      </c>
      <c r="V670" s="587">
        <v>0.96</v>
      </c>
      <c r="W670" s="587">
        <v>0.81</v>
      </c>
      <c r="X670" s="587">
        <v>0.76249999999999996</v>
      </c>
      <c r="Y670" s="587">
        <v>0.73250000000000004</v>
      </c>
      <c r="Z670" s="587">
        <v>0.66415000000000002</v>
      </c>
      <c r="AA670" s="587">
        <v>0.60079000000000005</v>
      </c>
      <c r="AB670" s="584">
        <f t="shared" si="250"/>
        <v>23.444939999999999</v>
      </c>
      <c r="AC670" s="1043">
        <f t="shared" si="251"/>
        <v>2.3809523809523725</v>
      </c>
      <c r="AD670" s="1043">
        <f t="shared" si="252"/>
        <v>9.8039215686274375</v>
      </c>
      <c r="AE670" s="1043">
        <f t="shared" si="253"/>
        <v>20.472440944881896</v>
      </c>
      <c r="AF670" s="1043">
        <f t="shared" si="254"/>
        <v>11.403508771929815</v>
      </c>
      <c r="AG670" s="1043">
        <f t="shared" si="255"/>
        <v>9.0909090909091042</v>
      </c>
      <c r="AH670" s="1043">
        <f t="shared" si="256"/>
        <v>4.4999999999999929</v>
      </c>
      <c r="AI670" s="1043">
        <f t="shared" si="257"/>
        <v>5.2631578947368363</v>
      </c>
      <c r="AJ670" s="1043">
        <f t="shared" si="258"/>
        <v>11.764705882352944</v>
      </c>
      <c r="AK670" s="1043">
        <f t="shared" si="259"/>
        <v>19.718309859154925</v>
      </c>
      <c r="AL670" s="1043">
        <f t="shared" si="260"/>
        <v>67.058823529411768</v>
      </c>
      <c r="AM670" s="1043">
        <f t="shared" si="261"/>
        <v>112.5</v>
      </c>
      <c r="AN670" s="1043">
        <f t="shared" si="262"/>
        <v>-65.217391304347828</v>
      </c>
      <c r="AO670" s="1043">
        <f t="shared" si="263"/>
        <v>-66.176470588235304</v>
      </c>
      <c r="AP670" s="1043">
        <f t="shared" si="264"/>
        <v>6.25</v>
      </c>
      <c r="AQ670" s="1043">
        <f t="shared" si="265"/>
        <v>21.212121212121215</v>
      </c>
      <c r="AR670" s="1043">
        <f t="shared" si="266"/>
        <v>10.000000000000009</v>
      </c>
      <c r="AS670" s="1043">
        <f t="shared" si="267"/>
        <v>25</v>
      </c>
      <c r="AT670" s="1043">
        <f t="shared" si="268"/>
        <v>18.518518518518512</v>
      </c>
      <c r="AU670" s="1043">
        <f t="shared" si="269"/>
        <v>6.2295081967213228</v>
      </c>
      <c r="AV670" s="1043">
        <f t="shared" si="270"/>
        <v>4.0955631399317349</v>
      </c>
      <c r="AW670" s="1043">
        <f t="shared" si="271"/>
        <v>10.291349845667398</v>
      </c>
      <c r="AX670" s="1043">
        <f t="shared" si="272"/>
        <v>10.546114282860897</v>
      </c>
      <c r="AY670" s="1043">
        <f t="shared" si="273"/>
        <v>11.5775474193725</v>
      </c>
      <c r="AZ670" s="1043">
        <f t="shared" si="274"/>
        <v>35.169876863423504</v>
      </c>
    </row>
    <row r="671" spans="1:52" x14ac:dyDescent="0.2">
      <c r="A671" s="838" t="s">
        <v>3916</v>
      </c>
      <c r="B671" s="822" t="s">
        <v>3917</v>
      </c>
      <c r="C671" s="489">
        <v>1.52</v>
      </c>
      <c r="D671" s="489">
        <v>1.5</v>
      </c>
      <c r="E671" s="489">
        <v>1.48</v>
      </c>
      <c r="F671" s="587">
        <v>1.46</v>
      </c>
      <c r="G671" s="587">
        <v>1.44</v>
      </c>
      <c r="H671" s="489">
        <v>1.42</v>
      </c>
      <c r="I671" s="489">
        <v>1.4</v>
      </c>
      <c r="J671" s="539">
        <v>1.38</v>
      </c>
      <c r="K671" s="539">
        <v>1.38</v>
      </c>
      <c r="L671" s="958"/>
      <c r="M671" s="491">
        <v>1.38</v>
      </c>
      <c r="N671" s="491">
        <v>1.38</v>
      </c>
      <c r="O671" s="958"/>
      <c r="P671" s="583">
        <v>1.38</v>
      </c>
      <c r="Q671" s="583">
        <v>1.38</v>
      </c>
      <c r="R671" s="583">
        <v>1.38</v>
      </c>
      <c r="S671" s="583">
        <v>1.38</v>
      </c>
      <c r="T671" s="583">
        <v>1.38</v>
      </c>
      <c r="U671" s="583">
        <v>1.38</v>
      </c>
      <c r="V671" s="583">
        <v>1.38</v>
      </c>
      <c r="W671" s="583">
        <v>1.38</v>
      </c>
      <c r="X671" s="583">
        <v>1.38</v>
      </c>
      <c r="Y671" s="583">
        <v>1.38</v>
      </c>
      <c r="Z671" s="583">
        <v>1.38</v>
      </c>
      <c r="AA671" s="583">
        <v>1.38</v>
      </c>
      <c r="AB671" s="584">
        <f t="shared" si="250"/>
        <v>32.29999999999999</v>
      </c>
      <c r="AC671" s="1043">
        <f t="shared" si="251"/>
        <v>1.3333333333333419</v>
      </c>
      <c r="AD671" s="1043">
        <f t="shared" si="252"/>
        <v>1.3513513513513598</v>
      </c>
      <c r="AE671" s="1043">
        <f t="shared" si="253"/>
        <v>1.3698630136986356</v>
      </c>
      <c r="AF671" s="1043">
        <f t="shared" si="254"/>
        <v>1.388888888888884</v>
      </c>
      <c r="AG671" s="1043">
        <f t="shared" si="255"/>
        <v>1.4084507042253502</v>
      </c>
      <c r="AH671" s="1043">
        <f t="shared" si="256"/>
        <v>1.4285714285714235</v>
      </c>
      <c r="AI671" s="1043">
        <f t="shared" si="257"/>
        <v>1.449275362318847</v>
      </c>
      <c r="AJ671" s="1043">
        <f t="shared" si="258"/>
        <v>0</v>
      </c>
      <c r="AK671" s="1043">
        <f t="shared" si="259"/>
        <v>0</v>
      </c>
      <c r="AL671" s="1043">
        <f t="shared" si="260"/>
        <v>0</v>
      </c>
      <c r="AM671" s="1043">
        <f t="shared" si="261"/>
        <v>0</v>
      </c>
      <c r="AN671" s="1043">
        <f t="shared" si="262"/>
        <v>0</v>
      </c>
      <c r="AO671" s="1043">
        <f t="shared" si="263"/>
        <v>0</v>
      </c>
      <c r="AP671" s="1043">
        <f t="shared" si="264"/>
        <v>0</v>
      </c>
      <c r="AQ671" s="1043">
        <f t="shared" si="265"/>
        <v>0</v>
      </c>
      <c r="AR671" s="1043">
        <f t="shared" si="266"/>
        <v>0</v>
      </c>
      <c r="AS671" s="1043">
        <f t="shared" si="267"/>
        <v>0</v>
      </c>
      <c r="AT671" s="1043">
        <f t="shared" si="268"/>
        <v>0</v>
      </c>
      <c r="AU671" s="1043">
        <f t="shared" si="269"/>
        <v>0</v>
      </c>
      <c r="AV671" s="1043">
        <f t="shared" si="270"/>
        <v>0</v>
      </c>
      <c r="AW671" s="1043">
        <f t="shared" si="271"/>
        <v>0</v>
      </c>
      <c r="AX671" s="1043">
        <f t="shared" si="272"/>
        <v>0</v>
      </c>
      <c r="AY671" s="1043">
        <f t="shared" si="273"/>
        <v>0.44226064010853833</v>
      </c>
      <c r="AZ671" s="1043">
        <f t="shared" si="274"/>
        <v>0.66301388478532353</v>
      </c>
    </row>
    <row r="672" spans="1:52" x14ac:dyDescent="0.2">
      <c r="A672" s="829" t="s">
        <v>820</v>
      </c>
      <c r="B672" s="822" t="s">
        <v>821</v>
      </c>
      <c r="C672" s="489">
        <v>1.1399999999999999</v>
      </c>
      <c r="D672" s="489">
        <v>1.1200000000000001</v>
      </c>
      <c r="E672" s="489">
        <v>1.1000000000000001</v>
      </c>
      <c r="F672" s="587">
        <v>1.08</v>
      </c>
      <c r="G672" s="587">
        <v>1.06</v>
      </c>
      <c r="H672" s="489">
        <v>1.0449999999999999</v>
      </c>
      <c r="I672" s="489">
        <v>1.0249999999999999</v>
      </c>
      <c r="J672" s="489">
        <v>1.0049999999999999</v>
      </c>
      <c r="K672" s="489">
        <v>0.98499999999999999</v>
      </c>
      <c r="L672" s="958"/>
      <c r="M672" s="489">
        <v>0.96499999999999997</v>
      </c>
      <c r="N672" s="489">
        <v>0.94499999999999995</v>
      </c>
      <c r="O672" s="958"/>
      <c r="P672" s="583">
        <v>0.94</v>
      </c>
      <c r="Q672" s="587">
        <v>0.92500000000000004</v>
      </c>
      <c r="R672" s="587">
        <v>0.90500000000000003</v>
      </c>
      <c r="S672" s="587">
        <v>0.88500000000000001</v>
      </c>
      <c r="T672" s="587">
        <v>0.78</v>
      </c>
      <c r="U672" s="587">
        <v>0.63</v>
      </c>
      <c r="V672" s="587">
        <v>0.45</v>
      </c>
      <c r="W672" s="583">
        <v>0</v>
      </c>
      <c r="X672" s="583">
        <v>0</v>
      </c>
      <c r="Y672" s="583">
        <v>0</v>
      </c>
      <c r="Z672" s="583">
        <v>0</v>
      </c>
      <c r="AA672" s="583">
        <v>0</v>
      </c>
      <c r="AB672" s="584">
        <f t="shared" si="250"/>
        <v>16.984999999999996</v>
      </c>
      <c r="AC672" s="1043">
        <f t="shared" si="251"/>
        <v>1.7857142857142572</v>
      </c>
      <c r="AD672" s="1043">
        <f t="shared" si="252"/>
        <v>1.8181818181818299</v>
      </c>
      <c r="AE672" s="1043">
        <f t="shared" si="253"/>
        <v>1.8518518518518601</v>
      </c>
      <c r="AF672" s="1043">
        <f t="shared" si="254"/>
        <v>1.8867924528301883</v>
      </c>
      <c r="AG672" s="1043">
        <f t="shared" si="255"/>
        <v>1.4354066985646119</v>
      </c>
      <c r="AH672" s="1043">
        <f t="shared" si="256"/>
        <v>1.9512195121951237</v>
      </c>
      <c r="AI672" s="1043">
        <f t="shared" si="257"/>
        <v>1.990049751243772</v>
      </c>
      <c r="AJ672" s="1043">
        <f t="shared" si="258"/>
        <v>2.0304568527918621</v>
      </c>
      <c r="AK672" s="1043">
        <f t="shared" si="259"/>
        <v>2.0725388601036343</v>
      </c>
      <c r="AL672" s="1043">
        <f t="shared" si="260"/>
        <v>2.1164021164021163</v>
      </c>
      <c r="AM672" s="1043">
        <f t="shared" si="261"/>
        <v>0.53191489361701372</v>
      </c>
      <c r="AN672" s="1043">
        <f t="shared" si="262"/>
        <v>1.6216216216216051</v>
      </c>
      <c r="AO672" s="1043">
        <f t="shared" si="263"/>
        <v>2.2099447513812098</v>
      </c>
      <c r="AP672" s="1043">
        <f t="shared" si="264"/>
        <v>2.2598870056497189</v>
      </c>
      <c r="AQ672" s="1043">
        <f t="shared" si="265"/>
        <v>13.461538461538458</v>
      </c>
      <c r="AR672" s="1043">
        <f t="shared" si="266"/>
        <v>23.809523809523814</v>
      </c>
      <c r="AS672" s="1043">
        <f t="shared" si="267"/>
        <v>39.999999999999993</v>
      </c>
      <c r="AT672" s="1043" t="str">
        <f t="shared" si="268"/>
        <v>n/a</v>
      </c>
      <c r="AU672" s="1043" t="str">
        <f t="shared" si="269"/>
        <v>n/a</v>
      </c>
      <c r="AV672" s="1043" t="str">
        <f t="shared" si="270"/>
        <v>n/a</v>
      </c>
      <c r="AW672" s="1043" t="str">
        <f t="shared" si="271"/>
        <v>n/a</v>
      </c>
      <c r="AX672" s="1043" t="str">
        <f t="shared" si="272"/>
        <v>n/a</v>
      </c>
      <c r="AY672" s="1043">
        <f t="shared" si="273"/>
        <v>6.0490026319535923</v>
      </c>
      <c r="AZ672" s="1043">
        <f t="shared" si="274"/>
        <v>10.533226590898606</v>
      </c>
    </row>
    <row r="673" spans="1:52" x14ac:dyDescent="0.2">
      <c r="A673" s="822" t="s">
        <v>367</v>
      </c>
      <c r="B673" s="822" t="s">
        <v>368</v>
      </c>
      <c r="C673" s="489">
        <v>3.1</v>
      </c>
      <c r="D673" s="489">
        <v>3.06</v>
      </c>
      <c r="E673" s="489">
        <v>3.02</v>
      </c>
      <c r="F673" s="587">
        <v>2.6</v>
      </c>
      <c r="G673" s="587">
        <v>2.16</v>
      </c>
      <c r="H673" s="489">
        <v>2.12</v>
      </c>
      <c r="I673" s="489">
        <v>2.08</v>
      </c>
      <c r="J673" s="489">
        <v>2.04</v>
      </c>
      <c r="K673" s="489">
        <v>2</v>
      </c>
      <c r="L673" s="958"/>
      <c r="M673" s="489">
        <v>1.96</v>
      </c>
      <c r="N673" s="489">
        <v>1.92</v>
      </c>
      <c r="O673" s="958"/>
      <c r="P673" s="587">
        <v>1.88</v>
      </c>
      <c r="Q673" s="587">
        <v>1.84</v>
      </c>
      <c r="R673" s="587">
        <v>1.8</v>
      </c>
      <c r="S673" s="587">
        <v>1.76</v>
      </c>
      <c r="T673" s="587">
        <v>1.72</v>
      </c>
      <c r="U673" s="587">
        <v>1.68</v>
      </c>
      <c r="V673" s="587">
        <v>1.56</v>
      </c>
      <c r="W673" s="587">
        <v>1.44</v>
      </c>
      <c r="X673" s="587">
        <v>1.36</v>
      </c>
      <c r="Y673" s="587">
        <v>1.28</v>
      </c>
      <c r="Z673" s="587">
        <v>1.24</v>
      </c>
      <c r="AA673" s="587">
        <v>1.2</v>
      </c>
      <c r="AB673" s="584">
        <f t="shared" si="250"/>
        <v>44.820000000000007</v>
      </c>
      <c r="AC673" s="1043">
        <f t="shared" si="251"/>
        <v>1.3071895424836555</v>
      </c>
      <c r="AD673" s="1043">
        <f t="shared" si="252"/>
        <v>1.3245033112582849</v>
      </c>
      <c r="AE673" s="1043">
        <f t="shared" si="253"/>
        <v>16.153846153846139</v>
      </c>
      <c r="AF673" s="1043">
        <f t="shared" si="254"/>
        <v>20.370370370370374</v>
      </c>
      <c r="AG673" s="1043">
        <f t="shared" si="255"/>
        <v>1.8867924528301883</v>
      </c>
      <c r="AH673" s="1043">
        <f t="shared" si="256"/>
        <v>1.9230769230769162</v>
      </c>
      <c r="AI673" s="1043">
        <f t="shared" si="257"/>
        <v>1.9607843137254832</v>
      </c>
      <c r="AJ673" s="1043">
        <f t="shared" si="258"/>
        <v>2.0000000000000018</v>
      </c>
      <c r="AK673" s="1043">
        <f t="shared" si="259"/>
        <v>2.0408163265306145</v>
      </c>
      <c r="AL673" s="1043">
        <f t="shared" si="260"/>
        <v>2.0833333333333259</v>
      </c>
      <c r="AM673" s="1043">
        <f t="shared" si="261"/>
        <v>2.1276595744680771</v>
      </c>
      <c r="AN673" s="1043">
        <f t="shared" si="262"/>
        <v>2.1739130434782483</v>
      </c>
      <c r="AO673" s="1043">
        <f t="shared" si="263"/>
        <v>2.2222222222222143</v>
      </c>
      <c r="AP673" s="1043">
        <f t="shared" si="264"/>
        <v>2.2727272727272707</v>
      </c>
      <c r="AQ673" s="1043">
        <f t="shared" si="265"/>
        <v>2.3255813953488413</v>
      </c>
      <c r="AR673" s="1043">
        <f t="shared" si="266"/>
        <v>2.3809523809523725</v>
      </c>
      <c r="AS673" s="1043">
        <f t="shared" si="267"/>
        <v>7.6923076923076872</v>
      </c>
      <c r="AT673" s="1043">
        <f t="shared" si="268"/>
        <v>8.3333333333333481</v>
      </c>
      <c r="AU673" s="1043">
        <f t="shared" si="269"/>
        <v>5.8823529411764497</v>
      </c>
      <c r="AV673" s="1043">
        <f t="shared" si="270"/>
        <v>6.25</v>
      </c>
      <c r="AW673" s="1043">
        <f t="shared" si="271"/>
        <v>3.2258064516129004</v>
      </c>
      <c r="AX673" s="1043">
        <f t="shared" si="272"/>
        <v>3.3333333333333437</v>
      </c>
      <c r="AY673" s="1043">
        <f t="shared" si="273"/>
        <v>4.512313744018897</v>
      </c>
      <c r="AZ673" s="1043">
        <f t="shared" si="274"/>
        <v>4.9244755072658482</v>
      </c>
    </row>
    <row r="674" spans="1:52" x14ac:dyDescent="0.2">
      <c r="A674" s="822" t="s">
        <v>826</v>
      </c>
      <c r="B674" s="822" t="s">
        <v>827</v>
      </c>
      <c r="C674" s="489">
        <v>1.335</v>
      </c>
      <c r="D674" s="489">
        <v>1.22</v>
      </c>
      <c r="E674" s="489">
        <v>1.05</v>
      </c>
      <c r="F674" s="587">
        <v>0.88</v>
      </c>
      <c r="G674" s="587">
        <v>0.69</v>
      </c>
      <c r="H674" s="489">
        <v>0.58499999999999996</v>
      </c>
      <c r="I674" s="489">
        <v>0.5</v>
      </c>
      <c r="J674" s="489">
        <v>0.42</v>
      </c>
      <c r="K674" s="489">
        <v>0.34749999999999998</v>
      </c>
      <c r="L674" s="958"/>
      <c r="M674" s="489">
        <v>0.2475</v>
      </c>
      <c r="N674" s="489">
        <v>0.16750000000000001</v>
      </c>
      <c r="O674" s="958"/>
      <c r="P674" s="587">
        <v>0.13125000000000001</v>
      </c>
      <c r="Q674" s="587">
        <v>0.11</v>
      </c>
      <c r="R674" s="587">
        <v>5.2499999999999998E-2</v>
      </c>
      <c r="S674" s="583">
        <v>0</v>
      </c>
      <c r="T674" s="583">
        <v>0</v>
      </c>
      <c r="U674" s="583">
        <v>0</v>
      </c>
      <c r="V674" s="583">
        <v>0</v>
      </c>
      <c r="W674" s="583">
        <v>0</v>
      </c>
      <c r="X674" s="583">
        <v>0</v>
      </c>
      <c r="Y674" s="583">
        <v>0</v>
      </c>
      <c r="Z674" s="583">
        <v>0</v>
      </c>
      <c r="AA674" s="583">
        <v>0</v>
      </c>
      <c r="AB674" s="584">
        <f t="shared" si="250"/>
        <v>7.7362499999999992</v>
      </c>
      <c r="AC674" s="1043">
        <f t="shared" si="251"/>
        <v>9.426229508196716</v>
      </c>
      <c r="AD674" s="1043">
        <f t="shared" si="252"/>
        <v>16.190476190476176</v>
      </c>
      <c r="AE674" s="1043">
        <f t="shared" si="253"/>
        <v>19.318181818181813</v>
      </c>
      <c r="AF674" s="1043">
        <f t="shared" si="254"/>
        <v>27.536231884057983</v>
      </c>
      <c r="AG674" s="1043">
        <f t="shared" si="255"/>
        <v>17.948717948717952</v>
      </c>
      <c r="AH674" s="1043">
        <f t="shared" si="256"/>
        <v>16.999999999999993</v>
      </c>
      <c r="AI674" s="1043">
        <f t="shared" si="257"/>
        <v>19.047619047619047</v>
      </c>
      <c r="AJ674" s="1043">
        <f t="shared" si="258"/>
        <v>20.863309352517987</v>
      </c>
      <c r="AK674" s="1043">
        <f t="shared" si="259"/>
        <v>40.404040404040401</v>
      </c>
      <c r="AL674" s="1043">
        <f t="shared" si="260"/>
        <v>47.761194029850728</v>
      </c>
      <c r="AM674" s="1043">
        <f t="shared" si="261"/>
        <v>27.619047619047631</v>
      </c>
      <c r="AN674" s="1043">
        <f t="shared" si="262"/>
        <v>19.318181818181813</v>
      </c>
      <c r="AO674" s="1043">
        <f t="shared" si="263"/>
        <v>109.52380952380953</v>
      </c>
      <c r="AP674" s="1043" t="str">
        <f t="shared" si="264"/>
        <v>n/a</v>
      </c>
      <c r="AQ674" s="1043" t="str">
        <f t="shared" si="265"/>
        <v>n/a</v>
      </c>
      <c r="AR674" s="1043" t="str">
        <f t="shared" si="266"/>
        <v>n/a</v>
      </c>
      <c r="AS674" s="1043" t="str">
        <f t="shared" si="267"/>
        <v>n/a</v>
      </c>
      <c r="AT674" s="1043" t="str">
        <f t="shared" si="268"/>
        <v>n/a</v>
      </c>
      <c r="AU674" s="1043" t="str">
        <f t="shared" si="269"/>
        <v>n/a</v>
      </c>
      <c r="AV674" s="1043" t="str">
        <f t="shared" si="270"/>
        <v>n/a</v>
      </c>
      <c r="AW674" s="1043" t="str">
        <f t="shared" si="271"/>
        <v>n/a</v>
      </c>
      <c r="AX674" s="1043" t="str">
        <f t="shared" si="272"/>
        <v>n/a</v>
      </c>
      <c r="AY674" s="1043">
        <f t="shared" si="273"/>
        <v>30.150541472669058</v>
      </c>
      <c r="AZ674" s="1043">
        <f t="shared" si="274"/>
        <v>26.011275513893469</v>
      </c>
    </row>
    <row r="675" spans="1:52" x14ac:dyDescent="0.2">
      <c r="A675" s="822" t="s">
        <v>4009</v>
      </c>
      <c r="B675" s="822" t="s">
        <v>4010</v>
      </c>
      <c r="C675" s="489">
        <v>0.87</v>
      </c>
      <c r="D675" s="489">
        <v>0.83</v>
      </c>
      <c r="E675" s="489">
        <v>0.79</v>
      </c>
      <c r="F675" s="587">
        <v>0.75</v>
      </c>
      <c r="G675" s="949">
        <v>0.71000000000000008</v>
      </c>
      <c r="H675" s="949">
        <v>0.67</v>
      </c>
      <c r="I675" s="949">
        <v>0.62</v>
      </c>
      <c r="J675" s="983">
        <v>0.6</v>
      </c>
      <c r="K675" s="983">
        <v>0.6</v>
      </c>
      <c r="L675" s="983"/>
      <c r="M675" s="983">
        <v>0.6</v>
      </c>
      <c r="N675" s="949">
        <v>0.8</v>
      </c>
      <c r="O675" s="949"/>
      <c r="P675" s="983">
        <v>0.4</v>
      </c>
      <c r="Q675" s="983">
        <v>1.1000000000000001</v>
      </c>
      <c r="R675" s="949">
        <v>1.4</v>
      </c>
      <c r="S675" s="949">
        <v>1.2</v>
      </c>
      <c r="T675" s="949">
        <v>1.05</v>
      </c>
      <c r="U675" s="949">
        <v>1</v>
      </c>
      <c r="V675" s="949">
        <v>1</v>
      </c>
      <c r="W675" s="949">
        <v>1</v>
      </c>
      <c r="X675" s="949">
        <v>1</v>
      </c>
      <c r="Y675" s="949">
        <v>1</v>
      </c>
      <c r="Z675" s="949">
        <v>1</v>
      </c>
      <c r="AA675" s="949">
        <v>1</v>
      </c>
      <c r="AB675" s="584">
        <f t="shared" si="250"/>
        <v>19.989999999999998</v>
      </c>
      <c r="AC675" s="1043">
        <f t="shared" si="251"/>
        <v>4.8192771084337505</v>
      </c>
      <c r="AD675" s="1043">
        <f t="shared" si="252"/>
        <v>5.0632911392404889</v>
      </c>
      <c r="AE675" s="1043">
        <f t="shared" si="253"/>
        <v>5.3333333333333455</v>
      </c>
      <c r="AF675" s="1043">
        <f t="shared" si="254"/>
        <v>5.6338028169014009</v>
      </c>
      <c r="AG675" s="1043">
        <f t="shared" si="255"/>
        <v>5.9701492537313383</v>
      </c>
      <c r="AH675" s="1043">
        <f t="shared" si="256"/>
        <v>8.064516129032274</v>
      </c>
      <c r="AI675" s="1043">
        <f t="shared" si="257"/>
        <v>3.3333333333333437</v>
      </c>
      <c r="AJ675" s="1043">
        <f t="shared" si="258"/>
        <v>0</v>
      </c>
      <c r="AK675" s="1043">
        <f t="shared" si="259"/>
        <v>0</v>
      </c>
      <c r="AL675" s="1043">
        <f t="shared" si="260"/>
        <v>-25.000000000000011</v>
      </c>
      <c r="AM675" s="1043">
        <f t="shared" si="261"/>
        <v>100</v>
      </c>
      <c r="AN675" s="1043">
        <f t="shared" si="262"/>
        <v>-63.636363636363633</v>
      </c>
      <c r="AO675" s="1043">
        <f t="shared" si="263"/>
        <v>-21.42857142857142</v>
      </c>
      <c r="AP675" s="1043">
        <f t="shared" si="264"/>
        <v>16.666666666666675</v>
      </c>
      <c r="AQ675" s="1043">
        <f t="shared" si="265"/>
        <v>14.285714285714279</v>
      </c>
      <c r="AR675" s="1043">
        <f t="shared" si="266"/>
        <v>5.0000000000000044</v>
      </c>
      <c r="AS675" s="1043">
        <f t="shared" si="267"/>
        <v>0</v>
      </c>
      <c r="AT675" s="1043">
        <f t="shared" si="268"/>
        <v>0</v>
      </c>
      <c r="AU675" s="1043">
        <f t="shared" si="269"/>
        <v>0</v>
      </c>
      <c r="AV675" s="1043">
        <f t="shared" si="270"/>
        <v>0</v>
      </c>
      <c r="AW675" s="1043">
        <f t="shared" si="271"/>
        <v>0</v>
      </c>
      <c r="AX675" s="1043">
        <f t="shared" si="272"/>
        <v>0</v>
      </c>
      <c r="AY675" s="1043">
        <f t="shared" si="273"/>
        <v>2.9138704091569014</v>
      </c>
      <c r="AZ675" s="1043">
        <f t="shared" si="274"/>
        <v>27.320559592383834</v>
      </c>
    </row>
    <row r="676" spans="1:52" x14ac:dyDescent="0.2">
      <c r="A676" s="822" t="s">
        <v>373</v>
      </c>
      <c r="B676" s="822" t="s">
        <v>374</v>
      </c>
      <c r="C676" s="489">
        <v>1.97</v>
      </c>
      <c r="D676" s="489">
        <v>1.93</v>
      </c>
      <c r="E676" s="489">
        <v>1.9</v>
      </c>
      <c r="F676" s="587">
        <v>1.7788235294117647</v>
      </c>
      <c r="G676" s="587">
        <v>1.6188235294117648</v>
      </c>
      <c r="H676" s="489">
        <v>1.44</v>
      </c>
      <c r="I676" s="489">
        <v>1.2517647058823531</v>
      </c>
      <c r="J676" s="489">
        <v>1.0423529411764705</v>
      </c>
      <c r="K676" s="489">
        <v>0.86117647058823532</v>
      </c>
      <c r="L676" s="958">
        <v>0</v>
      </c>
      <c r="M676" s="489">
        <v>0.71294117647058819</v>
      </c>
      <c r="N676" s="489">
        <v>0.61411764705882355</v>
      </c>
      <c r="O676" s="958">
        <v>0</v>
      </c>
      <c r="P676" s="587">
        <v>0.57176470588235295</v>
      </c>
      <c r="Q676" s="587">
        <v>0.55764705882352938</v>
      </c>
      <c r="R676" s="587">
        <v>0.54823529411764704</v>
      </c>
      <c r="S676" s="587">
        <v>0.52470588235294113</v>
      </c>
      <c r="T676" s="587">
        <v>0.45647058823529413</v>
      </c>
      <c r="U676" s="587">
        <v>0.25882352941176473</v>
      </c>
      <c r="V676" s="587">
        <v>0.24705882352941178</v>
      </c>
      <c r="W676" s="587">
        <v>0.23764705882352941</v>
      </c>
      <c r="X676" s="587">
        <v>0.22823529411764706</v>
      </c>
      <c r="Y676" s="587">
        <v>0.21882352941176472</v>
      </c>
      <c r="Z676" s="587">
        <v>0.20941176470588235</v>
      </c>
      <c r="AA676" s="587">
        <v>0.19999999999999998</v>
      </c>
      <c r="AB676" s="584">
        <f t="shared" si="250"/>
        <v>19.378823529411761</v>
      </c>
      <c r="AC676" s="1043">
        <f t="shared" si="251"/>
        <v>2.0725388601036343</v>
      </c>
      <c r="AD676" s="1043">
        <f t="shared" si="252"/>
        <v>1.5789473684210575</v>
      </c>
      <c r="AE676" s="1043">
        <f t="shared" si="253"/>
        <v>6.8121693121693028</v>
      </c>
      <c r="AF676" s="1043">
        <f t="shared" si="254"/>
        <v>9.8837209302325526</v>
      </c>
      <c r="AG676" s="1043">
        <f t="shared" si="255"/>
        <v>12.418300653594772</v>
      </c>
      <c r="AH676" s="1043">
        <f t="shared" si="256"/>
        <v>15.037593984962383</v>
      </c>
      <c r="AI676" s="1043">
        <f t="shared" si="257"/>
        <v>20.090293453724641</v>
      </c>
      <c r="AJ676" s="1043">
        <f t="shared" si="258"/>
        <v>21.038251366120207</v>
      </c>
      <c r="AK676" s="1043">
        <f t="shared" si="259"/>
        <v>20.792079207920811</v>
      </c>
      <c r="AL676" s="1043">
        <f t="shared" si="260"/>
        <v>16.091954022988485</v>
      </c>
      <c r="AM676" s="1043">
        <f t="shared" si="261"/>
        <v>7.4074074074074181</v>
      </c>
      <c r="AN676" s="1043">
        <f t="shared" si="262"/>
        <v>2.5316455696202667</v>
      </c>
      <c r="AO676" s="1043">
        <f t="shared" si="263"/>
        <v>1.716738197424883</v>
      </c>
      <c r="AP676" s="1043">
        <f t="shared" si="264"/>
        <v>4.484304932735439</v>
      </c>
      <c r="AQ676" s="1043">
        <f t="shared" si="265"/>
        <v>14.948453608247414</v>
      </c>
      <c r="AR676" s="1043">
        <f t="shared" si="266"/>
        <v>76.363636363636346</v>
      </c>
      <c r="AS676" s="1043">
        <f t="shared" si="267"/>
        <v>4.7619047619047672</v>
      </c>
      <c r="AT676" s="1043">
        <f t="shared" si="268"/>
        <v>3.9603960396039639</v>
      </c>
      <c r="AU676" s="1043">
        <f t="shared" si="269"/>
        <v>4.1237113402061709</v>
      </c>
      <c r="AV676" s="1043">
        <f t="shared" si="270"/>
        <v>4.3010752688172005</v>
      </c>
      <c r="AW676" s="1043">
        <f t="shared" si="271"/>
        <v>4.4943820224719211</v>
      </c>
      <c r="AX676" s="1043">
        <f t="shared" si="272"/>
        <v>4.705882352941182</v>
      </c>
      <c r="AY676" s="1043">
        <f t="shared" si="273"/>
        <v>11.800699410238854</v>
      </c>
      <c r="AZ676" s="1043">
        <f t="shared" si="274"/>
        <v>15.827158168953718</v>
      </c>
    </row>
    <row r="677" spans="1:52" x14ac:dyDescent="0.2">
      <c r="A677" s="839" t="s">
        <v>5360</v>
      </c>
      <c r="B677" s="822" t="s">
        <v>5361</v>
      </c>
      <c r="C677" s="489">
        <v>1.35</v>
      </c>
      <c r="D677" s="489">
        <v>1.2224999999999999</v>
      </c>
      <c r="E677" s="489">
        <v>1.1599999999999999</v>
      </c>
      <c r="F677" s="587">
        <v>0.71000000000000008</v>
      </c>
      <c r="G677" s="499">
        <v>0</v>
      </c>
      <c r="H677" s="539">
        <v>0</v>
      </c>
      <c r="I677" s="539">
        <v>0</v>
      </c>
      <c r="J677" s="539">
        <v>0</v>
      </c>
      <c r="K677" s="539">
        <v>0</v>
      </c>
      <c r="L677" s="1035"/>
      <c r="M677" s="539">
        <v>0</v>
      </c>
      <c r="N677" s="539">
        <v>0</v>
      </c>
      <c r="O677" s="1035"/>
      <c r="P677" s="539">
        <v>0</v>
      </c>
      <c r="Q677" s="539">
        <v>0</v>
      </c>
      <c r="R677" s="499">
        <v>0</v>
      </c>
      <c r="S677" s="499">
        <v>0</v>
      </c>
      <c r="T677" s="499">
        <v>0</v>
      </c>
      <c r="U677" s="499">
        <v>0</v>
      </c>
      <c r="V677" s="499">
        <v>0</v>
      </c>
      <c r="W677" s="499">
        <v>0</v>
      </c>
      <c r="X677" s="499">
        <v>0</v>
      </c>
      <c r="Y677" s="499">
        <v>0</v>
      </c>
      <c r="Z677" s="499">
        <v>0</v>
      </c>
      <c r="AA677" s="499">
        <v>0</v>
      </c>
      <c r="AB677" s="584">
        <f t="shared" si="250"/>
        <v>4.4424999999999999</v>
      </c>
      <c r="AC677" s="1043">
        <f t="shared" si="251"/>
        <v>10.429447852760742</v>
      </c>
      <c r="AD677" s="1043">
        <f t="shared" si="252"/>
        <v>5.3879310344827624</v>
      </c>
      <c r="AE677" s="1043">
        <f t="shared" si="253"/>
        <v>63.380281690140826</v>
      </c>
      <c r="AF677" s="1043" t="str">
        <f t="shared" si="254"/>
        <v>n/a</v>
      </c>
      <c r="AG677" s="1043" t="str">
        <f t="shared" si="255"/>
        <v>n/a</v>
      </c>
      <c r="AH677" s="1043" t="str">
        <f t="shared" si="256"/>
        <v>n/a</v>
      </c>
      <c r="AI677" s="1043" t="str">
        <f t="shared" si="257"/>
        <v>n/a</v>
      </c>
      <c r="AJ677" s="1043" t="str">
        <f t="shared" si="258"/>
        <v>n/a</v>
      </c>
      <c r="AK677" s="1043" t="str">
        <f t="shared" si="259"/>
        <v>n/a</v>
      </c>
      <c r="AL677" s="1043" t="str">
        <f t="shared" si="260"/>
        <v>n/a</v>
      </c>
      <c r="AM677" s="1043" t="str">
        <f t="shared" si="261"/>
        <v>n/a</v>
      </c>
      <c r="AN677" s="1043" t="str">
        <f t="shared" si="262"/>
        <v>n/a</v>
      </c>
      <c r="AO677" s="1043" t="str">
        <f t="shared" si="263"/>
        <v>n/a</v>
      </c>
      <c r="AP677" s="1043" t="str">
        <f t="shared" si="264"/>
        <v>n/a</v>
      </c>
      <c r="AQ677" s="1043" t="str">
        <f t="shared" si="265"/>
        <v>n/a</v>
      </c>
      <c r="AR677" s="1043" t="str">
        <f t="shared" si="266"/>
        <v>n/a</v>
      </c>
      <c r="AS677" s="1043" t="str">
        <f t="shared" si="267"/>
        <v>n/a</v>
      </c>
      <c r="AT677" s="1043" t="str">
        <f t="shared" si="268"/>
        <v>n/a</v>
      </c>
      <c r="AU677" s="1043" t="str">
        <f t="shared" si="269"/>
        <v>n/a</v>
      </c>
      <c r="AV677" s="1043" t="str">
        <f t="shared" si="270"/>
        <v>n/a</v>
      </c>
      <c r="AW677" s="1043" t="str">
        <f t="shared" si="271"/>
        <v>n/a</v>
      </c>
      <c r="AX677" s="1043" t="str">
        <f t="shared" si="272"/>
        <v>n/a</v>
      </c>
      <c r="AY677" s="1043">
        <f t="shared" si="273"/>
        <v>26.399220192461442</v>
      </c>
      <c r="AZ677" s="1043">
        <f t="shared" si="274"/>
        <v>32.125588011406165</v>
      </c>
    </row>
    <row r="678" spans="1:52" x14ac:dyDescent="0.2">
      <c r="A678" s="822" t="s">
        <v>2890</v>
      </c>
      <c r="B678" s="822" t="s">
        <v>2891</v>
      </c>
      <c r="C678" s="489">
        <v>1.48</v>
      </c>
      <c r="D678" s="489">
        <v>1.36</v>
      </c>
      <c r="E678" s="489">
        <v>1.24</v>
      </c>
      <c r="F678" s="587">
        <v>1.1200000000000001</v>
      </c>
      <c r="G678" s="587">
        <v>1</v>
      </c>
      <c r="H678" s="489">
        <v>0.8</v>
      </c>
      <c r="I678" s="489">
        <v>0.4</v>
      </c>
      <c r="J678" s="489">
        <v>0.22</v>
      </c>
      <c r="K678" s="539">
        <v>0.04</v>
      </c>
      <c r="L678" s="958"/>
      <c r="M678" s="491">
        <v>0.04</v>
      </c>
      <c r="N678" s="491">
        <v>0.76</v>
      </c>
      <c r="O678" s="958"/>
      <c r="P678" s="499">
        <v>1</v>
      </c>
      <c r="Q678" s="499">
        <v>1.48</v>
      </c>
      <c r="R678" s="587">
        <v>1.96</v>
      </c>
      <c r="S678" s="587">
        <v>1.84</v>
      </c>
      <c r="T678" s="587">
        <v>1.48</v>
      </c>
      <c r="U678" s="587">
        <v>1.1599999999999999</v>
      </c>
      <c r="V678" s="587">
        <v>1.04</v>
      </c>
      <c r="W678" s="587">
        <v>0.98</v>
      </c>
      <c r="X678" s="587">
        <v>0.94</v>
      </c>
      <c r="Y678" s="587">
        <v>0.9</v>
      </c>
      <c r="Z678" s="587">
        <v>0.84</v>
      </c>
      <c r="AA678" s="587">
        <v>0.78</v>
      </c>
      <c r="AB678" s="584">
        <f t="shared" si="250"/>
        <v>22.860000000000003</v>
      </c>
      <c r="AC678" s="1043">
        <f t="shared" si="251"/>
        <v>8.8235294117646959</v>
      </c>
      <c r="AD678" s="1043">
        <f t="shared" si="252"/>
        <v>9.6774193548387224</v>
      </c>
      <c r="AE678" s="1043">
        <f t="shared" si="253"/>
        <v>10.714285714285698</v>
      </c>
      <c r="AF678" s="1043">
        <f t="shared" si="254"/>
        <v>12.000000000000011</v>
      </c>
      <c r="AG678" s="1043">
        <f t="shared" si="255"/>
        <v>25</v>
      </c>
      <c r="AH678" s="1043">
        <f t="shared" si="256"/>
        <v>100</v>
      </c>
      <c r="AI678" s="1043">
        <f t="shared" si="257"/>
        <v>81.818181818181841</v>
      </c>
      <c r="AJ678" s="1043">
        <f t="shared" si="258"/>
        <v>450</v>
      </c>
      <c r="AK678" s="1043">
        <f t="shared" si="259"/>
        <v>0</v>
      </c>
      <c r="AL678" s="1043">
        <f t="shared" si="260"/>
        <v>-94.736842105263165</v>
      </c>
      <c r="AM678" s="1043">
        <f t="shared" si="261"/>
        <v>-24</v>
      </c>
      <c r="AN678" s="1043">
        <f t="shared" si="262"/>
        <v>-32.432432432432435</v>
      </c>
      <c r="AO678" s="1043">
        <f t="shared" si="263"/>
        <v>-24.489795918367353</v>
      </c>
      <c r="AP678" s="1043">
        <f t="shared" si="264"/>
        <v>6.5217391304347672</v>
      </c>
      <c r="AQ678" s="1043">
        <f t="shared" si="265"/>
        <v>24.324324324324319</v>
      </c>
      <c r="AR678" s="1043">
        <f t="shared" si="266"/>
        <v>27.586206896551737</v>
      </c>
      <c r="AS678" s="1043">
        <f t="shared" si="267"/>
        <v>11.538461538461519</v>
      </c>
      <c r="AT678" s="1043">
        <f t="shared" si="268"/>
        <v>6.1224489795918435</v>
      </c>
      <c r="AU678" s="1043">
        <f t="shared" si="269"/>
        <v>4.2553191489361764</v>
      </c>
      <c r="AV678" s="1043">
        <f t="shared" si="270"/>
        <v>4.4444444444444287</v>
      </c>
      <c r="AW678" s="1043">
        <f t="shared" si="271"/>
        <v>7.1428571428571397</v>
      </c>
      <c r="AX678" s="1043">
        <f t="shared" si="272"/>
        <v>7.6923076923076872</v>
      </c>
      <c r="AY678" s="1043">
        <f t="shared" si="273"/>
        <v>28.272838870041713</v>
      </c>
      <c r="AZ678" s="1043">
        <f t="shared" si="274"/>
        <v>101.31993239363899</v>
      </c>
    </row>
    <row r="679" spans="1:52" x14ac:dyDescent="0.2">
      <c r="A679" s="839" t="s">
        <v>5227</v>
      </c>
      <c r="B679" s="822" t="s">
        <v>5226</v>
      </c>
      <c r="C679" s="489">
        <v>0.38500000000000001</v>
      </c>
      <c r="D679" s="489">
        <v>0.38</v>
      </c>
      <c r="E679" s="489">
        <v>0.37000000000000005</v>
      </c>
      <c r="F679" s="587">
        <v>0.32250000000000001</v>
      </c>
      <c r="G679" s="587">
        <v>0.255</v>
      </c>
      <c r="H679" s="489">
        <v>0.25</v>
      </c>
      <c r="I679" s="539">
        <v>0.24</v>
      </c>
      <c r="J679" s="489">
        <v>0.24</v>
      </c>
      <c r="K679" s="539">
        <v>0</v>
      </c>
      <c r="L679" s="1035"/>
      <c r="M679" s="539">
        <v>0</v>
      </c>
      <c r="N679" s="539">
        <v>0</v>
      </c>
      <c r="O679" s="1035"/>
      <c r="P679" s="539">
        <v>0</v>
      </c>
      <c r="Q679" s="539">
        <v>0</v>
      </c>
      <c r="R679" s="499">
        <v>0</v>
      </c>
      <c r="S679" s="499">
        <v>0</v>
      </c>
      <c r="T679" s="499">
        <v>0</v>
      </c>
      <c r="U679" s="499">
        <v>0</v>
      </c>
      <c r="V679" s="499">
        <v>0</v>
      </c>
      <c r="W679" s="499">
        <v>0</v>
      </c>
      <c r="X679" s="499">
        <v>0</v>
      </c>
      <c r="Y679" s="499">
        <v>0</v>
      </c>
      <c r="Z679" s="499">
        <v>0</v>
      </c>
      <c r="AA679" s="499">
        <v>0</v>
      </c>
      <c r="AB679" s="584">
        <f t="shared" si="250"/>
        <v>2.4424999999999999</v>
      </c>
      <c r="AC679" s="1043">
        <f t="shared" si="251"/>
        <v>1.3157894736842035</v>
      </c>
      <c r="AD679" s="1043">
        <f t="shared" si="252"/>
        <v>2.7027027027026973</v>
      </c>
      <c r="AE679" s="1043">
        <f t="shared" si="253"/>
        <v>14.728682170542641</v>
      </c>
      <c r="AF679" s="1043">
        <f t="shared" si="254"/>
        <v>26.470588235294112</v>
      </c>
      <c r="AG679" s="1043">
        <f t="shared" si="255"/>
        <v>2.0000000000000018</v>
      </c>
      <c r="AH679" s="1043">
        <f t="shared" si="256"/>
        <v>4.1666666666666741</v>
      </c>
      <c r="AI679" s="1043">
        <f t="shared" si="257"/>
        <v>0</v>
      </c>
      <c r="AJ679" s="1043" t="str">
        <f t="shared" si="258"/>
        <v>n/a</v>
      </c>
      <c r="AK679" s="1043" t="str">
        <f t="shared" si="259"/>
        <v>n/a</v>
      </c>
      <c r="AL679" s="1043" t="str">
        <f t="shared" si="260"/>
        <v>n/a</v>
      </c>
      <c r="AM679" s="1043" t="str">
        <f t="shared" si="261"/>
        <v>n/a</v>
      </c>
      <c r="AN679" s="1043" t="str">
        <f t="shared" si="262"/>
        <v>n/a</v>
      </c>
      <c r="AO679" s="1043" t="str">
        <f t="shared" si="263"/>
        <v>n/a</v>
      </c>
      <c r="AP679" s="1043" t="str">
        <f t="shared" si="264"/>
        <v>n/a</v>
      </c>
      <c r="AQ679" s="1043" t="str">
        <f t="shared" si="265"/>
        <v>n/a</v>
      </c>
      <c r="AR679" s="1043" t="str">
        <f t="shared" si="266"/>
        <v>n/a</v>
      </c>
      <c r="AS679" s="1043" t="str">
        <f t="shared" si="267"/>
        <v>n/a</v>
      </c>
      <c r="AT679" s="1043" t="str">
        <f t="shared" si="268"/>
        <v>n/a</v>
      </c>
      <c r="AU679" s="1043" t="str">
        <f t="shared" si="269"/>
        <v>n/a</v>
      </c>
      <c r="AV679" s="1043" t="str">
        <f t="shared" si="270"/>
        <v>n/a</v>
      </c>
      <c r="AW679" s="1043" t="str">
        <f t="shared" si="271"/>
        <v>n/a</v>
      </c>
      <c r="AX679" s="1043" t="str">
        <f t="shared" si="272"/>
        <v>n/a</v>
      </c>
      <c r="AY679" s="1043">
        <f t="shared" si="273"/>
        <v>7.3406327498414754</v>
      </c>
      <c r="AZ679" s="1043">
        <f t="shared" si="274"/>
        <v>9.7538788077393512</v>
      </c>
    </row>
    <row r="680" spans="1:52" x14ac:dyDescent="0.2">
      <c r="A680" s="829" t="s">
        <v>824</v>
      </c>
      <c r="B680" s="822" t="s">
        <v>825</v>
      </c>
      <c r="C680" s="489">
        <v>2.5225</v>
      </c>
      <c r="D680" s="489">
        <v>2.4725000000000001</v>
      </c>
      <c r="E680" s="489">
        <v>2.4224999999999999</v>
      </c>
      <c r="F680" s="587">
        <v>2.3725000000000001</v>
      </c>
      <c r="G680" s="587">
        <v>2.3224999999999998</v>
      </c>
      <c r="H680" s="489">
        <v>2.2725</v>
      </c>
      <c r="I680" s="489">
        <v>2.2149999999999999</v>
      </c>
      <c r="J680" s="489">
        <v>2.14</v>
      </c>
      <c r="K680" s="489">
        <v>2.0750000000000002</v>
      </c>
      <c r="L680" s="958"/>
      <c r="M680" s="489">
        <v>2.0150000000000001</v>
      </c>
      <c r="N680" s="489">
        <v>1.9624999999999999</v>
      </c>
      <c r="O680" s="958"/>
      <c r="P680" s="587">
        <v>1.9125000000000001</v>
      </c>
      <c r="Q680" s="587">
        <v>1.855</v>
      </c>
      <c r="R680" s="587">
        <v>1.75</v>
      </c>
      <c r="S680" s="587">
        <v>1.645</v>
      </c>
      <c r="T680" s="583">
        <v>1.62</v>
      </c>
      <c r="U680" s="587">
        <v>1.6</v>
      </c>
      <c r="V680" s="583">
        <v>1.54</v>
      </c>
      <c r="W680" s="583">
        <v>1.54</v>
      </c>
      <c r="X680" s="583">
        <v>1.54</v>
      </c>
      <c r="Y680" s="583">
        <v>1.54</v>
      </c>
      <c r="Z680" s="583">
        <v>1.54</v>
      </c>
      <c r="AA680" s="583">
        <v>1.54</v>
      </c>
      <c r="AB680" s="584">
        <f t="shared" si="250"/>
        <v>44.414999999999999</v>
      </c>
      <c r="AC680" s="1043">
        <f t="shared" si="251"/>
        <v>2.0222446916076775</v>
      </c>
      <c r="AD680" s="1043">
        <f t="shared" si="252"/>
        <v>2.063983488132104</v>
      </c>
      <c r="AE680" s="1043">
        <f t="shared" si="253"/>
        <v>2.1074815595363505</v>
      </c>
      <c r="AF680" s="1043">
        <f t="shared" si="254"/>
        <v>2.1528525296017342</v>
      </c>
      <c r="AG680" s="1043">
        <f t="shared" si="255"/>
        <v>2.2002200220021972</v>
      </c>
      <c r="AH680" s="1043">
        <f t="shared" si="256"/>
        <v>2.5959367945823875</v>
      </c>
      <c r="AI680" s="1043">
        <f t="shared" si="257"/>
        <v>3.5046728971962482</v>
      </c>
      <c r="AJ680" s="1043">
        <f t="shared" si="258"/>
        <v>3.1325301204819356</v>
      </c>
      <c r="AK680" s="1043">
        <f t="shared" si="259"/>
        <v>2.977667493796532</v>
      </c>
      <c r="AL680" s="1043">
        <f t="shared" si="260"/>
        <v>2.6751592356688114</v>
      </c>
      <c r="AM680" s="1043">
        <f t="shared" si="261"/>
        <v>2.614379084967311</v>
      </c>
      <c r="AN680" s="1043">
        <f t="shared" si="262"/>
        <v>3.0997304582210283</v>
      </c>
      <c r="AO680" s="1043">
        <f t="shared" si="263"/>
        <v>6.0000000000000053</v>
      </c>
      <c r="AP680" s="1043">
        <f t="shared" si="264"/>
        <v>6.3829787234042534</v>
      </c>
      <c r="AQ680" s="1043">
        <f t="shared" si="265"/>
        <v>1.5432098765431945</v>
      </c>
      <c r="AR680" s="1043">
        <f t="shared" si="266"/>
        <v>1.2499999999999956</v>
      </c>
      <c r="AS680" s="1043">
        <f t="shared" si="267"/>
        <v>3.8961038961039085</v>
      </c>
      <c r="AT680" s="1043">
        <f t="shared" si="268"/>
        <v>0</v>
      </c>
      <c r="AU680" s="1043">
        <f t="shared" si="269"/>
        <v>0</v>
      </c>
      <c r="AV680" s="1043">
        <f t="shared" si="270"/>
        <v>0</v>
      </c>
      <c r="AW680" s="1043">
        <f t="shared" si="271"/>
        <v>0</v>
      </c>
      <c r="AX680" s="1043">
        <f t="shared" si="272"/>
        <v>0</v>
      </c>
      <c r="AY680" s="1043">
        <f t="shared" si="273"/>
        <v>2.282688675992985</v>
      </c>
      <c r="AZ680" s="1043">
        <f t="shared" si="274"/>
        <v>1.7566028800837254</v>
      </c>
    </row>
    <row r="681" spans="1:52" x14ac:dyDescent="0.2">
      <c r="A681" s="822" t="s">
        <v>384</v>
      </c>
      <c r="B681" s="822" t="s">
        <v>385</v>
      </c>
      <c r="C681" s="489">
        <v>1.65</v>
      </c>
      <c r="D681" s="489">
        <v>1.64</v>
      </c>
      <c r="E681" s="489">
        <v>1.63</v>
      </c>
      <c r="F681" s="587">
        <v>1.6</v>
      </c>
      <c r="G681" s="587">
        <v>1.5699999999999998</v>
      </c>
      <c r="H681" s="491">
        <v>1.56</v>
      </c>
      <c r="I681" s="489">
        <v>1.53</v>
      </c>
      <c r="J681" s="491">
        <v>1.52</v>
      </c>
      <c r="K681" s="489">
        <v>1.49</v>
      </c>
      <c r="L681" s="958"/>
      <c r="M681" s="491">
        <v>1.48</v>
      </c>
      <c r="N681" s="489">
        <v>1.45</v>
      </c>
      <c r="O681" s="958"/>
      <c r="P681" s="587">
        <v>1.44</v>
      </c>
      <c r="Q681" s="587">
        <v>1.41</v>
      </c>
      <c r="R681" s="587">
        <v>1.39</v>
      </c>
      <c r="S681" s="583">
        <v>1.36</v>
      </c>
      <c r="T681" s="587">
        <v>1.3</v>
      </c>
      <c r="U681" s="587">
        <v>1.22</v>
      </c>
      <c r="V681" s="587">
        <v>1.1000000000000001</v>
      </c>
      <c r="W681" s="587">
        <v>1</v>
      </c>
      <c r="X681" s="587">
        <v>0.9</v>
      </c>
      <c r="Y681" s="587">
        <v>0.82</v>
      </c>
      <c r="Z681" s="587">
        <v>0.74</v>
      </c>
      <c r="AA681" s="587">
        <v>0.66</v>
      </c>
      <c r="AB681" s="584">
        <f t="shared" si="250"/>
        <v>30.46</v>
      </c>
      <c r="AC681" s="1043">
        <f t="shared" si="251"/>
        <v>0.60975609756097615</v>
      </c>
      <c r="AD681" s="1043">
        <f t="shared" si="252"/>
        <v>0.61349693251533388</v>
      </c>
      <c r="AE681" s="1043">
        <f t="shared" si="253"/>
        <v>1.8749999999999822</v>
      </c>
      <c r="AF681" s="1043">
        <f t="shared" si="254"/>
        <v>1.9108280254777288</v>
      </c>
      <c r="AG681" s="1043">
        <f t="shared" si="255"/>
        <v>0.64102564102561654</v>
      </c>
      <c r="AH681" s="1043">
        <f t="shared" si="256"/>
        <v>1.9607843137254832</v>
      </c>
      <c r="AI681" s="1043">
        <f t="shared" si="257"/>
        <v>0.65789473684210176</v>
      </c>
      <c r="AJ681" s="1043">
        <f t="shared" si="258"/>
        <v>2.0134228187919545</v>
      </c>
      <c r="AK681" s="1043">
        <f t="shared" si="259"/>
        <v>0.67567567567567988</v>
      </c>
      <c r="AL681" s="1043">
        <f t="shared" si="260"/>
        <v>2.0689655172413834</v>
      </c>
      <c r="AM681" s="1043">
        <f t="shared" si="261"/>
        <v>0.69444444444444198</v>
      </c>
      <c r="AN681" s="1043">
        <f t="shared" si="262"/>
        <v>2.1276595744680771</v>
      </c>
      <c r="AO681" s="1043">
        <f t="shared" si="263"/>
        <v>1.4388489208633004</v>
      </c>
      <c r="AP681" s="1043">
        <f t="shared" si="264"/>
        <v>2.2058823529411686</v>
      </c>
      <c r="AQ681" s="1043">
        <f t="shared" si="265"/>
        <v>4.6153846153846212</v>
      </c>
      <c r="AR681" s="1043">
        <f t="shared" si="266"/>
        <v>6.5573770491803351</v>
      </c>
      <c r="AS681" s="1043">
        <f t="shared" si="267"/>
        <v>10.909090909090891</v>
      </c>
      <c r="AT681" s="1043">
        <f t="shared" si="268"/>
        <v>10.000000000000009</v>
      </c>
      <c r="AU681" s="1043">
        <f t="shared" si="269"/>
        <v>11.111111111111116</v>
      </c>
      <c r="AV681" s="1043">
        <f t="shared" si="270"/>
        <v>9.7560975609756184</v>
      </c>
      <c r="AW681" s="1043">
        <f t="shared" si="271"/>
        <v>10.810810810810811</v>
      </c>
      <c r="AX681" s="1043">
        <f t="shared" si="272"/>
        <v>12.12121212121211</v>
      </c>
      <c r="AY681" s="1043">
        <f t="shared" si="273"/>
        <v>4.3352167831517603</v>
      </c>
      <c r="AZ681" s="1043">
        <f t="shared" si="274"/>
        <v>4.2851597717145316</v>
      </c>
    </row>
    <row r="682" spans="1:52" x14ac:dyDescent="0.2">
      <c r="A682" s="822" t="s">
        <v>1717</v>
      </c>
      <c r="B682" s="822" t="s">
        <v>1718</v>
      </c>
      <c r="C682" s="489">
        <v>0.92</v>
      </c>
      <c r="D682" s="489">
        <v>0.88</v>
      </c>
      <c r="E682" s="489">
        <v>0.82</v>
      </c>
      <c r="F682" s="587">
        <v>0.7</v>
      </c>
      <c r="G682" s="587">
        <v>0.6</v>
      </c>
      <c r="H682" s="489">
        <v>0.56000000000000005</v>
      </c>
      <c r="I682" s="489">
        <v>0.52</v>
      </c>
      <c r="J682" s="489">
        <v>0.42</v>
      </c>
      <c r="K682" s="489">
        <v>0.36</v>
      </c>
      <c r="L682" s="958"/>
      <c r="M682" s="489">
        <v>0.32</v>
      </c>
      <c r="N682" s="489">
        <v>0.24</v>
      </c>
      <c r="O682" s="958"/>
      <c r="P682" s="583">
        <v>0.2</v>
      </c>
      <c r="Q682" s="583">
        <v>0.2</v>
      </c>
      <c r="R682" s="587">
        <v>0.84</v>
      </c>
      <c r="S682" s="587">
        <v>0.83</v>
      </c>
      <c r="T682" s="587">
        <v>0.81</v>
      </c>
      <c r="U682" s="587">
        <v>0.77272999999999992</v>
      </c>
      <c r="V682" s="587">
        <v>0.74546000000000001</v>
      </c>
      <c r="W682" s="587">
        <v>0.70924000000000009</v>
      </c>
      <c r="X682" s="587">
        <v>0.67344000000000004</v>
      </c>
      <c r="Y682" s="587">
        <v>0.64066000000000001</v>
      </c>
      <c r="Z682" s="587">
        <v>0.60850000000000004</v>
      </c>
      <c r="AA682" s="587">
        <v>0.55769000000000002</v>
      </c>
      <c r="AB682" s="584">
        <f t="shared" si="250"/>
        <v>13.927719999999997</v>
      </c>
      <c r="AC682" s="1043">
        <f t="shared" si="251"/>
        <v>4.5454545454545414</v>
      </c>
      <c r="AD682" s="1043">
        <f t="shared" si="252"/>
        <v>7.3170731707317138</v>
      </c>
      <c r="AE682" s="1043">
        <f t="shared" si="253"/>
        <v>17.142857142857149</v>
      </c>
      <c r="AF682" s="1043">
        <f t="shared" si="254"/>
        <v>16.666666666666675</v>
      </c>
      <c r="AG682" s="1043">
        <f t="shared" si="255"/>
        <v>7.1428571428571397</v>
      </c>
      <c r="AH682" s="1043">
        <f t="shared" si="256"/>
        <v>7.6923076923077094</v>
      </c>
      <c r="AI682" s="1043">
        <f t="shared" si="257"/>
        <v>23.809523809523814</v>
      </c>
      <c r="AJ682" s="1043">
        <f t="shared" si="258"/>
        <v>16.666666666666675</v>
      </c>
      <c r="AK682" s="1043">
        <f t="shared" si="259"/>
        <v>12.5</v>
      </c>
      <c r="AL682" s="1043">
        <f t="shared" si="260"/>
        <v>33.33333333333335</v>
      </c>
      <c r="AM682" s="1043">
        <f t="shared" si="261"/>
        <v>19.999999999999996</v>
      </c>
      <c r="AN682" s="1043">
        <f t="shared" si="262"/>
        <v>0</v>
      </c>
      <c r="AO682" s="1043">
        <f t="shared" si="263"/>
        <v>-76.19047619047619</v>
      </c>
      <c r="AP682" s="1043">
        <f t="shared" si="264"/>
        <v>1.2048192771084265</v>
      </c>
      <c r="AQ682" s="1043">
        <f t="shared" si="265"/>
        <v>2.4691358024691246</v>
      </c>
      <c r="AR682" s="1043">
        <f t="shared" si="266"/>
        <v>4.8231594476725537</v>
      </c>
      <c r="AS682" s="1043">
        <f t="shared" si="267"/>
        <v>3.6581439648002423</v>
      </c>
      <c r="AT682" s="1043">
        <f t="shared" si="268"/>
        <v>5.1068749647509959</v>
      </c>
      <c r="AU682" s="1043">
        <f t="shared" si="269"/>
        <v>5.3159895462105089</v>
      </c>
      <c r="AV682" s="1043">
        <f t="shared" si="270"/>
        <v>5.1165985077888498</v>
      </c>
      <c r="AW682" s="1043">
        <f t="shared" si="271"/>
        <v>5.2851273623664596</v>
      </c>
      <c r="AX682" s="1043">
        <f t="shared" si="272"/>
        <v>9.1107963205365081</v>
      </c>
      <c r="AY682" s="1043">
        <f t="shared" si="273"/>
        <v>6.0325867806193747</v>
      </c>
      <c r="AZ682" s="1043">
        <f t="shared" si="274"/>
        <v>20.1282726270484</v>
      </c>
    </row>
    <row r="683" spans="1:52" x14ac:dyDescent="0.2">
      <c r="A683" s="829" t="s">
        <v>1719</v>
      </c>
      <c r="B683" s="822" t="s">
        <v>1720</v>
      </c>
      <c r="C683" s="489">
        <v>2.08</v>
      </c>
      <c r="D683" s="489">
        <v>2.04</v>
      </c>
      <c r="E683" s="489">
        <v>1.96</v>
      </c>
      <c r="F683" s="587">
        <v>1.68</v>
      </c>
      <c r="G683" s="587">
        <v>1.54</v>
      </c>
      <c r="H683" s="489">
        <v>1.46</v>
      </c>
      <c r="I683" s="489">
        <v>1.34</v>
      </c>
      <c r="J683" s="489">
        <v>1.17</v>
      </c>
      <c r="K683" s="489">
        <v>1</v>
      </c>
      <c r="L683" s="958"/>
      <c r="M683" s="489">
        <v>0.92</v>
      </c>
      <c r="N683" s="489">
        <v>0.87</v>
      </c>
      <c r="O683" s="958"/>
      <c r="P683" s="583">
        <v>0.84</v>
      </c>
      <c r="Q683" s="587">
        <v>0.84</v>
      </c>
      <c r="R683" s="587">
        <v>0.82</v>
      </c>
      <c r="S683" s="587">
        <v>0.79</v>
      </c>
      <c r="T683" s="587">
        <v>0.75</v>
      </c>
      <c r="U683" s="587">
        <v>0.71</v>
      </c>
      <c r="V683" s="587">
        <v>0.67</v>
      </c>
      <c r="W683" s="587">
        <v>0.6</v>
      </c>
      <c r="X683" s="587">
        <v>0.55000000000000004</v>
      </c>
      <c r="Y683" s="587">
        <v>0.51</v>
      </c>
      <c r="Z683" s="587">
        <v>0.47</v>
      </c>
      <c r="AA683" s="587">
        <v>0.43</v>
      </c>
      <c r="AB683" s="584">
        <f t="shared" si="250"/>
        <v>24.040000000000006</v>
      </c>
      <c r="AC683" s="1043">
        <f t="shared" si="251"/>
        <v>1.9607843137254832</v>
      </c>
      <c r="AD683" s="1043">
        <f t="shared" si="252"/>
        <v>4.081632653061229</v>
      </c>
      <c r="AE683" s="1043">
        <f t="shared" si="253"/>
        <v>16.666666666666675</v>
      </c>
      <c r="AF683" s="1043">
        <f t="shared" si="254"/>
        <v>9.0909090909090828</v>
      </c>
      <c r="AG683" s="1043">
        <f t="shared" si="255"/>
        <v>5.4794520547945202</v>
      </c>
      <c r="AH683" s="1043">
        <f t="shared" si="256"/>
        <v>8.9552238805969964</v>
      </c>
      <c r="AI683" s="1043">
        <f t="shared" si="257"/>
        <v>14.529914529914546</v>
      </c>
      <c r="AJ683" s="1043">
        <f t="shared" si="258"/>
        <v>16.999999999999993</v>
      </c>
      <c r="AK683" s="1043">
        <f t="shared" si="259"/>
        <v>8.6956521739130377</v>
      </c>
      <c r="AL683" s="1043">
        <f t="shared" si="260"/>
        <v>5.7471264367816133</v>
      </c>
      <c r="AM683" s="1043">
        <f t="shared" si="261"/>
        <v>3.5714285714285809</v>
      </c>
      <c r="AN683" s="1043">
        <f t="shared" si="262"/>
        <v>0</v>
      </c>
      <c r="AO683" s="1043">
        <f t="shared" si="263"/>
        <v>2.4390243902439046</v>
      </c>
      <c r="AP683" s="1043">
        <f t="shared" si="264"/>
        <v>3.7974683544303778</v>
      </c>
      <c r="AQ683" s="1043">
        <f t="shared" si="265"/>
        <v>5.3333333333333455</v>
      </c>
      <c r="AR683" s="1043">
        <f t="shared" si="266"/>
        <v>5.6338028169014231</v>
      </c>
      <c r="AS683" s="1043">
        <f t="shared" si="267"/>
        <v>5.9701492537313383</v>
      </c>
      <c r="AT683" s="1043">
        <f t="shared" si="268"/>
        <v>11.66666666666667</v>
      </c>
      <c r="AU683" s="1043">
        <f t="shared" si="269"/>
        <v>9.0909090909090828</v>
      </c>
      <c r="AV683" s="1043">
        <f t="shared" si="270"/>
        <v>7.8431372549019773</v>
      </c>
      <c r="AW683" s="1043">
        <f t="shared" si="271"/>
        <v>8.5106382978723527</v>
      </c>
      <c r="AX683" s="1043">
        <f t="shared" si="272"/>
        <v>9.302325581395344</v>
      </c>
      <c r="AY683" s="1043">
        <f t="shared" si="273"/>
        <v>7.5166475187353434</v>
      </c>
      <c r="AZ683" s="1043">
        <f t="shared" si="274"/>
        <v>4.4991853125522647</v>
      </c>
    </row>
    <row r="684" spans="1:52" x14ac:dyDescent="0.2">
      <c r="A684" s="829" t="s">
        <v>380</v>
      </c>
      <c r="B684" s="822" t="s">
        <v>381</v>
      </c>
      <c r="C684" s="489">
        <v>1.89</v>
      </c>
      <c r="D684" s="489">
        <v>1.85</v>
      </c>
      <c r="E684" s="489">
        <v>1.7949999999999999</v>
      </c>
      <c r="F684" s="587">
        <v>1.68</v>
      </c>
      <c r="G684" s="587">
        <v>1.55</v>
      </c>
      <c r="H684" s="489">
        <v>1.47</v>
      </c>
      <c r="I684" s="489">
        <v>1.395</v>
      </c>
      <c r="J684" s="489">
        <v>1.3049999999999999</v>
      </c>
      <c r="K684" s="489">
        <v>1.18</v>
      </c>
      <c r="L684" s="958"/>
      <c r="M684" s="489">
        <v>1</v>
      </c>
      <c r="N684" s="489">
        <v>0.8</v>
      </c>
      <c r="O684" s="958"/>
      <c r="P684" s="587">
        <v>0.625</v>
      </c>
      <c r="Q684" s="587">
        <v>0.5</v>
      </c>
      <c r="R684" s="587">
        <v>0.41499999999999998</v>
      </c>
      <c r="S684" s="587">
        <v>0.34499999999999997</v>
      </c>
      <c r="T684" s="587">
        <v>0.28499999999999998</v>
      </c>
      <c r="U684" s="587">
        <v>0.23499999999999999</v>
      </c>
      <c r="V684" s="587">
        <v>0.19125</v>
      </c>
      <c r="W684" s="587">
        <v>0.16125</v>
      </c>
      <c r="X684" s="587">
        <v>0.14624999999999999</v>
      </c>
      <c r="Y684" s="587">
        <v>0.14124999999999999</v>
      </c>
      <c r="Z684" s="587">
        <v>0.13625000000000001</v>
      </c>
      <c r="AA684" s="587">
        <v>0.13125000000000001</v>
      </c>
      <c r="AB684" s="584">
        <f t="shared" si="250"/>
        <v>19.227499999999996</v>
      </c>
      <c r="AC684" s="1043">
        <f t="shared" si="251"/>
        <v>2.1621621621621623</v>
      </c>
      <c r="AD684" s="1043">
        <f t="shared" si="252"/>
        <v>3.0640668523676862</v>
      </c>
      <c r="AE684" s="1043">
        <f t="shared" si="253"/>
        <v>6.8452380952380931</v>
      </c>
      <c r="AF684" s="1043">
        <f t="shared" si="254"/>
        <v>8.3870967741935374</v>
      </c>
      <c r="AG684" s="1043">
        <f t="shared" si="255"/>
        <v>5.4421768707483054</v>
      </c>
      <c r="AH684" s="1043">
        <f t="shared" si="256"/>
        <v>5.3763440860215006</v>
      </c>
      <c r="AI684" s="1043">
        <f t="shared" si="257"/>
        <v>6.8965517241379448</v>
      </c>
      <c r="AJ684" s="1043">
        <f t="shared" si="258"/>
        <v>10.593220338983045</v>
      </c>
      <c r="AK684" s="1043">
        <f t="shared" si="259"/>
        <v>17.999999999999993</v>
      </c>
      <c r="AL684" s="1043">
        <f t="shared" si="260"/>
        <v>25</v>
      </c>
      <c r="AM684" s="1043">
        <f t="shared" si="261"/>
        <v>28.000000000000004</v>
      </c>
      <c r="AN684" s="1043">
        <f t="shared" si="262"/>
        <v>25</v>
      </c>
      <c r="AO684" s="1043">
        <f t="shared" si="263"/>
        <v>20.481927710843383</v>
      </c>
      <c r="AP684" s="1043">
        <f t="shared" si="264"/>
        <v>20.289855072463769</v>
      </c>
      <c r="AQ684" s="1043">
        <f t="shared" si="265"/>
        <v>21.052631578947366</v>
      </c>
      <c r="AR684" s="1043">
        <f t="shared" si="266"/>
        <v>21.276595744680836</v>
      </c>
      <c r="AS684" s="1043">
        <f t="shared" si="267"/>
        <v>22.875816993464039</v>
      </c>
      <c r="AT684" s="1043">
        <f t="shared" si="268"/>
        <v>18.604651162790688</v>
      </c>
      <c r="AU684" s="1043">
        <f t="shared" si="269"/>
        <v>10.256410256410264</v>
      </c>
      <c r="AV684" s="1043">
        <f t="shared" si="270"/>
        <v>3.539823008849563</v>
      </c>
      <c r="AW684" s="1043">
        <f t="shared" si="271"/>
        <v>3.6697247706421798</v>
      </c>
      <c r="AX684" s="1043">
        <f t="shared" si="272"/>
        <v>3.8095238095238182</v>
      </c>
      <c r="AY684" s="1043">
        <f t="shared" si="273"/>
        <v>13.210173500566736</v>
      </c>
      <c r="AZ684" s="1043">
        <f t="shared" si="274"/>
        <v>8.757604291971111</v>
      </c>
    </row>
    <row r="685" spans="1:52" x14ac:dyDescent="0.2">
      <c r="A685" s="829" t="s">
        <v>1721</v>
      </c>
      <c r="B685" s="822" t="s">
        <v>1722</v>
      </c>
      <c r="C685" s="489">
        <v>0.84499999999999997</v>
      </c>
      <c r="D685" s="489">
        <v>0.76</v>
      </c>
      <c r="E685" s="489">
        <v>0.66500000000000004</v>
      </c>
      <c r="F685" s="587">
        <v>0.57999999999999996</v>
      </c>
      <c r="G685" s="587">
        <v>0.5</v>
      </c>
      <c r="H685" s="489">
        <v>0.41</v>
      </c>
      <c r="I685" s="489">
        <v>0.35666666666666669</v>
      </c>
      <c r="J685" s="489">
        <v>0.31666666666666665</v>
      </c>
      <c r="K685" s="489">
        <v>0.27666666666666667</v>
      </c>
      <c r="L685" s="958"/>
      <c r="M685" s="489">
        <v>0.24666666666666667</v>
      </c>
      <c r="N685" s="489">
        <v>0.21</v>
      </c>
      <c r="O685" s="958"/>
      <c r="P685" s="587">
        <v>5.0219999999999994E-2</v>
      </c>
      <c r="Q685" s="583">
        <v>0</v>
      </c>
      <c r="R685" s="583">
        <v>0</v>
      </c>
      <c r="S685" s="583">
        <v>0</v>
      </c>
      <c r="T685" s="583">
        <v>0</v>
      </c>
      <c r="U685" s="583">
        <v>0</v>
      </c>
      <c r="V685" s="583">
        <v>0</v>
      </c>
      <c r="W685" s="583">
        <v>0</v>
      </c>
      <c r="X685" s="583">
        <v>0</v>
      </c>
      <c r="Y685" s="583">
        <v>0</v>
      </c>
      <c r="Z685" s="583">
        <v>0</v>
      </c>
      <c r="AA685" s="583">
        <v>0</v>
      </c>
      <c r="AB685" s="584">
        <f t="shared" si="250"/>
        <v>5.2168866666666673</v>
      </c>
      <c r="AC685" s="1043">
        <f t="shared" si="251"/>
        <v>11.184210526315773</v>
      </c>
      <c r="AD685" s="1043">
        <f t="shared" si="252"/>
        <v>14.285714285714279</v>
      </c>
      <c r="AE685" s="1043">
        <f t="shared" si="253"/>
        <v>14.655172413793128</v>
      </c>
      <c r="AF685" s="1043">
        <f t="shared" si="254"/>
        <v>15.999999999999993</v>
      </c>
      <c r="AG685" s="1043">
        <f t="shared" si="255"/>
        <v>21.95121951219512</v>
      </c>
      <c r="AH685" s="1043">
        <f t="shared" si="256"/>
        <v>14.953271028037364</v>
      </c>
      <c r="AI685" s="1043">
        <f t="shared" si="257"/>
        <v>12.631578947368439</v>
      </c>
      <c r="AJ685" s="1043">
        <f t="shared" si="258"/>
        <v>14.457831325301207</v>
      </c>
      <c r="AK685" s="1043">
        <f t="shared" si="259"/>
        <v>12.162162162162172</v>
      </c>
      <c r="AL685" s="1043">
        <f t="shared" si="260"/>
        <v>17.460317460317466</v>
      </c>
      <c r="AM685" s="1043">
        <f t="shared" si="261"/>
        <v>318.16009557945046</v>
      </c>
      <c r="AN685" s="1043" t="str">
        <f t="shared" si="262"/>
        <v>n/a</v>
      </c>
      <c r="AO685" s="1043" t="str">
        <f t="shared" si="263"/>
        <v>n/a</v>
      </c>
      <c r="AP685" s="1043" t="str">
        <f t="shared" si="264"/>
        <v>n/a</v>
      </c>
      <c r="AQ685" s="1043" t="str">
        <f t="shared" si="265"/>
        <v>n/a</v>
      </c>
      <c r="AR685" s="1043" t="str">
        <f t="shared" si="266"/>
        <v>n/a</v>
      </c>
      <c r="AS685" s="1043" t="str">
        <f t="shared" si="267"/>
        <v>n/a</v>
      </c>
      <c r="AT685" s="1043" t="str">
        <f t="shared" si="268"/>
        <v>n/a</v>
      </c>
      <c r="AU685" s="1043" t="str">
        <f t="shared" si="269"/>
        <v>n/a</v>
      </c>
      <c r="AV685" s="1043" t="str">
        <f t="shared" si="270"/>
        <v>n/a</v>
      </c>
      <c r="AW685" s="1043" t="str">
        <f t="shared" si="271"/>
        <v>n/a</v>
      </c>
      <c r="AX685" s="1043" t="str">
        <f t="shared" si="272"/>
        <v>n/a</v>
      </c>
      <c r="AY685" s="1043">
        <f t="shared" si="273"/>
        <v>42.536506658241393</v>
      </c>
      <c r="AZ685" s="1043">
        <f t="shared" si="274"/>
        <v>91.460217149271557</v>
      </c>
    </row>
    <row r="686" spans="1:52" x14ac:dyDescent="0.2">
      <c r="A686" s="839" t="s">
        <v>5276</v>
      </c>
      <c r="B686" s="822" t="s">
        <v>5266</v>
      </c>
      <c r="C686" s="489">
        <v>2</v>
      </c>
      <c r="D686" s="489">
        <v>1.44</v>
      </c>
      <c r="E686" s="489">
        <v>1.2</v>
      </c>
      <c r="F686" s="587">
        <v>1</v>
      </c>
      <c r="G686" s="499">
        <v>0</v>
      </c>
      <c r="H686" s="539">
        <v>0</v>
      </c>
      <c r="I686" s="539">
        <v>0</v>
      </c>
      <c r="J686" s="539">
        <v>0</v>
      </c>
      <c r="K686" s="539">
        <v>0</v>
      </c>
      <c r="L686" s="1035"/>
      <c r="M686" s="539">
        <v>0</v>
      </c>
      <c r="N686" s="539">
        <v>0</v>
      </c>
      <c r="O686" s="1035"/>
      <c r="P686" s="539">
        <v>0</v>
      </c>
      <c r="Q686" s="539">
        <v>0</v>
      </c>
      <c r="R686" s="499">
        <v>0</v>
      </c>
      <c r="S686" s="499">
        <v>0</v>
      </c>
      <c r="T686" s="499">
        <v>0</v>
      </c>
      <c r="U686" s="499">
        <v>0</v>
      </c>
      <c r="V686" s="499">
        <v>0</v>
      </c>
      <c r="W686" s="499">
        <v>0</v>
      </c>
      <c r="X686" s="499">
        <v>0</v>
      </c>
      <c r="Y686" s="499">
        <v>0</v>
      </c>
      <c r="Z686" s="499">
        <v>0</v>
      </c>
      <c r="AA686" s="499">
        <v>0</v>
      </c>
      <c r="AB686" s="584">
        <f t="shared" si="250"/>
        <v>5.64</v>
      </c>
      <c r="AC686" s="1043">
        <f t="shared" si="251"/>
        <v>38.888888888888886</v>
      </c>
      <c r="AD686" s="1043">
        <f t="shared" si="252"/>
        <v>19.999999999999996</v>
      </c>
      <c r="AE686" s="1043">
        <f t="shared" si="253"/>
        <v>19.999999999999996</v>
      </c>
      <c r="AF686" s="1043" t="str">
        <f t="shared" si="254"/>
        <v>n/a</v>
      </c>
      <c r="AG686" s="1043" t="str">
        <f t="shared" si="255"/>
        <v>n/a</v>
      </c>
      <c r="AH686" s="1043" t="str">
        <f t="shared" si="256"/>
        <v>n/a</v>
      </c>
      <c r="AI686" s="1043" t="str">
        <f t="shared" si="257"/>
        <v>n/a</v>
      </c>
      <c r="AJ686" s="1043" t="str">
        <f t="shared" si="258"/>
        <v>n/a</v>
      </c>
      <c r="AK686" s="1043" t="str">
        <f t="shared" si="259"/>
        <v>n/a</v>
      </c>
      <c r="AL686" s="1043" t="str">
        <f t="shared" si="260"/>
        <v>n/a</v>
      </c>
      <c r="AM686" s="1043" t="str">
        <f t="shared" si="261"/>
        <v>n/a</v>
      </c>
      <c r="AN686" s="1043" t="str">
        <f t="shared" si="262"/>
        <v>n/a</v>
      </c>
      <c r="AO686" s="1043" t="str">
        <f t="shared" si="263"/>
        <v>n/a</v>
      </c>
      <c r="AP686" s="1043" t="str">
        <f t="shared" si="264"/>
        <v>n/a</v>
      </c>
      <c r="AQ686" s="1043" t="str">
        <f t="shared" si="265"/>
        <v>n/a</v>
      </c>
      <c r="AR686" s="1043" t="str">
        <f t="shared" si="266"/>
        <v>n/a</v>
      </c>
      <c r="AS686" s="1043" t="str">
        <f t="shared" si="267"/>
        <v>n/a</v>
      </c>
      <c r="AT686" s="1043" t="str">
        <f t="shared" si="268"/>
        <v>n/a</v>
      </c>
      <c r="AU686" s="1043" t="str">
        <f t="shared" si="269"/>
        <v>n/a</v>
      </c>
      <c r="AV686" s="1043" t="str">
        <f t="shared" si="270"/>
        <v>n/a</v>
      </c>
      <c r="AW686" s="1043" t="str">
        <f t="shared" si="271"/>
        <v>n/a</v>
      </c>
      <c r="AX686" s="1043" t="str">
        <f t="shared" si="272"/>
        <v>n/a</v>
      </c>
      <c r="AY686" s="1043">
        <f t="shared" si="273"/>
        <v>26.296296296296294</v>
      </c>
      <c r="AZ686" s="1043">
        <f t="shared" si="274"/>
        <v>10.90550508469293</v>
      </c>
    </row>
    <row r="687" spans="1:52" x14ac:dyDescent="0.2">
      <c r="A687" s="822" t="s">
        <v>1725</v>
      </c>
      <c r="B687" s="822" t="s">
        <v>1726</v>
      </c>
      <c r="C687" s="489">
        <v>2.83</v>
      </c>
      <c r="D687" s="489">
        <v>2.68</v>
      </c>
      <c r="E687" s="489">
        <v>2.44</v>
      </c>
      <c r="F687" s="587">
        <v>2.16</v>
      </c>
      <c r="G687" s="587">
        <v>1.96</v>
      </c>
      <c r="H687" s="489">
        <v>1.68</v>
      </c>
      <c r="I687" s="489">
        <v>1.52</v>
      </c>
      <c r="J687" s="489">
        <v>1.36</v>
      </c>
      <c r="K687" s="489">
        <v>1.24</v>
      </c>
      <c r="L687" s="958"/>
      <c r="M687" s="489">
        <v>1.1599999999999999</v>
      </c>
      <c r="N687" s="491">
        <v>1.08</v>
      </c>
      <c r="O687" s="958"/>
      <c r="P687" s="587">
        <v>1.02</v>
      </c>
      <c r="Q687" s="583">
        <v>1</v>
      </c>
      <c r="R687" s="583">
        <v>1</v>
      </c>
      <c r="S687" s="587">
        <v>1</v>
      </c>
      <c r="T687" s="583">
        <v>0.88</v>
      </c>
      <c r="U687" s="587">
        <v>0.86</v>
      </c>
      <c r="V687" s="583">
        <v>0.8</v>
      </c>
      <c r="W687" s="583">
        <v>0.8</v>
      </c>
      <c r="X687" s="583">
        <v>0.94</v>
      </c>
      <c r="Y687" s="583">
        <v>1.1299999999999999</v>
      </c>
      <c r="Z687" s="583">
        <v>1.28</v>
      </c>
      <c r="AA687" s="583">
        <v>1.28</v>
      </c>
      <c r="AB687" s="584">
        <f t="shared" si="250"/>
        <v>32.1</v>
      </c>
      <c r="AC687" s="1043">
        <f t="shared" si="251"/>
        <v>5.5970149253731227</v>
      </c>
      <c r="AD687" s="1043">
        <f t="shared" si="252"/>
        <v>9.8360655737705027</v>
      </c>
      <c r="AE687" s="1043">
        <f t="shared" si="253"/>
        <v>12.962962962962955</v>
      </c>
      <c r="AF687" s="1043">
        <f t="shared" si="254"/>
        <v>10.204081632653072</v>
      </c>
      <c r="AG687" s="1043">
        <f t="shared" si="255"/>
        <v>16.666666666666675</v>
      </c>
      <c r="AH687" s="1043">
        <f t="shared" si="256"/>
        <v>10.526315789473673</v>
      </c>
      <c r="AI687" s="1043">
        <f t="shared" si="257"/>
        <v>11.764705882352944</v>
      </c>
      <c r="AJ687" s="1043">
        <f t="shared" si="258"/>
        <v>9.6774193548387224</v>
      </c>
      <c r="AK687" s="1043">
        <f t="shared" si="259"/>
        <v>6.8965517241379448</v>
      </c>
      <c r="AL687" s="1043">
        <f t="shared" si="260"/>
        <v>7.4074074074073959</v>
      </c>
      <c r="AM687" s="1043">
        <f t="shared" si="261"/>
        <v>5.8823529411764719</v>
      </c>
      <c r="AN687" s="1043">
        <f t="shared" si="262"/>
        <v>2.0000000000000018</v>
      </c>
      <c r="AO687" s="1043">
        <f t="shared" si="263"/>
        <v>0</v>
      </c>
      <c r="AP687" s="1043">
        <f t="shared" si="264"/>
        <v>0</v>
      </c>
      <c r="AQ687" s="1043">
        <f t="shared" si="265"/>
        <v>13.636363636363647</v>
      </c>
      <c r="AR687" s="1043">
        <f t="shared" si="266"/>
        <v>2.3255813953488413</v>
      </c>
      <c r="AS687" s="1043">
        <f t="shared" si="267"/>
        <v>7.4999999999999956</v>
      </c>
      <c r="AT687" s="1043">
        <f t="shared" si="268"/>
        <v>0</v>
      </c>
      <c r="AU687" s="1043">
        <f t="shared" si="269"/>
        <v>-14.893617021276583</v>
      </c>
      <c r="AV687" s="1043">
        <f t="shared" si="270"/>
        <v>-16.814159292035392</v>
      </c>
      <c r="AW687" s="1043">
        <f t="shared" si="271"/>
        <v>-11.718750000000011</v>
      </c>
      <c r="AX687" s="1043">
        <f t="shared" si="272"/>
        <v>0</v>
      </c>
      <c r="AY687" s="1043">
        <f t="shared" si="273"/>
        <v>4.0662256172369995</v>
      </c>
      <c r="AZ687" s="1043">
        <f t="shared" si="274"/>
        <v>8.9645702581634552</v>
      </c>
    </row>
    <row r="688" spans="1:52" x14ac:dyDescent="0.2">
      <c r="A688" s="838" t="s">
        <v>3913</v>
      </c>
      <c r="B688" s="822" t="s">
        <v>3912</v>
      </c>
      <c r="C688" s="489">
        <v>1.06</v>
      </c>
      <c r="D688" s="489">
        <v>1.04</v>
      </c>
      <c r="E688" s="489">
        <v>1.02</v>
      </c>
      <c r="F688" s="587">
        <v>0.94</v>
      </c>
      <c r="G688" s="587">
        <v>0.82</v>
      </c>
      <c r="H688" s="539">
        <v>0.8</v>
      </c>
      <c r="I688" s="489">
        <v>0.76500000000000001</v>
      </c>
      <c r="J688" s="539">
        <v>0.76</v>
      </c>
      <c r="K688" s="489">
        <v>0.745</v>
      </c>
      <c r="L688" s="958"/>
      <c r="M688" s="489">
        <v>0.65500000000000003</v>
      </c>
      <c r="N688" s="489">
        <v>0.56999999999999995</v>
      </c>
      <c r="O688" s="958"/>
      <c r="P688" s="583">
        <v>0.5</v>
      </c>
      <c r="Q688" s="583">
        <v>0.5</v>
      </c>
      <c r="R688" s="583">
        <v>0.5</v>
      </c>
      <c r="S688" s="587">
        <v>0.25</v>
      </c>
      <c r="T688" s="499">
        <v>0</v>
      </c>
      <c r="U688" s="499">
        <v>0</v>
      </c>
      <c r="V688" s="499">
        <v>0</v>
      </c>
      <c r="W688" s="499">
        <v>0</v>
      </c>
      <c r="X688" s="499">
        <v>0</v>
      </c>
      <c r="Y688" s="499">
        <v>0</v>
      </c>
      <c r="Z688" s="583">
        <v>0</v>
      </c>
      <c r="AA688" s="583">
        <v>0</v>
      </c>
      <c r="AB688" s="584">
        <f t="shared" si="250"/>
        <v>10.925000000000001</v>
      </c>
      <c r="AC688" s="1043">
        <f t="shared" si="251"/>
        <v>1.9230769230769162</v>
      </c>
      <c r="AD688" s="1043">
        <f t="shared" si="252"/>
        <v>1.9607843137254832</v>
      </c>
      <c r="AE688" s="1043">
        <f t="shared" si="253"/>
        <v>8.5106382978723527</v>
      </c>
      <c r="AF688" s="1043">
        <f t="shared" si="254"/>
        <v>14.634146341463406</v>
      </c>
      <c r="AG688" s="1043">
        <f t="shared" si="255"/>
        <v>2.4999999999999911</v>
      </c>
      <c r="AH688" s="1043">
        <f t="shared" si="256"/>
        <v>4.5751633986928164</v>
      </c>
      <c r="AI688" s="1043">
        <f t="shared" si="257"/>
        <v>0.65789473684210176</v>
      </c>
      <c r="AJ688" s="1043">
        <f t="shared" si="258"/>
        <v>2.0134228187919545</v>
      </c>
      <c r="AK688" s="1043">
        <f t="shared" si="259"/>
        <v>13.740458015267176</v>
      </c>
      <c r="AL688" s="1043">
        <f t="shared" si="260"/>
        <v>14.91228070175441</v>
      </c>
      <c r="AM688" s="1043">
        <f t="shared" si="261"/>
        <v>13.999999999999989</v>
      </c>
      <c r="AN688" s="1043">
        <f t="shared" si="262"/>
        <v>0</v>
      </c>
      <c r="AO688" s="1043">
        <f t="shared" si="263"/>
        <v>0</v>
      </c>
      <c r="AP688" s="1043">
        <f t="shared" si="264"/>
        <v>100</v>
      </c>
      <c r="AQ688" s="1043" t="str">
        <f t="shared" si="265"/>
        <v>n/a</v>
      </c>
      <c r="AR688" s="1043" t="str">
        <f t="shared" si="266"/>
        <v>n/a</v>
      </c>
      <c r="AS688" s="1043" t="str">
        <f t="shared" si="267"/>
        <v>n/a</v>
      </c>
      <c r="AT688" s="1043" t="str">
        <f t="shared" si="268"/>
        <v>n/a</v>
      </c>
      <c r="AU688" s="1043" t="str">
        <f t="shared" si="269"/>
        <v>n/a</v>
      </c>
      <c r="AV688" s="1043" t="str">
        <f t="shared" si="270"/>
        <v>n/a</v>
      </c>
      <c r="AW688" s="1043" t="str">
        <f t="shared" si="271"/>
        <v>n/a</v>
      </c>
      <c r="AX688" s="1043" t="str">
        <f t="shared" si="272"/>
        <v>n/a</v>
      </c>
      <c r="AY688" s="1043">
        <f t="shared" si="273"/>
        <v>12.816276110534757</v>
      </c>
      <c r="AZ688" s="1043">
        <f t="shared" si="274"/>
        <v>25.770257387794167</v>
      </c>
    </row>
    <row r="689" spans="1:52" x14ac:dyDescent="0.2">
      <c r="A689" s="829" t="s">
        <v>834</v>
      </c>
      <c r="B689" s="822" t="s">
        <v>835</v>
      </c>
      <c r="C689" s="489">
        <v>2.71</v>
      </c>
      <c r="D689" s="489">
        <v>2.5299999999999998</v>
      </c>
      <c r="E689" s="489">
        <v>2.36</v>
      </c>
      <c r="F689" s="587">
        <v>2.21</v>
      </c>
      <c r="G689" s="587">
        <v>2.08</v>
      </c>
      <c r="H689" s="489">
        <v>1.98</v>
      </c>
      <c r="I689" s="489">
        <v>1.7428805999999999</v>
      </c>
      <c r="J689" s="489">
        <v>1.56</v>
      </c>
      <c r="K689" s="489">
        <v>1.4450000000000001</v>
      </c>
      <c r="L689" s="958"/>
      <c r="M689" s="489">
        <v>1.2</v>
      </c>
      <c r="N689" s="489">
        <v>1.04</v>
      </c>
      <c r="O689" s="958"/>
      <c r="P689" s="587">
        <v>0.8</v>
      </c>
      <c r="Q689" s="587">
        <v>0.67500000000000004</v>
      </c>
      <c r="R689" s="587">
        <v>0.54</v>
      </c>
      <c r="S689" s="587">
        <v>0.5</v>
      </c>
      <c r="T689" s="587">
        <v>0.46</v>
      </c>
      <c r="U689" s="587">
        <v>0.44</v>
      </c>
      <c r="V689" s="587">
        <v>0.41499999999999998</v>
      </c>
      <c r="W689" s="583">
        <v>0.4</v>
      </c>
      <c r="X689" s="583">
        <v>0.4</v>
      </c>
      <c r="Y689" s="583">
        <v>0.4</v>
      </c>
      <c r="Z689" s="583">
        <v>0.68500000000000005</v>
      </c>
      <c r="AA689" s="583">
        <v>0.78</v>
      </c>
      <c r="AB689" s="584">
        <f t="shared" si="250"/>
        <v>27.352880599999995</v>
      </c>
      <c r="AC689" s="1043">
        <f t="shared" si="251"/>
        <v>7.1146245059288571</v>
      </c>
      <c r="AD689" s="1043">
        <f t="shared" si="252"/>
        <v>7.2033898305084776</v>
      </c>
      <c r="AE689" s="1043">
        <f t="shared" si="253"/>
        <v>6.7873303167420795</v>
      </c>
      <c r="AF689" s="1043">
        <f t="shared" si="254"/>
        <v>6.25</v>
      </c>
      <c r="AG689" s="1043">
        <f t="shared" si="255"/>
        <v>5.0505050505050608</v>
      </c>
      <c r="AH689" s="1043">
        <f t="shared" si="256"/>
        <v>13.605028365110039</v>
      </c>
      <c r="AI689" s="1043">
        <f t="shared" si="257"/>
        <v>11.723115384615369</v>
      </c>
      <c r="AJ689" s="1043">
        <f t="shared" si="258"/>
        <v>7.9584775086505077</v>
      </c>
      <c r="AK689" s="1043">
        <f t="shared" si="259"/>
        <v>20.416666666666682</v>
      </c>
      <c r="AL689" s="1043">
        <f t="shared" si="260"/>
        <v>15.384615384615374</v>
      </c>
      <c r="AM689" s="1043">
        <f t="shared" si="261"/>
        <v>30.000000000000004</v>
      </c>
      <c r="AN689" s="1043">
        <f t="shared" si="262"/>
        <v>18.518518518518512</v>
      </c>
      <c r="AO689" s="1043">
        <f t="shared" si="263"/>
        <v>25</v>
      </c>
      <c r="AP689" s="1043">
        <f t="shared" si="264"/>
        <v>8.0000000000000071</v>
      </c>
      <c r="AQ689" s="1043">
        <f t="shared" si="265"/>
        <v>8.6956521739130377</v>
      </c>
      <c r="AR689" s="1043">
        <f t="shared" si="266"/>
        <v>4.5454545454545414</v>
      </c>
      <c r="AS689" s="1043">
        <f t="shared" si="267"/>
        <v>6.024096385542177</v>
      </c>
      <c r="AT689" s="1043">
        <f t="shared" si="268"/>
        <v>3.7499999999999867</v>
      </c>
      <c r="AU689" s="1043">
        <f t="shared" si="269"/>
        <v>0</v>
      </c>
      <c r="AV689" s="1043">
        <f t="shared" si="270"/>
        <v>0</v>
      </c>
      <c r="AW689" s="1043">
        <f t="shared" si="271"/>
        <v>-41.605839416058402</v>
      </c>
      <c r="AX689" s="1043">
        <f t="shared" si="272"/>
        <v>-12.179487179487181</v>
      </c>
      <c r="AY689" s="1043">
        <f t="shared" si="273"/>
        <v>6.9200976382375048</v>
      </c>
      <c r="AZ689" s="1043">
        <f t="shared" si="274"/>
        <v>14.069479745033702</v>
      </c>
    </row>
    <row r="690" spans="1:52" x14ac:dyDescent="0.2">
      <c r="A690" s="822" t="s">
        <v>1745</v>
      </c>
      <c r="B690" s="822" t="s">
        <v>1746</v>
      </c>
      <c r="C690" s="489">
        <v>5.45</v>
      </c>
      <c r="D690" s="489">
        <v>4.8499999999999996</v>
      </c>
      <c r="E690" s="489">
        <v>4.75</v>
      </c>
      <c r="F690" s="587">
        <v>4.55</v>
      </c>
      <c r="G690" s="587">
        <v>4.3000000000000007</v>
      </c>
      <c r="H690" s="489">
        <v>3.9</v>
      </c>
      <c r="I690" s="489">
        <v>3.45</v>
      </c>
      <c r="J690" s="489">
        <v>2.875</v>
      </c>
      <c r="K690" s="489">
        <v>2.375</v>
      </c>
      <c r="L690" s="958"/>
      <c r="M690" s="491">
        <v>2</v>
      </c>
      <c r="N690" s="489">
        <v>1.93</v>
      </c>
      <c r="O690" s="958"/>
      <c r="P690" s="583">
        <v>1.72</v>
      </c>
      <c r="Q690" s="583">
        <v>1.72</v>
      </c>
      <c r="R690" s="583">
        <v>1.72</v>
      </c>
      <c r="S690" s="583">
        <v>1.72</v>
      </c>
      <c r="T690" s="583">
        <v>1.72</v>
      </c>
      <c r="U690" s="583">
        <v>1.72</v>
      </c>
      <c r="V690" s="587">
        <v>1.72</v>
      </c>
      <c r="W690" s="583">
        <v>1.36</v>
      </c>
      <c r="X690" s="583">
        <v>1.36</v>
      </c>
      <c r="Y690" s="583">
        <v>1.36</v>
      </c>
      <c r="Z690" s="583">
        <v>1.36</v>
      </c>
      <c r="AA690" s="583">
        <v>1.36</v>
      </c>
      <c r="AB690" s="584">
        <f t="shared" si="250"/>
        <v>59.269999999999989</v>
      </c>
      <c r="AC690" s="1043">
        <f t="shared" si="251"/>
        <v>12.37113402061858</v>
      </c>
      <c r="AD690" s="1043">
        <f t="shared" si="252"/>
        <v>2.1052631578947212</v>
      </c>
      <c r="AE690" s="1043">
        <f t="shared" si="253"/>
        <v>4.3956043956044022</v>
      </c>
      <c r="AF690" s="1043">
        <f t="shared" si="254"/>
        <v>5.8139534883720811</v>
      </c>
      <c r="AG690" s="1043">
        <f t="shared" si="255"/>
        <v>10.256410256410287</v>
      </c>
      <c r="AH690" s="1043">
        <f t="shared" si="256"/>
        <v>13.043478260869556</v>
      </c>
      <c r="AI690" s="1043">
        <f t="shared" si="257"/>
        <v>19.999999999999996</v>
      </c>
      <c r="AJ690" s="1043">
        <f t="shared" si="258"/>
        <v>21.052631578947366</v>
      </c>
      <c r="AK690" s="1043">
        <f t="shared" si="259"/>
        <v>18.75</v>
      </c>
      <c r="AL690" s="1043">
        <f t="shared" si="260"/>
        <v>3.62694300518136</v>
      </c>
      <c r="AM690" s="1043">
        <f t="shared" si="261"/>
        <v>12.209302325581394</v>
      </c>
      <c r="AN690" s="1043">
        <f t="shared" si="262"/>
        <v>0</v>
      </c>
      <c r="AO690" s="1043">
        <f t="shared" si="263"/>
        <v>0</v>
      </c>
      <c r="AP690" s="1043">
        <f t="shared" si="264"/>
        <v>0</v>
      </c>
      <c r="AQ690" s="1043">
        <f t="shared" si="265"/>
        <v>0</v>
      </c>
      <c r="AR690" s="1043">
        <f t="shared" si="266"/>
        <v>0</v>
      </c>
      <c r="AS690" s="1043">
        <f t="shared" si="267"/>
        <v>0</v>
      </c>
      <c r="AT690" s="1043">
        <f t="shared" si="268"/>
        <v>26.470588235294112</v>
      </c>
      <c r="AU690" s="1043">
        <f t="shared" si="269"/>
        <v>0</v>
      </c>
      <c r="AV690" s="1043">
        <f t="shared" si="270"/>
        <v>0</v>
      </c>
      <c r="AW690" s="1043">
        <f t="shared" si="271"/>
        <v>0</v>
      </c>
      <c r="AX690" s="1043">
        <f t="shared" si="272"/>
        <v>0</v>
      </c>
      <c r="AY690" s="1043">
        <f t="shared" si="273"/>
        <v>6.8225140329442659</v>
      </c>
      <c r="AZ690" s="1043">
        <f t="shared" si="274"/>
        <v>8.506549371164029</v>
      </c>
    </row>
    <row r="691" spans="1:52" x14ac:dyDescent="0.2">
      <c r="A691" s="839" t="s">
        <v>4634</v>
      </c>
      <c r="B691" s="822" t="s">
        <v>4632</v>
      </c>
      <c r="C691" s="489">
        <v>0.62</v>
      </c>
      <c r="D691" s="489">
        <v>0.5</v>
      </c>
      <c r="E691" s="489">
        <v>0.4</v>
      </c>
      <c r="F691" s="587">
        <v>0.32</v>
      </c>
      <c r="G691" s="587">
        <v>0.14000000000000001</v>
      </c>
      <c r="H691" s="539">
        <v>0</v>
      </c>
      <c r="I691" s="539">
        <v>0</v>
      </c>
      <c r="J691" s="539">
        <v>0</v>
      </c>
      <c r="K691" s="539">
        <v>0</v>
      </c>
      <c r="M691" s="539">
        <v>0</v>
      </c>
      <c r="N691" s="539">
        <v>0</v>
      </c>
      <c r="O691" s="1035"/>
      <c r="P691" s="539">
        <v>0</v>
      </c>
      <c r="Q691" s="539">
        <v>0</v>
      </c>
      <c r="R691" s="499">
        <v>0</v>
      </c>
      <c r="S691" s="499">
        <v>0</v>
      </c>
      <c r="T691" s="499">
        <v>0</v>
      </c>
      <c r="U691" s="499">
        <v>0</v>
      </c>
      <c r="V691" s="499">
        <v>0</v>
      </c>
      <c r="W691" s="499">
        <v>0</v>
      </c>
      <c r="X691" s="499">
        <v>0</v>
      </c>
      <c r="Y691" s="499">
        <v>0</v>
      </c>
      <c r="Z691" s="499">
        <v>0</v>
      </c>
      <c r="AA691" s="499">
        <v>0</v>
      </c>
      <c r="AB691" s="584">
        <f t="shared" si="250"/>
        <v>1.98</v>
      </c>
      <c r="AC691" s="1043">
        <f t="shared" si="251"/>
        <v>24</v>
      </c>
      <c r="AD691" s="1043">
        <f t="shared" si="252"/>
        <v>25</v>
      </c>
      <c r="AE691" s="1043">
        <f t="shared" si="253"/>
        <v>25</v>
      </c>
      <c r="AF691" s="1043">
        <f t="shared" si="254"/>
        <v>128.57142857142856</v>
      </c>
      <c r="AG691" s="1043" t="str">
        <f t="shared" si="255"/>
        <v>n/a</v>
      </c>
      <c r="AH691" s="1043" t="str">
        <f t="shared" si="256"/>
        <v>n/a</v>
      </c>
      <c r="AI691" s="1043" t="str">
        <f t="shared" si="257"/>
        <v>n/a</v>
      </c>
      <c r="AJ691" s="1043" t="str">
        <f t="shared" si="258"/>
        <v>n/a</v>
      </c>
      <c r="AK691" s="1043" t="str">
        <f t="shared" si="259"/>
        <v>n/a</v>
      </c>
      <c r="AL691" s="1043" t="str">
        <f t="shared" si="260"/>
        <v>n/a</v>
      </c>
      <c r="AM691" s="1043" t="str">
        <f t="shared" si="261"/>
        <v>n/a</v>
      </c>
      <c r="AN691" s="1043" t="str">
        <f t="shared" si="262"/>
        <v>n/a</v>
      </c>
      <c r="AO691" s="1043" t="str">
        <f t="shared" si="263"/>
        <v>n/a</v>
      </c>
      <c r="AP691" s="1043" t="str">
        <f t="shared" si="264"/>
        <v>n/a</v>
      </c>
      <c r="AQ691" s="1043" t="str">
        <f t="shared" si="265"/>
        <v>n/a</v>
      </c>
      <c r="AR691" s="1043" t="str">
        <f t="shared" si="266"/>
        <v>n/a</v>
      </c>
      <c r="AS691" s="1043" t="str">
        <f t="shared" si="267"/>
        <v>n/a</v>
      </c>
      <c r="AT691" s="1043" t="str">
        <f t="shared" si="268"/>
        <v>n/a</v>
      </c>
      <c r="AU691" s="1043" t="str">
        <f t="shared" si="269"/>
        <v>n/a</v>
      </c>
      <c r="AV691" s="1043" t="str">
        <f t="shared" si="270"/>
        <v>n/a</v>
      </c>
      <c r="AW691" s="1043" t="str">
        <f t="shared" si="271"/>
        <v>n/a</v>
      </c>
      <c r="AX691" s="1043" t="str">
        <f t="shared" si="272"/>
        <v>n/a</v>
      </c>
      <c r="AY691" s="1043">
        <f t="shared" si="273"/>
        <v>50.642857142857139</v>
      </c>
      <c r="AZ691" s="1043">
        <f t="shared" si="274"/>
        <v>51.954519619023877</v>
      </c>
    </row>
    <row r="692" spans="1:52" x14ac:dyDescent="0.2">
      <c r="A692" s="829" t="s">
        <v>840</v>
      </c>
      <c r="B692" s="822" t="s">
        <v>841</v>
      </c>
      <c r="C692" s="489">
        <v>1.135</v>
      </c>
      <c r="D692" s="489">
        <v>1.0649999999999999</v>
      </c>
      <c r="E692" s="489">
        <v>1.0249999999999999</v>
      </c>
      <c r="F692" s="587">
        <v>0.92</v>
      </c>
      <c r="G692" s="587">
        <v>0.80119999999999991</v>
      </c>
      <c r="H692" s="489">
        <v>0.74419999999999997</v>
      </c>
      <c r="I692" s="489">
        <v>0.69300000000000006</v>
      </c>
      <c r="J692" s="489">
        <v>0.58200000000000007</v>
      </c>
      <c r="K692" s="489">
        <v>0.41249999999999998</v>
      </c>
      <c r="L692" s="958"/>
      <c r="M692" s="489">
        <v>0.26124999999999998</v>
      </c>
      <c r="N692" s="489">
        <v>0.13724999999999998</v>
      </c>
      <c r="O692" s="958"/>
      <c r="P692" s="587">
        <v>0.121</v>
      </c>
      <c r="Q692" s="587">
        <v>0.11</v>
      </c>
      <c r="R692" s="587">
        <v>0.10249999999999999</v>
      </c>
      <c r="S692" s="587">
        <v>0.09</v>
      </c>
      <c r="T692" s="587">
        <v>6.7500000000000004E-2</v>
      </c>
      <c r="U692" s="587">
        <v>4.8500000000000001E-2</v>
      </c>
      <c r="V692" s="587">
        <v>0.01</v>
      </c>
      <c r="W692" s="583">
        <v>0</v>
      </c>
      <c r="X692" s="583">
        <v>0</v>
      </c>
      <c r="Y692" s="583">
        <v>0</v>
      </c>
      <c r="Z692" s="583">
        <v>0</v>
      </c>
      <c r="AA692" s="583">
        <v>0</v>
      </c>
      <c r="AB692" s="584">
        <f t="shared" si="250"/>
        <v>8.325899999999999</v>
      </c>
      <c r="AC692" s="1043">
        <f t="shared" si="251"/>
        <v>6.5727699530516492</v>
      </c>
      <c r="AD692" s="1043">
        <f t="shared" si="252"/>
        <v>3.9024390243902474</v>
      </c>
      <c r="AE692" s="1043">
        <f t="shared" si="253"/>
        <v>11.413043478260864</v>
      </c>
      <c r="AF692" s="1043">
        <f t="shared" si="254"/>
        <v>14.827758362456333</v>
      </c>
      <c r="AG692" s="1043">
        <f t="shared" si="255"/>
        <v>7.6592313894114472</v>
      </c>
      <c r="AH692" s="1043">
        <f t="shared" si="256"/>
        <v>7.388167388167366</v>
      </c>
      <c r="AI692" s="1043">
        <f t="shared" si="257"/>
        <v>19.072164948453608</v>
      </c>
      <c r="AJ692" s="1043">
        <f t="shared" si="258"/>
        <v>41.090909090909108</v>
      </c>
      <c r="AK692" s="1043">
        <f t="shared" si="259"/>
        <v>57.894736842105267</v>
      </c>
      <c r="AL692" s="1043">
        <f t="shared" si="260"/>
        <v>90.34608378870675</v>
      </c>
      <c r="AM692" s="1043">
        <f t="shared" si="261"/>
        <v>13.429752066115697</v>
      </c>
      <c r="AN692" s="1043">
        <f t="shared" si="262"/>
        <v>9.9999999999999858</v>
      </c>
      <c r="AO692" s="1043">
        <f t="shared" si="263"/>
        <v>7.3170731707317138</v>
      </c>
      <c r="AP692" s="1043">
        <f t="shared" si="264"/>
        <v>13.888888888888884</v>
      </c>
      <c r="AQ692" s="1043">
        <f t="shared" si="265"/>
        <v>33.333333333333329</v>
      </c>
      <c r="AR692" s="1043">
        <f t="shared" si="266"/>
        <v>39.175257731958759</v>
      </c>
      <c r="AS692" s="1043">
        <f t="shared" si="267"/>
        <v>384.99999999999994</v>
      </c>
      <c r="AT692" s="1043" t="str">
        <f t="shared" si="268"/>
        <v>n/a</v>
      </c>
      <c r="AU692" s="1043" t="str">
        <f t="shared" si="269"/>
        <v>n/a</v>
      </c>
      <c r="AV692" s="1043" t="str">
        <f t="shared" si="270"/>
        <v>n/a</v>
      </c>
      <c r="AW692" s="1043" t="str">
        <f t="shared" si="271"/>
        <v>n/a</v>
      </c>
      <c r="AX692" s="1043" t="str">
        <f t="shared" si="272"/>
        <v>n/a</v>
      </c>
      <c r="AY692" s="1043">
        <f t="shared" si="273"/>
        <v>44.84185937982005</v>
      </c>
      <c r="AZ692" s="1043">
        <f t="shared" si="274"/>
        <v>90.589170787250126</v>
      </c>
    </row>
    <row r="693" spans="1:52" x14ac:dyDescent="0.2">
      <c r="A693" s="822" t="s">
        <v>635</v>
      </c>
      <c r="B693" s="822" t="s">
        <v>5303</v>
      </c>
      <c r="C693" s="489">
        <v>1.375</v>
      </c>
      <c r="D693" s="489">
        <v>1.365</v>
      </c>
      <c r="E693" s="489">
        <v>1.34</v>
      </c>
      <c r="F693" s="587">
        <v>1.3</v>
      </c>
      <c r="G693" s="587">
        <v>1.26</v>
      </c>
      <c r="H693" s="489">
        <v>1.22</v>
      </c>
      <c r="I693" s="489">
        <v>1.18</v>
      </c>
      <c r="J693" s="489">
        <v>1.08</v>
      </c>
      <c r="K693" s="489">
        <v>0.98</v>
      </c>
      <c r="L693" s="958" t="s">
        <v>89</v>
      </c>
      <c r="M693" s="489">
        <v>0.88</v>
      </c>
      <c r="N693" s="489">
        <v>0.72</v>
      </c>
      <c r="O693" s="958"/>
      <c r="P693" s="587">
        <v>0.6</v>
      </c>
      <c r="Q693" s="587">
        <v>0.54</v>
      </c>
      <c r="R693" s="587">
        <v>0.48</v>
      </c>
      <c r="S693" s="587">
        <v>0.42</v>
      </c>
      <c r="T693" s="587">
        <v>0.38</v>
      </c>
      <c r="U693" s="587">
        <v>0.33</v>
      </c>
      <c r="V693" s="587">
        <v>0.28000000000000003</v>
      </c>
      <c r="W693" s="587">
        <v>0.23</v>
      </c>
      <c r="X693" s="587">
        <v>0.19</v>
      </c>
      <c r="Y693" s="587">
        <v>0.17</v>
      </c>
      <c r="Z693" s="587">
        <v>0.152</v>
      </c>
      <c r="AA693" s="587">
        <v>0.13700000000000001</v>
      </c>
      <c r="AB693" s="584">
        <f t="shared" si="250"/>
        <v>16.609000000000005</v>
      </c>
      <c r="AC693" s="1043">
        <f t="shared" si="251"/>
        <v>0.73260073260073</v>
      </c>
      <c r="AD693" s="1043">
        <f t="shared" si="252"/>
        <v>1.8656716417910335</v>
      </c>
      <c r="AE693" s="1043">
        <f t="shared" si="253"/>
        <v>3.0769230769230882</v>
      </c>
      <c r="AF693" s="1043">
        <f t="shared" si="254"/>
        <v>3.1746031746031855</v>
      </c>
      <c r="AG693" s="1043">
        <f t="shared" si="255"/>
        <v>3.2786885245901676</v>
      </c>
      <c r="AH693" s="1043">
        <f t="shared" si="256"/>
        <v>3.3898305084745894</v>
      </c>
      <c r="AI693" s="1043">
        <f t="shared" si="257"/>
        <v>9.259259259259256</v>
      </c>
      <c r="AJ693" s="1043">
        <f t="shared" si="258"/>
        <v>10.204081632653072</v>
      </c>
      <c r="AK693" s="1043">
        <f t="shared" si="259"/>
        <v>11.363636363636353</v>
      </c>
      <c r="AL693" s="1043">
        <f t="shared" si="260"/>
        <v>22.222222222222232</v>
      </c>
      <c r="AM693" s="1043">
        <f t="shared" si="261"/>
        <v>19.999999999999996</v>
      </c>
      <c r="AN693" s="1043">
        <f t="shared" si="262"/>
        <v>11.111111111111093</v>
      </c>
      <c r="AO693" s="1043">
        <f t="shared" si="263"/>
        <v>12.500000000000021</v>
      </c>
      <c r="AP693" s="1043">
        <f t="shared" si="264"/>
        <v>14.285714285714279</v>
      </c>
      <c r="AQ693" s="1043">
        <f t="shared" si="265"/>
        <v>10.526315789473673</v>
      </c>
      <c r="AR693" s="1043">
        <f t="shared" si="266"/>
        <v>15.151515151515138</v>
      </c>
      <c r="AS693" s="1043">
        <f t="shared" si="267"/>
        <v>17.857142857142861</v>
      </c>
      <c r="AT693" s="1043">
        <f t="shared" si="268"/>
        <v>21.739130434782616</v>
      </c>
      <c r="AU693" s="1043">
        <f t="shared" si="269"/>
        <v>21.052631578947366</v>
      </c>
      <c r="AV693" s="1043">
        <f t="shared" si="270"/>
        <v>11.764705882352944</v>
      </c>
      <c r="AW693" s="1043">
        <f t="shared" si="271"/>
        <v>11.842105263157897</v>
      </c>
      <c r="AX693" s="1043">
        <f t="shared" si="272"/>
        <v>10.948905109489049</v>
      </c>
      <c r="AY693" s="1043">
        <f t="shared" si="273"/>
        <v>11.243036118201848</v>
      </c>
      <c r="AZ693" s="1043">
        <f t="shared" si="274"/>
        <v>6.672810636652807</v>
      </c>
    </row>
    <row r="694" spans="1:52" x14ac:dyDescent="0.2">
      <c r="A694" s="829" t="s">
        <v>748</v>
      </c>
      <c r="B694" s="822" t="s">
        <v>833</v>
      </c>
      <c r="C694" s="489">
        <v>2.2999999999999998</v>
      </c>
      <c r="D694" s="489">
        <v>2.1800000000000002</v>
      </c>
      <c r="E694" s="489">
        <v>2.0499999999999998</v>
      </c>
      <c r="F694" s="587">
        <v>1.86</v>
      </c>
      <c r="G694" s="587">
        <v>1.7</v>
      </c>
      <c r="H694" s="489">
        <v>1.64</v>
      </c>
      <c r="I694" s="489">
        <v>1.54</v>
      </c>
      <c r="J694" s="489">
        <v>1.5</v>
      </c>
      <c r="K694" s="489">
        <v>1.46</v>
      </c>
      <c r="L694" s="958"/>
      <c r="M694" s="489">
        <v>1.42</v>
      </c>
      <c r="N694" s="489">
        <v>1.36</v>
      </c>
      <c r="O694" s="958"/>
      <c r="P694" s="587">
        <v>1.26</v>
      </c>
      <c r="Q694" s="587">
        <v>1.1599999999999999</v>
      </c>
      <c r="R694" s="587">
        <v>1.08</v>
      </c>
      <c r="S694" s="587">
        <v>0.96</v>
      </c>
      <c r="T694" s="587">
        <v>0.88</v>
      </c>
      <c r="U694" s="587">
        <v>0.8</v>
      </c>
      <c r="V694" s="587">
        <v>0.75</v>
      </c>
      <c r="W694" s="583">
        <v>0.01</v>
      </c>
      <c r="X694" s="583">
        <v>0.01</v>
      </c>
      <c r="Y694" s="583">
        <v>0.01</v>
      </c>
      <c r="Z694" s="583">
        <v>0.01</v>
      </c>
      <c r="AA694" s="583">
        <v>0.01</v>
      </c>
      <c r="AB694" s="584">
        <f t="shared" si="250"/>
        <v>25.950000000000006</v>
      </c>
      <c r="AC694" s="1043">
        <f t="shared" si="251"/>
        <v>5.504587155963292</v>
      </c>
      <c r="AD694" s="1043">
        <f t="shared" si="252"/>
        <v>6.3414634146341742</v>
      </c>
      <c r="AE694" s="1043">
        <f t="shared" si="253"/>
        <v>10.215053763440851</v>
      </c>
      <c r="AF694" s="1043">
        <f t="shared" si="254"/>
        <v>9.4117647058823639</v>
      </c>
      <c r="AG694" s="1043">
        <f t="shared" si="255"/>
        <v>3.6585365853658569</v>
      </c>
      <c r="AH694" s="1043">
        <f t="shared" si="256"/>
        <v>6.4935064935064846</v>
      </c>
      <c r="AI694" s="1043">
        <f t="shared" si="257"/>
        <v>2.6666666666666616</v>
      </c>
      <c r="AJ694" s="1043">
        <f t="shared" si="258"/>
        <v>2.7397260273972712</v>
      </c>
      <c r="AK694" s="1043">
        <f t="shared" si="259"/>
        <v>2.8169014084507005</v>
      </c>
      <c r="AL694" s="1043">
        <f t="shared" si="260"/>
        <v>4.4117647058823373</v>
      </c>
      <c r="AM694" s="1043">
        <f t="shared" si="261"/>
        <v>7.9365079365079527</v>
      </c>
      <c r="AN694" s="1043">
        <f t="shared" si="262"/>
        <v>8.6206896551724199</v>
      </c>
      <c r="AO694" s="1043">
        <f t="shared" si="263"/>
        <v>7.4074074074073959</v>
      </c>
      <c r="AP694" s="1043">
        <f t="shared" si="264"/>
        <v>12.500000000000021</v>
      </c>
      <c r="AQ694" s="1043">
        <f t="shared" si="265"/>
        <v>9.0909090909090828</v>
      </c>
      <c r="AR694" s="1043">
        <f t="shared" si="266"/>
        <v>9.9999999999999858</v>
      </c>
      <c r="AS694" s="1043">
        <f t="shared" si="267"/>
        <v>6.6666666666666652</v>
      </c>
      <c r="AT694" s="1043">
        <f t="shared" si="268"/>
        <v>7400</v>
      </c>
      <c r="AU694" s="1043">
        <f t="shared" si="269"/>
        <v>0</v>
      </c>
      <c r="AV694" s="1043">
        <f t="shared" si="270"/>
        <v>0</v>
      </c>
      <c r="AW694" s="1043">
        <f t="shared" si="271"/>
        <v>0</v>
      </c>
      <c r="AX694" s="1043">
        <f t="shared" si="272"/>
        <v>0</v>
      </c>
      <c r="AY694" s="1043">
        <f t="shared" si="273"/>
        <v>341.65827962199336</v>
      </c>
      <c r="AZ694" s="1043">
        <f t="shared" si="274"/>
        <v>1576.5071120624868</v>
      </c>
    </row>
    <row r="695" spans="1:52" x14ac:dyDescent="0.2">
      <c r="A695" s="839" t="s">
        <v>5278</v>
      </c>
      <c r="B695" s="822" t="s">
        <v>2927</v>
      </c>
      <c r="C695" s="489">
        <v>1.64</v>
      </c>
      <c r="D695" s="489">
        <v>1.6</v>
      </c>
      <c r="E695" s="489">
        <v>1.52</v>
      </c>
      <c r="F695" s="587">
        <v>1.36</v>
      </c>
      <c r="G695" s="499">
        <v>1.2</v>
      </c>
      <c r="H695" s="539">
        <v>1.6800000000000002</v>
      </c>
      <c r="I695" s="489">
        <v>2.4500000000000002</v>
      </c>
      <c r="J695" s="489">
        <v>1.9575</v>
      </c>
      <c r="K695" s="489">
        <v>1.4375</v>
      </c>
      <c r="L695" s="541"/>
      <c r="M695" s="489">
        <v>1.19625</v>
      </c>
      <c r="N695" s="489">
        <v>0.63355037542969017</v>
      </c>
      <c r="O695" s="541"/>
      <c r="P695" s="489">
        <v>0.39647991236567715</v>
      </c>
      <c r="Q695" s="489">
        <v>0.3596931163729854</v>
      </c>
      <c r="R695" s="587">
        <v>0.3515182728190539</v>
      </c>
      <c r="S695" s="587">
        <v>0.31881889860332796</v>
      </c>
      <c r="T695" s="587">
        <v>0.28203210261063627</v>
      </c>
      <c r="U695" s="499">
        <v>0.20437108884828717</v>
      </c>
      <c r="V695" s="499">
        <v>1.8393397996345844</v>
      </c>
      <c r="W695" s="587">
        <v>1.8393397996345844</v>
      </c>
      <c r="X695" s="587">
        <v>1.2466636419745516</v>
      </c>
      <c r="Y695" s="587">
        <v>0.55588936166734115</v>
      </c>
      <c r="Z695" s="583">
        <v>0.49049061323588922</v>
      </c>
      <c r="AA695" s="587">
        <v>0.49049061323588922</v>
      </c>
      <c r="AB695" s="584">
        <f t="shared" si="250"/>
        <v>25.049927596432489</v>
      </c>
      <c r="AC695" s="1043">
        <f t="shared" si="251"/>
        <v>2.4999999999999911</v>
      </c>
      <c r="AD695" s="1043">
        <f t="shared" si="252"/>
        <v>5.2631578947368363</v>
      </c>
      <c r="AE695" s="1043">
        <f t="shared" si="253"/>
        <v>11.764705882352944</v>
      </c>
      <c r="AF695" s="1043">
        <f t="shared" si="254"/>
        <v>13.333333333333353</v>
      </c>
      <c r="AG695" s="1043">
        <f t="shared" si="255"/>
        <v>-28.57142857142858</v>
      </c>
      <c r="AH695" s="1043">
        <f t="shared" si="256"/>
        <v>-31.428571428571427</v>
      </c>
      <c r="AI695" s="1043">
        <f t="shared" si="257"/>
        <v>25.15964240102171</v>
      </c>
      <c r="AJ695" s="1043">
        <f t="shared" si="258"/>
        <v>36.173913043478258</v>
      </c>
      <c r="AK695" s="1043">
        <f t="shared" si="259"/>
        <v>20.167189132706365</v>
      </c>
      <c r="AL695" s="1043">
        <f t="shared" si="260"/>
        <v>88.816871774193572</v>
      </c>
      <c r="AM695" s="1043">
        <f t="shared" si="261"/>
        <v>59.793814432989656</v>
      </c>
      <c r="AN695" s="1043">
        <f t="shared" si="262"/>
        <v>10.227272727272751</v>
      </c>
      <c r="AO695" s="1043">
        <f t="shared" si="263"/>
        <v>2.3255813953488413</v>
      </c>
      <c r="AP695" s="1043">
        <f t="shared" si="264"/>
        <v>10.256410256410264</v>
      </c>
      <c r="AQ695" s="1043">
        <f t="shared" si="265"/>
        <v>13.043478260869556</v>
      </c>
      <c r="AR695" s="1043">
        <f t="shared" si="266"/>
        <v>37.999999999999986</v>
      </c>
      <c r="AS695" s="1043">
        <f t="shared" si="267"/>
        <v>-88.888888888888886</v>
      </c>
      <c r="AT695" s="1043">
        <f t="shared" si="268"/>
        <v>0</v>
      </c>
      <c r="AU695" s="1043">
        <f t="shared" si="269"/>
        <v>47.540983606557383</v>
      </c>
      <c r="AV695" s="1043">
        <f t="shared" si="270"/>
        <v>124.2647058823529</v>
      </c>
      <c r="AW695" s="1043">
        <f t="shared" si="271"/>
        <v>13.333333333333353</v>
      </c>
      <c r="AX695" s="1043">
        <f t="shared" si="272"/>
        <v>0</v>
      </c>
      <c r="AY695" s="1043">
        <f t="shared" si="273"/>
        <v>16.957977475821313</v>
      </c>
      <c r="AZ695" s="1043">
        <f t="shared" si="274"/>
        <v>42.116522556605688</v>
      </c>
    </row>
    <row r="696" spans="1:52" x14ac:dyDescent="0.2">
      <c r="A696" s="670" t="s">
        <v>3726</v>
      </c>
      <c r="B696" s="10" t="s">
        <v>3727</v>
      </c>
      <c r="C696" s="992">
        <v>0.42</v>
      </c>
      <c r="D696" s="992">
        <v>0.36</v>
      </c>
      <c r="E696" s="992">
        <v>0.35</v>
      </c>
      <c r="F696" s="587">
        <v>0.31</v>
      </c>
      <c r="G696" s="10">
        <v>0.27</v>
      </c>
      <c r="H696" s="10">
        <v>0.22</v>
      </c>
      <c r="I696" s="10">
        <v>0.19</v>
      </c>
      <c r="J696" s="10">
        <v>0.04</v>
      </c>
      <c r="K696" s="491">
        <v>0</v>
      </c>
      <c r="L696" s="10"/>
      <c r="M696" s="491">
        <v>0</v>
      </c>
      <c r="N696" s="491">
        <v>0</v>
      </c>
      <c r="O696" s="822"/>
      <c r="P696" s="583">
        <v>0</v>
      </c>
      <c r="Q696" s="583">
        <v>0</v>
      </c>
      <c r="R696" s="583">
        <v>0</v>
      </c>
      <c r="S696" s="583">
        <v>0</v>
      </c>
      <c r="T696" s="583">
        <v>0</v>
      </c>
      <c r="U696" s="583">
        <v>0</v>
      </c>
      <c r="V696" s="583">
        <v>0</v>
      </c>
      <c r="W696" s="583">
        <v>0</v>
      </c>
      <c r="X696" s="583">
        <v>0</v>
      </c>
      <c r="Y696" s="583">
        <v>0</v>
      </c>
      <c r="Z696" s="583">
        <v>0</v>
      </c>
      <c r="AA696" s="583">
        <v>0</v>
      </c>
      <c r="AB696" s="584">
        <f t="shared" si="250"/>
        <v>2.16</v>
      </c>
      <c r="AC696" s="1043">
        <f t="shared" si="251"/>
        <v>16.666666666666675</v>
      </c>
      <c r="AD696" s="1043">
        <f t="shared" si="252"/>
        <v>2.8571428571428692</v>
      </c>
      <c r="AE696" s="1043">
        <f t="shared" si="253"/>
        <v>12.903225806451601</v>
      </c>
      <c r="AF696" s="1043">
        <f t="shared" si="254"/>
        <v>14.814814814814813</v>
      </c>
      <c r="AG696" s="1043">
        <f t="shared" si="255"/>
        <v>22.72727272727273</v>
      </c>
      <c r="AH696" s="1043">
        <f t="shared" si="256"/>
        <v>15.789473684210531</v>
      </c>
      <c r="AI696" s="1043">
        <f t="shared" si="257"/>
        <v>375</v>
      </c>
      <c r="AJ696" s="1043" t="str">
        <f t="shared" si="258"/>
        <v>n/a</v>
      </c>
      <c r="AK696" s="1043" t="str">
        <f t="shared" si="259"/>
        <v>n/a</v>
      </c>
      <c r="AL696" s="1043" t="str">
        <f t="shared" si="260"/>
        <v>n/a</v>
      </c>
      <c r="AM696" s="1043" t="str">
        <f t="shared" si="261"/>
        <v>n/a</v>
      </c>
      <c r="AN696" s="1043" t="str">
        <f t="shared" si="262"/>
        <v>n/a</v>
      </c>
      <c r="AO696" s="1043" t="str">
        <f t="shared" si="263"/>
        <v>n/a</v>
      </c>
      <c r="AP696" s="1043" t="str">
        <f t="shared" si="264"/>
        <v>n/a</v>
      </c>
      <c r="AQ696" s="1043" t="str">
        <f t="shared" si="265"/>
        <v>n/a</v>
      </c>
      <c r="AR696" s="1043" t="str">
        <f t="shared" si="266"/>
        <v>n/a</v>
      </c>
      <c r="AS696" s="1043" t="str">
        <f t="shared" si="267"/>
        <v>n/a</v>
      </c>
      <c r="AT696" s="1043" t="str">
        <f t="shared" si="268"/>
        <v>n/a</v>
      </c>
      <c r="AU696" s="1043" t="str">
        <f t="shared" si="269"/>
        <v>n/a</v>
      </c>
      <c r="AV696" s="1043" t="str">
        <f t="shared" si="270"/>
        <v>n/a</v>
      </c>
      <c r="AW696" s="1043" t="str">
        <f t="shared" si="271"/>
        <v>n/a</v>
      </c>
      <c r="AX696" s="1043" t="str">
        <f t="shared" si="272"/>
        <v>n/a</v>
      </c>
      <c r="AY696" s="1043">
        <f t="shared" si="273"/>
        <v>65.822656650937034</v>
      </c>
      <c r="AZ696" s="1043">
        <f t="shared" si="274"/>
        <v>136.46391129893868</v>
      </c>
    </row>
    <row r="697" spans="1:52" x14ac:dyDescent="0.2">
      <c r="A697" s="822" t="s">
        <v>3927</v>
      </c>
      <c r="B697" s="822" t="s">
        <v>379</v>
      </c>
      <c r="C697" s="489">
        <v>2.19</v>
      </c>
      <c r="D697" s="489">
        <v>2.15</v>
      </c>
      <c r="E697" s="489">
        <v>2.11</v>
      </c>
      <c r="F697" s="587">
        <v>2.0699999999999998</v>
      </c>
      <c r="G697" s="587">
        <v>2.0300000000000002</v>
      </c>
      <c r="H697" s="489">
        <v>1.99</v>
      </c>
      <c r="I697" s="489">
        <v>1.95</v>
      </c>
      <c r="J697" s="489">
        <v>1.91</v>
      </c>
      <c r="K697" s="489">
        <v>1.8075000000000001</v>
      </c>
      <c r="L697" s="958"/>
      <c r="M697" s="489">
        <v>1.5575000000000001</v>
      </c>
      <c r="N697" s="489">
        <v>1.3975</v>
      </c>
      <c r="O697" s="958"/>
      <c r="P697" s="587">
        <v>1.18</v>
      </c>
      <c r="Q697" s="587">
        <v>1.0549999999999999</v>
      </c>
      <c r="R697" s="587">
        <v>0.9325</v>
      </c>
      <c r="S697" s="587">
        <v>0.82750000000000001</v>
      </c>
      <c r="T697" s="587">
        <v>0.65249999999999997</v>
      </c>
      <c r="U697" s="587">
        <v>0.57999999999999996</v>
      </c>
      <c r="V697" s="587">
        <v>0.48</v>
      </c>
      <c r="W697" s="587">
        <v>0.34499999999999997</v>
      </c>
      <c r="X697" s="587">
        <v>0.29499999999999998</v>
      </c>
      <c r="Y697" s="587">
        <v>0.27</v>
      </c>
      <c r="Z697" s="587">
        <v>0.23</v>
      </c>
      <c r="AA697" s="587">
        <v>0.2</v>
      </c>
      <c r="AB697" s="584">
        <f t="shared" si="250"/>
        <v>28.21</v>
      </c>
      <c r="AC697" s="1043">
        <f t="shared" si="251"/>
        <v>1.8604651162790642</v>
      </c>
      <c r="AD697" s="1043">
        <f t="shared" si="252"/>
        <v>1.8957345971563955</v>
      </c>
      <c r="AE697" s="1043">
        <f t="shared" si="253"/>
        <v>1.9323671497584627</v>
      </c>
      <c r="AF697" s="1043">
        <f t="shared" si="254"/>
        <v>1.97044334975367</v>
      </c>
      <c r="AG697" s="1043">
        <f t="shared" si="255"/>
        <v>2.0100502512562901</v>
      </c>
      <c r="AH697" s="1043">
        <f t="shared" si="256"/>
        <v>2.051282051282044</v>
      </c>
      <c r="AI697" s="1043">
        <f t="shared" si="257"/>
        <v>2.0942408376963373</v>
      </c>
      <c r="AJ697" s="1043">
        <f t="shared" si="258"/>
        <v>5.6708160442600075</v>
      </c>
      <c r="AK697" s="1043">
        <f t="shared" si="259"/>
        <v>16.0513643659711</v>
      </c>
      <c r="AL697" s="1043">
        <f t="shared" si="260"/>
        <v>11.449016100178898</v>
      </c>
      <c r="AM697" s="1043">
        <f t="shared" si="261"/>
        <v>18.432203389830516</v>
      </c>
      <c r="AN697" s="1043">
        <f t="shared" si="262"/>
        <v>11.848341232227488</v>
      </c>
      <c r="AO697" s="1043">
        <f t="shared" si="263"/>
        <v>13.136729222520094</v>
      </c>
      <c r="AP697" s="1043">
        <f t="shared" si="264"/>
        <v>12.688821752265866</v>
      </c>
      <c r="AQ697" s="1043">
        <f t="shared" si="265"/>
        <v>26.819923371647512</v>
      </c>
      <c r="AR697" s="1043">
        <f t="shared" si="266"/>
        <v>12.5</v>
      </c>
      <c r="AS697" s="1043">
        <f t="shared" si="267"/>
        <v>20.833333333333325</v>
      </c>
      <c r="AT697" s="1043">
        <f t="shared" si="268"/>
        <v>39.130434782608688</v>
      </c>
      <c r="AU697" s="1043">
        <f t="shared" si="269"/>
        <v>16.949152542372879</v>
      </c>
      <c r="AV697" s="1043">
        <f t="shared" si="270"/>
        <v>9.259259259259256</v>
      </c>
      <c r="AW697" s="1043">
        <f t="shared" si="271"/>
        <v>17.391304347826097</v>
      </c>
      <c r="AX697" s="1043">
        <f t="shared" si="272"/>
        <v>14.999999999999991</v>
      </c>
      <c r="AY697" s="1043">
        <f t="shared" si="273"/>
        <v>11.862512868067453</v>
      </c>
      <c r="AZ697" s="1043">
        <f t="shared" si="274"/>
        <v>9.5301995716938226</v>
      </c>
    </row>
    <row r="698" spans="1:52" x14ac:dyDescent="0.2">
      <c r="A698" s="838" t="s">
        <v>1753</v>
      </c>
      <c r="B698" s="822" t="s">
        <v>1754</v>
      </c>
      <c r="C698" s="489">
        <v>1.0900000000000001</v>
      </c>
      <c r="D698" s="489">
        <v>0.98</v>
      </c>
      <c r="E698" s="489">
        <v>0.9</v>
      </c>
      <c r="F698" s="587">
        <v>0.88</v>
      </c>
      <c r="G698" s="587">
        <v>0.82000000000000006</v>
      </c>
      <c r="H698" s="489">
        <v>0.78</v>
      </c>
      <c r="I698" s="489">
        <v>0.74</v>
      </c>
      <c r="J698" s="489">
        <v>0.66</v>
      </c>
      <c r="K698" s="489">
        <v>0.56000000000000005</v>
      </c>
      <c r="L698" s="958"/>
      <c r="M698" s="489">
        <v>0.5</v>
      </c>
      <c r="N698" s="489">
        <v>0.44</v>
      </c>
      <c r="O698" s="958"/>
      <c r="P698" s="583">
        <v>0.4</v>
      </c>
      <c r="Q698" s="583">
        <v>0.47</v>
      </c>
      <c r="R698" s="583">
        <v>0.68</v>
      </c>
      <c r="S698" s="583">
        <v>0.68</v>
      </c>
      <c r="T698" s="583">
        <v>0.68</v>
      </c>
      <c r="U698" s="587">
        <v>0.68</v>
      </c>
      <c r="V698" s="583">
        <v>0.64</v>
      </c>
      <c r="W698" s="583">
        <v>0.64</v>
      </c>
      <c r="X698" s="583">
        <v>0.64</v>
      </c>
      <c r="Y698" s="587">
        <v>0.64</v>
      </c>
      <c r="Z698" s="587">
        <v>0.63</v>
      </c>
      <c r="AA698" s="587">
        <v>0.59</v>
      </c>
      <c r="AB698" s="584">
        <f t="shared" si="250"/>
        <v>15.720000000000002</v>
      </c>
      <c r="AC698" s="1043">
        <f t="shared" si="251"/>
        <v>11.22448979591837</v>
      </c>
      <c r="AD698" s="1043">
        <f t="shared" si="252"/>
        <v>8.8888888888888786</v>
      </c>
      <c r="AE698" s="1043">
        <f t="shared" si="253"/>
        <v>2.2727272727272707</v>
      </c>
      <c r="AF698" s="1043">
        <f t="shared" si="254"/>
        <v>7.3170731707316916</v>
      </c>
      <c r="AG698" s="1043">
        <f t="shared" si="255"/>
        <v>5.1282051282051322</v>
      </c>
      <c r="AH698" s="1043">
        <f t="shared" si="256"/>
        <v>5.4054054054054168</v>
      </c>
      <c r="AI698" s="1043">
        <f t="shared" si="257"/>
        <v>12.12121212121211</v>
      </c>
      <c r="AJ698" s="1043">
        <f t="shared" si="258"/>
        <v>17.857142857142861</v>
      </c>
      <c r="AK698" s="1043">
        <f t="shared" si="259"/>
        <v>12.000000000000011</v>
      </c>
      <c r="AL698" s="1043">
        <f t="shared" si="260"/>
        <v>13.636363636363647</v>
      </c>
      <c r="AM698" s="1043">
        <f t="shared" si="261"/>
        <v>9.9999999999999858</v>
      </c>
      <c r="AN698" s="1043">
        <f t="shared" si="262"/>
        <v>-14.893617021276583</v>
      </c>
      <c r="AO698" s="1043">
        <f t="shared" si="263"/>
        <v>-30.882352941176482</v>
      </c>
      <c r="AP698" s="1043">
        <f t="shared" si="264"/>
        <v>0</v>
      </c>
      <c r="AQ698" s="1043">
        <f t="shared" si="265"/>
        <v>0</v>
      </c>
      <c r="AR698" s="1043">
        <f t="shared" si="266"/>
        <v>0</v>
      </c>
      <c r="AS698" s="1043">
        <f t="shared" si="267"/>
        <v>6.25</v>
      </c>
      <c r="AT698" s="1043">
        <f t="shared" si="268"/>
        <v>0</v>
      </c>
      <c r="AU698" s="1043">
        <f t="shared" si="269"/>
        <v>0</v>
      </c>
      <c r="AV698" s="1043">
        <f t="shared" si="270"/>
        <v>0</v>
      </c>
      <c r="AW698" s="1043">
        <f t="shared" si="271"/>
        <v>1.5873015873015817</v>
      </c>
      <c r="AX698" s="1043">
        <f t="shared" si="272"/>
        <v>6.7796610169491567</v>
      </c>
      <c r="AY698" s="1043">
        <f t="shared" si="273"/>
        <v>3.3951136781087752</v>
      </c>
      <c r="AZ698" s="1043">
        <f t="shared" si="274"/>
        <v>10.292093262809829</v>
      </c>
    </row>
    <row r="699" spans="1:52" x14ac:dyDescent="0.2">
      <c r="A699" s="829" t="s">
        <v>829</v>
      </c>
      <c r="B699" s="822" t="s">
        <v>830</v>
      </c>
      <c r="C699" s="489">
        <v>4.1959999999999997</v>
      </c>
      <c r="D699" s="489">
        <v>4.1639999999999997</v>
      </c>
      <c r="E699" s="489">
        <v>4.1319999999999997</v>
      </c>
      <c r="F699" s="587">
        <v>4.07</v>
      </c>
      <c r="G699" s="587">
        <v>4.0199999999999996</v>
      </c>
      <c r="H699" s="489">
        <v>3.94</v>
      </c>
      <c r="I699" s="489">
        <v>3.8269999999999995</v>
      </c>
      <c r="J699" s="489">
        <v>3.6150000000000002</v>
      </c>
      <c r="K699" s="489">
        <v>3.18</v>
      </c>
      <c r="L699" s="958"/>
      <c r="M699" s="489">
        <v>2.3450000000000002</v>
      </c>
      <c r="N699" s="489">
        <v>2.1320000000000001</v>
      </c>
      <c r="O699" s="958"/>
      <c r="P699" s="587">
        <v>2.02</v>
      </c>
      <c r="Q699" s="587">
        <v>1.988</v>
      </c>
      <c r="R699" s="587">
        <v>1.9379999999999999</v>
      </c>
      <c r="S699" s="587">
        <v>1.859</v>
      </c>
      <c r="T699" s="587">
        <v>1.8120000000000001</v>
      </c>
      <c r="U699" s="587">
        <v>1.78</v>
      </c>
      <c r="V699" s="587">
        <v>1.7489999999999999</v>
      </c>
      <c r="W699" s="587">
        <v>1.73</v>
      </c>
      <c r="X699" s="587">
        <v>1.714</v>
      </c>
      <c r="Y699" s="587">
        <v>1.696</v>
      </c>
      <c r="Z699" s="587">
        <v>1.6850000000000001</v>
      </c>
      <c r="AA699" s="587">
        <v>1.665</v>
      </c>
      <c r="AB699" s="584">
        <f t="shared" si="250"/>
        <v>61.256999999999998</v>
      </c>
      <c r="AC699" s="1043">
        <f t="shared" si="251"/>
        <v>0.7684918347742542</v>
      </c>
      <c r="AD699" s="1043">
        <f t="shared" si="252"/>
        <v>0.77444336882865894</v>
      </c>
      <c r="AE699" s="1043">
        <f t="shared" si="253"/>
        <v>1.5233415233415037</v>
      </c>
      <c r="AF699" s="1043">
        <f t="shared" si="254"/>
        <v>1.2437810945273853</v>
      </c>
      <c r="AG699" s="1043">
        <f t="shared" si="255"/>
        <v>2.0304568527918621</v>
      </c>
      <c r="AH699" s="1043">
        <f t="shared" si="256"/>
        <v>2.9527044682519099</v>
      </c>
      <c r="AI699" s="1043">
        <f t="shared" si="257"/>
        <v>5.86445366528352</v>
      </c>
      <c r="AJ699" s="1043">
        <f t="shared" si="258"/>
        <v>13.67924528301887</v>
      </c>
      <c r="AK699" s="1043">
        <f t="shared" si="259"/>
        <v>35.607675906183367</v>
      </c>
      <c r="AL699" s="1043">
        <f t="shared" si="260"/>
        <v>9.9906191369605999</v>
      </c>
      <c r="AM699" s="1043">
        <f t="shared" si="261"/>
        <v>5.5445544554455495</v>
      </c>
      <c r="AN699" s="1043">
        <f t="shared" si="262"/>
        <v>1.6096579476861272</v>
      </c>
      <c r="AO699" s="1043">
        <f t="shared" si="263"/>
        <v>2.5799793601651189</v>
      </c>
      <c r="AP699" s="1043">
        <f t="shared" si="264"/>
        <v>4.2495965572888705</v>
      </c>
      <c r="AQ699" s="1043">
        <f t="shared" si="265"/>
        <v>2.5938189845474469</v>
      </c>
      <c r="AR699" s="1043">
        <f t="shared" si="266"/>
        <v>1.7977528089887729</v>
      </c>
      <c r="AS699" s="1043">
        <f t="shared" si="267"/>
        <v>1.7724413950829021</v>
      </c>
      <c r="AT699" s="1043">
        <f t="shared" si="268"/>
        <v>1.0982658959537428</v>
      </c>
      <c r="AU699" s="1043">
        <f t="shared" si="269"/>
        <v>0.9334889148191472</v>
      </c>
      <c r="AV699" s="1043">
        <f t="shared" si="270"/>
        <v>1.0613207547169878</v>
      </c>
      <c r="AW699" s="1043">
        <f t="shared" si="271"/>
        <v>0.65281899109792541</v>
      </c>
      <c r="AX699" s="1043">
        <f t="shared" si="272"/>
        <v>1.2012012012011963</v>
      </c>
      <c r="AY699" s="1043">
        <f t="shared" si="273"/>
        <v>4.5240959273161714</v>
      </c>
      <c r="AZ699" s="1043">
        <f t="shared" si="274"/>
        <v>7.6627448555980981</v>
      </c>
    </row>
    <row r="700" spans="1:52" x14ac:dyDescent="0.2">
      <c r="A700" s="822" t="s">
        <v>831</v>
      </c>
      <c r="B700" s="822" t="s">
        <v>832</v>
      </c>
      <c r="C700" s="489">
        <v>0.34</v>
      </c>
      <c r="D700" s="489">
        <v>0.3133333333333333</v>
      </c>
      <c r="E700" s="489">
        <v>0.28666666666666668</v>
      </c>
      <c r="F700" s="587">
        <v>0.26222222222222219</v>
      </c>
      <c r="G700" s="587">
        <v>0.24444444444444446</v>
      </c>
      <c r="H700" s="489">
        <v>0.22666666666666668</v>
      </c>
      <c r="I700" s="489">
        <v>0.20888888888888887</v>
      </c>
      <c r="J700" s="489">
        <v>0.19111111111111112</v>
      </c>
      <c r="K700" s="489">
        <v>0.16888888888888889</v>
      </c>
      <c r="L700" s="958">
        <v>0</v>
      </c>
      <c r="M700" s="489">
        <v>0.15111111111111111</v>
      </c>
      <c r="N700" s="489">
        <v>0.13333333333333333</v>
      </c>
      <c r="O700" s="958">
        <v>0</v>
      </c>
      <c r="P700" s="587">
        <v>0.12000000000000001</v>
      </c>
      <c r="Q700" s="583">
        <v>0.10666666666666667</v>
      </c>
      <c r="R700" s="587">
        <v>0.10222222222222223</v>
      </c>
      <c r="S700" s="587">
        <v>8.8888888888888892E-2</v>
      </c>
      <c r="T700" s="587">
        <v>7.1111111111111111E-2</v>
      </c>
      <c r="U700" s="587">
        <v>5.9253333333333331E-2</v>
      </c>
      <c r="V700" s="587">
        <v>5.5306666666666664E-2</v>
      </c>
      <c r="W700" s="587">
        <v>5.3991111111111108E-2</v>
      </c>
      <c r="X700" s="587">
        <v>4.6533333333333343E-2</v>
      </c>
      <c r="Y700" s="583">
        <v>4.565333333333333E-2</v>
      </c>
      <c r="Z700" s="583">
        <v>4.565333333333333E-2</v>
      </c>
      <c r="AA700" s="587">
        <v>4.565333333333333E-2</v>
      </c>
      <c r="AB700" s="584">
        <f t="shared" si="250"/>
        <v>3.3676000000000013</v>
      </c>
      <c r="AC700" s="1043">
        <f t="shared" si="251"/>
        <v>8.5106382978723527</v>
      </c>
      <c r="AD700" s="1043">
        <f t="shared" si="252"/>
        <v>9.302325581395321</v>
      </c>
      <c r="AE700" s="1043">
        <f t="shared" si="253"/>
        <v>9.3220338983051043</v>
      </c>
      <c r="AF700" s="1043">
        <f t="shared" si="254"/>
        <v>7.2727272727272529</v>
      </c>
      <c r="AG700" s="1043">
        <f t="shared" si="255"/>
        <v>7.8431372549019551</v>
      </c>
      <c r="AH700" s="1043">
        <f t="shared" si="256"/>
        <v>8.5106382978723527</v>
      </c>
      <c r="AI700" s="1043">
        <f t="shared" si="257"/>
        <v>9.302325581395344</v>
      </c>
      <c r="AJ700" s="1043">
        <f t="shared" si="258"/>
        <v>13.157894736842103</v>
      </c>
      <c r="AK700" s="1043">
        <f t="shared" si="259"/>
        <v>11.764705882352944</v>
      </c>
      <c r="AL700" s="1043">
        <f t="shared" si="260"/>
        <v>13.33333333333333</v>
      </c>
      <c r="AM700" s="1043">
        <f t="shared" si="261"/>
        <v>11.111111111111093</v>
      </c>
      <c r="AN700" s="1043">
        <f t="shared" si="262"/>
        <v>12.5</v>
      </c>
      <c r="AO700" s="1043">
        <f t="shared" si="263"/>
        <v>4.3478260869565188</v>
      </c>
      <c r="AP700" s="1043">
        <f t="shared" si="264"/>
        <v>15.000000000000014</v>
      </c>
      <c r="AQ700" s="1043">
        <f t="shared" si="265"/>
        <v>25</v>
      </c>
      <c r="AR700" s="1043">
        <f t="shared" si="266"/>
        <v>20.012001200120011</v>
      </c>
      <c r="AS700" s="1043">
        <f t="shared" si="267"/>
        <v>7.1359691417550719</v>
      </c>
      <c r="AT700" s="1043">
        <f t="shared" si="268"/>
        <v>2.4366150806717224</v>
      </c>
      <c r="AU700" s="1043">
        <f t="shared" si="269"/>
        <v>16.026743075453641</v>
      </c>
      <c r="AV700" s="1043">
        <f t="shared" si="270"/>
        <v>1.9275700934579643</v>
      </c>
      <c r="AW700" s="1043">
        <f t="shared" si="271"/>
        <v>0</v>
      </c>
      <c r="AX700" s="1043">
        <f t="shared" si="272"/>
        <v>0</v>
      </c>
      <c r="AY700" s="1043">
        <f t="shared" si="273"/>
        <v>9.718981633023823</v>
      </c>
      <c r="AZ700" s="1043">
        <f t="shared" si="274"/>
        <v>6.1604918712567089</v>
      </c>
    </row>
    <row r="701" spans="1:52" x14ac:dyDescent="0.2">
      <c r="A701" s="822" t="s">
        <v>1734</v>
      </c>
      <c r="B701" s="822" t="s">
        <v>1735</v>
      </c>
      <c r="C701" s="489">
        <v>1.31</v>
      </c>
      <c r="D701" s="489">
        <v>1.27</v>
      </c>
      <c r="E701" s="489">
        <v>1.22</v>
      </c>
      <c r="F701" s="587">
        <v>1.1299999999999999</v>
      </c>
      <c r="G701" s="587">
        <v>1.02</v>
      </c>
      <c r="H701" s="489">
        <v>0.95</v>
      </c>
      <c r="I701" s="489">
        <v>0.91</v>
      </c>
      <c r="J701" s="489">
        <v>0.86</v>
      </c>
      <c r="K701" s="489">
        <v>0.76</v>
      </c>
      <c r="L701" s="958"/>
      <c r="M701" s="489">
        <v>0.68</v>
      </c>
      <c r="N701" s="489">
        <v>0.6</v>
      </c>
      <c r="O701" s="958"/>
      <c r="P701" s="583">
        <v>0.56000000000000005</v>
      </c>
      <c r="Q701" s="583">
        <v>0.98</v>
      </c>
      <c r="R701" s="587">
        <v>1.115</v>
      </c>
      <c r="S701" s="587">
        <v>1.0900000000000001</v>
      </c>
      <c r="T701" s="587">
        <v>1.0549999999999999</v>
      </c>
      <c r="U701" s="587">
        <v>1.03</v>
      </c>
      <c r="V701" s="587">
        <v>0.99</v>
      </c>
      <c r="W701" s="587">
        <v>0.95499999999999996</v>
      </c>
      <c r="X701" s="587">
        <v>0.93</v>
      </c>
      <c r="Y701" s="587">
        <v>0.91500000000000004</v>
      </c>
      <c r="Z701" s="587">
        <v>0.89</v>
      </c>
      <c r="AA701" s="587">
        <v>0.87</v>
      </c>
      <c r="AB701" s="584">
        <f t="shared" si="250"/>
        <v>22.089999999999996</v>
      </c>
      <c r="AC701" s="1043">
        <f t="shared" si="251"/>
        <v>3.1496062992125928</v>
      </c>
      <c r="AD701" s="1043">
        <f t="shared" si="252"/>
        <v>4.0983606557376984</v>
      </c>
      <c r="AE701" s="1043">
        <f t="shared" si="253"/>
        <v>7.9646017699115168</v>
      </c>
      <c r="AF701" s="1043">
        <f t="shared" si="254"/>
        <v>10.784313725490179</v>
      </c>
      <c r="AG701" s="1043">
        <f t="shared" si="255"/>
        <v>7.3684210526315796</v>
      </c>
      <c r="AH701" s="1043">
        <f t="shared" si="256"/>
        <v>4.39560439560438</v>
      </c>
      <c r="AI701" s="1043">
        <f t="shared" si="257"/>
        <v>5.8139534883721034</v>
      </c>
      <c r="AJ701" s="1043">
        <f t="shared" si="258"/>
        <v>13.157894736842103</v>
      </c>
      <c r="AK701" s="1043">
        <f t="shared" si="259"/>
        <v>11.764705882352944</v>
      </c>
      <c r="AL701" s="1043">
        <f t="shared" si="260"/>
        <v>13.333333333333353</v>
      </c>
      <c r="AM701" s="1043">
        <f t="shared" si="261"/>
        <v>7.1428571428571397</v>
      </c>
      <c r="AN701" s="1043">
        <f t="shared" si="262"/>
        <v>-42.857142857142847</v>
      </c>
      <c r="AO701" s="1043">
        <f t="shared" si="263"/>
        <v>-12.107623318385652</v>
      </c>
      <c r="AP701" s="1043">
        <f t="shared" si="264"/>
        <v>2.2935779816513735</v>
      </c>
      <c r="AQ701" s="1043">
        <f t="shared" si="265"/>
        <v>3.3175355450237198</v>
      </c>
      <c r="AR701" s="1043">
        <f t="shared" si="266"/>
        <v>2.4271844660194164</v>
      </c>
      <c r="AS701" s="1043">
        <f t="shared" si="267"/>
        <v>4.0404040404040442</v>
      </c>
      <c r="AT701" s="1043">
        <f t="shared" si="268"/>
        <v>3.6649214659685958</v>
      </c>
      <c r="AU701" s="1043">
        <f t="shared" si="269"/>
        <v>2.6881720430107503</v>
      </c>
      <c r="AV701" s="1043">
        <f t="shared" si="270"/>
        <v>1.6393442622950838</v>
      </c>
      <c r="AW701" s="1043">
        <f t="shared" si="271"/>
        <v>2.8089887640449396</v>
      </c>
      <c r="AX701" s="1043">
        <f t="shared" si="272"/>
        <v>2.2988505747126409</v>
      </c>
      <c r="AY701" s="1043">
        <f t="shared" si="273"/>
        <v>2.6903575204521668</v>
      </c>
      <c r="AZ701" s="1043">
        <f t="shared" si="274"/>
        <v>11.450311783033863</v>
      </c>
    </row>
    <row r="702" spans="1:52" x14ac:dyDescent="0.2">
      <c r="A702" s="822" t="s">
        <v>2944</v>
      </c>
      <c r="B702" s="822" t="s">
        <v>2945</v>
      </c>
      <c r="C702" s="489">
        <v>0.51</v>
      </c>
      <c r="D702" s="489">
        <v>0.48</v>
      </c>
      <c r="E702" s="489">
        <v>0.47</v>
      </c>
      <c r="F702" s="587">
        <v>0.42</v>
      </c>
      <c r="G702" s="587">
        <v>0.3</v>
      </c>
      <c r="H702" s="489">
        <v>0.25</v>
      </c>
      <c r="I702" s="489">
        <v>0.21</v>
      </c>
      <c r="J702" s="489">
        <v>0.17</v>
      </c>
      <c r="K702" s="539">
        <v>0.16</v>
      </c>
      <c r="L702" s="958"/>
      <c r="M702" s="491">
        <v>0.16</v>
      </c>
      <c r="N702" s="491">
        <v>0.16</v>
      </c>
      <c r="O702" s="958"/>
      <c r="P702" s="583">
        <v>0.16</v>
      </c>
      <c r="Q702" s="587">
        <v>0.16</v>
      </c>
      <c r="R702" s="587">
        <v>0.14000000000000001</v>
      </c>
      <c r="S702" s="587">
        <v>0.12666666666666668</v>
      </c>
      <c r="T702" s="587">
        <v>0.10333333333333333</v>
      </c>
      <c r="U702" s="587">
        <v>9.0000000000000011E-2</v>
      </c>
      <c r="V702" s="587">
        <v>7.6666666666666675E-2</v>
      </c>
      <c r="W702" s="587">
        <v>6.6666666666666666E-2</v>
      </c>
      <c r="X702" s="587">
        <v>6.3333333333333339E-2</v>
      </c>
      <c r="Y702" s="587">
        <v>5.3333333333333337E-2</v>
      </c>
      <c r="Z702" s="587">
        <v>4.9999999999999996E-2</v>
      </c>
      <c r="AA702" s="587">
        <v>0.04</v>
      </c>
      <c r="AB702" s="584">
        <f t="shared" si="250"/>
        <v>4.4200000000000008</v>
      </c>
      <c r="AC702" s="1043">
        <f t="shared" si="251"/>
        <v>6.25</v>
      </c>
      <c r="AD702" s="1043">
        <f t="shared" si="252"/>
        <v>2.1276595744680771</v>
      </c>
      <c r="AE702" s="1043">
        <f t="shared" si="253"/>
        <v>11.904761904761907</v>
      </c>
      <c r="AF702" s="1043">
        <f t="shared" si="254"/>
        <v>39.999999999999993</v>
      </c>
      <c r="AG702" s="1043">
        <f t="shared" si="255"/>
        <v>19.999999999999996</v>
      </c>
      <c r="AH702" s="1043">
        <f t="shared" si="256"/>
        <v>19.047619047619047</v>
      </c>
      <c r="AI702" s="1043">
        <f t="shared" si="257"/>
        <v>23.529411764705866</v>
      </c>
      <c r="AJ702" s="1043">
        <f t="shared" si="258"/>
        <v>6.25</v>
      </c>
      <c r="AK702" s="1043">
        <f t="shared" si="259"/>
        <v>0</v>
      </c>
      <c r="AL702" s="1043">
        <f t="shared" si="260"/>
        <v>0</v>
      </c>
      <c r="AM702" s="1043">
        <f t="shared" si="261"/>
        <v>0</v>
      </c>
      <c r="AN702" s="1043">
        <f t="shared" si="262"/>
        <v>0</v>
      </c>
      <c r="AO702" s="1043">
        <f t="shared" si="263"/>
        <v>14.285714285714279</v>
      </c>
      <c r="AP702" s="1043">
        <f t="shared" si="264"/>
        <v>10.526315789473696</v>
      </c>
      <c r="AQ702" s="1043">
        <f t="shared" si="265"/>
        <v>22.580645161290324</v>
      </c>
      <c r="AR702" s="1043">
        <f t="shared" si="266"/>
        <v>14.814814814814792</v>
      </c>
      <c r="AS702" s="1043">
        <f t="shared" si="267"/>
        <v>17.391304347826097</v>
      </c>
      <c r="AT702" s="1043">
        <f t="shared" si="268"/>
        <v>15.000000000000014</v>
      </c>
      <c r="AU702" s="1043">
        <f t="shared" si="269"/>
        <v>5.2631578947368363</v>
      </c>
      <c r="AV702" s="1043">
        <f t="shared" si="270"/>
        <v>18.75</v>
      </c>
      <c r="AW702" s="1043">
        <f t="shared" si="271"/>
        <v>6.6666666666666874</v>
      </c>
      <c r="AX702" s="1043">
        <f t="shared" si="272"/>
        <v>24.999999999999979</v>
      </c>
      <c r="AY702" s="1043">
        <f t="shared" si="273"/>
        <v>12.699457784185343</v>
      </c>
      <c r="AZ702" s="1043">
        <f t="shared" si="274"/>
        <v>10.265888399887178</v>
      </c>
    </row>
    <row r="703" spans="1:52" x14ac:dyDescent="0.2">
      <c r="A703" s="822" t="s">
        <v>844</v>
      </c>
      <c r="B703" s="822" t="s">
        <v>845</v>
      </c>
      <c r="C703" s="489">
        <v>2.42</v>
      </c>
      <c r="D703" s="489">
        <v>1.97</v>
      </c>
      <c r="E703" s="489">
        <v>1.87</v>
      </c>
      <c r="F703" s="587">
        <v>1.68</v>
      </c>
      <c r="G703" s="587">
        <v>1.54</v>
      </c>
      <c r="H703" s="489">
        <v>1.46</v>
      </c>
      <c r="I703" s="489">
        <v>1.38</v>
      </c>
      <c r="J703" s="489">
        <v>1.3</v>
      </c>
      <c r="K703" s="489">
        <v>1.1499999999999999</v>
      </c>
      <c r="L703" s="958"/>
      <c r="M703" s="489">
        <v>0.88</v>
      </c>
      <c r="N703" s="489">
        <v>0.66</v>
      </c>
      <c r="O703" s="958"/>
      <c r="P703" s="587">
        <v>0.55000000000000004</v>
      </c>
      <c r="Q703" s="587">
        <v>0.48</v>
      </c>
      <c r="R703" s="587">
        <v>0.47499999999999998</v>
      </c>
      <c r="S703" s="587">
        <v>0.44500000000000001</v>
      </c>
      <c r="T703" s="587">
        <v>0.3</v>
      </c>
      <c r="U703" s="583">
        <v>0</v>
      </c>
      <c r="V703" s="583">
        <v>0</v>
      </c>
      <c r="W703" s="583">
        <v>0</v>
      </c>
      <c r="X703" s="583">
        <v>0</v>
      </c>
      <c r="Y703" s="583">
        <v>0</v>
      </c>
      <c r="Z703" s="583">
        <v>0</v>
      </c>
      <c r="AA703" s="583">
        <v>0</v>
      </c>
      <c r="AB703" s="584">
        <f t="shared" si="250"/>
        <v>18.560000000000006</v>
      </c>
      <c r="AC703" s="1043">
        <f t="shared" si="251"/>
        <v>22.842639593908622</v>
      </c>
      <c r="AD703" s="1043">
        <f t="shared" si="252"/>
        <v>5.3475935828876997</v>
      </c>
      <c r="AE703" s="1043">
        <f t="shared" si="253"/>
        <v>11.309523809523814</v>
      </c>
      <c r="AF703" s="1043">
        <f t="shared" si="254"/>
        <v>9.0909090909090828</v>
      </c>
      <c r="AG703" s="1043">
        <f t="shared" si="255"/>
        <v>5.4794520547945202</v>
      </c>
      <c r="AH703" s="1043">
        <f t="shared" si="256"/>
        <v>5.7971014492753659</v>
      </c>
      <c r="AI703" s="1043">
        <f t="shared" si="257"/>
        <v>6.153846153846132</v>
      </c>
      <c r="AJ703" s="1043">
        <f t="shared" si="258"/>
        <v>13.043478260869579</v>
      </c>
      <c r="AK703" s="1043">
        <f t="shared" si="259"/>
        <v>30.681818181818166</v>
      </c>
      <c r="AL703" s="1043">
        <f t="shared" si="260"/>
        <v>33.333333333333329</v>
      </c>
      <c r="AM703" s="1043">
        <f t="shared" si="261"/>
        <v>19.999999999999996</v>
      </c>
      <c r="AN703" s="1043">
        <f t="shared" si="262"/>
        <v>14.583333333333348</v>
      </c>
      <c r="AO703" s="1043">
        <f t="shared" si="263"/>
        <v>1.0526315789473717</v>
      </c>
      <c r="AP703" s="1043">
        <f t="shared" si="264"/>
        <v>6.7415730337078594</v>
      </c>
      <c r="AQ703" s="1043">
        <f t="shared" si="265"/>
        <v>48.333333333333343</v>
      </c>
      <c r="AR703" s="1043" t="str">
        <f t="shared" si="266"/>
        <v>n/a</v>
      </c>
      <c r="AS703" s="1043" t="str">
        <f t="shared" si="267"/>
        <v>n/a</v>
      </c>
      <c r="AT703" s="1043" t="str">
        <f t="shared" si="268"/>
        <v>n/a</v>
      </c>
      <c r="AU703" s="1043" t="str">
        <f t="shared" si="269"/>
        <v>n/a</v>
      </c>
      <c r="AV703" s="1043" t="str">
        <f t="shared" si="270"/>
        <v>n/a</v>
      </c>
      <c r="AW703" s="1043" t="str">
        <f t="shared" si="271"/>
        <v>n/a</v>
      </c>
      <c r="AX703" s="1043" t="str">
        <f t="shared" si="272"/>
        <v>n/a</v>
      </c>
      <c r="AY703" s="1043">
        <f t="shared" si="273"/>
        <v>15.58603778603255</v>
      </c>
      <c r="AZ703" s="1043">
        <f t="shared" si="274"/>
        <v>13.19232422329106</v>
      </c>
    </row>
    <row r="704" spans="1:52" x14ac:dyDescent="0.2">
      <c r="A704" s="829" t="s">
        <v>2906</v>
      </c>
      <c r="B704" s="822" t="s">
        <v>2907</v>
      </c>
      <c r="C704" s="489">
        <v>7.625</v>
      </c>
      <c r="D704" s="489">
        <v>6.9249999999999998</v>
      </c>
      <c r="E704" s="489">
        <v>6.4</v>
      </c>
      <c r="F704" s="587">
        <v>5.6</v>
      </c>
      <c r="G704" s="587">
        <v>4.5999999999999996</v>
      </c>
      <c r="H704" s="489">
        <v>3.8</v>
      </c>
      <c r="I704" s="489">
        <v>2.8</v>
      </c>
      <c r="J704" s="489">
        <v>2</v>
      </c>
      <c r="K704" s="539">
        <v>1.1499999999999999</v>
      </c>
      <c r="L704" s="958"/>
      <c r="M704" s="489">
        <v>2.48</v>
      </c>
      <c r="N704" s="489">
        <v>2.23</v>
      </c>
      <c r="O704" s="958"/>
      <c r="P704" s="587">
        <v>2.12</v>
      </c>
      <c r="Q704" s="587">
        <v>1.89</v>
      </c>
      <c r="R704" s="587">
        <v>1.75</v>
      </c>
      <c r="S704" s="587">
        <v>1.31</v>
      </c>
      <c r="T704" s="587">
        <v>0.95</v>
      </c>
      <c r="U704" s="587">
        <v>0.62</v>
      </c>
      <c r="V704" s="587">
        <v>0.38</v>
      </c>
      <c r="W704" s="587">
        <v>0.2</v>
      </c>
      <c r="X704" s="587">
        <v>0.115</v>
      </c>
      <c r="Y704" s="583">
        <v>0.1</v>
      </c>
      <c r="Z704" s="583">
        <v>0.1</v>
      </c>
      <c r="AA704" s="587">
        <v>0.1</v>
      </c>
      <c r="AB704" s="584">
        <f t="shared" si="250"/>
        <v>55.245000000000005</v>
      </c>
      <c r="AC704" s="1043">
        <f t="shared" si="251"/>
        <v>10.108303249097483</v>
      </c>
      <c r="AD704" s="1043">
        <f t="shared" si="252"/>
        <v>8.203125</v>
      </c>
      <c r="AE704" s="1043">
        <f t="shared" si="253"/>
        <v>14.285714285714302</v>
      </c>
      <c r="AF704" s="1043">
        <f t="shared" si="254"/>
        <v>21.739130434782616</v>
      </c>
      <c r="AG704" s="1043">
        <f t="shared" si="255"/>
        <v>21.052631578947366</v>
      </c>
      <c r="AH704" s="1043">
        <f t="shared" si="256"/>
        <v>35.714285714285722</v>
      </c>
      <c r="AI704" s="1043">
        <f t="shared" si="257"/>
        <v>39.999999999999993</v>
      </c>
      <c r="AJ704" s="1043">
        <f t="shared" si="258"/>
        <v>73.913043478260889</v>
      </c>
      <c r="AK704" s="1043">
        <f t="shared" si="259"/>
        <v>-53.629032258064527</v>
      </c>
      <c r="AL704" s="1043">
        <f t="shared" si="260"/>
        <v>11.210762331838575</v>
      </c>
      <c r="AM704" s="1043">
        <f t="shared" si="261"/>
        <v>5.1886792452830122</v>
      </c>
      <c r="AN704" s="1043">
        <f t="shared" si="262"/>
        <v>12.169312169312185</v>
      </c>
      <c r="AO704" s="1043">
        <f t="shared" si="263"/>
        <v>7.9999999999999849</v>
      </c>
      <c r="AP704" s="1043">
        <f t="shared" si="264"/>
        <v>33.587786259541971</v>
      </c>
      <c r="AQ704" s="1043">
        <f t="shared" si="265"/>
        <v>37.894736842105267</v>
      </c>
      <c r="AR704" s="1043">
        <f t="shared" si="266"/>
        <v>53.225806451612897</v>
      </c>
      <c r="AS704" s="1043">
        <f t="shared" si="267"/>
        <v>63.157894736842103</v>
      </c>
      <c r="AT704" s="1043">
        <f t="shared" si="268"/>
        <v>89.999999999999986</v>
      </c>
      <c r="AU704" s="1043">
        <f t="shared" si="269"/>
        <v>73.91304347826086</v>
      </c>
      <c r="AV704" s="1043">
        <f t="shared" si="270"/>
        <v>14.999999999999991</v>
      </c>
      <c r="AW704" s="1043">
        <f t="shared" si="271"/>
        <v>0</v>
      </c>
      <c r="AX704" s="1043">
        <f t="shared" si="272"/>
        <v>0</v>
      </c>
      <c r="AY704" s="1043">
        <f t="shared" si="273"/>
        <v>26.124328318082757</v>
      </c>
      <c r="AZ704" s="1043">
        <f t="shared" si="274"/>
        <v>31.644147702791795</v>
      </c>
    </row>
    <row r="705" spans="1:52" x14ac:dyDescent="0.2">
      <c r="A705" s="829" t="s">
        <v>382</v>
      </c>
      <c r="B705" s="822" t="s">
        <v>383</v>
      </c>
      <c r="C705" s="489">
        <v>0.69</v>
      </c>
      <c r="D705" s="489">
        <v>0.65</v>
      </c>
      <c r="E705" s="489">
        <v>0.61</v>
      </c>
      <c r="F705" s="587">
        <v>0.56999999999999995</v>
      </c>
      <c r="G705" s="587">
        <v>0.53</v>
      </c>
      <c r="H705" s="489">
        <v>0.49</v>
      </c>
      <c r="I705" s="489">
        <v>0.45</v>
      </c>
      <c r="J705" s="489">
        <v>0.41</v>
      </c>
      <c r="K705" s="489">
        <v>0.38500000000000001</v>
      </c>
      <c r="L705" s="958"/>
      <c r="M705" s="489">
        <v>0.36499999999999999</v>
      </c>
      <c r="N705" s="489">
        <v>0.34499999999999997</v>
      </c>
      <c r="O705" s="958"/>
      <c r="P705" s="587">
        <v>0.32500000000000001</v>
      </c>
      <c r="Q705" s="587">
        <v>0.30499999999999999</v>
      </c>
      <c r="R705" s="587">
        <v>0.28499999999999998</v>
      </c>
      <c r="S705" s="587">
        <v>0.26500000000000001</v>
      </c>
      <c r="T705" s="587">
        <v>0.245</v>
      </c>
      <c r="U705" s="587">
        <v>0.22500000000000001</v>
      </c>
      <c r="V705" s="587">
        <v>0.21249999999999999</v>
      </c>
      <c r="W705" s="587">
        <v>0.20250000000000001</v>
      </c>
      <c r="X705" s="583">
        <v>0.19</v>
      </c>
      <c r="Y705" s="587">
        <v>0.1825</v>
      </c>
      <c r="Z705" s="587">
        <v>0.17249999999999999</v>
      </c>
      <c r="AA705" s="587">
        <v>0.16250000000000001</v>
      </c>
      <c r="AB705" s="584">
        <f t="shared" si="250"/>
        <v>8.2675000000000001</v>
      </c>
      <c r="AC705" s="1043">
        <f t="shared" si="251"/>
        <v>6.153846153846132</v>
      </c>
      <c r="AD705" s="1043">
        <f t="shared" si="252"/>
        <v>6.5573770491803351</v>
      </c>
      <c r="AE705" s="1043">
        <f t="shared" si="253"/>
        <v>7.0175438596491224</v>
      </c>
      <c r="AF705" s="1043">
        <f t="shared" si="254"/>
        <v>7.5471698113207308</v>
      </c>
      <c r="AG705" s="1043">
        <f t="shared" si="255"/>
        <v>8.163265306122458</v>
      </c>
      <c r="AH705" s="1043">
        <f t="shared" si="256"/>
        <v>8.8888888888888786</v>
      </c>
      <c r="AI705" s="1043">
        <f t="shared" si="257"/>
        <v>9.7560975609756184</v>
      </c>
      <c r="AJ705" s="1043">
        <f t="shared" si="258"/>
        <v>6.4935064935064846</v>
      </c>
      <c r="AK705" s="1043">
        <f t="shared" si="259"/>
        <v>5.4794520547945202</v>
      </c>
      <c r="AL705" s="1043">
        <f t="shared" si="260"/>
        <v>5.7971014492753659</v>
      </c>
      <c r="AM705" s="1043">
        <f t="shared" si="261"/>
        <v>6.153846153846132</v>
      </c>
      <c r="AN705" s="1043">
        <f t="shared" si="262"/>
        <v>6.5573770491803351</v>
      </c>
      <c r="AO705" s="1043">
        <f t="shared" si="263"/>
        <v>7.0175438596491224</v>
      </c>
      <c r="AP705" s="1043">
        <f t="shared" si="264"/>
        <v>7.5471698113207308</v>
      </c>
      <c r="AQ705" s="1043">
        <f t="shared" si="265"/>
        <v>8.163265306122458</v>
      </c>
      <c r="AR705" s="1043">
        <f t="shared" si="266"/>
        <v>8.8888888888888786</v>
      </c>
      <c r="AS705" s="1043">
        <f t="shared" si="267"/>
        <v>5.8823529411764719</v>
      </c>
      <c r="AT705" s="1043">
        <f t="shared" si="268"/>
        <v>4.9382716049382713</v>
      </c>
      <c r="AU705" s="1043">
        <f t="shared" si="269"/>
        <v>6.578947368421062</v>
      </c>
      <c r="AV705" s="1043">
        <f t="shared" si="270"/>
        <v>4.1095890410958846</v>
      </c>
      <c r="AW705" s="1043">
        <f t="shared" si="271"/>
        <v>5.7971014492753659</v>
      </c>
      <c r="AX705" s="1043">
        <f t="shared" si="272"/>
        <v>6.153846153846132</v>
      </c>
      <c r="AY705" s="1043">
        <f t="shared" si="273"/>
        <v>6.8019294661509315</v>
      </c>
      <c r="AZ705" s="1043">
        <f t="shared" si="274"/>
        <v>1.3664075532102187</v>
      </c>
    </row>
    <row r="706" spans="1:52" x14ac:dyDescent="0.2">
      <c r="A706" s="822" t="s">
        <v>1736</v>
      </c>
      <c r="B706" s="822" t="s">
        <v>1737</v>
      </c>
      <c r="C706" s="489">
        <v>0.94</v>
      </c>
      <c r="D706" s="489">
        <v>0.84</v>
      </c>
      <c r="E706" s="489">
        <v>0.83</v>
      </c>
      <c r="F706" s="587">
        <v>0.78</v>
      </c>
      <c r="G706" s="587">
        <v>0.71000000000000008</v>
      </c>
      <c r="H706" s="489">
        <v>0.67</v>
      </c>
      <c r="I706" s="489">
        <v>0.62</v>
      </c>
      <c r="J706" s="489">
        <v>0.49</v>
      </c>
      <c r="K706" s="489">
        <v>0.42</v>
      </c>
      <c r="L706" s="958"/>
      <c r="M706" s="489">
        <v>0.36</v>
      </c>
      <c r="N706" s="489">
        <v>0.22</v>
      </c>
      <c r="O706" s="958"/>
      <c r="P706" s="583">
        <v>0.05</v>
      </c>
      <c r="Q706" s="583">
        <v>0.09</v>
      </c>
      <c r="R706" s="583">
        <v>0.64</v>
      </c>
      <c r="S706" s="583">
        <v>0.64</v>
      </c>
      <c r="T706" s="583">
        <v>0.64</v>
      </c>
      <c r="U706" s="587">
        <v>0.64</v>
      </c>
      <c r="V706" s="587">
        <v>0.62475999999999998</v>
      </c>
      <c r="W706" s="587">
        <v>0.60951999999999995</v>
      </c>
      <c r="X706" s="587">
        <v>0.6</v>
      </c>
      <c r="Y706" s="587">
        <v>0.14285999999999999</v>
      </c>
      <c r="Z706" s="583">
        <v>0</v>
      </c>
      <c r="AA706" s="583">
        <v>0</v>
      </c>
      <c r="AB706" s="584">
        <f t="shared" si="250"/>
        <v>11.55714</v>
      </c>
      <c r="AC706" s="1043">
        <f t="shared" si="251"/>
        <v>11.904761904761907</v>
      </c>
      <c r="AD706" s="1043">
        <f t="shared" si="252"/>
        <v>1.2048192771084265</v>
      </c>
      <c r="AE706" s="1043">
        <f t="shared" si="253"/>
        <v>6.4102564102564097</v>
      </c>
      <c r="AF706" s="1043">
        <f t="shared" si="254"/>
        <v>9.8591549295774517</v>
      </c>
      <c r="AG706" s="1043">
        <f t="shared" si="255"/>
        <v>5.9701492537313383</v>
      </c>
      <c r="AH706" s="1043">
        <f t="shared" si="256"/>
        <v>8.064516129032274</v>
      </c>
      <c r="AI706" s="1043">
        <f t="shared" si="257"/>
        <v>26.530612244897966</v>
      </c>
      <c r="AJ706" s="1043">
        <f t="shared" si="258"/>
        <v>16.666666666666675</v>
      </c>
      <c r="AK706" s="1043">
        <f t="shared" si="259"/>
        <v>16.666666666666675</v>
      </c>
      <c r="AL706" s="1043">
        <f t="shared" si="260"/>
        <v>63.636363636363626</v>
      </c>
      <c r="AM706" s="1043">
        <f t="shared" si="261"/>
        <v>339.99999999999994</v>
      </c>
      <c r="AN706" s="1043">
        <f t="shared" si="262"/>
        <v>-44.444444444444443</v>
      </c>
      <c r="AO706" s="1043">
        <f t="shared" si="263"/>
        <v>-85.9375</v>
      </c>
      <c r="AP706" s="1043">
        <f t="shared" si="264"/>
        <v>0</v>
      </c>
      <c r="AQ706" s="1043">
        <f t="shared" si="265"/>
        <v>0</v>
      </c>
      <c r="AR706" s="1043">
        <f t="shared" si="266"/>
        <v>0</v>
      </c>
      <c r="AS706" s="1043">
        <f t="shared" si="267"/>
        <v>2.4393367052948367</v>
      </c>
      <c r="AT706" s="1043">
        <f t="shared" si="268"/>
        <v>2.5003281270508104</v>
      </c>
      <c r="AU706" s="1043">
        <f t="shared" si="269"/>
        <v>1.5866666666666696</v>
      </c>
      <c r="AV706" s="1043">
        <f t="shared" si="270"/>
        <v>319.99160016799664</v>
      </c>
      <c r="AW706" s="1043" t="str">
        <f t="shared" si="271"/>
        <v>n/a</v>
      </c>
      <c r="AX706" s="1043" t="str">
        <f t="shared" si="272"/>
        <v>n/a</v>
      </c>
      <c r="AY706" s="1043">
        <f t="shared" si="273"/>
        <v>35.15249771708136</v>
      </c>
      <c r="AZ706" s="1043">
        <f t="shared" si="274"/>
        <v>104.71693886413118</v>
      </c>
    </row>
    <row r="707" spans="1:52" x14ac:dyDescent="0.2">
      <c r="A707" s="829" t="s">
        <v>3847</v>
      </c>
      <c r="B707" s="822" t="s">
        <v>3848</v>
      </c>
      <c r="C707" s="489">
        <v>1.24</v>
      </c>
      <c r="D707" s="489">
        <v>1.1200000000000001</v>
      </c>
      <c r="E707" s="489">
        <v>1</v>
      </c>
      <c r="F707" s="587">
        <v>0.76</v>
      </c>
      <c r="G707" s="587">
        <v>0.56000000000000005</v>
      </c>
      <c r="H707" s="489">
        <v>0.48</v>
      </c>
      <c r="I707" s="489">
        <v>0.44</v>
      </c>
      <c r="J707" s="489">
        <v>0.4</v>
      </c>
      <c r="K707" s="539">
        <v>0.18</v>
      </c>
      <c r="L707" s="958"/>
      <c r="M707" s="491">
        <v>0.18</v>
      </c>
      <c r="N707" s="491">
        <v>0.18</v>
      </c>
      <c r="O707" s="958"/>
      <c r="P707" s="583">
        <v>0.18</v>
      </c>
      <c r="Q707" s="583">
        <v>0.27</v>
      </c>
      <c r="R707" s="587">
        <v>0.36</v>
      </c>
      <c r="S707" s="587">
        <v>0.32</v>
      </c>
      <c r="T707" s="587">
        <v>0.28000000000000003</v>
      </c>
      <c r="U707" s="587">
        <v>0.24</v>
      </c>
      <c r="V707" s="587">
        <v>0.2</v>
      </c>
      <c r="W707" s="587">
        <v>0.16</v>
      </c>
      <c r="X707" s="587">
        <v>0.12</v>
      </c>
      <c r="Y707" s="587">
        <v>9.3340000000000006E-2</v>
      </c>
      <c r="Z707" s="587">
        <v>0.05</v>
      </c>
      <c r="AA707" s="499">
        <v>0</v>
      </c>
      <c r="AB707" s="584">
        <f t="shared" si="250"/>
        <v>8.8133400000000002</v>
      </c>
      <c r="AC707" s="1043">
        <f t="shared" si="251"/>
        <v>10.714285714285698</v>
      </c>
      <c r="AD707" s="1043">
        <f t="shared" si="252"/>
        <v>12.000000000000011</v>
      </c>
      <c r="AE707" s="1043">
        <f t="shared" si="253"/>
        <v>31.578947368421062</v>
      </c>
      <c r="AF707" s="1043">
        <f t="shared" si="254"/>
        <v>35.714285714285701</v>
      </c>
      <c r="AG707" s="1043">
        <f t="shared" si="255"/>
        <v>16.666666666666675</v>
      </c>
      <c r="AH707" s="1043">
        <f t="shared" si="256"/>
        <v>9.0909090909090828</v>
      </c>
      <c r="AI707" s="1043">
        <f t="shared" si="257"/>
        <v>9.9999999999999858</v>
      </c>
      <c r="AJ707" s="1043">
        <f t="shared" si="258"/>
        <v>122.22222222222223</v>
      </c>
      <c r="AK707" s="1043">
        <f t="shared" si="259"/>
        <v>0</v>
      </c>
      <c r="AL707" s="1043">
        <f t="shared" si="260"/>
        <v>0</v>
      </c>
      <c r="AM707" s="1043">
        <f t="shared" si="261"/>
        <v>0</v>
      </c>
      <c r="AN707" s="1043">
        <f t="shared" si="262"/>
        <v>-33.333333333333336</v>
      </c>
      <c r="AO707" s="1043">
        <f t="shared" si="263"/>
        <v>-24.999999999999989</v>
      </c>
      <c r="AP707" s="1043">
        <f t="shared" si="264"/>
        <v>12.5</v>
      </c>
      <c r="AQ707" s="1043">
        <f t="shared" si="265"/>
        <v>14.285714285714279</v>
      </c>
      <c r="AR707" s="1043">
        <f t="shared" si="266"/>
        <v>16.666666666666675</v>
      </c>
      <c r="AS707" s="1043">
        <f t="shared" si="267"/>
        <v>19.999999999999996</v>
      </c>
      <c r="AT707" s="1043">
        <f t="shared" si="268"/>
        <v>25</v>
      </c>
      <c r="AU707" s="1043">
        <f t="shared" si="269"/>
        <v>33.33333333333335</v>
      </c>
      <c r="AV707" s="1043">
        <f t="shared" si="270"/>
        <v>28.562245553888999</v>
      </c>
      <c r="AW707" s="1043">
        <f t="shared" si="271"/>
        <v>86.68</v>
      </c>
      <c r="AX707" s="1043" t="str">
        <f t="shared" si="272"/>
        <v>n/a</v>
      </c>
      <c r="AY707" s="1043">
        <f t="shared" si="273"/>
        <v>20.31818777538383</v>
      </c>
      <c r="AZ707" s="1043">
        <f t="shared" si="274"/>
        <v>33.241827649743122</v>
      </c>
    </row>
    <row r="708" spans="1:52" x14ac:dyDescent="0.2">
      <c r="A708" s="829" t="s">
        <v>4409</v>
      </c>
      <c r="B708" s="822" t="s">
        <v>4408</v>
      </c>
      <c r="C708" s="489">
        <v>1.0378000000000001</v>
      </c>
      <c r="D708" s="489">
        <v>0.97</v>
      </c>
      <c r="E708" s="489">
        <v>0.90659999999999996</v>
      </c>
      <c r="F708" s="587">
        <v>0.84799999999999998</v>
      </c>
      <c r="G708" s="587">
        <v>0.79200000000000004</v>
      </c>
      <c r="H708" s="489">
        <v>0.73859999999999992</v>
      </c>
      <c r="I708" s="489">
        <v>0.68599999999999994</v>
      </c>
      <c r="J708" s="489">
        <v>0.63400000000000012</v>
      </c>
      <c r="K708" s="489">
        <v>0.58399999999999996</v>
      </c>
      <c r="L708" s="958"/>
      <c r="M708" s="489">
        <v>0.53600000000000003</v>
      </c>
      <c r="N708" s="489">
        <v>0.504</v>
      </c>
      <c r="O708" s="958"/>
      <c r="P708" s="587">
        <v>0.47199999999999998</v>
      </c>
      <c r="Q708" s="587">
        <v>0.44</v>
      </c>
      <c r="R708" s="587">
        <v>0.40800000000000003</v>
      </c>
      <c r="S708" s="587">
        <v>0.38400000000000001</v>
      </c>
      <c r="T708" s="587">
        <v>0.35504000000000002</v>
      </c>
      <c r="U708" s="587">
        <v>0.31952000000000003</v>
      </c>
      <c r="V708" s="587">
        <v>0.29399999999999998</v>
      </c>
      <c r="W708" s="587">
        <v>0.27360000000000001</v>
      </c>
      <c r="X708" s="587">
        <v>0.25800000000000001</v>
      </c>
      <c r="Y708" s="587">
        <v>0.24216000000000004</v>
      </c>
      <c r="Z708" s="587">
        <v>0.22544</v>
      </c>
      <c r="AA708" s="587">
        <v>0.20432000000000003</v>
      </c>
      <c r="AB708" s="584">
        <f t="shared" si="250"/>
        <v>12.11308</v>
      </c>
      <c r="AC708" s="1043">
        <f t="shared" si="251"/>
        <v>6.9896907216494997</v>
      </c>
      <c r="AD708" s="1043">
        <f t="shared" si="252"/>
        <v>6.9931612618574945</v>
      </c>
      <c r="AE708" s="1043">
        <f t="shared" si="253"/>
        <v>6.9103773584905603</v>
      </c>
      <c r="AF708" s="1043">
        <f t="shared" si="254"/>
        <v>7.0707070707070718</v>
      </c>
      <c r="AG708" s="1043">
        <f t="shared" si="255"/>
        <v>7.2298943948009953</v>
      </c>
      <c r="AH708" s="1043">
        <f t="shared" si="256"/>
        <v>7.6676384839650114</v>
      </c>
      <c r="AI708" s="1043">
        <f t="shared" si="257"/>
        <v>8.2018927444794656</v>
      </c>
      <c r="AJ708" s="1043">
        <f t="shared" si="258"/>
        <v>8.5616438356164615</v>
      </c>
      <c r="AK708" s="1043">
        <f t="shared" si="259"/>
        <v>8.9552238805969964</v>
      </c>
      <c r="AL708" s="1043">
        <f t="shared" si="260"/>
        <v>6.3492063492063489</v>
      </c>
      <c r="AM708" s="1043">
        <f t="shared" si="261"/>
        <v>6.7796610169491567</v>
      </c>
      <c r="AN708" s="1043">
        <f t="shared" si="262"/>
        <v>7.2727272727272751</v>
      </c>
      <c r="AO708" s="1043">
        <f t="shared" si="263"/>
        <v>7.8431372549019551</v>
      </c>
      <c r="AP708" s="1043">
        <f t="shared" si="264"/>
        <v>6.25</v>
      </c>
      <c r="AQ708" s="1043">
        <f t="shared" si="265"/>
        <v>8.1568273997296039</v>
      </c>
      <c r="AR708" s="1043">
        <f t="shared" si="266"/>
        <v>11.116675012518783</v>
      </c>
      <c r="AS708" s="1043">
        <f t="shared" si="267"/>
        <v>8.6802721088435462</v>
      </c>
      <c r="AT708" s="1043">
        <f t="shared" si="268"/>
        <v>7.4561403508771829</v>
      </c>
      <c r="AU708" s="1043">
        <f t="shared" si="269"/>
        <v>6.0465116279069697</v>
      </c>
      <c r="AV708" s="1043">
        <f t="shared" si="270"/>
        <v>6.5411298315163346</v>
      </c>
      <c r="AW708" s="1043">
        <f t="shared" si="271"/>
        <v>7.4166075230660322</v>
      </c>
      <c r="AX708" s="1043">
        <f t="shared" si="272"/>
        <v>10.33672670321064</v>
      </c>
      <c r="AY708" s="1043">
        <f t="shared" si="273"/>
        <v>7.6739023728917006</v>
      </c>
      <c r="AZ708" s="1043">
        <f t="shared" si="274"/>
        <v>1.2684874880582975</v>
      </c>
    </row>
    <row r="709" spans="1:52" x14ac:dyDescent="0.2">
      <c r="A709" s="829" t="s">
        <v>1723</v>
      </c>
      <c r="B709" s="822" t="s">
        <v>1724</v>
      </c>
      <c r="C709" s="489">
        <v>1.01</v>
      </c>
      <c r="D709" s="489">
        <v>0.92</v>
      </c>
      <c r="E709" s="489">
        <v>0.9</v>
      </c>
      <c r="F709" s="587">
        <v>0.82</v>
      </c>
      <c r="G709" s="587">
        <v>0.75</v>
      </c>
      <c r="H709" s="489">
        <v>0.71</v>
      </c>
      <c r="I709" s="489">
        <v>0.66</v>
      </c>
      <c r="J709" s="489">
        <v>0.57999999999999996</v>
      </c>
      <c r="K709" s="489">
        <v>0.5</v>
      </c>
      <c r="L709" s="958"/>
      <c r="M709" s="491">
        <v>0.44</v>
      </c>
      <c r="N709" s="491">
        <v>0.44</v>
      </c>
      <c r="O709" s="958"/>
      <c r="P709" s="583">
        <v>0.44</v>
      </c>
      <c r="Q709" s="583">
        <v>0.44</v>
      </c>
      <c r="R709" s="587">
        <v>0.44</v>
      </c>
      <c r="S709" s="587">
        <v>0.4</v>
      </c>
      <c r="T709" s="587">
        <v>0.36</v>
      </c>
      <c r="U709" s="587">
        <v>0.32</v>
      </c>
      <c r="V709" s="587">
        <v>0.28000000000000003</v>
      </c>
      <c r="W709" s="583">
        <v>0.24</v>
      </c>
      <c r="X709" s="583">
        <v>0.24</v>
      </c>
      <c r="Y709" s="583">
        <v>0.24</v>
      </c>
      <c r="Z709" s="583">
        <v>0.26800000000000002</v>
      </c>
      <c r="AA709" s="583">
        <v>0.35199999999999998</v>
      </c>
      <c r="AB709" s="584">
        <f t="shared" si="250"/>
        <v>11.750000000000002</v>
      </c>
      <c r="AC709" s="1043">
        <f t="shared" si="251"/>
        <v>9.7826086956521721</v>
      </c>
      <c r="AD709" s="1043">
        <f t="shared" si="252"/>
        <v>2.2222222222222143</v>
      </c>
      <c r="AE709" s="1043">
        <f t="shared" si="253"/>
        <v>9.7560975609756184</v>
      </c>
      <c r="AF709" s="1043">
        <f t="shared" si="254"/>
        <v>9.3333333333333268</v>
      </c>
      <c r="AG709" s="1043">
        <f t="shared" si="255"/>
        <v>5.6338028169014231</v>
      </c>
      <c r="AH709" s="1043">
        <f t="shared" si="256"/>
        <v>7.575757575757569</v>
      </c>
      <c r="AI709" s="1043">
        <f t="shared" si="257"/>
        <v>13.793103448275868</v>
      </c>
      <c r="AJ709" s="1043">
        <f t="shared" si="258"/>
        <v>15.999999999999993</v>
      </c>
      <c r="AK709" s="1043">
        <f t="shared" si="259"/>
        <v>13.636363636363647</v>
      </c>
      <c r="AL709" s="1043">
        <f t="shared" si="260"/>
        <v>0</v>
      </c>
      <c r="AM709" s="1043">
        <f t="shared" si="261"/>
        <v>0</v>
      </c>
      <c r="AN709" s="1043">
        <f t="shared" si="262"/>
        <v>0</v>
      </c>
      <c r="AO709" s="1043">
        <f t="shared" si="263"/>
        <v>0</v>
      </c>
      <c r="AP709" s="1043">
        <f t="shared" si="264"/>
        <v>9.9999999999999858</v>
      </c>
      <c r="AQ709" s="1043">
        <f t="shared" si="265"/>
        <v>11.111111111111116</v>
      </c>
      <c r="AR709" s="1043">
        <f t="shared" si="266"/>
        <v>12.5</v>
      </c>
      <c r="AS709" s="1043">
        <f t="shared" si="267"/>
        <v>14.285714285714279</v>
      </c>
      <c r="AT709" s="1043">
        <f t="shared" si="268"/>
        <v>16.666666666666675</v>
      </c>
      <c r="AU709" s="1043">
        <f t="shared" si="269"/>
        <v>0</v>
      </c>
      <c r="AV709" s="1043">
        <f t="shared" si="270"/>
        <v>0</v>
      </c>
      <c r="AW709" s="1043">
        <f t="shared" si="271"/>
        <v>-10.447761194029859</v>
      </c>
      <c r="AX709" s="1043">
        <f t="shared" si="272"/>
        <v>-23.863636363636353</v>
      </c>
      <c r="AY709" s="1043">
        <f t="shared" si="273"/>
        <v>5.3629719906958053</v>
      </c>
      <c r="AZ709" s="1043">
        <f t="shared" si="274"/>
        <v>9.5411513596526571</v>
      </c>
    </row>
    <row r="710" spans="1:52" x14ac:dyDescent="0.2">
      <c r="A710" s="839" t="s">
        <v>1749</v>
      </c>
      <c r="B710" s="822" t="s">
        <v>5258</v>
      </c>
      <c r="C710" s="489">
        <v>3.02</v>
      </c>
      <c r="D710" s="489">
        <v>2.69</v>
      </c>
      <c r="E710" s="489">
        <v>2.5499999999999998</v>
      </c>
      <c r="F710" s="587">
        <v>2.33</v>
      </c>
      <c r="G710" s="587">
        <v>2.0700000000000003</v>
      </c>
      <c r="H710" s="489">
        <v>2.2611920529801326</v>
      </c>
      <c r="I710" s="489">
        <v>3.258278145695364</v>
      </c>
      <c r="J710" s="489">
        <v>3.1258278145695364</v>
      </c>
      <c r="K710" s="489">
        <v>2.9403973509933778</v>
      </c>
      <c r="L710" s="958">
        <v>0</v>
      </c>
      <c r="M710" s="489">
        <v>2.8344370860927155</v>
      </c>
      <c r="N710" s="491">
        <v>2.7549668874172184</v>
      </c>
      <c r="O710" s="958">
        <v>0</v>
      </c>
      <c r="P710" s="583">
        <v>2.7549668874172184</v>
      </c>
      <c r="Q710" s="583">
        <v>2.7549668874172184</v>
      </c>
      <c r="R710" s="587">
        <v>2.7284768211920531</v>
      </c>
      <c r="S710" s="587">
        <v>2.6092715231788079</v>
      </c>
      <c r="T710" s="587">
        <v>2.4370860927152318</v>
      </c>
      <c r="U710" s="587">
        <v>2.2052980132450331</v>
      </c>
      <c r="V710" s="587">
        <v>1.8543046357615893</v>
      </c>
      <c r="W710" s="587">
        <v>1.0927152317880795</v>
      </c>
      <c r="X710" s="583">
        <v>0</v>
      </c>
      <c r="Y710" s="583">
        <v>0</v>
      </c>
      <c r="Z710" s="583">
        <v>0</v>
      </c>
      <c r="AA710" s="583">
        <v>0</v>
      </c>
      <c r="AB710" s="584">
        <f t="shared" si="250"/>
        <v>48.272185430463573</v>
      </c>
      <c r="AC710" s="1043">
        <f t="shared" si="251"/>
        <v>12.267657992565063</v>
      </c>
      <c r="AD710" s="1043">
        <f t="shared" si="252"/>
        <v>5.4901960784313752</v>
      </c>
      <c r="AE710" s="1043">
        <f t="shared" si="253"/>
        <v>9.4420600858368999</v>
      </c>
      <c r="AF710" s="1043">
        <f t="shared" si="254"/>
        <v>12.56038647342994</v>
      </c>
      <c r="AG710" s="1043">
        <f t="shared" si="255"/>
        <v>-8.4553655107778791</v>
      </c>
      <c r="AH710" s="1043">
        <f t="shared" si="256"/>
        <v>-30.601626016260152</v>
      </c>
      <c r="AI710" s="1043">
        <f t="shared" si="257"/>
        <v>4.237288135593209</v>
      </c>
      <c r="AJ710" s="1043">
        <f t="shared" si="258"/>
        <v>6.3063063063062863</v>
      </c>
      <c r="AK710" s="1043">
        <f t="shared" si="259"/>
        <v>3.7383177570093462</v>
      </c>
      <c r="AL710" s="1043">
        <f t="shared" si="260"/>
        <v>2.8846153846153966</v>
      </c>
      <c r="AM710" s="1043">
        <f t="shared" si="261"/>
        <v>0</v>
      </c>
      <c r="AN710" s="1043">
        <f t="shared" si="262"/>
        <v>0</v>
      </c>
      <c r="AO710" s="1043">
        <f t="shared" si="263"/>
        <v>0.97087378640776656</v>
      </c>
      <c r="AP710" s="1043">
        <f t="shared" si="264"/>
        <v>4.5685279187817285</v>
      </c>
      <c r="AQ710" s="1043">
        <f t="shared" si="265"/>
        <v>7.0652173913043459</v>
      </c>
      <c r="AR710" s="1043">
        <f t="shared" si="266"/>
        <v>10.510510510510507</v>
      </c>
      <c r="AS710" s="1043">
        <f t="shared" si="267"/>
        <v>18.928571428571427</v>
      </c>
      <c r="AT710" s="1043">
        <f t="shared" si="268"/>
        <v>69.696969696969674</v>
      </c>
      <c r="AU710" s="1043" t="str">
        <f t="shared" si="269"/>
        <v>n/a</v>
      </c>
      <c r="AV710" s="1043" t="str">
        <f t="shared" si="270"/>
        <v>n/a</v>
      </c>
      <c r="AW710" s="1043" t="str">
        <f t="shared" si="271"/>
        <v>n/a</v>
      </c>
      <c r="AX710" s="1043" t="str">
        <f t="shared" si="272"/>
        <v>n/a</v>
      </c>
      <c r="AY710" s="1043">
        <f t="shared" si="273"/>
        <v>7.2005837455163864</v>
      </c>
      <c r="AZ710" s="1043">
        <f t="shared" si="274"/>
        <v>18.756043117851803</v>
      </c>
    </row>
    <row r="711" spans="1:52" x14ac:dyDescent="0.2">
      <c r="A711" s="563" t="s">
        <v>2919</v>
      </c>
      <c r="B711" s="563" t="s">
        <v>2920</v>
      </c>
      <c r="C711" s="993">
        <v>0.94</v>
      </c>
      <c r="D711" s="993">
        <v>0.9</v>
      </c>
      <c r="E711" s="993">
        <v>0.8</v>
      </c>
      <c r="F711" s="949">
        <v>0.76</v>
      </c>
      <c r="G711" s="949">
        <v>0.7</v>
      </c>
      <c r="H711" s="949">
        <v>0.64</v>
      </c>
      <c r="I711" s="949">
        <v>0.62</v>
      </c>
      <c r="J711" s="983">
        <v>0.5</v>
      </c>
      <c r="K711" s="949">
        <v>0.5</v>
      </c>
      <c r="L711" s="949"/>
      <c r="M711" s="949">
        <v>0.42499999999999999</v>
      </c>
      <c r="N711" s="949">
        <v>0.31</v>
      </c>
      <c r="O711" s="949"/>
      <c r="P711" s="949">
        <v>0.25</v>
      </c>
      <c r="Q711" s="949">
        <v>0.06</v>
      </c>
      <c r="R711" s="983">
        <v>0.04</v>
      </c>
      <c r="S711" s="949">
        <v>0.04</v>
      </c>
      <c r="T711" s="949">
        <v>0.01</v>
      </c>
      <c r="U711" s="583">
        <v>0</v>
      </c>
      <c r="V711" s="583">
        <v>0</v>
      </c>
      <c r="W711" s="583">
        <v>0</v>
      </c>
      <c r="X711" s="583">
        <v>0</v>
      </c>
      <c r="Y711" s="583">
        <v>0</v>
      </c>
      <c r="Z711" s="583">
        <v>0</v>
      </c>
      <c r="AA711" s="583">
        <v>0</v>
      </c>
      <c r="AB711" s="584">
        <f t="shared" ref="AB711:AB719" si="275">SUM(C711:AA711)</f>
        <v>7.4949999999999983</v>
      </c>
      <c r="AC711" s="1043">
        <f t="shared" ref="AC711:AC719" si="276">IF(ISERROR((C711/D711-1)*100),"n/a",(C711/D711-1)*100)</f>
        <v>4.4444444444444287</v>
      </c>
      <c r="AD711" s="1043">
        <f t="shared" ref="AD711:AD719" si="277">IF(ISERROR((D711/E711-1)*100),"n/a",(D711/E711-1)*100)</f>
        <v>12.5</v>
      </c>
      <c r="AE711" s="1043">
        <f t="shared" ref="AE711:AE719" si="278">IF(ISERROR((E711/F711-1)*100),"n/a",(E711/F711-1)*100)</f>
        <v>5.2631578947368363</v>
      </c>
      <c r="AF711" s="1043">
        <f t="shared" ref="AF711:AF719" si="279">IF(ISERROR((F711/G711-1)*100),"n/a",(F711/G711-1)*100)</f>
        <v>8.5714285714285854</v>
      </c>
      <c r="AG711" s="1043">
        <f t="shared" ref="AG711:AG719" si="280">IF(ISERROR((G711/H711-1)*100),"n/a",(G711/H711-1)*100)</f>
        <v>9.375</v>
      </c>
      <c r="AH711" s="1043">
        <f t="shared" ref="AH711:AH719" si="281">IF(ISERROR((H711/I711-1)*100),"n/a",(H711/I711-1)*100)</f>
        <v>3.2258064516129004</v>
      </c>
      <c r="AI711" s="1043">
        <f t="shared" ref="AI711:AI719" si="282">IF(ISERROR((I711/J711-1)*100),"n/a",(I711/J711-1)*100)</f>
        <v>24</v>
      </c>
      <c r="AJ711" s="1043">
        <f t="shared" ref="AJ711:AJ719" si="283">IF(ISERROR((J711/K711-1)*100),"n/a",(J711/K711-1)*100)</f>
        <v>0</v>
      </c>
      <c r="AK711" s="1043">
        <f t="shared" ref="AK711:AK719" si="284">IF(ISERROR((K711/M711-1)*100),"n/a",(K711/M711-1)*100)</f>
        <v>17.647058823529417</v>
      </c>
      <c r="AL711" s="1043">
        <f t="shared" ref="AL711:AL719" si="285">IF(ISERROR((M711/N711-1)*100),"n/a",(M711/N711-1)*100)</f>
        <v>37.096774193548377</v>
      </c>
      <c r="AM711" s="1043">
        <f t="shared" ref="AM711:AM719" si="286">IF(ISERROR((N711/P711-1)*100),"n/a",(N711/P711-1)*100)</f>
        <v>24</v>
      </c>
      <c r="AN711" s="1043">
        <f t="shared" ref="AN711:AN719" si="287">IF(ISERROR((P711/Q711-1)*100),"n/a",(P711/Q711-1)*100)</f>
        <v>316.66666666666669</v>
      </c>
      <c r="AO711" s="1043">
        <f t="shared" ref="AO711:AO719" si="288">IF(ISERROR((Q711/R711-1)*100),"n/a",(Q711/R711-1)*100)</f>
        <v>50</v>
      </c>
      <c r="AP711" s="1043">
        <f t="shared" ref="AP711:AP719" si="289">IF(ISERROR((R711/S711-1)*100),"n/a",(R711/S711-1)*100)</f>
        <v>0</v>
      </c>
      <c r="AQ711" s="1043">
        <f t="shared" ref="AQ711:AQ719" si="290">IF(ISERROR((S711/T711-1)*100),"n/a",(S711/T711-1)*100)</f>
        <v>300</v>
      </c>
      <c r="AR711" s="1043" t="str">
        <f t="shared" ref="AR711:AR719" si="291">IF(ISERROR((T711/U711-1)*100),"n/a",(T711/U711-1)*100)</f>
        <v>n/a</v>
      </c>
      <c r="AS711" s="1043" t="str">
        <f t="shared" ref="AS711:AS719" si="292">IF(ISERROR((U711/V711-1)*100),"n/a",(U711/V711-1)*100)</f>
        <v>n/a</v>
      </c>
      <c r="AT711" s="1043" t="str">
        <f t="shared" ref="AT711:AT719" si="293">IF(ISERROR((V711/W711-1)*100),"n/a",(V711/W711-1)*100)</f>
        <v>n/a</v>
      </c>
      <c r="AU711" s="1043" t="str">
        <f t="shared" ref="AU711:AU719" si="294">IF(ISERROR((W711/X711-1)*100),"n/a",(W711/X711-1)*100)</f>
        <v>n/a</v>
      </c>
      <c r="AV711" s="1043" t="str">
        <f t="shared" ref="AV711:AV719" si="295">IF(ISERROR((X711/Y711-1)*100),"n/a",(X711/Y711-1)*100)</f>
        <v>n/a</v>
      </c>
      <c r="AW711" s="1043" t="str">
        <f t="shared" ref="AW711:AW719" si="296">IF(ISERROR((Y711/Z711-1)*100),"n/a",(Y711/Z711-1)*100)</f>
        <v>n/a</v>
      </c>
      <c r="AX711" s="1043" t="str">
        <f t="shared" ref="AX711:AX719" si="297">IF(ISERROR((Z711/AA711-1)*100),"n/a",(Z711/AA711-1)*100)</f>
        <v>n/a</v>
      </c>
      <c r="AY711" s="1043">
        <f t="shared" ref="AY711:AY719" si="298">AVERAGE(AC711:AX711)</f>
        <v>54.186022469731149</v>
      </c>
      <c r="AZ711" s="1043">
        <f t="shared" ref="AZ711:AZ719" si="299">STDEV(AC711:AX711)</f>
        <v>104.18080485715205</v>
      </c>
    </row>
    <row r="712" spans="1:52" x14ac:dyDescent="0.2">
      <c r="A712" s="822" t="s">
        <v>846</v>
      </c>
      <c r="B712" s="822" t="s">
        <v>847</v>
      </c>
      <c r="C712" s="489">
        <v>1.8025</v>
      </c>
      <c r="D712" s="489">
        <v>1.6950000000000001</v>
      </c>
      <c r="E712" s="489">
        <v>1.595</v>
      </c>
      <c r="F712" s="587">
        <v>1.5</v>
      </c>
      <c r="G712" s="587">
        <v>1.4200000000000002</v>
      </c>
      <c r="H712" s="489">
        <v>1.34</v>
      </c>
      <c r="I712" s="489">
        <v>1.26</v>
      </c>
      <c r="J712" s="489">
        <v>1.18</v>
      </c>
      <c r="K712" s="489">
        <v>1.1000000000000001</v>
      </c>
      <c r="L712" s="958"/>
      <c r="M712" s="489">
        <v>1.06</v>
      </c>
      <c r="N712" s="489">
        <v>1.0249999999999999</v>
      </c>
      <c r="O712" s="958"/>
      <c r="P712" s="587">
        <v>0.995</v>
      </c>
      <c r="Q712" s="587">
        <v>0.96499999999999997</v>
      </c>
      <c r="R712" s="587">
        <v>0.93500000000000005</v>
      </c>
      <c r="S712" s="587">
        <v>0.90500000000000003</v>
      </c>
      <c r="T712" s="587">
        <v>0.875</v>
      </c>
      <c r="U712" s="587">
        <v>0.84499999999999997</v>
      </c>
      <c r="V712" s="587">
        <v>0.79</v>
      </c>
      <c r="W712" s="583">
        <v>0.75</v>
      </c>
      <c r="X712" s="583">
        <v>1.3125</v>
      </c>
      <c r="Y712" s="587">
        <v>1.5</v>
      </c>
      <c r="Z712" s="583">
        <v>1.3105</v>
      </c>
      <c r="AA712" s="587">
        <v>1.44</v>
      </c>
      <c r="AB712" s="584">
        <f t="shared" si="275"/>
        <v>27.6005</v>
      </c>
      <c r="AC712" s="1043">
        <f t="shared" si="276"/>
        <v>6.3421828908554634</v>
      </c>
      <c r="AD712" s="1043">
        <f t="shared" si="277"/>
        <v>6.2695924764890387</v>
      </c>
      <c r="AE712" s="1043">
        <f t="shared" si="278"/>
        <v>6.3333333333333242</v>
      </c>
      <c r="AF712" s="1043">
        <f t="shared" si="279"/>
        <v>5.6338028169014009</v>
      </c>
      <c r="AG712" s="1043">
        <f t="shared" si="280"/>
        <v>5.9701492537313383</v>
      </c>
      <c r="AH712" s="1043">
        <f t="shared" si="281"/>
        <v>6.3492063492063489</v>
      </c>
      <c r="AI712" s="1043">
        <f t="shared" si="282"/>
        <v>6.7796610169491567</v>
      </c>
      <c r="AJ712" s="1043">
        <f t="shared" si="283"/>
        <v>7.2727272727272529</v>
      </c>
      <c r="AK712" s="1043">
        <f t="shared" si="284"/>
        <v>3.7735849056603765</v>
      </c>
      <c r="AL712" s="1043">
        <f t="shared" si="285"/>
        <v>3.4146341463414887</v>
      </c>
      <c r="AM712" s="1043">
        <f t="shared" si="286"/>
        <v>3.015075376884413</v>
      </c>
      <c r="AN712" s="1043">
        <f t="shared" si="287"/>
        <v>3.1088082901554515</v>
      </c>
      <c r="AO712" s="1043">
        <f t="shared" si="288"/>
        <v>3.2085561497326109</v>
      </c>
      <c r="AP712" s="1043">
        <f t="shared" si="289"/>
        <v>3.3149171270718369</v>
      </c>
      <c r="AQ712" s="1043">
        <f t="shared" si="290"/>
        <v>3.4285714285714253</v>
      </c>
      <c r="AR712" s="1043">
        <f t="shared" si="291"/>
        <v>3.5502958579881616</v>
      </c>
      <c r="AS712" s="1043">
        <f t="shared" si="292"/>
        <v>6.9620253164556889</v>
      </c>
      <c r="AT712" s="1043">
        <f t="shared" si="293"/>
        <v>5.3333333333333455</v>
      </c>
      <c r="AU712" s="1043">
        <f t="shared" si="294"/>
        <v>-42.857142857142861</v>
      </c>
      <c r="AV712" s="1043">
        <f t="shared" si="295"/>
        <v>-12.5</v>
      </c>
      <c r="AW712" s="1043">
        <f t="shared" si="296"/>
        <v>14.460129721480342</v>
      </c>
      <c r="AX712" s="1043">
        <f t="shared" si="297"/>
        <v>-8.9930555555555518</v>
      </c>
      <c r="AY712" s="1043">
        <f t="shared" si="298"/>
        <v>1.8259267568713673</v>
      </c>
      <c r="AZ712" s="1043">
        <f t="shared" si="299"/>
        <v>11.345258677599192</v>
      </c>
    </row>
    <row r="713" spans="1:52" x14ac:dyDescent="0.2">
      <c r="A713" s="822" t="s">
        <v>223</v>
      </c>
      <c r="B713" s="822" t="s">
        <v>224</v>
      </c>
      <c r="C713" s="489">
        <v>3.49</v>
      </c>
      <c r="D713" s="489">
        <v>3.48</v>
      </c>
      <c r="E713" s="489">
        <v>3.43</v>
      </c>
      <c r="F713" s="587">
        <v>3.23</v>
      </c>
      <c r="G713" s="587">
        <v>3.06</v>
      </c>
      <c r="H713" s="489">
        <v>2.98</v>
      </c>
      <c r="I713" s="489">
        <v>2.88</v>
      </c>
      <c r="J713" s="489">
        <v>2.7</v>
      </c>
      <c r="K713" s="489">
        <v>2.46</v>
      </c>
      <c r="L713" s="958"/>
      <c r="M713" s="489">
        <v>2.1800000000000002</v>
      </c>
      <c r="N713" s="489">
        <v>1.85</v>
      </c>
      <c r="O713" s="958"/>
      <c r="P713" s="587">
        <v>1.74</v>
      </c>
      <c r="Q713" s="587">
        <v>1.66</v>
      </c>
      <c r="R713" s="587">
        <v>1.55</v>
      </c>
      <c r="S713" s="587">
        <v>1.37</v>
      </c>
      <c r="T713" s="587">
        <v>1.28</v>
      </c>
      <c r="U713" s="587">
        <v>1.1399999999999999</v>
      </c>
      <c r="V713" s="587">
        <v>1.06</v>
      </c>
      <c r="W713" s="587">
        <v>0.98</v>
      </c>
      <c r="X713" s="583">
        <v>0.92</v>
      </c>
      <c r="Y713" s="587">
        <v>0.91</v>
      </c>
      <c r="Z713" s="583">
        <v>0.88</v>
      </c>
      <c r="AA713" s="587">
        <v>0.83499999999999996</v>
      </c>
      <c r="AB713" s="584">
        <f t="shared" si="275"/>
        <v>46.064999999999998</v>
      </c>
      <c r="AC713" s="1043">
        <f t="shared" si="276"/>
        <v>0.28735632183909399</v>
      </c>
      <c r="AD713" s="1043">
        <f t="shared" si="277"/>
        <v>1.4577259475218707</v>
      </c>
      <c r="AE713" s="1043">
        <f t="shared" si="278"/>
        <v>6.1919504643962897</v>
      </c>
      <c r="AF713" s="1043">
        <f t="shared" si="279"/>
        <v>5.555555555555558</v>
      </c>
      <c r="AG713" s="1043">
        <f t="shared" si="280"/>
        <v>2.6845637583892579</v>
      </c>
      <c r="AH713" s="1043">
        <f t="shared" si="281"/>
        <v>3.4722222222222321</v>
      </c>
      <c r="AI713" s="1043">
        <f t="shared" si="282"/>
        <v>6.6666666666666652</v>
      </c>
      <c r="AJ713" s="1043">
        <f t="shared" si="283"/>
        <v>9.7560975609756184</v>
      </c>
      <c r="AK713" s="1043">
        <f t="shared" si="284"/>
        <v>12.844036697247695</v>
      </c>
      <c r="AL713" s="1043">
        <f t="shared" si="285"/>
        <v>17.837837837837832</v>
      </c>
      <c r="AM713" s="1043">
        <f t="shared" si="286"/>
        <v>6.321839080459779</v>
      </c>
      <c r="AN713" s="1043">
        <f t="shared" si="287"/>
        <v>4.8192771084337505</v>
      </c>
      <c r="AO713" s="1043">
        <f t="shared" si="288"/>
        <v>7.0967741935483719</v>
      </c>
      <c r="AP713" s="1043">
        <f t="shared" si="289"/>
        <v>13.138686131386844</v>
      </c>
      <c r="AQ713" s="1043">
        <f t="shared" si="290"/>
        <v>7.03125</v>
      </c>
      <c r="AR713" s="1043">
        <f t="shared" si="291"/>
        <v>12.28070175438598</v>
      </c>
      <c r="AS713" s="1043">
        <f t="shared" si="292"/>
        <v>7.5471698113207308</v>
      </c>
      <c r="AT713" s="1043">
        <f t="shared" si="293"/>
        <v>8.163265306122458</v>
      </c>
      <c r="AU713" s="1043">
        <f t="shared" si="294"/>
        <v>6.5217391304347672</v>
      </c>
      <c r="AV713" s="1043">
        <f t="shared" si="295"/>
        <v>1.098901098901095</v>
      </c>
      <c r="AW713" s="1043">
        <f t="shared" si="296"/>
        <v>3.4090909090909172</v>
      </c>
      <c r="AX713" s="1043">
        <f t="shared" si="297"/>
        <v>5.3892215568862367</v>
      </c>
      <c r="AY713" s="1043">
        <f t="shared" si="298"/>
        <v>6.7987240506192288</v>
      </c>
      <c r="AZ713" s="1043">
        <f t="shared" si="299"/>
        <v>4.3149792474841773</v>
      </c>
    </row>
    <row r="714" spans="1:52" x14ac:dyDescent="0.2">
      <c r="A714" s="829" t="s">
        <v>1083</v>
      </c>
      <c r="B714" s="822" t="s">
        <v>1084</v>
      </c>
      <c r="C714" s="489">
        <v>0.42</v>
      </c>
      <c r="D714" s="489">
        <v>0.4</v>
      </c>
      <c r="E714" s="489">
        <v>0.375</v>
      </c>
      <c r="F714" s="499">
        <v>0.35</v>
      </c>
      <c r="G714" s="587">
        <v>0.33999999999999997</v>
      </c>
      <c r="H714" s="489">
        <v>0.30499999999999999</v>
      </c>
      <c r="I714" s="489">
        <v>0.28375</v>
      </c>
      <c r="J714" s="489">
        <v>0.26124999999999998</v>
      </c>
      <c r="K714" s="489">
        <v>0.24249999999999999</v>
      </c>
      <c r="L714" s="958"/>
      <c r="M714" s="489">
        <v>0.22</v>
      </c>
      <c r="N714" s="491">
        <v>0.2</v>
      </c>
      <c r="O714" s="958"/>
      <c r="P714" s="583">
        <v>0.2</v>
      </c>
      <c r="Q714" s="587">
        <v>0.2</v>
      </c>
      <c r="R714" s="587">
        <v>0.18</v>
      </c>
      <c r="S714" s="583">
        <v>0.16</v>
      </c>
      <c r="T714" s="587">
        <v>0.245</v>
      </c>
      <c r="U714" s="587">
        <v>0.24</v>
      </c>
      <c r="V714" s="587">
        <v>0.21</v>
      </c>
      <c r="W714" s="583">
        <v>0.184</v>
      </c>
      <c r="X714" s="583">
        <v>0.20669999999999999</v>
      </c>
      <c r="Y714" s="587">
        <v>0.27479999999999999</v>
      </c>
      <c r="Z714" s="587">
        <v>0.25</v>
      </c>
      <c r="AA714" s="587">
        <v>0.2248</v>
      </c>
      <c r="AB714" s="584">
        <f t="shared" si="275"/>
        <v>5.9728000000000012</v>
      </c>
      <c r="AC714" s="1043">
        <f t="shared" si="276"/>
        <v>4.9999999999999822</v>
      </c>
      <c r="AD714" s="1043">
        <f t="shared" si="277"/>
        <v>6.6666666666666652</v>
      </c>
      <c r="AE714" s="1043">
        <f t="shared" si="278"/>
        <v>7.1428571428571397</v>
      </c>
      <c r="AF714" s="1043">
        <f t="shared" si="279"/>
        <v>2.941176470588247</v>
      </c>
      <c r="AG714" s="1043">
        <f t="shared" si="280"/>
        <v>11.475409836065564</v>
      </c>
      <c r="AH714" s="1043">
        <f t="shared" si="281"/>
        <v>7.4889867841409608</v>
      </c>
      <c r="AI714" s="1043">
        <f t="shared" si="282"/>
        <v>8.6124401913875595</v>
      </c>
      <c r="AJ714" s="1043">
        <f t="shared" si="283"/>
        <v>7.7319587628865927</v>
      </c>
      <c r="AK714" s="1043">
        <f t="shared" si="284"/>
        <v>10.22727272727273</v>
      </c>
      <c r="AL714" s="1043">
        <f t="shared" si="285"/>
        <v>9.9999999999999858</v>
      </c>
      <c r="AM714" s="1043">
        <f t="shared" si="286"/>
        <v>0</v>
      </c>
      <c r="AN714" s="1043">
        <f t="shared" si="287"/>
        <v>0</v>
      </c>
      <c r="AO714" s="1043">
        <f t="shared" si="288"/>
        <v>11.111111111111116</v>
      </c>
      <c r="AP714" s="1043">
        <f t="shared" si="289"/>
        <v>12.5</v>
      </c>
      <c r="AQ714" s="1043">
        <f t="shared" si="290"/>
        <v>-34.6938775510204</v>
      </c>
      <c r="AR714" s="1043">
        <f t="shared" si="291"/>
        <v>2.0833333333333259</v>
      </c>
      <c r="AS714" s="1043">
        <f t="shared" si="292"/>
        <v>14.285714285714279</v>
      </c>
      <c r="AT714" s="1043">
        <f t="shared" si="293"/>
        <v>14.130434782608692</v>
      </c>
      <c r="AU714" s="1043">
        <f t="shared" si="294"/>
        <v>-10.982099661344947</v>
      </c>
      <c r="AV714" s="1043">
        <f t="shared" si="295"/>
        <v>-24.781659388646283</v>
      </c>
      <c r="AW714" s="1043">
        <f t="shared" si="296"/>
        <v>9.9199999999999946</v>
      </c>
      <c r="AX714" s="1043">
        <f t="shared" si="297"/>
        <v>11.209964412811392</v>
      </c>
      <c r="AY714" s="1043">
        <f t="shared" si="298"/>
        <v>3.7304404502923911</v>
      </c>
      <c r="AZ714" s="1043">
        <f t="shared" si="299"/>
        <v>12.343406836223314</v>
      </c>
    </row>
    <row r="715" spans="1:52" x14ac:dyDescent="0.2">
      <c r="A715" s="838" t="s">
        <v>1760</v>
      </c>
      <c r="B715" s="822" t="s">
        <v>1761</v>
      </c>
      <c r="C715" s="489">
        <v>1.1200000000000001</v>
      </c>
      <c r="D715" s="489">
        <v>1.04</v>
      </c>
      <c r="E715" s="489">
        <v>0.96</v>
      </c>
      <c r="F715" s="587">
        <v>0.84</v>
      </c>
      <c r="G715" s="587">
        <v>0.72</v>
      </c>
      <c r="H715" s="489">
        <v>0.61960000000000004</v>
      </c>
      <c r="I715" s="489">
        <v>0.56320000000000003</v>
      </c>
      <c r="J715" s="489">
        <v>0.51200000000000001</v>
      </c>
      <c r="K715" s="489">
        <v>0.46400000000000002</v>
      </c>
      <c r="L715" s="958"/>
      <c r="M715" s="489">
        <v>0.40400000000000003</v>
      </c>
      <c r="N715" s="489">
        <v>0.10100000000000001</v>
      </c>
      <c r="O715" s="958"/>
      <c r="P715" s="583">
        <v>0</v>
      </c>
      <c r="Q715" s="583">
        <v>0</v>
      </c>
      <c r="R715" s="583">
        <v>0</v>
      </c>
      <c r="S715" s="583">
        <v>0</v>
      </c>
      <c r="T715" s="583">
        <v>0</v>
      </c>
      <c r="U715" s="583">
        <v>0</v>
      </c>
      <c r="V715" s="583">
        <v>0</v>
      </c>
      <c r="W715" s="583">
        <v>0</v>
      </c>
      <c r="X715" s="583">
        <v>0</v>
      </c>
      <c r="Y715" s="583">
        <v>0</v>
      </c>
      <c r="Z715" s="583">
        <v>0</v>
      </c>
      <c r="AA715" s="583">
        <v>0</v>
      </c>
      <c r="AB715" s="584">
        <f t="shared" si="275"/>
        <v>7.3438000000000008</v>
      </c>
      <c r="AC715" s="1043">
        <f t="shared" si="276"/>
        <v>7.6923076923077094</v>
      </c>
      <c r="AD715" s="1043">
        <f t="shared" si="277"/>
        <v>8.3333333333333481</v>
      </c>
      <c r="AE715" s="1043">
        <f t="shared" si="278"/>
        <v>14.285714285714279</v>
      </c>
      <c r="AF715" s="1043">
        <f t="shared" si="279"/>
        <v>16.666666666666675</v>
      </c>
      <c r="AG715" s="1043">
        <f t="shared" si="280"/>
        <v>16.204002582311162</v>
      </c>
      <c r="AH715" s="1043">
        <f t="shared" si="281"/>
        <v>10.014204545454541</v>
      </c>
      <c r="AI715" s="1043">
        <f t="shared" si="282"/>
        <v>10.000000000000009</v>
      </c>
      <c r="AJ715" s="1043">
        <f t="shared" si="283"/>
        <v>10.344827586206895</v>
      </c>
      <c r="AK715" s="1043">
        <f t="shared" si="284"/>
        <v>14.851485148514843</v>
      </c>
      <c r="AL715" s="1043">
        <f t="shared" si="285"/>
        <v>300</v>
      </c>
      <c r="AM715" s="1043" t="str">
        <f t="shared" si="286"/>
        <v>n/a</v>
      </c>
      <c r="AN715" s="1043" t="str">
        <f t="shared" si="287"/>
        <v>n/a</v>
      </c>
      <c r="AO715" s="1043" t="str">
        <f t="shared" si="288"/>
        <v>n/a</v>
      </c>
      <c r="AP715" s="1043" t="str">
        <f t="shared" si="289"/>
        <v>n/a</v>
      </c>
      <c r="AQ715" s="1043" t="str">
        <f t="shared" si="290"/>
        <v>n/a</v>
      </c>
      <c r="AR715" s="1043" t="str">
        <f t="shared" si="291"/>
        <v>n/a</v>
      </c>
      <c r="AS715" s="1043" t="str">
        <f t="shared" si="292"/>
        <v>n/a</v>
      </c>
      <c r="AT715" s="1043" t="str">
        <f t="shared" si="293"/>
        <v>n/a</v>
      </c>
      <c r="AU715" s="1043" t="str">
        <f t="shared" si="294"/>
        <v>n/a</v>
      </c>
      <c r="AV715" s="1043" t="str">
        <f t="shared" si="295"/>
        <v>n/a</v>
      </c>
      <c r="AW715" s="1043" t="str">
        <f t="shared" si="296"/>
        <v>n/a</v>
      </c>
      <c r="AX715" s="1043" t="str">
        <f t="shared" si="297"/>
        <v>n/a</v>
      </c>
      <c r="AY715" s="1043">
        <f t="shared" si="298"/>
        <v>40.839254184050944</v>
      </c>
      <c r="AZ715" s="1043">
        <f t="shared" si="299"/>
        <v>91.11803376249209</v>
      </c>
    </row>
    <row r="716" spans="1:52" x14ac:dyDescent="0.2">
      <c r="A716" s="829" t="s">
        <v>850</v>
      </c>
      <c r="B716" s="822" t="s">
        <v>851</v>
      </c>
      <c r="C716" s="489">
        <v>0.74960000000000004</v>
      </c>
      <c r="D716" s="489">
        <v>0.7208</v>
      </c>
      <c r="E716" s="489">
        <v>0.69320000000000004</v>
      </c>
      <c r="F716" s="587">
        <v>0.66639999999999999</v>
      </c>
      <c r="G716" s="587">
        <v>0.64080000000000004</v>
      </c>
      <c r="H716" s="489">
        <v>0.622</v>
      </c>
      <c r="I716" s="489">
        <v>0.59799999999999998</v>
      </c>
      <c r="J716" s="489">
        <v>0.57240000000000002</v>
      </c>
      <c r="K716" s="489">
        <v>0.55320000000000003</v>
      </c>
      <c r="L716" s="958"/>
      <c r="M716" s="489">
        <v>0.53439999999999999</v>
      </c>
      <c r="N716" s="489">
        <v>0.52400000000000002</v>
      </c>
      <c r="O716" s="489"/>
      <c r="P716" s="587">
        <v>0.51200000000000001</v>
      </c>
      <c r="Q716" s="587">
        <v>0.504</v>
      </c>
      <c r="R716" s="587">
        <v>0.48399999999999999</v>
      </c>
      <c r="S716" s="587">
        <v>0.47199999999999998</v>
      </c>
      <c r="T716" s="587">
        <v>0.44800000000000001</v>
      </c>
      <c r="U716" s="587">
        <v>0.41599999999999998</v>
      </c>
      <c r="V716" s="587">
        <v>0.38667000000000001</v>
      </c>
      <c r="W716" s="587">
        <v>0.36</v>
      </c>
      <c r="X716" s="587">
        <v>0.34666999999999998</v>
      </c>
      <c r="Y716" s="587">
        <v>0.33333000000000002</v>
      </c>
      <c r="Z716" s="587">
        <v>0.32</v>
      </c>
      <c r="AA716" s="587">
        <v>0.30667</v>
      </c>
      <c r="AB716" s="584">
        <f t="shared" si="275"/>
        <v>11.764140000000001</v>
      </c>
      <c r="AC716" s="1043">
        <f t="shared" si="276"/>
        <v>3.9955604883462836</v>
      </c>
      <c r="AD716" s="1043">
        <f t="shared" si="277"/>
        <v>3.9815349105597253</v>
      </c>
      <c r="AE716" s="1043">
        <f t="shared" si="278"/>
        <v>4.0216086434573972</v>
      </c>
      <c r="AF716" s="1043">
        <f t="shared" si="279"/>
        <v>3.995006242197241</v>
      </c>
      <c r="AG716" s="1043">
        <f t="shared" si="280"/>
        <v>3.0225080385852143</v>
      </c>
      <c r="AH716" s="1043">
        <f t="shared" si="281"/>
        <v>4.013377926421402</v>
      </c>
      <c r="AI716" s="1043">
        <f t="shared" si="282"/>
        <v>4.4723969252270956</v>
      </c>
      <c r="AJ716" s="1043">
        <f t="shared" si="283"/>
        <v>3.4707158351410028</v>
      </c>
      <c r="AK716" s="1043">
        <f t="shared" si="284"/>
        <v>3.5179640718562943</v>
      </c>
      <c r="AL716" s="1043">
        <f t="shared" si="285"/>
        <v>1.984732824427482</v>
      </c>
      <c r="AM716" s="1043">
        <f t="shared" si="286"/>
        <v>2.34375</v>
      </c>
      <c r="AN716" s="1043">
        <f t="shared" si="287"/>
        <v>1.5873015873015817</v>
      </c>
      <c r="AO716" s="1043">
        <f t="shared" si="288"/>
        <v>4.1322314049586861</v>
      </c>
      <c r="AP716" s="1043">
        <f t="shared" si="289"/>
        <v>2.5423728813559254</v>
      </c>
      <c r="AQ716" s="1043">
        <f t="shared" si="290"/>
        <v>5.3571428571428603</v>
      </c>
      <c r="AR716" s="1043">
        <f t="shared" si="291"/>
        <v>7.6923076923077094</v>
      </c>
      <c r="AS716" s="1043">
        <f t="shared" si="292"/>
        <v>7.5852794372462284</v>
      </c>
      <c r="AT716" s="1043">
        <f t="shared" si="293"/>
        <v>7.4083333333333501</v>
      </c>
      <c r="AU716" s="1043">
        <f t="shared" si="294"/>
        <v>3.8451553350448586</v>
      </c>
      <c r="AV716" s="1043">
        <f t="shared" si="295"/>
        <v>4.0020400204001882</v>
      </c>
      <c r="AW716" s="1043">
        <f t="shared" si="296"/>
        <v>4.165624999999995</v>
      </c>
      <c r="AX716" s="1043">
        <f t="shared" si="297"/>
        <v>4.3466918837838708</v>
      </c>
      <c r="AY716" s="1043">
        <f t="shared" si="298"/>
        <v>4.1583471517770185</v>
      </c>
      <c r="AZ716" s="1043">
        <f t="shared" si="299"/>
        <v>1.6333699340864587</v>
      </c>
    </row>
    <row r="717" spans="1:52" x14ac:dyDescent="0.2">
      <c r="A717" s="839" t="s">
        <v>5275</v>
      </c>
      <c r="B717" s="822" t="s">
        <v>2947</v>
      </c>
      <c r="C717" s="489">
        <v>2</v>
      </c>
      <c r="D717" s="489">
        <v>1.88</v>
      </c>
      <c r="E717" s="489">
        <v>1.68</v>
      </c>
      <c r="F717" s="587">
        <v>1.44</v>
      </c>
      <c r="G717" s="499">
        <v>1.2</v>
      </c>
      <c r="H717" s="489">
        <v>1.3590121922808107</v>
      </c>
      <c r="I717" s="489">
        <v>1.215201378282841</v>
      </c>
      <c r="J717" s="489">
        <v>1.0929621863845671</v>
      </c>
      <c r="K717" s="489">
        <v>0.9886993462360395</v>
      </c>
      <c r="L717" s="541"/>
      <c r="M717" s="489">
        <v>0.85567434328791758</v>
      </c>
      <c r="N717" s="489">
        <v>0.74422096243949132</v>
      </c>
      <c r="O717" s="541"/>
      <c r="P717" s="489">
        <v>0.63276758159106539</v>
      </c>
      <c r="Q717" s="489">
        <v>0.56086217459208065</v>
      </c>
      <c r="R717" s="587">
        <v>0.48895676759309575</v>
      </c>
      <c r="S717" s="587">
        <v>0.37750338674466954</v>
      </c>
      <c r="T717" s="587">
        <v>0.19054932854730944</v>
      </c>
      <c r="U717" s="587">
        <v>0.1545966250478171</v>
      </c>
      <c r="V717" s="587">
        <v>7.1905406998984706E-2</v>
      </c>
      <c r="W717" s="499">
        <v>0</v>
      </c>
      <c r="X717" s="499">
        <v>0</v>
      </c>
      <c r="Y717" s="499">
        <v>0</v>
      </c>
      <c r="Z717" s="499">
        <v>0</v>
      </c>
      <c r="AA717" s="499">
        <v>0</v>
      </c>
      <c r="AB717" s="584">
        <f t="shared" si="275"/>
        <v>16.932911680026688</v>
      </c>
      <c r="AC717" s="1043">
        <f t="shared" si="276"/>
        <v>6.3829787234042534</v>
      </c>
      <c r="AD717" s="1043">
        <f t="shared" si="277"/>
        <v>11.904761904761907</v>
      </c>
      <c r="AE717" s="1043">
        <f t="shared" si="278"/>
        <v>16.666666666666675</v>
      </c>
      <c r="AF717" s="1043">
        <f t="shared" si="279"/>
        <v>19.999999999999996</v>
      </c>
      <c r="AG717" s="1043">
        <f t="shared" si="280"/>
        <v>-11.700571428571427</v>
      </c>
      <c r="AH717" s="1043">
        <f t="shared" si="281"/>
        <v>11.834319526627258</v>
      </c>
      <c r="AI717" s="1043">
        <f t="shared" si="282"/>
        <v>11.184210526315796</v>
      </c>
      <c r="AJ717" s="1043">
        <f t="shared" si="283"/>
        <v>10.545454545454525</v>
      </c>
      <c r="AK717" s="1043">
        <f t="shared" si="284"/>
        <v>15.546218487394992</v>
      </c>
      <c r="AL717" s="1043">
        <f t="shared" si="285"/>
        <v>14.975845410628018</v>
      </c>
      <c r="AM717" s="1043">
        <f t="shared" si="286"/>
        <v>17.61363636363631</v>
      </c>
      <c r="AN717" s="1043">
        <f t="shared" si="287"/>
        <v>12.820512820512819</v>
      </c>
      <c r="AO717" s="1043">
        <f t="shared" si="288"/>
        <v>14.705882352941213</v>
      </c>
      <c r="AP717" s="1043">
        <f t="shared" si="289"/>
        <v>29.523809523809508</v>
      </c>
      <c r="AQ717" s="1043">
        <f t="shared" si="290"/>
        <v>98.113207547169765</v>
      </c>
      <c r="AR717" s="1043">
        <f t="shared" si="291"/>
        <v>23.255813953488371</v>
      </c>
      <c r="AS717" s="1043">
        <f t="shared" si="292"/>
        <v>114.99999999999999</v>
      </c>
      <c r="AT717" s="1043" t="str">
        <f t="shared" si="293"/>
        <v>n/a</v>
      </c>
      <c r="AU717" s="1043" t="str">
        <f t="shared" si="294"/>
        <v>n/a</v>
      </c>
      <c r="AV717" s="1043" t="str">
        <f t="shared" si="295"/>
        <v>n/a</v>
      </c>
      <c r="AW717" s="1043" t="str">
        <f t="shared" si="296"/>
        <v>n/a</v>
      </c>
      <c r="AX717" s="1043" t="str">
        <f t="shared" si="297"/>
        <v>n/a</v>
      </c>
      <c r="AY717" s="1043">
        <f t="shared" si="298"/>
        <v>24.610161583778822</v>
      </c>
      <c r="AZ717" s="1043">
        <f t="shared" si="299"/>
        <v>32.110930368955117</v>
      </c>
    </row>
    <row r="718" spans="1:52" x14ac:dyDescent="0.2">
      <c r="A718" s="839" t="s">
        <v>1770</v>
      </c>
      <c r="B718" s="822" t="s">
        <v>1771</v>
      </c>
      <c r="C718" s="489">
        <v>1.44</v>
      </c>
      <c r="D718" s="489">
        <v>1.36</v>
      </c>
      <c r="E718" s="489">
        <v>1.28</v>
      </c>
      <c r="F718" s="587">
        <v>1.04</v>
      </c>
      <c r="G718" s="587">
        <v>0.44</v>
      </c>
      <c r="H718" s="489">
        <v>0.28000000000000003</v>
      </c>
      <c r="I718" s="489">
        <v>0.22</v>
      </c>
      <c r="J718" s="491">
        <v>0.16</v>
      </c>
      <c r="K718" s="489">
        <v>0.13</v>
      </c>
      <c r="L718" s="958"/>
      <c r="M718" s="491">
        <v>0.04</v>
      </c>
      <c r="N718" s="491">
        <v>0.04</v>
      </c>
      <c r="O718" s="958"/>
      <c r="P718" s="583">
        <v>0.04</v>
      </c>
      <c r="Q718" s="583">
        <v>0.1</v>
      </c>
      <c r="R718" s="583">
        <v>1.61</v>
      </c>
      <c r="S718" s="587">
        <v>1.68</v>
      </c>
      <c r="T718" s="587">
        <v>1.47</v>
      </c>
      <c r="U718" s="583">
        <v>1.44</v>
      </c>
      <c r="V718" s="587">
        <v>1.26</v>
      </c>
      <c r="W718" s="587">
        <v>1.04</v>
      </c>
      <c r="X718" s="583">
        <v>0.8</v>
      </c>
      <c r="Y718" s="587">
        <v>0.8</v>
      </c>
      <c r="Z718" s="587">
        <v>0.745</v>
      </c>
      <c r="AA718" s="587">
        <v>0.57499999999999996</v>
      </c>
      <c r="AB718" s="584">
        <f t="shared" si="275"/>
        <v>17.990000000000002</v>
      </c>
      <c r="AC718" s="1043">
        <f t="shared" si="276"/>
        <v>5.8823529411764497</v>
      </c>
      <c r="AD718" s="1043">
        <f t="shared" si="277"/>
        <v>6.25</v>
      </c>
      <c r="AE718" s="1043">
        <f t="shared" si="278"/>
        <v>23.076923076923084</v>
      </c>
      <c r="AF718" s="1043">
        <f t="shared" si="279"/>
        <v>136.36363636363637</v>
      </c>
      <c r="AG718" s="1043">
        <f t="shared" si="280"/>
        <v>57.142857142857139</v>
      </c>
      <c r="AH718" s="1043">
        <f t="shared" si="281"/>
        <v>27.272727272727295</v>
      </c>
      <c r="AI718" s="1043">
        <f t="shared" si="282"/>
        <v>37.5</v>
      </c>
      <c r="AJ718" s="1043">
        <f t="shared" si="283"/>
        <v>23.076923076923084</v>
      </c>
      <c r="AK718" s="1043">
        <f t="shared" si="284"/>
        <v>225</v>
      </c>
      <c r="AL718" s="1043">
        <f t="shared" si="285"/>
        <v>0</v>
      </c>
      <c r="AM718" s="1043">
        <f t="shared" si="286"/>
        <v>0</v>
      </c>
      <c r="AN718" s="1043">
        <f t="shared" si="287"/>
        <v>-60.000000000000007</v>
      </c>
      <c r="AO718" s="1043">
        <f t="shared" si="288"/>
        <v>-93.788819875776397</v>
      </c>
      <c r="AP718" s="1043">
        <f t="shared" si="289"/>
        <v>-4.1666666666666519</v>
      </c>
      <c r="AQ718" s="1043">
        <f t="shared" si="290"/>
        <v>14.285714285714279</v>
      </c>
      <c r="AR718" s="1043">
        <f t="shared" si="291"/>
        <v>2.0833333333333259</v>
      </c>
      <c r="AS718" s="1043">
        <f t="shared" si="292"/>
        <v>14.285714285714279</v>
      </c>
      <c r="AT718" s="1043">
        <f t="shared" si="293"/>
        <v>21.153846153846146</v>
      </c>
      <c r="AU718" s="1043">
        <f t="shared" si="294"/>
        <v>30.000000000000004</v>
      </c>
      <c r="AV718" s="1043">
        <f t="shared" si="295"/>
        <v>0</v>
      </c>
      <c r="AW718" s="1043">
        <f t="shared" si="296"/>
        <v>7.3825503355704702</v>
      </c>
      <c r="AX718" s="1043">
        <f t="shared" si="297"/>
        <v>29.565217391304355</v>
      </c>
      <c r="AY718" s="1043">
        <f t="shared" si="298"/>
        <v>22.83483223260378</v>
      </c>
      <c r="AZ718" s="1043">
        <f t="shared" si="299"/>
        <v>61.491384904526747</v>
      </c>
    </row>
    <row r="719" spans="1:52" x14ac:dyDescent="0.2">
      <c r="A719" s="838" t="s">
        <v>1772</v>
      </c>
      <c r="B719" s="822" t="s">
        <v>1773</v>
      </c>
      <c r="C719" s="489">
        <v>1</v>
      </c>
      <c r="D719" s="489">
        <v>0.8</v>
      </c>
      <c r="E719" s="489">
        <v>0.65600000000000003</v>
      </c>
      <c r="F719" s="587">
        <v>0.504</v>
      </c>
      <c r="G719" s="587">
        <v>0.42</v>
      </c>
      <c r="H719" s="489">
        <v>0.38</v>
      </c>
      <c r="I719" s="489">
        <v>0.33200000000000002</v>
      </c>
      <c r="J719" s="489">
        <v>0.28799999999999998</v>
      </c>
      <c r="K719" s="489">
        <v>0.13</v>
      </c>
      <c r="L719" s="958"/>
      <c r="M719" s="491">
        <v>0</v>
      </c>
      <c r="N719" s="491">
        <v>0</v>
      </c>
      <c r="O719" s="958"/>
      <c r="P719" s="583">
        <v>0</v>
      </c>
      <c r="Q719" s="583">
        <v>0</v>
      </c>
      <c r="R719" s="583">
        <v>0</v>
      </c>
      <c r="S719" s="583">
        <v>0</v>
      </c>
      <c r="T719" s="583">
        <v>0</v>
      </c>
      <c r="U719" s="583">
        <v>0</v>
      </c>
      <c r="V719" s="583">
        <v>0</v>
      </c>
      <c r="W719" s="583">
        <v>0</v>
      </c>
      <c r="X719" s="583">
        <v>0</v>
      </c>
      <c r="Y719" s="583">
        <v>0</v>
      </c>
      <c r="Z719" s="583">
        <v>0</v>
      </c>
      <c r="AA719" s="583">
        <v>0</v>
      </c>
      <c r="AB719" s="584">
        <f t="shared" si="275"/>
        <v>4.51</v>
      </c>
      <c r="AC719" s="1043">
        <f t="shared" si="276"/>
        <v>25</v>
      </c>
      <c r="AD719" s="1043">
        <f t="shared" si="277"/>
        <v>21.95121951219512</v>
      </c>
      <c r="AE719" s="1043">
        <f t="shared" si="278"/>
        <v>30.158730158730162</v>
      </c>
      <c r="AF719" s="1043">
        <f t="shared" si="279"/>
        <v>19.999999999999996</v>
      </c>
      <c r="AG719" s="1043">
        <f t="shared" si="280"/>
        <v>10.526315789473673</v>
      </c>
      <c r="AH719" s="1043">
        <f t="shared" si="281"/>
        <v>14.457831325301207</v>
      </c>
      <c r="AI719" s="1043">
        <f t="shared" si="282"/>
        <v>15.277777777777789</v>
      </c>
      <c r="AJ719" s="1043">
        <f t="shared" si="283"/>
        <v>121.5384615384615</v>
      </c>
      <c r="AK719" s="1043" t="str">
        <f t="shared" si="284"/>
        <v>n/a</v>
      </c>
      <c r="AL719" s="1043" t="str">
        <f t="shared" si="285"/>
        <v>n/a</v>
      </c>
      <c r="AM719" s="1043" t="str">
        <f t="shared" si="286"/>
        <v>n/a</v>
      </c>
      <c r="AN719" s="1043" t="str">
        <f t="shared" si="287"/>
        <v>n/a</v>
      </c>
      <c r="AO719" s="1043" t="str">
        <f t="shared" si="288"/>
        <v>n/a</v>
      </c>
      <c r="AP719" s="1043" t="str">
        <f t="shared" si="289"/>
        <v>n/a</v>
      </c>
      <c r="AQ719" s="1043" t="str">
        <f t="shared" si="290"/>
        <v>n/a</v>
      </c>
      <c r="AR719" s="1043" t="str">
        <f t="shared" si="291"/>
        <v>n/a</v>
      </c>
      <c r="AS719" s="1043" t="str">
        <f t="shared" si="292"/>
        <v>n/a</v>
      </c>
      <c r="AT719" s="1043" t="str">
        <f t="shared" si="293"/>
        <v>n/a</v>
      </c>
      <c r="AU719" s="1043" t="str">
        <f t="shared" si="294"/>
        <v>n/a</v>
      </c>
      <c r="AV719" s="1043" t="str">
        <f t="shared" si="295"/>
        <v>n/a</v>
      </c>
      <c r="AW719" s="1043" t="str">
        <f t="shared" si="296"/>
        <v>n/a</v>
      </c>
      <c r="AX719" s="1043" t="str">
        <f t="shared" si="297"/>
        <v>n/a</v>
      </c>
      <c r="AY719" s="1043">
        <f t="shared" si="298"/>
        <v>32.363792012742437</v>
      </c>
      <c r="AZ719" s="1043">
        <f t="shared" si="299"/>
        <v>36.570724265262662</v>
      </c>
    </row>
    <row r="721" spans="3:50" x14ac:dyDescent="0.2">
      <c r="D721" s="489"/>
      <c r="E721" s="489"/>
      <c r="F721" s="587"/>
      <c r="G721" s="587"/>
      <c r="H721" s="489"/>
      <c r="I721" s="489"/>
      <c r="J721" s="489"/>
      <c r="K721" s="491"/>
      <c r="L721" s="958"/>
      <c r="M721" s="489"/>
      <c r="N721" s="489"/>
      <c r="O721" s="958"/>
      <c r="P721" s="587"/>
      <c r="Q721" s="587"/>
      <c r="R721" s="587"/>
      <c r="S721" s="587"/>
      <c r="T721" s="587"/>
      <c r="U721" s="587"/>
      <c r="V721" s="587"/>
      <c r="W721" s="587"/>
      <c r="X721" s="587"/>
      <c r="Y721" s="587"/>
      <c r="Z721" s="587"/>
      <c r="AA721" s="587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</row>
    <row r="722" spans="3:50" x14ac:dyDescent="0.2">
      <c r="C722" s="1041"/>
      <c r="D722" s="1041"/>
      <c r="E722" s="1041"/>
      <c r="F722" s="1041"/>
      <c r="G722" s="1041"/>
      <c r="H722" s="1041"/>
      <c r="I722" s="1041"/>
      <c r="J722" s="1041"/>
      <c r="K722" s="1041"/>
      <c r="L722" s="1041"/>
      <c r="M722" s="1041"/>
      <c r="N722" s="1041"/>
      <c r="O722" s="1041"/>
      <c r="P722" s="1041"/>
      <c r="Q722" s="1041"/>
      <c r="R722" s="1041"/>
      <c r="S722" s="1041"/>
      <c r="T722" s="1041"/>
      <c r="U722" s="1041"/>
      <c r="V722" s="1041"/>
      <c r="W722" s="1041"/>
      <c r="X722" s="1041"/>
      <c r="Y722" s="1041"/>
      <c r="Z722" s="1041"/>
      <c r="AA722" s="1041"/>
      <c r="AC722" s="1082"/>
      <c r="AD722" s="1082"/>
      <c r="AE722" s="1082"/>
      <c r="AF722" s="1082"/>
      <c r="AG722" s="1082"/>
      <c r="AH722" s="1082"/>
      <c r="AI722" s="1082"/>
      <c r="AJ722" s="1082"/>
      <c r="AK722" s="1082"/>
      <c r="AL722" s="1082"/>
      <c r="AM722" s="1082"/>
      <c r="AN722" s="1082"/>
      <c r="AO722" s="1082"/>
      <c r="AP722" s="1082"/>
      <c r="AQ722" s="1082"/>
      <c r="AR722" s="1082"/>
      <c r="AS722" s="1082"/>
      <c r="AT722" s="1082"/>
      <c r="AU722" s="1082"/>
      <c r="AV722" s="1082"/>
      <c r="AW722" s="1082"/>
      <c r="AX722" s="1082"/>
    </row>
    <row r="723" spans="3:50" x14ac:dyDescent="0.2">
      <c r="C723" s="1041"/>
      <c r="E723" s="1040"/>
      <c r="F723" s="1040"/>
      <c r="G723" s="1040"/>
      <c r="H723" s="1040"/>
      <c r="I723" s="1040"/>
      <c r="J723" s="1040"/>
      <c r="K723" s="1040"/>
      <c r="L723" s="1040"/>
      <c r="M723" s="1040"/>
      <c r="N723" s="1040"/>
      <c r="O723" s="1040"/>
      <c r="P723" s="1040"/>
      <c r="Q723" s="1040"/>
      <c r="R723" s="1040"/>
      <c r="S723" s="1040"/>
      <c r="T723" s="1040"/>
      <c r="U723" s="1040"/>
      <c r="V723" s="1040"/>
      <c r="W723" s="1040"/>
      <c r="X723" s="1040"/>
      <c r="Y723" s="1040"/>
      <c r="Z723" s="1040"/>
      <c r="AA723" s="1040"/>
    </row>
    <row r="724" spans="3:50" x14ac:dyDescent="0.2">
      <c r="D724" s="994"/>
      <c r="F724" s="994"/>
      <c r="G724" s="994"/>
      <c r="H724" s="994"/>
      <c r="I724" s="994"/>
      <c r="J724" s="994"/>
      <c r="K724" s="994"/>
      <c r="L724" s="994"/>
      <c r="M724" s="994"/>
      <c r="N724" s="994"/>
      <c r="O724" s="994"/>
      <c r="P724" s="994"/>
      <c r="Q724" s="994"/>
      <c r="R724" s="994"/>
      <c r="S724" s="994"/>
      <c r="T724" s="994"/>
      <c r="U724" s="994"/>
      <c r="V724" s="994"/>
      <c r="W724" s="994"/>
      <c r="X724" s="994"/>
      <c r="Y724" s="994"/>
      <c r="Z724" s="994"/>
      <c r="AA724" s="994"/>
    </row>
    <row r="733" spans="3:50" x14ac:dyDescent="0.2">
      <c r="D733" s="994"/>
      <c r="F733" s="994"/>
      <c r="G733" s="994"/>
      <c r="H733" s="994"/>
      <c r="I733" s="994"/>
      <c r="J733" s="994"/>
      <c r="K733" s="994"/>
      <c r="L733" s="994"/>
      <c r="M733" s="994"/>
    </row>
  </sheetData>
  <sheetProtection selectLockedCells="1" selectUnlockedCells="1"/>
  <conditionalFormatting sqref="A340 A371 A447 A465 A494 A492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customWidth="true" width="19.5703125"/>
    <col min="2" max="2" customWidth="true" width="6.0"/>
    <col min="4" max="4" customWidth="true" width="15.7109375"/>
    <col min="5" max="5" bestFit="true" customWidth="true" width="3.7109375"/>
    <col min="6" max="6" bestFit="true" customWidth="true" width="4.42578125"/>
    <col min="7" max="7" customWidth="true" width="3.140625"/>
    <col min="8" max="8" customWidth="true" width="4.5703125"/>
    <col min="9" max="9" customWidth="true" width="7.0"/>
    <col min="10" max="10" customWidth="true" width="5.140625"/>
    <col min="11" max="11" customWidth="true" width="8.28515625"/>
    <col min="12" max="12" customWidth="true" width="7.85546875"/>
    <col min="13" max="13" bestFit="true" customWidth="true" width="8.7109375"/>
    <col min="14" max="14" customWidth="true" width="4.85546875"/>
    <col min="15" max="15" bestFit="true" customWidth="true" width="7.85546875"/>
    <col min="16" max="17" style="423" width="8.85546875"/>
    <col min="18" max="18" customWidth="true" width="6.0"/>
    <col min="19" max="20" customWidth="true" width="6.5703125"/>
    <col min="21" max="21" customWidth="true" width="5.85546875"/>
    <col min="22" max="22" customWidth="true" width="7.7109375"/>
    <col min="23" max="23" customWidth="true" width="8.42578125"/>
    <col min="25" max="25" customWidth="true" width="12.42578125"/>
    <col min="26" max="26" customWidth="true" width="6.85546875"/>
    <col min="27" max="27" customWidth="true" width="6.28515625"/>
    <col min="28" max="28" bestFit="true" customWidth="true" width="5.7109375"/>
    <col min="29" max="29" bestFit="true" customWidth="true" width="5.0"/>
    <col min="30" max="30" bestFit="true" customWidth="true" width="7.140625"/>
    <col min="31" max="31" bestFit="true" customWidth="true" width="6.5703125"/>
    <col min="32" max="32" bestFit="true" customWidth="true" width="6.0"/>
    <col min="33" max="33" bestFit="true" customWidth="true" width="6.5703125"/>
    <col min="34" max="34" bestFit="true" customWidth="true" width="7.28515625"/>
    <col min="35" max="35" bestFit="true" customWidth="true" width="6.85546875"/>
    <col min="36" max="36" bestFit="true" customWidth="true" width="6.0"/>
    <col min="37" max="37" bestFit="true" customWidth="true" width="5.7109375"/>
    <col min="38" max="38" customWidth="true" width="7.7109375"/>
    <col min="39" max="39" customWidth="true" width="7.0"/>
    <col min="40" max="40" customWidth="true" width="6.7109375"/>
    <col min="41" max="42" style="765" width="8.85546875"/>
    <col min="43" max="43" customWidth="true" style="765" width="7.85546875"/>
    <col min="44" max="50" customWidth="true" style="757" width="6.28515625"/>
  </cols>
  <sheetData>
    <row r="1" spans="1:59" x14ac:dyDescent="0.2">
      <c r="A1" s="124" t="s">
        <v>1776</v>
      </c>
      <c r="B1" s="125"/>
      <c r="F1" s="806"/>
    </row>
    <row r="2" spans="1:59" ht="76.5" x14ac:dyDescent="0.2">
      <c r="A2" s="550" t="s">
        <v>4032</v>
      </c>
      <c r="B2" s="126"/>
    </row>
    <row r="3" spans="1:59" s="604" customFormat="1" ht="12.75" customHeight="1" x14ac:dyDescent="0.2">
      <c r="A3" s="748"/>
      <c r="B3" s="749"/>
      <c r="C3" s="25"/>
      <c r="D3" s="749"/>
      <c r="E3" s="750"/>
      <c r="F3" s="750"/>
      <c r="G3" s="749"/>
      <c r="H3" s="749"/>
      <c r="I3" s="749"/>
      <c r="J3" s="749"/>
      <c r="K3" s="10"/>
      <c r="L3" s="751"/>
      <c r="M3" s="747"/>
      <c r="N3" s="10"/>
      <c r="O3" s="200"/>
      <c r="P3" s="782"/>
      <c r="Q3" s="782"/>
      <c r="R3" s="10"/>
      <c r="S3" s="544" t="s">
        <v>4260</v>
      </c>
      <c r="T3" s="546"/>
      <c r="U3" s="546"/>
      <c r="V3" s="9"/>
      <c r="W3" s="9"/>
      <c r="Y3" s="10"/>
      <c r="Z3" s="752"/>
      <c r="AA3" s="10"/>
      <c r="AB3" s="10"/>
      <c r="AC3" s="542"/>
      <c r="AD3" s="542"/>
      <c r="AE3" s="542"/>
      <c r="AF3" s="542"/>
      <c r="AG3" s="542"/>
      <c r="AH3" s="542"/>
      <c r="AI3" s="542"/>
      <c r="AJ3" s="542"/>
      <c r="AK3" s="542"/>
      <c r="AM3" s="545"/>
      <c r="AN3" s="545"/>
      <c r="AO3" s="766"/>
      <c r="AP3" s="767"/>
      <c r="AQ3" s="768"/>
      <c r="AR3" s="217" t="s">
        <v>4</v>
      </c>
      <c r="AS3" s="758"/>
      <c r="AU3" s="758"/>
      <c r="AV3" s="759"/>
      <c r="AW3" s="1188" t="s">
        <v>18</v>
      </c>
      <c r="AX3" s="1188"/>
      <c r="AY3" s="10"/>
      <c r="AZ3" s="1184" t="s">
        <v>19</v>
      </c>
      <c r="BA3" s="1185"/>
      <c r="BB3" s="1185"/>
      <c r="BC3" s="1186"/>
    </row>
    <row r="4" spans="1:59" s="516" customFormat="1" ht="12.75" customHeight="1" x14ac:dyDescent="0.2">
      <c r="A4" s="589" t="s">
        <v>20</v>
      </c>
      <c r="B4" s="485" t="s">
        <v>21</v>
      </c>
      <c r="C4" s="529"/>
      <c r="D4" s="589"/>
      <c r="E4" s="662" t="s">
        <v>22</v>
      </c>
      <c r="F4" s="662" t="s">
        <v>23</v>
      </c>
      <c r="G4" s="661" t="s">
        <v>24</v>
      </c>
      <c r="H4" s="529"/>
      <c r="I4" s="663">
        <f>'All CCC'!I5</f>
        <v>44895</v>
      </c>
      <c r="J4" s="485" t="s">
        <v>25</v>
      </c>
      <c r="K4" s="485" t="s">
        <v>4066</v>
      </c>
      <c r="L4" s="571" t="s">
        <v>4025</v>
      </c>
      <c r="M4" s="529"/>
      <c r="N4" s="589" t="s">
        <v>27</v>
      </c>
      <c r="O4" s="485" t="s">
        <v>4067</v>
      </c>
      <c r="P4" s="1183" t="s">
        <v>4071</v>
      </c>
      <c r="Q4" s="1183"/>
      <c r="R4" s="485" t="s">
        <v>26</v>
      </c>
      <c r="S4" s="615" t="s">
        <v>41</v>
      </c>
      <c r="T4" s="615" t="s">
        <v>41</v>
      </c>
      <c r="U4" s="615" t="s">
        <v>41</v>
      </c>
      <c r="V4" s="615" t="s">
        <v>41</v>
      </c>
      <c r="W4" s="615" t="s">
        <v>40</v>
      </c>
      <c r="X4" s="615" t="s">
        <v>35</v>
      </c>
      <c r="Y4" s="664" t="s">
        <v>28</v>
      </c>
      <c r="Z4" s="485" t="s">
        <v>29</v>
      </c>
      <c r="AA4" s="485" t="s">
        <v>31</v>
      </c>
      <c r="AB4" s="485" t="s">
        <v>32</v>
      </c>
      <c r="AC4" s="648" t="s">
        <v>31</v>
      </c>
      <c r="AD4" s="648"/>
      <c r="AE4" s="648" t="s">
        <v>31</v>
      </c>
      <c r="AF4" s="648" t="s">
        <v>34</v>
      </c>
      <c r="AG4" s="648" t="s">
        <v>31</v>
      </c>
      <c r="AH4" s="648" t="s">
        <v>31</v>
      </c>
      <c r="AI4" s="648" t="s">
        <v>4045</v>
      </c>
      <c r="AJ4" s="648" t="s">
        <v>35</v>
      </c>
      <c r="AK4" s="648" t="s">
        <v>4046</v>
      </c>
      <c r="AL4" s="648" t="s">
        <v>37</v>
      </c>
      <c r="AM4" s="648" t="s">
        <v>38</v>
      </c>
      <c r="AN4" s="648" t="s">
        <v>39</v>
      </c>
      <c r="AO4" s="599" t="s">
        <v>46</v>
      </c>
      <c r="AP4" s="599" t="s">
        <v>47</v>
      </c>
      <c r="AQ4" s="707" t="s">
        <v>30</v>
      </c>
      <c r="AR4" s="760" t="s">
        <v>48</v>
      </c>
      <c r="AS4" s="761"/>
      <c r="AT4" s="762"/>
      <c r="AU4" s="762"/>
      <c r="AV4" s="762"/>
      <c r="AW4" s="1187" t="s">
        <v>49</v>
      </c>
      <c r="AX4" s="1187"/>
      <c r="AY4" s="665" t="s">
        <v>50</v>
      </c>
      <c r="AZ4" s="716" t="s">
        <v>51</v>
      </c>
      <c r="BA4" s="666" t="s">
        <v>51</v>
      </c>
      <c r="BB4" s="666" t="s">
        <v>52</v>
      </c>
      <c r="BC4" s="717" t="s">
        <v>53</v>
      </c>
      <c r="BD4" s="576"/>
      <c r="BE4" s="529" t="s">
        <v>4135</v>
      </c>
      <c r="BF4" s="529" t="s">
        <v>4137</v>
      </c>
      <c r="BG4" s="594" t="s">
        <v>31</v>
      </c>
    </row>
    <row r="5" spans="1:59" s="564" customFormat="1" ht="12.75" customHeight="1" thickBot="1" x14ac:dyDescent="0.25">
      <c r="A5" s="602" t="s">
        <v>54</v>
      </c>
      <c r="B5" s="608" t="s">
        <v>55</v>
      </c>
      <c r="C5" s="608" t="s">
        <v>94</v>
      </c>
      <c r="D5" s="608" t="s">
        <v>56</v>
      </c>
      <c r="E5" s="753" t="s">
        <v>57</v>
      </c>
      <c r="F5" s="753" t="s">
        <v>58</v>
      </c>
      <c r="G5" s="561" t="s">
        <v>59</v>
      </c>
      <c r="H5" s="561" t="s">
        <v>60</v>
      </c>
      <c r="I5" s="608" t="s">
        <v>61</v>
      </c>
      <c r="J5" s="608" t="s">
        <v>62</v>
      </c>
      <c r="K5" s="608" t="s">
        <v>70</v>
      </c>
      <c r="L5" s="606" t="s">
        <v>4026</v>
      </c>
      <c r="M5" s="561" t="s">
        <v>4068</v>
      </c>
      <c r="N5" s="754" t="s">
        <v>68</v>
      </c>
      <c r="O5" s="608" t="s">
        <v>71</v>
      </c>
      <c r="P5" s="783" t="s">
        <v>66</v>
      </c>
      <c r="Q5" s="783" t="s">
        <v>67</v>
      </c>
      <c r="R5" s="608" t="s">
        <v>65</v>
      </c>
      <c r="S5" s="678" t="s">
        <v>86</v>
      </c>
      <c r="T5" s="678" t="s">
        <v>87</v>
      </c>
      <c r="U5" s="678" t="s">
        <v>50</v>
      </c>
      <c r="V5" s="678" t="s">
        <v>88</v>
      </c>
      <c r="W5" s="678" t="s">
        <v>85</v>
      </c>
      <c r="X5" s="678" t="s">
        <v>84</v>
      </c>
      <c r="Y5" s="602" t="s">
        <v>1793</v>
      </c>
      <c r="Z5" s="608" t="s">
        <v>71</v>
      </c>
      <c r="AA5" s="608" t="s">
        <v>73</v>
      </c>
      <c r="AB5" s="608" t="s">
        <v>74</v>
      </c>
      <c r="AC5" s="649" t="s">
        <v>75</v>
      </c>
      <c r="AD5" s="649" t="s">
        <v>33</v>
      </c>
      <c r="AE5" s="649" t="s">
        <v>76</v>
      </c>
      <c r="AF5" s="649" t="s">
        <v>77</v>
      </c>
      <c r="AG5" s="649" t="s">
        <v>78</v>
      </c>
      <c r="AH5" s="649" t="s">
        <v>79</v>
      </c>
      <c r="AI5" s="649" t="s">
        <v>79</v>
      </c>
      <c r="AJ5" s="649" t="s">
        <v>79</v>
      </c>
      <c r="AK5" s="649" t="s">
        <v>79</v>
      </c>
      <c r="AL5" s="649" t="s">
        <v>81</v>
      </c>
      <c r="AM5" s="649" t="s">
        <v>82</v>
      </c>
      <c r="AN5" s="649" t="s">
        <v>83</v>
      </c>
      <c r="AO5" s="769" t="s">
        <v>95</v>
      </c>
      <c r="AP5" s="769" t="s">
        <v>96</v>
      </c>
      <c r="AQ5" s="770" t="s">
        <v>72</v>
      </c>
      <c r="AR5" s="764">
        <v>2019</v>
      </c>
      <c r="AS5" s="764">
        <v>2020</v>
      </c>
      <c r="AT5" s="764">
        <v>2021</v>
      </c>
      <c r="AU5" s="764">
        <v>2022</v>
      </c>
      <c r="AV5" s="764">
        <v>2023</v>
      </c>
      <c r="AW5" s="763" t="s">
        <v>97</v>
      </c>
      <c r="AX5" s="763" t="s">
        <v>98</v>
      </c>
      <c r="AY5" s="755" t="s">
        <v>99</v>
      </c>
      <c r="AZ5" s="771" t="s">
        <v>100</v>
      </c>
      <c r="BA5" s="756" t="s">
        <v>101</v>
      </c>
      <c r="BB5" s="756" t="s">
        <v>102</v>
      </c>
      <c r="BC5" s="772" t="s">
        <v>102</v>
      </c>
      <c r="BD5" s="855" t="s">
        <v>4133</v>
      </c>
      <c r="BE5" s="676" t="s">
        <v>4136</v>
      </c>
      <c r="BF5" s="676" t="s">
        <v>4138</v>
      </c>
      <c r="BG5" s="774" t="s">
        <v>4252</v>
      </c>
    </row>
    <row r="6" spans="1:59" ht="11.25" customHeight="1" x14ac:dyDescent="0.2">
      <c r="A6" s="548" t="str">
        <f>IF($B6="","",INDEX('All CCC'!A$7:A$814,MATCH(WatchList!$B6,'All CCC'!$B$7:$B$814,0)))</f>
        <v>3M Company</v>
      </c>
      <c r="B6" s="31" t="s">
        <v>109</v>
      </c>
      <c r="C6" s="847" t="str">
        <f>IF($B6="","",INDEX('All CCC'!C$7:C$814,MATCH(WatchList!$B6,'All CCC'!$B$7:$B$814,0)))</f>
        <v>Industrials</v>
      </c>
      <c r="D6" s="847" t="str">
        <f>IF($B6="","",INDEX('All CCC'!D$7:D$814,MATCH(WatchList!$B6,'All CCC'!$B$7:$B$814,0)))</f>
        <v>Industrial Conglomerates</v>
      </c>
      <c r="E6" s="847">
        <f>IF($B6="","",INDEX('All CCC'!E$7:E$814,MATCH(WatchList!$B6,'All CCC'!$B$7:$B$814,0)))</f>
        <v>64</v>
      </c>
      <c r="F6" s="847">
        <f>IF($B6="","",INDEX('All CCC'!F$7:F$814,MATCH(WatchList!$B6,'All CCC'!$B$7:$B$814,0)))</f>
        <v>8</v>
      </c>
      <c r="G6" s="847" t="str">
        <f>IF($B6="","",INDEX('All CCC'!G$7:G$814,MATCH(WatchList!$B6,'All CCC'!$B$7:$B$814,0)))</f>
        <v>N</v>
      </c>
      <c r="H6" s="847" t="str">
        <f>IF($B6="","",INDEX('All CCC'!H$7:H$814,MATCH(WatchList!$B6,'All CCC'!$B$7:$B$814,0)))</f>
        <v>N</v>
      </c>
      <c r="I6" s="847">
        <f>IF($B6="","",INDEX('All CCC'!I$7:I$814,MATCH(WatchList!$B6,'All CCC'!$B$7:$B$814,0)))</f>
        <v>125.76</v>
      </c>
      <c r="J6" s="847">
        <f>IF($B6="","",INDEX('All CCC'!J$7:J$814,MATCH(WatchList!$B6,'All CCC'!$B$7:$B$814,0)))</f>
        <v>4.7391857506361319</v>
      </c>
      <c r="K6" s="847">
        <f>IF($B6="","",INDEX('All CCC'!K$7:K$814,MATCH(WatchList!$B6,'All CCC'!$B$7:$B$814,0)))</f>
        <v>1.49</v>
      </c>
      <c r="L6" s="847">
        <f>IF($B6="","",INDEX('All CCC'!L$7:L$814,MATCH(WatchList!$B6,'All CCC'!$B$7:$B$814,0)))</f>
        <v>4</v>
      </c>
      <c r="M6" s="847">
        <f>IF($B6="","",INDEX('All CCC'!M$7:M$814,MATCH(WatchList!$B6,'All CCC'!$B$7:$B$814,0)))</f>
        <v>5.96</v>
      </c>
      <c r="N6" s="847" t="str">
        <f>IF($B6="","",INDEX('All CCC'!N$7:N$814,MATCH(WatchList!$B6,'All CCC'!$B$7:$B$814,0)))</f>
        <v>C12</v>
      </c>
      <c r="O6" s="847">
        <f>IF($B6="","",INDEX('All CCC'!O$7:O$814,MATCH(WatchList!$B6,'All CCC'!$B$7:$B$814,0)))</f>
        <v>1.48</v>
      </c>
      <c r="P6" s="848">
        <f>IF($B6="","",INDEX('All CCC'!P$7:P$814,MATCH(WatchList!$B6,'All CCC'!$B$7:$B$814,0)))</f>
        <v>44609</v>
      </c>
      <c r="Q6" s="848">
        <f>IF($B6="","",INDEX('All CCC'!Q$7:Q$814,MATCH(WatchList!$B6,'All CCC'!$B$7:$B$814,0)))</f>
        <v>44632</v>
      </c>
      <c r="R6" s="847">
        <f>IF($B6="","",INDEX('All CCC'!R$7:R$814,MATCH(WatchList!$B6,'All CCC'!$B$7:$B$814,0)))</f>
        <v>0.67567567567567632</v>
      </c>
      <c r="S6" s="847">
        <f>IF($B6="","",INDEX('All CCC'!S$7:S$814,MATCH(WatchList!$B6,'All CCC'!$B$7:$B$814,0)))</f>
        <v>0.68027210884353817</v>
      </c>
      <c r="T6" s="847">
        <f>IF($B6="","",INDEX('All CCC'!T$7:T$814,MATCH(WatchList!$B6,'All CCC'!$B$7:$B$814,0)))</f>
        <v>2.8586773986917446</v>
      </c>
      <c r="U6" s="847">
        <f>IF($B6="","",INDEX('All CCC'!U$7:U$814,MATCH(WatchList!$B6,'All CCC'!$B$7:$B$814,0)))</f>
        <v>5.9223841048812176</v>
      </c>
      <c r="V6" s="847">
        <f>IF($B6="","",INDEX('All CCC'!V$7:V$814,MATCH(WatchList!$B6,'All CCC'!$B$7:$B$814,0)))</f>
        <v>10.405295021184235</v>
      </c>
      <c r="W6" s="847">
        <f>IF($B6="","",INDEX('All CCC'!W$7:W$814,MATCH(WatchList!$B6,'All CCC'!$B$7:$B$814,0)))</f>
        <v>0.569170224661942</v>
      </c>
      <c r="X6" s="847">
        <f>IF($B6="","",INDEX('All CCC'!X$7:X$814,MATCH(WatchList!$B6,'All CCC'!$B$7:$B$814,0)))</f>
        <v>1.3459963874730041</v>
      </c>
      <c r="Y6" s="847">
        <f>IF($B6="","",INDEX('All CCC'!Y$7:Y$814,MATCH(WatchList!$B6,'All CCC'!$B$7:$B$814,0)))</f>
        <v>0</v>
      </c>
      <c r="Z6" s="847">
        <f>IF($B6="","",INDEX('All CCC'!Z$7:Z$814,MATCH(WatchList!$B6,'All CCC'!$B$7:$B$814,0)))</f>
        <v>51.961639058413247</v>
      </c>
      <c r="AA6" s="847">
        <f>IF($B6="","",INDEX('All CCC'!AA$7:AA$814,MATCH(WatchList!$B6,'All CCC'!$B$7:$B$814,0)))</f>
        <v>10.964254577157803</v>
      </c>
      <c r="AB6" s="847">
        <f>IF($B6="","",INDEX('All CCC'!AB$7:AB$814,MATCH(WatchList!$B6,'All CCC'!$B$7:$B$814,0)))</f>
        <v>12</v>
      </c>
      <c r="AC6" s="847">
        <f>IF($B6="","",INDEX('All CCC'!AC$7:AC$814,MATCH(WatchList!$B6,'All CCC'!$B$7:$B$814,0)))</f>
        <v>11.47</v>
      </c>
      <c r="AD6" s="847">
        <f>IF($B6="","",INDEX('All CCC'!AD$7:AD$814,MATCH(WatchList!$B6,'All CCC'!$B$7:$B$814,0)))</f>
        <v>27.48</v>
      </c>
      <c r="AE6" s="847">
        <f>IF($B6="","",INDEX('All CCC'!AE$7:AE$814,MATCH(WatchList!$B6,'All CCC'!$B$7:$B$814,0)))</f>
        <v>2.0099999999999998</v>
      </c>
      <c r="AF6" s="847">
        <f>IF($B6="","",INDEX('All CCC'!AF$7:AF$814,MATCH(WatchList!$B6,'All CCC'!$B$7:$B$814,0)))</f>
        <v>5.0999999999999996</v>
      </c>
      <c r="AG6" s="847">
        <f>IF($B6="","",INDEX('All CCC'!AG$7:AG$814,MATCH(WatchList!$B6,'All CCC'!$B$7:$B$814,0)))</f>
        <v>45.5</v>
      </c>
      <c r="AH6" s="847">
        <f>IF($B6="","",INDEX('All CCC'!AH$7:AH$814,MATCH(WatchList!$B6,'All CCC'!$B$7:$B$814,0)))</f>
        <v>8.1</v>
      </c>
      <c r="AI6" s="847">
        <f>IF($B6="","",INDEX('All CCC'!AI$7:AI$814,MATCH(WatchList!$B6,'All CCC'!$B$7:$B$814,0)))</f>
        <v>2.46</v>
      </c>
      <c r="AJ6" s="847">
        <f>IF($B6="","",INDEX('All CCC'!AJ$7:AJ$814,MATCH(WatchList!$B6,'All CCC'!$B$7:$B$814,0)))</f>
        <v>4.3999999999999995</v>
      </c>
      <c r="AK6" s="847">
        <f>IF($B6="","",INDEX('All CCC'!AK$7:AK$814,MATCH(WatchList!$B6,'All CCC'!$B$7:$B$814,0)))</f>
        <v>0.4</v>
      </c>
      <c r="AL6" s="847">
        <f>IF($B6="","",INDEX('All CCC'!AL$7:AL$814,MATCH(WatchList!$B6,'All CCC'!$B$7:$B$814,0)))</f>
        <v>70040</v>
      </c>
      <c r="AM6" s="847">
        <f>IF($B6="","",INDEX('All CCC'!AM$7:AM$814,MATCH(WatchList!$B6,'All CCC'!$B$7:$B$814,0)))</f>
        <v>0.12</v>
      </c>
      <c r="AN6" s="847">
        <f>IF($B6="","",INDEX('All CCC'!AN$7:AN$814,MATCH(WatchList!$B6,'All CCC'!$B$7:$B$814,0)))</f>
        <v>1.1200000000000001</v>
      </c>
      <c r="AO6" s="847">
        <f>IF($B6="","",INDEX('All CCC'!AO$7:AO$814,MATCH(WatchList!$B6,'All CCC'!$B$7:$B$814,0)))</f>
        <v>-0.30268472164045335</v>
      </c>
      <c r="AP6" s="847">
        <f>IF($B6="","",INDEX('All CCC'!AP$7:AP$814,MATCH(WatchList!$B6,'All CCC'!$B$7:$B$814,0)))</f>
        <v>10.661569855517349</v>
      </c>
      <c r="AQ6" s="847">
        <f>IF($B6="","",INDEX('All CCC'!AQ$7:AQ$814,MATCH(WatchList!$B6,'All CCC'!$B$7:$B$814,0)))</f>
        <v>57.646155598197254</v>
      </c>
      <c r="AR6" s="847">
        <f>IF($B6="","",INDEX('All CCC'!AR$7:AR$814,MATCH(WatchList!$B6,'All CCC'!$B$7:$B$814,0)))</f>
        <v>6.3995199999999999</v>
      </c>
      <c r="AS6" s="847">
        <f>IF($B6="","",INDEX('All CCC'!AS$7:AS$814,MATCH(WatchList!$B6,'All CCC'!$B$7:$B$814,0)))</f>
        <v>6.5569481919999992</v>
      </c>
      <c r="AT6" s="847">
        <f>IF($B6="","",INDEX('All CCC'!AT$7:AT$814,MATCH(WatchList!$B6,'All CCC'!$B$7:$B$814,0)))</f>
        <v>6.5831759847679994</v>
      </c>
      <c r="AU6" s="847">
        <f>IF($B6="","",INDEX('All CCC'!AU$7:AU$814,MATCH(WatchList!$B6,'All CCC'!$B$7:$B$814,0)))</f>
        <v>6.6095086887070718</v>
      </c>
      <c r="AV6" s="847">
        <f>IF($B6="","",INDEX('All CCC'!AV$7:AV$814,MATCH(WatchList!$B6,'All CCC'!$B$7:$B$814,0)))</f>
        <v>6.6359467234618998</v>
      </c>
      <c r="AW6" s="847">
        <f>IF($B6="","",INDEX('All CCC'!AW$7:AW$814,MATCH(WatchList!$B6,'All CCC'!$B$7:$B$814,0)))</f>
        <v>32.785099588936973</v>
      </c>
      <c r="AX6" s="847">
        <f>IF($B6="","",INDEX('All CCC'!AX$7:AX$814,MATCH(WatchList!$B6,'All CCC'!$B$7:$B$814,0)))</f>
        <v>26.069576645147087</v>
      </c>
      <c r="AY6" s="847">
        <f>IF($B6="","",INDEX('All CCC'!AY$7:AY$814,MATCH(WatchList!$B6,'All CCC'!$B$7:$B$814,0)))</f>
        <v>1.02</v>
      </c>
      <c r="AZ6" s="847">
        <f>IF($B6="","",INDEX('All CCC'!AZ$7:AZ$814,MATCH(WatchList!$B6,'All CCC'!$B$7:$B$814,0)))</f>
        <v>17.649999999999999</v>
      </c>
      <c r="BA6" s="847">
        <f>IF($B6="","",INDEX('All CCC'!BA$7:BA$814,MATCH(WatchList!$B6,'All CCC'!$B$7:$B$814,0)))</f>
        <v>-30.7</v>
      </c>
      <c r="BB6" s="847">
        <f>IF($B6="","",INDEX('All CCC'!BB$7:BB$814,MATCH(WatchList!$B6,'All CCC'!$B$7:$B$814,0)))</f>
        <v>5.2</v>
      </c>
      <c r="BC6" s="847">
        <f>IF($B6="","",INDEX('All CCC'!BC$7:BC$814,MATCH(WatchList!$B6,'All CCC'!$B$7:$B$814,0)))</f>
        <v>-7.41</v>
      </c>
      <c r="BD6" s="847">
        <f>IF($B6="","",INDEX('All CCC'!BD$7:BD$814,MATCH(WatchList!$B6,'All CCC'!$B$7:$B$814,0)))</f>
        <v>0</v>
      </c>
      <c r="BE6" s="847">
        <f>IF($B6="","",INDEX('All CCC'!BE$7:BE$814,MATCH(WatchList!$B6,'All CCC'!$B$7:$B$814,0)))</f>
        <v>1959</v>
      </c>
      <c r="BF6" s="847">
        <f>IF($B6="","",INDEX('All CCC'!BF$7:BF$814,MATCH(WatchList!$B6,'All CCC'!$B$7:$B$814,0)))</f>
        <v>8</v>
      </c>
      <c r="BG6" s="847">
        <f>IF($B6="","",INDEX('All CCC'!BG$7:BG$814,MATCH(WatchList!$B6,'All CCC'!$B$7:$B$814,0)))</f>
        <v>14.2</v>
      </c>
    </row>
    <row r="7" spans="1:59" ht="11.25" customHeight="1" x14ac:dyDescent="0.2">
      <c r="A7" s="548" t="str">
        <f>IF($B7="","",INDEX('All CCC'!A$7:A$814,MATCH(WatchList!$B7,'All CCC'!$B$7:$B$814,0)))</f>
        <v/>
      </c>
      <c r="B7" s="31"/>
      <c r="C7" s="847" t="str">
        <f>IF($B7="","",INDEX('All CCC'!C$7:C$814,MATCH(WatchList!$B7,'All CCC'!$B$7:$B$814,0)))</f>
        <v/>
      </c>
      <c r="D7" s="847" t="str">
        <f>IF($B7="","",INDEX('All CCC'!D$7:D$814,MATCH(WatchList!$B7,'All CCC'!$B$7:$B$814,0)))</f>
        <v/>
      </c>
      <c r="E7" s="847" t="str">
        <f>IF($B7="","",INDEX('All CCC'!E$7:E$814,MATCH(WatchList!$B7,'All CCC'!$B$7:$B$814,0)))</f>
        <v/>
      </c>
      <c r="F7" s="847" t="str">
        <f>IF($B7="","",INDEX('All CCC'!F$7:F$814,MATCH(WatchList!$B7,'All CCC'!$B$7:$B$814,0)))</f>
        <v/>
      </c>
      <c r="G7" s="847" t="str">
        <f>IF($B7="","",INDEX('All CCC'!G$7:G$814,MATCH(WatchList!$B7,'All CCC'!$B$7:$B$814,0)))</f>
        <v/>
      </c>
      <c r="H7" s="847" t="str">
        <f>IF($B7="","",INDEX('All CCC'!H$7:H$814,MATCH(WatchList!$B7,'All CCC'!$B$7:$B$814,0)))</f>
        <v/>
      </c>
      <c r="I7" s="847" t="str">
        <f>IF($B7="","",INDEX('All CCC'!I$7:I$814,MATCH(WatchList!$B7,'All CCC'!$B$7:$B$814,0)))</f>
        <v/>
      </c>
      <c r="J7" s="847" t="str">
        <f>IF($B7="","",INDEX('All CCC'!J$7:J$814,MATCH(WatchList!$B7,'All CCC'!$B$7:$B$814,0)))</f>
        <v/>
      </c>
      <c r="K7" s="847" t="str">
        <f>IF($B7="","",INDEX('All CCC'!K$7:K$814,MATCH(WatchList!$B7,'All CCC'!$B$7:$B$814,0)))</f>
        <v/>
      </c>
      <c r="L7" s="847" t="str">
        <f>IF($B7="","",INDEX('All CCC'!L$7:L$814,MATCH(WatchList!$B7,'All CCC'!$B$7:$B$814,0)))</f>
        <v/>
      </c>
      <c r="M7" s="847" t="str">
        <f>IF($B7="","",INDEX('All CCC'!M$7:M$814,MATCH(WatchList!$B7,'All CCC'!$B$7:$B$814,0)))</f>
        <v/>
      </c>
      <c r="N7" s="847" t="str">
        <f>IF($B7="","",INDEX('All CCC'!N$7:N$814,MATCH(WatchList!$B7,'All CCC'!$B$7:$B$814,0)))</f>
        <v/>
      </c>
      <c r="O7" s="847" t="str">
        <f>IF($B7="","",INDEX('All CCC'!O$7:O$814,MATCH(WatchList!$B7,'All CCC'!$B$7:$B$814,0)))</f>
        <v/>
      </c>
      <c r="P7" s="848" t="str">
        <f>IF($B7="","",INDEX('All CCC'!P$7:P$814,MATCH(WatchList!$B7,'All CCC'!$B$7:$B$814,0)))</f>
        <v/>
      </c>
      <c r="Q7" s="848" t="str">
        <f>IF($B7="","",INDEX('All CCC'!Q$7:Q$814,MATCH(WatchList!$B7,'All CCC'!$B$7:$B$814,0)))</f>
        <v/>
      </c>
      <c r="R7" s="847" t="str">
        <f>IF($B7="","",INDEX('All CCC'!R$7:R$814,MATCH(WatchList!$B7,'All CCC'!$B$7:$B$814,0)))</f>
        <v/>
      </c>
      <c r="S7" s="847" t="str">
        <f>IF($B7="","",INDEX('All CCC'!S$7:S$814,MATCH(WatchList!$B7,'All CCC'!$B$7:$B$814,0)))</f>
        <v/>
      </c>
      <c r="T7" s="847" t="str">
        <f>IF($B7="","",INDEX('All CCC'!T$7:T$814,MATCH(WatchList!$B7,'All CCC'!$B$7:$B$814,0)))</f>
        <v/>
      </c>
      <c r="U7" s="847" t="str">
        <f>IF($B7="","",INDEX('All CCC'!U$7:U$814,MATCH(WatchList!$B7,'All CCC'!$B$7:$B$814,0)))</f>
        <v/>
      </c>
      <c r="V7" s="847" t="str">
        <f>IF($B7="","",INDEX('All CCC'!V$7:V$814,MATCH(WatchList!$B7,'All CCC'!$B$7:$B$814,0)))</f>
        <v/>
      </c>
      <c r="W7" s="847" t="str">
        <f>IF($B7="","",INDEX('All CCC'!W$7:W$814,MATCH(WatchList!$B7,'All CCC'!$B$7:$B$814,0)))</f>
        <v/>
      </c>
      <c r="X7" s="847" t="str">
        <f>IF($B7="","",INDEX('All CCC'!X$7:X$814,MATCH(WatchList!$B7,'All CCC'!$B$7:$B$814,0)))</f>
        <v/>
      </c>
      <c r="Y7" s="847" t="str">
        <f>IF($B7="","",INDEX('All CCC'!Y$7:Y$814,MATCH(WatchList!$B7,'All CCC'!$B$7:$B$814,0)))</f>
        <v/>
      </c>
      <c r="Z7" s="847" t="str">
        <f>IF($B7="","",INDEX('All CCC'!Z$7:Z$814,MATCH(WatchList!$B7,'All CCC'!$B$7:$B$814,0)))</f>
        <v/>
      </c>
      <c r="AA7" s="847" t="str">
        <f>IF($B7="","",INDEX('All CCC'!AA$7:AA$814,MATCH(WatchList!$B7,'All CCC'!$B$7:$B$814,0)))</f>
        <v/>
      </c>
      <c r="AB7" s="847" t="str">
        <f>IF($B7="","",INDEX('All CCC'!AB$7:AB$814,MATCH(WatchList!$B7,'All CCC'!$B$7:$B$814,0)))</f>
        <v/>
      </c>
      <c r="AC7" s="847" t="str">
        <f>IF($B7="","",INDEX('All CCC'!AC$7:AC$814,MATCH(WatchList!$B7,'All CCC'!$B$7:$B$814,0)))</f>
        <v/>
      </c>
      <c r="AD7" s="847" t="str">
        <f>IF($B7="","",INDEX('All CCC'!AD$7:AD$814,MATCH(WatchList!$B7,'All CCC'!$B$7:$B$814,0)))</f>
        <v/>
      </c>
      <c r="AE7" s="847" t="str">
        <f>IF($B7="","",INDEX('All CCC'!AE$7:AE$814,MATCH(WatchList!$B7,'All CCC'!$B$7:$B$814,0)))</f>
        <v/>
      </c>
      <c r="AF7" s="847" t="str">
        <f>IF($B7="","",INDEX('All CCC'!AF$7:AF$814,MATCH(WatchList!$B7,'All CCC'!$B$7:$B$814,0)))</f>
        <v/>
      </c>
      <c r="AG7" s="847" t="str">
        <f>IF($B7="","",INDEX('All CCC'!AG$7:AG$814,MATCH(WatchList!$B7,'All CCC'!$B$7:$B$814,0)))</f>
        <v/>
      </c>
      <c r="AH7" s="847" t="str">
        <f>IF($B7="","",INDEX('All CCC'!AH$7:AH$814,MATCH(WatchList!$B7,'All CCC'!$B$7:$B$814,0)))</f>
        <v/>
      </c>
      <c r="AI7" s="847" t="str">
        <f>IF($B7="","",INDEX('All CCC'!AI$7:AI$814,MATCH(WatchList!$B7,'All CCC'!$B$7:$B$814,0)))</f>
        <v/>
      </c>
      <c r="AJ7" s="847" t="str">
        <f>IF($B7="","",INDEX('All CCC'!AJ$7:AJ$814,MATCH(WatchList!$B7,'All CCC'!$B$7:$B$814,0)))</f>
        <v/>
      </c>
      <c r="AK7" s="847" t="str">
        <f>IF($B7="","",INDEX('All CCC'!AK$7:AK$814,MATCH(WatchList!$B7,'All CCC'!$B$7:$B$814,0)))</f>
        <v/>
      </c>
      <c r="AL7" s="847" t="str">
        <f>IF($B7="","",INDEX('All CCC'!AL$7:AL$814,MATCH(WatchList!$B7,'All CCC'!$B$7:$B$814,0)))</f>
        <v/>
      </c>
      <c r="AM7" s="847" t="str">
        <f>IF($B7="","",INDEX('All CCC'!AM$7:AM$814,MATCH(WatchList!$B7,'All CCC'!$B$7:$B$814,0)))</f>
        <v/>
      </c>
      <c r="AN7" s="847" t="str">
        <f>IF($B7="","",INDEX('All CCC'!AN$7:AN$814,MATCH(WatchList!$B7,'All CCC'!$B$7:$B$814,0)))</f>
        <v/>
      </c>
      <c r="AO7" s="847" t="str">
        <f>IF($B7="","",INDEX('All CCC'!AO$7:AO$814,MATCH(WatchList!$B7,'All CCC'!$B$7:$B$814,0)))</f>
        <v/>
      </c>
      <c r="AP7" s="847" t="str">
        <f>IF($B7="","",INDEX('All CCC'!AP$7:AP$814,MATCH(WatchList!$B7,'All CCC'!$B$7:$B$814,0)))</f>
        <v/>
      </c>
      <c r="AQ7" s="847" t="str">
        <f>IF($B7="","",INDEX('All CCC'!AQ$7:AQ$814,MATCH(WatchList!$B7,'All CCC'!$B$7:$B$814,0)))</f>
        <v/>
      </c>
      <c r="AR7" s="847" t="str">
        <f>IF($B7="","",INDEX('All CCC'!AR$7:AR$814,MATCH(WatchList!$B7,'All CCC'!$B$7:$B$814,0)))</f>
        <v/>
      </c>
      <c r="AS7" s="847" t="str">
        <f>IF($B7="","",INDEX('All CCC'!AS$7:AS$814,MATCH(WatchList!$B7,'All CCC'!$B$7:$B$814,0)))</f>
        <v/>
      </c>
      <c r="AT7" s="847" t="str">
        <f>IF($B7="","",INDEX('All CCC'!AT$7:AT$814,MATCH(WatchList!$B7,'All CCC'!$B$7:$B$814,0)))</f>
        <v/>
      </c>
      <c r="AU7" s="847" t="str">
        <f>IF($B7="","",INDEX('All CCC'!AU$7:AU$814,MATCH(WatchList!$B7,'All CCC'!$B$7:$B$814,0)))</f>
        <v/>
      </c>
      <c r="AV7" s="847" t="str">
        <f>IF($B7="","",INDEX('All CCC'!AV$7:AV$814,MATCH(WatchList!$B7,'All CCC'!$B$7:$B$814,0)))</f>
        <v/>
      </c>
      <c r="AW7" s="847" t="str">
        <f>IF($B7="","",INDEX('All CCC'!AW$7:AW$814,MATCH(WatchList!$B7,'All CCC'!$B$7:$B$814,0)))</f>
        <v/>
      </c>
      <c r="AX7" s="847" t="str">
        <f>IF($B7="","",INDEX('All CCC'!AX$7:AX$814,MATCH(WatchList!$B7,'All CCC'!$B$7:$B$814,0)))</f>
        <v/>
      </c>
      <c r="AY7" s="847" t="str">
        <f>IF($B7="","",INDEX('All CCC'!AY$7:AY$814,MATCH(WatchList!$B7,'All CCC'!$B$7:$B$814,0)))</f>
        <v/>
      </c>
      <c r="AZ7" s="847" t="str">
        <f>IF($B7="","",INDEX('All CCC'!AZ$7:AZ$814,MATCH(WatchList!$B7,'All CCC'!$B$7:$B$814,0)))</f>
        <v/>
      </c>
      <c r="BA7" s="847" t="str">
        <f>IF($B7="","",INDEX('All CCC'!BA$7:BA$814,MATCH(WatchList!$B7,'All CCC'!$B$7:$B$814,0)))</f>
        <v/>
      </c>
      <c r="BB7" s="847" t="str">
        <f>IF($B7="","",INDEX('All CCC'!BB$7:BB$814,MATCH(WatchList!$B7,'All CCC'!$B$7:$B$814,0)))</f>
        <v/>
      </c>
      <c r="BC7" s="847" t="str">
        <f>IF($B7="","",INDEX('All CCC'!BC$7:BC$814,MATCH(WatchList!$B7,'All CCC'!$B$7:$B$814,0)))</f>
        <v/>
      </c>
      <c r="BD7" s="847" t="str">
        <f>IF($B7="","",INDEX('All CCC'!BD$7:BD$814,MATCH(WatchList!$B7,'All CCC'!$B$7:$B$814,0)))</f>
        <v/>
      </c>
      <c r="BE7" s="847" t="str">
        <f>IF($B7="","",INDEX('All CCC'!BE$7:BE$814,MATCH(WatchList!$B7,'All CCC'!$B$7:$B$814,0)))</f>
        <v/>
      </c>
      <c r="BF7" s="847" t="str">
        <f>IF($B7="","",INDEX('All CCC'!BF$7:BF$814,MATCH(WatchList!$B7,'All CCC'!$B$7:$B$814,0)))</f>
        <v/>
      </c>
      <c r="BG7" s="847" t="str">
        <f>IF($B7="","",INDEX('All CCC'!BG$7:BG$814,MATCH(WatchList!$B7,'All CCC'!$B$7:$B$814,0)))</f>
        <v/>
      </c>
    </row>
    <row r="8" spans="1:59" s="823" customFormat="1" ht="11.25" customHeight="1" x14ac:dyDescent="0.2">
      <c r="A8" s="548" t="str">
        <f>IF($B8="","",INDEX('All CCC'!A$7:A$814,MATCH(WatchList!$B8,'All CCC'!$B$7:$B$814,0)))</f>
        <v/>
      </c>
      <c r="B8" s="31"/>
      <c r="C8" s="847" t="str">
        <f>IF($B8="","",INDEX('All CCC'!C$7:C$814,MATCH(WatchList!$B8,'All CCC'!$B$7:$B$814,0)))</f>
        <v/>
      </c>
      <c r="D8" s="847" t="str">
        <f>IF($B8="","",INDEX('All CCC'!D$7:D$814,MATCH(WatchList!$B8,'All CCC'!$B$7:$B$814,0)))</f>
        <v/>
      </c>
      <c r="E8" s="847" t="str">
        <f>IF($B8="","",INDEX('All CCC'!E$7:E$814,MATCH(WatchList!$B8,'All CCC'!$B$7:$B$814,0)))</f>
        <v/>
      </c>
      <c r="F8" s="847" t="str">
        <f>IF($B8="","",INDEX('All CCC'!F$7:F$814,MATCH(WatchList!$B8,'All CCC'!$B$7:$B$814,0)))</f>
        <v/>
      </c>
      <c r="G8" s="847" t="str">
        <f>IF($B8="","",INDEX('All CCC'!G$7:G$814,MATCH(WatchList!$B8,'All CCC'!$B$7:$B$814,0)))</f>
        <v/>
      </c>
      <c r="H8" s="847" t="str">
        <f>IF($B8="","",INDEX('All CCC'!H$7:H$814,MATCH(WatchList!$B8,'All CCC'!$B$7:$B$814,0)))</f>
        <v/>
      </c>
      <c r="I8" s="847" t="str">
        <f>IF($B8="","",INDEX('All CCC'!I$7:I$814,MATCH(WatchList!$B8,'All CCC'!$B$7:$B$814,0)))</f>
        <v/>
      </c>
      <c r="J8" s="847" t="str">
        <f>IF($B8="","",INDEX('All CCC'!J$7:J$814,MATCH(WatchList!$B8,'All CCC'!$B$7:$B$814,0)))</f>
        <v/>
      </c>
      <c r="K8" s="847" t="str">
        <f>IF($B8="","",INDEX('All CCC'!K$7:K$814,MATCH(WatchList!$B8,'All CCC'!$B$7:$B$814,0)))</f>
        <v/>
      </c>
      <c r="L8" s="847" t="str">
        <f>IF($B8="","",INDEX('All CCC'!L$7:L$814,MATCH(WatchList!$B8,'All CCC'!$B$7:$B$814,0)))</f>
        <v/>
      </c>
      <c r="M8" s="847" t="str">
        <f>IF($B8="","",INDEX('All CCC'!M$7:M$814,MATCH(WatchList!$B8,'All CCC'!$B$7:$B$814,0)))</f>
        <v/>
      </c>
      <c r="N8" s="847" t="str">
        <f>IF($B8="","",INDEX('All CCC'!N$7:N$814,MATCH(WatchList!$B8,'All CCC'!$B$7:$B$814,0)))</f>
        <v/>
      </c>
      <c r="O8" s="847" t="str">
        <f>IF($B8="","",INDEX('All CCC'!O$7:O$814,MATCH(WatchList!$B8,'All CCC'!$B$7:$B$814,0)))</f>
        <v/>
      </c>
      <c r="P8" s="848" t="str">
        <f>IF($B8="","",INDEX('All CCC'!P$7:P$814,MATCH(WatchList!$B8,'All CCC'!$B$7:$B$814,0)))</f>
        <v/>
      </c>
      <c r="Q8" s="848" t="str">
        <f>IF($B8="","",INDEX('All CCC'!Q$7:Q$814,MATCH(WatchList!$B8,'All CCC'!$B$7:$B$814,0)))</f>
        <v/>
      </c>
      <c r="R8" s="847" t="str">
        <f>IF($B8="","",INDEX('All CCC'!R$7:R$814,MATCH(WatchList!$B8,'All CCC'!$B$7:$B$814,0)))</f>
        <v/>
      </c>
      <c r="S8" s="847" t="str">
        <f>IF($B8="","",INDEX('All CCC'!S$7:S$814,MATCH(WatchList!$B8,'All CCC'!$B$7:$B$814,0)))</f>
        <v/>
      </c>
      <c r="T8" s="847" t="str">
        <f>IF($B8="","",INDEX('All CCC'!T$7:T$814,MATCH(WatchList!$B8,'All CCC'!$B$7:$B$814,0)))</f>
        <v/>
      </c>
      <c r="U8" s="847" t="str">
        <f>IF($B8="","",INDEX('All CCC'!U$7:U$814,MATCH(WatchList!$B8,'All CCC'!$B$7:$B$814,0)))</f>
        <v/>
      </c>
      <c r="V8" s="847" t="str">
        <f>IF($B8="","",INDEX('All CCC'!V$7:V$814,MATCH(WatchList!$B8,'All CCC'!$B$7:$B$814,0)))</f>
        <v/>
      </c>
      <c r="W8" s="847" t="str">
        <f>IF($B8="","",INDEX('All CCC'!W$7:W$814,MATCH(WatchList!$B8,'All CCC'!$B$7:$B$814,0)))</f>
        <v/>
      </c>
      <c r="X8" s="847" t="str">
        <f>IF($B8="","",INDEX('All CCC'!X$7:X$814,MATCH(WatchList!$B8,'All CCC'!$B$7:$B$814,0)))</f>
        <v/>
      </c>
      <c r="Y8" s="847" t="str">
        <f>IF($B8="","",INDEX('All CCC'!Y$7:Y$814,MATCH(WatchList!$B8,'All CCC'!$B$7:$B$814,0)))</f>
        <v/>
      </c>
      <c r="Z8" s="847" t="str">
        <f>IF($B8="","",INDEX('All CCC'!Z$7:Z$814,MATCH(WatchList!$B8,'All CCC'!$B$7:$B$814,0)))</f>
        <v/>
      </c>
      <c r="AA8" s="847" t="str">
        <f>IF($B8="","",INDEX('All CCC'!AA$7:AA$814,MATCH(WatchList!$B8,'All CCC'!$B$7:$B$814,0)))</f>
        <v/>
      </c>
      <c r="AB8" s="847" t="str">
        <f>IF($B8="","",INDEX('All CCC'!AB$7:AB$814,MATCH(WatchList!$B8,'All CCC'!$B$7:$B$814,0)))</f>
        <v/>
      </c>
      <c r="AC8" s="847" t="str">
        <f>IF($B8="","",INDEX('All CCC'!AC$7:AC$814,MATCH(WatchList!$B8,'All CCC'!$B$7:$B$814,0)))</f>
        <v/>
      </c>
      <c r="AD8" s="847" t="str">
        <f>IF($B8="","",INDEX('All CCC'!AD$7:AD$814,MATCH(WatchList!$B8,'All CCC'!$B$7:$B$814,0)))</f>
        <v/>
      </c>
      <c r="AE8" s="847" t="str">
        <f>IF($B8="","",INDEX('All CCC'!AE$7:AE$814,MATCH(WatchList!$B8,'All CCC'!$B$7:$B$814,0)))</f>
        <v/>
      </c>
      <c r="AF8" s="847" t="str">
        <f>IF($B8="","",INDEX('All CCC'!AF$7:AF$814,MATCH(WatchList!$B8,'All CCC'!$B$7:$B$814,0)))</f>
        <v/>
      </c>
      <c r="AG8" s="847" t="str">
        <f>IF($B8="","",INDEX('All CCC'!AG$7:AG$814,MATCH(WatchList!$B8,'All CCC'!$B$7:$B$814,0)))</f>
        <v/>
      </c>
      <c r="AH8" s="847" t="str">
        <f>IF($B8="","",INDEX('All CCC'!AH$7:AH$814,MATCH(WatchList!$B8,'All CCC'!$B$7:$B$814,0)))</f>
        <v/>
      </c>
      <c r="AI8" s="847" t="str">
        <f>IF($B8="","",INDEX('All CCC'!AI$7:AI$814,MATCH(WatchList!$B8,'All CCC'!$B$7:$B$814,0)))</f>
        <v/>
      </c>
      <c r="AJ8" s="847" t="str">
        <f>IF($B8="","",INDEX('All CCC'!AJ$7:AJ$814,MATCH(WatchList!$B8,'All CCC'!$B$7:$B$814,0)))</f>
        <v/>
      </c>
      <c r="AK8" s="847" t="str">
        <f>IF($B8="","",INDEX('All CCC'!AK$7:AK$814,MATCH(WatchList!$B8,'All CCC'!$B$7:$B$814,0)))</f>
        <v/>
      </c>
      <c r="AL8" s="847" t="str">
        <f>IF($B8="","",INDEX('All CCC'!AL$7:AL$814,MATCH(WatchList!$B8,'All CCC'!$B$7:$B$814,0)))</f>
        <v/>
      </c>
      <c r="AM8" s="847" t="str">
        <f>IF($B8="","",INDEX('All CCC'!AM$7:AM$814,MATCH(WatchList!$B8,'All CCC'!$B$7:$B$814,0)))</f>
        <v/>
      </c>
      <c r="AN8" s="847" t="str">
        <f>IF($B8="","",INDEX('All CCC'!AN$7:AN$814,MATCH(WatchList!$B8,'All CCC'!$B$7:$B$814,0)))</f>
        <v/>
      </c>
      <c r="AO8" s="847" t="str">
        <f>IF($B8="","",INDEX('All CCC'!AO$7:AO$814,MATCH(WatchList!$B8,'All CCC'!$B$7:$B$814,0)))</f>
        <v/>
      </c>
      <c r="AP8" s="847" t="str">
        <f>IF($B8="","",INDEX('All CCC'!AP$7:AP$814,MATCH(WatchList!$B8,'All CCC'!$B$7:$B$814,0)))</f>
        <v/>
      </c>
      <c r="AQ8" s="847" t="str">
        <f>IF($B8="","",INDEX('All CCC'!AQ$7:AQ$814,MATCH(WatchList!$B8,'All CCC'!$B$7:$B$814,0)))</f>
        <v/>
      </c>
      <c r="AR8" s="847" t="str">
        <f>IF($B8="","",INDEX('All CCC'!AR$7:AR$814,MATCH(WatchList!$B8,'All CCC'!$B$7:$B$814,0)))</f>
        <v/>
      </c>
      <c r="AS8" s="847" t="str">
        <f>IF($B8="","",INDEX('All CCC'!AS$7:AS$814,MATCH(WatchList!$B8,'All CCC'!$B$7:$B$814,0)))</f>
        <v/>
      </c>
      <c r="AT8" s="847" t="str">
        <f>IF($B8="","",INDEX('All CCC'!AT$7:AT$814,MATCH(WatchList!$B8,'All CCC'!$B$7:$B$814,0)))</f>
        <v/>
      </c>
      <c r="AU8" s="847" t="str">
        <f>IF($B8="","",INDEX('All CCC'!AU$7:AU$814,MATCH(WatchList!$B8,'All CCC'!$B$7:$B$814,0)))</f>
        <v/>
      </c>
      <c r="AV8" s="847" t="str">
        <f>IF($B8="","",INDEX('All CCC'!AV$7:AV$814,MATCH(WatchList!$B8,'All CCC'!$B$7:$B$814,0)))</f>
        <v/>
      </c>
      <c r="AW8" s="847" t="str">
        <f>IF($B8="","",INDEX('All CCC'!AW$7:AW$814,MATCH(WatchList!$B8,'All CCC'!$B$7:$B$814,0)))</f>
        <v/>
      </c>
      <c r="AX8" s="847" t="str">
        <f>IF($B8="","",INDEX('All CCC'!AX$7:AX$814,MATCH(WatchList!$B8,'All CCC'!$B$7:$B$814,0)))</f>
        <v/>
      </c>
      <c r="AY8" s="847" t="str">
        <f>IF($B8="","",INDEX('All CCC'!AY$7:AY$814,MATCH(WatchList!$B8,'All CCC'!$B$7:$B$814,0)))</f>
        <v/>
      </c>
      <c r="AZ8" s="847" t="str">
        <f>IF($B8="","",INDEX('All CCC'!AZ$7:AZ$814,MATCH(WatchList!$B8,'All CCC'!$B$7:$B$814,0)))</f>
        <v/>
      </c>
      <c r="BA8" s="847" t="str">
        <f>IF($B8="","",INDEX('All CCC'!BA$7:BA$814,MATCH(WatchList!$B8,'All CCC'!$B$7:$B$814,0)))</f>
        <v/>
      </c>
      <c r="BB8" s="847" t="str">
        <f>IF($B8="","",INDEX('All CCC'!BB$7:BB$814,MATCH(WatchList!$B8,'All CCC'!$B$7:$B$814,0)))</f>
        <v/>
      </c>
      <c r="BC8" s="847" t="str">
        <f>IF($B8="","",INDEX('All CCC'!BC$7:BC$814,MATCH(WatchList!$B8,'All CCC'!$B$7:$B$814,0)))</f>
        <v/>
      </c>
      <c r="BD8" s="847" t="str">
        <f>IF($B8="","",INDEX('All CCC'!BD$7:BD$814,MATCH(WatchList!$B8,'All CCC'!$B$7:$B$814,0)))</f>
        <v/>
      </c>
      <c r="BE8" s="847" t="str">
        <f>IF($B8="","",INDEX('All CCC'!BE$7:BE$814,MATCH(WatchList!$B8,'All CCC'!$B$7:$B$814,0)))</f>
        <v/>
      </c>
      <c r="BF8" s="847" t="str">
        <f>IF($B8="","",INDEX('All CCC'!BF$7:BF$814,MATCH(WatchList!$B8,'All CCC'!$B$7:$B$814,0)))</f>
        <v/>
      </c>
      <c r="BG8" s="847" t="str">
        <f>IF($B8="","",INDEX('All CCC'!BG$7:BG$814,MATCH(WatchList!$B8,'All CCC'!$B$7:$B$814,0)))</f>
        <v/>
      </c>
    </row>
    <row r="9" spans="1:59" ht="11.25" customHeight="1" x14ac:dyDescent="0.2">
      <c r="A9" s="548" t="str">
        <f>IF($B9="","",INDEX('All CCC'!A$7:A$814,MATCH(WatchList!$B9,'All CCC'!$B$7:$B$814,0)))</f>
        <v/>
      </c>
      <c r="B9" s="31"/>
      <c r="C9" s="847" t="str">
        <f>IF($B9="","",INDEX('All CCC'!C$7:C$814,MATCH(WatchList!$B9,'All CCC'!$B$7:$B$814,0)))</f>
        <v/>
      </c>
      <c r="D9" s="847" t="str">
        <f>IF($B9="","",INDEX('All CCC'!D$7:D$814,MATCH(WatchList!$B9,'All CCC'!$B$7:$B$814,0)))</f>
        <v/>
      </c>
      <c r="E9" s="847" t="str">
        <f>IF($B9="","",INDEX('All CCC'!E$7:E$814,MATCH(WatchList!$B9,'All CCC'!$B$7:$B$814,0)))</f>
        <v/>
      </c>
      <c r="F9" s="847" t="str">
        <f>IF($B9="","",INDEX('All CCC'!F$7:F$814,MATCH(WatchList!$B9,'All CCC'!$B$7:$B$814,0)))</f>
        <v/>
      </c>
      <c r="G9" s="847" t="str">
        <f>IF($B9="","",INDEX('All CCC'!G$7:G$814,MATCH(WatchList!$B9,'All CCC'!$B$7:$B$814,0)))</f>
        <v/>
      </c>
      <c r="H9" s="847" t="str">
        <f>IF($B9="","",INDEX('All CCC'!H$7:H$814,MATCH(WatchList!$B9,'All CCC'!$B$7:$B$814,0)))</f>
        <v/>
      </c>
      <c r="I9" s="847" t="str">
        <f>IF($B9="","",INDEX('All CCC'!I$7:I$814,MATCH(WatchList!$B9,'All CCC'!$B$7:$B$814,0)))</f>
        <v/>
      </c>
      <c r="J9" s="847" t="str">
        <f>IF($B9="","",INDEX('All CCC'!J$7:J$814,MATCH(WatchList!$B9,'All CCC'!$B$7:$B$814,0)))</f>
        <v/>
      </c>
      <c r="K9" s="847" t="str">
        <f>IF($B9="","",INDEX('All CCC'!K$7:K$814,MATCH(WatchList!$B9,'All CCC'!$B$7:$B$814,0)))</f>
        <v/>
      </c>
      <c r="L9" s="847" t="str">
        <f>IF($B9="","",INDEX('All CCC'!L$7:L$814,MATCH(WatchList!$B9,'All CCC'!$B$7:$B$814,0)))</f>
        <v/>
      </c>
      <c r="M9" s="847" t="str">
        <f>IF($B9="","",INDEX('All CCC'!M$7:M$814,MATCH(WatchList!$B9,'All CCC'!$B$7:$B$814,0)))</f>
        <v/>
      </c>
      <c r="N9" s="847" t="str">
        <f>IF($B9="","",INDEX('All CCC'!N$7:N$814,MATCH(WatchList!$B9,'All CCC'!$B$7:$B$814,0)))</f>
        <v/>
      </c>
      <c r="O9" s="847" t="str">
        <f>IF($B9="","",INDEX('All CCC'!O$7:O$814,MATCH(WatchList!$B9,'All CCC'!$B$7:$B$814,0)))</f>
        <v/>
      </c>
      <c r="P9" s="848" t="str">
        <f>IF($B9="","",INDEX('All CCC'!P$7:P$814,MATCH(WatchList!$B9,'All CCC'!$B$7:$B$814,0)))</f>
        <v/>
      </c>
      <c r="Q9" s="848" t="str">
        <f>IF($B9="","",INDEX('All CCC'!Q$7:Q$814,MATCH(WatchList!$B9,'All CCC'!$B$7:$B$814,0)))</f>
        <v/>
      </c>
      <c r="R9" s="847" t="str">
        <f>IF($B9="","",INDEX('All CCC'!R$7:R$814,MATCH(WatchList!$B9,'All CCC'!$B$7:$B$814,0)))</f>
        <v/>
      </c>
      <c r="S9" s="847" t="str">
        <f>IF($B9="","",INDEX('All CCC'!S$7:S$814,MATCH(WatchList!$B9,'All CCC'!$B$7:$B$814,0)))</f>
        <v/>
      </c>
      <c r="T9" s="847" t="str">
        <f>IF($B9="","",INDEX('All CCC'!T$7:T$814,MATCH(WatchList!$B9,'All CCC'!$B$7:$B$814,0)))</f>
        <v/>
      </c>
      <c r="U9" s="847" t="str">
        <f>IF($B9="","",INDEX('All CCC'!U$7:U$814,MATCH(WatchList!$B9,'All CCC'!$B$7:$B$814,0)))</f>
        <v/>
      </c>
      <c r="V9" s="847" t="str">
        <f>IF($B9="","",INDEX('All CCC'!V$7:V$814,MATCH(WatchList!$B9,'All CCC'!$B$7:$B$814,0)))</f>
        <v/>
      </c>
      <c r="W9" s="847" t="str">
        <f>IF($B9="","",INDEX('All CCC'!W$7:W$814,MATCH(WatchList!$B9,'All CCC'!$B$7:$B$814,0)))</f>
        <v/>
      </c>
      <c r="X9" s="847" t="str">
        <f>IF($B9="","",INDEX('All CCC'!X$7:X$814,MATCH(WatchList!$B9,'All CCC'!$B$7:$B$814,0)))</f>
        <v/>
      </c>
      <c r="Y9" s="847" t="str">
        <f>IF($B9="","",INDEX('All CCC'!Y$7:Y$814,MATCH(WatchList!$B9,'All CCC'!$B$7:$B$814,0)))</f>
        <v/>
      </c>
      <c r="Z9" s="847" t="str">
        <f>IF($B9="","",INDEX('All CCC'!Z$7:Z$814,MATCH(WatchList!$B9,'All CCC'!$B$7:$B$814,0)))</f>
        <v/>
      </c>
      <c r="AA9" s="847" t="str">
        <f>IF($B9="","",INDEX('All CCC'!AA$7:AA$814,MATCH(WatchList!$B9,'All CCC'!$B$7:$B$814,0)))</f>
        <v/>
      </c>
      <c r="AB9" s="847" t="str">
        <f>IF($B9="","",INDEX('All CCC'!AB$7:AB$814,MATCH(WatchList!$B9,'All CCC'!$B$7:$B$814,0)))</f>
        <v/>
      </c>
      <c r="AC9" s="847" t="str">
        <f>IF($B9="","",INDEX('All CCC'!AC$7:AC$814,MATCH(WatchList!$B9,'All CCC'!$B$7:$B$814,0)))</f>
        <v/>
      </c>
      <c r="AD9" s="847" t="str">
        <f>IF($B9="","",INDEX('All CCC'!AD$7:AD$814,MATCH(WatchList!$B9,'All CCC'!$B$7:$B$814,0)))</f>
        <v/>
      </c>
      <c r="AE9" s="847" t="str">
        <f>IF($B9="","",INDEX('All CCC'!AE$7:AE$814,MATCH(WatchList!$B9,'All CCC'!$B$7:$B$814,0)))</f>
        <v/>
      </c>
      <c r="AF9" s="847" t="str">
        <f>IF($B9="","",INDEX('All CCC'!AF$7:AF$814,MATCH(WatchList!$B9,'All CCC'!$B$7:$B$814,0)))</f>
        <v/>
      </c>
      <c r="AG9" s="847" t="str">
        <f>IF($B9="","",INDEX('All CCC'!AG$7:AG$814,MATCH(WatchList!$B9,'All CCC'!$B$7:$B$814,0)))</f>
        <v/>
      </c>
      <c r="AH9" s="847" t="str">
        <f>IF($B9="","",INDEX('All CCC'!AH$7:AH$814,MATCH(WatchList!$B9,'All CCC'!$B$7:$B$814,0)))</f>
        <v/>
      </c>
      <c r="AI9" s="847" t="str">
        <f>IF($B9="","",INDEX('All CCC'!AI$7:AI$814,MATCH(WatchList!$B9,'All CCC'!$B$7:$B$814,0)))</f>
        <v/>
      </c>
      <c r="AJ9" s="847" t="str">
        <f>IF($B9="","",INDEX('All CCC'!AJ$7:AJ$814,MATCH(WatchList!$B9,'All CCC'!$B$7:$B$814,0)))</f>
        <v/>
      </c>
      <c r="AK9" s="847" t="str">
        <f>IF($B9="","",INDEX('All CCC'!AK$7:AK$814,MATCH(WatchList!$B9,'All CCC'!$B$7:$B$814,0)))</f>
        <v/>
      </c>
      <c r="AL9" s="847" t="str">
        <f>IF($B9="","",INDEX('All CCC'!AL$7:AL$814,MATCH(WatchList!$B9,'All CCC'!$B$7:$B$814,0)))</f>
        <v/>
      </c>
      <c r="AM9" s="847" t="str">
        <f>IF($B9="","",INDEX('All CCC'!AM$7:AM$814,MATCH(WatchList!$B9,'All CCC'!$B$7:$B$814,0)))</f>
        <v/>
      </c>
      <c r="AN9" s="847" t="str">
        <f>IF($B9="","",INDEX('All CCC'!AN$7:AN$814,MATCH(WatchList!$B9,'All CCC'!$B$7:$B$814,0)))</f>
        <v/>
      </c>
      <c r="AO9" s="847" t="str">
        <f>IF($B9="","",INDEX('All CCC'!AO$7:AO$814,MATCH(WatchList!$B9,'All CCC'!$B$7:$B$814,0)))</f>
        <v/>
      </c>
      <c r="AP9" s="847" t="str">
        <f>IF($B9="","",INDEX('All CCC'!AP$7:AP$814,MATCH(WatchList!$B9,'All CCC'!$B$7:$B$814,0)))</f>
        <v/>
      </c>
      <c r="AQ9" s="847" t="str">
        <f>IF($B9="","",INDEX('All CCC'!AQ$7:AQ$814,MATCH(WatchList!$B9,'All CCC'!$B$7:$B$814,0)))</f>
        <v/>
      </c>
      <c r="AR9" s="847" t="str">
        <f>IF($B9="","",INDEX('All CCC'!AR$7:AR$814,MATCH(WatchList!$B9,'All CCC'!$B$7:$B$814,0)))</f>
        <v/>
      </c>
      <c r="AS9" s="847" t="str">
        <f>IF($B9="","",INDEX('All CCC'!AS$7:AS$814,MATCH(WatchList!$B9,'All CCC'!$B$7:$B$814,0)))</f>
        <v/>
      </c>
      <c r="AT9" s="847" t="str">
        <f>IF($B9="","",INDEX('All CCC'!AT$7:AT$814,MATCH(WatchList!$B9,'All CCC'!$B$7:$B$814,0)))</f>
        <v/>
      </c>
      <c r="AU9" s="847" t="str">
        <f>IF($B9="","",INDEX('All CCC'!AU$7:AU$814,MATCH(WatchList!$B9,'All CCC'!$B$7:$B$814,0)))</f>
        <v/>
      </c>
      <c r="AV9" s="847" t="str">
        <f>IF($B9="","",INDEX('All CCC'!AV$7:AV$814,MATCH(WatchList!$B9,'All CCC'!$B$7:$B$814,0)))</f>
        <v/>
      </c>
      <c r="AW9" s="847" t="str">
        <f>IF($B9="","",INDEX('All CCC'!AW$7:AW$814,MATCH(WatchList!$B9,'All CCC'!$B$7:$B$814,0)))</f>
        <v/>
      </c>
      <c r="AX9" s="847" t="str">
        <f>IF($B9="","",INDEX('All CCC'!AX$7:AX$814,MATCH(WatchList!$B9,'All CCC'!$B$7:$B$814,0)))</f>
        <v/>
      </c>
      <c r="AY9" s="847" t="str">
        <f>IF($B9="","",INDEX('All CCC'!AY$7:AY$814,MATCH(WatchList!$B9,'All CCC'!$B$7:$B$814,0)))</f>
        <v/>
      </c>
      <c r="AZ9" s="847" t="str">
        <f>IF($B9="","",INDEX('All CCC'!AZ$7:AZ$814,MATCH(WatchList!$B9,'All CCC'!$B$7:$B$814,0)))</f>
        <v/>
      </c>
      <c r="BA9" s="847" t="str">
        <f>IF($B9="","",INDEX('All CCC'!BA$7:BA$814,MATCH(WatchList!$B9,'All CCC'!$B$7:$B$814,0)))</f>
        <v/>
      </c>
      <c r="BB9" s="847" t="str">
        <f>IF($B9="","",INDEX('All CCC'!BB$7:BB$814,MATCH(WatchList!$B9,'All CCC'!$B$7:$B$814,0)))</f>
        <v/>
      </c>
      <c r="BC9" s="847" t="str">
        <f>IF($B9="","",INDEX('All CCC'!BC$7:BC$814,MATCH(WatchList!$B9,'All CCC'!$B$7:$B$814,0)))</f>
        <v/>
      </c>
      <c r="BD9" s="847" t="str">
        <f>IF($B9="","",INDEX('All CCC'!BD$7:BD$814,MATCH(WatchList!$B9,'All CCC'!$B$7:$B$814,0)))</f>
        <v/>
      </c>
      <c r="BE9" s="847" t="str">
        <f>IF($B9="","",INDEX('All CCC'!BE$7:BE$814,MATCH(WatchList!$B9,'All CCC'!$B$7:$B$814,0)))</f>
        <v/>
      </c>
      <c r="BF9" s="847" t="str">
        <f>IF($B9="","",INDEX('All CCC'!BF$7:BF$814,MATCH(WatchList!$B9,'All CCC'!$B$7:$B$814,0)))</f>
        <v/>
      </c>
      <c r="BG9" s="847" t="str">
        <f>IF($B9="","",INDEX('All CCC'!BG$7:BG$814,MATCH(WatchList!$B9,'All CCC'!$B$7:$B$814,0)))</f>
        <v/>
      </c>
    </row>
    <row r="10" spans="1:59" ht="11.25" customHeight="1" x14ac:dyDescent="0.2">
      <c r="A10" s="548" t="str">
        <f>IF($B10="","",INDEX('All CCC'!A$7:A$814,MATCH(WatchList!$B10,'All CCC'!$B$7:$B$814,0)))</f>
        <v/>
      </c>
      <c r="B10" s="31"/>
      <c r="C10" s="847" t="str">
        <f>IF($B10="","",INDEX('All CCC'!C$7:C$814,MATCH(WatchList!$B10,'All CCC'!$B$7:$B$814,0)))</f>
        <v/>
      </c>
      <c r="D10" s="847" t="str">
        <f>IF($B10="","",INDEX('All CCC'!D$7:D$814,MATCH(WatchList!$B10,'All CCC'!$B$7:$B$814,0)))</f>
        <v/>
      </c>
      <c r="E10" s="847" t="str">
        <f>IF($B10="","",INDEX('All CCC'!E$7:E$814,MATCH(WatchList!$B10,'All CCC'!$B$7:$B$814,0)))</f>
        <v/>
      </c>
      <c r="F10" s="847" t="str">
        <f>IF($B10="","",INDEX('All CCC'!F$7:F$814,MATCH(WatchList!$B10,'All CCC'!$B$7:$B$814,0)))</f>
        <v/>
      </c>
      <c r="G10" s="847" t="str">
        <f>IF($B10="","",INDEX('All CCC'!G$7:G$814,MATCH(WatchList!$B10,'All CCC'!$B$7:$B$814,0)))</f>
        <v/>
      </c>
      <c r="H10" s="847" t="str">
        <f>IF($B10="","",INDEX('All CCC'!H$7:H$814,MATCH(WatchList!$B10,'All CCC'!$B$7:$B$814,0)))</f>
        <v/>
      </c>
      <c r="I10" s="847" t="str">
        <f>IF($B10="","",INDEX('All CCC'!I$7:I$814,MATCH(WatchList!$B10,'All CCC'!$B$7:$B$814,0)))</f>
        <v/>
      </c>
      <c r="J10" s="847" t="str">
        <f>IF($B10="","",INDEX('All CCC'!J$7:J$814,MATCH(WatchList!$B10,'All CCC'!$B$7:$B$814,0)))</f>
        <v/>
      </c>
      <c r="K10" s="847" t="str">
        <f>IF($B10="","",INDEX('All CCC'!K$7:K$814,MATCH(WatchList!$B10,'All CCC'!$B$7:$B$814,0)))</f>
        <v/>
      </c>
      <c r="L10" s="847" t="str">
        <f>IF($B10="","",INDEX('All CCC'!L$7:L$814,MATCH(WatchList!$B10,'All CCC'!$B$7:$B$814,0)))</f>
        <v/>
      </c>
      <c r="M10" s="847" t="str">
        <f>IF($B10="","",INDEX('All CCC'!M$7:M$814,MATCH(WatchList!$B10,'All CCC'!$B$7:$B$814,0)))</f>
        <v/>
      </c>
      <c r="N10" s="847" t="str">
        <f>IF($B10="","",INDEX('All CCC'!N$7:N$814,MATCH(WatchList!$B10,'All CCC'!$B$7:$B$814,0)))</f>
        <v/>
      </c>
      <c r="O10" s="847" t="str">
        <f>IF($B10="","",INDEX('All CCC'!O$7:O$814,MATCH(WatchList!$B10,'All CCC'!$B$7:$B$814,0)))</f>
        <v/>
      </c>
      <c r="P10" s="848" t="str">
        <f>IF($B10="","",INDEX('All CCC'!P$7:P$814,MATCH(WatchList!$B10,'All CCC'!$B$7:$B$814,0)))</f>
        <v/>
      </c>
      <c r="Q10" s="848" t="str">
        <f>IF($B10="","",INDEX('All CCC'!Q$7:Q$814,MATCH(WatchList!$B10,'All CCC'!$B$7:$B$814,0)))</f>
        <v/>
      </c>
      <c r="R10" s="847" t="str">
        <f>IF($B10="","",INDEX('All CCC'!R$7:R$814,MATCH(WatchList!$B10,'All CCC'!$B$7:$B$814,0)))</f>
        <v/>
      </c>
      <c r="S10" s="847" t="str">
        <f>IF($B10="","",INDEX('All CCC'!S$7:S$814,MATCH(WatchList!$B10,'All CCC'!$B$7:$B$814,0)))</f>
        <v/>
      </c>
      <c r="T10" s="847" t="str">
        <f>IF($B10="","",INDEX('All CCC'!T$7:T$814,MATCH(WatchList!$B10,'All CCC'!$B$7:$B$814,0)))</f>
        <v/>
      </c>
      <c r="U10" s="847" t="str">
        <f>IF($B10="","",INDEX('All CCC'!U$7:U$814,MATCH(WatchList!$B10,'All CCC'!$B$7:$B$814,0)))</f>
        <v/>
      </c>
      <c r="V10" s="847" t="str">
        <f>IF($B10="","",INDEX('All CCC'!V$7:V$814,MATCH(WatchList!$B10,'All CCC'!$B$7:$B$814,0)))</f>
        <v/>
      </c>
      <c r="W10" s="847" t="str">
        <f>IF($B10="","",INDEX('All CCC'!W$7:W$814,MATCH(WatchList!$B10,'All CCC'!$B$7:$B$814,0)))</f>
        <v/>
      </c>
      <c r="X10" s="847" t="str">
        <f>IF($B10="","",INDEX('All CCC'!X$7:X$814,MATCH(WatchList!$B10,'All CCC'!$B$7:$B$814,0)))</f>
        <v/>
      </c>
      <c r="Y10" s="847" t="str">
        <f>IF($B10="","",INDEX('All CCC'!Y$7:Y$814,MATCH(WatchList!$B10,'All CCC'!$B$7:$B$814,0)))</f>
        <v/>
      </c>
      <c r="Z10" s="847" t="str">
        <f>IF($B10="","",INDEX('All CCC'!Z$7:Z$814,MATCH(WatchList!$B10,'All CCC'!$B$7:$B$814,0)))</f>
        <v/>
      </c>
      <c r="AA10" s="847" t="str">
        <f>IF($B10="","",INDEX('All CCC'!AA$7:AA$814,MATCH(WatchList!$B10,'All CCC'!$B$7:$B$814,0)))</f>
        <v/>
      </c>
      <c r="AB10" s="847" t="str">
        <f>IF($B10="","",INDEX('All CCC'!AB$7:AB$814,MATCH(WatchList!$B10,'All CCC'!$B$7:$B$814,0)))</f>
        <v/>
      </c>
      <c r="AC10" s="847" t="str">
        <f>IF($B10="","",INDEX('All CCC'!AC$7:AC$814,MATCH(WatchList!$B10,'All CCC'!$B$7:$B$814,0)))</f>
        <v/>
      </c>
      <c r="AD10" s="847" t="str">
        <f>IF($B10="","",INDEX('All CCC'!AD$7:AD$814,MATCH(WatchList!$B10,'All CCC'!$B$7:$B$814,0)))</f>
        <v/>
      </c>
      <c r="AE10" s="847" t="str">
        <f>IF($B10="","",INDEX('All CCC'!AE$7:AE$814,MATCH(WatchList!$B10,'All CCC'!$B$7:$B$814,0)))</f>
        <v/>
      </c>
      <c r="AF10" s="847" t="str">
        <f>IF($B10="","",INDEX('All CCC'!AF$7:AF$814,MATCH(WatchList!$B10,'All CCC'!$B$7:$B$814,0)))</f>
        <v/>
      </c>
      <c r="AG10" s="847" t="str">
        <f>IF($B10="","",INDEX('All CCC'!AG$7:AG$814,MATCH(WatchList!$B10,'All CCC'!$B$7:$B$814,0)))</f>
        <v/>
      </c>
      <c r="AH10" s="847" t="str">
        <f>IF($B10="","",INDEX('All CCC'!AH$7:AH$814,MATCH(WatchList!$B10,'All CCC'!$B$7:$B$814,0)))</f>
        <v/>
      </c>
      <c r="AI10" s="847" t="str">
        <f>IF($B10="","",INDEX('All CCC'!AI$7:AI$814,MATCH(WatchList!$B10,'All CCC'!$B$7:$B$814,0)))</f>
        <v/>
      </c>
      <c r="AJ10" s="847" t="str">
        <f>IF($B10="","",INDEX('All CCC'!AJ$7:AJ$814,MATCH(WatchList!$B10,'All CCC'!$B$7:$B$814,0)))</f>
        <v/>
      </c>
      <c r="AK10" s="847" t="str">
        <f>IF($B10="","",INDEX('All CCC'!AK$7:AK$814,MATCH(WatchList!$B10,'All CCC'!$B$7:$B$814,0)))</f>
        <v/>
      </c>
      <c r="AL10" s="847" t="str">
        <f>IF($B10="","",INDEX('All CCC'!AL$7:AL$814,MATCH(WatchList!$B10,'All CCC'!$B$7:$B$814,0)))</f>
        <v/>
      </c>
      <c r="AM10" s="847" t="str">
        <f>IF($B10="","",INDEX('All CCC'!AM$7:AM$814,MATCH(WatchList!$B10,'All CCC'!$B$7:$B$814,0)))</f>
        <v/>
      </c>
      <c r="AN10" s="847" t="str">
        <f>IF($B10="","",INDEX('All CCC'!AN$7:AN$814,MATCH(WatchList!$B10,'All CCC'!$B$7:$B$814,0)))</f>
        <v/>
      </c>
      <c r="AO10" s="847" t="str">
        <f>IF($B10="","",INDEX('All CCC'!AO$7:AO$814,MATCH(WatchList!$B10,'All CCC'!$B$7:$B$814,0)))</f>
        <v/>
      </c>
      <c r="AP10" s="847" t="str">
        <f>IF($B10="","",INDEX('All CCC'!AP$7:AP$814,MATCH(WatchList!$B10,'All CCC'!$B$7:$B$814,0)))</f>
        <v/>
      </c>
      <c r="AQ10" s="847" t="str">
        <f>IF($B10="","",INDEX('All CCC'!AQ$7:AQ$814,MATCH(WatchList!$B10,'All CCC'!$B$7:$B$814,0)))</f>
        <v/>
      </c>
      <c r="AR10" s="847" t="str">
        <f>IF($B10="","",INDEX('All CCC'!AR$7:AR$814,MATCH(WatchList!$B10,'All CCC'!$B$7:$B$814,0)))</f>
        <v/>
      </c>
      <c r="AS10" s="847" t="str">
        <f>IF($B10="","",INDEX('All CCC'!AS$7:AS$814,MATCH(WatchList!$B10,'All CCC'!$B$7:$B$814,0)))</f>
        <v/>
      </c>
      <c r="AT10" s="847" t="str">
        <f>IF($B10="","",INDEX('All CCC'!AT$7:AT$814,MATCH(WatchList!$B10,'All CCC'!$B$7:$B$814,0)))</f>
        <v/>
      </c>
      <c r="AU10" s="847" t="str">
        <f>IF($B10="","",INDEX('All CCC'!AU$7:AU$814,MATCH(WatchList!$B10,'All CCC'!$B$7:$B$814,0)))</f>
        <v/>
      </c>
      <c r="AV10" s="847" t="str">
        <f>IF($B10="","",INDEX('All CCC'!AV$7:AV$814,MATCH(WatchList!$B10,'All CCC'!$B$7:$B$814,0)))</f>
        <v/>
      </c>
      <c r="AW10" s="847" t="str">
        <f>IF($B10="","",INDEX('All CCC'!AW$7:AW$814,MATCH(WatchList!$B10,'All CCC'!$B$7:$B$814,0)))</f>
        <v/>
      </c>
      <c r="AX10" s="847" t="str">
        <f>IF($B10="","",INDEX('All CCC'!AX$7:AX$814,MATCH(WatchList!$B10,'All CCC'!$B$7:$B$814,0)))</f>
        <v/>
      </c>
      <c r="AY10" s="847" t="str">
        <f>IF($B10="","",INDEX('All CCC'!AY$7:AY$814,MATCH(WatchList!$B10,'All CCC'!$B$7:$B$814,0)))</f>
        <v/>
      </c>
      <c r="AZ10" s="847" t="str">
        <f>IF($B10="","",INDEX('All CCC'!AZ$7:AZ$814,MATCH(WatchList!$B10,'All CCC'!$B$7:$B$814,0)))</f>
        <v/>
      </c>
      <c r="BA10" s="847" t="str">
        <f>IF($B10="","",INDEX('All CCC'!BA$7:BA$814,MATCH(WatchList!$B10,'All CCC'!$B$7:$B$814,0)))</f>
        <v/>
      </c>
      <c r="BB10" s="847" t="str">
        <f>IF($B10="","",INDEX('All CCC'!BB$7:BB$814,MATCH(WatchList!$B10,'All CCC'!$B$7:$B$814,0)))</f>
        <v/>
      </c>
      <c r="BC10" s="847" t="str">
        <f>IF($B10="","",INDEX('All CCC'!BC$7:BC$814,MATCH(WatchList!$B10,'All CCC'!$B$7:$B$814,0)))</f>
        <v/>
      </c>
      <c r="BD10" s="847" t="str">
        <f>IF($B10="","",INDEX('All CCC'!BD$7:BD$814,MATCH(WatchList!$B10,'All CCC'!$B$7:$B$814,0)))</f>
        <v/>
      </c>
      <c r="BE10" s="847" t="str">
        <f>IF($B10="","",INDEX('All CCC'!BE$7:BE$814,MATCH(WatchList!$B10,'All CCC'!$B$7:$B$814,0)))</f>
        <v/>
      </c>
      <c r="BF10" s="847" t="str">
        <f>IF($B10="","",INDEX('All CCC'!BF$7:BF$814,MATCH(WatchList!$B10,'All CCC'!$B$7:$B$814,0)))</f>
        <v/>
      </c>
      <c r="BG10" s="847" t="str">
        <f>IF($B10="","",INDEX('All CCC'!BG$7:BG$814,MATCH(WatchList!$B10,'All CCC'!$B$7:$B$814,0)))</f>
        <v/>
      </c>
    </row>
    <row r="11" spans="1:59" ht="11.25" customHeight="1" x14ac:dyDescent="0.2">
      <c r="A11" s="548" t="str">
        <f>IF($B11="","",INDEX('All CCC'!A$7:A$814,MATCH(WatchList!$B11,'All CCC'!$B$7:$B$814,0)))</f>
        <v/>
      </c>
      <c r="B11" s="31"/>
      <c r="C11" s="847" t="str">
        <f>IF($B11="","",INDEX('All CCC'!C$7:C$814,MATCH(WatchList!$B11,'All CCC'!$B$7:$B$814,0)))</f>
        <v/>
      </c>
      <c r="D11" s="847" t="str">
        <f>IF($B11="","",INDEX('All CCC'!D$7:D$814,MATCH(WatchList!$B11,'All CCC'!$B$7:$B$814,0)))</f>
        <v/>
      </c>
      <c r="E11" s="847" t="str">
        <f>IF($B11="","",INDEX('All CCC'!E$7:E$814,MATCH(WatchList!$B11,'All CCC'!$B$7:$B$814,0)))</f>
        <v/>
      </c>
      <c r="F11" s="847" t="str">
        <f>IF($B11="","",INDEX('All CCC'!F$7:F$814,MATCH(WatchList!$B11,'All CCC'!$B$7:$B$814,0)))</f>
        <v/>
      </c>
      <c r="G11" s="847" t="str">
        <f>IF($B11="","",INDEX('All CCC'!G$7:G$814,MATCH(WatchList!$B11,'All CCC'!$B$7:$B$814,0)))</f>
        <v/>
      </c>
      <c r="H11" s="847" t="str">
        <f>IF($B11="","",INDEX('All CCC'!H$7:H$814,MATCH(WatchList!$B11,'All CCC'!$B$7:$B$814,0)))</f>
        <v/>
      </c>
      <c r="I11" s="847" t="str">
        <f>IF($B11="","",INDEX('All CCC'!I$7:I$814,MATCH(WatchList!$B11,'All CCC'!$B$7:$B$814,0)))</f>
        <v/>
      </c>
      <c r="J11" s="847" t="str">
        <f>IF($B11="","",INDEX('All CCC'!J$7:J$814,MATCH(WatchList!$B11,'All CCC'!$B$7:$B$814,0)))</f>
        <v/>
      </c>
      <c r="K11" s="847" t="str">
        <f>IF($B11="","",INDEX('All CCC'!K$7:K$814,MATCH(WatchList!$B11,'All CCC'!$B$7:$B$814,0)))</f>
        <v/>
      </c>
      <c r="L11" s="847" t="str">
        <f>IF($B11="","",INDEX('All CCC'!L$7:L$814,MATCH(WatchList!$B11,'All CCC'!$B$7:$B$814,0)))</f>
        <v/>
      </c>
      <c r="M11" s="847" t="str">
        <f>IF($B11="","",INDEX('All CCC'!M$7:M$814,MATCH(WatchList!$B11,'All CCC'!$B$7:$B$814,0)))</f>
        <v/>
      </c>
      <c r="N11" s="847" t="str">
        <f>IF($B11="","",INDEX('All CCC'!N$7:N$814,MATCH(WatchList!$B11,'All CCC'!$B$7:$B$814,0)))</f>
        <v/>
      </c>
      <c r="O11" s="847" t="str">
        <f>IF($B11="","",INDEX('All CCC'!O$7:O$814,MATCH(WatchList!$B11,'All CCC'!$B$7:$B$814,0)))</f>
        <v/>
      </c>
      <c r="P11" s="848" t="str">
        <f>IF($B11="","",INDEX('All CCC'!P$7:P$814,MATCH(WatchList!$B11,'All CCC'!$B$7:$B$814,0)))</f>
        <v/>
      </c>
      <c r="Q11" s="848" t="str">
        <f>IF($B11="","",INDEX('All CCC'!Q$7:Q$814,MATCH(WatchList!$B11,'All CCC'!$B$7:$B$814,0)))</f>
        <v/>
      </c>
      <c r="R11" s="847" t="str">
        <f>IF($B11="","",INDEX('All CCC'!R$7:R$814,MATCH(WatchList!$B11,'All CCC'!$B$7:$B$814,0)))</f>
        <v/>
      </c>
      <c r="S11" s="847" t="str">
        <f>IF($B11="","",INDEX('All CCC'!S$7:S$814,MATCH(WatchList!$B11,'All CCC'!$B$7:$B$814,0)))</f>
        <v/>
      </c>
      <c r="T11" s="847" t="str">
        <f>IF($B11="","",INDEX('All CCC'!T$7:T$814,MATCH(WatchList!$B11,'All CCC'!$B$7:$B$814,0)))</f>
        <v/>
      </c>
      <c r="U11" s="847" t="str">
        <f>IF($B11="","",INDEX('All CCC'!U$7:U$814,MATCH(WatchList!$B11,'All CCC'!$B$7:$B$814,0)))</f>
        <v/>
      </c>
      <c r="V11" s="847" t="str">
        <f>IF($B11="","",INDEX('All CCC'!V$7:V$814,MATCH(WatchList!$B11,'All CCC'!$B$7:$B$814,0)))</f>
        <v/>
      </c>
      <c r="W11" s="847" t="str">
        <f>IF($B11="","",INDEX('All CCC'!W$7:W$814,MATCH(WatchList!$B11,'All CCC'!$B$7:$B$814,0)))</f>
        <v/>
      </c>
      <c r="X11" s="847" t="str">
        <f>IF($B11="","",INDEX('All CCC'!X$7:X$814,MATCH(WatchList!$B11,'All CCC'!$B$7:$B$814,0)))</f>
        <v/>
      </c>
      <c r="Y11" s="847" t="str">
        <f>IF($B11="","",INDEX('All CCC'!Y$7:Y$814,MATCH(WatchList!$B11,'All CCC'!$B$7:$B$814,0)))</f>
        <v/>
      </c>
      <c r="Z11" s="847" t="str">
        <f>IF($B11="","",INDEX('All CCC'!Z$7:Z$814,MATCH(WatchList!$B11,'All CCC'!$B$7:$B$814,0)))</f>
        <v/>
      </c>
      <c r="AA11" s="847" t="str">
        <f>IF($B11="","",INDEX('All CCC'!AA$7:AA$814,MATCH(WatchList!$B11,'All CCC'!$B$7:$B$814,0)))</f>
        <v/>
      </c>
      <c r="AB11" s="847" t="str">
        <f>IF($B11="","",INDEX('All CCC'!AB$7:AB$814,MATCH(WatchList!$B11,'All CCC'!$B$7:$B$814,0)))</f>
        <v/>
      </c>
      <c r="AC11" s="847" t="str">
        <f>IF($B11="","",INDEX('All CCC'!AC$7:AC$814,MATCH(WatchList!$B11,'All CCC'!$B$7:$B$814,0)))</f>
        <v/>
      </c>
      <c r="AD11" s="847" t="str">
        <f>IF($B11="","",INDEX('All CCC'!AD$7:AD$814,MATCH(WatchList!$B11,'All CCC'!$B$7:$B$814,0)))</f>
        <v/>
      </c>
      <c r="AE11" s="847" t="str">
        <f>IF($B11="","",INDEX('All CCC'!AE$7:AE$814,MATCH(WatchList!$B11,'All CCC'!$B$7:$B$814,0)))</f>
        <v/>
      </c>
      <c r="AF11" s="847" t="str">
        <f>IF($B11="","",INDEX('All CCC'!AF$7:AF$814,MATCH(WatchList!$B11,'All CCC'!$B$7:$B$814,0)))</f>
        <v/>
      </c>
      <c r="AG11" s="847" t="str">
        <f>IF($B11="","",INDEX('All CCC'!AG$7:AG$814,MATCH(WatchList!$B11,'All CCC'!$B$7:$B$814,0)))</f>
        <v/>
      </c>
      <c r="AH11" s="847" t="str">
        <f>IF($B11="","",INDEX('All CCC'!AH$7:AH$814,MATCH(WatchList!$B11,'All CCC'!$B$7:$B$814,0)))</f>
        <v/>
      </c>
      <c r="AI11" s="847" t="str">
        <f>IF($B11="","",INDEX('All CCC'!AI$7:AI$814,MATCH(WatchList!$B11,'All CCC'!$B$7:$B$814,0)))</f>
        <v/>
      </c>
      <c r="AJ11" s="847" t="str">
        <f>IF($B11="","",INDEX('All CCC'!AJ$7:AJ$814,MATCH(WatchList!$B11,'All CCC'!$B$7:$B$814,0)))</f>
        <v/>
      </c>
      <c r="AK11" s="847" t="str">
        <f>IF($B11="","",INDEX('All CCC'!AK$7:AK$814,MATCH(WatchList!$B11,'All CCC'!$B$7:$B$814,0)))</f>
        <v/>
      </c>
      <c r="AL11" s="847" t="str">
        <f>IF($B11="","",INDEX('All CCC'!AL$7:AL$814,MATCH(WatchList!$B11,'All CCC'!$B$7:$B$814,0)))</f>
        <v/>
      </c>
      <c r="AM11" s="847" t="str">
        <f>IF($B11="","",INDEX('All CCC'!AM$7:AM$814,MATCH(WatchList!$B11,'All CCC'!$B$7:$B$814,0)))</f>
        <v/>
      </c>
      <c r="AN11" s="847" t="str">
        <f>IF($B11="","",INDEX('All CCC'!AN$7:AN$814,MATCH(WatchList!$B11,'All CCC'!$B$7:$B$814,0)))</f>
        <v/>
      </c>
      <c r="AO11" s="847" t="str">
        <f>IF($B11="","",INDEX('All CCC'!AO$7:AO$814,MATCH(WatchList!$B11,'All CCC'!$B$7:$B$814,0)))</f>
        <v/>
      </c>
      <c r="AP11" s="847" t="str">
        <f>IF($B11="","",INDEX('All CCC'!AP$7:AP$814,MATCH(WatchList!$B11,'All CCC'!$B$7:$B$814,0)))</f>
        <v/>
      </c>
      <c r="AQ11" s="847" t="str">
        <f>IF($B11="","",INDEX('All CCC'!AQ$7:AQ$814,MATCH(WatchList!$B11,'All CCC'!$B$7:$B$814,0)))</f>
        <v/>
      </c>
      <c r="AR11" s="847" t="str">
        <f>IF($B11="","",INDEX('All CCC'!AR$7:AR$814,MATCH(WatchList!$B11,'All CCC'!$B$7:$B$814,0)))</f>
        <v/>
      </c>
      <c r="AS11" s="847" t="str">
        <f>IF($B11="","",INDEX('All CCC'!AS$7:AS$814,MATCH(WatchList!$B11,'All CCC'!$B$7:$B$814,0)))</f>
        <v/>
      </c>
      <c r="AT11" s="847" t="str">
        <f>IF($B11="","",INDEX('All CCC'!AT$7:AT$814,MATCH(WatchList!$B11,'All CCC'!$B$7:$B$814,0)))</f>
        <v/>
      </c>
      <c r="AU11" s="847" t="str">
        <f>IF($B11="","",INDEX('All CCC'!AU$7:AU$814,MATCH(WatchList!$B11,'All CCC'!$B$7:$B$814,0)))</f>
        <v/>
      </c>
      <c r="AV11" s="847" t="str">
        <f>IF($B11="","",INDEX('All CCC'!AV$7:AV$814,MATCH(WatchList!$B11,'All CCC'!$B$7:$B$814,0)))</f>
        <v/>
      </c>
      <c r="AW11" s="847" t="str">
        <f>IF($B11="","",INDEX('All CCC'!AW$7:AW$814,MATCH(WatchList!$B11,'All CCC'!$B$7:$B$814,0)))</f>
        <v/>
      </c>
      <c r="AX11" s="847" t="str">
        <f>IF($B11="","",INDEX('All CCC'!AX$7:AX$814,MATCH(WatchList!$B11,'All CCC'!$B$7:$B$814,0)))</f>
        <v/>
      </c>
      <c r="AY11" s="847" t="str">
        <f>IF($B11="","",INDEX('All CCC'!AY$7:AY$814,MATCH(WatchList!$B11,'All CCC'!$B$7:$B$814,0)))</f>
        <v/>
      </c>
      <c r="AZ11" s="847" t="str">
        <f>IF($B11="","",INDEX('All CCC'!AZ$7:AZ$814,MATCH(WatchList!$B11,'All CCC'!$B$7:$B$814,0)))</f>
        <v/>
      </c>
      <c r="BA11" s="847" t="str">
        <f>IF($B11="","",INDEX('All CCC'!BA$7:BA$814,MATCH(WatchList!$B11,'All CCC'!$B$7:$B$814,0)))</f>
        <v/>
      </c>
      <c r="BB11" s="847" t="str">
        <f>IF($B11="","",INDEX('All CCC'!BB$7:BB$814,MATCH(WatchList!$B11,'All CCC'!$B$7:$B$814,0)))</f>
        <v/>
      </c>
      <c r="BC11" s="847" t="str">
        <f>IF($B11="","",INDEX('All CCC'!BC$7:BC$814,MATCH(WatchList!$B11,'All CCC'!$B$7:$B$814,0)))</f>
        <v/>
      </c>
      <c r="BD11" s="847" t="str">
        <f>IF($B11="","",INDEX('All CCC'!BD$7:BD$814,MATCH(WatchList!$B11,'All CCC'!$B$7:$B$814,0)))</f>
        <v/>
      </c>
      <c r="BE11" s="847" t="str">
        <f>IF($B11="","",INDEX('All CCC'!BE$7:BE$814,MATCH(WatchList!$B11,'All CCC'!$B$7:$B$814,0)))</f>
        <v/>
      </c>
      <c r="BF11" s="847" t="str">
        <f>IF($B11="","",INDEX('All CCC'!BF$7:BF$814,MATCH(WatchList!$B11,'All CCC'!$B$7:$B$814,0)))</f>
        <v/>
      </c>
      <c r="BG11" s="847" t="str">
        <f>IF($B11="","",INDEX('All CCC'!BG$7:BG$814,MATCH(WatchList!$B11,'All CCC'!$B$7:$B$814,0)))</f>
        <v/>
      </c>
    </row>
    <row r="12" spans="1:59" ht="11.25" customHeight="1" x14ac:dyDescent="0.2">
      <c r="A12" s="548" t="str">
        <f>IF($B12="","",INDEX('All CCC'!A$7:A$814,MATCH(WatchList!$B12,'All CCC'!$B$7:$B$814,0)))</f>
        <v/>
      </c>
      <c r="B12" s="31"/>
      <c r="C12" s="847" t="str">
        <f>IF($B12="","",INDEX('All CCC'!C$7:C$814,MATCH(WatchList!$B12,'All CCC'!$B$7:$B$814,0)))</f>
        <v/>
      </c>
      <c r="D12" s="847" t="str">
        <f>IF($B12="","",INDEX('All CCC'!D$7:D$814,MATCH(WatchList!$B12,'All CCC'!$B$7:$B$814,0)))</f>
        <v/>
      </c>
      <c r="E12" s="847" t="str">
        <f>IF($B12="","",INDEX('All CCC'!E$7:E$814,MATCH(WatchList!$B12,'All CCC'!$B$7:$B$814,0)))</f>
        <v/>
      </c>
      <c r="F12" s="847" t="str">
        <f>IF($B12="","",INDEX('All CCC'!F$7:F$814,MATCH(WatchList!$B12,'All CCC'!$B$7:$B$814,0)))</f>
        <v/>
      </c>
      <c r="G12" s="847" t="str">
        <f>IF($B12="","",INDEX('All CCC'!G$7:G$814,MATCH(WatchList!$B12,'All CCC'!$B$7:$B$814,0)))</f>
        <v/>
      </c>
      <c r="H12" s="847" t="str">
        <f>IF($B12="","",INDEX('All CCC'!H$7:H$814,MATCH(WatchList!$B12,'All CCC'!$B$7:$B$814,0)))</f>
        <v/>
      </c>
      <c r="I12" s="847" t="str">
        <f>IF($B12="","",INDEX('All CCC'!I$7:I$814,MATCH(WatchList!$B12,'All CCC'!$B$7:$B$814,0)))</f>
        <v/>
      </c>
      <c r="J12" s="847" t="str">
        <f>IF($B12="","",INDEX('All CCC'!J$7:J$814,MATCH(WatchList!$B12,'All CCC'!$B$7:$B$814,0)))</f>
        <v/>
      </c>
      <c r="K12" s="847" t="str">
        <f>IF($B12="","",INDEX('All CCC'!K$7:K$814,MATCH(WatchList!$B12,'All CCC'!$B$7:$B$814,0)))</f>
        <v/>
      </c>
      <c r="L12" s="847" t="str">
        <f>IF($B12="","",INDEX('All CCC'!L$7:L$814,MATCH(WatchList!$B12,'All CCC'!$B$7:$B$814,0)))</f>
        <v/>
      </c>
      <c r="M12" s="847" t="str">
        <f>IF($B12="","",INDEX('All CCC'!M$7:M$814,MATCH(WatchList!$B12,'All CCC'!$B$7:$B$814,0)))</f>
        <v/>
      </c>
      <c r="N12" s="847" t="str">
        <f>IF($B12="","",INDEX('All CCC'!N$7:N$814,MATCH(WatchList!$B12,'All CCC'!$B$7:$B$814,0)))</f>
        <v/>
      </c>
      <c r="O12" s="847" t="str">
        <f>IF($B12="","",INDEX('All CCC'!O$7:O$814,MATCH(WatchList!$B12,'All CCC'!$B$7:$B$814,0)))</f>
        <v/>
      </c>
      <c r="P12" s="848" t="str">
        <f>IF($B12="","",INDEX('All CCC'!P$7:P$814,MATCH(WatchList!$B12,'All CCC'!$B$7:$B$814,0)))</f>
        <v/>
      </c>
      <c r="Q12" s="848" t="str">
        <f>IF($B12="","",INDEX('All CCC'!Q$7:Q$814,MATCH(WatchList!$B12,'All CCC'!$B$7:$B$814,0)))</f>
        <v/>
      </c>
      <c r="R12" s="847" t="str">
        <f>IF($B12="","",INDEX('All CCC'!R$7:R$814,MATCH(WatchList!$B12,'All CCC'!$B$7:$B$814,0)))</f>
        <v/>
      </c>
      <c r="S12" s="847" t="str">
        <f>IF($B12="","",INDEX('All CCC'!S$7:S$814,MATCH(WatchList!$B12,'All CCC'!$B$7:$B$814,0)))</f>
        <v/>
      </c>
      <c r="T12" s="847" t="str">
        <f>IF($B12="","",INDEX('All CCC'!T$7:T$814,MATCH(WatchList!$B12,'All CCC'!$B$7:$B$814,0)))</f>
        <v/>
      </c>
      <c r="U12" s="847" t="str">
        <f>IF($B12="","",INDEX('All CCC'!U$7:U$814,MATCH(WatchList!$B12,'All CCC'!$B$7:$B$814,0)))</f>
        <v/>
      </c>
      <c r="V12" s="847" t="str">
        <f>IF($B12="","",INDEX('All CCC'!V$7:V$814,MATCH(WatchList!$B12,'All CCC'!$B$7:$B$814,0)))</f>
        <v/>
      </c>
      <c r="W12" s="847" t="str">
        <f>IF($B12="","",INDEX('All CCC'!W$7:W$814,MATCH(WatchList!$B12,'All CCC'!$B$7:$B$814,0)))</f>
        <v/>
      </c>
      <c r="X12" s="847" t="str">
        <f>IF($B12="","",INDEX('All CCC'!X$7:X$814,MATCH(WatchList!$B12,'All CCC'!$B$7:$B$814,0)))</f>
        <v/>
      </c>
      <c r="Y12" s="847" t="str">
        <f>IF($B12="","",INDEX('All CCC'!Y$7:Y$814,MATCH(WatchList!$B12,'All CCC'!$B$7:$B$814,0)))</f>
        <v/>
      </c>
      <c r="Z12" s="847" t="str">
        <f>IF($B12="","",INDEX('All CCC'!Z$7:Z$814,MATCH(WatchList!$B12,'All CCC'!$B$7:$B$814,0)))</f>
        <v/>
      </c>
      <c r="AA12" s="847" t="str">
        <f>IF($B12="","",INDEX('All CCC'!AA$7:AA$814,MATCH(WatchList!$B12,'All CCC'!$B$7:$B$814,0)))</f>
        <v/>
      </c>
      <c r="AB12" s="847" t="str">
        <f>IF($B12="","",INDEX('All CCC'!AB$7:AB$814,MATCH(WatchList!$B12,'All CCC'!$B$7:$B$814,0)))</f>
        <v/>
      </c>
      <c r="AC12" s="847" t="str">
        <f>IF($B12="","",INDEX('All CCC'!AC$7:AC$814,MATCH(WatchList!$B12,'All CCC'!$B$7:$B$814,0)))</f>
        <v/>
      </c>
      <c r="AD12" s="847" t="str">
        <f>IF($B12="","",INDEX('All CCC'!AD$7:AD$814,MATCH(WatchList!$B12,'All CCC'!$B$7:$B$814,0)))</f>
        <v/>
      </c>
      <c r="AE12" s="847" t="str">
        <f>IF($B12="","",INDEX('All CCC'!AE$7:AE$814,MATCH(WatchList!$B12,'All CCC'!$B$7:$B$814,0)))</f>
        <v/>
      </c>
      <c r="AF12" s="847" t="str">
        <f>IF($B12="","",INDEX('All CCC'!AF$7:AF$814,MATCH(WatchList!$B12,'All CCC'!$B$7:$B$814,0)))</f>
        <v/>
      </c>
      <c r="AG12" s="847" t="str">
        <f>IF($B12="","",INDEX('All CCC'!AG$7:AG$814,MATCH(WatchList!$B12,'All CCC'!$B$7:$B$814,0)))</f>
        <v/>
      </c>
      <c r="AH12" s="847" t="str">
        <f>IF($B12="","",INDEX('All CCC'!AH$7:AH$814,MATCH(WatchList!$B12,'All CCC'!$B$7:$B$814,0)))</f>
        <v/>
      </c>
      <c r="AI12" s="847" t="str">
        <f>IF($B12="","",INDEX('All CCC'!AI$7:AI$814,MATCH(WatchList!$B12,'All CCC'!$B$7:$B$814,0)))</f>
        <v/>
      </c>
      <c r="AJ12" s="847" t="str">
        <f>IF($B12="","",INDEX('All CCC'!AJ$7:AJ$814,MATCH(WatchList!$B12,'All CCC'!$B$7:$B$814,0)))</f>
        <v/>
      </c>
      <c r="AK12" s="847" t="str">
        <f>IF($B12="","",INDEX('All CCC'!AK$7:AK$814,MATCH(WatchList!$B12,'All CCC'!$B$7:$B$814,0)))</f>
        <v/>
      </c>
      <c r="AL12" s="847" t="str">
        <f>IF($B12="","",INDEX('All CCC'!AL$7:AL$814,MATCH(WatchList!$B12,'All CCC'!$B$7:$B$814,0)))</f>
        <v/>
      </c>
      <c r="AM12" s="847" t="str">
        <f>IF($B12="","",INDEX('All CCC'!AM$7:AM$814,MATCH(WatchList!$B12,'All CCC'!$B$7:$B$814,0)))</f>
        <v/>
      </c>
      <c r="AN12" s="847" t="str">
        <f>IF($B12="","",INDEX('All CCC'!AN$7:AN$814,MATCH(WatchList!$B12,'All CCC'!$B$7:$B$814,0)))</f>
        <v/>
      </c>
      <c r="AO12" s="847" t="str">
        <f>IF($B12="","",INDEX('All CCC'!AO$7:AO$814,MATCH(WatchList!$B12,'All CCC'!$B$7:$B$814,0)))</f>
        <v/>
      </c>
      <c r="AP12" s="847" t="str">
        <f>IF($B12="","",INDEX('All CCC'!AP$7:AP$814,MATCH(WatchList!$B12,'All CCC'!$B$7:$B$814,0)))</f>
        <v/>
      </c>
      <c r="AQ12" s="847" t="str">
        <f>IF($B12="","",INDEX('All CCC'!AQ$7:AQ$814,MATCH(WatchList!$B12,'All CCC'!$B$7:$B$814,0)))</f>
        <v/>
      </c>
      <c r="AR12" s="847" t="str">
        <f>IF($B12="","",INDEX('All CCC'!AR$7:AR$814,MATCH(WatchList!$B12,'All CCC'!$B$7:$B$814,0)))</f>
        <v/>
      </c>
      <c r="AS12" s="847" t="str">
        <f>IF($B12="","",INDEX('All CCC'!AS$7:AS$814,MATCH(WatchList!$B12,'All CCC'!$B$7:$B$814,0)))</f>
        <v/>
      </c>
      <c r="AT12" s="847" t="str">
        <f>IF($B12="","",INDEX('All CCC'!AT$7:AT$814,MATCH(WatchList!$B12,'All CCC'!$B$7:$B$814,0)))</f>
        <v/>
      </c>
      <c r="AU12" s="847" t="str">
        <f>IF($B12="","",INDEX('All CCC'!AU$7:AU$814,MATCH(WatchList!$B12,'All CCC'!$B$7:$B$814,0)))</f>
        <v/>
      </c>
      <c r="AV12" s="847" t="str">
        <f>IF($B12="","",INDEX('All CCC'!AV$7:AV$814,MATCH(WatchList!$B12,'All CCC'!$B$7:$B$814,0)))</f>
        <v/>
      </c>
      <c r="AW12" s="847" t="str">
        <f>IF($B12="","",INDEX('All CCC'!AW$7:AW$814,MATCH(WatchList!$B12,'All CCC'!$B$7:$B$814,0)))</f>
        <v/>
      </c>
      <c r="AX12" s="847" t="str">
        <f>IF($B12="","",INDEX('All CCC'!AX$7:AX$814,MATCH(WatchList!$B12,'All CCC'!$B$7:$B$814,0)))</f>
        <v/>
      </c>
      <c r="AY12" s="847" t="str">
        <f>IF($B12="","",INDEX('All CCC'!AY$7:AY$814,MATCH(WatchList!$B12,'All CCC'!$B$7:$B$814,0)))</f>
        <v/>
      </c>
      <c r="AZ12" s="847" t="str">
        <f>IF($B12="","",INDEX('All CCC'!AZ$7:AZ$814,MATCH(WatchList!$B12,'All CCC'!$B$7:$B$814,0)))</f>
        <v/>
      </c>
      <c r="BA12" s="847" t="str">
        <f>IF($B12="","",INDEX('All CCC'!BA$7:BA$814,MATCH(WatchList!$B12,'All CCC'!$B$7:$B$814,0)))</f>
        <v/>
      </c>
      <c r="BB12" s="847" t="str">
        <f>IF($B12="","",INDEX('All CCC'!BB$7:BB$814,MATCH(WatchList!$B12,'All CCC'!$B$7:$B$814,0)))</f>
        <v/>
      </c>
      <c r="BC12" s="847" t="str">
        <f>IF($B12="","",INDEX('All CCC'!BC$7:BC$814,MATCH(WatchList!$B12,'All CCC'!$B$7:$B$814,0)))</f>
        <v/>
      </c>
      <c r="BD12" s="847" t="str">
        <f>IF($B12="","",INDEX('All CCC'!BD$7:BD$814,MATCH(WatchList!$B12,'All CCC'!$B$7:$B$814,0)))</f>
        <v/>
      </c>
      <c r="BE12" s="847" t="str">
        <f>IF($B12="","",INDEX('All CCC'!BE$7:BE$814,MATCH(WatchList!$B12,'All CCC'!$B$7:$B$814,0)))</f>
        <v/>
      </c>
      <c r="BF12" s="847" t="str">
        <f>IF($B12="","",INDEX('All CCC'!BF$7:BF$814,MATCH(WatchList!$B12,'All CCC'!$B$7:$B$814,0)))</f>
        <v/>
      </c>
      <c r="BG12" s="847" t="str">
        <f>IF($B12="","",INDEX('All CCC'!BG$7:BG$814,MATCH(WatchList!$B12,'All CCC'!$B$7:$B$814,0)))</f>
        <v/>
      </c>
    </row>
    <row r="13" spans="1:59" ht="11.25" customHeight="1" x14ac:dyDescent="0.2">
      <c r="A13" s="548" t="str">
        <f>IF($B13="","",INDEX('All CCC'!A$7:A$814,MATCH(WatchList!$B13,'All CCC'!$B$7:$B$814,0)))</f>
        <v/>
      </c>
      <c r="B13" s="31"/>
      <c r="C13" s="847" t="str">
        <f>IF($B13="","",INDEX('All CCC'!C$7:C$814,MATCH(WatchList!$B13,'All CCC'!$B$7:$B$814,0)))</f>
        <v/>
      </c>
      <c r="D13" s="847" t="str">
        <f>IF($B13="","",INDEX('All CCC'!D$7:D$814,MATCH(WatchList!$B13,'All CCC'!$B$7:$B$814,0)))</f>
        <v/>
      </c>
      <c r="E13" s="847" t="str">
        <f>IF($B13="","",INDEX('All CCC'!E$7:E$814,MATCH(WatchList!$B13,'All CCC'!$B$7:$B$814,0)))</f>
        <v/>
      </c>
      <c r="F13" s="847" t="str">
        <f>IF($B13="","",INDEX('All CCC'!F$7:F$814,MATCH(WatchList!$B13,'All CCC'!$B$7:$B$814,0)))</f>
        <v/>
      </c>
      <c r="G13" s="847" t="str">
        <f>IF($B13="","",INDEX('All CCC'!G$7:G$814,MATCH(WatchList!$B13,'All CCC'!$B$7:$B$814,0)))</f>
        <v/>
      </c>
      <c r="H13" s="847" t="str">
        <f>IF($B13="","",INDEX('All CCC'!H$7:H$814,MATCH(WatchList!$B13,'All CCC'!$B$7:$B$814,0)))</f>
        <v/>
      </c>
      <c r="I13" s="847" t="str">
        <f>IF($B13="","",INDEX('All CCC'!I$7:I$814,MATCH(WatchList!$B13,'All CCC'!$B$7:$B$814,0)))</f>
        <v/>
      </c>
      <c r="J13" s="847" t="str">
        <f>IF($B13="","",INDEX('All CCC'!J$7:J$814,MATCH(WatchList!$B13,'All CCC'!$B$7:$B$814,0)))</f>
        <v/>
      </c>
      <c r="K13" s="847" t="str">
        <f>IF($B13="","",INDEX('All CCC'!K$7:K$814,MATCH(WatchList!$B13,'All CCC'!$B$7:$B$814,0)))</f>
        <v/>
      </c>
      <c r="L13" s="847" t="str">
        <f>IF($B13="","",INDEX('All CCC'!L$7:L$814,MATCH(WatchList!$B13,'All CCC'!$B$7:$B$814,0)))</f>
        <v/>
      </c>
      <c r="M13" s="847" t="str">
        <f>IF($B13="","",INDEX('All CCC'!M$7:M$814,MATCH(WatchList!$B13,'All CCC'!$B$7:$B$814,0)))</f>
        <v/>
      </c>
      <c r="N13" s="847" t="str">
        <f>IF($B13="","",INDEX('All CCC'!N$7:N$814,MATCH(WatchList!$B13,'All CCC'!$B$7:$B$814,0)))</f>
        <v/>
      </c>
      <c r="O13" s="847" t="str">
        <f>IF($B13="","",INDEX('All CCC'!O$7:O$814,MATCH(WatchList!$B13,'All CCC'!$B$7:$B$814,0)))</f>
        <v/>
      </c>
      <c r="P13" s="848" t="str">
        <f>IF($B13="","",INDEX('All CCC'!P$7:P$814,MATCH(WatchList!$B13,'All CCC'!$B$7:$B$814,0)))</f>
        <v/>
      </c>
      <c r="Q13" s="848" t="str">
        <f>IF($B13="","",INDEX('All CCC'!Q$7:Q$814,MATCH(WatchList!$B13,'All CCC'!$B$7:$B$814,0)))</f>
        <v/>
      </c>
      <c r="R13" s="847" t="str">
        <f>IF($B13="","",INDEX('All CCC'!R$7:R$814,MATCH(WatchList!$B13,'All CCC'!$B$7:$B$814,0)))</f>
        <v/>
      </c>
      <c r="S13" s="847" t="str">
        <f>IF($B13="","",INDEX('All CCC'!S$7:S$814,MATCH(WatchList!$B13,'All CCC'!$B$7:$B$814,0)))</f>
        <v/>
      </c>
      <c r="T13" s="847" t="str">
        <f>IF($B13="","",INDEX('All CCC'!T$7:T$814,MATCH(WatchList!$B13,'All CCC'!$B$7:$B$814,0)))</f>
        <v/>
      </c>
      <c r="U13" s="847" t="str">
        <f>IF($B13="","",INDEX('All CCC'!U$7:U$814,MATCH(WatchList!$B13,'All CCC'!$B$7:$B$814,0)))</f>
        <v/>
      </c>
      <c r="V13" s="847" t="str">
        <f>IF($B13="","",INDEX('All CCC'!V$7:V$814,MATCH(WatchList!$B13,'All CCC'!$B$7:$B$814,0)))</f>
        <v/>
      </c>
      <c r="W13" s="847" t="str">
        <f>IF($B13="","",INDEX('All CCC'!W$7:W$814,MATCH(WatchList!$B13,'All CCC'!$B$7:$B$814,0)))</f>
        <v/>
      </c>
      <c r="X13" s="847" t="str">
        <f>IF($B13="","",INDEX('All CCC'!X$7:X$814,MATCH(WatchList!$B13,'All CCC'!$B$7:$B$814,0)))</f>
        <v/>
      </c>
      <c r="Y13" s="847" t="str">
        <f>IF($B13="","",INDEX('All CCC'!Y$7:Y$814,MATCH(WatchList!$B13,'All CCC'!$B$7:$B$814,0)))</f>
        <v/>
      </c>
      <c r="Z13" s="847" t="str">
        <f>IF($B13="","",INDEX('All CCC'!Z$7:Z$814,MATCH(WatchList!$B13,'All CCC'!$B$7:$B$814,0)))</f>
        <v/>
      </c>
      <c r="AA13" s="847" t="str">
        <f>IF($B13="","",INDEX('All CCC'!AA$7:AA$814,MATCH(WatchList!$B13,'All CCC'!$B$7:$B$814,0)))</f>
        <v/>
      </c>
      <c r="AB13" s="847" t="str">
        <f>IF($B13="","",INDEX('All CCC'!AB$7:AB$814,MATCH(WatchList!$B13,'All CCC'!$B$7:$B$814,0)))</f>
        <v/>
      </c>
      <c r="AC13" s="847" t="str">
        <f>IF($B13="","",INDEX('All CCC'!AC$7:AC$814,MATCH(WatchList!$B13,'All CCC'!$B$7:$B$814,0)))</f>
        <v/>
      </c>
      <c r="AD13" s="847" t="str">
        <f>IF($B13="","",INDEX('All CCC'!AD$7:AD$814,MATCH(WatchList!$B13,'All CCC'!$B$7:$B$814,0)))</f>
        <v/>
      </c>
      <c r="AE13" s="847" t="str">
        <f>IF($B13="","",INDEX('All CCC'!AE$7:AE$814,MATCH(WatchList!$B13,'All CCC'!$B$7:$B$814,0)))</f>
        <v/>
      </c>
      <c r="AF13" s="847" t="str">
        <f>IF($B13="","",INDEX('All CCC'!AF$7:AF$814,MATCH(WatchList!$B13,'All CCC'!$B$7:$B$814,0)))</f>
        <v/>
      </c>
      <c r="AG13" s="847" t="str">
        <f>IF($B13="","",INDEX('All CCC'!AG$7:AG$814,MATCH(WatchList!$B13,'All CCC'!$B$7:$B$814,0)))</f>
        <v/>
      </c>
      <c r="AH13" s="847" t="str">
        <f>IF($B13="","",INDEX('All CCC'!AH$7:AH$814,MATCH(WatchList!$B13,'All CCC'!$B$7:$B$814,0)))</f>
        <v/>
      </c>
      <c r="AI13" s="847" t="str">
        <f>IF($B13="","",INDEX('All CCC'!AI$7:AI$814,MATCH(WatchList!$B13,'All CCC'!$B$7:$B$814,0)))</f>
        <v/>
      </c>
      <c r="AJ13" s="847" t="str">
        <f>IF($B13="","",INDEX('All CCC'!AJ$7:AJ$814,MATCH(WatchList!$B13,'All CCC'!$B$7:$B$814,0)))</f>
        <v/>
      </c>
      <c r="AK13" s="847" t="str">
        <f>IF($B13="","",INDEX('All CCC'!AK$7:AK$814,MATCH(WatchList!$B13,'All CCC'!$B$7:$B$814,0)))</f>
        <v/>
      </c>
      <c r="AL13" s="847" t="str">
        <f>IF($B13="","",INDEX('All CCC'!AL$7:AL$814,MATCH(WatchList!$B13,'All CCC'!$B$7:$B$814,0)))</f>
        <v/>
      </c>
      <c r="AM13" s="847" t="str">
        <f>IF($B13="","",INDEX('All CCC'!AM$7:AM$814,MATCH(WatchList!$B13,'All CCC'!$B$7:$B$814,0)))</f>
        <v/>
      </c>
      <c r="AN13" s="847" t="str">
        <f>IF($B13="","",INDEX('All CCC'!AN$7:AN$814,MATCH(WatchList!$B13,'All CCC'!$B$7:$B$814,0)))</f>
        <v/>
      </c>
      <c r="AO13" s="847" t="str">
        <f>IF($B13="","",INDEX('All CCC'!AO$7:AO$814,MATCH(WatchList!$B13,'All CCC'!$B$7:$B$814,0)))</f>
        <v/>
      </c>
      <c r="AP13" s="847" t="str">
        <f>IF($B13="","",INDEX('All CCC'!AP$7:AP$814,MATCH(WatchList!$B13,'All CCC'!$B$7:$B$814,0)))</f>
        <v/>
      </c>
      <c r="AQ13" s="847" t="str">
        <f>IF($B13="","",INDEX('All CCC'!AQ$7:AQ$814,MATCH(WatchList!$B13,'All CCC'!$B$7:$B$814,0)))</f>
        <v/>
      </c>
      <c r="AR13" s="847" t="str">
        <f>IF($B13="","",INDEX('All CCC'!AR$7:AR$814,MATCH(WatchList!$B13,'All CCC'!$B$7:$B$814,0)))</f>
        <v/>
      </c>
      <c r="AS13" s="847" t="str">
        <f>IF($B13="","",INDEX('All CCC'!AS$7:AS$814,MATCH(WatchList!$B13,'All CCC'!$B$7:$B$814,0)))</f>
        <v/>
      </c>
      <c r="AT13" s="847" t="str">
        <f>IF($B13="","",INDEX('All CCC'!AT$7:AT$814,MATCH(WatchList!$B13,'All CCC'!$B$7:$B$814,0)))</f>
        <v/>
      </c>
      <c r="AU13" s="847" t="str">
        <f>IF($B13="","",INDEX('All CCC'!AU$7:AU$814,MATCH(WatchList!$B13,'All CCC'!$B$7:$B$814,0)))</f>
        <v/>
      </c>
      <c r="AV13" s="847" t="str">
        <f>IF($B13="","",INDEX('All CCC'!AV$7:AV$814,MATCH(WatchList!$B13,'All CCC'!$B$7:$B$814,0)))</f>
        <v/>
      </c>
      <c r="AW13" s="847" t="str">
        <f>IF($B13="","",INDEX('All CCC'!AW$7:AW$814,MATCH(WatchList!$B13,'All CCC'!$B$7:$B$814,0)))</f>
        <v/>
      </c>
      <c r="AX13" s="847" t="str">
        <f>IF($B13="","",INDEX('All CCC'!AX$7:AX$814,MATCH(WatchList!$B13,'All CCC'!$B$7:$B$814,0)))</f>
        <v/>
      </c>
      <c r="AY13" s="847" t="str">
        <f>IF($B13="","",INDEX('All CCC'!AY$7:AY$814,MATCH(WatchList!$B13,'All CCC'!$B$7:$B$814,0)))</f>
        <v/>
      </c>
      <c r="AZ13" s="847" t="str">
        <f>IF($B13="","",INDEX('All CCC'!AZ$7:AZ$814,MATCH(WatchList!$B13,'All CCC'!$B$7:$B$814,0)))</f>
        <v/>
      </c>
      <c r="BA13" s="847" t="str">
        <f>IF($B13="","",INDEX('All CCC'!BA$7:BA$814,MATCH(WatchList!$B13,'All CCC'!$B$7:$B$814,0)))</f>
        <v/>
      </c>
      <c r="BB13" s="847" t="str">
        <f>IF($B13="","",INDEX('All CCC'!BB$7:BB$814,MATCH(WatchList!$B13,'All CCC'!$B$7:$B$814,0)))</f>
        <v/>
      </c>
      <c r="BC13" s="847" t="str">
        <f>IF($B13="","",INDEX('All CCC'!BC$7:BC$814,MATCH(WatchList!$B13,'All CCC'!$B$7:$B$814,0)))</f>
        <v/>
      </c>
      <c r="BD13" s="847" t="str">
        <f>IF($B13="","",INDEX('All CCC'!BD$7:BD$814,MATCH(WatchList!$B13,'All CCC'!$B$7:$B$814,0)))</f>
        <v/>
      </c>
      <c r="BE13" s="847" t="str">
        <f>IF($B13="","",INDEX('All CCC'!BE$7:BE$814,MATCH(WatchList!$B13,'All CCC'!$B$7:$B$814,0)))</f>
        <v/>
      </c>
      <c r="BF13" s="847" t="str">
        <f>IF($B13="","",INDEX('All CCC'!BF$7:BF$814,MATCH(WatchList!$B13,'All CCC'!$B$7:$B$814,0)))</f>
        <v/>
      </c>
      <c r="BG13" s="847" t="str">
        <f>IF($B13="","",INDEX('All CCC'!BG$7:BG$814,MATCH(WatchList!$B13,'All CCC'!$B$7:$B$814,0)))</f>
        <v/>
      </c>
    </row>
    <row r="14" spans="1:59" ht="11.25" customHeight="1" x14ac:dyDescent="0.2">
      <c r="A14" s="548" t="str">
        <f>IF($B14="","",INDEX('All CCC'!A$7:A$814,MATCH(WatchList!$B14,'All CCC'!$B$7:$B$814,0)))</f>
        <v/>
      </c>
      <c r="B14" s="31"/>
      <c r="C14" s="847" t="str">
        <f>IF($B14="","",INDEX('All CCC'!C$7:C$814,MATCH(WatchList!$B14,'All CCC'!$B$7:$B$814,0)))</f>
        <v/>
      </c>
      <c r="D14" s="847" t="str">
        <f>IF($B14="","",INDEX('All CCC'!D$7:D$814,MATCH(WatchList!$B14,'All CCC'!$B$7:$B$814,0)))</f>
        <v/>
      </c>
      <c r="E14" s="847" t="str">
        <f>IF($B14="","",INDEX('All CCC'!E$7:E$814,MATCH(WatchList!$B14,'All CCC'!$B$7:$B$814,0)))</f>
        <v/>
      </c>
      <c r="F14" s="847" t="str">
        <f>IF($B14="","",INDEX('All CCC'!F$7:F$814,MATCH(WatchList!$B14,'All CCC'!$B$7:$B$814,0)))</f>
        <v/>
      </c>
      <c r="G14" s="847" t="str">
        <f>IF($B14="","",INDEX('All CCC'!G$7:G$814,MATCH(WatchList!$B14,'All CCC'!$B$7:$B$814,0)))</f>
        <v/>
      </c>
      <c r="H14" s="847" t="str">
        <f>IF($B14="","",INDEX('All CCC'!H$7:H$814,MATCH(WatchList!$B14,'All CCC'!$B$7:$B$814,0)))</f>
        <v/>
      </c>
      <c r="I14" s="847" t="str">
        <f>IF($B14="","",INDEX('All CCC'!I$7:I$814,MATCH(WatchList!$B14,'All CCC'!$B$7:$B$814,0)))</f>
        <v/>
      </c>
      <c r="J14" s="847" t="str">
        <f>IF($B14="","",INDEX('All CCC'!J$7:J$814,MATCH(WatchList!$B14,'All CCC'!$B$7:$B$814,0)))</f>
        <v/>
      </c>
      <c r="K14" s="847" t="str">
        <f>IF($B14="","",INDEX('All CCC'!K$7:K$814,MATCH(WatchList!$B14,'All CCC'!$B$7:$B$814,0)))</f>
        <v/>
      </c>
      <c r="L14" s="847" t="str">
        <f>IF($B14="","",INDEX('All CCC'!L$7:L$814,MATCH(WatchList!$B14,'All CCC'!$B$7:$B$814,0)))</f>
        <v/>
      </c>
      <c r="M14" s="847" t="str">
        <f>IF($B14="","",INDEX('All CCC'!M$7:M$814,MATCH(WatchList!$B14,'All CCC'!$B$7:$B$814,0)))</f>
        <v/>
      </c>
      <c r="N14" s="847" t="str">
        <f>IF($B14="","",INDEX('All CCC'!N$7:N$814,MATCH(WatchList!$B14,'All CCC'!$B$7:$B$814,0)))</f>
        <v/>
      </c>
      <c r="O14" s="847" t="str">
        <f>IF($B14="","",INDEX('All CCC'!O$7:O$814,MATCH(WatchList!$B14,'All CCC'!$B$7:$B$814,0)))</f>
        <v/>
      </c>
      <c r="P14" s="848" t="str">
        <f>IF($B14="","",INDEX('All CCC'!P$7:P$814,MATCH(WatchList!$B14,'All CCC'!$B$7:$B$814,0)))</f>
        <v/>
      </c>
      <c r="Q14" s="848" t="str">
        <f>IF($B14="","",INDEX('All CCC'!Q$7:Q$814,MATCH(WatchList!$B14,'All CCC'!$B$7:$B$814,0)))</f>
        <v/>
      </c>
      <c r="R14" s="847" t="str">
        <f>IF($B14="","",INDEX('All CCC'!R$7:R$814,MATCH(WatchList!$B14,'All CCC'!$B$7:$B$814,0)))</f>
        <v/>
      </c>
      <c r="S14" s="847" t="str">
        <f>IF($B14="","",INDEX('All CCC'!S$7:S$814,MATCH(WatchList!$B14,'All CCC'!$B$7:$B$814,0)))</f>
        <v/>
      </c>
      <c r="T14" s="847" t="str">
        <f>IF($B14="","",INDEX('All CCC'!T$7:T$814,MATCH(WatchList!$B14,'All CCC'!$B$7:$B$814,0)))</f>
        <v/>
      </c>
      <c r="U14" s="847" t="str">
        <f>IF($B14="","",INDEX('All CCC'!U$7:U$814,MATCH(WatchList!$B14,'All CCC'!$B$7:$B$814,0)))</f>
        <v/>
      </c>
      <c r="V14" s="847" t="str">
        <f>IF($B14="","",INDEX('All CCC'!V$7:V$814,MATCH(WatchList!$B14,'All CCC'!$B$7:$B$814,0)))</f>
        <v/>
      </c>
      <c r="W14" s="847" t="str">
        <f>IF($B14="","",INDEX('All CCC'!W$7:W$814,MATCH(WatchList!$B14,'All CCC'!$B$7:$B$814,0)))</f>
        <v/>
      </c>
      <c r="X14" s="847" t="str">
        <f>IF($B14="","",INDEX('All CCC'!X$7:X$814,MATCH(WatchList!$B14,'All CCC'!$B$7:$B$814,0)))</f>
        <v/>
      </c>
      <c r="Y14" s="847" t="str">
        <f>IF($B14="","",INDEX('All CCC'!Y$7:Y$814,MATCH(WatchList!$B14,'All CCC'!$B$7:$B$814,0)))</f>
        <v/>
      </c>
      <c r="Z14" s="847" t="str">
        <f>IF($B14="","",INDEX('All CCC'!Z$7:Z$814,MATCH(WatchList!$B14,'All CCC'!$B$7:$B$814,0)))</f>
        <v/>
      </c>
      <c r="AA14" s="847" t="str">
        <f>IF($B14="","",INDEX('All CCC'!AA$7:AA$814,MATCH(WatchList!$B14,'All CCC'!$B$7:$B$814,0)))</f>
        <v/>
      </c>
      <c r="AB14" s="847" t="str">
        <f>IF($B14="","",INDEX('All CCC'!AB$7:AB$814,MATCH(WatchList!$B14,'All CCC'!$B$7:$B$814,0)))</f>
        <v/>
      </c>
      <c r="AC14" s="847" t="str">
        <f>IF($B14="","",INDEX('All CCC'!AC$7:AC$814,MATCH(WatchList!$B14,'All CCC'!$B$7:$B$814,0)))</f>
        <v/>
      </c>
      <c r="AD14" s="847" t="str">
        <f>IF($B14="","",INDEX('All CCC'!AD$7:AD$814,MATCH(WatchList!$B14,'All CCC'!$B$7:$B$814,0)))</f>
        <v/>
      </c>
      <c r="AE14" s="847" t="str">
        <f>IF($B14="","",INDEX('All CCC'!AE$7:AE$814,MATCH(WatchList!$B14,'All CCC'!$B$7:$B$814,0)))</f>
        <v/>
      </c>
      <c r="AF14" s="847" t="str">
        <f>IF($B14="","",INDEX('All CCC'!AF$7:AF$814,MATCH(WatchList!$B14,'All CCC'!$B$7:$B$814,0)))</f>
        <v/>
      </c>
      <c r="AG14" s="847" t="str">
        <f>IF($B14="","",INDEX('All CCC'!AG$7:AG$814,MATCH(WatchList!$B14,'All CCC'!$B$7:$B$814,0)))</f>
        <v/>
      </c>
      <c r="AH14" s="847" t="str">
        <f>IF($B14="","",INDEX('All CCC'!AH$7:AH$814,MATCH(WatchList!$B14,'All CCC'!$B$7:$B$814,0)))</f>
        <v/>
      </c>
      <c r="AI14" s="847" t="str">
        <f>IF($B14="","",INDEX('All CCC'!AI$7:AI$814,MATCH(WatchList!$B14,'All CCC'!$B$7:$B$814,0)))</f>
        <v/>
      </c>
      <c r="AJ14" s="847" t="str">
        <f>IF($B14="","",INDEX('All CCC'!AJ$7:AJ$814,MATCH(WatchList!$B14,'All CCC'!$B$7:$B$814,0)))</f>
        <v/>
      </c>
      <c r="AK14" s="847" t="str">
        <f>IF($B14="","",INDEX('All CCC'!AK$7:AK$814,MATCH(WatchList!$B14,'All CCC'!$B$7:$B$814,0)))</f>
        <v/>
      </c>
      <c r="AL14" s="847" t="str">
        <f>IF($B14="","",INDEX('All CCC'!AL$7:AL$814,MATCH(WatchList!$B14,'All CCC'!$B$7:$B$814,0)))</f>
        <v/>
      </c>
      <c r="AM14" s="847" t="str">
        <f>IF($B14="","",INDEX('All CCC'!AM$7:AM$814,MATCH(WatchList!$B14,'All CCC'!$B$7:$B$814,0)))</f>
        <v/>
      </c>
      <c r="AN14" s="847" t="str">
        <f>IF($B14="","",INDEX('All CCC'!AN$7:AN$814,MATCH(WatchList!$B14,'All CCC'!$B$7:$B$814,0)))</f>
        <v/>
      </c>
      <c r="AO14" s="847" t="str">
        <f>IF($B14="","",INDEX('All CCC'!AO$7:AO$814,MATCH(WatchList!$B14,'All CCC'!$B$7:$B$814,0)))</f>
        <v/>
      </c>
      <c r="AP14" s="847" t="str">
        <f>IF($B14="","",INDEX('All CCC'!AP$7:AP$814,MATCH(WatchList!$B14,'All CCC'!$B$7:$B$814,0)))</f>
        <v/>
      </c>
      <c r="AQ14" s="847" t="str">
        <f>IF($B14="","",INDEX('All CCC'!AQ$7:AQ$814,MATCH(WatchList!$B14,'All CCC'!$B$7:$B$814,0)))</f>
        <v/>
      </c>
      <c r="AR14" s="847" t="str">
        <f>IF($B14="","",INDEX('All CCC'!AR$7:AR$814,MATCH(WatchList!$B14,'All CCC'!$B$7:$B$814,0)))</f>
        <v/>
      </c>
      <c r="AS14" s="847" t="str">
        <f>IF($B14="","",INDEX('All CCC'!AS$7:AS$814,MATCH(WatchList!$B14,'All CCC'!$B$7:$B$814,0)))</f>
        <v/>
      </c>
      <c r="AT14" s="847" t="str">
        <f>IF($B14="","",INDEX('All CCC'!AT$7:AT$814,MATCH(WatchList!$B14,'All CCC'!$B$7:$B$814,0)))</f>
        <v/>
      </c>
      <c r="AU14" s="847" t="str">
        <f>IF($B14="","",INDEX('All CCC'!AU$7:AU$814,MATCH(WatchList!$B14,'All CCC'!$B$7:$B$814,0)))</f>
        <v/>
      </c>
      <c r="AV14" s="847" t="str">
        <f>IF($B14="","",INDEX('All CCC'!AV$7:AV$814,MATCH(WatchList!$B14,'All CCC'!$B$7:$B$814,0)))</f>
        <v/>
      </c>
      <c r="AW14" s="847" t="str">
        <f>IF($B14="","",INDEX('All CCC'!AW$7:AW$814,MATCH(WatchList!$B14,'All CCC'!$B$7:$B$814,0)))</f>
        <v/>
      </c>
      <c r="AX14" s="847" t="str">
        <f>IF($B14="","",INDEX('All CCC'!AX$7:AX$814,MATCH(WatchList!$B14,'All CCC'!$B$7:$B$814,0)))</f>
        <v/>
      </c>
      <c r="AY14" s="847" t="str">
        <f>IF($B14="","",INDEX('All CCC'!AY$7:AY$814,MATCH(WatchList!$B14,'All CCC'!$B$7:$B$814,0)))</f>
        <v/>
      </c>
      <c r="AZ14" s="847" t="str">
        <f>IF($B14="","",INDEX('All CCC'!AZ$7:AZ$814,MATCH(WatchList!$B14,'All CCC'!$B$7:$B$814,0)))</f>
        <v/>
      </c>
      <c r="BA14" s="847" t="str">
        <f>IF($B14="","",INDEX('All CCC'!BA$7:BA$814,MATCH(WatchList!$B14,'All CCC'!$B$7:$B$814,0)))</f>
        <v/>
      </c>
      <c r="BB14" s="847" t="str">
        <f>IF($B14="","",INDEX('All CCC'!BB$7:BB$814,MATCH(WatchList!$B14,'All CCC'!$B$7:$B$814,0)))</f>
        <v/>
      </c>
      <c r="BC14" s="847" t="str">
        <f>IF($B14="","",INDEX('All CCC'!BC$7:BC$814,MATCH(WatchList!$B14,'All CCC'!$B$7:$B$814,0)))</f>
        <v/>
      </c>
      <c r="BD14" s="847" t="str">
        <f>IF($B14="","",INDEX('All CCC'!BD$7:BD$814,MATCH(WatchList!$B14,'All CCC'!$B$7:$B$814,0)))</f>
        <v/>
      </c>
      <c r="BE14" s="847" t="str">
        <f>IF($B14="","",INDEX('All CCC'!BE$7:BE$814,MATCH(WatchList!$B14,'All CCC'!$B$7:$B$814,0)))</f>
        <v/>
      </c>
      <c r="BF14" s="847" t="str">
        <f>IF($B14="","",INDEX('All CCC'!BF$7:BF$814,MATCH(WatchList!$B14,'All CCC'!$B$7:$B$814,0)))</f>
        <v/>
      </c>
      <c r="BG14" s="847" t="str">
        <f>IF($B14="","",INDEX('All CCC'!BG$7:BG$814,MATCH(WatchList!$B14,'All CCC'!$B$7:$B$814,0)))</f>
        <v/>
      </c>
    </row>
    <row r="15" spans="1:59" ht="11.25" customHeight="1" x14ac:dyDescent="0.2">
      <c r="A15" s="548" t="str">
        <f>IF($B15="","",INDEX('All CCC'!A$7:A$814,MATCH(WatchList!$B15,'All CCC'!$B$7:$B$814,0)))</f>
        <v/>
      </c>
      <c r="B15" s="31"/>
      <c r="C15" s="847" t="str">
        <f>IF($B15="","",INDEX('All CCC'!C$7:C$814,MATCH(WatchList!$B15,'All CCC'!$B$7:$B$814,0)))</f>
        <v/>
      </c>
      <c r="D15" s="847" t="str">
        <f>IF($B15="","",INDEX('All CCC'!D$7:D$814,MATCH(WatchList!$B15,'All CCC'!$B$7:$B$814,0)))</f>
        <v/>
      </c>
      <c r="E15" s="847" t="str">
        <f>IF($B15="","",INDEX('All CCC'!E$7:E$814,MATCH(WatchList!$B15,'All CCC'!$B$7:$B$814,0)))</f>
        <v/>
      </c>
      <c r="F15" s="847" t="str">
        <f>IF($B15="","",INDEX('All CCC'!F$7:F$814,MATCH(WatchList!$B15,'All CCC'!$B$7:$B$814,0)))</f>
        <v/>
      </c>
      <c r="G15" s="847" t="str">
        <f>IF($B15="","",INDEX('All CCC'!G$7:G$814,MATCH(WatchList!$B15,'All CCC'!$B$7:$B$814,0)))</f>
        <v/>
      </c>
      <c r="H15" s="847" t="str">
        <f>IF($B15="","",INDEX('All CCC'!H$7:H$814,MATCH(WatchList!$B15,'All CCC'!$B$7:$B$814,0)))</f>
        <v/>
      </c>
      <c r="I15" s="847" t="str">
        <f>IF($B15="","",INDEX('All CCC'!I$7:I$814,MATCH(WatchList!$B15,'All CCC'!$B$7:$B$814,0)))</f>
        <v/>
      </c>
      <c r="J15" s="847" t="str">
        <f>IF($B15="","",INDEX('All CCC'!J$7:J$814,MATCH(WatchList!$B15,'All CCC'!$B$7:$B$814,0)))</f>
        <v/>
      </c>
      <c r="K15" s="847" t="str">
        <f>IF($B15="","",INDEX('All CCC'!K$7:K$814,MATCH(WatchList!$B15,'All CCC'!$B$7:$B$814,0)))</f>
        <v/>
      </c>
      <c r="L15" s="847" t="str">
        <f>IF($B15="","",INDEX('All CCC'!L$7:L$814,MATCH(WatchList!$B15,'All CCC'!$B$7:$B$814,0)))</f>
        <v/>
      </c>
      <c r="M15" s="847" t="str">
        <f>IF($B15="","",INDEX('All CCC'!M$7:M$814,MATCH(WatchList!$B15,'All CCC'!$B$7:$B$814,0)))</f>
        <v/>
      </c>
      <c r="N15" s="847" t="str">
        <f>IF($B15="","",INDEX('All CCC'!N$7:N$814,MATCH(WatchList!$B15,'All CCC'!$B$7:$B$814,0)))</f>
        <v/>
      </c>
      <c r="O15" s="847" t="str">
        <f>IF($B15="","",INDEX('All CCC'!O$7:O$814,MATCH(WatchList!$B15,'All CCC'!$B$7:$B$814,0)))</f>
        <v/>
      </c>
      <c r="P15" s="848" t="str">
        <f>IF($B15="","",INDEX('All CCC'!P$7:P$814,MATCH(WatchList!$B15,'All CCC'!$B$7:$B$814,0)))</f>
        <v/>
      </c>
      <c r="Q15" s="848" t="str">
        <f>IF($B15="","",INDEX('All CCC'!Q$7:Q$814,MATCH(WatchList!$B15,'All CCC'!$B$7:$B$814,0)))</f>
        <v/>
      </c>
      <c r="R15" s="847" t="str">
        <f>IF($B15="","",INDEX('All CCC'!R$7:R$814,MATCH(WatchList!$B15,'All CCC'!$B$7:$B$814,0)))</f>
        <v/>
      </c>
      <c r="S15" s="847" t="str">
        <f>IF($B15="","",INDEX('All CCC'!S$7:S$814,MATCH(WatchList!$B15,'All CCC'!$B$7:$B$814,0)))</f>
        <v/>
      </c>
      <c r="T15" s="847" t="str">
        <f>IF($B15="","",INDEX('All CCC'!T$7:T$814,MATCH(WatchList!$B15,'All CCC'!$B$7:$B$814,0)))</f>
        <v/>
      </c>
      <c r="U15" s="847" t="str">
        <f>IF($B15="","",INDEX('All CCC'!U$7:U$814,MATCH(WatchList!$B15,'All CCC'!$B$7:$B$814,0)))</f>
        <v/>
      </c>
      <c r="V15" s="847" t="str">
        <f>IF($B15="","",INDEX('All CCC'!V$7:V$814,MATCH(WatchList!$B15,'All CCC'!$B$7:$B$814,0)))</f>
        <v/>
      </c>
      <c r="W15" s="847" t="str">
        <f>IF($B15="","",INDEX('All CCC'!W$7:W$814,MATCH(WatchList!$B15,'All CCC'!$B$7:$B$814,0)))</f>
        <v/>
      </c>
      <c r="X15" s="847" t="str">
        <f>IF($B15="","",INDEX('All CCC'!X$7:X$814,MATCH(WatchList!$B15,'All CCC'!$B$7:$B$814,0)))</f>
        <v/>
      </c>
      <c r="Y15" s="847" t="str">
        <f>IF($B15="","",INDEX('All CCC'!Y$7:Y$814,MATCH(WatchList!$B15,'All CCC'!$B$7:$B$814,0)))</f>
        <v/>
      </c>
      <c r="Z15" s="847" t="str">
        <f>IF($B15="","",INDEX('All CCC'!Z$7:Z$814,MATCH(WatchList!$B15,'All CCC'!$B$7:$B$814,0)))</f>
        <v/>
      </c>
      <c r="AA15" s="847" t="str">
        <f>IF($B15="","",INDEX('All CCC'!AA$7:AA$814,MATCH(WatchList!$B15,'All CCC'!$B$7:$B$814,0)))</f>
        <v/>
      </c>
      <c r="AB15" s="847" t="str">
        <f>IF($B15="","",INDEX('All CCC'!AB$7:AB$814,MATCH(WatchList!$B15,'All CCC'!$B$7:$B$814,0)))</f>
        <v/>
      </c>
      <c r="AC15" s="847" t="str">
        <f>IF($B15="","",INDEX('All CCC'!AC$7:AC$814,MATCH(WatchList!$B15,'All CCC'!$B$7:$B$814,0)))</f>
        <v/>
      </c>
      <c r="AD15" s="847" t="str">
        <f>IF($B15="","",INDEX('All CCC'!AD$7:AD$814,MATCH(WatchList!$B15,'All CCC'!$B$7:$B$814,0)))</f>
        <v/>
      </c>
      <c r="AE15" s="847" t="str">
        <f>IF($B15="","",INDEX('All CCC'!AE$7:AE$814,MATCH(WatchList!$B15,'All CCC'!$B$7:$B$814,0)))</f>
        <v/>
      </c>
      <c r="AF15" s="847" t="str">
        <f>IF($B15="","",INDEX('All CCC'!AF$7:AF$814,MATCH(WatchList!$B15,'All CCC'!$B$7:$B$814,0)))</f>
        <v/>
      </c>
      <c r="AG15" s="847" t="str">
        <f>IF($B15="","",INDEX('All CCC'!AG$7:AG$814,MATCH(WatchList!$B15,'All CCC'!$B$7:$B$814,0)))</f>
        <v/>
      </c>
      <c r="AH15" s="847" t="str">
        <f>IF($B15="","",INDEX('All CCC'!AH$7:AH$814,MATCH(WatchList!$B15,'All CCC'!$B$7:$B$814,0)))</f>
        <v/>
      </c>
      <c r="AI15" s="847" t="str">
        <f>IF($B15="","",INDEX('All CCC'!AI$7:AI$814,MATCH(WatchList!$B15,'All CCC'!$B$7:$B$814,0)))</f>
        <v/>
      </c>
      <c r="AJ15" s="847" t="str">
        <f>IF($B15="","",INDEX('All CCC'!AJ$7:AJ$814,MATCH(WatchList!$B15,'All CCC'!$B$7:$B$814,0)))</f>
        <v/>
      </c>
      <c r="AK15" s="847" t="str">
        <f>IF($B15="","",INDEX('All CCC'!AK$7:AK$814,MATCH(WatchList!$B15,'All CCC'!$B$7:$B$814,0)))</f>
        <v/>
      </c>
      <c r="AL15" s="847" t="str">
        <f>IF($B15="","",INDEX('All CCC'!AL$7:AL$814,MATCH(WatchList!$B15,'All CCC'!$B$7:$B$814,0)))</f>
        <v/>
      </c>
      <c r="AM15" s="847" t="str">
        <f>IF($B15="","",INDEX('All CCC'!AM$7:AM$814,MATCH(WatchList!$B15,'All CCC'!$B$7:$B$814,0)))</f>
        <v/>
      </c>
      <c r="AN15" s="847" t="str">
        <f>IF($B15="","",INDEX('All CCC'!AN$7:AN$814,MATCH(WatchList!$B15,'All CCC'!$B$7:$B$814,0)))</f>
        <v/>
      </c>
      <c r="AO15" s="847" t="str">
        <f>IF($B15="","",INDEX('All CCC'!AO$7:AO$814,MATCH(WatchList!$B15,'All CCC'!$B$7:$B$814,0)))</f>
        <v/>
      </c>
      <c r="AP15" s="847" t="str">
        <f>IF($B15="","",INDEX('All CCC'!AP$7:AP$814,MATCH(WatchList!$B15,'All CCC'!$B$7:$B$814,0)))</f>
        <v/>
      </c>
      <c r="AQ15" s="847" t="str">
        <f>IF($B15="","",INDEX('All CCC'!AQ$7:AQ$814,MATCH(WatchList!$B15,'All CCC'!$B$7:$B$814,0)))</f>
        <v/>
      </c>
      <c r="AR15" s="847" t="str">
        <f>IF($B15="","",INDEX('All CCC'!AR$7:AR$814,MATCH(WatchList!$B15,'All CCC'!$B$7:$B$814,0)))</f>
        <v/>
      </c>
      <c r="AS15" s="847" t="str">
        <f>IF($B15="","",INDEX('All CCC'!AS$7:AS$814,MATCH(WatchList!$B15,'All CCC'!$B$7:$B$814,0)))</f>
        <v/>
      </c>
      <c r="AT15" s="847" t="str">
        <f>IF($B15="","",INDEX('All CCC'!AT$7:AT$814,MATCH(WatchList!$B15,'All CCC'!$B$7:$B$814,0)))</f>
        <v/>
      </c>
      <c r="AU15" s="847" t="str">
        <f>IF($B15="","",INDEX('All CCC'!AU$7:AU$814,MATCH(WatchList!$B15,'All CCC'!$B$7:$B$814,0)))</f>
        <v/>
      </c>
      <c r="AV15" s="847" t="str">
        <f>IF($B15="","",INDEX('All CCC'!AV$7:AV$814,MATCH(WatchList!$B15,'All CCC'!$B$7:$B$814,0)))</f>
        <v/>
      </c>
      <c r="AW15" s="847" t="str">
        <f>IF($B15="","",INDEX('All CCC'!AW$7:AW$814,MATCH(WatchList!$B15,'All CCC'!$B$7:$B$814,0)))</f>
        <v/>
      </c>
      <c r="AX15" s="847" t="str">
        <f>IF($B15="","",INDEX('All CCC'!AX$7:AX$814,MATCH(WatchList!$B15,'All CCC'!$B$7:$B$814,0)))</f>
        <v/>
      </c>
      <c r="AY15" s="847" t="str">
        <f>IF($B15="","",INDEX('All CCC'!AY$7:AY$814,MATCH(WatchList!$B15,'All CCC'!$B$7:$B$814,0)))</f>
        <v/>
      </c>
      <c r="AZ15" s="847" t="str">
        <f>IF($B15="","",INDEX('All CCC'!AZ$7:AZ$814,MATCH(WatchList!$B15,'All CCC'!$B$7:$B$814,0)))</f>
        <v/>
      </c>
      <c r="BA15" s="847" t="str">
        <f>IF($B15="","",INDEX('All CCC'!BA$7:BA$814,MATCH(WatchList!$B15,'All CCC'!$B$7:$B$814,0)))</f>
        <v/>
      </c>
      <c r="BB15" s="847" t="str">
        <f>IF($B15="","",INDEX('All CCC'!BB$7:BB$814,MATCH(WatchList!$B15,'All CCC'!$B$7:$B$814,0)))</f>
        <v/>
      </c>
      <c r="BC15" s="847" t="str">
        <f>IF($B15="","",INDEX('All CCC'!BC$7:BC$814,MATCH(WatchList!$B15,'All CCC'!$B$7:$B$814,0)))</f>
        <v/>
      </c>
      <c r="BD15" s="847" t="str">
        <f>IF($B15="","",INDEX('All CCC'!BD$7:BD$814,MATCH(WatchList!$B15,'All CCC'!$B$7:$B$814,0)))</f>
        <v/>
      </c>
      <c r="BE15" s="847" t="str">
        <f>IF($B15="","",INDEX('All CCC'!BE$7:BE$814,MATCH(WatchList!$B15,'All CCC'!$B$7:$B$814,0)))</f>
        <v/>
      </c>
      <c r="BF15" s="847" t="str">
        <f>IF($B15="","",INDEX('All CCC'!BF$7:BF$814,MATCH(WatchList!$B15,'All CCC'!$B$7:$B$814,0)))</f>
        <v/>
      </c>
      <c r="BG15" s="847" t="str">
        <f>IF($B15="","",INDEX('All CCC'!BG$7:BG$814,MATCH(WatchList!$B15,'All CCC'!$B$7:$B$814,0)))</f>
        <v/>
      </c>
    </row>
    <row r="16" spans="1:59" ht="11.25" customHeight="1" x14ac:dyDescent="0.2">
      <c r="A16" s="548" t="str">
        <f>IF($B16="","",INDEX('All CCC'!A$7:A$814,MATCH(WatchList!$B16,'All CCC'!$B$7:$B$814,0)))</f>
        <v/>
      </c>
      <c r="B16" s="31"/>
      <c r="C16" s="847" t="str">
        <f>IF($B16="","",INDEX('All CCC'!C$7:C$814,MATCH(WatchList!$B16,'All CCC'!$B$7:$B$814,0)))</f>
        <v/>
      </c>
      <c r="D16" s="847" t="str">
        <f>IF($B16="","",INDEX('All CCC'!D$7:D$814,MATCH(WatchList!$B16,'All CCC'!$B$7:$B$814,0)))</f>
        <v/>
      </c>
      <c r="E16" s="847" t="str">
        <f>IF($B16="","",INDEX('All CCC'!E$7:E$814,MATCH(WatchList!$B16,'All CCC'!$B$7:$B$814,0)))</f>
        <v/>
      </c>
      <c r="F16" s="847" t="str">
        <f>IF($B16="","",INDEX('All CCC'!F$7:F$814,MATCH(WatchList!$B16,'All CCC'!$B$7:$B$814,0)))</f>
        <v/>
      </c>
      <c r="G16" s="847" t="str">
        <f>IF($B16="","",INDEX('All CCC'!G$7:G$814,MATCH(WatchList!$B16,'All CCC'!$B$7:$B$814,0)))</f>
        <v/>
      </c>
      <c r="H16" s="847" t="str">
        <f>IF($B16="","",INDEX('All CCC'!H$7:H$814,MATCH(WatchList!$B16,'All CCC'!$B$7:$B$814,0)))</f>
        <v/>
      </c>
      <c r="I16" s="847" t="str">
        <f>IF($B16="","",INDEX('All CCC'!I$7:I$814,MATCH(WatchList!$B16,'All CCC'!$B$7:$B$814,0)))</f>
        <v/>
      </c>
      <c r="J16" s="847" t="str">
        <f>IF($B16="","",INDEX('All CCC'!J$7:J$814,MATCH(WatchList!$B16,'All CCC'!$B$7:$B$814,0)))</f>
        <v/>
      </c>
      <c r="K16" s="847" t="str">
        <f>IF($B16="","",INDEX('All CCC'!K$7:K$814,MATCH(WatchList!$B16,'All CCC'!$B$7:$B$814,0)))</f>
        <v/>
      </c>
      <c r="L16" s="847" t="str">
        <f>IF($B16="","",INDEX('All CCC'!L$7:L$814,MATCH(WatchList!$B16,'All CCC'!$B$7:$B$814,0)))</f>
        <v/>
      </c>
      <c r="M16" s="847" t="str">
        <f>IF($B16="","",INDEX('All CCC'!M$7:M$814,MATCH(WatchList!$B16,'All CCC'!$B$7:$B$814,0)))</f>
        <v/>
      </c>
      <c r="N16" s="847" t="str">
        <f>IF($B16="","",INDEX('All CCC'!N$7:N$814,MATCH(WatchList!$B16,'All CCC'!$B$7:$B$814,0)))</f>
        <v/>
      </c>
      <c r="O16" s="847" t="str">
        <f>IF($B16="","",INDEX('All CCC'!O$7:O$814,MATCH(WatchList!$B16,'All CCC'!$B$7:$B$814,0)))</f>
        <v/>
      </c>
      <c r="P16" s="848" t="str">
        <f>IF($B16="","",INDEX('All CCC'!P$7:P$814,MATCH(WatchList!$B16,'All CCC'!$B$7:$B$814,0)))</f>
        <v/>
      </c>
      <c r="Q16" s="848" t="str">
        <f>IF($B16="","",INDEX('All CCC'!Q$7:Q$814,MATCH(WatchList!$B16,'All CCC'!$B$7:$B$814,0)))</f>
        <v/>
      </c>
      <c r="R16" s="847" t="str">
        <f>IF($B16="","",INDEX('All CCC'!R$7:R$814,MATCH(WatchList!$B16,'All CCC'!$B$7:$B$814,0)))</f>
        <v/>
      </c>
      <c r="S16" s="847" t="str">
        <f>IF($B16="","",INDEX('All CCC'!S$7:S$814,MATCH(WatchList!$B16,'All CCC'!$B$7:$B$814,0)))</f>
        <v/>
      </c>
      <c r="T16" s="847" t="str">
        <f>IF($B16="","",INDEX('All CCC'!T$7:T$814,MATCH(WatchList!$B16,'All CCC'!$B$7:$B$814,0)))</f>
        <v/>
      </c>
      <c r="U16" s="847" t="str">
        <f>IF($B16="","",INDEX('All CCC'!U$7:U$814,MATCH(WatchList!$B16,'All CCC'!$B$7:$B$814,0)))</f>
        <v/>
      </c>
      <c r="V16" s="847" t="str">
        <f>IF($B16="","",INDEX('All CCC'!V$7:V$814,MATCH(WatchList!$B16,'All CCC'!$B$7:$B$814,0)))</f>
        <v/>
      </c>
      <c r="W16" s="847" t="str">
        <f>IF($B16="","",INDEX('All CCC'!W$7:W$814,MATCH(WatchList!$B16,'All CCC'!$B$7:$B$814,0)))</f>
        <v/>
      </c>
      <c r="X16" s="847" t="str">
        <f>IF($B16="","",INDEX('All CCC'!X$7:X$814,MATCH(WatchList!$B16,'All CCC'!$B$7:$B$814,0)))</f>
        <v/>
      </c>
      <c r="Y16" s="847" t="str">
        <f>IF($B16="","",INDEX('All CCC'!Y$7:Y$814,MATCH(WatchList!$B16,'All CCC'!$B$7:$B$814,0)))</f>
        <v/>
      </c>
      <c r="Z16" s="847" t="str">
        <f>IF($B16="","",INDEX('All CCC'!Z$7:Z$814,MATCH(WatchList!$B16,'All CCC'!$B$7:$B$814,0)))</f>
        <v/>
      </c>
      <c r="AA16" s="847" t="str">
        <f>IF($B16="","",INDEX('All CCC'!AA$7:AA$814,MATCH(WatchList!$B16,'All CCC'!$B$7:$B$814,0)))</f>
        <v/>
      </c>
      <c r="AB16" s="847" t="str">
        <f>IF($B16="","",INDEX('All CCC'!AB$7:AB$814,MATCH(WatchList!$B16,'All CCC'!$B$7:$B$814,0)))</f>
        <v/>
      </c>
      <c r="AC16" s="847" t="str">
        <f>IF($B16="","",INDEX('All CCC'!AC$7:AC$814,MATCH(WatchList!$B16,'All CCC'!$B$7:$B$814,0)))</f>
        <v/>
      </c>
      <c r="AD16" s="847" t="str">
        <f>IF($B16="","",INDEX('All CCC'!AD$7:AD$814,MATCH(WatchList!$B16,'All CCC'!$B$7:$B$814,0)))</f>
        <v/>
      </c>
      <c r="AE16" s="847" t="str">
        <f>IF($B16="","",INDEX('All CCC'!AE$7:AE$814,MATCH(WatchList!$B16,'All CCC'!$B$7:$B$814,0)))</f>
        <v/>
      </c>
      <c r="AF16" s="847" t="str">
        <f>IF($B16="","",INDEX('All CCC'!AF$7:AF$814,MATCH(WatchList!$B16,'All CCC'!$B$7:$B$814,0)))</f>
        <v/>
      </c>
      <c r="AG16" s="847" t="str">
        <f>IF($B16="","",INDEX('All CCC'!AG$7:AG$814,MATCH(WatchList!$B16,'All CCC'!$B$7:$B$814,0)))</f>
        <v/>
      </c>
      <c r="AH16" s="847" t="str">
        <f>IF($B16="","",INDEX('All CCC'!AH$7:AH$814,MATCH(WatchList!$B16,'All CCC'!$B$7:$B$814,0)))</f>
        <v/>
      </c>
      <c r="AI16" s="847" t="str">
        <f>IF($B16="","",INDEX('All CCC'!AI$7:AI$814,MATCH(WatchList!$B16,'All CCC'!$B$7:$B$814,0)))</f>
        <v/>
      </c>
      <c r="AJ16" s="847" t="str">
        <f>IF($B16="","",INDEX('All CCC'!AJ$7:AJ$814,MATCH(WatchList!$B16,'All CCC'!$B$7:$B$814,0)))</f>
        <v/>
      </c>
      <c r="AK16" s="847" t="str">
        <f>IF($B16="","",INDEX('All CCC'!AK$7:AK$814,MATCH(WatchList!$B16,'All CCC'!$B$7:$B$814,0)))</f>
        <v/>
      </c>
      <c r="AL16" s="847" t="str">
        <f>IF($B16="","",INDEX('All CCC'!AL$7:AL$814,MATCH(WatchList!$B16,'All CCC'!$B$7:$B$814,0)))</f>
        <v/>
      </c>
      <c r="AM16" s="847" t="str">
        <f>IF($B16="","",INDEX('All CCC'!AM$7:AM$814,MATCH(WatchList!$B16,'All CCC'!$B$7:$B$814,0)))</f>
        <v/>
      </c>
      <c r="AN16" s="847" t="str">
        <f>IF($B16="","",INDEX('All CCC'!AN$7:AN$814,MATCH(WatchList!$B16,'All CCC'!$B$7:$B$814,0)))</f>
        <v/>
      </c>
      <c r="AO16" s="847" t="str">
        <f>IF($B16="","",INDEX('All CCC'!AO$7:AO$814,MATCH(WatchList!$B16,'All CCC'!$B$7:$B$814,0)))</f>
        <v/>
      </c>
      <c r="AP16" s="847" t="str">
        <f>IF($B16="","",INDEX('All CCC'!AP$7:AP$814,MATCH(WatchList!$B16,'All CCC'!$B$7:$B$814,0)))</f>
        <v/>
      </c>
      <c r="AQ16" s="847" t="str">
        <f>IF($B16="","",INDEX('All CCC'!AQ$7:AQ$814,MATCH(WatchList!$B16,'All CCC'!$B$7:$B$814,0)))</f>
        <v/>
      </c>
      <c r="AR16" s="847" t="str">
        <f>IF($B16="","",INDEX('All CCC'!AR$7:AR$814,MATCH(WatchList!$B16,'All CCC'!$B$7:$B$814,0)))</f>
        <v/>
      </c>
      <c r="AS16" s="847" t="str">
        <f>IF($B16="","",INDEX('All CCC'!AS$7:AS$814,MATCH(WatchList!$B16,'All CCC'!$B$7:$B$814,0)))</f>
        <v/>
      </c>
      <c r="AT16" s="847" t="str">
        <f>IF($B16="","",INDEX('All CCC'!AT$7:AT$814,MATCH(WatchList!$B16,'All CCC'!$B$7:$B$814,0)))</f>
        <v/>
      </c>
      <c r="AU16" s="847" t="str">
        <f>IF($B16="","",INDEX('All CCC'!AU$7:AU$814,MATCH(WatchList!$B16,'All CCC'!$B$7:$B$814,0)))</f>
        <v/>
      </c>
      <c r="AV16" s="847" t="str">
        <f>IF($B16="","",INDEX('All CCC'!AV$7:AV$814,MATCH(WatchList!$B16,'All CCC'!$B$7:$B$814,0)))</f>
        <v/>
      </c>
      <c r="AW16" s="847" t="str">
        <f>IF($B16="","",INDEX('All CCC'!AW$7:AW$814,MATCH(WatchList!$B16,'All CCC'!$B$7:$B$814,0)))</f>
        <v/>
      </c>
      <c r="AX16" s="847" t="str">
        <f>IF($B16="","",INDEX('All CCC'!AX$7:AX$814,MATCH(WatchList!$B16,'All CCC'!$B$7:$B$814,0)))</f>
        <v/>
      </c>
      <c r="AY16" s="847" t="str">
        <f>IF($B16="","",INDEX('All CCC'!AY$7:AY$814,MATCH(WatchList!$B16,'All CCC'!$B$7:$B$814,0)))</f>
        <v/>
      </c>
      <c r="AZ16" s="847" t="str">
        <f>IF($B16="","",INDEX('All CCC'!AZ$7:AZ$814,MATCH(WatchList!$B16,'All CCC'!$B$7:$B$814,0)))</f>
        <v/>
      </c>
      <c r="BA16" s="847" t="str">
        <f>IF($B16="","",INDEX('All CCC'!BA$7:BA$814,MATCH(WatchList!$B16,'All CCC'!$B$7:$B$814,0)))</f>
        <v/>
      </c>
      <c r="BB16" s="847" t="str">
        <f>IF($B16="","",INDEX('All CCC'!BB$7:BB$814,MATCH(WatchList!$B16,'All CCC'!$B$7:$B$814,0)))</f>
        <v/>
      </c>
      <c r="BC16" s="847" t="str">
        <f>IF($B16="","",INDEX('All CCC'!BC$7:BC$814,MATCH(WatchList!$B16,'All CCC'!$B$7:$B$814,0)))</f>
        <v/>
      </c>
      <c r="BD16" s="847" t="str">
        <f>IF($B16="","",INDEX('All CCC'!BD$7:BD$814,MATCH(WatchList!$B16,'All CCC'!$B$7:$B$814,0)))</f>
        <v/>
      </c>
      <c r="BE16" s="847" t="str">
        <f>IF($B16="","",INDEX('All CCC'!BE$7:BE$814,MATCH(WatchList!$B16,'All CCC'!$B$7:$B$814,0)))</f>
        <v/>
      </c>
      <c r="BF16" s="847" t="str">
        <f>IF($B16="","",INDEX('All CCC'!BF$7:BF$814,MATCH(WatchList!$B16,'All CCC'!$B$7:$B$814,0)))</f>
        <v/>
      </c>
      <c r="BG16" s="847" t="str">
        <f>IF($B16="","",INDEX('All CCC'!BG$7:BG$814,MATCH(WatchList!$B16,'All CCC'!$B$7:$B$814,0)))</f>
        <v/>
      </c>
    </row>
    <row r="17" spans="1:59" ht="11.25" customHeight="1" x14ac:dyDescent="0.2">
      <c r="A17" s="548" t="str">
        <f>IF($B17="","",INDEX('All CCC'!A$7:A$814,MATCH(WatchList!$B17,'All CCC'!$B$7:$B$814,0)))</f>
        <v/>
      </c>
      <c r="B17" s="31"/>
      <c r="C17" s="847" t="str">
        <f>IF($B17="","",INDEX('All CCC'!C$7:C$814,MATCH(WatchList!$B17,'All CCC'!$B$7:$B$814,0)))</f>
        <v/>
      </c>
      <c r="D17" s="847" t="str">
        <f>IF($B17="","",INDEX('All CCC'!D$7:D$814,MATCH(WatchList!$B17,'All CCC'!$B$7:$B$814,0)))</f>
        <v/>
      </c>
      <c r="E17" s="847" t="str">
        <f>IF($B17="","",INDEX('All CCC'!E$7:E$814,MATCH(WatchList!$B17,'All CCC'!$B$7:$B$814,0)))</f>
        <v/>
      </c>
      <c r="F17" s="847" t="str">
        <f>IF($B17="","",INDEX('All CCC'!F$7:F$814,MATCH(WatchList!$B17,'All CCC'!$B$7:$B$814,0)))</f>
        <v/>
      </c>
      <c r="G17" s="847" t="str">
        <f>IF($B17="","",INDEX('All CCC'!G$7:G$814,MATCH(WatchList!$B17,'All CCC'!$B$7:$B$814,0)))</f>
        <v/>
      </c>
      <c r="H17" s="847" t="str">
        <f>IF($B17="","",INDEX('All CCC'!H$7:H$814,MATCH(WatchList!$B17,'All CCC'!$B$7:$B$814,0)))</f>
        <v/>
      </c>
      <c r="I17" s="847" t="str">
        <f>IF($B17="","",INDEX('All CCC'!I$7:I$814,MATCH(WatchList!$B17,'All CCC'!$B$7:$B$814,0)))</f>
        <v/>
      </c>
      <c r="J17" s="847" t="str">
        <f>IF($B17="","",INDEX('All CCC'!J$7:J$814,MATCH(WatchList!$B17,'All CCC'!$B$7:$B$814,0)))</f>
        <v/>
      </c>
      <c r="K17" s="847" t="str">
        <f>IF($B17="","",INDEX('All CCC'!K$7:K$814,MATCH(WatchList!$B17,'All CCC'!$B$7:$B$814,0)))</f>
        <v/>
      </c>
      <c r="L17" s="847" t="str">
        <f>IF($B17="","",INDEX('All CCC'!L$7:L$814,MATCH(WatchList!$B17,'All CCC'!$B$7:$B$814,0)))</f>
        <v/>
      </c>
      <c r="M17" s="847" t="str">
        <f>IF($B17="","",INDEX('All CCC'!M$7:M$814,MATCH(WatchList!$B17,'All CCC'!$B$7:$B$814,0)))</f>
        <v/>
      </c>
      <c r="N17" s="847" t="str">
        <f>IF($B17="","",INDEX('All CCC'!N$7:N$814,MATCH(WatchList!$B17,'All CCC'!$B$7:$B$814,0)))</f>
        <v/>
      </c>
      <c r="O17" s="847" t="str">
        <f>IF($B17="","",INDEX('All CCC'!O$7:O$814,MATCH(WatchList!$B17,'All CCC'!$B$7:$B$814,0)))</f>
        <v/>
      </c>
      <c r="P17" s="848" t="str">
        <f>IF($B17="","",INDEX('All CCC'!P$7:P$814,MATCH(WatchList!$B17,'All CCC'!$B$7:$B$814,0)))</f>
        <v/>
      </c>
      <c r="Q17" s="848" t="str">
        <f>IF($B17="","",INDEX('All CCC'!Q$7:Q$814,MATCH(WatchList!$B17,'All CCC'!$B$7:$B$814,0)))</f>
        <v/>
      </c>
      <c r="R17" s="847" t="str">
        <f>IF($B17="","",INDEX('All CCC'!R$7:R$814,MATCH(WatchList!$B17,'All CCC'!$B$7:$B$814,0)))</f>
        <v/>
      </c>
      <c r="S17" s="847" t="str">
        <f>IF($B17="","",INDEX('All CCC'!S$7:S$814,MATCH(WatchList!$B17,'All CCC'!$B$7:$B$814,0)))</f>
        <v/>
      </c>
      <c r="T17" s="847" t="str">
        <f>IF($B17="","",INDEX('All CCC'!T$7:T$814,MATCH(WatchList!$B17,'All CCC'!$B$7:$B$814,0)))</f>
        <v/>
      </c>
      <c r="U17" s="847" t="str">
        <f>IF($B17="","",INDEX('All CCC'!U$7:U$814,MATCH(WatchList!$B17,'All CCC'!$B$7:$B$814,0)))</f>
        <v/>
      </c>
      <c r="V17" s="847" t="str">
        <f>IF($B17="","",INDEX('All CCC'!V$7:V$814,MATCH(WatchList!$B17,'All CCC'!$B$7:$B$814,0)))</f>
        <v/>
      </c>
      <c r="W17" s="847" t="str">
        <f>IF($B17="","",INDEX('All CCC'!W$7:W$814,MATCH(WatchList!$B17,'All CCC'!$B$7:$B$814,0)))</f>
        <v/>
      </c>
      <c r="X17" s="847" t="str">
        <f>IF($B17="","",INDEX('All CCC'!X$7:X$814,MATCH(WatchList!$B17,'All CCC'!$B$7:$B$814,0)))</f>
        <v/>
      </c>
      <c r="Y17" s="847" t="str">
        <f>IF($B17="","",INDEX('All CCC'!Y$7:Y$814,MATCH(WatchList!$B17,'All CCC'!$B$7:$B$814,0)))</f>
        <v/>
      </c>
      <c r="Z17" s="847" t="str">
        <f>IF($B17="","",INDEX('All CCC'!Z$7:Z$814,MATCH(WatchList!$B17,'All CCC'!$B$7:$B$814,0)))</f>
        <v/>
      </c>
      <c r="AA17" s="847" t="str">
        <f>IF($B17="","",INDEX('All CCC'!AA$7:AA$814,MATCH(WatchList!$B17,'All CCC'!$B$7:$B$814,0)))</f>
        <v/>
      </c>
      <c r="AB17" s="847" t="str">
        <f>IF($B17="","",INDEX('All CCC'!AB$7:AB$814,MATCH(WatchList!$B17,'All CCC'!$B$7:$B$814,0)))</f>
        <v/>
      </c>
      <c r="AC17" s="847" t="str">
        <f>IF($B17="","",INDEX('All CCC'!AC$7:AC$814,MATCH(WatchList!$B17,'All CCC'!$B$7:$B$814,0)))</f>
        <v/>
      </c>
      <c r="AD17" s="847" t="str">
        <f>IF($B17="","",INDEX('All CCC'!AD$7:AD$814,MATCH(WatchList!$B17,'All CCC'!$B$7:$B$814,0)))</f>
        <v/>
      </c>
      <c r="AE17" s="847" t="str">
        <f>IF($B17="","",INDEX('All CCC'!AE$7:AE$814,MATCH(WatchList!$B17,'All CCC'!$B$7:$B$814,0)))</f>
        <v/>
      </c>
      <c r="AF17" s="847" t="str">
        <f>IF($B17="","",INDEX('All CCC'!AF$7:AF$814,MATCH(WatchList!$B17,'All CCC'!$B$7:$B$814,0)))</f>
        <v/>
      </c>
      <c r="AG17" s="847" t="str">
        <f>IF($B17="","",INDEX('All CCC'!AG$7:AG$814,MATCH(WatchList!$B17,'All CCC'!$B$7:$B$814,0)))</f>
        <v/>
      </c>
      <c r="AH17" s="847" t="str">
        <f>IF($B17="","",INDEX('All CCC'!AH$7:AH$814,MATCH(WatchList!$B17,'All CCC'!$B$7:$B$814,0)))</f>
        <v/>
      </c>
      <c r="AI17" s="847" t="str">
        <f>IF($B17="","",INDEX('All CCC'!AI$7:AI$814,MATCH(WatchList!$B17,'All CCC'!$B$7:$B$814,0)))</f>
        <v/>
      </c>
      <c r="AJ17" s="847" t="str">
        <f>IF($B17="","",INDEX('All CCC'!AJ$7:AJ$814,MATCH(WatchList!$B17,'All CCC'!$B$7:$B$814,0)))</f>
        <v/>
      </c>
      <c r="AK17" s="847" t="str">
        <f>IF($B17="","",INDEX('All CCC'!AK$7:AK$814,MATCH(WatchList!$B17,'All CCC'!$B$7:$B$814,0)))</f>
        <v/>
      </c>
      <c r="AL17" s="847" t="str">
        <f>IF($B17="","",INDEX('All CCC'!AL$7:AL$814,MATCH(WatchList!$B17,'All CCC'!$B$7:$B$814,0)))</f>
        <v/>
      </c>
      <c r="AM17" s="847" t="str">
        <f>IF($B17="","",INDEX('All CCC'!AM$7:AM$814,MATCH(WatchList!$B17,'All CCC'!$B$7:$B$814,0)))</f>
        <v/>
      </c>
      <c r="AN17" s="847" t="str">
        <f>IF($B17="","",INDEX('All CCC'!AN$7:AN$814,MATCH(WatchList!$B17,'All CCC'!$B$7:$B$814,0)))</f>
        <v/>
      </c>
      <c r="AO17" s="847" t="str">
        <f>IF($B17="","",INDEX('All CCC'!AO$7:AO$814,MATCH(WatchList!$B17,'All CCC'!$B$7:$B$814,0)))</f>
        <v/>
      </c>
      <c r="AP17" s="847" t="str">
        <f>IF($B17="","",INDEX('All CCC'!AP$7:AP$814,MATCH(WatchList!$B17,'All CCC'!$B$7:$B$814,0)))</f>
        <v/>
      </c>
      <c r="AQ17" s="847" t="str">
        <f>IF($B17="","",INDEX('All CCC'!AQ$7:AQ$814,MATCH(WatchList!$B17,'All CCC'!$B$7:$B$814,0)))</f>
        <v/>
      </c>
      <c r="AR17" s="847" t="str">
        <f>IF($B17="","",INDEX('All CCC'!AR$7:AR$814,MATCH(WatchList!$B17,'All CCC'!$B$7:$B$814,0)))</f>
        <v/>
      </c>
      <c r="AS17" s="847" t="str">
        <f>IF($B17="","",INDEX('All CCC'!AS$7:AS$814,MATCH(WatchList!$B17,'All CCC'!$B$7:$B$814,0)))</f>
        <v/>
      </c>
      <c r="AT17" s="847" t="str">
        <f>IF($B17="","",INDEX('All CCC'!AT$7:AT$814,MATCH(WatchList!$B17,'All CCC'!$B$7:$B$814,0)))</f>
        <v/>
      </c>
      <c r="AU17" s="847" t="str">
        <f>IF($B17="","",INDEX('All CCC'!AU$7:AU$814,MATCH(WatchList!$B17,'All CCC'!$B$7:$B$814,0)))</f>
        <v/>
      </c>
      <c r="AV17" s="847" t="str">
        <f>IF($B17="","",INDEX('All CCC'!AV$7:AV$814,MATCH(WatchList!$B17,'All CCC'!$B$7:$B$814,0)))</f>
        <v/>
      </c>
      <c r="AW17" s="847" t="str">
        <f>IF($B17="","",INDEX('All CCC'!AW$7:AW$814,MATCH(WatchList!$B17,'All CCC'!$B$7:$B$814,0)))</f>
        <v/>
      </c>
      <c r="AX17" s="847" t="str">
        <f>IF($B17="","",INDEX('All CCC'!AX$7:AX$814,MATCH(WatchList!$B17,'All CCC'!$B$7:$B$814,0)))</f>
        <v/>
      </c>
      <c r="AY17" s="847" t="str">
        <f>IF($B17="","",INDEX('All CCC'!AY$7:AY$814,MATCH(WatchList!$B17,'All CCC'!$B$7:$B$814,0)))</f>
        <v/>
      </c>
      <c r="AZ17" s="847" t="str">
        <f>IF($B17="","",INDEX('All CCC'!AZ$7:AZ$814,MATCH(WatchList!$B17,'All CCC'!$B$7:$B$814,0)))</f>
        <v/>
      </c>
      <c r="BA17" s="847" t="str">
        <f>IF($B17="","",INDEX('All CCC'!BA$7:BA$814,MATCH(WatchList!$B17,'All CCC'!$B$7:$B$814,0)))</f>
        <v/>
      </c>
      <c r="BB17" s="847" t="str">
        <f>IF($B17="","",INDEX('All CCC'!BB$7:BB$814,MATCH(WatchList!$B17,'All CCC'!$B$7:$B$814,0)))</f>
        <v/>
      </c>
      <c r="BC17" s="847" t="str">
        <f>IF($B17="","",INDEX('All CCC'!BC$7:BC$814,MATCH(WatchList!$B17,'All CCC'!$B$7:$B$814,0)))</f>
        <v/>
      </c>
      <c r="BD17" s="847" t="str">
        <f>IF($B17="","",INDEX('All CCC'!BD$7:BD$814,MATCH(WatchList!$B17,'All CCC'!$B$7:$B$814,0)))</f>
        <v/>
      </c>
      <c r="BE17" s="847" t="str">
        <f>IF($B17="","",INDEX('All CCC'!BE$7:BE$814,MATCH(WatchList!$B17,'All CCC'!$B$7:$B$814,0)))</f>
        <v/>
      </c>
      <c r="BF17" s="847" t="str">
        <f>IF($B17="","",INDEX('All CCC'!BF$7:BF$814,MATCH(WatchList!$B17,'All CCC'!$B$7:$B$814,0)))</f>
        <v/>
      </c>
      <c r="BG17" s="847" t="str">
        <f>IF($B17="","",INDEX('All CCC'!BG$7:BG$814,MATCH(WatchList!$B17,'All CCC'!$B$7:$B$814,0)))</f>
        <v/>
      </c>
    </row>
    <row r="18" spans="1:59" ht="11.25" customHeight="1" x14ac:dyDescent="0.2">
      <c r="A18" s="548" t="str">
        <f>IF($B18="","",INDEX('All CCC'!A$7:A$814,MATCH(WatchList!$B18,'All CCC'!$B$7:$B$814,0)))</f>
        <v/>
      </c>
      <c r="B18" s="31"/>
      <c r="C18" s="847" t="str">
        <f>IF($B18="","",INDEX('All CCC'!C$7:C$814,MATCH(WatchList!$B18,'All CCC'!$B$7:$B$814,0)))</f>
        <v/>
      </c>
      <c r="D18" s="847" t="str">
        <f>IF($B18="","",INDEX('All CCC'!D$7:D$814,MATCH(WatchList!$B18,'All CCC'!$B$7:$B$814,0)))</f>
        <v/>
      </c>
      <c r="E18" s="847" t="str">
        <f>IF($B18="","",INDEX('All CCC'!E$7:E$814,MATCH(WatchList!$B18,'All CCC'!$B$7:$B$814,0)))</f>
        <v/>
      </c>
      <c r="F18" s="847" t="str">
        <f>IF($B18="","",INDEX('All CCC'!F$7:F$814,MATCH(WatchList!$B18,'All CCC'!$B$7:$B$814,0)))</f>
        <v/>
      </c>
      <c r="G18" s="847" t="str">
        <f>IF($B18="","",INDEX('All CCC'!G$7:G$814,MATCH(WatchList!$B18,'All CCC'!$B$7:$B$814,0)))</f>
        <v/>
      </c>
      <c r="H18" s="847" t="str">
        <f>IF($B18="","",INDEX('All CCC'!H$7:H$814,MATCH(WatchList!$B18,'All CCC'!$B$7:$B$814,0)))</f>
        <v/>
      </c>
      <c r="I18" s="847" t="str">
        <f>IF($B18="","",INDEX('All CCC'!I$7:I$814,MATCH(WatchList!$B18,'All CCC'!$B$7:$B$814,0)))</f>
        <v/>
      </c>
      <c r="J18" s="847" t="str">
        <f>IF($B18="","",INDEX('All CCC'!J$7:J$814,MATCH(WatchList!$B18,'All CCC'!$B$7:$B$814,0)))</f>
        <v/>
      </c>
      <c r="K18" s="847" t="str">
        <f>IF($B18="","",INDEX('All CCC'!K$7:K$814,MATCH(WatchList!$B18,'All CCC'!$B$7:$B$814,0)))</f>
        <v/>
      </c>
      <c r="L18" s="847" t="str">
        <f>IF($B18="","",INDEX('All CCC'!L$7:L$814,MATCH(WatchList!$B18,'All CCC'!$B$7:$B$814,0)))</f>
        <v/>
      </c>
      <c r="M18" s="847" t="str">
        <f>IF($B18="","",INDEX('All CCC'!M$7:M$814,MATCH(WatchList!$B18,'All CCC'!$B$7:$B$814,0)))</f>
        <v/>
      </c>
      <c r="N18" s="847" t="str">
        <f>IF($B18="","",INDEX('All CCC'!N$7:N$814,MATCH(WatchList!$B18,'All CCC'!$B$7:$B$814,0)))</f>
        <v/>
      </c>
      <c r="O18" s="847" t="str">
        <f>IF($B18="","",INDEX('All CCC'!O$7:O$814,MATCH(WatchList!$B18,'All CCC'!$B$7:$B$814,0)))</f>
        <v/>
      </c>
      <c r="P18" s="848" t="str">
        <f>IF($B18="","",INDEX('All CCC'!P$7:P$814,MATCH(WatchList!$B18,'All CCC'!$B$7:$B$814,0)))</f>
        <v/>
      </c>
      <c r="Q18" s="848" t="str">
        <f>IF($B18="","",INDEX('All CCC'!Q$7:Q$814,MATCH(WatchList!$B18,'All CCC'!$B$7:$B$814,0)))</f>
        <v/>
      </c>
      <c r="R18" s="847" t="str">
        <f>IF($B18="","",INDEX('All CCC'!R$7:R$814,MATCH(WatchList!$B18,'All CCC'!$B$7:$B$814,0)))</f>
        <v/>
      </c>
      <c r="S18" s="847" t="str">
        <f>IF($B18="","",INDEX('All CCC'!S$7:S$814,MATCH(WatchList!$B18,'All CCC'!$B$7:$B$814,0)))</f>
        <v/>
      </c>
      <c r="T18" s="847" t="str">
        <f>IF($B18="","",INDEX('All CCC'!T$7:T$814,MATCH(WatchList!$B18,'All CCC'!$B$7:$B$814,0)))</f>
        <v/>
      </c>
      <c r="U18" s="847" t="str">
        <f>IF($B18="","",INDEX('All CCC'!U$7:U$814,MATCH(WatchList!$B18,'All CCC'!$B$7:$B$814,0)))</f>
        <v/>
      </c>
      <c r="V18" s="847" t="str">
        <f>IF($B18="","",INDEX('All CCC'!V$7:V$814,MATCH(WatchList!$B18,'All CCC'!$B$7:$B$814,0)))</f>
        <v/>
      </c>
      <c r="W18" s="847" t="str">
        <f>IF($B18="","",INDEX('All CCC'!W$7:W$814,MATCH(WatchList!$B18,'All CCC'!$B$7:$B$814,0)))</f>
        <v/>
      </c>
      <c r="X18" s="847" t="str">
        <f>IF($B18="","",INDEX('All CCC'!X$7:X$814,MATCH(WatchList!$B18,'All CCC'!$B$7:$B$814,0)))</f>
        <v/>
      </c>
      <c r="Y18" s="847" t="str">
        <f>IF($B18="","",INDEX('All CCC'!Y$7:Y$814,MATCH(WatchList!$B18,'All CCC'!$B$7:$B$814,0)))</f>
        <v/>
      </c>
      <c r="Z18" s="847" t="str">
        <f>IF($B18="","",INDEX('All CCC'!Z$7:Z$814,MATCH(WatchList!$B18,'All CCC'!$B$7:$B$814,0)))</f>
        <v/>
      </c>
      <c r="AA18" s="847" t="str">
        <f>IF($B18="","",INDEX('All CCC'!AA$7:AA$814,MATCH(WatchList!$B18,'All CCC'!$B$7:$B$814,0)))</f>
        <v/>
      </c>
      <c r="AB18" s="847" t="str">
        <f>IF($B18="","",INDEX('All CCC'!AB$7:AB$814,MATCH(WatchList!$B18,'All CCC'!$B$7:$B$814,0)))</f>
        <v/>
      </c>
      <c r="AC18" s="847" t="str">
        <f>IF($B18="","",INDEX('All CCC'!AC$7:AC$814,MATCH(WatchList!$B18,'All CCC'!$B$7:$B$814,0)))</f>
        <v/>
      </c>
      <c r="AD18" s="847" t="str">
        <f>IF($B18="","",INDEX('All CCC'!AD$7:AD$814,MATCH(WatchList!$B18,'All CCC'!$B$7:$B$814,0)))</f>
        <v/>
      </c>
      <c r="AE18" s="847" t="str">
        <f>IF($B18="","",INDEX('All CCC'!AE$7:AE$814,MATCH(WatchList!$B18,'All CCC'!$B$7:$B$814,0)))</f>
        <v/>
      </c>
      <c r="AF18" s="847" t="str">
        <f>IF($B18="","",INDEX('All CCC'!AF$7:AF$814,MATCH(WatchList!$B18,'All CCC'!$B$7:$B$814,0)))</f>
        <v/>
      </c>
      <c r="AG18" s="847" t="str">
        <f>IF($B18="","",INDEX('All CCC'!AG$7:AG$814,MATCH(WatchList!$B18,'All CCC'!$B$7:$B$814,0)))</f>
        <v/>
      </c>
      <c r="AH18" s="847" t="str">
        <f>IF($B18="","",INDEX('All CCC'!AH$7:AH$814,MATCH(WatchList!$B18,'All CCC'!$B$7:$B$814,0)))</f>
        <v/>
      </c>
      <c r="AI18" s="847" t="str">
        <f>IF($B18="","",INDEX('All CCC'!AI$7:AI$814,MATCH(WatchList!$B18,'All CCC'!$B$7:$B$814,0)))</f>
        <v/>
      </c>
      <c r="AJ18" s="847" t="str">
        <f>IF($B18="","",INDEX('All CCC'!AJ$7:AJ$814,MATCH(WatchList!$B18,'All CCC'!$B$7:$B$814,0)))</f>
        <v/>
      </c>
      <c r="AK18" s="847" t="str">
        <f>IF($B18="","",INDEX('All CCC'!AK$7:AK$814,MATCH(WatchList!$B18,'All CCC'!$B$7:$B$814,0)))</f>
        <v/>
      </c>
      <c r="AL18" s="847" t="str">
        <f>IF($B18="","",INDEX('All CCC'!AL$7:AL$814,MATCH(WatchList!$B18,'All CCC'!$B$7:$B$814,0)))</f>
        <v/>
      </c>
      <c r="AM18" s="847" t="str">
        <f>IF($B18="","",INDEX('All CCC'!AM$7:AM$814,MATCH(WatchList!$B18,'All CCC'!$B$7:$B$814,0)))</f>
        <v/>
      </c>
      <c r="AN18" s="847" t="str">
        <f>IF($B18="","",INDEX('All CCC'!AN$7:AN$814,MATCH(WatchList!$B18,'All CCC'!$B$7:$B$814,0)))</f>
        <v/>
      </c>
      <c r="AO18" s="847" t="str">
        <f>IF($B18="","",INDEX('All CCC'!AO$7:AO$814,MATCH(WatchList!$B18,'All CCC'!$B$7:$B$814,0)))</f>
        <v/>
      </c>
      <c r="AP18" s="847" t="str">
        <f>IF($B18="","",INDEX('All CCC'!AP$7:AP$814,MATCH(WatchList!$B18,'All CCC'!$B$7:$B$814,0)))</f>
        <v/>
      </c>
      <c r="AQ18" s="847" t="str">
        <f>IF($B18="","",INDEX('All CCC'!AQ$7:AQ$814,MATCH(WatchList!$B18,'All CCC'!$B$7:$B$814,0)))</f>
        <v/>
      </c>
      <c r="AR18" s="847" t="str">
        <f>IF($B18="","",INDEX('All CCC'!AR$7:AR$814,MATCH(WatchList!$B18,'All CCC'!$B$7:$B$814,0)))</f>
        <v/>
      </c>
      <c r="AS18" s="847" t="str">
        <f>IF($B18="","",INDEX('All CCC'!AS$7:AS$814,MATCH(WatchList!$B18,'All CCC'!$B$7:$B$814,0)))</f>
        <v/>
      </c>
      <c r="AT18" s="847" t="str">
        <f>IF($B18="","",INDEX('All CCC'!AT$7:AT$814,MATCH(WatchList!$B18,'All CCC'!$B$7:$B$814,0)))</f>
        <v/>
      </c>
      <c r="AU18" s="847" t="str">
        <f>IF($B18="","",INDEX('All CCC'!AU$7:AU$814,MATCH(WatchList!$B18,'All CCC'!$B$7:$B$814,0)))</f>
        <v/>
      </c>
      <c r="AV18" s="847" t="str">
        <f>IF($B18="","",INDEX('All CCC'!AV$7:AV$814,MATCH(WatchList!$B18,'All CCC'!$B$7:$B$814,0)))</f>
        <v/>
      </c>
      <c r="AW18" s="847" t="str">
        <f>IF($B18="","",INDEX('All CCC'!AW$7:AW$814,MATCH(WatchList!$B18,'All CCC'!$B$7:$B$814,0)))</f>
        <v/>
      </c>
      <c r="AX18" s="847" t="str">
        <f>IF($B18="","",INDEX('All CCC'!AX$7:AX$814,MATCH(WatchList!$B18,'All CCC'!$B$7:$B$814,0)))</f>
        <v/>
      </c>
      <c r="AY18" s="847" t="str">
        <f>IF($B18="","",INDEX('All CCC'!AY$7:AY$814,MATCH(WatchList!$B18,'All CCC'!$B$7:$B$814,0)))</f>
        <v/>
      </c>
      <c r="AZ18" s="847" t="str">
        <f>IF($B18="","",INDEX('All CCC'!AZ$7:AZ$814,MATCH(WatchList!$B18,'All CCC'!$B$7:$B$814,0)))</f>
        <v/>
      </c>
      <c r="BA18" s="847" t="str">
        <f>IF($B18="","",INDEX('All CCC'!BA$7:BA$814,MATCH(WatchList!$B18,'All CCC'!$B$7:$B$814,0)))</f>
        <v/>
      </c>
      <c r="BB18" s="847" t="str">
        <f>IF($B18="","",INDEX('All CCC'!BB$7:BB$814,MATCH(WatchList!$B18,'All CCC'!$B$7:$B$814,0)))</f>
        <v/>
      </c>
      <c r="BC18" s="847" t="str">
        <f>IF($B18="","",INDEX('All CCC'!BC$7:BC$814,MATCH(WatchList!$B18,'All CCC'!$B$7:$B$814,0)))</f>
        <v/>
      </c>
      <c r="BD18" s="847" t="str">
        <f>IF($B18="","",INDEX('All CCC'!BD$7:BD$814,MATCH(WatchList!$B18,'All CCC'!$B$7:$B$814,0)))</f>
        <v/>
      </c>
      <c r="BE18" s="847" t="str">
        <f>IF($B18="","",INDEX('All CCC'!BE$7:BE$814,MATCH(WatchList!$B18,'All CCC'!$B$7:$B$814,0)))</f>
        <v/>
      </c>
      <c r="BF18" s="847" t="str">
        <f>IF($B18="","",INDEX('All CCC'!BF$7:BF$814,MATCH(WatchList!$B18,'All CCC'!$B$7:$B$814,0)))</f>
        <v/>
      </c>
      <c r="BG18" s="847" t="str">
        <f>IF($B18="","",INDEX('All CCC'!BG$7:BG$814,MATCH(WatchList!$B18,'All CCC'!$B$7:$B$814,0)))</f>
        <v/>
      </c>
    </row>
    <row r="19" spans="1:59" ht="11.25" customHeight="1" x14ac:dyDescent="0.2">
      <c r="A19" s="548" t="str">
        <f>IF($B19="","",INDEX('All CCC'!A$7:A$814,MATCH(WatchList!$B19,'All CCC'!$B$7:$B$814,0)))</f>
        <v/>
      </c>
      <c r="B19" s="31"/>
      <c r="C19" s="847" t="str">
        <f>IF($B19="","",INDEX('All CCC'!C$7:C$814,MATCH(WatchList!$B19,'All CCC'!$B$7:$B$814,0)))</f>
        <v/>
      </c>
      <c r="D19" s="847" t="str">
        <f>IF($B19="","",INDEX('All CCC'!D$7:D$814,MATCH(WatchList!$B19,'All CCC'!$B$7:$B$814,0)))</f>
        <v/>
      </c>
      <c r="E19" s="847" t="str">
        <f>IF($B19="","",INDEX('All CCC'!E$7:E$814,MATCH(WatchList!$B19,'All CCC'!$B$7:$B$814,0)))</f>
        <v/>
      </c>
      <c r="F19" s="847" t="str">
        <f>IF($B19="","",INDEX('All CCC'!F$7:F$814,MATCH(WatchList!$B19,'All CCC'!$B$7:$B$814,0)))</f>
        <v/>
      </c>
      <c r="G19" s="847" t="str">
        <f>IF($B19="","",INDEX('All CCC'!G$7:G$814,MATCH(WatchList!$B19,'All CCC'!$B$7:$B$814,0)))</f>
        <v/>
      </c>
      <c r="H19" s="847" t="str">
        <f>IF($B19="","",INDEX('All CCC'!H$7:H$814,MATCH(WatchList!$B19,'All CCC'!$B$7:$B$814,0)))</f>
        <v/>
      </c>
      <c r="I19" s="847" t="str">
        <f>IF($B19="","",INDEX('All CCC'!I$7:I$814,MATCH(WatchList!$B19,'All CCC'!$B$7:$B$814,0)))</f>
        <v/>
      </c>
      <c r="J19" s="847" t="str">
        <f>IF($B19="","",INDEX('All CCC'!J$7:J$814,MATCH(WatchList!$B19,'All CCC'!$B$7:$B$814,0)))</f>
        <v/>
      </c>
      <c r="K19" s="847" t="str">
        <f>IF($B19="","",INDEX('All CCC'!K$7:K$814,MATCH(WatchList!$B19,'All CCC'!$B$7:$B$814,0)))</f>
        <v/>
      </c>
      <c r="L19" s="847" t="str">
        <f>IF($B19="","",INDEX('All CCC'!L$7:L$814,MATCH(WatchList!$B19,'All CCC'!$B$7:$B$814,0)))</f>
        <v/>
      </c>
      <c r="M19" s="847" t="str">
        <f>IF($B19="","",INDEX('All CCC'!M$7:M$814,MATCH(WatchList!$B19,'All CCC'!$B$7:$B$814,0)))</f>
        <v/>
      </c>
      <c r="N19" s="847" t="str">
        <f>IF($B19="","",INDEX('All CCC'!N$7:N$814,MATCH(WatchList!$B19,'All CCC'!$B$7:$B$814,0)))</f>
        <v/>
      </c>
      <c r="O19" s="847" t="str">
        <f>IF($B19="","",INDEX('All CCC'!O$7:O$814,MATCH(WatchList!$B19,'All CCC'!$B$7:$B$814,0)))</f>
        <v/>
      </c>
      <c r="P19" s="848" t="str">
        <f>IF($B19="","",INDEX('All CCC'!P$7:P$814,MATCH(WatchList!$B19,'All CCC'!$B$7:$B$814,0)))</f>
        <v/>
      </c>
      <c r="Q19" s="848" t="str">
        <f>IF($B19="","",INDEX('All CCC'!Q$7:Q$814,MATCH(WatchList!$B19,'All CCC'!$B$7:$B$814,0)))</f>
        <v/>
      </c>
      <c r="R19" s="847" t="str">
        <f>IF($B19="","",INDEX('All CCC'!R$7:R$814,MATCH(WatchList!$B19,'All CCC'!$B$7:$B$814,0)))</f>
        <v/>
      </c>
      <c r="S19" s="847" t="str">
        <f>IF($B19="","",INDEX('All CCC'!S$7:S$814,MATCH(WatchList!$B19,'All CCC'!$B$7:$B$814,0)))</f>
        <v/>
      </c>
      <c r="T19" s="847" t="str">
        <f>IF($B19="","",INDEX('All CCC'!T$7:T$814,MATCH(WatchList!$B19,'All CCC'!$B$7:$B$814,0)))</f>
        <v/>
      </c>
      <c r="U19" s="847" t="str">
        <f>IF($B19="","",INDEX('All CCC'!U$7:U$814,MATCH(WatchList!$B19,'All CCC'!$B$7:$B$814,0)))</f>
        <v/>
      </c>
      <c r="V19" s="847" t="str">
        <f>IF($B19="","",INDEX('All CCC'!V$7:V$814,MATCH(WatchList!$B19,'All CCC'!$B$7:$B$814,0)))</f>
        <v/>
      </c>
      <c r="W19" s="847" t="str">
        <f>IF($B19="","",INDEX('All CCC'!W$7:W$814,MATCH(WatchList!$B19,'All CCC'!$B$7:$B$814,0)))</f>
        <v/>
      </c>
      <c r="X19" s="847" t="str">
        <f>IF($B19="","",INDEX('All CCC'!X$7:X$814,MATCH(WatchList!$B19,'All CCC'!$B$7:$B$814,0)))</f>
        <v/>
      </c>
      <c r="Y19" s="847" t="str">
        <f>IF($B19="","",INDEX('All CCC'!Y$7:Y$814,MATCH(WatchList!$B19,'All CCC'!$B$7:$B$814,0)))</f>
        <v/>
      </c>
      <c r="Z19" s="847" t="str">
        <f>IF($B19="","",INDEX('All CCC'!Z$7:Z$814,MATCH(WatchList!$B19,'All CCC'!$B$7:$B$814,0)))</f>
        <v/>
      </c>
      <c r="AA19" s="847" t="str">
        <f>IF($B19="","",INDEX('All CCC'!AA$7:AA$814,MATCH(WatchList!$B19,'All CCC'!$B$7:$B$814,0)))</f>
        <v/>
      </c>
      <c r="AB19" s="847" t="str">
        <f>IF($B19="","",INDEX('All CCC'!AB$7:AB$814,MATCH(WatchList!$B19,'All CCC'!$B$7:$B$814,0)))</f>
        <v/>
      </c>
      <c r="AC19" s="847" t="str">
        <f>IF($B19="","",INDEX('All CCC'!AC$7:AC$814,MATCH(WatchList!$B19,'All CCC'!$B$7:$B$814,0)))</f>
        <v/>
      </c>
      <c r="AD19" s="847" t="str">
        <f>IF($B19="","",INDEX('All CCC'!AD$7:AD$814,MATCH(WatchList!$B19,'All CCC'!$B$7:$B$814,0)))</f>
        <v/>
      </c>
      <c r="AE19" s="847" t="str">
        <f>IF($B19="","",INDEX('All CCC'!AE$7:AE$814,MATCH(WatchList!$B19,'All CCC'!$B$7:$B$814,0)))</f>
        <v/>
      </c>
      <c r="AF19" s="847" t="str">
        <f>IF($B19="","",INDEX('All CCC'!AF$7:AF$814,MATCH(WatchList!$B19,'All CCC'!$B$7:$B$814,0)))</f>
        <v/>
      </c>
      <c r="AG19" s="847" t="str">
        <f>IF($B19="","",INDEX('All CCC'!AG$7:AG$814,MATCH(WatchList!$B19,'All CCC'!$B$7:$B$814,0)))</f>
        <v/>
      </c>
      <c r="AH19" s="847" t="str">
        <f>IF($B19="","",INDEX('All CCC'!AH$7:AH$814,MATCH(WatchList!$B19,'All CCC'!$B$7:$B$814,0)))</f>
        <v/>
      </c>
      <c r="AI19" s="847" t="str">
        <f>IF($B19="","",INDEX('All CCC'!AI$7:AI$814,MATCH(WatchList!$B19,'All CCC'!$B$7:$B$814,0)))</f>
        <v/>
      </c>
      <c r="AJ19" s="847" t="str">
        <f>IF($B19="","",INDEX('All CCC'!AJ$7:AJ$814,MATCH(WatchList!$B19,'All CCC'!$B$7:$B$814,0)))</f>
        <v/>
      </c>
      <c r="AK19" s="847" t="str">
        <f>IF($B19="","",INDEX('All CCC'!AK$7:AK$814,MATCH(WatchList!$B19,'All CCC'!$B$7:$B$814,0)))</f>
        <v/>
      </c>
      <c r="AL19" s="847" t="str">
        <f>IF($B19="","",INDEX('All CCC'!AL$7:AL$814,MATCH(WatchList!$B19,'All CCC'!$B$7:$B$814,0)))</f>
        <v/>
      </c>
      <c r="AM19" s="847" t="str">
        <f>IF($B19="","",INDEX('All CCC'!AM$7:AM$814,MATCH(WatchList!$B19,'All CCC'!$B$7:$B$814,0)))</f>
        <v/>
      </c>
      <c r="AN19" s="847" t="str">
        <f>IF($B19="","",INDEX('All CCC'!AN$7:AN$814,MATCH(WatchList!$B19,'All CCC'!$B$7:$B$814,0)))</f>
        <v/>
      </c>
      <c r="AO19" s="847" t="str">
        <f>IF($B19="","",INDEX('All CCC'!AO$7:AO$814,MATCH(WatchList!$B19,'All CCC'!$B$7:$B$814,0)))</f>
        <v/>
      </c>
      <c r="AP19" s="847" t="str">
        <f>IF($B19="","",INDEX('All CCC'!AP$7:AP$814,MATCH(WatchList!$B19,'All CCC'!$B$7:$B$814,0)))</f>
        <v/>
      </c>
      <c r="AQ19" s="847" t="str">
        <f>IF($B19="","",INDEX('All CCC'!AQ$7:AQ$814,MATCH(WatchList!$B19,'All CCC'!$B$7:$B$814,0)))</f>
        <v/>
      </c>
      <c r="AR19" s="847" t="str">
        <f>IF($B19="","",INDEX('All CCC'!AR$7:AR$814,MATCH(WatchList!$B19,'All CCC'!$B$7:$B$814,0)))</f>
        <v/>
      </c>
      <c r="AS19" s="847" t="str">
        <f>IF($B19="","",INDEX('All CCC'!AS$7:AS$814,MATCH(WatchList!$B19,'All CCC'!$B$7:$B$814,0)))</f>
        <v/>
      </c>
      <c r="AT19" s="847" t="str">
        <f>IF($B19="","",INDEX('All CCC'!AT$7:AT$814,MATCH(WatchList!$B19,'All CCC'!$B$7:$B$814,0)))</f>
        <v/>
      </c>
      <c r="AU19" s="847" t="str">
        <f>IF($B19="","",INDEX('All CCC'!AU$7:AU$814,MATCH(WatchList!$B19,'All CCC'!$B$7:$B$814,0)))</f>
        <v/>
      </c>
      <c r="AV19" s="847" t="str">
        <f>IF($B19="","",INDEX('All CCC'!AV$7:AV$814,MATCH(WatchList!$B19,'All CCC'!$B$7:$B$814,0)))</f>
        <v/>
      </c>
      <c r="AW19" s="847" t="str">
        <f>IF($B19="","",INDEX('All CCC'!AW$7:AW$814,MATCH(WatchList!$B19,'All CCC'!$B$7:$B$814,0)))</f>
        <v/>
      </c>
      <c r="AX19" s="847" t="str">
        <f>IF($B19="","",INDEX('All CCC'!AX$7:AX$814,MATCH(WatchList!$B19,'All CCC'!$B$7:$B$814,0)))</f>
        <v/>
      </c>
      <c r="AY19" s="847" t="str">
        <f>IF($B19="","",INDEX('All CCC'!AY$7:AY$814,MATCH(WatchList!$B19,'All CCC'!$B$7:$B$814,0)))</f>
        <v/>
      </c>
      <c r="AZ19" s="847" t="str">
        <f>IF($B19="","",INDEX('All CCC'!AZ$7:AZ$814,MATCH(WatchList!$B19,'All CCC'!$B$7:$B$814,0)))</f>
        <v/>
      </c>
      <c r="BA19" s="847" t="str">
        <f>IF($B19="","",INDEX('All CCC'!BA$7:BA$814,MATCH(WatchList!$B19,'All CCC'!$B$7:$B$814,0)))</f>
        <v/>
      </c>
      <c r="BB19" s="847" t="str">
        <f>IF($B19="","",INDEX('All CCC'!BB$7:BB$814,MATCH(WatchList!$B19,'All CCC'!$B$7:$B$814,0)))</f>
        <v/>
      </c>
      <c r="BC19" s="847" t="str">
        <f>IF($B19="","",INDEX('All CCC'!BC$7:BC$814,MATCH(WatchList!$B19,'All CCC'!$B$7:$B$814,0)))</f>
        <v/>
      </c>
      <c r="BD19" s="847" t="str">
        <f>IF($B19="","",INDEX('All CCC'!BD$7:BD$814,MATCH(WatchList!$B19,'All CCC'!$B$7:$B$814,0)))</f>
        <v/>
      </c>
      <c r="BE19" s="847" t="str">
        <f>IF($B19="","",INDEX('All CCC'!BE$7:BE$814,MATCH(WatchList!$B19,'All CCC'!$B$7:$B$814,0)))</f>
        <v/>
      </c>
      <c r="BF19" s="847" t="str">
        <f>IF($B19="","",INDEX('All CCC'!BF$7:BF$814,MATCH(WatchList!$B19,'All CCC'!$B$7:$B$814,0)))</f>
        <v/>
      </c>
      <c r="BG19" s="847" t="str">
        <f>IF($B19="","",INDEX('All CCC'!BG$7:BG$814,MATCH(WatchList!$B19,'All CCC'!$B$7:$B$814,0)))</f>
        <v/>
      </c>
    </row>
    <row r="20" spans="1:59" ht="11.25" customHeight="1" x14ac:dyDescent="0.2">
      <c r="A20" s="548" t="str">
        <f>IF($B20="","",INDEX('All CCC'!A$7:A$814,MATCH(WatchList!$B20,'All CCC'!$B$7:$B$814,0)))</f>
        <v/>
      </c>
      <c r="B20" s="31"/>
      <c r="C20" s="847" t="str">
        <f>IF($B20="","",INDEX('All CCC'!C$7:C$814,MATCH(WatchList!$B20,'All CCC'!$B$7:$B$814,0)))</f>
        <v/>
      </c>
      <c r="D20" s="847" t="str">
        <f>IF($B20="","",INDEX('All CCC'!D$7:D$814,MATCH(WatchList!$B20,'All CCC'!$B$7:$B$814,0)))</f>
        <v/>
      </c>
      <c r="E20" s="847" t="str">
        <f>IF($B20="","",INDEX('All CCC'!E$7:E$814,MATCH(WatchList!$B20,'All CCC'!$B$7:$B$814,0)))</f>
        <v/>
      </c>
      <c r="F20" s="847" t="str">
        <f>IF($B20="","",INDEX('All CCC'!F$7:F$814,MATCH(WatchList!$B20,'All CCC'!$B$7:$B$814,0)))</f>
        <v/>
      </c>
      <c r="G20" s="847" t="str">
        <f>IF($B20="","",INDEX('All CCC'!G$7:G$814,MATCH(WatchList!$B20,'All CCC'!$B$7:$B$814,0)))</f>
        <v/>
      </c>
      <c r="H20" s="847" t="str">
        <f>IF($B20="","",INDEX('All CCC'!H$7:H$814,MATCH(WatchList!$B20,'All CCC'!$B$7:$B$814,0)))</f>
        <v/>
      </c>
      <c r="I20" s="847" t="str">
        <f>IF($B20="","",INDEX('All CCC'!I$7:I$814,MATCH(WatchList!$B20,'All CCC'!$B$7:$B$814,0)))</f>
        <v/>
      </c>
      <c r="J20" s="847" t="str">
        <f>IF($B20="","",INDEX('All CCC'!J$7:J$814,MATCH(WatchList!$B20,'All CCC'!$B$7:$B$814,0)))</f>
        <v/>
      </c>
      <c r="K20" s="847" t="str">
        <f>IF($B20="","",INDEX('All CCC'!K$7:K$814,MATCH(WatchList!$B20,'All CCC'!$B$7:$B$814,0)))</f>
        <v/>
      </c>
      <c r="L20" s="847" t="str">
        <f>IF($B20="","",INDEX('All CCC'!L$7:L$814,MATCH(WatchList!$B20,'All CCC'!$B$7:$B$814,0)))</f>
        <v/>
      </c>
      <c r="M20" s="847" t="str">
        <f>IF($B20="","",INDEX('All CCC'!M$7:M$814,MATCH(WatchList!$B20,'All CCC'!$B$7:$B$814,0)))</f>
        <v/>
      </c>
      <c r="N20" s="847" t="str">
        <f>IF($B20="","",INDEX('All CCC'!N$7:N$814,MATCH(WatchList!$B20,'All CCC'!$B$7:$B$814,0)))</f>
        <v/>
      </c>
      <c r="O20" s="847" t="str">
        <f>IF($B20="","",INDEX('All CCC'!O$7:O$814,MATCH(WatchList!$B20,'All CCC'!$B$7:$B$814,0)))</f>
        <v/>
      </c>
      <c r="P20" s="848" t="str">
        <f>IF($B20="","",INDEX('All CCC'!P$7:P$814,MATCH(WatchList!$B20,'All CCC'!$B$7:$B$814,0)))</f>
        <v/>
      </c>
      <c r="Q20" s="848" t="str">
        <f>IF($B20="","",INDEX('All CCC'!Q$7:Q$814,MATCH(WatchList!$B20,'All CCC'!$B$7:$B$814,0)))</f>
        <v/>
      </c>
      <c r="R20" s="847" t="str">
        <f>IF($B20="","",INDEX('All CCC'!R$7:R$814,MATCH(WatchList!$B20,'All CCC'!$B$7:$B$814,0)))</f>
        <v/>
      </c>
      <c r="S20" s="847" t="str">
        <f>IF($B20="","",INDEX('All CCC'!S$7:S$814,MATCH(WatchList!$B20,'All CCC'!$B$7:$B$814,0)))</f>
        <v/>
      </c>
      <c r="T20" s="847" t="str">
        <f>IF($B20="","",INDEX('All CCC'!T$7:T$814,MATCH(WatchList!$B20,'All CCC'!$B$7:$B$814,0)))</f>
        <v/>
      </c>
      <c r="U20" s="847" t="str">
        <f>IF($B20="","",INDEX('All CCC'!U$7:U$814,MATCH(WatchList!$B20,'All CCC'!$B$7:$B$814,0)))</f>
        <v/>
      </c>
      <c r="V20" s="847" t="str">
        <f>IF($B20="","",INDEX('All CCC'!V$7:V$814,MATCH(WatchList!$B20,'All CCC'!$B$7:$B$814,0)))</f>
        <v/>
      </c>
      <c r="W20" s="847" t="str">
        <f>IF($B20="","",INDEX('All CCC'!W$7:W$814,MATCH(WatchList!$B20,'All CCC'!$B$7:$B$814,0)))</f>
        <v/>
      </c>
      <c r="X20" s="847" t="str">
        <f>IF($B20="","",INDEX('All CCC'!X$7:X$814,MATCH(WatchList!$B20,'All CCC'!$B$7:$B$814,0)))</f>
        <v/>
      </c>
      <c r="Y20" s="847" t="str">
        <f>IF($B20="","",INDEX('All CCC'!Y$7:Y$814,MATCH(WatchList!$B20,'All CCC'!$B$7:$B$814,0)))</f>
        <v/>
      </c>
      <c r="Z20" s="847" t="str">
        <f>IF($B20="","",INDEX('All CCC'!Z$7:Z$814,MATCH(WatchList!$B20,'All CCC'!$B$7:$B$814,0)))</f>
        <v/>
      </c>
      <c r="AA20" s="847" t="str">
        <f>IF($B20="","",INDEX('All CCC'!AA$7:AA$814,MATCH(WatchList!$B20,'All CCC'!$B$7:$B$814,0)))</f>
        <v/>
      </c>
      <c r="AB20" s="847" t="str">
        <f>IF($B20="","",INDEX('All CCC'!AB$7:AB$814,MATCH(WatchList!$B20,'All CCC'!$B$7:$B$814,0)))</f>
        <v/>
      </c>
      <c r="AC20" s="847" t="str">
        <f>IF($B20="","",INDEX('All CCC'!AC$7:AC$814,MATCH(WatchList!$B20,'All CCC'!$B$7:$B$814,0)))</f>
        <v/>
      </c>
      <c r="AD20" s="847" t="str">
        <f>IF($B20="","",INDEX('All CCC'!AD$7:AD$814,MATCH(WatchList!$B20,'All CCC'!$B$7:$B$814,0)))</f>
        <v/>
      </c>
      <c r="AE20" s="847" t="str">
        <f>IF($B20="","",INDEX('All CCC'!AE$7:AE$814,MATCH(WatchList!$B20,'All CCC'!$B$7:$B$814,0)))</f>
        <v/>
      </c>
      <c r="AF20" s="847" t="str">
        <f>IF($B20="","",INDEX('All CCC'!AF$7:AF$814,MATCH(WatchList!$B20,'All CCC'!$B$7:$B$814,0)))</f>
        <v/>
      </c>
      <c r="AG20" s="847" t="str">
        <f>IF($B20="","",INDEX('All CCC'!AG$7:AG$814,MATCH(WatchList!$B20,'All CCC'!$B$7:$B$814,0)))</f>
        <v/>
      </c>
      <c r="AH20" s="847" t="str">
        <f>IF($B20="","",INDEX('All CCC'!AH$7:AH$814,MATCH(WatchList!$B20,'All CCC'!$B$7:$B$814,0)))</f>
        <v/>
      </c>
      <c r="AI20" s="847" t="str">
        <f>IF($B20="","",INDEX('All CCC'!AI$7:AI$814,MATCH(WatchList!$B20,'All CCC'!$B$7:$B$814,0)))</f>
        <v/>
      </c>
      <c r="AJ20" s="847" t="str">
        <f>IF($B20="","",INDEX('All CCC'!AJ$7:AJ$814,MATCH(WatchList!$B20,'All CCC'!$B$7:$B$814,0)))</f>
        <v/>
      </c>
      <c r="AK20" s="847" t="str">
        <f>IF($B20="","",INDEX('All CCC'!AK$7:AK$814,MATCH(WatchList!$B20,'All CCC'!$B$7:$B$814,0)))</f>
        <v/>
      </c>
      <c r="AL20" s="847" t="str">
        <f>IF($B20="","",INDEX('All CCC'!AL$7:AL$814,MATCH(WatchList!$B20,'All CCC'!$B$7:$B$814,0)))</f>
        <v/>
      </c>
      <c r="AM20" s="847" t="str">
        <f>IF($B20="","",INDEX('All CCC'!AM$7:AM$814,MATCH(WatchList!$B20,'All CCC'!$B$7:$B$814,0)))</f>
        <v/>
      </c>
      <c r="AN20" s="847" t="str">
        <f>IF($B20="","",INDEX('All CCC'!AN$7:AN$814,MATCH(WatchList!$B20,'All CCC'!$B$7:$B$814,0)))</f>
        <v/>
      </c>
      <c r="AO20" s="847" t="str">
        <f>IF($B20="","",INDEX('All CCC'!AO$7:AO$814,MATCH(WatchList!$B20,'All CCC'!$B$7:$B$814,0)))</f>
        <v/>
      </c>
      <c r="AP20" s="847" t="str">
        <f>IF($B20="","",INDEX('All CCC'!AP$7:AP$814,MATCH(WatchList!$B20,'All CCC'!$B$7:$B$814,0)))</f>
        <v/>
      </c>
      <c r="AQ20" s="847" t="str">
        <f>IF($B20="","",INDEX('All CCC'!AQ$7:AQ$814,MATCH(WatchList!$B20,'All CCC'!$B$7:$B$814,0)))</f>
        <v/>
      </c>
      <c r="AR20" s="847" t="str">
        <f>IF($B20="","",INDEX('All CCC'!AR$7:AR$814,MATCH(WatchList!$B20,'All CCC'!$B$7:$B$814,0)))</f>
        <v/>
      </c>
      <c r="AS20" s="847" t="str">
        <f>IF($B20="","",INDEX('All CCC'!AS$7:AS$814,MATCH(WatchList!$B20,'All CCC'!$B$7:$B$814,0)))</f>
        <v/>
      </c>
      <c r="AT20" s="847" t="str">
        <f>IF($B20="","",INDEX('All CCC'!AT$7:AT$814,MATCH(WatchList!$B20,'All CCC'!$B$7:$B$814,0)))</f>
        <v/>
      </c>
      <c r="AU20" s="847" t="str">
        <f>IF($B20="","",INDEX('All CCC'!AU$7:AU$814,MATCH(WatchList!$B20,'All CCC'!$B$7:$B$814,0)))</f>
        <v/>
      </c>
      <c r="AV20" s="847" t="str">
        <f>IF($B20="","",INDEX('All CCC'!AV$7:AV$814,MATCH(WatchList!$B20,'All CCC'!$B$7:$B$814,0)))</f>
        <v/>
      </c>
      <c r="AW20" s="847" t="str">
        <f>IF($B20="","",INDEX('All CCC'!AW$7:AW$814,MATCH(WatchList!$B20,'All CCC'!$B$7:$B$814,0)))</f>
        <v/>
      </c>
      <c r="AX20" s="847" t="str">
        <f>IF($B20="","",INDEX('All CCC'!AX$7:AX$814,MATCH(WatchList!$B20,'All CCC'!$B$7:$B$814,0)))</f>
        <v/>
      </c>
      <c r="AY20" s="847" t="str">
        <f>IF($B20="","",INDEX('All CCC'!AY$7:AY$814,MATCH(WatchList!$B20,'All CCC'!$B$7:$B$814,0)))</f>
        <v/>
      </c>
      <c r="AZ20" s="847" t="str">
        <f>IF($B20="","",INDEX('All CCC'!AZ$7:AZ$814,MATCH(WatchList!$B20,'All CCC'!$B$7:$B$814,0)))</f>
        <v/>
      </c>
      <c r="BA20" s="847" t="str">
        <f>IF($B20="","",INDEX('All CCC'!BA$7:BA$814,MATCH(WatchList!$B20,'All CCC'!$B$7:$B$814,0)))</f>
        <v/>
      </c>
      <c r="BB20" s="847" t="str">
        <f>IF($B20="","",INDEX('All CCC'!BB$7:BB$814,MATCH(WatchList!$B20,'All CCC'!$B$7:$B$814,0)))</f>
        <v/>
      </c>
      <c r="BC20" s="847" t="str">
        <f>IF($B20="","",INDEX('All CCC'!BC$7:BC$814,MATCH(WatchList!$B20,'All CCC'!$B$7:$B$814,0)))</f>
        <v/>
      </c>
      <c r="BD20" s="847" t="str">
        <f>IF($B20="","",INDEX('All CCC'!BD$7:BD$814,MATCH(WatchList!$B20,'All CCC'!$B$7:$B$814,0)))</f>
        <v/>
      </c>
      <c r="BE20" s="847" t="str">
        <f>IF($B20="","",INDEX('All CCC'!BE$7:BE$814,MATCH(WatchList!$B20,'All CCC'!$B$7:$B$814,0)))</f>
        <v/>
      </c>
      <c r="BF20" s="847" t="str">
        <f>IF($B20="","",INDEX('All CCC'!BF$7:BF$814,MATCH(WatchList!$B20,'All CCC'!$B$7:$B$814,0)))</f>
        <v/>
      </c>
      <c r="BG20" s="847" t="str">
        <f>IF($B20="","",INDEX('All CCC'!BG$7:BG$814,MATCH(WatchList!$B20,'All CCC'!$B$7:$B$814,0)))</f>
        <v/>
      </c>
    </row>
    <row r="21" spans="1:59" ht="11.45" customHeight="1" x14ac:dyDescent="0.2">
      <c r="A21" s="548" t="str">
        <f>IF($B21="","",INDEX('All CCC'!A$7:A$814,MATCH(WatchList!$B21,'All CCC'!$B$7:$B$814,0)))</f>
        <v/>
      </c>
      <c r="B21" s="31"/>
      <c r="C21" s="847" t="str">
        <f>IF($B21="","",INDEX('All CCC'!C$7:C$814,MATCH(WatchList!$B21,'All CCC'!$B$7:$B$814,0)))</f>
        <v/>
      </c>
      <c r="D21" s="847" t="str">
        <f>IF($B21="","",INDEX('All CCC'!D$7:D$814,MATCH(WatchList!$B21,'All CCC'!$B$7:$B$814,0)))</f>
        <v/>
      </c>
      <c r="E21" s="847" t="str">
        <f>IF($B21="","",INDEX('All CCC'!E$7:E$814,MATCH(WatchList!$B21,'All CCC'!$B$7:$B$814,0)))</f>
        <v/>
      </c>
      <c r="F21" s="847" t="str">
        <f>IF($B21="","",INDEX('All CCC'!F$7:F$814,MATCH(WatchList!$B21,'All CCC'!$B$7:$B$814,0)))</f>
        <v/>
      </c>
      <c r="G21" s="847" t="str">
        <f>IF($B21="","",INDEX('All CCC'!G$7:G$814,MATCH(WatchList!$B21,'All CCC'!$B$7:$B$814,0)))</f>
        <v/>
      </c>
      <c r="H21" s="847" t="str">
        <f>IF($B21="","",INDEX('All CCC'!H$7:H$814,MATCH(WatchList!$B21,'All CCC'!$B$7:$B$814,0)))</f>
        <v/>
      </c>
      <c r="I21" s="847" t="str">
        <f>IF($B21="","",INDEX('All CCC'!I$7:I$814,MATCH(WatchList!$B21,'All CCC'!$B$7:$B$814,0)))</f>
        <v/>
      </c>
      <c r="J21" s="847" t="str">
        <f>IF($B21="","",INDEX('All CCC'!J$7:J$814,MATCH(WatchList!$B21,'All CCC'!$B$7:$B$814,0)))</f>
        <v/>
      </c>
      <c r="K21" s="847" t="str">
        <f>IF($B21="","",INDEX('All CCC'!K$7:K$814,MATCH(WatchList!$B21,'All CCC'!$B$7:$B$814,0)))</f>
        <v/>
      </c>
      <c r="L21" s="847" t="str">
        <f>IF($B21="","",INDEX('All CCC'!L$7:L$814,MATCH(WatchList!$B21,'All CCC'!$B$7:$B$814,0)))</f>
        <v/>
      </c>
      <c r="M21" s="847" t="str">
        <f>IF($B21="","",INDEX('All CCC'!M$7:M$814,MATCH(WatchList!$B21,'All CCC'!$B$7:$B$814,0)))</f>
        <v/>
      </c>
      <c r="N21" s="847" t="str">
        <f>IF($B21="","",INDEX('All CCC'!N$7:N$814,MATCH(WatchList!$B21,'All CCC'!$B$7:$B$814,0)))</f>
        <v/>
      </c>
      <c r="O21" s="847" t="str">
        <f>IF($B21="","",INDEX('All CCC'!O$7:O$814,MATCH(WatchList!$B21,'All CCC'!$B$7:$B$814,0)))</f>
        <v/>
      </c>
      <c r="P21" s="848" t="str">
        <f>IF($B21="","",INDEX('All CCC'!P$7:P$814,MATCH(WatchList!$B21,'All CCC'!$B$7:$B$814,0)))</f>
        <v/>
      </c>
      <c r="Q21" s="848" t="str">
        <f>IF($B21="","",INDEX('All CCC'!Q$7:Q$814,MATCH(WatchList!$B21,'All CCC'!$B$7:$B$814,0)))</f>
        <v/>
      </c>
      <c r="R21" s="847" t="str">
        <f>IF($B21="","",INDEX('All CCC'!R$7:R$814,MATCH(WatchList!$B21,'All CCC'!$B$7:$B$814,0)))</f>
        <v/>
      </c>
      <c r="S21" s="847" t="str">
        <f>IF($B21="","",INDEX('All CCC'!S$7:S$814,MATCH(WatchList!$B21,'All CCC'!$B$7:$B$814,0)))</f>
        <v/>
      </c>
      <c r="T21" s="847" t="str">
        <f>IF($B21="","",INDEX('All CCC'!T$7:T$814,MATCH(WatchList!$B21,'All CCC'!$B$7:$B$814,0)))</f>
        <v/>
      </c>
      <c r="U21" s="847" t="str">
        <f>IF($B21="","",INDEX('All CCC'!U$7:U$814,MATCH(WatchList!$B21,'All CCC'!$B$7:$B$814,0)))</f>
        <v/>
      </c>
      <c r="V21" s="847" t="str">
        <f>IF($B21="","",INDEX('All CCC'!V$7:V$814,MATCH(WatchList!$B21,'All CCC'!$B$7:$B$814,0)))</f>
        <v/>
      </c>
      <c r="W21" s="847" t="str">
        <f>IF($B21="","",INDEX('All CCC'!W$7:W$814,MATCH(WatchList!$B21,'All CCC'!$B$7:$B$814,0)))</f>
        <v/>
      </c>
      <c r="X21" s="847" t="str">
        <f>IF($B21="","",INDEX('All CCC'!X$7:X$814,MATCH(WatchList!$B21,'All CCC'!$B$7:$B$814,0)))</f>
        <v/>
      </c>
      <c r="Y21" s="847" t="str">
        <f>IF($B21="","",INDEX('All CCC'!Y$7:Y$814,MATCH(WatchList!$B21,'All CCC'!$B$7:$B$814,0)))</f>
        <v/>
      </c>
      <c r="Z21" s="847" t="str">
        <f>IF($B21="","",INDEX('All CCC'!Z$7:Z$814,MATCH(WatchList!$B21,'All CCC'!$B$7:$B$814,0)))</f>
        <v/>
      </c>
      <c r="AA21" s="847" t="str">
        <f>IF($B21="","",INDEX('All CCC'!AA$7:AA$814,MATCH(WatchList!$B21,'All CCC'!$B$7:$B$814,0)))</f>
        <v/>
      </c>
      <c r="AB21" s="847" t="str">
        <f>IF($B21="","",INDEX('All CCC'!AB$7:AB$814,MATCH(WatchList!$B21,'All CCC'!$B$7:$B$814,0)))</f>
        <v/>
      </c>
      <c r="AC21" s="847" t="str">
        <f>IF($B21="","",INDEX('All CCC'!AC$7:AC$814,MATCH(WatchList!$B21,'All CCC'!$B$7:$B$814,0)))</f>
        <v/>
      </c>
      <c r="AD21" s="847" t="str">
        <f>IF($B21="","",INDEX('All CCC'!AD$7:AD$814,MATCH(WatchList!$B21,'All CCC'!$B$7:$B$814,0)))</f>
        <v/>
      </c>
      <c r="AE21" s="847" t="str">
        <f>IF($B21="","",INDEX('All CCC'!AE$7:AE$814,MATCH(WatchList!$B21,'All CCC'!$B$7:$B$814,0)))</f>
        <v/>
      </c>
      <c r="AF21" s="847" t="str">
        <f>IF($B21="","",INDEX('All CCC'!AF$7:AF$814,MATCH(WatchList!$B21,'All CCC'!$B$7:$B$814,0)))</f>
        <v/>
      </c>
      <c r="AG21" s="847" t="str">
        <f>IF($B21="","",INDEX('All CCC'!AG$7:AG$814,MATCH(WatchList!$B21,'All CCC'!$B$7:$B$814,0)))</f>
        <v/>
      </c>
      <c r="AH21" s="847" t="str">
        <f>IF($B21="","",INDEX('All CCC'!AH$7:AH$814,MATCH(WatchList!$B21,'All CCC'!$B$7:$B$814,0)))</f>
        <v/>
      </c>
      <c r="AI21" s="847" t="str">
        <f>IF($B21="","",INDEX('All CCC'!AI$7:AI$814,MATCH(WatchList!$B21,'All CCC'!$B$7:$B$814,0)))</f>
        <v/>
      </c>
      <c r="AJ21" s="847" t="str">
        <f>IF($B21="","",INDEX('All CCC'!AJ$7:AJ$814,MATCH(WatchList!$B21,'All CCC'!$B$7:$B$814,0)))</f>
        <v/>
      </c>
      <c r="AK21" s="847" t="str">
        <f>IF($B21="","",INDEX('All CCC'!AK$7:AK$814,MATCH(WatchList!$B21,'All CCC'!$B$7:$B$814,0)))</f>
        <v/>
      </c>
      <c r="AL21" s="847" t="str">
        <f>IF($B21="","",INDEX('All CCC'!AL$7:AL$814,MATCH(WatchList!$B21,'All CCC'!$B$7:$B$814,0)))</f>
        <v/>
      </c>
      <c r="AM21" s="847" t="str">
        <f>IF($B21="","",INDEX('All CCC'!AM$7:AM$814,MATCH(WatchList!$B21,'All CCC'!$B$7:$B$814,0)))</f>
        <v/>
      </c>
      <c r="AN21" s="847" t="str">
        <f>IF($B21="","",INDEX('All CCC'!AN$7:AN$814,MATCH(WatchList!$B21,'All CCC'!$B$7:$B$814,0)))</f>
        <v/>
      </c>
      <c r="AO21" s="847" t="str">
        <f>IF($B21="","",INDEX('All CCC'!AO$7:AO$814,MATCH(WatchList!$B21,'All CCC'!$B$7:$B$814,0)))</f>
        <v/>
      </c>
      <c r="AP21" s="847" t="str">
        <f>IF($B21="","",INDEX('All CCC'!AP$7:AP$814,MATCH(WatchList!$B21,'All CCC'!$B$7:$B$814,0)))</f>
        <v/>
      </c>
      <c r="AQ21" s="847" t="str">
        <f>IF($B21="","",INDEX('All CCC'!AQ$7:AQ$814,MATCH(WatchList!$B21,'All CCC'!$B$7:$B$814,0)))</f>
        <v/>
      </c>
      <c r="AR21" s="847" t="str">
        <f>IF($B21="","",INDEX('All CCC'!AR$7:AR$814,MATCH(WatchList!$B21,'All CCC'!$B$7:$B$814,0)))</f>
        <v/>
      </c>
      <c r="AS21" s="847" t="str">
        <f>IF($B21="","",INDEX('All CCC'!AS$7:AS$814,MATCH(WatchList!$B21,'All CCC'!$B$7:$B$814,0)))</f>
        <v/>
      </c>
      <c r="AT21" s="847" t="str">
        <f>IF($B21="","",INDEX('All CCC'!AT$7:AT$814,MATCH(WatchList!$B21,'All CCC'!$B$7:$B$814,0)))</f>
        <v/>
      </c>
      <c r="AU21" s="847" t="str">
        <f>IF($B21="","",INDEX('All CCC'!AU$7:AU$814,MATCH(WatchList!$B21,'All CCC'!$B$7:$B$814,0)))</f>
        <v/>
      </c>
      <c r="AV21" s="847" t="str">
        <f>IF($B21="","",INDEX('All CCC'!AV$7:AV$814,MATCH(WatchList!$B21,'All CCC'!$B$7:$B$814,0)))</f>
        <v/>
      </c>
      <c r="AW21" s="847" t="str">
        <f>IF($B21="","",INDEX('All CCC'!AW$7:AW$814,MATCH(WatchList!$B21,'All CCC'!$B$7:$B$814,0)))</f>
        <v/>
      </c>
      <c r="AX21" s="847" t="str">
        <f>IF($B21="","",INDEX('All CCC'!AX$7:AX$814,MATCH(WatchList!$B21,'All CCC'!$B$7:$B$814,0)))</f>
        <v/>
      </c>
      <c r="AY21" s="847" t="str">
        <f>IF($B21="","",INDEX('All CCC'!AY$7:AY$814,MATCH(WatchList!$B21,'All CCC'!$B$7:$B$814,0)))</f>
        <v/>
      </c>
      <c r="AZ21" s="847" t="str">
        <f>IF($B21="","",INDEX('All CCC'!AZ$7:AZ$814,MATCH(WatchList!$B21,'All CCC'!$B$7:$B$814,0)))</f>
        <v/>
      </c>
      <c r="BA21" s="847" t="str">
        <f>IF($B21="","",INDEX('All CCC'!BA$7:BA$814,MATCH(WatchList!$B21,'All CCC'!$B$7:$B$814,0)))</f>
        <v/>
      </c>
      <c r="BB21" s="847" t="str">
        <f>IF($B21="","",INDEX('All CCC'!BB$7:BB$814,MATCH(WatchList!$B21,'All CCC'!$B$7:$B$814,0)))</f>
        <v/>
      </c>
      <c r="BC21" s="847" t="str">
        <f>IF($B21="","",INDEX('All CCC'!BC$7:BC$814,MATCH(WatchList!$B21,'All CCC'!$B$7:$B$814,0)))</f>
        <v/>
      </c>
      <c r="BD21" s="847" t="str">
        <f>IF($B21="","",INDEX('All CCC'!BD$7:BD$814,MATCH(WatchList!$B21,'All CCC'!$B$7:$B$814,0)))</f>
        <v/>
      </c>
      <c r="BE21" s="847" t="str">
        <f>IF($B21="","",INDEX('All CCC'!BE$7:BE$814,MATCH(WatchList!$B21,'All CCC'!$B$7:$B$814,0)))</f>
        <v/>
      </c>
      <c r="BF21" s="847" t="str">
        <f>IF($B21="","",INDEX('All CCC'!BF$7:BF$814,MATCH(WatchList!$B21,'All CCC'!$B$7:$B$814,0)))</f>
        <v/>
      </c>
      <c r="BG21" s="847" t="str">
        <f>IF($B21="","",INDEX('All CCC'!BG$7:BG$814,MATCH(WatchList!$B21,'All CCC'!$B$7:$B$814,0)))</f>
        <v/>
      </c>
    </row>
    <row r="22" spans="1:59" x14ac:dyDescent="0.2">
      <c r="A22" s="548" t="str">
        <f>IF($B22="","",INDEX('All CCC'!A$7:A$814,MATCH(WatchList!$B22,'All CCC'!$B$7:$B$814,0)))</f>
        <v/>
      </c>
      <c r="B22" s="31"/>
      <c r="C22" s="847" t="str">
        <f>IF($B22="","",INDEX('All CCC'!C$7:C$814,MATCH(WatchList!$B22,'All CCC'!$B$7:$B$814,0)))</f>
        <v/>
      </c>
      <c r="D22" s="847" t="str">
        <f>IF($B22="","",INDEX('All CCC'!D$7:D$814,MATCH(WatchList!$B22,'All CCC'!$B$7:$B$814,0)))</f>
        <v/>
      </c>
      <c r="E22" s="847" t="str">
        <f>IF($B22="","",INDEX('All CCC'!E$7:E$814,MATCH(WatchList!$B22,'All CCC'!$B$7:$B$814,0)))</f>
        <v/>
      </c>
      <c r="F22" s="847" t="str">
        <f>IF($B22="","",INDEX('All CCC'!F$7:F$814,MATCH(WatchList!$B22,'All CCC'!$B$7:$B$814,0)))</f>
        <v/>
      </c>
      <c r="G22" s="847" t="str">
        <f>IF($B22="","",INDEX('All CCC'!G$7:G$814,MATCH(WatchList!$B22,'All CCC'!$B$7:$B$814,0)))</f>
        <v/>
      </c>
      <c r="H22" s="847" t="str">
        <f>IF($B22="","",INDEX('All CCC'!H$7:H$814,MATCH(WatchList!$B22,'All CCC'!$B$7:$B$814,0)))</f>
        <v/>
      </c>
      <c r="I22" s="847" t="str">
        <f>IF($B22="","",INDEX('All CCC'!I$7:I$814,MATCH(WatchList!$B22,'All CCC'!$B$7:$B$814,0)))</f>
        <v/>
      </c>
      <c r="J22" s="847" t="str">
        <f>IF($B22="","",INDEX('All CCC'!J$7:J$814,MATCH(WatchList!$B22,'All CCC'!$B$7:$B$814,0)))</f>
        <v/>
      </c>
      <c r="K22" s="847" t="str">
        <f>IF($B22="","",INDEX('All CCC'!K$7:K$814,MATCH(WatchList!$B22,'All CCC'!$B$7:$B$814,0)))</f>
        <v/>
      </c>
      <c r="L22" s="847" t="str">
        <f>IF($B22="","",INDEX('All CCC'!L$7:L$814,MATCH(WatchList!$B22,'All CCC'!$B$7:$B$814,0)))</f>
        <v/>
      </c>
      <c r="M22" s="847" t="str">
        <f>IF($B22="","",INDEX('All CCC'!M$7:M$814,MATCH(WatchList!$B22,'All CCC'!$B$7:$B$814,0)))</f>
        <v/>
      </c>
      <c r="N22" s="847" t="str">
        <f>IF($B22="","",INDEX('All CCC'!N$7:N$814,MATCH(WatchList!$B22,'All CCC'!$B$7:$B$814,0)))</f>
        <v/>
      </c>
      <c r="O22" s="847" t="str">
        <f>IF($B22="","",INDEX('All CCC'!O$7:O$814,MATCH(WatchList!$B22,'All CCC'!$B$7:$B$814,0)))</f>
        <v/>
      </c>
      <c r="P22" s="848" t="str">
        <f>IF($B22="","",INDEX('All CCC'!P$7:P$814,MATCH(WatchList!$B22,'All CCC'!$B$7:$B$814,0)))</f>
        <v/>
      </c>
      <c r="Q22" s="848" t="str">
        <f>IF($B22="","",INDEX('All CCC'!Q$7:Q$814,MATCH(WatchList!$B22,'All CCC'!$B$7:$B$814,0)))</f>
        <v/>
      </c>
      <c r="R22" s="847" t="str">
        <f>IF($B22="","",INDEX('All CCC'!R$7:R$814,MATCH(WatchList!$B22,'All CCC'!$B$7:$B$814,0)))</f>
        <v/>
      </c>
      <c r="S22" s="847" t="str">
        <f>IF($B22="","",INDEX('All CCC'!S$7:S$814,MATCH(WatchList!$B22,'All CCC'!$B$7:$B$814,0)))</f>
        <v/>
      </c>
      <c r="T22" s="847" t="str">
        <f>IF($B22="","",INDEX('All CCC'!T$7:T$814,MATCH(WatchList!$B22,'All CCC'!$B$7:$B$814,0)))</f>
        <v/>
      </c>
      <c r="U22" s="847" t="str">
        <f>IF($B22="","",INDEX('All CCC'!U$7:U$814,MATCH(WatchList!$B22,'All CCC'!$B$7:$B$814,0)))</f>
        <v/>
      </c>
      <c r="V22" s="847" t="str">
        <f>IF($B22="","",INDEX('All CCC'!V$7:V$814,MATCH(WatchList!$B22,'All CCC'!$B$7:$B$814,0)))</f>
        <v/>
      </c>
      <c r="W22" s="847" t="str">
        <f>IF($B22="","",INDEX('All CCC'!W$7:W$814,MATCH(WatchList!$B22,'All CCC'!$B$7:$B$814,0)))</f>
        <v/>
      </c>
      <c r="X22" s="847" t="str">
        <f>IF($B22="","",INDEX('All CCC'!X$7:X$814,MATCH(WatchList!$B22,'All CCC'!$B$7:$B$814,0)))</f>
        <v/>
      </c>
      <c r="Y22" s="847" t="str">
        <f>IF($B22="","",INDEX('All CCC'!Y$7:Y$814,MATCH(WatchList!$B22,'All CCC'!$B$7:$B$814,0)))</f>
        <v/>
      </c>
      <c r="Z22" s="847" t="str">
        <f>IF($B22="","",INDEX('All CCC'!Z$7:Z$814,MATCH(WatchList!$B22,'All CCC'!$B$7:$B$814,0)))</f>
        <v/>
      </c>
      <c r="AA22" s="847" t="str">
        <f>IF($B22="","",INDEX('All CCC'!AA$7:AA$814,MATCH(WatchList!$B22,'All CCC'!$B$7:$B$814,0)))</f>
        <v/>
      </c>
      <c r="AB22" s="847" t="str">
        <f>IF($B22="","",INDEX('All CCC'!AB$7:AB$814,MATCH(WatchList!$B22,'All CCC'!$B$7:$B$814,0)))</f>
        <v/>
      </c>
      <c r="AC22" s="847" t="str">
        <f>IF($B22="","",INDEX('All CCC'!AC$7:AC$814,MATCH(WatchList!$B22,'All CCC'!$B$7:$B$814,0)))</f>
        <v/>
      </c>
      <c r="AD22" s="847" t="str">
        <f>IF($B22="","",INDEX('All CCC'!AD$7:AD$814,MATCH(WatchList!$B22,'All CCC'!$B$7:$B$814,0)))</f>
        <v/>
      </c>
      <c r="AE22" s="847" t="str">
        <f>IF($B22="","",INDEX('All CCC'!AE$7:AE$814,MATCH(WatchList!$B22,'All CCC'!$B$7:$B$814,0)))</f>
        <v/>
      </c>
      <c r="AF22" s="847" t="str">
        <f>IF($B22="","",INDEX('All CCC'!AF$7:AF$814,MATCH(WatchList!$B22,'All CCC'!$B$7:$B$814,0)))</f>
        <v/>
      </c>
      <c r="AG22" s="847" t="str">
        <f>IF($B22="","",INDEX('All CCC'!AG$7:AG$814,MATCH(WatchList!$B22,'All CCC'!$B$7:$B$814,0)))</f>
        <v/>
      </c>
      <c r="AH22" s="847" t="str">
        <f>IF($B22="","",INDEX('All CCC'!AH$7:AH$814,MATCH(WatchList!$B22,'All CCC'!$B$7:$B$814,0)))</f>
        <v/>
      </c>
      <c r="AI22" s="847" t="str">
        <f>IF($B22="","",INDEX('All CCC'!AI$7:AI$814,MATCH(WatchList!$B22,'All CCC'!$B$7:$B$814,0)))</f>
        <v/>
      </c>
      <c r="AJ22" s="847" t="str">
        <f>IF($B22="","",INDEX('All CCC'!AJ$7:AJ$814,MATCH(WatchList!$B22,'All CCC'!$B$7:$B$814,0)))</f>
        <v/>
      </c>
      <c r="AK22" s="847" t="str">
        <f>IF($B22="","",INDEX('All CCC'!AK$7:AK$814,MATCH(WatchList!$B22,'All CCC'!$B$7:$B$814,0)))</f>
        <v/>
      </c>
      <c r="AL22" s="847" t="str">
        <f>IF($B22="","",INDEX('All CCC'!AL$7:AL$814,MATCH(WatchList!$B22,'All CCC'!$B$7:$B$814,0)))</f>
        <v/>
      </c>
      <c r="AM22" s="847" t="str">
        <f>IF($B22="","",INDEX('All CCC'!AM$7:AM$814,MATCH(WatchList!$B22,'All CCC'!$B$7:$B$814,0)))</f>
        <v/>
      </c>
      <c r="AN22" s="847" t="str">
        <f>IF($B22="","",INDEX('All CCC'!AN$7:AN$814,MATCH(WatchList!$B22,'All CCC'!$B$7:$B$814,0)))</f>
        <v/>
      </c>
      <c r="AO22" s="847" t="str">
        <f>IF($B22="","",INDEX('All CCC'!AO$7:AO$814,MATCH(WatchList!$B22,'All CCC'!$B$7:$B$814,0)))</f>
        <v/>
      </c>
      <c r="AP22" s="847" t="str">
        <f>IF($B22="","",INDEX('All CCC'!AP$7:AP$814,MATCH(WatchList!$B22,'All CCC'!$B$7:$B$814,0)))</f>
        <v/>
      </c>
      <c r="AQ22" s="847" t="str">
        <f>IF($B22="","",INDEX('All CCC'!AQ$7:AQ$814,MATCH(WatchList!$B22,'All CCC'!$B$7:$B$814,0)))</f>
        <v/>
      </c>
      <c r="AR22" s="847" t="str">
        <f>IF($B22="","",INDEX('All CCC'!AR$7:AR$814,MATCH(WatchList!$B22,'All CCC'!$B$7:$B$814,0)))</f>
        <v/>
      </c>
      <c r="AS22" s="847" t="str">
        <f>IF($B22="","",INDEX('All CCC'!AS$7:AS$814,MATCH(WatchList!$B22,'All CCC'!$B$7:$B$814,0)))</f>
        <v/>
      </c>
      <c r="AT22" s="847" t="str">
        <f>IF($B22="","",INDEX('All CCC'!AT$7:AT$814,MATCH(WatchList!$B22,'All CCC'!$B$7:$B$814,0)))</f>
        <v/>
      </c>
      <c r="AU22" s="847" t="str">
        <f>IF($B22="","",INDEX('All CCC'!AU$7:AU$814,MATCH(WatchList!$B22,'All CCC'!$B$7:$B$814,0)))</f>
        <v/>
      </c>
      <c r="AV22" s="847" t="str">
        <f>IF($B22="","",INDEX('All CCC'!AV$7:AV$814,MATCH(WatchList!$B22,'All CCC'!$B$7:$B$814,0)))</f>
        <v/>
      </c>
      <c r="AW22" s="847" t="str">
        <f>IF($B22="","",INDEX('All CCC'!AW$7:AW$814,MATCH(WatchList!$B22,'All CCC'!$B$7:$B$814,0)))</f>
        <v/>
      </c>
      <c r="AX22" s="847" t="str">
        <f>IF($B22="","",INDEX('All CCC'!AX$7:AX$814,MATCH(WatchList!$B22,'All CCC'!$B$7:$B$814,0)))</f>
        <v/>
      </c>
      <c r="AY22" s="847" t="str">
        <f>IF($B22="","",INDEX('All CCC'!AY$7:AY$814,MATCH(WatchList!$B22,'All CCC'!$B$7:$B$814,0)))</f>
        <v/>
      </c>
      <c r="AZ22" s="847" t="str">
        <f>IF($B22="","",INDEX('All CCC'!AZ$7:AZ$814,MATCH(WatchList!$B22,'All CCC'!$B$7:$B$814,0)))</f>
        <v/>
      </c>
      <c r="BA22" s="847" t="str">
        <f>IF($B22="","",INDEX('All CCC'!BA$7:BA$814,MATCH(WatchList!$B22,'All CCC'!$B$7:$B$814,0)))</f>
        <v/>
      </c>
      <c r="BB22" s="847" t="str">
        <f>IF($B22="","",INDEX('All CCC'!BB$7:BB$814,MATCH(WatchList!$B22,'All CCC'!$B$7:$B$814,0)))</f>
        <v/>
      </c>
      <c r="BC22" s="847" t="str">
        <f>IF($B22="","",INDEX('All CCC'!BC$7:BC$814,MATCH(WatchList!$B22,'All CCC'!$B$7:$B$814,0)))</f>
        <v/>
      </c>
      <c r="BD22" s="847" t="str">
        <f>IF($B22="","",INDEX('All CCC'!BD$7:BD$814,MATCH(WatchList!$B22,'All CCC'!$B$7:$B$814,0)))</f>
        <v/>
      </c>
      <c r="BE22" s="847" t="str">
        <f>IF($B22="","",INDEX('All CCC'!BE$7:BE$814,MATCH(WatchList!$B22,'All CCC'!$B$7:$B$814,0)))</f>
        <v/>
      </c>
      <c r="BF22" s="847" t="str">
        <f>IF($B22="","",INDEX('All CCC'!BF$7:BF$814,MATCH(WatchList!$B22,'All CCC'!$B$7:$B$814,0)))</f>
        <v/>
      </c>
      <c r="BG22" s="847" t="str">
        <f>IF($B22="","",INDEX('All CCC'!BG$7:BG$814,MATCH(WatchList!$B22,'All CCC'!$B$7:$B$814,0)))</f>
        <v/>
      </c>
    </row>
    <row r="23" spans="1:59" x14ac:dyDescent="0.2">
      <c r="A23" s="548" t="str">
        <f>IF($B23="","",INDEX('All CCC'!A$7:A$814,MATCH(WatchList!$B23,'All CCC'!$B$7:$B$814,0)))</f>
        <v/>
      </c>
      <c r="B23" s="31"/>
      <c r="C23" s="847" t="str">
        <f>IF($B23="","",INDEX('All CCC'!C$7:C$814,MATCH(WatchList!$B23,'All CCC'!$B$7:$B$814,0)))</f>
        <v/>
      </c>
      <c r="D23" s="847" t="str">
        <f>IF($B23="","",INDEX('All CCC'!D$7:D$814,MATCH(WatchList!$B23,'All CCC'!$B$7:$B$814,0)))</f>
        <v/>
      </c>
      <c r="E23" s="847" t="str">
        <f>IF($B23="","",INDEX('All CCC'!E$7:E$814,MATCH(WatchList!$B23,'All CCC'!$B$7:$B$814,0)))</f>
        <v/>
      </c>
      <c r="F23" s="847" t="str">
        <f>IF($B23="","",INDEX('All CCC'!F$7:F$814,MATCH(WatchList!$B23,'All CCC'!$B$7:$B$814,0)))</f>
        <v/>
      </c>
      <c r="G23" s="847" t="str">
        <f>IF($B23="","",INDEX('All CCC'!G$7:G$814,MATCH(WatchList!$B23,'All CCC'!$B$7:$B$814,0)))</f>
        <v/>
      </c>
      <c r="H23" s="847" t="str">
        <f>IF($B23="","",INDEX('All CCC'!H$7:H$814,MATCH(WatchList!$B23,'All CCC'!$B$7:$B$814,0)))</f>
        <v/>
      </c>
      <c r="I23" s="847" t="str">
        <f>IF($B23="","",INDEX('All CCC'!I$7:I$814,MATCH(WatchList!$B23,'All CCC'!$B$7:$B$814,0)))</f>
        <v/>
      </c>
      <c r="J23" s="847" t="str">
        <f>IF($B23="","",INDEX('All CCC'!J$7:J$814,MATCH(WatchList!$B23,'All CCC'!$B$7:$B$814,0)))</f>
        <v/>
      </c>
      <c r="K23" s="847" t="str">
        <f>IF($B23="","",INDEX('All CCC'!K$7:K$814,MATCH(WatchList!$B23,'All CCC'!$B$7:$B$814,0)))</f>
        <v/>
      </c>
      <c r="L23" s="847" t="str">
        <f>IF($B23="","",INDEX('All CCC'!L$7:L$814,MATCH(WatchList!$B23,'All CCC'!$B$7:$B$814,0)))</f>
        <v/>
      </c>
      <c r="M23" s="847" t="str">
        <f>IF($B23="","",INDEX('All CCC'!M$7:M$814,MATCH(WatchList!$B23,'All CCC'!$B$7:$B$814,0)))</f>
        <v/>
      </c>
      <c r="N23" s="847" t="str">
        <f>IF($B23="","",INDEX('All CCC'!N$7:N$814,MATCH(WatchList!$B23,'All CCC'!$B$7:$B$814,0)))</f>
        <v/>
      </c>
      <c r="O23" s="847" t="str">
        <f>IF($B23="","",INDEX('All CCC'!O$7:O$814,MATCH(WatchList!$B23,'All CCC'!$B$7:$B$814,0)))</f>
        <v/>
      </c>
      <c r="P23" s="848" t="str">
        <f>IF($B23="","",INDEX('All CCC'!P$7:P$814,MATCH(WatchList!$B23,'All CCC'!$B$7:$B$814,0)))</f>
        <v/>
      </c>
      <c r="Q23" s="848" t="str">
        <f>IF($B23="","",INDEX('All CCC'!Q$7:Q$814,MATCH(WatchList!$B23,'All CCC'!$B$7:$B$814,0)))</f>
        <v/>
      </c>
      <c r="R23" s="847" t="str">
        <f>IF($B23="","",INDEX('All CCC'!R$7:R$814,MATCH(WatchList!$B23,'All CCC'!$B$7:$B$814,0)))</f>
        <v/>
      </c>
      <c r="S23" s="847" t="str">
        <f>IF($B23="","",INDEX('All CCC'!S$7:S$814,MATCH(WatchList!$B23,'All CCC'!$B$7:$B$814,0)))</f>
        <v/>
      </c>
      <c r="T23" s="847" t="str">
        <f>IF($B23="","",INDEX('All CCC'!T$7:T$814,MATCH(WatchList!$B23,'All CCC'!$B$7:$B$814,0)))</f>
        <v/>
      </c>
      <c r="U23" s="847" t="str">
        <f>IF($B23="","",INDEX('All CCC'!U$7:U$814,MATCH(WatchList!$B23,'All CCC'!$B$7:$B$814,0)))</f>
        <v/>
      </c>
      <c r="V23" s="847" t="str">
        <f>IF($B23="","",INDEX('All CCC'!V$7:V$814,MATCH(WatchList!$B23,'All CCC'!$B$7:$B$814,0)))</f>
        <v/>
      </c>
      <c r="W23" s="847" t="str">
        <f>IF($B23="","",INDEX('All CCC'!W$7:W$814,MATCH(WatchList!$B23,'All CCC'!$B$7:$B$814,0)))</f>
        <v/>
      </c>
      <c r="X23" s="847" t="str">
        <f>IF($B23="","",INDEX('All CCC'!X$7:X$814,MATCH(WatchList!$B23,'All CCC'!$B$7:$B$814,0)))</f>
        <v/>
      </c>
      <c r="Y23" s="847" t="str">
        <f>IF($B23="","",INDEX('All CCC'!Y$7:Y$814,MATCH(WatchList!$B23,'All CCC'!$B$7:$B$814,0)))</f>
        <v/>
      </c>
      <c r="Z23" s="847" t="str">
        <f>IF($B23="","",INDEX('All CCC'!Z$7:Z$814,MATCH(WatchList!$B23,'All CCC'!$B$7:$B$814,0)))</f>
        <v/>
      </c>
      <c r="AA23" s="847" t="str">
        <f>IF($B23="","",INDEX('All CCC'!AA$7:AA$814,MATCH(WatchList!$B23,'All CCC'!$B$7:$B$814,0)))</f>
        <v/>
      </c>
      <c r="AB23" s="847" t="str">
        <f>IF($B23="","",INDEX('All CCC'!AB$7:AB$814,MATCH(WatchList!$B23,'All CCC'!$B$7:$B$814,0)))</f>
        <v/>
      </c>
      <c r="AC23" s="847" t="str">
        <f>IF($B23="","",INDEX('All CCC'!AC$7:AC$814,MATCH(WatchList!$B23,'All CCC'!$B$7:$B$814,0)))</f>
        <v/>
      </c>
      <c r="AD23" s="847" t="str">
        <f>IF($B23="","",INDEX('All CCC'!AD$7:AD$814,MATCH(WatchList!$B23,'All CCC'!$B$7:$B$814,0)))</f>
        <v/>
      </c>
      <c r="AE23" s="847" t="str">
        <f>IF($B23="","",INDEX('All CCC'!AE$7:AE$814,MATCH(WatchList!$B23,'All CCC'!$B$7:$B$814,0)))</f>
        <v/>
      </c>
      <c r="AF23" s="847" t="str">
        <f>IF($B23="","",INDEX('All CCC'!AF$7:AF$814,MATCH(WatchList!$B23,'All CCC'!$B$7:$B$814,0)))</f>
        <v/>
      </c>
      <c r="AG23" s="847" t="str">
        <f>IF($B23="","",INDEX('All CCC'!AG$7:AG$814,MATCH(WatchList!$B23,'All CCC'!$B$7:$B$814,0)))</f>
        <v/>
      </c>
      <c r="AH23" s="847" t="str">
        <f>IF($B23="","",INDEX('All CCC'!AH$7:AH$814,MATCH(WatchList!$B23,'All CCC'!$B$7:$B$814,0)))</f>
        <v/>
      </c>
      <c r="AI23" s="847" t="str">
        <f>IF($B23="","",INDEX('All CCC'!AI$7:AI$814,MATCH(WatchList!$B23,'All CCC'!$B$7:$B$814,0)))</f>
        <v/>
      </c>
      <c r="AJ23" s="847" t="str">
        <f>IF($B23="","",INDEX('All CCC'!AJ$7:AJ$814,MATCH(WatchList!$B23,'All CCC'!$B$7:$B$814,0)))</f>
        <v/>
      </c>
      <c r="AK23" s="847" t="str">
        <f>IF($B23="","",INDEX('All CCC'!AK$7:AK$814,MATCH(WatchList!$B23,'All CCC'!$B$7:$B$814,0)))</f>
        <v/>
      </c>
      <c r="AL23" s="847" t="str">
        <f>IF($B23="","",INDEX('All CCC'!AL$7:AL$814,MATCH(WatchList!$B23,'All CCC'!$B$7:$B$814,0)))</f>
        <v/>
      </c>
      <c r="AM23" s="847" t="str">
        <f>IF($B23="","",INDEX('All CCC'!AM$7:AM$814,MATCH(WatchList!$B23,'All CCC'!$B$7:$B$814,0)))</f>
        <v/>
      </c>
      <c r="AN23" s="847" t="str">
        <f>IF($B23="","",INDEX('All CCC'!AN$7:AN$814,MATCH(WatchList!$B23,'All CCC'!$B$7:$B$814,0)))</f>
        <v/>
      </c>
      <c r="AO23" s="847" t="str">
        <f>IF($B23="","",INDEX('All CCC'!AO$7:AO$814,MATCH(WatchList!$B23,'All CCC'!$B$7:$B$814,0)))</f>
        <v/>
      </c>
      <c r="AP23" s="847" t="str">
        <f>IF($B23="","",INDEX('All CCC'!AP$7:AP$814,MATCH(WatchList!$B23,'All CCC'!$B$7:$B$814,0)))</f>
        <v/>
      </c>
      <c r="AQ23" s="847" t="str">
        <f>IF($B23="","",INDEX('All CCC'!AQ$7:AQ$814,MATCH(WatchList!$B23,'All CCC'!$B$7:$B$814,0)))</f>
        <v/>
      </c>
      <c r="AR23" s="847" t="str">
        <f>IF($B23="","",INDEX('All CCC'!AR$7:AR$814,MATCH(WatchList!$B23,'All CCC'!$B$7:$B$814,0)))</f>
        <v/>
      </c>
      <c r="AS23" s="847" t="str">
        <f>IF($B23="","",INDEX('All CCC'!AS$7:AS$814,MATCH(WatchList!$B23,'All CCC'!$B$7:$B$814,0)))</f>
        <v/>
      </c>
      <c r="AT23" s="847" t="str">
        <f>IF($B23="","",INDEX('All CCC'!AT$7:AT$814,MATCH(WatchList!$B23,'All CCC'!$B$7:$B$814,0)))</f>
        <v/>
      </c>
      <c r="AU23" s="847" t="str">
        <f>IF($B23="","",INDEX('All CCC'!AU$7:AU$814,MATCH(WatchList!$B23,'All CCC'!$B$7:$B$814,0)))</f>
        <v/>
      </c>
      <c r="AV23" s="847" t="str">
        <f>IF($B23="","",INDEX('All CCC'!AV$7:AV$814,MATCH(WatchList!$B23,'All CCC'!$B$7:$B$814,0)))</f>
        <v/>
      </c>
      <c r="AW23" s="847" t="str">
        <f>IF($B23="","",INDEX('All CCC'!AW$7:AW$814,MATCH(WatchList!$B23,'All CCC'!$B$7:$B$814,0)))</f>
        <v/>
      </c>
      <c r="AX23" s="847" t="str">
        <f>IF($B23="","",INDEX('All CCC'!AX$7:AX$814,MATCH(WatchList!$B23,'All CCC'!$B$7:$B$814,0)))</f>
        <v/>
      </c>
      <c r="AY23" s="847" t="str">
        <f>IF($B23="","",INDEX('All CCC'!AY$7:AY$814,MATCH(WatchList!$B23,'All CCC'!$B$7:$B$814,0)))</f>
        <v/>
      </c>
      <c r="AZ23" s="847" t="str">
        <f>IF($B23="","",INDEX('All CCC'!AZ$7:AZ$814,MATCH(WatchList!$B23,'All CCC'!$B$7:$B$814,0)))</f>
        <v/>
      </c>
      <c r="BA23" s="847" t="str">
        <f>IF($B23="","",INDEX('All CCC'!BA$7:BA$814,MATCH(WatchList!$B23,'All CCC'!$B$7:$B$814,0)))</f>
        <v/>
      </c>
      <c r="BB23" s="847" t="str">
        <f>IF($B23="","",INDEX('All CCC'!BB$7:BB$814,MATCH(WatchList!$B23,'All CCC'!$B$7:$B$814,0)))</f>
        <v/>
      </c>
      <c r="BC23" s="847" t="str">
        <f>IF($B23="","",INDEX('All CCC'!BC$7:BC$814,MATCH(WatchList!$B23,'All CCC'!$B$7:$B$814,0)))</f>
        <v/>
      </c>
      <c r="BD23" s="847" t="str">
        <f>IF($B23="","",INDEX('All CCC'!BD$7:BD$814,MATCH(WatchList!$B23,'All CCC'!$B$7:$B$814,0)))</f>
        <v/>
      </c>
      <c r="BE23" s="847" t="str">
        <f>IF($B23="","",INDEX('All CCC'!BE$7:BE$814,MATCH(WatchList!$B23,'All CCC'!$B$7:$B$814,0)))</f>
        <v/>
      </c>
      <c r="BF23" s="847" t="str">
        <f>IF($B23="","",INDEX('All CCC'!BF$7:BF$814,MATCH(WatchList!$B23,'All CCC'!$B$7:$B$814,0)))</f>
        <v/>
      </c>
      <c r="BG23" s="847" t="str">
        <f>IF($B23="","",INDEX('All CCC'!BG$7:BG$814,MATCH(WatchList!$B23,'All CCC'!$B$7:$B$814,0)))</f>
        <v/>
      </c>
    </row>
    <row r="24" spans="1:59" x14ac:dyDescent="0.2">
      <c r="A24" s="548" t="str">
        <f>IF($B24="","",INDEX('All CCC'!A$7:A$814,MATCH(WatchList!$B24,'All CCC'!$B$7:$B$814,0)))</f>
        <v/>
      </c>
      <c r="B24" s="31"/>
      <c r="C24" s="847" t="str">
        <f>IF($B24="","",INDEX('All CCC'!C$7:C$814,MATCH(WatchList!$B24,'All CCC'!$B$7:$B$814,0)))</f>
        <v/>
      </c>
      <c r="D24" s="847" t="str">
        <f>IF($B24="","",INDEX('All CCC'!D$7:D$814,MATCH(WatchList!$B24,'All CCC'!$B$7:$B$814,0)))</f>
        <v/>
      </c>
      <c r="E24" s="847" t="str">
        <f>IF($B24="","",INDEX('All CCC'!E$7:E$814,MATCH(WatchList!$B24,'All CCC'!$B$7:$B$814,0)))</f>
        <v/>
      </c>
      <c r="F24" s="847" t="str">
        <f>IF($B24="","",INDEX('All CCC'!F$7:F$814,MATCH(WatchList!$B24,'All CCC'!$B$7:$B$814,0)))</f>
        <v/>
      </c>
      <c r="G24" s="847" t="str">
        <f>IF($B24="","",INDEX('All CCC'!G$7:G$814,MATCH(WatchList!$B24,'All CCC'!$B$7:$B$814,0)))</f>
        <v/>
      </c>
      <c r="H24" s="847" t="str">
        <f>IF($B24="","",INDEX('All CCC'!H$7:H$814,MATCH(WatchList!$B24,'All CCC'!$B$7:$B$814,0)))</f>
        <v/>
      </c>
      <c r="I24" s="847" t="str">
        <f>IF($B24="","",INDEX('All CCC'!I$7:I$814,MATCH(WatchList!$B24,'All CCC'!$B$7:$B$814,0)))</f>
        <v/>
      </c>
      <c r="J24" s="847" t="str">
        <f>IF($B24="","",INDEX('All CCC'!J$7:J$814,MATCH(WatchList!$B24,'All CCC'!$B$7:$B$814,0)))</f>
        <v/>
      </c>
      <c r="K24" s="847" t="str">
        <f>IF($B24="","",INDEX('All CCC'!K$7:K$814,MATCH(WatchList!$B24,'All CCC'!$B$7:$B$814,0)))</f>
        <v/>
      </c>
      <c r="L24" s="847" t="str">
        <f>IF($B24="","",INDEX('All CCC'!L$7:L$814,MATCH(WatchList!$B24,'All CCC'!$B$7:$B$814,0)))</f>
        <v/>
      </c>
      <c r="M24" s="847" t="str">
        <f>IF($B24="","",INDEX('All CCC'!M$7:M$814,MATCH(WatchList!$B24,'All CCC'!$B$7:$B$814,0)))</f>
        <v/>
      </c>
      <c r="N24" s="847" t="str">
        <f>IF($B24="","",INDEX('All CCC'!N$7:N$814,MATCH(WatchList!$B24,'All CCC'!$B$7:$B$814,0)))</f>
        <v/>
      </c>
      <c r="O24" s="847" t="str">
        <f>IF($B24="","",INDEX('All CCC'!O$7:O$814,MATCH(WatchList!$B24,'All CCC'!$B$7:$B$814,0)))</f>
        <v/>
      </c>
      <c r="P24" s="848" t="str">
        <f>IF($B24="","",INDEX('All CCC'!P$7:P$814,MATCH(WatchList!$B24,'All CCC'!$B$7:$B$814,0)))</f>
        <v/>
      </c>
      <c r="Q24" s="848" t="str">
        <f>IF($B24="","",INDEX('All CCC'!Q$7:Q$814,MATCH(WatchList!$B24,'All CCC'!$B$7:$B$814,0)))</f>
        <v/>
      </c>
      <c r="R24" s="847" t="str">
        <f>IF($B24="","",INDEX('All CCC'!R$7:R$814,MATCH(WatchList!$B24,'All CCC'!$B$7:$B$814,0)))</f>
        <v/>
      </c>
      <c r="S24" s="847" t="str">
        <f>IF($B24="","",INDEX('All CCC'!S$7:S$814,MATCH(WatchList!$B24,'All CCC'!$B$7:$B$814,0)))</f>
        <v/>
      </c>
      <c r="T24" s="847" t="str">
        <f>IF($B24="","",INDEX('All CCC'!T$7:T$814,MATCH(WatchList!$B24,'All CCC'!$B$7:$B$814,0)))</f>
        <v/>
      </c>
      <c r="U24" s="847" t="str">
        <f>IF($B24="","",INDEX('All CCC'!U$7:U$814,MATCH(WatchList!$B24,'All CCC'!$B$7:$B$814,0)))</f>
        <v/>
      </c>
      <c r="V24" s="847" t="str">
        <f>IF($B24="","",INDEX('All CCC'!V$7:V$814,MATCH(WatchList!$B24,'All CCC'!$B$7:$B$814,0)))</f>
        <v/>
      </c>
      <c r="W24" s="847" t="str">
        <f>IF($B24="","",INDEX('All CCC'!W$7:W$814,MATCH(WatchList!$B24,'All CCC'!$B$7:$B$814,0)))</f>
        <v/>
      </c>
      <c r="X24" s="847" t="str">
        <f>IF($B24="","",INDEX('All CCC'!X$7:X$814,MATCH(WatchList!$B24,'All CCC'!$B$7:$B$814,0)))</f>
        <v/>
      </c>
      <c r="Y24" s="847" t="str">
        <f>IF($B24="","",INDEX('All CCC'!Y$7:Y$814,MATCH(WatchList!$B24,'All CCC'!$B$7:$B$814,0)))</f>
        <v/>
      </c>
      <c r="Z24" s="847" t="str">
        <f>IF($B24="","",INDEX('All CCC'!Z$7:Z$814,MATCH(WatchList!$B24,'All CCC'!$B$7:$B$814,0)))</f>
        <v/>
      </c>
      <c r="AA24" s="847" t="str">
        <f>IF($B24="","",INDEX('All CCC'!AA$7:AA$814,MATCH(WatchList!$B24,'All CCC'!$B$7:$B$814,0)))</f>
        <v/>
      </c>
      <c r="AB24" s="847" t="str">
        <f>IF($B24="","",INDEX('All CCC'!AB$7:AB$814,MATCH(WatchList!$B24,'All CCC'!$B$7:$B$814,0)))</f>
        <v/>
      </c>
      <c r="AC24" s="847" t="str">
        <f>IF($B24="","",INDEX('All CCC'!AC$7:AC$814,MATCH(WatchList!$B24,'All CCC'!$B$7:$B$814,0)))</f>
        <v/>
      </c>
      <c r="AD24" s="847" t="str">
        <f>IF($B24="","",INDEX('All CCC'!AD$7:AD$814,MATCH(WatchList!$B24,'All CCC'!$B$7:$B$814,0)))</f>
        <v/>
      </c>
      <c r="AE24" s="847" t="str">
        <f>IF($B24="","",INDEX('All CCC'!AE$7:AE$814,MATCH(WatchList!$B24,'All CCC'!$B$7:$B$814,0)))</f>
        <v/>
      </c>
      <c r="AF24" s="847" t="str">
        <f>IF($B24="","",INDEX('All CCC'!AF$7:AF$814,MATCH(WatchList!$B24,'All CCC'!$B$7:$B$814,0)))</f>
        <v/>
      </c>
      <c r="AG24" s="847" t="str">
        <f>IF($B24="","",INDEX('All CCC'!AG$7:AG$814,MATCH(WatchList!$B24,'All CCC'!$B$7:$B$814,0)))</f>
        <v/>
      </c>
      <c r="AH24" s="847" t="str">
        <f>IF($B24="","",INDEX('All CCC'!AH$7:AH$814,MATCH(WatchList!$B24,'All CCC'!$B$7:$B$814,0)))</f>
        <v/>
      </c>
      <c r="AI24" s="847" t="str">
        <f>IF($B24="","",INDEX('All CCC'!AI$7:AI$814,MATCH(WatchList!$B24,'All CCC'!$B$7:$B$814,0)))</f>
        <v/>
      </c>
      <c r="AJ24" s="847" t="str">
        <f>IF($B24="","",INDEX('All CCC'!AJ$7:AJ$814,MATCH(WatchList!$B24,'All CCC'!$B$7:$B$814,0)))</f>
        <v/>
      </c>
      <c r="AK24" s="847" t="str">
        <f>IF($B24="","",INDEX('All CCC'!AK$7:AK$814,MATCH(WatchList!$B24,'All CCC'!$B$7:$B$814,0)))</f>
        <v/>
      </c>
      <c r="AL24" s="847" t="str">
        <f>IF($B24="","",INDEX('All CCC'!AL$7:AL$814,MATCH(WatchList!$B24,'All CCC'!$B$7:$B$814,0)))</f>
        <v/>
      </c>
      <c r="AM24" s="847" t="str">
        <f>IF($B24="","",INDEX('All CCC'!AM$7:AM$814,MATCH(WatchList!$B24,'All CCC'!$B$7:$B$814,0)))</f>
        <v/>
      </c>
      <c r="AN24" s="847" t="str">
        <f>IF($B24="","",INDEX('All CCC'!AN$7:AN$814,MATCH(WatchList!$B24,'All CCC'!$B$7:$B$814,0)))</f>
        <v/>
      </c>
      <c r="AO24" s="847" t="str">
        <f>IF($B24="","",INDEX('All CCC'!AO$7:AO$814,MATCH(WatchList!$B24,'All CCC'!$B$7:$B$814,0)))</f>
        <v/>
      </c>
      <c r="AP24" s="847" t="str">
        <f>IF($B24="","",INDEX('All CCC'!AP$7:AP$814,MATCH(WatchList!$B24,'All CCC'!$B$7:$B$814,0)))</f>
        <v/>
      </c>
      <c r="AQ24" s="847" t="str">
        <f>IF($B24="","",INDEX('All CCC'!AQ$7:AQ$814,MATCH(WatchList!$B24,'All CCC'!$B$7:$B$814,0)))</f>
        <v/>
      </c>
      <c r="AR24" s="847" t="str">
        <f>IF($B24="","",INDEX('All CCC'!AR$7:AR$814,MATCH(WatchList!$B24,'All CCC'!$B$7:$B$814,0)))</f>
        <v/>
      </c>
      <c r="AS24" s="847" t="str">
        <f>IF($B24="","",INDEX('All CCC'!AS$7:AS$814,MATCH(WatchList!$B24,'All CCC'!$B$7:$B$814,0)))</f>
        <v/>
      </c>
      <c r="AT24" s="847" t="str">
        <f>IF($B24="","",INDEX('All CCC'!AT$7:AT$814,MATCH(WatchList!$B24,'All CCC'!$B$7:$B$814,0)))</f>
        <v/>
      </c>
      <c r="AU24" s="847" t="str">
        <f>IF($B24="","",INDEX('All CCC'!AU$7:AU$814,MATCH(WatchList!$B24,'All CCC'!$B$7:$B$814,0)))</f>
        <v/>
      </c>
      <c r="AV24" s="847" t="str">
        <f>IF($B24="","",INDEX('All CCC'!AV$7:AV$814,MATCH(WatchList!$B24,'All CCC'!$B$7:$B$814,0)))</f>
        <v/>
      </c>
      <c r="AW24" s="847" t="str">
        <f>IF($B24="","",INDEX('All CCC'!AW$7:AW$814,MATCH(WatchList!$B24,'All CCC'!$B$7:$B$814,0)))</f>
        <v/>
      </c>
      <c r="AX24" s="847" t="str">
        <f>IF($B24="","",INDEX('All CCC'!AX$7:AX$814,MATCH(WatchList!$B24,'All CCC'!$B$7:$B$814,0)))</f>
        <v/>
      </c>
      <c r="AY24" s="847" t="str">
        <f>IF($B24="","",INDEX('All CCC'!AY$7:AY$814,MATCH(WatchList!$B24,'All CCC'!$B$7:$B$814,0)))</f>
        <v/>
      </c>
      <c r="AZ24" s="847" t="str">
        <f>IF($B24="","",INDEX('All CCC'!AZ$7:AZ$814,MATCH(WatchList!$B24,'All CCC'!$B$7:$B$814,0)))</f>
        <v/>
      </c>
      <c r="BA24" s="847" t="str">
        <f>IF($B24="","",INDEX('All CCC'!BA$7:BA$814,MATCH(WatchList!$B24,'All CCC'!$B$7:$B$814,0)))</f>
        <v/>
      </c>
      <c r="BB24" s="847" t="str">
        <f>IF($B24="","",INDEX('All CCC'!BB$7:BB$814,MATCH(WatchList!$B24,'All CCC'!$B$7:$B$814,0)))</f>
        <v/>
      </c>
      <c r="BC24" s="847" t="str">
        <f>IF($B24="","",INDEX('All CCC'!BC$7:BC$814,MATCH(WatchList!$B24,'All CCC'!$B$7:$B$814,0)))</f>
        <v/>
      </c>
      <c r="BD24" s="847" t="str">
        <f>IF($B24="","",INDEX('All CCC'!BD$7:BD$814,MATCH(WatchList!$B24,'All CCC'!$B$7:$B$814,0)))</f>
        <v/>
      </c>
      <c r="BE24" s="847" t="str">
        <f>IF($B24="","",INDEX('All CCC'!BE$7:BE$814,MATCH(WatchList!$B24,'All CCC'!$B$7:$B$814,0)))</f>
        <v/>
      </c>
      <c r="BF24" s="847" t="str">
        <f>IF($B24="","",INDEX('All CCC'!BF$7:BF$814,MATCH(WatchList!$B24,'All CCC'!$B$7:$B$814,0)))</f>
        <v/>
      </c>
      <c r="BG24" s="847" t="str">
        <f>IF($B24="","",INDEX('All CCC'!BG$7:BG$814,MATCH(WatchList!$B24,'All CCC'!$B$7:$B$814,0)))</f>
        <v/>
      </c>
    </row>
    <row r="25" spans="1:59" x14ac:dyDescent="0.2">
      <c r="A25" s="548" t="str">
        <f>IF($B25="","",INDEX('All CCC'!A$7:A$814,MATCH(WatchList!$B25,'All CCC'!$B$7:$B$814,0)))</f>
        <v/>
      </c>
      <c r="B25" s="31"/>
      <c r="C25" s="847" t="str">
        <f>IF($B25="","",INDEX('All CCC'!C$7:C$814,MATCH(WatchList!$B25,'All CCC'!$B$7:$B$814,0)))</f>
        <v/>
      </c>
      <c r="D25" s="847" t="str">
        <f>IF($B25="","",INDEX('All CCC'!D$7:D$814,MATCH(WatchList!$B25,'All CCC'!$B$7:$B$814,0)))</f>
        <v/>
      </c>
      <c r="E25" s="847" t="str">
        <f>IF($B25="","",INDEX('All CCC'!E$7:E$814,MATCH(WatchList!$B25,'All CCC'!$B$7:$B$814,0)))</f>
        <v/>
      </c>
      <c r="F25" s="847" t="str">
        <f>IF($B25="","",INDEX('All CCC'!F$7:F$814,MATCH(WatchList!$B25,'All CCC'!$B$7:$B$814,0)))</f>
        <v/>
      </c>
      <c r="G25" s="847" t="str">
        <f>IF($B25="","",INDEX('All CCC'!G$7:G$814,MATCH(WatchList!$B25,'All CCC'!$B$7:$B$814,0)))</f>
        <v/>
      </c>
      <c r="H25" s="847" t="str">
        <f>IF($B25="","",INDEX('All CCC'!H$7:H$814,MATCH(WatchList!$B25,'All CCC'!$B$7:$B$814,0)))</f>
        <v/>
      </c>
      <c r="I25" s="847" t="str">
        <f>IF($B25="","",INDEX('All CCC'!I$7:I$814,MATCH(WatchList!$B25,'All CCC'!$B$7:$B$814,0)))</f>
        <v/>
      </c>
      <c r="J25" s="847" t="str">
        <f>IF($B25="","",INDEX('All CCC'!J$7:J$814,MATCH(WatchList!$B25,'All CCC'!$B$7:$B$814,0)))</f>
        <v/>
      </c>
      <c r="K25" s="847" t="str">
        <f>IF($B25="","",INDEX('All CCC'!K$7:K$814,MATCH(WatchList!$B25,'All CCC'!$B$7:$B$814,0)))</f>
        <v/>
      </c>
      <c r="L25" s="847" t="str">
        <f>IF($B25="","",INDEX('All CCC'!L$7:L$814,MATCH(WatchList!$B25,'All CCC'!$B$7:$B$814,0)))</f>
        <v/>
      </c>
      <c r="M25" s="847" t="str">
        <f>IF($B25="","",INDEX('All CCC'!M$7:M$814,MATCH(WatchList!$B25,'All CCC'!$B$7:$B$814,0)))</f>
        <v/>
      </c>
      <c r="N25" s="847" t="str">
        <f>IF($B25="","",INDEX('All CCC'!N$7:N$814,MATCH(WatchList!$B25,'All CCC'!$B$7:$B$814,0)))</f>
        <v/>
      </c>
      <c r="O25" s="847" t="str">
        <f>IF($B25="","",INDEX('All CCC'!O$7:O$814,MATCH(WatchList!$B25,'All CCC'!$B$7:$B$814,0)))</f>
        <v/>
      </c>
      <c r="P25" s="848" t="str">
        <f>IF($B25="","",INDEX('All CCC'!P$7:P$814,MATCH(WatchList!$B25,'All CCC'!$B$7:$B$814,0)))</f>
        <v/>
      </c>
      <c r="Q25" s="848" t="str">
        <f>IF($B25="","",INDEX('All CCC'!Q$7:Q$814,MATCH(WatchList!$B25,'All CCC'!$B$7:$B$814,0)))</f>
        <v/>
      </c>
      <c r="R25" s="847" t="str">
        <f>IF($B25="","",INDEX('All CCC'!R$7:R$814,MATCH(WatchList!$B25,'All CCC'!$B$7:$B$814,0)))</f>
        <v/>
      </c>
      <c r="S25" s="847" t="str">
        <f>IF($B25="","",INDEX('All CCC'!S$7:S$814,MATCH(WatchList!$B25,'All CCC'!$B$7:$B$814,0)))</f>
        <v/>
      </c>
      <c r="T25" s="847" t="str">
        <f>IF($B25="","",INDEX('All CCC'!T$7:T$814,MATCH(WatchList!$B25,'All CCC'!$B$7:$B$814,0)))</f>
        <v/>
      </c>
      <c r="U25" s="847" t="str">
        <f>IF($B25="","",INDEX('All CCC'!U$7:U$814,MATCH(WatchList!$B25,'All CCC'!$B$7:$B$814,0)))</f>
        <v/>
      </c>
      <c r="V25" s="847" t="str">
        <f>IF($B25="","",INDEX('All CCC'!V$7:V$814,MATCH(WatchList!$B25,'All CCC'!$B$7:$B$814,0)))</f>
        <v/>
      </c>
      <c r="W25" s="847" t="str">
        <f>IF($B25="","",INDEX('All CCC'!W$7:W$814,MATCH(WatchList!$B25,'All CCC'!$B$7:$B$814,0)))</f>
        <v/>
      </c>
      <c r="X25" s="847" t="str">
        <f>IF($B25="","",INDEX('All CCC'!X$7:X$814,MATCH(WatchList!$B25,'All CCC'!$B$7:$B$814,0)))</f>
        <v/>
      </c>
      <c r="Y25" s="847" t="str">
        <f>IF($B25="","",INDEX('All CCC'!Y$7:Y$814,MATCH(WatchList!$B25,'All CCC'!$B$7:$B$814,0)))</f>
        <v/>
      </c>
      <c r="Z25" s="847" t="str">
        <f>IF($B25="","",INDEX('All CCC'!Z$7:Z$814,MATCH(WatchList!$B25,'All CCC'!$B$7:$B$814,0)))</f>
        <v/>
      </c>
      <c r="AA25" s="847" t="str">
        <f>IF($B25="","",INDEX('All CCC'!AA$7:AA$814,MATCH(WatchList!$B25,'All CCC'!$B$7:$B$814,0)))</f>
        <v/>
      </c>
      <c r="AB25" s="847" t="str">
        <f>IF($B25="","",INDEX('All CCC'!AB$7:AB$814,MATCH(WatchList!$B25,'All CCC'!$B$7:$B$814,0)))</f>
        <v/>
      </c>
      <c r="AC25" s="847" t="str">
        <f>IF($B25="","",INDEX('All CCC'!AC$7:AC$814,MATCH(WatchList!$B25,'All CCC'!$B$7:$B$814,0)))</f>
        <v/>
      </c>
      <c r="AD25" s="847" t="str">
        <f>IF($B25="","",INDEX('All CCC'!AD$7:AD$814,MATCH(WatchList!$B25,'All CCC'!$B$7:$B$814,0)))</f>
        <v/>
      </c>
      <c r="AE25" s="847" t="str">
        <f>IF($B25="","",INDEX('All CCC'!AE$7:AE$814,MATCH(WatchList!$B25,'All CCC'!$B$7:$B$814,0)))</f>
        <v/>
      </c>
      <c r="AF25" s="847" t="str">
        <f>IF($B25="","",INDEX('All CCC'!AF$7:AF$814,MATCH(WatchList!$B25,'All CCC'!$B$7:$B$814,0)))</f>
        <v/>
      </c>
      <c r="AG25" s="847" t="str">
        <f>IF($B25="","",INDEX('All CCC'!AG$7:AG$814,MATCH(WatchList!$B25,'All CCC'!$B$7:$B$814,0)))</f>
        <v/>
      </c>
      <c r="AH25" s="847" t="str">
        <f>IF($B25="","",INDEX('All CCC'!AH$7:AH$814,MATCH(WatchList!$B25,'All CCC'!$B$7:$B$814,0)))</f>
        <v/>
      </c>
      <c r="AI25" s="847" t="str">
        <f>IF($B25="","",INDEX('All CCC'!AI$7:AI$814,MATCH(WatchList!$B25,'All CCC'!$B$7:$B$814,0)))</f>
        <v/>
      </c>
      <c r="AJ25" s="847" t="str">
        <f>IF($B25="","",INDEX('All CCC'!AJ$7:AJ$814,MATCH(WatchList!$B25,'All CCC'!$B$7:$B$814,0)))</f>
        <v/>
      </c>
      <c r="AK25" s="847" t="str">
        <f>IF($B25="","",INDEX('All CCC'!AK$7:AK$814,MATCH(WatchList!$B25,'All CCC'!$B$7:$B$814,0)))</f>
        <v/>
      </c>
      <c r="AL25" s="847" t="str">
        <f>IF($B25="","",INDEX('All CCC'!AL$7:AL$814,MATCH(WatchList!$B25,'All CCC'!$B$7:$B$814,0)))</f>
        <v/>
      </c>
      <c r="AM25" s="847" t="str">
        <f>IF($B25="","",INDEX('All CCC'!AM$7:AM$814,MATCH(WatchList!$B25,'All CCC'!$B$7:$B$814,0)))</f>
        <v/>
      </c>
      <c r="AN25" s="847" t="str">
        <f>IF($B25="","",INDEX('All CCC'!AN$7:AN$814,MATCH(WatchList!$B25,'All CCC'!$B$7:$B$814,0)))</f>
        <v/>
      </c>
      <c r="AO25" s="847" t="str">
        <f>IF($B25="","",INDEX('All CCC'!AO$7:AO$814,MATCH(WatchList!$B25,'All CCC'!$B$7:$B$814,0)))</f>
        <v/>
      </c>
      <c r="AP25" s="847" t="str">
        <f>IF($B25="","",INDEX('All CCC'!AP$7:AP$814,MATCH(WatchList!$B25,'All CCC'!$B$7:$B$814,0)))</f>
        <v/>
      </c>
      <c r="AQ25" s="847" t="str">
        <f>IF($B25="","",INDEX('All CCC'!AQ$7:AQ$814,MATCH(WatchList!$B25,'All CCC'!$B$7:$B$814,0)))</f>
        <v/>
      </c>
      <c r="AR25" s="847" t="str">
        <f>IF($B25="","",INDEX('All CCC'!AR$7:AR$814,MATCH(WatchList!$B25,'All CCC'!$B$7:$B$814,0)))</f>
        <v/>
      </c>
      <c r="AS25" s="847" t="str">
        <f>IF($B25="","",INDEX('All CCC'!AS$7:AS$814,MATCH(WatchList!$B25,'All CCC'!$B$7:$B$814,0)))</f>
        <v/>
      </c>
      <c r="AT25" s="847" t="str">
        <f>IF($B25="","",INDEX('All CCC'!AT$7:AT$814,MATCH(WatchList!$B25,'All CCC'!$B$7:$B$814,0)))</f>
        <v/>
      </c>
      <c r="AU25" s="847" t="str">
        <f>IF($B25="","",INDEX('All CCC'!AU$7:AU$814,MATCH(WatchList!$B25,'All CCC'!$B$7:$B$814,0)))</f>
        <v/>
      </c>
      <c r="AV25" s="847" t="str">
        <f>IF($B25="","",INDEX('All CCC'!AV$7:AV$814,MATCH(WatchList!$B25,'All CCC'!$B$7:$B$814,0)))</f>
        <v/>
      </c>
      <c r="AW25" s="847" t="str">
        <f>IF($B25="","",INDEX('All CCC'!AW$7:AW$814,MATCH(WatchList!$B25,'All CCC'!$B$7:$B$814,0)))</f>
        <v/>
      </c>
      <c r="AX25" s="847" t="str">
        <f>IF($B25="","",INDEX('All CCC'!AX$7:AX$814,MATCH(WatchList!$B25,'All CCC'!$B$7:$B$814,0)))</f>
        <v/>
      </c>
      <c r="AY25" s="847" t="str">
        <f>IF($B25="","",INDEX('All CCC'!AY$7:AY$814,MATCH(WatchList!$B25,'All CCC'!$B$7:$B$814,0)))</f>
        <v/>
      </c>
      <c r="AZ25" s="847" t="str">
        <f>IF($B25="","",INDEX('All CCC'!AZ$7:AZ$814,MATCH(WatchList!$B25,'All CCC'!$B$7:$B$814,0)))</f>
        <v/>
      </c>
      <c r="BA25" s="847" t="str">
        <f>IF($B25="","",INDEX('All CCC'!BA$7:BA$814,MATCH(WatchList!$B25,'All CCC'!$B$7:$B$814,0)))</f>
        <v/>
      </c>
      <c r="BB25" s="847" t="str">
        <f>IF($B25="","",INDEX('All CCC'!BB$7:BB$814,MATCH(WatchList!$B25,'All CCC'!$B$7:$B$814,0)))</f>
        <v/>
      </c>
      <c r="BC25" s="847" t="str">
        <f>IF($B25="","",INDEX('All CCC'!BC$7:BC$814,MATCH(WatchList!$B25,'All CCC'!$B$7:$B$814,0)))</f>
        <v/>
      </c>
      <c r="BD25" s="847" t="str">
        <f>IF($B25="","",INDEX('All CCC'!BD$7:BD$814,MATCH(WatchList!$B25,'All CCC'!$B$7:$B$814,0)))</f>
        <v/>
      </c>
      <c r="BE25" s="847" t="str">
        <f>IF($B25="","",INDEX('All CCC'!BE$7:BE$814,MATCH(WatchList!$B25,'All CCC'!$B$7:$B$814,0)))</f>
        <v/>
      </c>
      <c r="BF25" s="847" t="str">
        <f>IF($B25="","",INDEX('All CCC'!BF$7:BF$814,MATCH(WatchList!$B25,'All CCC'!$B$7:$B$814,0)))</f>
        <v/>
      </c>
      <c r="BG25" s="847" t="str">
        <f>IF($B25="","",INDEX('All CCC'!BG$7:BG$814,MATCH(WatchList!$B25,'All CCC'!$B$7:$B$814,0)))</f>
        <v/>
      </c>
    </row>
    <row r="26" spans="1:59" x14ac:dyDescent="0.2">
      <c r="A26" s="548" t="str">
        <f>IF($B26="","",INDEX('All CCC'!A$7:A$814,MATCH(WatchList!$B26,'All CCC'!$B$7:$B$814,0)))</f>
        <v/>
      </c>
      <c r="B26" s="31"/>
      <c r="C26" s="847" t="str">
        <f>IF($B26="","",INDEX('All CCC'!C$7:C$814,MATCH(WatchList!$B26,'All CCC'!$B$7:$B$814,0)))</f>
        <v/>
      </c>
      <c r="D26" s="847" t="str">
        <f>IF($B26="","",INDEX('All CCC'!D$7:D$814,MATCH(WatchList!$B26,'All CCC'!$B$7:$B$814,0)))</f>
        <v/>
      </c>
      <c r="E26" s="847" t="str">
        <f>IF($B26="","",INDEX('All CCC'!E$7:E$814,MATCH(WatchList!$B26,'All CCC'!$B$7:$B$814,0)))</f>
        <v/>
      </c>
      <c r="F26" s="847" t="str">
        <f>IF($B26="","",INDEX('All CCC'!F$7:F$814,MATCH(WatchList!$B26,'All CCC'!$B$7:$B$814,0)))</f>
        <v/>
      </c>
      <c r="G26" s="847" t="str">
        <f>IF($B26="","",INDEX('All CCC'!G$7:G$814,MATCH(WatchList!$B26,'All CCC'!$B$7:$B$814,0)))</f>
        <v/>
      </c>
      <c r="H26" s="847" t="str">
        <f>IF($B26="","",INDEX('All CCC'!H$7:H$814,MATCH(WatchList!$B26,'All CCC'!$B$7:$B$814,0)))</f>
        <v/>
      </c>
      <c r="I26" s="847" t="str">
        <f>IF($B26="","",INDEX('All CCC'!I$7:I$814,MATCH(WatchList!$B26,'All CCC'!$B$7:$B$814,0)))</f>
        <v/>
      </c>
      <c r="J26" s="847" t="str">
        <f>IF($B26="","",INDEX('All CCC'!J$7:J$814,MATCH(WatchList!$B26,'All CCC'!$B$7:$B$814,0)))</f>
        <v/>
      </c>
      <c r="K26" s="847" t="str">
        <f>IF($B26="","",INDEX('All CCC'!K$7:K$814,MATCH(WatchList!$B26,'All CCC'!$B$7:$B$814,0)))</f>
        <v/>
      </c>
      <c r="L26" s="847" t="str">
        <f>IF($B26="","",INDEX('All CCC'!L$7:L$814,MATCH(WatchList!$B26,'All CCC'!$B$7:$B$814,0)))</f>
        <v/>
      </c>
      <c r="M26" s="847" t="str">
        <f>IF($B26="","",INDEX('All CCC'!M$7:M$814,MATCH(WatchList!$B26,'All CCC'!$B$7:$B$814,0)))</f>
        <v/>
      </c>
      <c r="N26" s="847" t="str">
        <f>IF($B26="","",INDEX('All CCC'!N$7:N$814,MATCH(WatchList!$B26,'All CCC'!$B$7:$B$814,0)))</f>
        <v/>
      </c>
      <c r="O26" s="847" t="str">
        <f>IF($B26="","",INDEX('All CCC'!O$7:O$814,MATCH(WatchList!$B26,'All CCC'!$B$7:$B$814,0)))</f>
        <v/>
      </c>
      <c r="P26" s="848" t="str">
        <f>IF($B26="","",INDEX('All CCC'!P$7:P$814,MATCH(WatchList!$B26,'All CCC'!$B$7:$B$814,0)))</f>
        <v/>
      </c>
      <c r="Q26" s="848" t="str">
        <f>IF($B26="","",INDEX('All CCC'!Q$7:Q$814,MATCH(WatchList!$B26,'All CCC'!$B$7:$B$814,0)))</f>
        <v/>
      </c>
      <c r="R26" s="847" t="str">
        <f>IF($B26="","",INDEX('All CCC'!R$7:R$814,MATCH(WatchList!$B26,'All CCC'!$B$7:$B$814,0)))</f>
        <v/>
      </c>
      <c r="S26" s="847" t="str">
        <f>IF($B26="","",INDEX('All CCC'!S$7:S$814,MATCH(WatchList!$B26,'All CCC'!$B$7:$B$814,0)))</f>
        <v/>
      </c>
      <c r="T26" s="847" t="str">
        <f>IF($B26="","",INDEX('All CCC'!T$7:T$814,MATCH(WatchList!$B26,'All CCC'!$B$7:$B$814,0)))</f>
        <v/>
      </c>
      <c r="U26" s="847" t="str">
        <f>IF($B26="","",INDEX('All CCC'!U$7:U$814,MATCH(WatchList!$B26,'All CCC'!$B$7:$B$814,0)))</f>
        <v/>
      </c>
      <c r="V26" s="847" t="str">
        <f>IF($B26="","",INDEX('All CCC'!V$7:V$814,MATCH(WatchList!$B26,'All CCC'!$B$7:$B$814,0)))</f>
        <v/>
      </c>
      <c r="W26" s="847" t="str">
        <f>IF($B26="","",INDEX('All CCC'!W$7:W$814,MATCH(WatchList!$B26,'All CCC'!$B$7:$B$814,0)))</f>
        <v/>
      </c>
      <c r="X26" s="847" t="str">
        <f>IF($B26="","",INDEX('All CCC'!X$7:X$814,MATCH(WatchList!$B26,'All CCC'!$B$7:$B$814,0)))</f>
        <v/>
      </c>
      <c r="Y26" s="847" t="str">
        <f>IF($B26="","",INDEX('All CCC'!Y$7:Y$814,MATCH(WatchList!$B26,'All CCC'!$B$7:$B$814,0)))</f>
        <v/>
      </c>
      <c r="Z26" s="847" t="str">
        <f>IF($B26="","",INDEX('All CCC'!Z$7:Z$814,MATCH(WatchList!$B26,'All CCC'!$B$7:$B$814,0)))</f>
        <v/>
      </c>
      <c r="AA26" s="847" t="str">
        <f>IF($B26="","",INDEX('All CCC'!AA$7:AA$814,MATCH(WatchList!$B26,'All CCC'!$B$7:$B$814,0)))</f>
        <v/>
      </c>
      <c r="AB26" s="847" t="str">
        <f>IF($B26="","",INDEX('All CCC'!AB$7:AB$814,MATCH(WatchList!$B26,'All CCC'!$B$7:$B$814,0)))</f>
        <v/>
      </c>
      <c r="AC26" s="847" t="str">
        <f>IF($B26="","",INDEX('All CCC'!AC$7:AC$814,MATCH(WatchList!$B26,'All CCC'!$B$7:$B$814,0)))</f>
        <v/>
      </c>
      <c r="AD26" s="847" t="str">
        <f>IF($B26="","",INDEX('All CCC'!AD$7:AD$814,MATCH(WatchList!$B26,'All CCC'!$B$7:$B$814,0)))</f>
        <v/>
      </c>
      <c r="AE26" s="847" t="str">
        <f>IF($B26="","",INDEX('All CCC'!AE$7:AE$814,MATCH(WatchList!$B26,'All CCC'!$B$7:$B$814,0)))</f>
        <v/>
      </c>
      <c r="AF26" s="847" t="str">
        <f>IF($B26="","",INDEX('All CCC'!AF$7:AF$814,MATCH(WatchList!$B26,'All CCC'!$B$7:$B$814,0)))</f>
        <v/>
      </c>
      <c r="AG26" s="847" t="str">
        <f>IF($B26="","",INDEX('All CCC'!AG$7:AG$814,MATCH(WatchList!$B26,'All CCC'!$B$7:$B$814,0)))</f>
        <v/>
      </c>
      <c r="AH26" s="847" t="str">
        <f>IF($B26="","",INDEX('All CCC'!AH$7:AH$814,MATCH(WatchList!$B26,'All CCC'!$B$7:$B$814,0)))</f>
        <v/>
      </c>
      <c r="AI26" s="847" t="str">
        <f>IF($B26="","",INDEX('All CCC'!AI$7:AI$814,MATCH(WatchList!$B26,'All CCC'!$B$7:$B$814,0)))</f>
        <v/>
      </c>
      <c r="AJ26" s="847" t="str">
        <f>IF($B26="","",INDEX('All CCC'!AJ$7:AJ$814,MATCH(WatchList!$B26,'All CCC'!$B$7:$B$814,0)))</f>
        <v/>
      </c>
      <c r="AK26" s="847" t="str">
        <f>IF($B26="","",INDEX('All CCC'!AK$7:AK$814,MATCH(WatchList!$B26,'All CCC'!$B$7:$B$814,0)))</f>
        <v/>
      </c>
      <c r="AL26" s="847" t="str">
        <f>IF($B26="","",INDEX('All CCC'!AL$7:AL$814,MATCH(WatchList!$B26,'All CCC'!$B$7:$B$814,0)))</f>
        <v/>
      </c>
      <c r="AM26" s="847" t="str">
        <f>IF($B26="","",INDEX('All CCC'!AM$7:AM$814,MATCH(WatchList!$B26,'All CCC'!$B$7:$B$814,0)))</f>
        <v/>
      </c>
      <c r="AN26" s="847" t="str">
        <f>IF($B26="","",INDEX('All CCC'!AN$7:AN$814,MATCH(WatchList!$B26,'All CCC'!$B$7:$B$814,0)))</f>
        <v/>
      </c>
      <c r="AO26" s="847" t="str">
        <f>IF($B26="","",INDEX('All CCC'!AO$7:AO$814,MATCH(WatchList!$B26,'All CCC'!$B$7:$B$814,0)))</f>
        <v/>
      </c>
      <c r="AP26" s="847" t="str">
        <f>IF($B26="","",INDEX('All CCC'!AP$7:AP$814,MATCH(WatchList!$B26,'All CCC'!$B$7:$B$814,0)))</f>
        <v/>
      </c>
      <c r="AQ26" s="847" t="str">
        <f>IF($B26="","",INDEX('All CCC'!AQ$7:AQ$814,MATCH(WatchList!$B26,'All CCC'!$B$7:$B$814,0)))</f>
        <v/>
      </c>
      <c r="AR26" s="847" t="str">
        <f>IF($B26="","",INDEX('All CCC'!AR$7:AR$814,MATCH(WatchList!$B26,'All CCC'!$B$7:$B$814,0)))</f>
        <v/>
      </c>
      <c r="AS26" s="847" t="str">
        <f>IF($B26="","",INDEX('All CCC'!AS$7:AS$814,MATCH(WatchList!$B26,'All CCC'!$B$7:$B$814,0)))</f>
        <v/>
      </c>
      <c r="AT26" s="847" t="str">
        <f>IF($B26="","",INDEX('All CCC'!AT$7:AT$814,MATCH(WatchList!$B26,'All CCC'!$B$7:$B$814,0)))</f>
        <v/>
      </c>
      <c r="AU26" s="847" t="str">
        <f>IF($B26="","",INDEX('All CCC'!AU$7:AU$814,MATCH(WatchList!$B26,'All CCC'!$B$7:$B$814,0)))</f>
        <v/>
      </c>
      <c r="AV26" s="847" t="str">
        <f>IF($B26="","",INDEX('All CCC'!AV$7:AV$814,MATCH(WatchList!$B26,'All CCC'!$B$7:$B$814,0)))</f>
        <v/>
      </c>
      <c r="AW26" s="847" t="str">
        <f>IF($B26="","",INDEX('All CCC'!AW$7:AW$814,MATCH(WatchList!$B26,'All CCC'!$B$7:$B$814,0)))</f>
        <v/>
      </c>
      <c r="AX26" s="847" t="str">
        <f>IF($B26="","",INDEX('All CCC'!AX$7:AX$814,MATCH(WatchList!$B26,'All CCC'!$B$7:$B$814,0)))</f>
        <v/>
      </c>
      <c r="AY26" s="847" t="str">
        <f>IF($B26="","",INDEX('All CCC'!AY$7:AY$814,MATCH(WatchList!$B26,'All CCC'!$B$7:$B$814,0)))</f>
        <v/>
      </c>
      <c r="AZ26" s="847" t="str">
        <f>IF($B26="","",INDEX('All CCC'!AZ$7:AZ$814,MATCH(WatchList!$B26,'All CCC'!$B$7:$B$814,0)))</f>
        <v/>
      </c>
      <c r="BA26" s="847" t="str">
        <f>IF($B26="","",INDEX('All CCC'!BA$7:BA$814,MATCH(WatchList!$B26,'All CCC'!$B$7:$B$814,0)))</f>
        <v/>
      </c>
      <c r="BB26" s="847" t="str">
        <f>IF($B26="","",INDEX('All CCC'!BB$7:BB$814,MATCH(WatchList!$B26,'All CCC'!$B$7:$B$814,0)))</f>
        <v/>
      </c>
      <c r="BC26" s="847" t="str">
        <f>IF($B26="","",INDEX('All CCC'!BC$7:BC$814,MATCH(WatchList!$B26,'All CCC'!$B$7:$B$814,0)))</f>
        <v/>
      </c>
      <c r="BD26" s="847" t="str">
        <f>IF($B26="","",INDEX('All CCC'!BD$7:BD$814,MATCH(WatchList!$B26,'All CCC'!$B$7:$B$814,0)))</f>
        <v/>
      </c>
      <c r="BE26" s="847" t="str">
        <f>IF($B26="","",INDEX('All CCC'!BE$7:BE$814,MATCH(WatchList!$B26,'All CCC'!$B$7:$B$814,0)))</f>
        <v/>
      </c>
      <c r="BF26" s="847" t="str">
        <f>IF($B26="","",INDEX('All CCC'!BF$7:BF$814,MATCH(WatchList!$B26,'All CCC'!$B$7:$B$814,0)))</f>
        <v/>
      </c>
      <c r="BG26" s="847" t="str">
        <f>IF($B26="","",INDEX('All CCC'!BG$7:BG$814,MATCH(WatchList!$B26,'All CCC'!$B$7:$B$814,0)))</f>
        <v/>
      </c>
    </row>
    <row r="27" spans="1:59" x14ac:dyDescent="0.2">
      <c r="A27" s="548" t="str">
        <f>IF($B27="","",INDEX('All CCC'!A$7:A$814,MATCH(WatchList!$B27,'All CCC'!$B$7:$B$814,0)))</f>
        <v/>
      </c>
      <c r="B27" s="31"/>
      <c r="C27" s="847" t="str">
        <f>IF($B27="","",INDEX('All CCC'!C$7:C$814,MATCH(WatchList!$B27,'All CCC'!$B$7:$B$814,0)))</f>
        <v/>
      </c>
      <c r="D27" s="847" t="str">
        <f>IF($B27="","",INDEX('All CCC'!D$7:D$814,MATCH(WatchList!$B27,'All CCC'!$B$7:$B$814,0)))</f>
        <v/>
      </c>
      <c r="E27" s="847" t="str">
        <f>IF($B27="","",INDEX('All CCC'!E$7:E$814,MATCH(WatchList!$B27,'All CCC'!$B$7:$B$814,0)))</f>
        <v/>
      </c>
      <c r="F27" s="847" t="str">
        <f>IF($B27="","",INDEX('All CCC'!F$7:F$814,MATCH(WatchList!$B27,'All CCC'!$B$7:$B$814,0)))</f>
        <v/>
      </c>
      <c r="G27" s="847" t="str">
        <f>IF($B27="","",INDEX('All CCC'!G$7:G$814,MATCH(WatchList!$B27,'All CCC'!$B$7:$B$814,0)))</f>
        <v/>
      </c>
      <c r="H27" s="847" t="str">
        <f>IF($B27="","",INDEX('All CCC'!H$7:H$814,MATCH(WatchList!$B27,'All CCC'!$B$7:$B$814,0)))</f>
        <v/>
      </c>
      <c r="I27" s="847" t="str">
        <f>IF($B27="","",INDEX('All CCC'!I$7:I$814,MATCH(WatchList!$B27,'All CCC'!$B$7:$B$814,0)))</f>
        <v/>
      </c>
      <c r="J27" s="847" t="str">
        <f>IF($B27="","",INDEX('All CCC'!J$7:J$814,MATCH(WatchList!$B27,'All CCC'!$B$7:$B$814,0)))</f>
        <v/>
      </c>
      <c r="K27" s="847" t="str">
        <f>IF($B27="","",INDEX('All CCC'!K$7:K$814,MATCH(WatchList!$B27,'All CCC'!$B$7:$B$814,0)))</f>
        <v/>
      </c>
      <c r="L27" s="847" t="str">
        <f>IF($B27="","",INDEX('All CCC'!L$7:L$814,MATCH(WatchList!$B27,'All CCC'!$B$7:$B$814,0)))</f>
        <v/>
      </c>
      <c r="M27" s="847" t="str">
        <f>IF($B27="","",INDEX('All CCC'!M$7:M$814,MATCH(WatchList!$B27,'All CCC'!$B$7:$B$814,0)))</f>
        <v/>
      </c>
      <c r="N27" s="847" t="str">
        <f>IF($B27="","",INDEX('All CCC'!N$7:N$814,MATCH(WatchList!$B27,'All CCC'!$B$7:$B$814,0)))</f>
        <v/>
      </c>
      <c r="O27" s="847" t="str">
        <f>IF($B27="","",INDEX('All CCC'!O$7:O$814,MATCH(WatchList!$B27,'All CCC'!$B$7:$B$814,0)))</f>
        <v/>
      </c>
      <c r="P27" s="848" t="str">
        <f>IF($B27="","",INDEX('All CCC'!P$7:P$814,MATCH(WatchList!$B27,'All CCC'!$B$7:$B$814,0)))</f>
        <v/>
      </c>
      <c r="Q27" s="848" t="str">
        <f>IF($B27="","",INDEX('All CCC'!Q$7:Q$814,MATCH(WatchList!$B27,'All CCC'!$B$7:$B$814,0)))</f>
        <v/>
      </c>
      <c r="R27" s="847" t="str">
        <f>IF($B27="","",INDEX('All CCC'!R$7:R$814,MATCH(WatchList!$B27,'All CCC'!$B$7:$B$814,0)))</f>
        <v/>
      </c>
      <c r="S27" s="847" t="str">
        <f>IF($B27="","",INDEX('All CCC'!S$7:S$814,MATCH(WatchList!$B27,'All CCC'!$B$7:$B$814,0)))</f>
        <v/>
      </c>
      <c r="T27" s="847" t="str">
        <f>IF($B27="","",INDEX('All CCC'!T$7:T$814,MATCH(WatchList!$B27,'All CCC'!$B$7:$B$814,0)))</f>
        <v/>
      </c>
      <c r="U27" s="847" t="str">
        <f>IF($B27="","",INDEX('All CCC'!U$7:U$814,MATCH(WatchList!$B27,'All CCC'!$B$7:$B$814,0)))</f>
        <v/>
      </c>
      <c r="V27" s="847" t="str">
        <f>IF($B27="","",INDEX('All CCC'!V$7:V$814,MATCH(WatchList!$B27,'All CCC'!$B$7:$B$814,0)))</f>
        <v/>
      </c>
      <c r="W27" s="847" t="str">
        <f>IF($B27="","",INDEX('All CCC'!W$7:W$814,MATCH(WatchList!$B27,'All CCC'!$B$7:$B$814,0)))</f>
        <v/>
      </c>
      <c r="X27" s="847" t="str">
        <f>IF($B27="","",INDEX('All CCC'!X$7:X$814,MATCH(WatchList!$B27,'All CCC'!$B$7:$B$814,0)))</f>
        <v/>
      </c>
      <c r="Y27" s="847" t="str">
        <f>IF($B27="","",INDEX('All CCC'!Y$7:Y$814,MATCH(WatchList!$B27,'All CCC'!$B$7:$B$814,0)))</f>
        <v/>
      </c>
      <c r="Z27" s="847" t="str">
        <f>IF($B27="","",INDEX('All CCC'!Z$7:Z$814,MATCH(WatchList!$B27,'All CCC'!$B$7:$B$814,0)))</f>
        <v/>
      </c>
      <c r="AA27" s="847" t="str">
        <f>IF($B27="","",INDEX('All CCC'!AA$7:AA$814,MATCH(WatchList!$B27,'All CCC'!$B$7:$B$814,0)))</f>
        <v/>
      </c>
      <c r="AB27" s="847" t="str">
        <f>IF($B27="","",INDEX('All CCC'!AB$7:AB$814,MATCH(WatchList!$B27,'All CCC'!$B$7:$B$814,0)))</f>
        <v/>
      </c>
      <c r="AC27" s="847" t="str">
        <f>IF($B27="","",INDEX('All CCC'!AC$7:AC$814,MATCH(WatchList!$B27,'All CCC'!$B$7:$B$814,0)))</f>
        <v/>
      </c>
      <c r="AD27" s="847" t="str">
        <f>IF($B27="","",INDEX('All CCC'!AD$7:AD$814,MATCH(WatchList!$B27,'All CCC'!$B$7:$B$814,0)))</f>
        <v/>
      </c>
      <c r="AE27" s="847" t="str">
        <f>IF($B27="","",INDEX('All CCC'!AE$7:AE$814,MATCH(WatchList!$B27,'All CCC'!$B$7:$B$814,0)))</f>
        <v/>
      </c>
      <c r="AF27" s="847" t="str">
        <f>IF($B27="","",INDEX('All CCC'!AF$7:AF$814,MATCH(WatchList!$B27,'All CCC'!$B$7:$B$814,0)))</f>
        <v/>
      </c>
      <c r="AG27" s="847" t="str">
        <f>IF($B27="","",INDEX('All CCC'!AG$7:AG$814,MATCH(WatchList!$B27,'All CCC'!$B$7:$B$814,0)))</f>
        <v/>
      </c>
      <c r="AH27" s="847" t="str">
        <f>IF($B27="","",INDEX('All CCC'!AH$7:AH$814,MATCH(WatchList!$B27,'All CCC'!$B$7:$B$814,0)))</f>
        <v/>
      </c>
      <c r="AI27" s="847" t="str">
        <f>IF($B27="","",INDEX('All CCC'!AI$7:AI$814,MATCH(WatchList!$B27,'All CCC'!$B$7:$B$814,0)))</f>
        <v/>
      </c>
      <c r="AJ27" s="847" t="str">
        <f>IF($B27="","",INDEX('All CCC'!AJ$7:AJ$814,MATCH(WatchList!$B27,'All CCC'!$B$7:$B$814,0)))</f>
        <v/>
      </c>
      <c r="AK27" s="847" t="str">
        <f>IF($B27="","",INDEX('All CCC'!AK$7:AK$814,MATCH(WatchList!$B27,'All CCC'!$B$7:$B$814,0)))</f>
        <v/>
      </c>
      <c r="AL27" s="847" t="str">
        <f>IF($B27="","",INDEX('All CCC'!AL$7:AL$814,MATCH(WatchList!$B27,'All CCC'!$B$7:$B$814,0)))</f>
        <v/>
      </c>
      <c r="AM27" s="847" t="str">
        <f>IF($B27="","",INDEX('All CCC'!AM$7:AM$814,MATCH(WatchList!$B27,'All CCC'!$B$7:$B$814,0)))</f>
        <v/>
      </c>
      <c r="AN27" s="847" t="str">
        <f>IF($B27="","",INDEX('All CCC'!AN$7:AN$814,MATCH(WatchList!$B27,'All CCC'!$B$7:$B$814,0)))</f>
        <v/>
      </c>
      <c r="AO27" s="847" t="str">
        <f>IF($B27="","",INDEX('All CCC'!AO$7:AO$814,MATCH(WatchList!$B27,'All CCC'!$B$7:$B$814,0)))</f>
        <v/>
      </c>
      <c r="AP27" s="847" t="str">
        <f>IF($B27="","",INDEX('All CCC'!AP$7:AP$814,MATCH(WatchList!$B27,'All CCC'!$B$7:$B$814,0)))</f>
        <v/>
      </c>
      <c r="AQ27" s="847" t="str">
        <f>IF($B27="","",INDEX('All CCC'!AQ$7:AQ$814,MATCH(WatchList!$B27,'All CCC'!$B$7:$B$814,0)))</f>
        <v/>
      </c>
      <c r="AR27" s="847" t="str">
        <f>IF($B27="","",INDEX('All CCC'!AR$7:AR$814,MATCH(WatchList!$B27,'All CCC'!$B$7:$B$814,0)))</f>
        <v/>
      </c>
      <c r="AS27" s="847" t="str">
        <f>IF($B27="","",INDEX('All CCC'!AS$7:AS$814,MATCH(WatchList!$B27,'All CCC'!$B$7:$B$814,0)))</f>
        <v/>
      </c>
      <c r="AT27" s="847" t="str">
        <f>IF($B27="","",INDEX('All CCC'!AT$7:AT$814,MATCH(WatchList!$B27,'All CCC'!$B$7:$B$814,0)))</f>
        <v/>
      </c>
      <c r="AU27" s="847" t="str">
        <f>IF($B27="","",INDEX('All CCC'!AU$7:AU$814,MATCH(WatchList!$B27,'All CCC'!$B$7:$B$814,0)))</f>
        <v/>
      </c>
      <c r="AV27" s="847" t="str">
        <f>IF($B27="","",INDEX('All CCC'!AV$7:AV$814,MATCH(WatchList!$B27,'All CCC'!$B$7:$B$814,0)))</f>
        <v/>
      </c>
      <c r="AW27" s="847" t="str">
        <f>IF($B27="","",INDEX('All CCC'!AW$7:AW$814,MATCH(WatchList!$B27,'All CCC'!$B$7:$B$814,0)))</f>
        <v/>
      </c>
      <c r="AX27" s="847" t="str">
        <f>IF($B27="","",INDEX('All CCC'!AX$7:AX$814,MATCH(WatchList!$B27,'All CCC'!$B$7:$B$814,0)))</f>
        <v/>
      </c>
      <c r="AY27" s="847" t="str">
        <f>IF($B27="","",INDEX('All CCC'!AY$7:AY$814,MATCH(WatchList!$B27,'All CCC'!$B$7:$B$814,0)))</f>
        <v/>
      </c>
      <c r="AZ27" s="847" t="str">
        <f>IF($B27="","",INDEX('All CCC'!AZ$7:AZ$814,MATCH(WatchList!$B27,'All CCC'!$B$7:$B$814,0)))</f>
        <v/>
      </c>
      <c r="BA27" s="847" t="str">
        <f>IF($B27="","",INDEX('All CCC'!BA$7:BA$814,MATCH(WatchList!$B27,'All CCC'!$B$7:$B$814,0)))</f>
        <v/>
      </c>
      <c r="BB27" s="847" t="str">
        <f>IF($B27="","",INDEX('All CCC'!BB$7:BB$814,MATCH(WatchList!$B27,'All CCC'!$B$7:$B$814,0)))</f>
        <v/>
      </c>
      <c r="BC27" s="847" t="str">
        <f>IF($B27="","",INDEX('All CCC'!BC$7:BC$814,MATCH(WatchList!$B27,'All CCC'!$B$7:$B$814,0)))</f>
        <v/>
      </c>
      <c r="BD27" s="847" t="str">
        <f>IF($B27="","",INDEX('All CCC'!BD$7:BD$814,MATCH(WatchList!$B27,'All CCC'!$B$7:$B$814,0)))</f>
        <v/>
      </c>
      <c r="BE27" s="847" t="str">
        <f>IF($B27="","",INDEX('All CCC'!BE$7:BE$814,MATCH(WatchList!$B27,'All CCC'!$B$7:$B$814,0)))</f>
        <v/>
      </c>
      <c r="BF27" s="847" t="str">
        <f>IF($B27="","",INDEX('All CCC'!BF$7:BF$814,MATCH(WatchList!$B27,'All CCC'!$B$7:$B$814,0)))</f>
        <v/>
      </c>
      <c r="BG27" s="847" t="str">
        <f>IF($B27="","",INDEX('All CCC'!BG$7:BG$814,MATCH(WatchList!$B27,'All CCC'!$B$7:$B$814,0)))</f>
        <v/>
      </c>
    </row>
    <row r="28" spans="1:59" x14ac:dyDescent="0.2">
      <c r="A28" s="548" t="str">
        <f>IF($B28="","",INDEX('All CCC'!A$7:A$814,MATCH(WatchList!$B28,'All CCC'!$B$7:$B$814,0)))</f>
        <v/>
      </c>
      <c r="B28" s="31"/>
      <c r="C28" s="847" t="str">
        <f>IF($B28="","",INDEX('All CCC'!C$7:C$814,MATCH(WatchList!$B28,'All CCC'!$B$7:$B$814,0)))</f>
        <v/>
      </c>
      <c r="D28" s="847" t="str">
        <f>IF($B28="","",INDEX('All CCC'!D$7:D$814,MATCH(WatchList!$B28,'All CCC'!$B$7:$B$814,0)))</f>
        <v/>
      </c>
      <c r="E28" s="847" t="str">
        <f>IF($B28="","",INDEX('All CCC'!E$7:E$814,MATCH(WatchList!$B28,'All CCC'!$B$7:$B$814,0)))</f>
        <v/>
      </c>
      <c r="F28" s="847" t="str">
        <f>IF($B28="","",INDEX('All CCC'!F$7:F$814,MATCH(WatchList!$B28,'All CCC'!$B$7:$B$814,0)))</f>
        <v/>
      </c>
      <c r="G28" s="847" t="str">
        <f>IF($B28="","",INDEX('All CCC'!G$7:G$814,MATCH(WatchList!$B28,'All CCC'!$B$7:$B$814,0)))</f>
        <v/>
      </c>
      <c r="H28" s="847" t="str">
        <f>IF($B28="","",INDEX('All CCC'!H$7:H$814,MATCH(WatchList!$B28,'All CCC'!$B$7:$B$814,0)))</f>
        <v/>
      </c>
      <c r="I28" s="847" t="str">
        <f>IF($B28="","",INDEX('All CCC'!I$7:I$814,MATCH(WatchList!$B28,'All CCC'!$B$7:$B$814,0)))</f>
        <v/>
      </c>
      <c r="J28" s="847" t="str">
        <f>IF($B28="","",INDEX('All CCC'!J$7:J$814,MATCH(WatchList!$B28,'All CCC'!$B$7:$B$814,0)))</f>
        <v/>
      </c>
      <c r="K28" s="847" t="str">
        <f>IF($B28="","",INDEX('All CCC'!K$7:K$814,MATCH(WatchList!$B28,'All CCC'!$B$7:$B$814,0)))</f>
        <v/>
      </c>
      <c r="L28" s="847" t="str">
        <f>IF($B28="","",INDEX('All CCC'!L$7:L$814,MATCH(WatchList!$B28,'All CCC'!$B$7:$B$814,0)))</f>
        <v/>
      </c>
      <c r="M28" s="847" t="str">
        <f>IF($B28="","",INDEX('All CCC'!M$7:M$814,MATCH(WatchList!$B28,'All CCC'!$B$7:$B$814,0)))</f>
        <v/>
      </c>
      <c r="N28" s="847" t="str">
        <f>IF($B28="","",INDEX('All CCC'!N$7:N$814,MATCH(WatchList!$B28,'All CCC'!$B$7:$B$814,0)))</f>
        <v/>
      </c>
      <c r="O28" s="847" t="str">
        <f>IF($B28="","",INDEX('All CCC'!O$7:O$814,MATCH(WatchList!$B28,'All CCC'!$B$7:$B$814,0)))</f>
        <v/>
      </c>
      <c r="P28" s="848" t="str">
        <f>IF($B28="","",INDEX('All CCC'!P$7:P$814,MATCH(WatchList!$B28,'All CCC'!$B$7:$B$814,0)))</f>
        <v/>
      </c>
      <c r="Q28" s="848" t="str">
        <f>IF($B28="","",INDEX('All CCC'!Q$7:Q$814,MATCH(WatchList!$B28,'All CCC'!$B$7:$B$814,0)))</f>
        <v/>
      </c>
      <c r="R28" s="847" t="str">
        <f>IF($B28="","",INDEX('All CCC'!R$7:R$814,MATCH(WatchList!$B28,'All CCC'!$B$7:$B$814,0)))</f>
        <v/>
      </c>
      <c r="S28" s="847" t="str">
        <f>IF($B28="","",INDEX('All CCC'!S$7:S$814,MATCH(WatchList!$B28,'All CCC'!$B$7:$B$814,0)))</f>
        <v/>
      </c>
      <c r="T28" s="847" t="str">
        <f>IF($B28="","",INDEX('All CCC'!T$7:T$814,MATCH(WatchList!$B28,'All CCC'!$B$7:$B$814,0)))</f>
        <v/>
      </c>
      <c r="U28" s="847" t="str">
        <f>IF($B28="","",INDEX('All CCC'!U$7:U$814,MATCH(WatchList!$B28,'All CCC'!$B$7:$B$814,0)))</f>
        <v/>
      </c>
      <c r="V28" s="847" t="str">
        <f>IF($B28="","",INDEX('All CCC'!V$7:V$814,MATCH(WatchList!$B28,'All CCC'!$B$7:$B$814,0)))</f>
        <v/>
      </c>
      <c r="W28" s="847" t="str">
        <f>IF($B28="","",INDEX('All CCC'!W$7:W$814,MATCH(WatchList!$B28,'All CCC'!$B$7:$B$814,0)))</f>
        <v/>
      </c>
      <c r="X28" s="847" t="str">
        <f>IF($B28="","",INDEX('All CCC'!X$7:X$814,MATCH(WatchList!$B28,'All CCC'!$B$7:$B$814,0)))</f>
        <v/>
      </c>
      <c r="Y28" s="847" t="str">
        <f>IF($B28="","",INDEX('All CCC'!Y$7:Y$814,MATCH(WatchList!$B28,'All CCC'!$B$7:$B$814,0)))</f>
        <v/>
      </c>
      <c r="Z28" s="847" t="str">
        <f>IF($B28="","",INDEX('All CCC'!Z$7:Z$814,MATCH(WatchList!$B28,'All CCC'!$B$7:$B$814,0)))</f>
        <v/>
      </c>
      <c r="AA28" s="847" t="str">
        <f>IF($B28="","",INDEX('All CCC'!AA$7:AA$814,MATCH(WatchList!$B28,'All CCC'!$B$7:$B$814,0)))</f>
        <v/>
      </c>
      <c r="AB28" s="847" t="str">
        <f>IF($B28="","",INDEX('All CCC'!AB$7:AB$814,MATCH(WatchList!$B28,'All CCC'!$B$7:$B$814,0)))</f>
        <v/>
      </c>
      <c r="AC28" s="847" t="str">
        <f>IF($B28="","",INDEX('All CCC'!AC$7:AC$814,MATCH(WatchList!$B28,'All CCC'!$B$7:$B$814,0)))</f>
        <v/>
      </c>
      <c r="AD28" s="847" t="str">
        <f>IF($B28="","",INDEX('All CCC'!AD$7:AD$814,MATCH(WatchList!$B28,'All CCC'!$B$7:$B$814,0)))</f>
        <v/>
      </c>
      <c r="AE28" s="847" t="str">
        <f>IF($B28="","",INDEX('All CCC'!AE$7:AE$814,MATCH(WatchList!$B28,'All CCC'!$B$7:$B$814,0)))</f>
        <v/>
      </c>
      <c r="AF28" s="847" t="str">
        <f>IF($B28="","",INDEX('All CCC'!AF$7:AF$814,MATCH(WatchList!$B28,'All CCC'!$B$7:$B$814,0)))</f>
        <v/>
      </c>
      <c r="AG28" s="847" t="str">
        <f>IF($B28="","",INDEX('All CCC'!AG$7:AG$814,MATCH(WatchList!$B28,'All CCC'!$B$7:$B$814,0)))</f>
        <v/>
      </c>
      <c r="AH28" s="847" t="str">
        <f>IF($B28="","",INDEX('All CCC'!AH$7:AH$814,MATCH(WatchList!$B28,'All CCC'!$B$7:$B$814,0)))</f>
        <v/>
      </c>
      <c r="AI28" s="847" t="str">
        <f>IF($B28="","",INDEX('All CCC'!AI$7:AI$814,MATCH(WatchList!$B28,'All CCC'!$B$7:$B$814,0)))</f>
        <v/>
      </c>
      <c r="AJ28" s="847" t="str">
        <f>IF($B28="","",INDEX('All CCC'!AJ$7:AJ$814,MATCH(WatchList!$B28,'All CCC'!$B$7:$B$814,0)))</f>
        <v/>
      </c>
      <c r="AK28" s="847" t="str">
        <f>IF($B28="","",INDEX('All CCC'!AK$7:AK$814,MATCH(WatchList!$B28,'All CCC'!$B$7:$B$814,0)))</f>
        <v/>
      </c>
      <c r="AL28" s="847" t="str">
        <f>IF($B28="","",INDEX('All CCC'!AL$7:AL$814,MATCH(WatchList!$B28,'All CCC'!$B$7:$B$814,0)))</f>
        <v/>
      </c>
      <c r="AM28" s="847" t="str">
        <f>IF($B28="","",INDEX('All CCC'!AM$7:AM$814,MATCH(WatchList!$B28,'All CCC'!$B$7:$B$814,0)))</f>
        <v/>
      </c>
      <c r="AN28" s="847" t="str">
        <f>IF($B28="","",INDEX('All CCC'!AN$7:AN$814,MATCH(WatchList!$B28,'All CCC'!$B$7:$B$814,0)))</f>
        <v/>
      </c>
      <c r="AO28" s="847" t="str">
        <f>IF($B28="","",INDEX('All CCC'!AO$7:AO$814,MATCH(WatchList!$B28,'All CCC'!$B$7:$B$814,0)))</f>
        <v/>
      </c>
      <c r="AP28" s="847" t="str">
        <f>IF($B28="","",INDEX('All CCC'!AP$7:AP$814,MATCH(WatchList!$B28,'All CCC'!$B$7:$B$814,0)))</f>
        <v/>
      </c>
      <c r="AQ28" s="847" t="str">
        <f>IF($B28="","",INDEX('All CCC'!AQ$7:AQ$814,MATCH(WatchList!$B28,'All CCC'!$B$7:$B$814,0)))</f>
        <v/>
      </c>
      <c r="AR28" s="847" t="str">
        <f>IF($B28="","",INDEX('All CCC'!AR$7:AR$814,MATCH(WatchList!$B28,'All CCC'!$B$7:$B$814,0)))</f>
        <v/>
      </c>
      <c r="AS28" s="847" t="str">
        <f>IF($B28="","",INDEX('All CCC'!AS$7:AS$814,MATCH(WatchList!$B28,'All CCC'!$B$7:$B$814,0)))</f>
        <v/>
      </c>
      <c r="AT28" s="847" t="str">
        <f>IF($B28="","",INDEX('All CCC'!AT$7:AT$814,MATCH(WatchList!$B28,'All CCC'!$B$7:$B$814,0)))</f>
        <v/>
      </c>
      <c r="AU28" s="847" t="str">
        <f>IF($B28="","",INDEX('All CCC'!AU$7:AU$814,MATCH(WatchList!$B28,'All CCC'!$B$7:$B$814,0)))</f>
        <v/>
      </c>
      <c r="AV28" s="847" t="str">
        <f>IF($B28="","",INDEX('All CCC'!AV$7:AV$814,MATCH(WatchList!$B28,'All CCC'!$B$7:$B$814,0)))</f>
        <v/>
      </c>
      <c r="AW28" s="847" t="str">
        <f>IF($B28="","",INDEX('All CCC'!AW$7:AW$814,MATCH(WatchList!$B28,'All CCC'!$B$7:$B$814,0)))</f>
        <v/>
      </c>
      <c r="AX28" s="847" t="str">
        <f>IF($B28="","",INDEX('All CCC'!AX$7:AX$814,MATCH(WatchList!$B28,'All CCC'!$B$7:$B$814,0)))</f>
        <v/>
      </c>
      <c r="AY28" s="847" t="str">
        <f>IF($B28="","",INDEX('All CCC'!AY$7:AY$814,MATCH(WatchList!$B28,'All CCC'!$B$7:$B$814,0)))</f>
        <v/>
      </c>
      <c r="AZ28" s="847" t="str">
        <f>IF($B28="","",INDEX('All CCC'!AZ$7:AZ$814,MATCH(WatchList!$B28,'All CCC'!$B$7:$B$814,0)))</f>
        <v/>
      </c>
      <c r="BA28" s="847" t="str">
        <f>IF($B28="","",INDEX('All CCC'!BA$7:BA$814,MATCH(WatchList!$B28,'All CCC'!$B$7:$B$814,0)))</f>
        <v/>
      </c>
      <c r="BB28" s="847" t="str">
        <f>IF($B28="","",INDEX('All CCC'!BB$7:BB$814,MATCH(WatchList!$B28,'All CCC'!$B$7:$B$814,0)))</f>
        <v/>
      </c>
      <c r="BC28" s="847" t="str">
        <f>IF($B28="","",INDEX('All CCC'!BC$7:BC$814,MATCH(WatchList!$B28,'All CCC'!$B$7:$B$814,0)))</f>
        <v/>
      </c>
      <c r="BD28" s="847" t="str">
        <f>IF($B28="","",INDEX('All CCC'!BD$7:BD$814,MATCH(WatchList!$B28,'All CCC'!$B$7:$B$814,0)))</f>
        <v/>
      </c>
      <c r="BE28" s="847" t="str">
        <f>IF($B28="","",INDEX('All CCC'!BE$7:BE$814,MATCH(WatchList!$B28,'All CCC'!$B$7:$B$814,0)))</f>
        <v/>
      </c>
      <c r="BF28" s="847" t="str">
        <f>IF($B28="","",INDEX('All CCC'!BF$7:BF$814,MATCH(WatchList!$B28,'All CCC'!$B$7:$B$814,0)))</f>
        <v/>
      </c>
      <c r="BG28" s="847" t="str">
        <f>IF($B28="","",INDEX('All CCC'!BG$7:BG$814,MATCH(WatchList!$B28,'All CCC'!$B$7:$B$814,0)))</f>
        <v/>
      </c>
    </row>
    <row r="29" spans="1:59" x14ac:dyDescent="0.2">
      <c r="A29" s="548" t="str">
        <f>IF($B29="","",INDEX('All CCC'!A$7:A$814,MATCH(WatchList!$B29,'All CCC'!$B$7:$B$814,0)))</f>
        <v/>
      </c>
      <c r="B29" s="31"/>
      <c r="C29" s="847" t="str">
        <f>IF($B29="","",INDEX('All CCC'!C$7:C$814,MATCH(WatchList!$B29,'All CCC'!$B$7:$B$814,0)))</f>
        <v/>
      </c>
      <c r="D29" s="847" t="str">
        <f>IF($B29="","",INDEX('All CCC'!D$7:D$814,MATCH(WatchList!$B29,'All CCC'!$B$7:$B$814,0)))</f>
        <v/>
      </c>
      <c r="E29" s="847" t="str">
        <f>IF($B29="","",INDEX('All CCC'!E$7:E$814,MATCH(WatchList!$B29,'All CCC'!$B$7:$B$814,0)))</f>
        <v/>
      </c>
      <c r="F29" s="847" t="str">
        <f>IF($B29="","",INDEX('All CCC'!F$7:F$814,MATCH(WatchList!$B29,'All CCC'!$B$7:$B$814,0)))</f>
        <v/>
      </c>
      <c r="G29" s="847" t="str">
        <f>IF($B29="","",INDEX('All CCC'!G$7:G$814,MATCH(WatchList!$B29,'All CCC'!$B$7:$B$814,0)))</f>
        <v/>
      </c>
      <c r="H29" s="847" t="str">
        <f>IF($B29="","",INDEX('All CCC'!H$7:H$814,MATCH(WatchList!$B29,'All CCC'!$B$7:$B$814,0)))</f>
        <v/>
      </c>
      <c r="I29" s="847" t="str">
        <f>IF($B29="","",INDEX('All CCC'!I$7:I$814,MATCH(WatchList!$B29,'All CCC'!$B$7:$B$814,0)))</f>
        <v/>
      </c>
      <c r="J29" s="847" t="str">
        <f>IF($B29="","",INDEX('All CCC'!J$7:J$814,MATCH(WatchList!$B29,'All CCC'!$B$7:$B$814,0)))</f>
        <v/>
      </c>
      <c r="K29" s="847" t="str">
        <f>IF($B29="","",INDEX('All CCC'!K$7:K$814,MATCH(WatchList!$B29,'All CCC'!$B$7:$B$814,0)))</f>
        <v/>
      </c>
      <c r="L29" s="847" t="str">
        <f>IF($B29="","",INDEX('All CCC'!L$7:L$814,MATCH(WatchList!$B29,'All CCC'!$B$7:$B$814,0)))</f>
        <v/>
      </c>
      <c r="M29" s="847" t="str">
        <f>IF($B29="","",INDEX('All CCC'!M$7:M$814,MATCH(WatchList!$B29,'All CCC'!$B$7:$B$814,0)))</f>
        <v/>
      </c>
      <c r="N29" s="847" t="str">
        <f>IF($B29="","",INDEX('All CCC'!N$7:N$814,MATCH(WatchList!$B29,'All CCC'!$B$7:$B$814,0)))</f>
        <v/>
      </c>
      <c r="O29" s="847" t="str">
        <f>IF($B29="","",INDEX('All CCC'!O$7:O$814,MATCH(WatchList!$B29,'All CCC'!$B$7:$B$814,0)))</f>
        <v/>
      </c>
      <c r="P29" s="848" t="str">
        <f>IF($B29="","",INDEX('All CCC'!P$7:P$814,MATCH(WatchList!$B29,'All CCC'!$B$7:$B$814,0)))</f>
        <v/>
      </c>
      <c r="Q29" s="848" t="str">
        <f>IF($B29="","",INDEX('All CCC'!Q$7:Q$814,MATCH(WatchList!$B29,'All CCC'!$B$7:$B$814,0)))</f>
        <v/>
      </c>
      <c r="R29" s="847" t="str">
        <f>IF($B29="","",INDEX('All CCC'!R$7:R$814,MATCH(WatchList!$B29,'All CCC'!$B$7:$B$814,0)))</f>
        <v/>
      </c>
      <c r="S29" s="847" t="str">
        <f>IF($B29="","",INDEX('All CCC'!S$7:S$814,MATCH(WatchList!$B29,'All CCC'!$B$7:$B$814,0)))</f>
        <v/>
      </c>
      <c r="T29" s="847" t="str">
        <f>IF($B29="","",INDEX('All CCC'!T$7:T$814,MATCH(WatchList!$B29,'All CCC'!$B$7:$B$814,0)))</f>
        <v/>
      </c>
      <c r="U29" s="847" t="str">
        <f>IF($B29="","",INDEX('All CCC'!U$7:U$814,MATCH(WatchList!$B29,'All CCC'!$B$7:$B$814,0)))</f>
        <v/>
      </c>
      <c r="V29" s="847" t="str">
        <f>IF($B29="","",INDEX('All CCC'!V$7:V$814,MATCH(WatchList!$B29,'All CCC'!$B$7:$B$814,0)))</f>
        <v/>
      </c>
      <c r="W29" s="847" t="str">
        <f>IF($B29="","",INDEX('All CCC'!W$7:W$814,MATCH(WatchList!$B29,'All CCC'!$B$7:$B$814,0)))</f>
        <v/>
      </c>
      <c r="X29" s="847" t="str">
        <f>IF($B29="","",INDEX('All CCC'!X$7:X$814,MATCH(WatchList!$B29,'All CCC'!$B$7:$B$814,0)))</f>
        <v/>
      </c>
      <c r="Y29" s="847" t="str">
        <f>IF($B29="","",INDEX('All CCC'!Y$7:Y$814,MATCH(WatchList!$B29,'All CCC'!$B$7:$B$814,0)))</f>
        <v/>
      </c>
      <c r="Z29" s="847" t="str">
        <f>IF($B29="","",INDEX('All CCC'!Z$7:Z$814,MATCH(WatchList!$B29,'All CCC'!$B$7:$B$814,0)))</f>
        <v/>
      </c>
      <c r="AA29" s="847" t="str">
        <f>IF($B29="","",INDEX('All CCC'!AA$7:AA$814,MATCH(WatchList!$B29,'All CCC'!$B$7:$B$814,0)))</f>
        <v/>
      </c>
      <c r="AB29" s="847" t="str">
        <f>IF($B29="","",INDEX('All CCC'!AB$7:AB$814,MATCH(WatchList!$B29,'All CCC'!$B$7:$B$814,0)))</f>
        <v/>
      </c>
      <c r="AC29" s="847" t="str">
        <f>IF($B29="","",INDEX('All CCC'!AC$7:AC$814,MATCH(WatchList!$B29,'All CCC'!$B$7:$B$814,0)))</f>
        <v/>
      </c>
      <c r="AD29" s="847" t="str">
        <f>IF($B29="","",INDEX('All CCC'!AD$7:AD$814,MATCH(WatchList!$B29,'All CCC'!$B$7:$B$814,0)))</f>
        <v/>
      </c>
      <c r="AE29" s="847" t="str">
        <f>IF($B29="","",INDEX('All CCC'!AE$7:AE$814,MATCH(WatchList!$B29,'All CCC'!$B$7:$B$814,0)))</f>
        <v/>
      </c>
      <c r="AF29" s="847" t="str">
        <f>IF($B29="","",INDEX('All CCC'!AF$7:AF$814,MATCH(WatchList!$B29,'All CCC'!$B$7:$B$814,0)))</f>
        <v/>
      </c>
      <c r="AG29" s="847" t="str">
        <f>IF($B29="","",INDEX('All CCC'!AG$7:AG$814,MATCH(WatchList!$B29,'All CCC'!$B$7:$B$814,0)))</f>
        <v/>
      </c>
      <c r="AH29" s="847" t="str">
        <f>IF($B29="","",INDEX('All CCC'!AH$7:AH$814,MATCH(WatchList!$B29,'All CCC'!$B$7:$B$814,0)))</f>
        <v/>
      </c>
      <c r="AI29" s="847" t="str">
        <f>IF($B29="","",INDEX('All CCC'!AI$7:AI$814,MATCH(WatchList!$B29,'All CCC'!$B$7:$B$814,0)))</f>
        <v/>
      </c>
      <c r="AJ29" s="847" t="str">
        <f>IF($B29="","",INDEX('All CCC'!AJ$7:AJ$814,MATCH(WatchList!$B29,'All CCC'!$B$7:$B$814,0)))</f>
        <v/>
      </c>
      <c r="AK29" s="847" t="str">
        <f>IF($B29="","",INDEX('All CCC'!AK$7:AK$814,MATCH(WatchList!$B29,'All CCC'!$B$7:$B$814,0)))</f>
        <v/>
      </c>
      <c r="AL29" s="847" t="str">
        <f>IF($B29="","",INDEX('All CCC'!AL$7:AL$814,MATCH(WatchList!$B29,'All CCC'!$B$7:$B$814,0)))</f>
        <v/>
      </c>
      <c r="AM29" s="847" t="str">
        <f>IF($B29="","",INDEX('All CCC'!AM$7:AM$814,MATCH(WatchList!$B29,'All CCC'!$B$7:$B$814,0)))</f>
        <v/>
      </c>
      <c r="AN29" s="847" t="str">
        <f>IF($B29="","",INDEX('All CCC'!AN$7:AN$814,MATCH(WatchList!$B29,'All CCC'!$B$7:$B$814,0)))</f>
        <v/>
      </c>
      <c r="AO29" s="847" t="str">
        <f>IF($B29="","",INDEX('All CCC'!AO$7:AO$814,MATCH(WatchList!$B29,'All CCC'!$B$7:$B$814,0)))</f>
        <v/>
      </c>
      <c r="AP29" s="847" t="str">
        <f>IF($B29="","",INDEX('All CCC'!AP$7:AP$814,MATCH(WatchList!$B29,'All CCC'!$B$7:$B$814,0)))</f>
        <v/>
      </c>
      <c r="AQ29" s="847" t="str">
        <f>IF($B29="","",INDEX('All CCC'!AQ$7:AQ$814,MATCH(WatchList!$B29,'All CCC'!$B$7:$B$814,0)))</f>
        <v/>
      </c>
      <c r="AR29" s="847" t="str">
        <f>IF($B29="","",INDEX('All CCC'!AR$7:AR$814,MATCH(WatchList!$B29,'All CCC'!$B$7:$B$814,0)))</f>
        <v/>
      </c>
      <c r="AS29" s="847" t="str">
        <f>IF($B29="","",INDEX('All CCC'!AS$7:AS$814,MATCH(WatchList!$B29,'All CCC'!$B$7:$B$814,0)))</f>
        <v/>
      </c>
      <c r="AT29" s="847" t="str">
        <f>IF($B29="","",INDEX('All CCC'!AT$7:AT$814,MATCH(WatchList!$B29,'All CCC'!$B$7:$B$814,0)))</f>
        <v/>
      </c>
      <c r="AU29" s="847" t="str">
        <f>IF($B29="","",INDEX('All CCC'!AU$7:AU$814,MATCH(WatchList!$B29,'All CCC'!$B$7:$B$814,0)))</f>
        <v/>
      </c>
      <c r="AV29" s="847" t="str">
        <f>IF($B29="","",INDEX('All CCC'!AV$7:AV$814,MATCH(WatchList!$B29,'All CCC'!$B$7:$B$814,0)))</f>
        <v/>
      </c>
      <c r="AW29" s="847" t="str">
        <f>IF($B29="","",INDEX('All CCC'!AW$7:AW$814,MATCH(WatchList!$B29,'All CCC'!$B$7:$B$814,0)))</f>
        <v/>
      </c>
      <c r="AX29" s="847" t="str">
        <f>IF($B29="","",INDEX('All CCC'!AX$7:AX$814,MATCH(WatchList!$B29,'All CCC'!$B$7:$B$814,0)))</f>
        <v/>
      </c>
      <c r="AY29" s="847" t="str">
        <f>IF($B29="","",INDEX('All CCC'!AY$7:AY$814,MATCH(WatchList!$B29,'All CCC'!$B$7:$B$814,0)))</f>
        <v/>
      </c>
      <c r="AZ29" s="847" t="str">
        <f>IF($B29="","",INDEX('All CCC'!AZ$7:AZ$814,MATCH(WatchList!$B29,'All CCC'!$B$7:$B$814,0)))</f>
        <v/>
      </c>
      <c r="BA29" s="847" t="str">
        <f>IF($B29="","",INDEX('All CCC'!BA$7:BA$814,MATCH(WatchList!$B29,'All CCC'!$B$7:$B$814,0)))</f>
        <v/>
      </c>
      <c r="BB29" s="847" t="str">
        <f>IF($B29="","",INDEX('All CCC'!BB$7:BB$814,MATCH(WatchList!$B29,'All CCC'!$B$7:$B$814,0)))</f>
        <v/>
      </c>
      <c r="BC29" s="847" t="str">
        <f>IF($B29="","",INDEX('All CCC'!BC$7:BC$814,MATCH(WatchList!$B29,'All CCC'!$B$7:$B$814,0)))</f>
        <v/>
      </c>
      <c r="BD29" s="847" t="str">
        <f>IF($B29="","",INDEX('All CCC'!BD$7:BD$814,MATCH(WatchList!$B29,'All CCC'!$B$7:$B$814,0)))</f>
        <v/>
      </c>
      <c r="BE29" s="847" t="str">
        <f>IF($B29="","",INDEX('All CCC'!BE$7:BE$814,MATCH(WatchList!$B29,'All CCC'!$B$7:$B$814,0)))</f>
        <v/>
      </c>
      <c r="BF29" s="847" t="str">
        <f>IF($B29="","",INDEX('All CCC'!BF$7:BF$814,MATCH(WatchList!$B29,'All CCC'!$B$7:$B$814,0)))</f>
        <v/>
      </c>
      <c r="BG29" s="847" t="str">
        <f>IF($B29="","",INDEX('All CCC'!BG$7:BG$814,MATCH(WatchList!$B29,'All CCC'!$B$7:$B$814,0)))</f>
        <v/>
      </c>
    </row>
    <row r="30" spans="1:59" x14ac:dyDescent="0.2">
      <c r="A30" s="548" t="str">
        <f>IF($B30="","",INDEX('All CCC'!A$7:A$814,MATCH(WatchList!$B30,'All CCC'!$B$7:$B$814,0)))</f>
        <v/>
      </c>
      <c r="B30" s="31"/>
      <c r="C30" s="847" t="str">
        <f>IF($B30="","",INDEX('All CCC'!C$7:C$814,MATCH(WatchList!$B30,'All CCC'!$B$7:$B$814,0)))</f>
        <v/>
      </c>
      <c r="D30" s="847" t="str">
        <f>IF($B30="","",INDEX('All CCC'!D$7:D$814,MATCH(WatchList!$B30,'All CCC'!$B$7:$B$814,0)))</f>
        <v/>
      </c>
      <c r="E30" s="847" t="str">
        <f>IF($B30="","",INDEX('All CCC'!E$7:E$814,MATCH(WatchList!$B30,'All CCC'!$B$7:$B$814,0)))</f>
        <v/>
      </c>
      <c r="F30" s="847" t="str">
        <f>IF($B30="","",INDEX('All CCC'!F$7:F$814,MATCH(WatchList!$B30,'All CCC'!$B$7:$B$814,0)))</f>
        <v/>
      </c>
      <c r="G30" s="847" t="str">
        <f>IF($B30="","",INDEX('All CCC'!G$7:G$814,MATCH(WatchList!$B30,'All CCC'!$B$7:$B$814,0)))</f>
        <v/>
      </c>
      <c r="H30" s="847" t="str">
        <f>IF($B30="","",INDEX('All CCC'!H$7:H$814,MATCH(WatchList!$B30,'All CCC'!$B$7:$B$814,0)))</f>
        <v/>
      </c>
      <c r="I30" s="847" t="str">
        <f>IF($B30="","",INDEX('All CCC'!I$7:I$814,MATCH(WatchList!$B30,'All CCC'!$B$7:$B$814,0)))</f>
        <v/>
      </c>
      <c r="J30" s="847" t="str">
        <f>IF($B30="","",INDEX('All CCC'!J$7:J$814,MATCH(WatchList!$B30,'All CCC'!$B$7:$B$814,0)))</f>
        <v/>
      </c>
      <c r="K30" s="847" t="str">
        <f>IF($B30="","",INDEX('All CCC'!K$7:K$814,MATCH(WatchList!$B30,'All CCC'!$B$7:$B$814,0)))</f>
        <v/>
      </c>
      <c r="L30" s="847" t="str">
        <f>IF($B30="","",INDEX('All CCC'!L$7:L$814,MATCH(WatchList!$B30,'All CCC'!$B$7:$B$814,0)))</f>
        <v/>
      </c>
      <c r="M30" s="847" t="str">
        <f>IF($B30="","",INDEX('All CCC'!M$7:M$814,MATCH(WatchList!$B30,'All CCC'!$B$7:$B$814,0)))</f>
        <v/>
      </c>
      <c r="N30" s="847" t="str">
        <f>IF($B30="","",INDEX('All CCC'!N$7:N$814,MATCH(WatchList!$B30,'All CCC'!$B$7:$B$814,0)))</f>
        <v/>
      </c>
      <c r="O30" s="847" t="str">
        <f>IF($B30="","",INDEX('All CCC'!O$7:O$814,MATCH(WatchList!$B30,'All CCC'!$B$7:$B$814,0)))</f>
        <v/>
      </c>
      <c r="P30" s="848" t="str">
        <f>IF($B30="","",INDEX('All CCC'!P$7:P$814,MATCH(WatchList!$B30,'All CCC'!$B$7:$B$814,0)))</f>
        <v/>
      </c>
      <c r="Q30" s="848" t="str">
        <f>IF($B30="","",INDEX('All CCC'!Q$7:Q$814,MATCH(WatchList!$B30,'All CCC'!$B$7:$B$814,0)))</f>
        <v/>
      </c>
      <c r="R30" s="847" t="str">
        <f>IF($B30="","",INDEX('All CCC'!R$7:R$814,MATCH(WatchList!$B30,'All CCC'!$B$7:$B$814,0)))</f>
        <v/>
      </c>
      <c r="S30" s="847" t="str">
        <f>IF($B30="","",INDEX('All CCC'!S$7:S$814,MATCH(WatchList!$B30,'All CCC'!$B$7:$B$814,0)))</f>
        <v/>
      </c>
      <c r="T30" s="847" t="str">
        <f>IF($B30="","",INDEX('All CCC'!T$7:T$814,MATCH(WatchList!$B30,'All CCC'!$B$7:$B$814,0)))</f>
        <v/>
      </c>
      <c r="U30" s="847" t="str">
        <f>IF($B30="","",INDEX('All CCC'!U$7:U$814,MATCH(WatchList!$B30,'All CCC'!$B$7:$B$814,0)))</f>
        <v/>
      </c>
      <c r="V30" s="847" t="str">
        <f>IF($B30="","",INDEX('All CCC'!V$7:V$814,MATCH(WatchList!$B30,'All CCC'!$B$7:$B$814,0)))</f>
        <v/>
      </c>
      <c r="W30" s="847" t="str">
        <f>IF($B30="","",INDEX('All CCC'!W$7:W$814,MATCH(WatchList!$B30,'All CCC'!$B$7:$B$814,0)))</f>
        <v/>
      </c>
      <c r="X30" s="847" t="str">
        <f>IF($B30="","",INDEX('All CCC'!X$7:X$814,MATCH(WatchList!$B30,'All CCC'!$B$7:$B$814,0)))</f>
        <v/>
      </c>
      <c r="Y30" s="847" t="str">
        <f>IF($B30="","",INDEX('All CCC'!Y$7:Y$814,MATCH(WatchList!$B30,'All CCC'!$B$7:$B$814,0)))</f>
        <v/>
      </c>
      <c r="Z30" s="847" t="str">
        <f>IF($B30="","",INDEX('All CCC'!Z$7:Z$814,MATCH(WatchList!$B30,'All CCC'!$B$7:$B$814,0)))</f>
        <v/>
      </c>
      <c r="AA30" s="847" t="str">
        <f>IF($B30="","",INDEX('All CCC'!AA$7:AA$814,MATCH(WatchList!$B30,'All CCC'!$B$7:$B$814,0)))</f>
        <v/>
      </c>
      <c r="AB30" s="847" t="str">
        <f>IF($B30="","",INDEX('All CCC'!AB$7:AB$814,MATCH(WatchList!$B30,'All CCC'!$B$7:$B$814,0)))</f>
        <v/>
      </c>
      <c r="AC30" s="847" t="str">
        <f>IF($B30="","",INDEX('All CCC'!AC$7:AC$814,MATCH(WatchList!$B30,'All CCC'!$B$7:$B$814,0)))</f>
        <v/>
      </c>
      <c r="AD30" s="847" t="str">
        <f>IF($B30="","",INDEX('All CCC'!AD$7:AD$814,MATCH(WatchList!$B30,'All CCC'!$B$7:$B$814,0)))</f>
        <v/>
      </c>
      <c r="AE30" s="847" t="str">
        <f>IF($B30="","",INDEX('All CCC'!AE$7:AE$814,MATCH(WatchList!$B30,'All CCC'!$B$7:$B$814,0)))</f>
        <v/>
      </c>
      <c r="AF30" s="847" t="str">
        <f>IF($B30="","",INDEX('All CCC'!AF$7:AF$814,MATCH(WatchList!$B30,'All CCC'!$B$7:$B$814,0)))</f>
        <v/>
      </c>
      <c r="AG30" s="847" t="str">
        <f>IF($B30="","",INDEX('All CCC'!AG$7:AG$814,MATCH(WatchList!$B30,'All CCC'!$B$7:$B$814,0)))</f>
        <v/>
      </c>
      <c r="AH30" s="847" t="str">
        <f>IF($B30="","",INDEX('All CCC'!AH$7:AH$814,MATCH(WatchList!$B30,'All CCC'!$B$7:$B$814,0)))</f>
        <v/>
      </c>
      <c r="AI30" s="847" t="str">
        <f>IF($B30="","",INDEX('All CCC'!AI$7:AI$814,MATCH(WatchList!$B30,'All CCC'!$B$7:$B$814,0)))</f>
        <v/>
      </c>
      <c r="AJ30" s="847" t="str">
        <f>IF($B30="","",INDEX('All CCC'!AJ$7:AJ$814,MATCH(WatchList!$B30,'All CCC'!$B$7:$B$814,0)))</f>
        <v/>
      </c>
      <c r="AK30" s="847" t="str">
        <f>IF($B30="","",INDEX('All CCC'!AK$7:AK$814,MATCH(WatchList!$B30,'All CCC'!$B$7:$B$814,0)))</f>
        <v/>
      </c>
      <c r="AL30" s="847" t="str">
        <f>IF($B30="","",INDEX('All CCC'!AL$7:AL$814,MATCH(WatchList!$B30,'All CCC'!$B$7:$B$814,0)))</f>
        <v/>
      </c>
      <c r="AM30" s="847" t="str">
        <f>IF($B30="","",INDEX('All CCC'!AM$7:AM$814,MATCH(WatchList!$B30,'All CCC'!$B$7:$B$814,0)))</f>
        <v/>
      </c>
      <c r="AN30" s="847" t="str">
        <f>IF($B30="","",INDEX('All CCC'!AN$7:AN$814,MATCH(WatchList!$B30,'All CCC'!$B$7:$B$814,0)))</f>
        <v/>
      </c>
      <c r="AO30" s="847" t="str">
        <f>IF($B30="","",INDEX('All CCC'!AO$7:AO$814,MATCH(WatchList!$B30,'All CCC'!$B$7:$B$814,0)))</f>
        <v/>
      </c>
      <c r="AP30" s="847" t="str">
        <f>IF($B30="","",INDEX('All CCC'!AP$7:AP$814,MATCH(WatchList!$B30,'All CCC'!$B$7:$B$814,0)))</f>
        <v/>
      </c>
      <c r="AQ30" s="847" t="str">
        <f>IF($B30="","",INDEX('All CCC'!AQ$7:AQ$814,MATCH(WatchList!$B30,'All CCC'!$B$7:$B$814,0)))</f>
        <v/>
      </c>
      <c r="AR30" s="847" t="str">
        <f>IF($B30="","",INDEX('All CCC'!AR$7:AR$814,MATCH(WatchList!$B30,'All CCC'!$B$7:$B$814,0)))</f>
        <v/>
      </c>
      <c r="AS30" s="847" t="str">
        <f>IF($B30="","",INDEX('All CCC'!AS$7:AS$814,MATCH(WatchList!$B30,'All CCC'!$B$7:$B$814,0)))</f>
        <v/>
      </c>
      <c r="AT30" s="847" t="str">
        <f>IF($B30="","",INDEX('All CCC'!AT$7:AT$814,MATCH(WatchList!$B30,'All CCC'!$B$7:$B$814,0)))</f>
        <v/>
      </c>
      <c r="AU30" s="847" t="str">
        <f>IF($B30="","",INDEX('All CCC'!AU$7:AU$814,MATCH(WatchList!$B30,'All CCC'!$B$7:$B$814,0)))</f>
        <v/>
      </c>
      <c r="AV30" s="847" t="str">
        <f>IF($B30="","",INDEX('All CCC'!AV$7:AV$814,MATCH(WatchList!$B30,'All CCC'!$B$7:$B$814,0)))</f>
        <v/>
      </c>
      <c r="AW30" s="847" t="str">
        <f>IF($B30="","",INDEX('All CCC'!AW$7:AW$814,MATCH(WatchList!$B30,'All CCC'!$B$7:$B$814,0)))</f>
        <v/>
      </c>
      <c r="AX30" s="847" t="str">
        <f>IF($B30="","",INDEX('All CCC'!AX$7:AX$814,MATCH(WatchList!$B30,'All CCC'!$B$7:$B$814,0)))</f>
        <v/>
      </c>
      <c r="AY30" s="847" t="str">
        <f>IF($B30="","",INDEX('All CCC'!AY$7:AY$814,MATCH(WatchList!$B30,'All CCC'!$B$7:$B$814,0)))</f>
        <v/>
      </c>
      <c r="AZ30" s="847" t="str">
        <f>IF($B30="","",INDEX('All CCC'!AZ$7:AZ$814,MATCH(WatchList!$B30,'All CCC'!$B$7:$B$814,0)))</f>
        <v/>
      </c>
      <c r="BA30" s="847" t="str">
        <f>IF($B30="","",INDEX('All CCC'!BA$7:BA$814,MATCH(WatchList!$B30,'All CCC'!$B$7:$B$814,0)))</f>
        <v/>
      </c>
      <c r="BB30" s="847" t="str">
        <f>IF($B30="","",INDEX('All CCC'!BB$7:BB$814,MATCH(WatchList!$B30,'All CCC'!$B$7:$B$814,0)))</f>
        <v/>
      </c>
      <c r="BC30" s="847" t="str">
        <f>IF($B30="","",INDEX('All CCC'!BC$7:BC$814,MATCH(WatchList!$B30,'All CCC'!$B$7:$B$814,0)))</f>
        <v/>
      </c>
      <c r="BD30" s="847" t="str">
        <f>IF($B30="","",INDEX('All CCC'!BD$7:BD$814,MATCH(WatchList!$B30,'All CCC'!$B$7:$B$814,0)))</f>
        <v/>
      </c>
      <c r="BE30" s="847" t="str">
        <f>IF($B30="","",INDEX('All CCC'!BE$7:BE$814,MATCH(WatchList!$B30,'All CCC'!$B$7:$B$814,0)))</f>
        <v/>
      </c>
      <c r="BF30" s="847" t="str">
        <f>IF($B30="","",INDEX('All CCC'!BF$7:BF$814,MATCH(WatchList!$B30,'All CCC'!$B$7:$B$814,0)))</f>
        <v/>
      </c>
      <c r="BG30" s="847" t="str">
        <f>IF($B30="","",INDEX('All CCC'!BG$7:BG$814,MATCH(WatchList!$B30,'All CCC'!$B$7:$B$814,0)))</f>
        <v/>
      </c>
    </row>
    <row r="31" spans="1:59" x14ac:dyDescent="0.2">
      <c r="A31" s="548" t="str">
        <f>IF($B31="","",INDEX('All CCC'!A$7:A$814,MATCH(WatchList!$B31,'All CCC'!$B$7:$B$814,0)))</f>
        <v/>
      </c>
      <c r="B31" s="31"/>
      <c r="C31" s="847" t="str">
        <f>IF($B31="","",INDEX('All CCC'!C$7:C$814,MATCH(WatchList!$B31,'All CCC'!$B$7:$B$814,0)))</f>
        <v/>
      </c>
      <c r="D31" s="847" t="str">
        <f>IF($B31="","",INDEX('All CCC'!D$7:D$814,MATCH(WatchList!$B31,'All CCC'!$B$7:$B$814,0)))</f>
        <v/>
      </c>
      <c r="E31" s="847" t="str">
        <f>IF($B31="","",INDEX('All CCC'!E$7:E$814,MATCH(WatchList!$B31,'All CCC'!$B$7:$B$814,0)))</f>
        <v/>
      </c>
      <c r="F31" s="847" t="str">
        <f>IF($B31="","",INDEX('All CCC'!F$7:F$814,MATCH(WatchList!$B31,'All CCC'!$B$7:$B$814,0)))</f>
        <v/>
      </c>
      <c r="G31" s="847" t="str">
        <f>IF($B31="","",INDEX('All CCC'!G$7:G$814,MATCH(WatchList!$B31,'All CCC'!$B$7:$B$814,0)))</f>
        <v/>
      </c>
      <c r="H31" s="847" t="str">
        <f>IF($B31="","",INDEX('All CCC'!H$7:H$814,MATCH(WatchList!$B31,'All CCC'!$B$7:$B$814,0)))</f>
        <v/>
      </c>
      <c r="I31" s="847" t="str">
        <f>IF($B31="","",INDEX('All CCC'!I$7:I$814,MATCH(WatchList!$B31,'All CCC'!$B$7:$B$814,0)))</f>
        <v/>
      </c>
      <c r="J31" s="847" t="str">
        <f>IF($B31="","",INDEX('All CCC'!J$7:J$814,MATCH(WatchList!$B31,'All CCC'!$B$7:$B$814,0)))</f>
        <v/>
      </c>
      <c r="K31" s="847" t="str">
        <f>IF($B31="","",INDEX('All CCC'!K$7:K$814,MATCH(WatchList!$B31,'All CCC'!$B$7:$B$814,0)))</f>
        <v/>
      </c>
      <c r="L31" s="847" t="str">
        <f>IF($B31="","",INDEX('All CCC'!L$7:L$814,MATCH(WatchList!$B31,'All CCC'!$B$7:$B$814,0)))</f>
        <v/>
      </c>
      <c r="M31" s="847" t="str">
        <f>IF($B31="","",INDEX('All CCC'!M$7:M$814,MATCH(WatchList!$B31,'All CCC'!$B$7:$B$814,0)))</f>
        <v/>
      </c>
      <c r="N31" s="847" t="str">
        <f>IF($B31="","",INDEX('All CCC'!N$7:N$814,MATCH(WatchList!$B31,'All CCC'!$B$7:$B$814,0)))</f>
        <v/>
      </c>
      <c r="O31" s="847" t="str">
        <f>IF($B31="","",INDEX('All CCC'!O$7:O$814,MATCH(WatchList!$B31,'All CCC'!$B$7:$B$814,0)))</f>
        <v/>
      </c>
      <c r="P31" s="848" t="str">
        <f>IF($B31="","",INDEX('All CCC'!P$7:P$814,MATCH(WatchList!$B31,'All CCC'!$B$7:$B$814,0)))</f>
        <v/>
      </c>
      <c r="Q31" s="848" t="str">
        <f>IF($B31="","",INDEX('All CCC'!Q$7:Q$814,MATCH(WatchList!$B31,'All CCC'!$B$7:$B$814,0)))</f>
        <v/>
      </c>
      <c r="R31" s="847" t="str">
        <f>IF($B31="","",INDEX('All CCC'!R$7:R$814,MATCH(WatchList!$B31,'All CCC'!$B$7:$B$814,0)))</f>
        <v/>
      </c>
      <c r="S31" s="847" t="str">
        <f>IF($B31="","",INDEX('All CCC'!S$7:S$814,MATCH(WatchList!$B31,'All CCC'!$B$7:$B$814,0)))</f>
        <v/>
      </c>
      <c r="T31" s="847" t="str">
        <f>IF($B31="","",INDEX('All CCC'!T$7:T$814,MATCH(WatchList!$B31,'All CCC'!$B$7:$B$814,0)))</f>
        <v/>
      </c>
      <c r="U31" s="847" t="str">
        <f>IF($B31="","",INDEX('All CCC'!U$7:U$814,MATCH(WatchList!$B31,'All CCC'!$B$7:$B$814,0)))</f>
        <v/>
      </c>
      <c r="V31" s="847" t="str">
        <f>IF($B31="","",INDEX('All CCC'!V$7:V$814,MATCH(WatchList!$B31,'All CCC'!$B$7:$B$814,0)))</f>
        <v/>
      </c>
      <c r="W31" s="847" t="str">
        <f>IF($B31="","",INDEX('All CCC'!W$7:W$814,MATCH(WatchList!$B31,'All CCC'!$B$7:$B$814,0)))</f>
        <v/>
      </c>
      <c r="X31" s="847" t="str">
        <f>IF($B31="","",INDEX('All CCC'!X$7:X$814,MATCH(WatchList!$B31,'All CCC'!$B$7:$B$814,0)))</f>
        <v/>
      </c>
      <c r="Y31" s="847" t="str">
        <f>IF($B31="","",INDEX('All CCC'!Y$7:Y$814,MATCH(WatchList!$B31,'All CCC'!$B$7:$B$814,0)))</f>
        <v/>
      </c>
      <c r="Z31" s="847" t="str">
        <f>IF($B31="","",INDEX('All CCC'!Z$7:Z$814,MATCH(WatchList!$B31,'All CCC'!$B$7:$B$814,0)))</f>
        <v/>
      </c>
      <c r="AA31" s="847" t="str">
        <f>IF($B31="","",INDEX('All CCC'!AA$7:AA$814,MATCH(WatchList!$B31,'All CCC'!$B$7:$B$814,0)))</f>
        <v/>
      </c>
      <c r="AB31" s="847" t="str">
        <f>IF($B31="","",INDEX('All CCC'!AB$7:AB$814,MATCH(WatchList!$B31,'All CCC'!$B$7:$B$814,0)))</f>
        <v/>
      </c>
      <c r="AC31" s="847" t="str">
        <f>IF($B31="","",INDEX('All CCC'!AC$7:AC$814,MATCH(WatchList!$B31,'All CCC'!$B$7:$B$814,0)))</f>
        <v/>
      </c>
      <c r="AD31" s="847" t="str">
        <f>IF($B31="","",INDEX('All CCC'!AD$7:AD$814,MATCH(WatchList!$B31,'All CCC'!$B$7:$B$814,0)))</f>
        <v/>
      </c>
      <c r="AE31" s="847" t="str">
        <f>IF($B31="","",INDEX('All CCC'!AE$7:AE$814,MATCH(WatchList!$B31,'All CCC'!$B$7:$B$814,0)))</f>
        <v/>
      </c>
      <c r="AF31" s="847" t="str">
        <f>IF($B31="","",INDEX('All CCC'!AF$7:AF$814,MATCH(WatchList!$B31,'All CCC'!$B$7:$B$814,0)))</f>
        <v/>
      </c>
      <c r="AG31" s="847" t="str">
        <f>IF($B31="","",INDEX('All CCC'!AG$7:AG$814,MATCH(WatchList!$B31,'All CCC'!$B$7:$B$814,0)))</f>
        <v/>
      </c>
      <c r="AH31" s="847" t="str">
        <f>IF($B31="","",INDEX('All CCC'!AH$7:AH$814,MATCH(WatchList!$B31,'All CCC'!$B$7:$B$814,0)))</f>
        <v/>
      </c>
      <c r="AI31" s="847" t="str">
        <f>IF($B31="","",INDEX('All CCC'!AI$7:AI$814,MATCH(WatchList!$B31,'All CCC'!$B$7:$B$814,0)))</f>
        <v/>
      </c>
      <c r="AJ31" s="847" t="str">
        <f>IF($B31="","",INDEX('All CCC'!AJ$7:AJ$814,MATCH(WatchList!$B31,'All CCC'!$B$7:$B$814,0)))</f>
        <v/>
      </c>
      <c r="AK31" s="847" t="str">
        <f>IF($B31="","",INDEX('All CCC'!AK$7:AK$814,MATCH(WatchList!$B31,'All CCC'!$B$7:$B$814,0)))</f>
        <v/>
      </c>
      <c r="AL31" s="847" t="str">
        <f>IF($B31="","",INDEX('All CCC'!AL$7:AL$814,MATCH(WatchList!$B31,'All CCC'!$B$7:$B$814,0)))</f>
        <v/>
      </c>
      <c r="AM31" s="847" t="str">
        <f>IF($B31="","",INDEX('All CCC'!AM$7:AM$814,MATCH(WatchList!$B31,'All CCC'!$B$7:$B$814,0)))</f>
        <v/>
      </c>
      <c r="AN31" s="847" t="str">
        <f>IF($B31="","",INDEX('All CCC'!AN$7:AN$814,MATCH(WatchList!$B31,'All CCC'!$B$7:$B$814,0)))</f>
        <v/>
      </c>
      <c r="AO31" s="847" t="str">
        <f>IF($B31="","",INDEX('All CCC'!AO$7:AO$814,MATCH(WatchList!$B31,'All CCC'!$B$7:$B$814,0)))</f>
        <v/>
      </c>
      <c r="AP31" s="847" t="str">
        <f>IF($B31="","",INDEX('All CCC'!AP$7:AP$814,MATCH(WatchList!$B31,'All CCC'!$B$7:$B$814,0)))</f>
        <v/>
      </c>
      <c r="AQ31" s="847" t="str">
        <f>IF($B31="","",INDEX('All CCC'!AQ$7:AQ$814,MATCH(WatchList!$B31,'All CCC'!$B$7:$B$814,0)))</f>
        <v/>
      </c>
      <c r="AR31" s="847" t="str">
        <f>IF($B31="","",INDEX('All CCC'!AR$7:AR$814,MATCH(WatchList!$B31,'All CCC'!$B$7:$B$814,0)))</f>
        <v/>
      </c>
      <c r="AS31" s="847" t="str">
        <f>IF($B31="","",INDEX('All CCC'!AS$7:AS$814,MATCH(WatchList!$B31,'All CCC'!$B$7:$B$814,0)))</f>
        <v/>
      </c>
      <c r="AT31" s="847" t="str">
        <f>IF($B31="","",INDEX('All CCC'!AT$7:AT$814,MATCH(WatchList!$B31,'All CCC'!$B$7:$B$814,0)))</f>
        <v/>
      </c>
      <c r="AU31" s="847" t="str">
        <f>IF($B31="","",INDEX('All CCC'!AU$7:AU$814,MATCH(WatchList!$B31,'All CCC'!$B$7:$B$814,0)))</f>
        <v/>
      </c>
      <c r="AV31" s="847" t="str">
        <f>IF($B31="","",INDEX('All CCC'!AV$7:AV$814,MATCH(WatchList!$B31,'All CCC'!$B$7:$B$814,0)))</f>
        <v/>
      </c>
      <c r="AW31" s="847" t="str">
        <f>IF($B31="","",INDEX('All CCC'!AW$7:AW$814,MATCH(WatchList!$B31,'All CCC'!$B$7:$B$814,0)))</f>
        <v/>
      </c>
      <c r="AX31" s="847" t="str">
        <f>IF($B31="","",INDEX('All CCC'!AX$7:AX$814,MATCH(WatchList!$B31,'All CCC'!$B$7:$B$814,0)))</f>
        <v/>
      </c>
      <c r="AY31" s="847" t="str">
        <f>IF($B31="","",INDEX('All CCC'!AY$7:AY$814,MATCH(WatchList!$B31,'All CCC'!$B$7:$B$814,0)))</f>
        <v/>
      </c>
      <c r="AZ31" s="847" t="str">
        <f>IF($B31="","",INDEX('All CCC'!AZ$7:AZ$814,MATCH(WatchList!$B31,'All CCC'!$B$7:$B$814,0)))</f>
        <v/>
      </c>
      <c r="BA31" s="847" t="str">
        <f>IF($B31="","",INDEX('All CCC'!BA$7:BA$814,MATCH(WatchList!$B31,'All CCC'!$B$7:$B$814,0)))</f>
        <v/>
      </c>
      <c r="BB31" s="847" t="str">
        <f>IF($B31="","",INDEX('All CCC'!BB$7:BB$814,MATCH(WatchList!$B31,'All CCC'!$B$7:$B$814,0)))</f>
        <v/>
      </c>
      <c r="BC31" s="847" t="str">
        <f>IF($B31="","",INDEX('All CCC'!BC$7:BC$814,MATCH(WatchList!$B31,'All CCC'!$B$7:$B$814,0)))</f>
        <v/>
      </c>
      <c r="BD31" s="847" t="str">
        <f>IF($B31="","",INDEX('All CCC'!BD$7:BD$814,MATCH(WatchList!$B31,'All CCC'!$B$7:$B$814,0)))</f>
        <v/>
      </c>
      <c r="BE31" s="847" t="str">
        <f>IF($B31="","",INDEX('All CCC'!BE$7:BE$814,MATCH(WatchList!$B31,'All CCC'!$B$7:$B$814,0)))</f>
        <v/>
      </c>
      <c r="BF31" s="847" t="str">
        <f>IF($B31="","",INDEX('All CCC'!BF$7:BF$814,MATCH(WatchList!$B31,'All CCC'!$B$7:$B$814,0)))</f>
        <v/>
      </c>
      <c r="BG31" s="847" t="str">
        <f>IF($B31="","",INDEX('All CCC'!BG$7:BG$814,MATCH(WatchList!$B31,'All CCC'!$B$7:$B$814,0)))</f>
        <v/>
      </c>
    </row>
    <row r="32" spans="1:59" x14ac:dyDescent="0.2">
      <c r="A32" s="548" t="str">
        <f>IF($B32="","",INDEX('All CCC'!A$7:A$814,MATCH(WatchList!$B32,'All CCC'!$B$7:$B$814,0)))</f>
        <v/>
      </c>
      <c r="B32" s="31"/>
      <c r="C32" s="847" t="str">
        <f>IF($B32="","",INDEX('All CCC'!C$7:C$814,MATCH(WatchList!$B32,'All CCC'!$B$7:$B$814,0)))</f>
        <v/>
      </c>
      <c r="D32" s="847" t="str">
        <f>IF($B32="","",INDEX('All CCC'!D$7:D$814,MATCH(WatchList!$B32,'All CCC'!$B$7:$B$814,0)))</f>
        <v/>
      </c>
      <c r="E32" s="847" t="str">
        <f>IF($B32="","",INDEX('All CCC'!E$7:E$814,MATCH(WatchList!$B32,'All CCC'!$B$7:$B$814,0)))</f>
        <v/>
      </c>
      <c r="F32" s="847" t="str">
        <f>IF($B32="","",INDEX('All CCC'!F$7:F$814,MATCH(WatchList!$B32,'All CCC'!$B$7:$B$814,0)))</f>
        <v/>
      </c>
      <c r="G32" s="847" t="str">
        <f>IF($B32="","",INDEX('All CCC'!G$7:G$814,MATCH(WatchList!$B32,'All CCC'!$B$7:$B$814,0)))</f>
        <v/>
      </c>
      <c r="H32" s="847" t="str">
        <f>IF($B32="","",INDEX('All CCC'!H$7:H$814,MATCH(WatchList!$B32,'All CCC'!$B$7:$B$814,0)))</f>
        <v/>
      </c>
      <c r="I32" s="847" t="str">
        <f>IF($B32="","",INDEX('All CCC'!I$7:I$814,MATCH(WatchList!$B32,'All CCC'!$B$7:$B$814,0)))</f>
        <v/>
      </c>
      <c r="J32" s="847" t="str">
        <f>IF($B32="","",INDEX('All CCC'!J$7:J$814,MATCH(WatchList!$B32,'All CCC'!$B$7:$B$814,0)))</f>
        <v/>
      </c>
      <c r="K32" s="847" t="str">
        <f>IF($B32="","",INDEX('All CCC'!K$7:K$814,MATCH(WatchList!$B32,'All CCC'!$B$7:$B$814,0)))</f>
        <v/>
      </c>
      <c r="L32" s="847" t="str">
        <f>IF($B32="","",INDEX('All CCC'!L$7:L$814,MATCH(WatchList!$B32,'All CCC'!$B$7:$B$814,0)))</f>
        <v/>
      </c>
      <c r="M32" s="847" t="str">
        <f>IF($B32="","",INDEX('All CCC'!M$7:M$814,MATCH(WatchList!$B32,'All CCC'!$B$7:$B$814,0)))</f>
        <v/>
      </c>
      <c r="N32" s="847" t="str">
        <f>IF($B32="","",INDEX('All CCC'!N$7:N$814,MATCH(WatchList!$B32,'All CCC'!$B$7:$B$814,0)))</f>
        <v/>
      </c>
      <c r="O32" s="847" t="str">
        <f>IF($B32="","",INDEX('All CCC'!O$7:O$814,MATCH(WatchList!$B32,'All CCC'!$B$7:$B$814,0)))</f>
        <v/>
      </c>
      <c r="P32" s="848" t="str">
        <f>IF($B32="","",INDEX('All CCC'!P$7:P$814,MATCH(WatchList!$B32,'All CCC'!$B$7:$B$814,0)))</f>
        <v/>
      </c>
      <c r="Q32" s="848" t="str">
        <f>IF($B32="","",INDEX('All CCC'!Q$7:Q$814,MATCH(WatchList!$B32,'All CCC'!$B$7:$B$814,0)))</f>
        <v/>
      </c>
      <c r="R32" s="847" t="str">
        <f>IF($B32="","",INDEX('All CCC'!R$7:R$814,MATCH(WatchList!$B32,'All CCC'!$B$7:$B$814,0)))</f>
        <v/>
      </c>
      <c r="S32" s="847" t="str">
        <f>IF($B32="","",INDEX('All CCC'!S$7:S$814,MATCH(WatchList!$B32,'All CCC'!$B$7:$B$814,0)))</f>
        <v/>
      </c>
      <c r="T32" s="847" t="str">
        <f>IF($B32="","",INDEX('All CCC'!T$7:T$814,MATCH(WatchList!$B32,'All CCC'!$B$7:$B$814,0)))</f>
        <v/>
      </c>
      <c r="U32" s="847" t="str">
        <f>IF($B32="","",INDEX('All CCC'!U$7:U$814,MATCH(WatchList!$B32,'All CCC'!$B$7:$B$814,0)))</f>
        <v/>
      </c>
      <c r="V32" s="847" t="str">
        <f>IF($B32="","",INDEX('All CCC'!V$7:V$814,MATCH(WatchList!$B32,'All CCC'!$B$7:$B$814,0)))</f>
        <v/>
      </c>
      <c r="W32" s="847" t="str">
        <f>IF($B32="","",INDEX('All CCC'!W$7:W$814,MATCH(WatchList!$B32,'All CCC'!$B$7:$B$814,0)))</f>
        <v/>
      </c>
      <c r="X32" s="847" t="str">
        <f>IF($B32="","",INDEX('All CCC'!X$7:X$814,MATCH(WatchList!$B32,'All CCC'!$B$7:$B$814,0)))</f>
        <v/>
      </c>
      <c r="Y32" s="847" t="str">
        <f>IF($B32="","",INDEX('All CCC'!Y$7:Y$814,MATCH(WatchList!$B32,'All CCC'!$B$7:$B$814,0)))</f>
        <v/>
      </c>
      <c r="Z32" s="847" t="str">
        <f>IF($B32="","",INDEX('All CCC'!Z$7:Z$814,MATCH(WatchList!$B32,'All CCC'!$B$7:$B$814,0)))</f>
        <v/>
      </c>
      <c r="AA32" s="847" t="str">
        <f>IF($B32="","",INDEX('All CCC'!AA$7:AA$814,MATCH(WatchList!$B32,'All CCC'!$B$7:$B$814,0)))</f>
        <v/>
      </c>
      <c r="AB32" s="847" t="str">
        <f>IF($B32="","",INDEX('All CCC'!AB$7:AB$814,MATCH(WatchList!$B32,'All CCC'!$B$7:$B$814,0)))</f>
        <v/>
      </c>
      <c r="AC32" s="847" t="str">
        <f>IF($B32="","",INDEX('All CCC'!AC$7:AC$814,MATCH(WatchList!$B32,'All CCC'!$B$7:$B$814,0)))</f>
        <v/>
      </c>
      <c r="AD32" s="847" t="str">
        <f>IF($B32="","",INDEX('All CCC'!AD$7:AD$814,MATCH(WatchList!$B32,'All CCC'!$B$7:$B$814,0)))</f>
        <v/>
      </c>
      <c r="AE32" s="847" t="str">
        <f>IF($B32="","",INDEX('All CCC'!AE$7:AE$814,MATCH(WatchList!$B32,'All CCC'!$B$7:$B$814,0)))</f>
        <v/>
      </c>
      <c r="AF32" s="847" t="str">
        <f>IF($B32="","",INDEX('All CCC'!AF$7:AF$814,MATCH(WatchList!$B32,'All CCC'!$B$7:$B$814,0)))</f>
        <v/>
      </c>
      <c r="AG32" s="847" t="str">
        <f>IF($B32="","",INDEX('All CCC'!AG$7:AG$814,MATCH(WatchList!$B32,'All CCC'!$B$7:$B$814,0)))</f>
        <v/>
      </c>
      <c r="AH32" s="847" t="str">
        <f>IF($B32="","",INDEX('All CCC'!AH$7:AH$814,MATCH(WatchList!$B32,'All CCC'!$B$7:$B$814,0)))</f>
        <v/>
      </c>
      <c r="AI32" s="847" t="str">
        <f>IF($B32="","",INDEX('All CCC'!AI$7:AI$814,MATCH(WatchList!$B32,'All CCC'!$B$7:$B$814,0)))</f>
        <v/>
      </c>
      <c r="AJ32" s="847" t="str">
        <f>IF($B32="","",INDEX('All CCC'!AJ$7:AJ$814,MATCH(WatchList!$B32,'All CCC'!$B$7:$B$814,0)))</f>
        <v/>
      </c>
      <c r="AK32" s="847" t="str">
        <f>IF($B32="","",INDEX('All CCC'!AK$7:AK$814,MATCH(WatchList!$B32,'All CCC'!$B$7:$B$814,0)))</f>
        <v/>
      </c>
      <c r="AL32" s="847" t="str">
        <f>IF($B32="","",INDEX('All CCC'!AL$7:AL$814,MATCH(WatchList!$B32,'All CCC'!$B$7:$B$814,0)))</f>
        <v/>
      </c>
      <c r="AM32" s="847" t="str">
        <f>IF($B32="","",INDEX('All CCC'!AM$7:AM$814,MATCH(WatchList!$B32,'All CCC'!$B$7:$B$814,0)))</f>
        <v/>
      </c>
      <c r="AN32" s="847" t="str">
        <f>IF($B32="","",INDEX('All CCC'!AN$7:AN$814,MATCH(WatchList!$B32,'All CCC'!$B$7:$B$814,0)))</f>
        <v/>
      </c>
      <c r="AO32" s="847" t="str">
        <f>IF($B32="","",INDEX('All CCC'!AO$7:AO$814,MATCH(WatchList!$B32,'All CCC'!$B$7:$B$814,0)))</f>
        <v/>
      </c>
      <c r="AP32" s="847" t="str">
        <f>IF($B32="","",INDEX('All CCC'!AP$7:AP$814,MATCH(WatchList!$B32,'All CCC'!$B$7:$B$814,0)))</f>
        <v/>
      </c>
      <c r="AQ32" s="847" t="str">
        <f>IF($B32="","",INDEX('All CCC'!AQ$7:AQ$814,MATCH(WatchList!$B32,'All CCC'!$B$7:$B$814,0)))</f>
        <v/>
      </c>
      <c r="AR32" s="847" t="str">
        <f>IF($B32="","",INDEX('All CCC'!AR$7:AR$814,MATCH(WatchList!$B32,'All CCC'!$B$7:$B$814,0)))</f>
        <v/>
      </c>
      <c r="AS32" s="847" t="str">
        <f>IF($B32="","",INDEX('All CCC'!AS$7:AS$814,MATCH(WatchList!$B32,'All CCC'!$B$7:$B$814,0)))</f>
        <v/>
      </c>
      <c r="AT32" s="847" t="str">
        <f>IF($B32="","",INDEX('All CCC'!AT$7:AT$814,MATCH(WatchList!$B32,'All CCC'!$B$7:$B$814,0)))</f>
        <v/>
      </c>
      <c r="AU32" s="847" t="str">
        <f>IF($B32="","",INDEX('All CCC'!AU$7:AU$814,MATCH(WatchList!$B32,'All CCC'!$B$7:$B$814,0)))</f>
        <v/>
      </c>
      <c r="AV32" s="847" t="str">
        <f>IF($B32="","",INDEX('All CCC'!AV$7:AV$814,MATCH(WatchList!$B32,'All CCC'!$B$7:$B$814,0)))</f>
        <v/>
      </c>
      <c r="AW32" s="847" t="str">
        <f>IF($B32="","",INDEX('All CCC'!AW$7:AW$814,MATCH(WatchList!$B32,'All CCC'!$B$7:$B$814,0)))</f>
        <v/>
      </c>
      <c r="AX32" s="847" t="str">
        <f>IF($B32="","",INDEX('All CCC'!AX$7:AX$814,MATCH(WatchList!$B32,'All CCC'!$B$7:$B$814,0)))</f>
        <v/>
      </c>
      <c r="AY32" s="847" t="str">
        <f>IF($B32="","",INDEX('All CCC'!AY$7:AY$814,MATCH(WatchList!$B32,'All CCC'!$B$7:$B$814,0)))</f>
        <v/>
      </c>
      <c r="AZ32" s="847" t="str">
        <f>IF($B32="","",INDEX('All CCC'!AZ$7:AZ$814,MATCH(WatchList!$B32,'All CCC'!$B$7:$B$814,0)))</f>
        <v/>
      </c>
      <c r="BA32" s="847" t="str">
        <f>IF($B32="","",INDEX('All CCC'!BA$7:BA$814,MATCH(WatchList!$B32,'All CCC'!$B$7:$B$814,0)))</f>
        <v/>
      </c>
      <c r="BB32" s="847" t="str">
        <f>IF($B32="","",INDEX('All CCC'!BB$7:BB$814,MATCH(WatchList!$B32,'All CCC'!$B$7:$B$814,0)))</f>
        <v/>
      </c>
      <c r="BC32" s="847" t="str">
        <f>IF($B32="","",INDEX('All CCC'!BC$7:BC$814,MATCH(WatchList!$B32,'All CCC'!$B$7:$B$814,0)))</f>
        <v/>
      </c>
      <c r="BD32" s="847" t="str">
        <f>IF($B32="","",INDEX('All CCC'!BD$7:BD$814,MATCH(WatchList!$B32,'All CCC'!$B$7:$B$814,0)))</f>
        <v/>
      </c>
      <c r="BE32" s="847" t="str">
        <f>IF($B32="","",INDEX('All CCC'!BE$7:BE$814,MATCH(WatchList!$B32,'All CCC'!$B$7:$B$814,0)))</f>
        <v/>
      </c>
      <c r="BF32" s="847" t="str">
        <f>IF($B32="","",INDEX('All CCC'!BF$7:BF$814,MATCH(WatchList!$B32,'All CCC'!$B$7:$B$814,0)))</f>
        <v/>
      </c>
      <c r="BG32" s="847" t="str">
        <f>IF($B32="","",INDEX('All CCC'!BG$7:BG$814,MATCH(WatchList!$B32,'All CCC'!$B$7:$B$814,0)))</f>
        <v/>
      </c>
    </row>
    <row r="33" spans="1:59" x14ac:dyDescent="0.2">
      <c r="A33" s="548" t="str">
        <f>IF($B33="","",INDEX('All CCC'!A$7:A$814,MATCH(WatchList!$B33,'All CCC'!$B$7:$B$814,0)))</f>
        <v/>
      </c>
      <c r="B33" s="31"/>
      <c r="C33" s="847" t="str">
        <f>IF($B33="","",INDEX('All CCC'!C$7:C$814,MATCH(WatchList!$B33,'All CCC'!$B$7:$B$814,0)))</f>
        <v/>
      </c>
      <c r="D33" s="847" t="str">
        <f>IF($B33="","",INDEX('All CCC'!D$7:D$814,MATCH(WatchList!$B33,'All CCC'!$B$7:$B$814,0)))</f>
        <v/>
      </c>
      <c r="E33" s="847" t="str">
        <f>IF($B33="","",INDEX('All CCC'!E$7:E$814,MATCH(WatchList!$B33,'All CCC'!$B$7:$B$814,0)))</f>
        <v/>
      </c>
      <c r="F33" s="847" t="str">
        <f>IF($B33="","",INDEX('All CCC'!F$7:F$814,MATCH(WatchList!$B33,'All CCC'!$B$7:$B$814,0)))</f>
        <v/>
      </c>
      <c r="G33" s="847" t="str">
        <f>IF($B33="","",INDEX('All CCC'!G$7:G$814,MATCH(WatchList!$B33,'All CCC'!$B$7:$B$814,0)))</f>
        <v/>
      </c>
      <c r="H33" s="847" t="str">
        <f>IF($B33="","",INDEX('All CCC'!H$7:H$814,MATCH(WatchList!$B33,'All CCC'!$B$7:$B$814,0)))</f>
        <v/>
      </c>
      <c r="I33" s="847" t="str">
        <f>IF($B33="","",INDEX('All CCC'!I$7:I$814,MATCH(WatchList!$B33,'All CCC'!$B$7:$B$814,0)))</f>
        <v/>
      </c>
      <c r="J33" s="847" t="str">
        <f>IF($B33="","",INDEX('All CCC'!J$7:J$814,MATCH(WatchList!$B33,'All CCC'!$B$7:$B$814,0)))</f>
        <v/>
      </c>
      <c r="K33" s="847" t="str">
        <f>IF($B33="","",INDEX('All CCC'!K$7:K$814,MATCH(WatchList!$B33,'All CCC'!$B$7:$B$814,0)))</f>
        <v/>
      </c>
      <c r="L33" s="847" t="str">
        <f>IF($B33="","",INDEX('All CCC'!L$7:L$814,MATCH(WatchList!$B33,'All CCC'!$B$7:$B$814,0)))</f>
        <v/>
      </c>
      <c r="M33" s="847" t="str">
        <f>IF($B33="","",INDEX('All CCC'!M$7:M$814,MATCH(WatchList!$B33,'All CCC'!$B$7:$B$814,0)))</f>
        <v/>
      </c>
      <c r="N33" s="847" t="str">
        <f>IF($B33="","",INDEX('All CCC'!N$7:N$814,MATCH(WatchList!$B33,'All CCC'!$B$7:$B$814,0)))</f>
        <v/>
      </c>
      <c r="O33" s="847" t="str">
        <f>IF($B33="","",INDEX('All CCC'!O$7:O$814,MATCH(WatchList!$B33,'All CCC'!$B$7:$B$814,0)))</f>
        <v/>
      </c>
      <c r="P33" s="848" t="str">
        <f>IF($B33="","",INDEX('All CCC'!P$7:P$814,MATCH(WatchList!$B33,'All CCC'!$B$7:$B$814,0)))</f>
        <v/>
      </c>
      <c r="Q33" s="848" t="str">
        <f>IF($B33="","",INDEX('All CCC'!Q$7:Q$814,MATCH(WatchList!$B33,'All CCC'!$B$7:$B$814,0)))</f>
        <v/>
      </c>
      <c r="R33" s="847" t="str">
        <f>IF($B33="","",INDEX('All CCC'!R$7:R$814,MATCH(WatchList!$B33,'All CCC'!$B$7:$B$814,0)))</f>
        <v/>
      </c>
      <c r="S33" s="847" t="str">
        <f>IF($B33="","",INDEX('All CCC'!S$7:S$814,MATCH(WatchList!$B33,'All CCC'!$B$7:$B$814,0)))</f>
        <v/>
      </c>
      <c r="T33" s="847" t="str">
        <f>IF($B33="","",INDEX('All CCC'!T$7:T$814,MATCH(WatchList!$B33,'All CCC'!$B$7:$B$814,0)))</f>
        <v/>
      </c>
      <c r="U33" s="847" t="str">
        <f>IF($B33="","",INDEX('All CCC'!U$7:U$814,MATCH(WatchList!$B33,'All CCC'!$B$7:$B$814,0)))</f>
        <v/>
      </c>
      <c r="V33" s="847" t="str">
        <f>IF($B33="","",INDEX('All CCC'!V$7:V$814,MATCH(WatchList!$B33,'All CCC'!$B$7:$B$814,0)))</f>
        <v/>
      </c>
      <c r="W33" s="847" t="str">
        <f>IF($B33="","",INDEX('All CCC'!W$7:W$814,MATCH(WatchList!$B33,'All CCC'!$B$7:$B$814,0)))</f>
        <v/>
      </c>
      <c r="X33" s="847" t="str">
        <f>IF($B33="","",INDEX('All CCC'!X$7:X$814,MATCH(WatchList!$B33,'All CCC'!$B$7:$B$814,0)))</f>
        <v/>
      </c>
      <c r="Y33" s="847" t="str">
        <f>IF($B33="","",INDEX('All CCC'!Y$7:Y$814,MATCH(WatchList!$B33,'All CCC'!$B$7:$B$814,0)))</f>
        <v/>
      </c>
      <c r="Z33" s="847" t="str">
        <f>IF($B33="","",INDEX('All CCC'!Z$7:Z$814,MATCH(WatchList!$B33,'All CCC'!$B$7:$B$814,0)))</f>
        <v/>
      </c>
      <c r="AA33" s="847" t="str">
        <f>IF($B33="","",INDEX('All CCC'!AA$7:AA$814,MATCH(WatchList!$B33,'All CCC'!$B$7:$B$814,0)))</f>
        <v/>
      </c>
      <c r="AB33" s="847" t="str">
        <f>IF($B33="","",INDEX('All CCC'!AB$7:AB$814,MATCH(WatchList!$B33,'All CCC'!$B$7:$B$814,0)))</f>
        <v/>
      </c>
      <c r="AC33" s="847" t="str">
        <f>IF($B33="","",INDEX('All CCC'!AC$7:AC$814,MATCH(WatchList!$B33,'All CCC'!$B$7:$B$814,0)))</f>
        <v/>
      </c>
      <c r="AD33" s="847" t="str">
        <f>IF($B33="","",INDEX('All CCC'!AD$7:AD$814,MATCH(WatchList!$B33,'All CCC'!$B$7:$B$814,0)))</f>
        <v/>
      </c>
      <c r="AE33" s="847" t="str">
        <f>IF($B33="","",INDEX('All CCC'!AE$7:AE$814,MATCH(WatchList!$B33,'All CCC'!$B$7:$B$814,0)))</f>
        <v/>
      </c>
      <c r="AF33" s="847" t="str">
        <f>IF($B33="","",INDEX('All CCC'!AF$7:AF$814,MATCH(WatchList!$B33,'All CCC'!$B$7:$B$814,0)))</f>
        <v/>
      </c>
      <c r="AG33" s="847" t="str">
        <f>IF($B33="","",INDEX('All CCC'!AG$7:AG$814,MATCH(WatchList!$B33,'All CCC'!$B$7:$B$814,0)))</f>
        <v/>
      </c>
      <c r="AH33" s="847" t="str">
        <f>IF($B33="","",INDEX('All CCC'!AH$7:AH$814,MATCH(WatchList!$B33,'All CCC'!$B$7:$B$814,0)))</f>
        <v/>
      </c>
      <c r="AI33" s="847" t="str">
        <f>IF($B33="","",INDEX('All CCC'!AI$7:AI$814,MATCH(WatchList!$B33,'All CCC'!$B$7:$B$814,0)))</f>
        <v/>
      </c>
      <c r="AJ33" s="847" t="str">
        <f>IF($B33="","",INDEX('All CCC'!AJ$7:AJ$814,MATCH(WatchList!$B33,'All CCC'!$B$7:$B$814,0)))</f>
        <v/>
      </c>
      <c r="AK33" s="847" t="str">
        <f>IF($B33="","",INDEX('All CCC'!AK$7:AK$814,MATCH(WatchList!$B33,'All CCC'!$B$7:$B$814,0)))</f>
        <v/>
      </c>
      <c r="AL33" s="847" t="str">
        <f>IF($B33="","",INDEX('All CCC'!AL$7:AL$814,MATCH(WatchList!$B33,'All CCC'!$B$7:$B$814,0)))</f>
        <v/>
      </c>
      <c r="AM33" s="847" t="str">
        <f>IF($B33="","",INDEX('All CCC'!AM$7:AM$814,MATCH(WatchList!$B33,'All CCC'!$B$7:$B$814,0)))</f>
        <v/>
      </c>
      <c r="AN33" s="847" t="str">
        <f>IF($B33="","",INDEX('All CCC'!AN$7:AN$814,MATCH(WatchList!$B33,'All CCC'!$B$7:$B$814,0)))</f>
        <v/>
      </c>
      <c r="AO33" s="847" t="str">
        <f>IF($B33="","",INDEX('All CCC'!AO$7:AO$814,MATCH(WatchList!$B33,'All CCC'!$B$7:$B$814,0)))</f>
        <v/>
      </c>
      <c r="AP33" s="847" t="str">
        <f>IF($B33="","",INDEX('All CCC'!AP$7:AP$814,MATCH(WatchList!$B33,'All CCC'!$B$7:$B$814,0)))</f>
        <v/>
      </c>
      <c r="AQ33" s="847" t="str">
        <f>IF($B33="","",INDEX('All CCC'!AQ$7:AQ$814,MATCH(WatchList!$B33,'All CCC'!$B$7:$B$814,0)))</f>
        <v/>
      </c>
      <c r="AR33" s="847" t="str">
        <f>IF($B33="","",INDEX('All CCC'!AR$7:AR$814,MATCH(WatchList!$B33,'All CCC'!$B$7:$B$814,0)))</f>
        <v/>
      </c>
      <c r="AS33" s="847" t="str">
        <f>IF($B33="","",INDEX('All CCC'!AS$7:AS$814,MATCH(WatchList!$B33,'All CCC'!$B$7:$B$814,0)))</f>
        <v/>
      </c>
      <c r="AT33" s="847" t="str">
        <f>IF($B33="","",INDEX('All CCC'!AT$7:AT$814,MATCH(WatchList!$B33,'All CCC'!$B$7:$B$814,0)))</f>
        <v/>
      </c>
      <c r="AU33" s="847" t="str">
        <f>IF($B33="","",INDEX('All CCC'!AU$7:AU$814,MATCH(WatchList!$B33,'All CCC'!$B$7:$B$814,0)))</f>
        <v/>
      </c>
      <c r="AV33" s="847" t="str">
        <f>IF($B33="","",INDEX('All CCC'!AV$7:AV$814,MATCH(WatchList!$B33,'All CCC'!$B$7:$B$814,0)))</f>
        <v/>
      </c>
      <c r="AW33" s="847" t="str">
        <f>IF($B33="","",INDEX('All CCC'!AW$7:AW$814,MATCH(WatchList!$B33,'All CCC'!$B$7:$B$814,0)))</f>
        <v/>
      </c>
      <c r="AX33" s="847" t="str">
        <f>IF($B33="","",INDEX('All CCC'!AX$7:AX$814,MATCH(WatchList!$B33,'All CCC'!$B$7:$B$814,0)))</f>
        <v/>
      </c>
      <c r="AY33" s="847" t="str">
        <f>IF($B33="","",INDEX('All CCC'!AY$7:AY$814,MATCH(WatchList!$B33,'All CCC'!$B$7:$B$814,0)))</f>
        <v/>
      </c>
      <c r="AZ33" s="847" t="str">
        <f>IF($B33="","",INDEX('All CCC'!AZ$7:AZ$814,MATCH(WatchList!$B33,'All CCC'!$B$7:$B$814,0)))</f>
        <v/>
      </c>
      <c r="BA33" s="847" t="str">
        <f>IF($B33="","",INDEX('All CCC'!BA$7:BA$814,MATCH(WatchList!$B33,'All CCC'!$B$7:$B$814,0)))</f>
        <v/>
      </c>
      <c r="BB33" s="847" t="str">
        <f>IF($B33="","",INDEX('All CCC'!BB$7:BB$814,MATCH(WatchList!$B33,'All CCC'!$B$7:$B$814,0)))</f>
        <v/>
      </c>
      <c r="BC33" s="847" t="str">
        <f>IF($B33="","",INDEX('All CCC'!BC$7:BC$814,MATCH(WatchList!$B33,'All CCC'!$B$7:$B$814,0)))</f>
        <v/>
      </c>
      <c r="BD33" s="847" t="str">
        <f>IF($B33="","",INDEX('All CCC'!BD$7:BD$814,MATCH(WatchList!$B33,'All CCC'!$B$7:$B$814,0)))</f>
        <v/>
      </c>
      <c r="BE33" s="847" t="str">
        <f>IF($B33="","",INDEX('All CCC'!BE$7:BE$814,MATCH(WatchList!$B33,'All CCC'!$B$7:$B$814,0)))</f>
        <v/>
      </c>
      <c r="BF33" s="847" t="str">
        <f>IF($B33="","",INDEX('All CCC'!BF$7:BF$814,MATCH(WatchList!$B33,'All CCC'!$B$7:$B$814,0)))</f>
        <v/>
      </c>
      <c r="BG33" s="847" t="str">
        <f>IF($B33="","",INDEX('All CCC'!BG$7:BG$814,MATCH(WatchList!$B33,'All CCC'!$B$7:$B$814,0)))</f>
        <v/>
      </c>
    </row>
    <row r="34" spans="1:59" x14ac:dyDescent="0.2">
      <c r="A34" s="548" t="str">
        <f>IF($B34="","",INDEX('All CCC'!A$7:A$814,MATCH(WatchList!$B34,'All CCC'!$B$7:$B$814,0)))</f>
        <v/>
      </c>
      <c r="B34" s="31"/>
      <c r="C34" s="847" t="str">
        <f>IF($B34="","",INDEX('All CCC'!C$7:C$814,MATCH(WatchList!$B34,'All CCC'!$B$7:$B$814,0)))</f>
        <v/>
      </c>
      <c r="D34" s="847" t="str">
        <f>IF($B34="","",INDEX('All CCC'!D$7:D$814,MATCH(WatchList!$B34,'All CCC'!$B$7:$B$814,0)))</f>
        <v/>
      </c>
      <c r="E34" s="847" t="str">
        <f>IF($B34="","",INDEX('All CCC'!E$7:E$814,MATCH(WatchList!$B34,'All CCC'!$B$7:$B$814,0)))</f>
        <v/>
      </c>
      <c r="F34" s="847" t="str">
        <f>IF($B34="","",INDEX('All CCC'!F$7:F$814,MATCH(WatchList!$B34,'All CCC'!$B$7:$B$814,0)))</f>
        <v/>
      </c>
      <c r="G34" s="847" t="str">
        <f>IF($B34="","",INDEX('All CCC'!G$7:G$814,MATCH(WatchList!$B34,'All CCC'!$B$7:$B$814,0)))</f>
        <v/>
      </c>
      <c r="H34" s="847" t="str">
        <f>IF($B34="","",INDEX('All CCC'!H$7:H$814,MATCH(WatchList!$B34,'All CCC'!$B$7:$B$814,0)))</f>
        <v/>
      </c>
      <c r="I34" s="847" t="str">
        <f>IF($B34="","",INDEX('All CCC'!I$7:I$814,MATCH(WatchList!$B34,'All CCC'!$B$7:$B$814,0)))</f>
        <v/>
      </c>
      <c r="J34" s="847" t="str">
        <f>IF($B34="","",INDEX('All CCC'!J$7:J$814,MATCH(WatchList!$B34,'All CCC'!$B$7:$B$814,0)))</f>
        <v/>
      </c>
      <c r="K34" s="847" t="str">
        <f>IF($B34="","",INDEX('All CCC'!K$7:K$814,MATCH(WatchList!$B34,'All CCC'!$B$7:$B$814,0)))</f>
        <v/>
      </c>
      <c r="L34" s="847" t="str">
        <f>IF($B34="","",INDEX('All CCC'!L$7:L$814,MATCH(WatchList!$B34,'All CCC'!$B$7:$B$814,0)))</f>
        <v/>
      </c>
      <c r="M34" s="847" t="str">
        <f>IF($B34="","",INDEX('All CCC'!M$7:M$814,MATCH(WatchList!$B34,'All CCC'!$B$7:$B$814,0)))</f>
        <v/>
      </c>
      <c r="N34" s="847" t="str">
        <f>IF($B34="","",INDEX('All CCC'!N$7:N$814,MATCH(WatchList!$B34,'All CCC'!$B$7:$B$814,0)))</f>
        <v/>
      </c>
      <c r="O34" s="847" t="str">
        <f>IF($B34="","",INDEX('All CCC'!O$7:O$814,MATCH(WatchList!$B34,'All CCC'!$B$7:$B$814,0)))</f>
        <v/>
      </c>
      <c r="P34" s="848" t="str">
        <f>IF($B34="","",INDEX('All CCC'!P$7:P$814,MATCH(WatchList!$B34,'All CCC'!$B$7:$B$814,0)))</f>
        <v/>
      </c>
      <c r="Q34" s="848" t="str">
        <f>IF($B34="","",INDEX('All CCC'!Q$7:Q$814,MATCH(WatchList!$B34,'All CCC'!$B$7:$B$814,0)))</f>
        <v/>
      </c>
      <c r="R34" s="847" t="str">
        <f>IF($B34="","",INDEX('All CCC'!R$7:R$814,MATCH(WatchList!$B34,'All CCC'!$B$7:$B$814,0)))</f>
        <v/>
      </c>
      <c r="S34" s="847" t="str">
        <f>IF($B34="","",INDEX('All CCC'!S$7:S$814,MATCH(WatchList!$B34,'All CCC'!$B$7:$B$814,0)))</f>
        <v/>
      </c>
      <c r="T34" s="847" t="str">
        <f>IF($B34="","",INDEX('All CCC'!T$7:T$814,MATCH(WatchList!$B34,'All CCC'!$B$7:$B$814,0)))</f>
        <v/>
      </c>
      <c r="U34" s="847" t="str">
        <f>IF($B34="","",INDEX('All CCC'!U$7:U$814,MATCH(WatchList!$B34,'All CCC'!$B$7:$B$814,0)))</f>
        <v/>
      </c>
      <c r="V34" s="847" t="str">
        <f>IF($B34="","",INDEX('All CCC'!V$7:V$814,MATCH(WatchList!$B34,'All CCC'!$B$7:$B$814,0)))</f>
        <v/>
      </c>
      <c r="W34" s="847" t="str">
        <f>IF($B34="","",INDEX('All CCC'!W$7:W$814,MATCH(WatchList!$B34,'All CCC'!$B$7:$B$814,0)))</f>
        <v/>
      </c>
      <c r="X34" s="847" t="str">
        <f>IF($B34="","",INDEX('All CCC'!X$7:X$814,MATCH(WatchList!$B34,'All CCC'!$B$7:$B$814,0)))</f>
        <v/>
      </c>
      <c r="Y34" s="847" t="str">
        <f>IF($B34="","",INDEX('All CCC'!Y$7:Y$814,MATCH(WatchList!$B34,'All CCC'!$B$7:$B$814,0)))</f>
        <v/>
      </c>
      <c r="Z34" s="847" t="str">
        <f>IF($B34="","",INDEX('All CCC'!Z$7:Z$814,MATCH(WatchList!$B34,'All CCC'!$B$7:$B$814,0)))</f>
        <v/>
      </c>
      <c r="AA34" s="847" t="str">
        <f>IF($B34="","",INDEX('All CCC'!AA$7:AA$814,MATCH(WatchList!$B34,'All CCC'!$B$7:$B$814,0)))</f>
        <v/>
      </c>
      <c r="AB34" s="847" t="str">
        <f>IF($B34="","",INDEX('All CCC'!AB$7:AB$814,MATCH(WatchList!$B34,'All CCC'!$B$7:$B$814,0)))</f>
        <v/>
      </c>
      <c r="AC34" s="847" t="str">
        <f>IF($B34="","",INDEX('All CCC'!AC$7:AC$814,MATCH(WatchList!$B34,'All CCC'!$B$7:$B$814,0)))</f>
        <v/>
      </c>
      <c r="AD34" s="847" t="str">
        <f>IF($B34="","",INDEX('All CCC'!AD$7:AD$814,MATCH(WatchList!$B34,'All CCC'!$B$7:$B$814,0)))</f>
        <v/>
      </c>
      <c r="AE34" s="847" t="str">
        <f>IF($B34="","",INDEX('All CCC'!AE$7:AE$814,MATCH(WatchList!$B34,'All CCC'!$B$7:$B$814,0)))</f>
        <v/>
      </c>
      <c r="AF34" s="847" t="str">
        <f>IF($B34="","",INDEX('All CCC'!AF$7:AF$814,MATCH(WatchList!$B34,'All CCC'!$B$7:$B$814,0)))</f>
        <v/>
      </c>
      <c r="AG34" s="847" t="str">
        <f>IF($B34="","",INDEX('All CCC'!AG$7:AG$814,MATCH(WatchList!$B34,'All CCC'!$B$7:$B$814,0)))</f>
        <v/>
      </c>
      <c r="AH34" s="847" t="str">
        <f>IF($B34="","",INDEX('All CCC'!AH$7:AH$814,MATCH(WatchList!$B34,'All CCC'!$B$7:$B$814,0)))</f>
        <v/>
      </c>
      <c r="AI34" s="847" t="str">
        <f>IF($B34="","",INDEX('All CCC'!AI$7:AI$814,MATCH(WatchList!$B34,'All CCC'!$B$7:$B$814,0)))</f>
        <v/>
      </c>
      <c r="AJ34" s="847" t="str">
        <f>IF($B34="","",INDEX('All CCC'!AJ$7:AJ$814,MATCH(WatchList!$B34,'All CCC'!$B$7:$B$814,0)))</f>
        <v/>
      </c>
      <c r="AK34" s="847" t="str">
        <f>IF($B34="","",INDEX('All CCC'!AK$7:AK$814,MATCH(WatchList!$B34,'All CCC'!$B$7:$B$814,0)))</f>
        <v/>
      </c>
      <c r="AL34" s="847" t="str">
        <f>IF($B34="","",INDEX('All CCC'!AL$7:AL$814,MATCH(WatchList!$B34,'All CCC'!$B$7:$B$814,0)))</f>
        <v/>
      </c>
      <c r="AM34" s="847" t="str">
        <f>IF($B34="","",INDEX('All CCC'!AM$7:AM$814,MATCH(WatchList!$B34,'All CCC'!$B$7:$B$814,0)))</f>
        <v/>
      </c>
      <c r="AN34" s="847" t="str">
        <f>IF($B34="","",INDEX('All CCC'!AN$7:AN$814,MATCH(WatchList!$B34,'All CCC'!$B$7:$B$814,0)))</f>
        <v/>
      </c>
      <c r="AO34" s="847" t="str">
        <f>IF($B34="","",INDEX('All CCC'!AO$7:AO$814,MATCH(WatchList!$B34,'All CCC'!$B$7:$B$814,0)))</f>
        <v/>
      </c>
      <c r="AP34" s="847" t="str">
        <f>IF($B34="","",INDEX('All CCC'!AP$7:AP$814,MATCH(WatchList!$B34,'All CCC'!$B$7:$B$814,0)))</f>
        <v/>
      </c>
      <c r="AQ34" s="847" t="str">
        <f>IF($B34="","",INDEX('All CCC'!AQ$7:AQ$814,MATCH(WatchList!$B34,'All CCC'!$B$7:$B$814,0)))</f>
        <v/>
      </c>
      <c r="AR34" s="847" t="str">
        <f>IF($B34="","",INDEX('All CCC'!AR$7:AR$814,MATCH(WatchList!$B34,'All CCC'!$B$7:$B$814,0)))</f>
        <v/>
      </c>
      <c r="AS34" s="847" t="str">
        <f>IF($B34="","",INDEX('All CCC'!AS$7:AS$814,MATCH(WatchList!$B34,'All CCC'!$B$7:$B$814,0)))</f>
        <v/>
      </c>
      <c r="AT34" s="847" t="str">
        <f>IF($B34="","",INDEX('All CCC'!AT$7:AT$814,MATCH(WatchList!$B34,'All CCC'!$B$7:$B$814,0)))</f>
        <v/>
      </c>
      <c r="AU34" s="847" t="str">
        <f>IF($B34="","",INDEX('All CCC'!AU$7:AU$814,MATCH(WatchList!$B34,'All CCC'!$B$7:$B$814,0)))</f>
        <v/>
      </c>
      <c r="AV34" s="847" t="str">
        <f>IF($B34="","",INDEX('All CCC'!AV$7:AV$814,MATCH(WatchList!$B34,'All CCC'!$B$7:$B$814,0)))</f>
        <v/>
      </c>
      <c r="AW34" s="847" t="str">
        <f>IF($B34="","",INDEX('All CCC'!AW$7:AW$814,MATCH(WatchList!$B34,'All CCC'!$B$7:$B$814,0)))</f>
        <v/>
      </c>
      <c r="AX34" s="847" t="str">
        <f>IF($B34="","",INDEX('All CCC'!AX$7:AX$814,MATCH(WatchList!$B34,'All CCC'!$B$7:$B$814,0)))</f>
        <v/>
      </c>
      <c r="AY34" s="847" t="str">
        <f>IF($B34="","",INDEX('All CCC'!AY$7:AY$814,MATCH(WatchList!$B34,'All CCC'!$B$7:$B$814,0)))</f>
        <v/>
      </c>
      <c r="AZ34" s="847" t="str">
        <f>IF($B34="","",INDEX('All CCC'!AZ$7:AZ$814,MATCH(WatchList!$B34,'All CCC'!$B$7:$B$814,0)))</f>
        <v/>
      </c>
      <c r="BA34" s="847" t="str">
        <f>IF($B34="","",INDEX('All CCC'!BA$7:BA$814,MATCH(WatchList!$B34,'All CCC'!$B$7:$B$814,0)))</f>
        <v/>
      </c>
      <c r="BB34" s="847" t="str">
        <f>IF($B34="","",INDEX('All CCC'!BB$7:BB$814,MATCH(WatchList!$B34,'All CCC'!$B$7:$B$814,0)))</f>
        <v/>
      </c>
      <c r="BC34" s="847" t="str">
        <f>IF($B34="","",INDEX('All CCC'!BC$7:BC$814,MATCH(WatchList!$B34,'All CCC'!$B$7:$B$814,0)))</f>
        <v/>
      </c>
      <c r="BD34" s="847" t="str">
        <f>IF($B34="","",INDEX('All CCC'!BD$7:BD$814,MATCH(WatchList!$B34,'All CCC'!$B$7:$B$814,0)))</f>
        <v/>
      </c>
      <c r="BE34" s="847" t="str">
        <f>IF($B34="","",INDEX('All CCC'!BE$7:BE$814,MATCH(WatchList!$B34,'All CCC'!$B$7:$B$814,0)))</f>
        <v/>
      </c>
      <c r="BF34" s="847" t="str">
        <f>IF($B34="","",INDEX('All CCC'!BF$7:BF$814,MATCH(WatchList!$B34,'All CCC'!$B$7:$B$814,0)))</f>
        <v/>
      </c>
      <c r="BG34" s="847" t="str">
        <f>IF($B34="","",INDEX('All CCC'!BG$7:BG$814,MATCH(WatchList!$B34,'All CCC'!$B$7:$B$814,0)))</f>
        <v/>
      </c>
    </row>
    <row r="35" spans="1:59" x14ac:dyDescent="0.2">
      <c r="A35" s="548" t="str">
        <f>IF($B35="","",INDEX('All CCC'!A$7:A$814,MATCH(WatchList!$B35,'All CCC'!$B$7:$B$814,0)))</f>
        <v/>
      </c>
      <c r="B35" s="31"/>
      <c r="C35" s="847" t="str">
        <f>IF($B35="","",INDEX('All CCC'!C$7:C$814,MATCH(WatchList!$B35,'All CCC'!$B$7:$B$814,0)))</f>
        <v/>
      </c>
      <c r="D35" s="847" t="str">
        <f>IF($B35="","",INDEX('All CCC'!D$7:D$814,MATCH(WatchList!$B35,'All CCC'!$B$7:$B$814,0)))</f>
        <v/>
      </c>
      <c r="E35" s="847" t="str">
        <f>IF($B35="","",INDEX('All CCC'!E$7:E$814,MATCH(WatchList!$B35,'All CCC'!$B$7:$B$814,0)))</f>
        <v/>
      </c>
      <c r="F35" s="847" t="str">
        <f>IF($B35="","",INDEX('All CCC'!F$7:F$814,MATCH(WatchList!$B35,'All CCC'!$B$7:$B$814,0)))</f>
        <v/>
      </c>
      <c r="G35" s="847" t="str">
        <f>IF($B35="","",INDEX('All CCC'!G$7:G$814,MATCH(WatchList!$B35,'All CCC'!$B$7:$B$814,0)))</f>
        <v/>
      </c>
      <c r="H35" s="847" t="str">
        <f>IF($B35="","",INDEX('All CCC'!H$7:H$814,MATCH(WatchList!$B35,'All CCC'!$B$7:$B$814,0)))</f>
        <v/>
      </c>
      <c r="I35" s="847" t="str">
        <f>IF($B35="","",INDEX('All CCC'!I$7:I$814,MATCH(WatchList!$B35,'All CCC'!$B$7:$B$814,0)))</f>
        <v/>
      </c>
      <c r="J35" s="847" t="str">
        <f>IF($B35="","",INDEX('All CCC'!J$7:J$814,MATCH(WatchList!$B35,'All CCC'!$B$7:$B$814,0)))</f>
        <v/>
      </c>
      <c r="K35" s="847" t="str">
        <f>IF($B35="","",INDEX('All CCC'!K$7:K$814,MATCH(WatchList!$B35,'All CCC'!$B$7:$B$814,0)))</f>
        <v/>
      </c>
      <c r="L35" s="847" t="str">
        <f>IF($B35="","",INDEX('All CCC'!L$7:L$814,MATCH(WatchList!$B35,'All CCC'!$B$7:$B$814,0)))</f>
        <v/>
      </c>
      <c r="M35" s="847" t="str">
        <f>IF($B35="","",INDEX('All CCC'!M$7:M$814,MATCH(WatchList!$B35,'All CCC'!$B$7:$B$814,0)))</f>
        <v/>
      </c>
      <c r="N35" s="847" t="str">
        <f>IF($B35="","",INDEX('All CCC'!N$7:N$814,MATCH(WatchList!$B35,'All CCC'!$B$7:$B$814,0)))</f>
        <v/>
      </c>
      <c r="O35" s="847" t="str">
        <f>IF($B35="","",INDEX('All CCC'!O$7:O$814,MATCH(WatchList!$B35,'All CCC'!$B$7:$B$814,0)))</f>
        <v/>
      </c>
      <c r="P35" s="848" t="str">
        <f>IF($B35="","",INDEX('All CCC'!P$7:P$814,MATCH(WatchList!$B35,'All CCC'!$B$7:$B$814,0)))</f>
        <v/>
      </c>
      <c r="Q35" s="848" t="str">
        <f>IF($B35="","",INDEX('All CCC'!Q$7:Q$814,MATCH(WatchList!$B35,'All CCC'!$B$7:$B$814,0)))</f>
        <v/>
      </c>
      <c r="R35" s="847" t="str">
        <f>IF($B35="","",INDEX('All CCC'!R$7:R$814,MATCH(WatchList!$B35,'All CCC'!$B$7:$B$814,0)))</f>
        <v/>
      </c>
      <c r="S35" s="847" t="str">
        <f>IF($B35="","",INDEX('All CCC'!S$7:S$814,MATCH(WatchList!$B35,'All CCC'!$B$7:$B$814,0)))</f>
        <v/>
      </c>
      <c r="T35" s="847" t="str">
        <f>IF($B35="","",INDEX('All CCC'!T$7:T$814,MATCH(WatchList!$B35,'All CCC'!$B$7:$B$814,0)))</f>
        <v/>
      </c>
      <c r="U35" s="847" t="str">
        <f>IF($B35="","",INDEX('All CCC'!U$7:U$814,MATCH(WatchList!$B35,'All CCC'!$B$7:$B$814,0)))</f>
        <v/>
      </c>
      <c r="V35" s="847" t="str">
        <f>IF($B35="","",INDEX('All CCC'!V$7:V$814,MATCH(WatchList!$B35,'All CCC'!$B$7:$B$814,0)))</f>
        <v/>
      </c>
      <c r="W35" s="847" t="str">
        <f>IF($B35="","",INDEX('All CCC'!W$7:W$814,MATCH(WatchList!$B35,'All CCC'!$B$7:$B$814,0)))</f>
        <v/>
      </c>
      <c r="X35" s="847" t="str">
        <f>IF($B35="","",INDEX('All CCC'!X$7:X$814,MATCH(WatchList!$B35,'All CCC'!$B$7:$B$814,0)))</f>
        <v/>
      </c>
      <c r="Y35" s="847" t="str">
        <f>IF($B35="","",INDEX('All CCC'!Y$7:Y$814,MATCH(WatchList!$B35,'All CCC'!$B$7:$B$814,0)))</f>
        <v/>
      </c>
      <c r="Z35" s="847" t="str">
        <f>IF($B35="","",INDEX('All CCC'!Z$7:Z$814,MATCH(WatchList!$B35,'All CCC'!$B$7:$B$814,0)))</f>
        <v/>
      </c>
      <c r="AA35" s="847" t="str">
        <f>IF($B35="","",INDEX('All CCC'!AA$7:AA$814,MATCH(WatchList!$B35,'All CCC'!$B$7:$B$814,0)))</f>
        <v/>
      </c>
      <c r="AB35" s="847" t="str">
        <f>IF($B35="","",INDEX('All CCC'!AB$7:AB$814,MATCH(WatchList!$B35,'All CCC'!$B$7:$B$814,0)))</f>
        <v/>
      </c>
      <c r="AC35" s="847" t="str">
        <f>IF($B35="","",INDEX('All CCC'!AC$7:AC$814,MATCH(WatchList!$B35,'All CCC'!$B$7:$B$814,0)))</f>
        <v/>
      </c>
      <c r="AD35" s="847" t="str">
        <f>IF($B35="","",INDEX('All CCC'!AD$7:AD$814,MATCH(WatchList!$B35,'All CCC'!$B$7:$B$814,0)))</f>
        <v/>
      </c>
      <c r="AE35" s="847" t="str">
        <f>IF($B35="","",INDEX('All CCC'!AE$7:AE$814,MATCH(WatchList!$B35,'All CCC'!$B$7:$B$814,0)))</f>
        <v/>
      </c>
      <c r="AF35" s="847" t="str">
        <f>IF($B35="","",INDEX('All CCC'!AF$7:AF$814,MATCH(WatchList!$B35,'All CCC'!$B$7:$B$814,0)))</f>
        <v/>
      </c>
      <c r="AG35" s="847" t="str">
        <f>IF($B35="","",INDEX('All CCC'!AG$7:AG$814,MATCH(WatchList!$B35,'All CCC'!$B$7:$B$814,0)))</f>
        <v/>
      </c>
      <c r="AH35" s="847" t="str">
        <f>IF($B35="","",INDEX('All CCC'!AH$7:AH$814,MATCH(WatchList!$B35,'All CCC'!$B$7:$B$814,0)))</f>
        <v/>
      </c>
      <c r="AI35" s="847" t="str">
        <f>IF($B35="","",INDEX('All CCC'!AI$7:AI$814,MATCH(WatchList!$B35,'All CCC'!$B$7:$B$814,0)))</f>
        <v/>
      </c>
      <c r="AJ35" s="847" t="str">
        <f>IF($B35="","",INDEX('All CCC'!AJ$7:AJ$814,MATCH(WatchList!$B35,'All CCC'!$B$7:$B$814,0)))</f>
        <v/>
      </c>
      <c r="AK35" s="847" t="str">
        <f>IF($B35="","",INDEX('All CCC'!AK$7:AK$814,MATCH(WatchList!$B35,'All CCC'!$B$7:$B$814,0)))</f>
        <v/>
      </c>
      <c r="AL35" s="847" t="str">
        <f>IF($B35="","",INDEX('All CCC'!AL$7:AL$814,MATCH(WatchList!$B35,'All CCC'!$B$7:$B$814,0)))</f>
        <v/>
      </c>
      <c r="AM35" s="847" t="str">
        <f>IF($B35="","",INDEX('All CCC'!AM$7:AM$814,MATCH(WatchList!$B35,'All CCC'!$B$7:$B$814,0)))</f>
        <v/>
      </c>
      <c r="AN35" s="847" t="str">
        <f>IF($B35="","",INDEX('All CCC'!AN$7:AN$814,MATCH(WatchList!$B35,'All CCC'!$B$7:$B$814,0)))</f>
        <v/>
      </c>
      <c r="AO35" s="847" t="str">
        <f>IF($B35="","",INDEX('All CCC'!AO$7:AO$814,MATCH(WatchList!$B35,'All CCC'!$B$7:$B$814,0)))</f>
        <v/>
      </c>
      <c r="AP35" s="847" t="str">
        <f>IF($B35="","",INDEX('All CCC'!AP$7:AP$814,MATCH(WatchList!$B35,'All CCC'!$B$7:$B$814,0)))</f>
        <v/>
      </c>
      <c r="AQ35" s="847" t="str">
        <f>IF($B35="","",INDEX('All CCC'!AQ$7:AQ$814,MATCH(WatchList!$B35,'All CCC'!$B$7:$B$814,0)))</f>
        <v/>
      </c>
      <c r="AR35" s="847" t="str">
        <f>IF($B35="","",INDEX('All CCC'!AR$7:AR$814,MATCH(WatchList!$B35,'All CCC'!$B$7:$B$814,0)))</f>
        <v/>
      </c>
      <c r="AS35" s="847" t="str">
        <f>IF($B35="","",INDEX('All CCC'!AS$7:AS$814,MATCH(WatchList!$B35,'All CCC'!$B$7:$B$814,0)))</f>
        <v/>
      </c>
      <c r="AT35" s="847" t="str">
        <f>IF($B35="","",INDEX('All CCC'!AT$7:AT$814,MATCH(WatchList!$B35,'All CCC'!$B$7:$B$814,0)))</f>
        <v/>
      </c>
      <c r="AU35" s="847" t="str">
        <f>IF($B35="","",INDEX('All CCC'!AU$7:AU$814,MATCH(WatchList!$B35,'All CCC'!$B$7:$B$814,0)))</f>
        <v/>
      </c>
      <c r="AV35" s="847" t="str">
        <f>IF($B35="","",INDEX('All CCC'!AV$7:AV$814,MATCH(WatchList!$B35,'All CCC'!$B$7:$B$814,0)))</f>
        <v/>
      </c>
      <c r="AW35" s="847" t="str">
        <f>IF($B35="","",INDEX('All CCC'!AW$7:AW$814,MATCH(WatchList!$B35,'All CCC'!$B$7:$B$814,0)))</f>
        <v/>
      </c>
      <c r="AX35" s="847" t="str">
        <f>IF($B35="","",INDEX('All CCC'!AX$7:AX$814,MATCH(WatchList!$B35,'All CCC'!$B$7:$B$814,0)))</f>
        <v/>
      </c>
      <c r="AY35" s="847" t="str">
        <f>IF($B35="","",INDEX('All CCC'!AY$7:AY$814,MATCH(WatchList!$B35,'All CCC'!$B$7:$B$814,0)))</f>
        <v/>
      </c>
      <c r="AZ35" s="847" t="str">
        <f>IF($B35="","",INDEX('All CCC'!AZ$7:AZ$814,MATCH(WatchList!$B35,'All CCC'!$B$7:$B$814,0)))</f>
        <v/>
      </c>
      <c r="BA35" s="847" t="str">
        <f>IF($B35="","",INDEX('All CCC'!BA$7:BA$814,MATCH(WatchList!$B35,'All CCC'!$B$7:$B$814,0)))</f>
        <v/>
      </c>
      <c r="BB35" s="847" t="str">
        <f>IF($B35="","",INDEX('All CCC'!BB$7:BB$814,MATCH(WatchList!$B35,'All CCC'!$B$7:$B$814,0)))</f>
        <v/>
      </c>
      <c r="BC35" s="847" t="str">
        <f>IF($B35="","",INDEX('All CCC'!BC$7:BC$814,MATCH(WatchList!$B35,'All CCC'!$B$7:$B$814,0)))</f>
        <v/>
      </c>
      <c r="BD35" s="847" t="str">
        <f>IF($B35="","",INDEX('All CCC'!BD$7:BD$814,MATCH(WatchList!$B35,'All CCC'!$B$7:$B$814,0)))</f>
        <v/>
      </c>
      <c r="BE35" s="847" t="str">
        <f>IF($B35="","",INDEX('All CCC'!BE$7:BE$814,MATCH(WatchList!$B35,'All CCC'!$B$7:$B$814,0)))</f>
        <v/>
      </c>
      <c r="BF35" s="847" t="str">
        <f>IF($B35="","",INDEX('All CCC'!BF$7:BF$814,MATCH(WatchList!$B35,'All CCC'!$B$7:$B$814,0)))</f>
        <v/>
      </c>
      <c r="BG35" s="847" t="str">
        <f>IF($B35="","",INDEX('All CCC'!BG$7:BG$814,MATCH(WatchList!$B35,'All CCC'!$B$7:$B$814,0)))</f>
        <v/>
      </c>
    </row>
    <row r="36" spans="1:59" x14ac:dyDescent="0.2">
      <c r="A36" s="548" t="str">
        <f>IF($B36="","",INDEX('All CCC'!A$7:A$814,MATCH(WatchList!$B36,'All CCC'!$B$7:$B$814,0)))</f>
        <v/>
      </c>
      <c r="B36" s="31"/>
      <c r="C36" s="847" t="str">
        <f>IF($B36="","",INDEX('All CCC'!C$7:C$814,MATCH(WatchList!$B36,'All CCC'!$B$7:$B$814,0)))</f>
        <v/>
      </c>
      <c r="D36" s="847" t="str">
        <f>IF($B36="","",INDEX('All CCC'!D$7:D$814,MATCH(WatchList!$B36,'All CCC'!$B$7:$B$814,0)))</f>
        <v/>
      </c>
      <c r="E36" s="847" t="str">
        <f>IF($B36="","",INDEX('All CCC'!E$7:E$814,MATCH(WatchList!$B36,'All CCC'!$B$7:$B$814,0)))</f>
        <v/>
      </c>
      <c r="F36" s="847" t="str">
        <f>IF($B36="","",INDEX('All CCC'!F$7:F$814,MATCH(WatchList!$B36,'All CCC'!$B$7:$B$814,0)))</f>
        <v/>
      </c>
      <c r="G36" s="847" t="str">
        <f>IF($B36="","",INDEX('All CCC'!G$7:G$814,MATCH(WatchList!$B36,'All CCC'!$B$7:$B$814,0)))</f>
        <v/>
      </c>
      <c r="H36" s="847" t="str">
        <f>IF($B36="","",INDEX('All CCC'!H$7:H$814,MATCH(WatchList!$B36,'All CCC'!$B$7:$B$814,0)))</f>
        <v/>
      </c>
      <c r="I36" s="847" t="str">
        <f>IF($B36="","",INDEX('All CCC'!I$7:I$814,MATCH(WatchList!$B36,'All CCC'!$B$7:$B$814,0)))</f>
        <v/>
      </c>
      <c r="J36" s="847" t="str">
        <f>IF($B36="","",INDEX('All CCC'!J$7:J$814,MATCH(WatchList!$B36,'All CCC'!$B$7:$B$814,0)))</f>
        <v/>
      </c>
      <c r="K36" s="847" t="str">
        <f>IF($B36="","",INDEX('All CCC'!K$7:K$814,MATCH(WatchList!$B36,'All CCC'!$B$7:$B$814,0)))</f>
        <v/>
      </c>
      <c r="L36" s="847" t="str">
        <f>IF($B36="","",INDEX('All CCC'!L$7:L$814,MATCH(WatchList!$B36,'All CCC'!$B$7:$B$814,0)))</f>
        <v/>
      </c>
      <c r="M36" s="847" t="str">
        <f>IF($B36="","",INDEX('All CCC'!M$7:M$814,MATCH(WatchList!$B36,'All CCC'!$B$7:$B$814,0)))</f>
        <v/>
      </c>
      <c r="N36" s="847" t="str">
        <f>IF($B36="","",INDEX('All CCC'!N$7:N$814,MATCH(WatchList!$B36,'All CCC'!$B$7:$B$814,0)))</f>
        <v/>
      </c>
      <c r="O36" s="847" t="str">
        <f>IF($B36="","",INDEX('All CCC'!O$7:O$814,MATCH(WatchList!$B36,'All CCC'!$B$7:$B$814,0)))</f>
        <v/>
      </c>
      <c r="P36" s="848" t="str">
        <f>IF($B36="","",INDEX('All CCC'!P$7:P$814,MATCH(WatchList!$B36,'All CCC'!$B$7:$B$814,0)))</f>
        <v/>
      </c>
      <c r="Q36" s="848" t="str">
        <f>IF($B36="","",INDEX('All CCC'!Q$7:Q$814,MATCH(WatchList!$B36,'All CCC'!$B$7:$B$814,0)))</f>
        <v/>
      </c>
      <c r="R36" s="847" t="str">
        <f>IF($B36="","",INDEX('All CCC'!R$7:R$814,MATCH(WatchList!$B36,'All CCC'!$B$7:$B$814,0)))</f>
        <v/>
      </c>
      <c r="S36" s="847" t="str">
        <f>IF($B36="","",INDEX('All CCC'!S$7:S$814,MATCH(WatchList!$B36,'All CCC'!$B$7:$B$814,0)))</f>
        <v/>
      </c>
      <c r="T36" s="847" t="str">
        <f>IF($B36="","",INDEX('All CCC'!T$7:T$814,MATCH(WatchList!$B36,'All CCC'!$B$7:$B$814,0)))</f>
        <v/>
      </c>
      <c r="U36" s="847" t="str">
        <f>IF($B36="","",INDEX('All CCC'!U$7:U$814,MATCH(WatchList!$B36,'All CCC'!$B$7:$B$814,0)))</f>
        <v/>
      </c>
      <c r="V36" s="847" t="str">
        <f>IF($B36="","",INDEX('All CCC'!V$7:V$814,MATCH(WatchList!$B36,'All CCC'!$B$7:$B$814,0)))</f>
        <v/>
      </c>
      <c r="W36" s="847" t="str">
        <f>IF($B36="","",INDEX('All CCC'!W$7:W$814,MATCH(WatchList!$B36,'All CCC'!$B$7:$B$814,0)))</f>
        <v/>
      </c>
      <c r="X36" s="847" t="str">
        <f>IF($B36="","",INDEX('All CCC'!X$7:X$814,MATCH(WatchList!$B36,'All CCC'!$B$7:$B$814,0)))</f>
        <v/>
      </c>
      <c r="Y36" s="847" t="str">
        <f>IF($B36="","",INDEX('All CCC'!Y$7:Y$814,MATCH(WatchList!$B36,'All CCC'!$B$7:$B$814,0)))</f>
        <v/>
      </c>
      <c r="Z36" s="847" t="str">
        <f>IF($B36="","",INDEX('All CCC'!Z$7:Z$814,MATCH(WatchList!$B36,'All CCC'!$B$7:$B$814,0)))</f>
        <v/>
      </c>
      <c r="AA36" s="847" t="str">
        <f>IF($B36="","",INDEX('All CCC'!AA$7:AA$814,MATCH(WatchList!$B36,'All CCC'!$B$7:$B$814,0)))</f>
        <v/>
      </c>
      <c r="AB36" s="847" t="str">
        <f>IF($B36="","",INDEX('All CCC'!AB$7:AB$814,MATCH(WatchList!$B36,'All CCC'!$B$7:$B$814,0)))</f>
        <v/>
      </c>
      <c r="AC36" s="847" t="str">
        <f>IF($B36="","",INDEX('All CCC'!AC$7:AC$814,MATCH(WatchList!$B36,'All CCC'!$B$7:$B$814,0)))</f>
        <v/>
      </c>
      <c r="AD36" s="847" t="str">
        <f>IF($B36="","",INDEX('All CCC'!AD$7:AD$814,MATCH(WatchList!$B36,'All CCC'!$B$7:$B$814,0)))</f>
        <v/>
      </c>
      <c r="AE36" s="847" t="str">
        <f>IF($B36="","",INDEX('All CCC'!AE$7:AE$814,MATCH(WatchList!$B36,'All CCC'!$B$7:$B$814,0)))</f>
        <v/>
      </c>
      <c r="AF36" s="847" t="str">
        <f>IF($B36="","",INDEX('All CCC'!AF$7:AF$814,MATCH(WatchList!$B36,'All CCC'!$B$7:$B$814,0)))</f>
        <v/>
      </c>
      <c r="AG36" s="847" t="str">
        <f>IF($B36="","",INDEX('All CCC'!AG$7:AG$814,MATCH(WatchList!$B36,'All CCC'!$B$7:$B$814,0)))</f>
        <v/>
      </c>
      <c r="AH36" s="847" t="str">
        <f>IF($B36="","",INDEX('All CCC'!AH$7:AH$814,MATCH(WatchList!$B36,'All CCC'!$B$7:$B$814,0)))</f>
        <v/>
      </c>
      <c r="AI36" s="847" t="str">
        <f>IF($B36="","",INDEX('All CCC'!AI$7:AI$814,MATCH(WatchList!$B36,'All CCC'!$B$7:$B$814,0)))</f>
        <v/>
      </c>
      <c r="AJ36" s="847" t="str">
        <f>IF($B36="","",INDEX('All CCC'!AJ$7:AJ$814,MATCH(WatchList!$B36,'All CCC'!$B$7:$B$814,0)))</f>
        <v/>
      </c>
      <c r="AK36" s="847" t="str">
        <f>IF($B36="","",INDEX('All CCC'!AK$7:AK$814,MATCH(WatchList!$B36,'All CCC'!$B$7:$B$814,0)))</f>
        <v/>
      </c>
      <c r="AL36" s="847" t="str">
        <f>IF($B36="","",INDEX('All CCC'!AL$7:AL$814,MATCH(WatchList!$B36,'All CCC'!$B$7:$B$814,0)))</f>
        <v/>
      </c>
      <c r="AM36" s="847" t="str">
        <f>IF($B36="","",INDEX('All CCC'!AM$7:AM$814,MATCH(WatchList!$B36,'All CCC'!$B$7:$B$814,0)))</f>
        <v/>
      </c>
      <c r="AN36" s="847" t="str">
        <f>IF($B36="","",INDEX('All CCC'!AN$7:AN$814,MATCH(WatchList!$B36,'All CCC'!$B$7:$B$814,0)))</f>
        <v/>
      </c>
      <c r="AO36" s="847" t="str">
        <f>IF($B36="","",INDEX('All CCC'!AO$7:AO$814,MATCH(WatchList!$B36,'All CCC'!$B$7:$B$814,0)))</f>
        <v/>
      </c>
      <c r="AP36" s="847" t="str">
        <f>IF($B36="","",INDEX('All CCC'!AP$7:AP$814,MATCH(WatchList!$B36,'All CCC'!$B$7:$B$814,0)))</f>
        <v/>
      </c>
      <c r="AQ36" s="847" t="str">
        <f>IF($B36="","",INDEX('All CCC'!AQ$7:AQ$814,MATCH(WatchList!$B36,'All CCC'!$B$7:$B$814,0)))</f>
        <v/>
      </c>
      <c r="AR36" s="847" t="str">
        <f>IF($B36="","",INDEX('All CCC'!AR$7:AR$814,MATCH(WatchList!$B36,'All CCC'!$B$7:$B$814,0)))</f>
        <v/>
      </c>
      <c r="AS36" s="847" t="str">
        <f>IF($B36="","",INDEX('All CCC'!AS$7:AS$814,MATCH(WatchList!$B36,'All CCC'!$B$7:$B$814,0)))</f>
        <v/>
      </c>
      <c r="AT36" s="847" t="str">
        <f>IF($B36="","",INDEX('All CCC'!AT$7:AT$814,MATCH(WatchList!$B36,'All CCC'!$B$7:$B$814,0)))</f>
        <v/>
      </c>
      <c r="AU36" s="847" t="str">
        <f>IF($B36="","",INDEX('All CCC'!AU$7:AU$814,MATCH(WatchList!$B36,'All CCC'!$B$7:$B$814,0)))</f>
        <v/>
      </c>
      <c r="AV36" s="847" t="str">
        <f>IF($B36="","",INDEX('All CCC'!AV$7:AV$814,MATCH(WatchList!$B36,'All CCC'!$B$7:$B$814,0)))</f>
        <v/>
      </c>
      <c r="AW36" s="847" t="str">
        <f>IF($B36="","",INDEX('All CCC'!AW$7:AW$814,MATCH(WatchList!$B36,'All CCC'!$B$7:$B$814,0)))</f>
        <v/>
      </c>
      <c r="AX36" s="847" t="str">
        <f>IF($B36="","",INDEX('All CCC'!AX$7:AX$814,MATCH(WatchList!$B36,'All CCC'!$B$7:$B$814,0)))</f>
        <v/>
      </c>
      <c r="AY36" s="847" t="str">
        <f>IF($B36="","",INDEX('All CCC'!AY$7:AY$814,MATCH(WatchList!$B36,'All CCC'!$B$7:$B$814,0)))</f>
        <v/>
      </c>
      <c r="AZ36" s="847" t="str">
        <f>IF($B36="","",INDEX('All CCC'!AZ$7:AZ$814,MATCH(WatchList!$B36,'All CCC'!$B$7:$B$814,0)))</f>
        <v/>
      </c>
      <c r="BA36" s="847" t="str">
        <f>IF($B36="","",INDEX('All CCC'!BA$7:BA$814,MATCH(WatchList!$B36,'All CCC'!$B$7:$B$814,0)))</f>
        <v/>
      </c>
      <c r="BB36" s="847" t="str">
        <f>IF($B36="","",INDEX('All CCC'!BB$7:BB$814,MATCH(WatchList!$B36,'All CCC'!$B$7:$B$814,0)))</f>
        <v/>
      </c>
      <c r="BC36" s="847" t="str">
        <f>IF($B36="","",INDEX('All CCC'!BC$7:BC$814,MATCH(WatchList!$B36,'All CCC'!$B$7:$B$814,0)))</f>
        <v/>
      </c>
      <c r="BD36" s="847" t="str">
        <f>IF($B36="","",INDEX('All CCC'!BD$7:BD$814,MATCH(WatchList!$B36,'All CCC'!$B$7:$B$814,0)))</f>
        <v/>
      </c>
      <c r="BE36" s="847" t="str">
        <f>IF($B36="","",INDEX('All CCC'!BE$7:BE$814,MATCH(WatchList!$B36,'All CCC'!$B$7:$B$814,0)))</f>
        <v/>
      </c>
      <c r="BF36" s="847" t="str">
        <f>IF($B36="","",INDEX('All CCC'!BF$7:BF$814,MATCH(WatchList!$B36,'All CCC'!$B$7:$B$814,0)))</f>
        <v/>
      </c>
      <c r="BG36" s="847" t="str">
        <f>IF($B36="","",INDEX('All CCC'!BG$7:BG$814,MATCH(WatchList!$B36,'All CCC'!$B$7:$B$814,0)))</f>
        <v/>
      </c>
    </row>
    <row r="37" spans="1:59" x14ac:dyDescent="0.2">
      <c r="A37" s="548" t="str">
        <f>IF($B37="","",INDEX('All CCC'!A$7:A$814,MATCH(WatchList!$B37,'All CCC'!$B$7:$B$814,0)))</f>
        <v/>
      </c>
      <c r="B37" s="31"/>
      <c r="C37" s="847" t="str">
        <f>IF($B37="","",INDEX('All CCC'!C$7:C$814,MATCH(WatchList!$B37,'All CCC'!$B$7:$B$814,0)))</f>
        <v/>
      </c>
      <c r="D37" s="847" t="str">
        <f>IF($B37="","",INDEX('All CCC'!D$7:D$814,MATCH(WatchList!$B37,'All CCC'!$B$7:$B$814,0)))</f>
        <v/>
      </c>
      <c r="E37" s="847" t="str">
        <f>IF($B37="","",INDEX('All CCC'!E$7:E$814,MATCH(WatchList!$B37,'All CCC'!$B$7:$B$814,0)))</f>
        <v/>
      </c>
      <c r="F37" s="847" t="str">
        <f>IF($B37="","",INDEX('All CCC'!F$7:F$814,MATCH(WatchList!$B37,'All CCC'!$B$7:$B$814,0)))</f>
        <v/>
      </c>
      <c r="G37" s="847" t="str">
        <f>IF($B37="","",INDEX('All CCC'!G$7:G$814,MATCH(WatchList!$B37,'All CCC'!$B$7:$B$814,0)))</f>
        <v/>
      </c>
      <c r="H37" s="847" t="str">
        <f>IF($B37="","",INDEX('All CCC'!H$7:H$814,MATCH(WatchList!$B37,'All CCC'!$B$7:$B$814,0)))</f>
        <v/>
      </c>
      <c r="I37" s="847" t="str">
        <f>IF($B37="","",INDEX('All CCC'!I$7:I$814,MATCH(WatchList!$B37,'All CCC'!$B$7:$B$814,0)))</f>
        <v/>
      </c>
      <c r="J37" s="847" t="str">
        <f>IF($B37="","",INDEX('All CCC'!J$7:J$814,MATCH(WatchList!$B37,'All CCC'!$B$7:$B$814,0)))</f>
        <v/>
      </c>
      <c r="K37" s="847" t="str">
        <f>IF($B37="","",INDEX('All CCC'!K$7:K$814,MATCH(WatchList!$B37,'All CCC'!$B$7:$B$814,0)))</f>
        <v/>
      </c>
      <c r="L37" s="847" t="str">
        <f>IF($B37="","",INDEX('All CCC'!L$7:L$814,MATCH(WatchList!$B37,'All CCC'!$B$7:$B$814,0)))</f>
        <v/>
      </c>
      <c r="M37" s="847" t="str">
        <f>IF($B37="","",INDEX('All CCC'!M$7:M$814,MATCH(WatchList!$B37,'All CCC'!$B$7:$B$814,0)))</f>
        <v/>
      </c>
      <c r="N37" s="847" t="str">
        <f>IF($B37="","",INDEX('All CCC'!N$7:N$814,MATCH(WatchList!$B37,'All CCC'!$B$7:$B$814,0)))</f>
        <v/>
      </c>
      <c r="O37" s="847" t="str">
        <f>IF($B37="","",INDEX('All CCC'!O$7:O$814,MATCH(WatchList!$B37,'All CCC'!$B$7:$B$814,0)))</f>
        <v/>
      </c>
      <c r="P37" s="848" t="str">
        <f>IF($B37="","",INDEX('All CCC'!P$7:P$814,MATCH(WatchList!$B37,'All CCC'!$B$7:$B$814,0)))</f>
        <v/>
      </c>
      <c r="Q37" s="848" t="str">
        <f>IF($B37="","",INDEX('All CCC'!Q$7:Q$814,MATCH(WatchList!$B37,'All CCC'!$B$7:$B$814,0)))</f>
        <v/>
      </c>
      <c r="R37" s="847" t="str">
        <f>IF($B37="","",INDEX('All CCC'!R$7:R$814,MATCH(WatchList!$B37,'All CCC'!$B$7:$B$814,0)))</f>
        <v/>
      </c>
      <c r="S37" s="847" t="str">
        <f>IF($B37="","",INDEX('All CCC'!S$7:S$814,MATCH(WatchList!$B37,'All CCC'!$B$7:$B$814,0)))</f>
        <v/>
      </c>
      <c r="T37" s="847" t="str">
        <f>IF($B37="","",INDEX('All CCC'!T$7:T$814,MATCH(WatchList!$B37,'All CCC'!$B$7:$B$814,0)))</f>
        <v/>
      </c>
      <c r="U37" s="847" t="str">
        <f>IF($B37="","",INDEX('All CCC'!U$7:U$814,MATCH(WatchList!$B37,'All CCC'!$B$7:$B$814,0)))</f>
        <v/>
      </c>
      <c r="V37" s="847" t="str">
        <f>IF($B37="","",INDEX('All CCC'!V$7:V$814,MATCH(WatchList!$B37,'All CCC'!$B$7:$B$814,0)))</f>
        <v/>
      </c>
      <c r="W37" s="847" t="str">
        <f>IF($B37="","",INDEX('All CCC'!W$7:W$814,MATCH(WatchList!$B37,'All CCC'!$B$7:$B$814,0)))</f>
        <v/>
      </c>
      <c r="X37" s="847" t="str">
        <f>IF($B37="","",INDEX('All CCC'!X$7:X$814,MATCH(WatchList!$B37,'All CCC'!$B$7:$B$814,0)))</f>
        <v/>
      </c>
      <c r="Y37" s="847" t="str">
        <f>IF($B37="","",INDEX('All CCC'!Y$7:Y$814,MATCH(WatchList!$B37,'All CCC'!$B$7:$B$814,0)))</f>
        <v/>
      </c>
      <c r="Z37" s="847" t="str">
        <f>IF($B37="","",INDEX('All CCC'!Z$7:Z$814,MATCH(WatchList!$B37,'All CCC'!$B$7:$B$814,0)))</f>
        <v/>
      </c>
      <c r="AA37" s="847" t="str">
        <f>IF($B37="","",INDEX('All CCC'!AA$7:AA$814,MATCH(WatchList!$B37,'All CCC'!$B$7:$B$814,0)))</f>
        <v/>
      </c>
      <c r="AB37" s="847" t="str">
        <f>IF($B37="","",INDEX('All CCC'!AB$7:AB$814,MATCH(WatchList!$B37,'All CCC'!$B$7:$B$814,0)))</f>
        <v/>
      </c>
      <c r="AC37" s="847" t="str">
        <f>IF($B37="","",INDEX('All CCC'!AC$7:AC$814,MATCH(WatchList!$B37,'All CCC'!$B$7:$B$814,0)))</f>
        <v/>
      </c>
      <c r="AD37" s="847" t="str">
        <f>IF($B37="","",INDEX('All CCC'!AD$7:AD$814,MATCH(WatchList!$B37,'All CCC'!$B$7:$B$814,0)))</f>
        <v/>
      </c>
      <c r="AE37" s="847" t="str">
        <f>IF($B37="","",INDEX('All CCC'!AE$7:AE$814,MATCH(WatchList!$B37,'All CCC'!$B$7:$B$814,0)))</f>
        <v/>
      </c>
      <c r="AF37" s="847" t="str">
        <f>IF($B37="","",INDEX('All CCC'!AF$7:AF$814,MATCH(WatchList!$B37,'All CCC'!$B$7:$B$814,0)))</f>
        <v/>
      </c>
      <c r="AG37" s="847" t="str">
        <f>IF($B37="","",INDEX('All CCC'!AG$7:AG$814,MATCH(WatchList!$B37,'All CCC'!$B$7:$B$814,0)))</f>
        <v/>
      </c>
      <c r="AH37" s="847" t="str">
        <f>IF($B37="","",INDEX('All CCC'!AH$7:AH$814,MATCH(WatchList!$B37,'All CCC'!$B$7:$B$814,0)))</f>
        <v/>
      </c>
      <c r="AI37" s="847" t="str">
        <f>IF($B37="","",INDEX('All CCC'!AI$7:AI$814,MATCH(WatchList!$B37,'All CCC'!$B$7:$B$814,0)))</f>
        <v/>
      </c>
      <c r="AJ37" s="847" t="str">
        <f>IF($B37="","",INDEX('All CCC'!AJ$7:AJ$814,MATCH(WatchList!$B37,'All CCC'!$B$7:$B$814,0)))</f>
        <v/>
      </c>
      <c r="AK37" s="847" t="str">
        <f>IF($B37="","",INDEX('All CCC'!AK$7:AK$814,MATCH(WatchList!$B37,'All CCC'!$B$7:$B$814,0)))</f>
        <v/>
      </c>
      <c r="AL37" s="847" t="str">
        <f>IF($B37="","",INDEX('All CCC'!AL$7:AL$814,MATCH(WatchList!$B37,'All CCC'!$B$7:$B$814,0)))</f>
        <v/>
      </c>
      <c r="AM37" s="847" t="str">
        <f>IF($B37="","",INDEX('All CCC'!AM$7:AM$814,MATCH(WatchList!$B37,'All CCC'!$B$7:$B$814,0)))</f>
        <v/>
      </c>
      <c r="AN37" s="847" t="str">
        <f>IF($B37="","",INDEX('All CCC'!AN$7:AN$814,MATCH(WatchList!$B37,'All CCC'!$B$7:$B$814,0)))</f>
        <v/>
      </c>
      <c r="AO37" s="847" t="str">
        <f>IF($B37="","",INDEX('All CCC'!AO$7:AO$814,MATCH(WatchList!$B37,'All CCC'!$B$7:$B$814,0)))</f>
        <v/>
      </c>
      <c r="AP37" s="847" t="str">
        <f>IF($B37="","",INDEX('All CCC'!AP$7:AP$814,MATCH(WatchList!$B37,'All CCC'!$B$7:$B$814,0)))</f>
        <v/>
      </c>
      <c r="AQ37" s="847" t="str">
        <f>IF($B37="","",INDEX('All CCC'!AQ$7:AQ$814,MATCH(WatchList!$B37,'All CCC'!$B$7:$B$814,0)))</f>
        <v/>
      </c>
      <c r="AR37" s="847" t="str">
        <f>IF($B37="","",INDEX('All CCC'!AR$7:AR$814,MATCH(WatchList!$B37,'All CCC'!$B$7:$B$814,0)))</f>
        <v/>
      </c>
      <c r="AS37" s="847" t="str">
        <f>IF($B37="","",INDEX('All CCC'!AS$7:AS$814,MATCH(WatchList!$B37,'All CCC'!$B$7:$B$814,0)))</f>
        <v/>
      </c>
      <c r="AT37" s="847" t="str">
        <f>IF($B37="","",INDEX('All CCC'!AT$7:AT$814,MATCH(WatchList!$B37,'All CCC'!$B$7:$B$814,0)))</f>
        <v/>
      </c>
      <c r="AU37" s="847" t="str">
        <f>IF($B37="","",INDEX('All CCC'!AU$7:AU$814,MATCH(WatchList!$B37,'All CCC'!$B$7:$B$814,0)))</f>
        <v/>
      </c>
      <c r="AV37" s="847" t="str">
        <f>IF($B37="","",INDEX('All CCC'!AV$7:AV$814,MATCH(WatchList!$B37,'All CCC'!$B$7:$B$814,0)))</f>
        <v/>
      </c>
      <c r="AW37" s="847" t="str">
        <f>IF($B37="","",INDEX('All CCC'!AW$7:AW$814,MATCH(WatchList!$B37,'All CCC'!$B$7:$B$814,0)))</f>
        <v/>
      </c>
      <c r="AX37" s="847" t="str">
        <f>IF($B37="","",INDEX('All CCC'!AX$7:AX$814,MATCH(WatchList!$B37,'All CCC'!$B$7:$B$814,0)))</f>
        <v/>
      </c>
      <c r="AY37" s="847" t="str">
        <f>IF($B37="","",INDEX('All CCC'!AY$7:AY$814,MATCH(WatchList!$B37,'All CCC'!$B$7:$B$814,0)))</f>
        <v/>
      </c>
      <c r="AZ37" s="847" t="str">
        <f>IF($B37="","",INDEX('All CCC'!AZ$7:AZ$814,MATCH(WatchList!$B37,'All CCC'!$B$7:$B$814,0)))</f>
        <v/>
      </c>
      <c r="BA37" s="847" t="str">
        <f>IF($B37="","",INDEX('All CCC'!BA$7:BA$814,MATCH(WatchList!$B37,'All CCC'!$B$7:$B$814,0)))</f>
        <v/>
      </c>
      <c r="BB37" s="847" t="str">
        <f>IF($B37="","",INDEX('All CCC'!BB$7:BB$814,MATCH(WatchList!$B37,'All CCC'!$B$7:$B$814,0)))</f>
        <v/>
      </c>
      <c r="BC37" s="847" t="str">
        <f>IF($B37="","",INDEX('All CCC'!BC$7:BC$814,MATCH(WatchList!$B37,'All CCC'!$B$7:$B$814,0)))</f>
        <v/>
      </c>
      <c r="BD37" s="847" t="str">
        <f>IF($B37="","",INDEX('All CCC'!BD$7:BD$814,MATCH(WatchList!$B37,'All CCC'!$B$7:$B$814,0)))</f>
        <v/>
      </c>
      <c r="BE37" s="847" t="str">
        <f>IF($B37="","",INDEX('All CCC'!BE$7:BE$814,MATCH(WatchList!$B37,'All CCC'!$B$7:$B$814,0)))</f>
        <v/>
      </c>
      <c r="BF37" s="847" t="str">
        <f>IF($B37="","",INDEX('All CCC'!BF$7:BF$814,MATCH(WatchList!$B37,'All CCC'!$B$7:$B$814,0)))</f>
        <v/>
      </c>
      <c r="BG37" s="847" t="str">
        <f>IF($B37="","",INDEX('All CCC'!BG$7:BG$814,MATCH(WatchList!$B37,'All CCC'!$B$7:$B$814,0)))</f>
        <v/>
      </c>
    </row>
    <row r="38" spans="1:59" x14ac:dyDescent="0.2">
      <c r="A38" s="548" t="str">
        <f>IF($B38="","",INDEX('All CCC'!A$7:A$814,MATCH(WatchList!$B38,'All CCC'!$B$7:$B$814,0)))</f>
        <v/>
      </c>
      <c r="B38" s="31"/>
      <c r="C38" s="847" t="str">
        <f>IF($B38="","",INDEX('All CCC'!C$7:C$814,MATCH(WatchList!$B38,'All CCC'!$B$7:$B$814,0)))</f>
        <v/>
      </c>
      <c r="D38" s="847" t="str">
        <f>IF($B38="","",INDEX('All CCC'!D$7:D$814,MATCH(WatchList!$B38,'All CCC'!$B$7:$B$814,0)))</f>
        <v/>
      </c>
      <c r="E38" s="847" t="str">
        <f>IF($B38="","",INDEX('All CCC'!E$7:E$814,MATCH(WatchList!$B38,'All CCC'!$B$7:$B$814,0)))</f>
        <v/>
      </c>
      <c r="F38" s="847" t="str">
        <f>IF($B38="","",INDEX('All CCC'!F$7:F$814,MATCH(WatchList!$B38,'All CCC'!$B$7:$B$814,0)))</f>
        <v/>
      </c>
      <c r="G38" s="847" t="str">
        <f>IF($B38="","",INDEX('All CCC'!G$7:G$814,MATCH(WatchList!$B38,'All CCC'!$B$7:$B$814,0)))</f>
        <v/>
      </c>
      <c r="H38" s="847" t="str">
        <f>IF($B38="","",INDEX('All CCC'!H$7:H$814,MATCH(WatchList!$B38,'All CCC'!$B$7:$B$814,0)))</f>
        <v/>
      </c>
      <c r="I38" s="847" t="str">
        <f>IF($B38="","",INDEX('All CCC'!I$7:I$814,MATCH(WatchList!$B38,'All CCC'!$B$7:$B$814,0)))</f>
        <v/>
      </c>
      <c r="J38" s="847" t="str">
        <f>IF($B38="","",INDEX('All CCC'!J$7:J$814,MATCH(WatchList!$B38,'All CCC'!$B$7:$B$814,0)))</f>
        <v/>
      </c>
      <c r="K38" s="847" t="str">
        <f>IF($B38="","",INDEX('All CCC'!K$7:K$814,MATCH(WatchList!$B38,'All CCC'!$B$7:$B$814,0)))</f>
        <v/>
      </c>
      <c r="L38" s="847" t="str">
        <f>IF($B38="","",INDEX('All CCC'!L$7:L$814,MATCH(WatchList!$B38,'All CCC'!$B$7:$B$814,0)))</f>
        <v/>
      </c>
      <c r="M38" s="847" t="str">
        <f>IF($B38="","",INDEX('All CCC'!M$7:M$814,MATCH(WatchList!$B38,'All CCC'!$B$7:$B$814,0)))</f>
        <v/>
      </c>
      <c r="N38" s="847" t="str">
        <f>IF($B38="","",INDEX('All CCC'!N$7:N$814,MATCH(WatchList!$B38,'All CCC'!$B$7:$B$814,0)))</f>
        <v/>
      </c>
      <c r="O38" s="847" t="str">
        <f>IF($B38="","",INDEX('All CCC'!O$7:O$814,MATCH(WatchList!$B38,'All CCC'!$B$7:$B$814,0)))</f>
        <v/>
      </c>
      <c r="P38" s="848" t="str">
        <f>IF($B38="","",INDEX('All CCC'!P$7:P$814,MATCH(WatchList!$B38,'All CCC'!$B$7:$B$814,0)))</f>
        <v/>
      </c>
      <c r="Q38" s="848" t="str">
        <f>IF($B38="","",INDEX('All CCC'!Q$7:Q$814,MATCH(WatchList!$B38,'All CCC'!$B$7:$B$814,0)))</f>
        <v/>
      </c>
      <c r="R38" s="847" t="str">
        <f>IF($B38="","",INDEX('All CCC'!R$7:R$814,MATCH(WatchList!$B38,'All CCC'!$B$7:$B$814,0)))</f>
        <v/>
      </c>
      <c r="S38" s="847" t="str">
        <f>IF($B38="","",INDEX('All CCC'!S$7:S$814,MATCH(WatchList!$B38,'All CCC'!$B$7:$B$814,0)))</f>
        <v/>
      </c>
      <c r="T38" s="847" t="str">
        <f>IF($B38="","",INDEX('All CCC'!T$7:T$814,MATCH(WatchList!$B38,'All CCC'!$B$7:$B$814,0)))</f>
        <v/>
      </c>
      <c r="U38" s="847" t="str">
        <f>IF($B38="","",INDEX('All CCC'!U$7:U$814,MATCH(WatchList!$B38,'All CCC'!$B$7:$B$814,0)))</f>
        <v/>
      </c>
      <c r="V38" s="847" t="str">
        <f>IF($B38="","",INDEX('All CCC'!V$7:V$814,MATCH(WatchList!$B38,'All CCC'!$B$7:$B$814,0)))</f>
        <v/>
      </c>
      <c r="W38" s="847" t="str">
        <f>IF($B38="","",INDEX('All CCC'!W$7:W$814,MATCH(WatchList!$B38,'All CCC'!$B$7:$B$814,0)))</f>
        <v/>
      </c>
      <c r="X38" s="847" t="str">
        <f>IF($B38="","",INDEX('All CCC'!X$7:X$814,MATCH(WatchList!$B38,'All CCC'!$B$7:$B$814,0)))</f>
        <v/>
      </c>
      <c r="Y38" s="847" t="str">
        <f>IF($B38="","",INDEX('All CCC'!Y$7:Y$814,MATCH(WatchList!$B38,'All CCC'!$B$7:$B$814,0)))</f>
        <v/>
      </c>
      <c r="Z38" s="847" t="str">
        <f>IF($B38="","",INDEX('All CCC'!Z$7:Z$814,MATCH(WatchList!$B38,'All CCC'!$B$7:$B$814,0)))</f>
        <v/>
      </c>
      <c r="AA38" s="847" t="str">
        <f>IF($B38="","",INDEX('All CCC'!AA$7:AA$814,MATCH(WatchList!$B38,'All CCC'!$B$7:$B$814,0)))</f>
        <v/>
      </c>
      <c r="AB38" s="847" t="str">
        <f>IF($B38="","",INDEX('All CCC'!AB$7:AB$814,MATCH(WatchList!$B38,'All CCC'!$B$7:$B$814,0)))</f>
        <v/>
      </c>
      <c r="AC38" s="847" t="str">
        <f>IF($B38="","",INDEX('All CCC'!AC$7:AC$814,MATCH(WatchList!$B38,'All CCC'!$B$7:$B$814,0)))</f>
        <v/>
      </c>
      <c r="AD38" s="847" t="str">
        <f>IF($B38="","",INDEX('All CCC'!AD$7:AD$814,MATCH(WatchList!$B38,'All CCC'!$B$7:$B$814,0)))</f>
        <v/>
      </c>
      <c r="AE38" s="847" t="str">
        <f>IF($B38="","",INDEX('All CCC'!AE$7:AE$814,MATCH(WatchList!$B38,'All CCC'!$B$7:$B$814,0)))</f>
        <v/>
      </c>
      <c r="AF38" s="847" t="str">
        <f>IF($B38="","",INDEX('All CCC'!AF$7:AF$814,MATCH(WatchList!$B38,'All CCC'!$B$7:$B$814,0)))</f>
        <v/>
      </c>
      <c r="AG38" s="847" t="str">
        <f>IF($B38="","",INDEX('All CCC'!AG$7:AG$814,MATCH(WatchList!$B38,'All CCC'!$B$7:$B$814,0)))</f>
        <v/>
      </c>
      <c r="AH38" s="847" t="str">
        <f>IF($B38="","",INDEX('All CCC'!AH$7:AH$814,MATCH(WatchList!$B38,'All CCC'!$B$7:$B$814,0)))</f>
        <v/>
      </c>
      <c r="AI38" s="847" t="str">
        <f>IF($B38="","",INDEX('All CCC'!AI$7:AI$814,MATCH(WatchList!$B38,'All CCC'!$B$7:$B$814,0)))</f>
        <v/>
      </c>
      <c r="AJ38" s="847" t="str">
        <f>IF($B38="","",INDEX('All CCC'!AJ$7:AJ$814,MATCH(WatchList!$B38,'All CCC'!$B$7:$B$814,0)))</f>
        <v/>
      </c>
      <c r="AK38" s="847" t="str">
        <f>IF($B38="","",INDEX('All CCC'!AK$7:AK$814,MATCH(WatchList!$B38,'All CCC'!$B$7:$B$814,0)))</f>
        <v/>
      </c>
      <c r="AL38" s="847" t="str">
        <f>IF($B38="","",INDEX('All CCC'!AL$7:AL$814,MATCH(WatchList!$B38,'All CCC'!$B$7:$B$814,0)))</f>
        <v/>
      </c>
      <c r="AM38" s="847" t="str">
        <f>IF($B38="","",INDEX('All CCC'!AM$7:AM$814,MATCH(WatchList!$B38,'All CCC'!$B$7:$B$814,0)))</f>
        <v/>
      </c>
      <c r="AN38" s="847" t="str">
        <f>IF($B38="","",INDEX('All CCC'!AN$7:AN$814,MATCH(WatchList!$B38,'All CCC'!$B$7:$B$814,0)))</f>
        <v/>
      </c>
      <c r="AO38" s="847" t="str">
        <f>IF($B38="","",INDEX('All CCC'!AO$7:AO$814,MATCH(WatchList!$B38,'All CCC'!$B$7:$B$814,0)))</f>
        <v/>
      </c>
      <c r="AP38" s="847" t="str">
        <f>IF($B38="","",INDEX('All CCC'!AP$7:AP$814,MATCH(WatchList!$B38,'All CCC'!$B$7:$B$814,0)))</f>
        <v/>
      </c>
      <c r="AQ38" s="847" t="str">
        <f>IF($B38="","",INDEX('All CCC'!AQ$7:AQ$814,MATCH(WatchList!$B38,'All CCC'!$B$7:$B$814,0)))</f>
        <v/>
      </c>
      <c r="AR38" s="847" t="str">
        <f>IF($B38="","",INDEX('All CCC'!AR$7:AR$814,MATCH(WatchList!$B38,'All CCC'!$B$7:$B$814,0)))</f>
        <v/>
      </c>
      <c r="AS38" s="847" t="str">
        <f>IF($B38="","",INDEX('All CCC'!AS$7:AS$814,MATCH(WatchList!$B38,'All CCC'!$B$7:$B$814,0)))</f>
        <v/>
      </c>
      <c r="AT38" s="847" t="str">
        <f>IF($B38="","",INDEX('All CCC'!AT$7:AT$814,MATCH(WatchList!$B38,'All CCC'!$B$7:$B$814,0)))</f>
        <v/>
      </c>
      <c r="AU38" s="847" t="str">
        <f>IF($B38="","",INDEX('All CCC'!AU$7:AU$814,MATCH(WatchList!$B38,'All CCC'!$B$7:$B$814,0)))</f>
        <v/>
      </c>
      <c r="AV38" s="847" t="str">
        <f>IF($B38="","",INDEX('All CCC'!AV$7:AV$814,MATCH(WatchList!$B38,'All CCC'!$B$7:$B$814,0)))</f>
        <v/>
      </c>
      <c r="AW38" s="847" t="str">
        <f>IF($B38="","",INDEX('All CCC'!AW$7:AW$814,MATCH(WatchList!$B38,'All CCC'!$B$7:$B$814,0)))</f>
        <v/>
      </c>
      <c r="AX38" s="847" t="str">
        <f>IF($B38="","",INDEX('All CCC'!AX$7:AX$814,MATCH(WatchList!$B38,'All CCC'!$B$7:$B$814,0)))</f>
        <v/>
      </c>
      <c r="AY38" s="847" t="str">
        <f>IF($B38="","",INDEX('All CCC'!AY$7:AY$814,MATCH(WatchList!$B38,'All CCC'!$B$7:$B$814,0)))</f>
        <v/>
      </c>
      <c r="AZ38" s="847" t="str">
        <f>IF($B38="","",INDEX('All CCC'!AZ$7:AZ$814,MATCH(WatchList!$B38,'All CCC'!$B$7:$B$814,0)))</f>
        <v/>
      </c>
      <c r="BA38" s="847" t="str">
        <f>IF($B38="","",INDEX('All CCC'!BA$7:BA$814,MATCH(WatchList!$B38,'All CCC'!$B$7:$B$814,0)))</f>
        <v/>
      </c>
      <c r="BB38" s="847" t="str">
        <f>IF($B38="","",INDEX('All CCC'!BB$7:BB$814,MATCH(WatchList!$B38,'All CCC'!$B$7:$B$814,0)))</f>
        <v/>
      </c>
      <c r="BC38" s="847" t="str">
        <f>IF($B38="","",INDEX('All CCC'!BC$7:BC$814,MATCH(WatchList!$B38,'All CCC'!$B$7:$B$814,0)))</f>
        <v/>
      </c>
      <c r="BD38" s="847" t="str">
        <f>IF($B38="","",INDEX('All CCC'!BD$7:BD$814,MATCH(WatchList!$B38,'All CCC'!$B$7:$B$814,0)))</f>
        <v/>
      </c>
      <c r="BE38" s="847" t="str">
        <f>IF($B38="","",INDEX('All CCC'!BE$7:BE$814,MATCH(WatchList!$B38,'All CCC'!$B$7:$B$814,0)))</f>
        <v/>
      </c>
      <c r="BF38" s="847" t="str">
        <f>IF($B38="","",INDEX('All CCC'!BF$7:BF$814,MATCH(WatchList!$B38,'All CCC'!$B$7:$B$814,0)))</f>
        <v/>
      </c>
      <c r="BG38" s="847" t="str">
        <f>IF($B38="","",INDEX('All CCC'!BG$7:BG$814,MATCH(WatchList!$B38,'All CCC'!$B$7:$B$814,0)))</f>
        <v/>
      </c>
    </row>
    <row r="39" spans="1:59" x14ac:dyDescent="0.2">
      <c r="A39" s="548" t="str">
        <f>IF($B39="","",INDEX('All CCC'!A$7:A$814,MATCH(WatchList!$B39,'All CCC'!$B$7:$B$814,0)))</f>
        <v/>
      </c>
      <c r="B39" s="31"/>
      <c r="C39" s="847" t="str">
        <f>IF($B39="","",INDEX('All CCC'!C$7:C$814,MATCH(WatchList!$B39,'All CCC'!$B$7:$B$814,0)))</f>
        <v/>
      </c>
      <c r="D39" s="847" t="str">
        <f>IF($B39="","",INDEX('All CCC'!D$7:D$814,MATCH(WatchList!$B39,'All CCC'!$B$7:$B$814,0)))</f>
        <v/>
      </c>
      <c r="E39" s="847" t="str">
        <f>IF($B39="","",INDEX('All CCC'!E$7:E$814,MATCH(WatchList!$B39,'All CCC'!$B$7:$B$814,0)))</f>
        <v/>
      </c>
      <c r="F39" s="847" t="str">
        <f>IF($B39="","",INDEX('All CCC'!F$7:F$814,MATCH(WatchList!$B39,'All CCC'!$B$7:$B$814,0)))</f>
        <v/>
      </c>
      <c r="G39" s="847" t="str">
        <f>IF($B39="","",INDEX('All CCC'!G$7:G$814,MATCH(WatchList!$B39,'All CCC'!$B$7:$B$814,0)))</f>
        <v/>
      </c>
      <c r="H39" s="847" t="str">
        <f>IF($B39="","",INDEX('All CCC'!H$7:H$814,MATCH(WatchList!$B39,'All CCC'!$B$7:$B$814,0)))</f>
        <v/>
      </c>
      <c r="I39" s="847" t="str">
        <f>IF($B39="","",INDEX('All CCC'!I$7:I$814,MATCH(WatchList!$B39,'All CCC'!$B$7:$B$814,0)))</f>
        <v/>
      </c>
      <c r="J39" s="847" t="str">
        <f>IF($B39="","",INDEX('All CCC'!J$7:J$814,MATCH(WatchList!$B39,'All CCC'!$B$7:$B$814,0)))</f>
        <v/>
      </c>
      <c r="K39" s="847" t="str">
        <f>IF($B39="","",INDEX('All CCC'!K$7:K$814,MATCH(WatchList!$B39,'All CCC'!$B$7:$B$814,0)))</f>
        <v/>
      </c>
      <c r="L39" s="847" t="str">
        <f>IF($B39="","",INDEX('All CCC'!L$7:L$814,MATCH(WatchList!$B39,'All CCC'!$B$7:$B$814,0)))</f>
        <v/>
      </c>
      <c r="M39" s="847" t="str">
        <f>IF($B39="","",INDEX('All CCC'!M$7:M$814,MATCH(WatchList!$B39,'All CCC'!$B$7:$B$814,0)))</f>
        <v/>
      </c>
      <c r="N39" s="847" t="str">
        <f>IF($B39="","",INDEX('All CCC'!N$7:N$814,MATCH(WatchList!$B39,'All CCC'!$B$7:$B$814,0)))</f>
        <v/>
      </c>
      <c r="O39" s="847" t="str">
        <f>IF($B39="","",INDEX('All CCC'!O$7:O$814,MATCH(WatchList!$B39,'All CCC'!$B$7:$B$814,0)))</f>
        <v/>
      </c>
      <c r="P39" s="848" t="str">
        <f>IF($B39="","",INDEX('All CCC'!P$7:P$814,MATCH(WatchList!$B39,'All CCC'!$B$7:$B$814,0)))</f>
        <v/>
      </c>
      <c r="Q39" s="848" t="str">
        <f>IF($B39="","",INDEX('All CCC'!Q$7:Q$814,MATCH(WatchList!$B39,'All CCC'!$B$7:$B$814,0)))</f>
        <v/>
      </c>
      <c r="R39" s="847" t="str">
        <f>IF($B39="","",INDEX('All CCC'!R$7:R$814,MATCH(WatchList!$B39,'All CCC'!$B$7:$B$814,0)))</f>
        <v/>
      </c>
      <c r="S39" s="847" t="str">
        <f>IF($B39="","",INDEX('All CCC'!S$7:S$814,MATCH(WatchList!$B39,'All CCC'!$B$7:$B$814,0)))</f>
        <v/>
      </c>
      <c r="T39" s="847" t="str">
        <f>IF($B39="","",INDEX('All CCC'!T$7:T$814,MATCH(WatchList!$B39,'All CCC'!$B$7:$B$814,0)))</f>
        <v/>
      </c>
      <c r="U39" s="847" t="str">
        <f>IF($B39="","",INDEX('All CCC'!U$7:U$814,MATCH(WatchList!$B39,'All CCC'!$B$7:$B$814,0)))</f>
        <v/>
      </c>
      <c r="V39" s="847" t="str">
        <f>IF($B39="","",INDEX('All CCC'!V$7:V$814,MATCH(WatchList!$B39,'All CCC'!$B$7:$B$814,0)))</f>
        <v/>
      </c>
      <c r="W39" s="847" t="str">
        <f>IF($B39="","",INDEX('All CCC'!W$7:W$814,MATCH(WatchList!$B39,'All CCC'!$B$7:$B$814,0)))</f>
        <v/>
      </c>
      <c r="X39" s="847" t="str">
        <f>IF($B39="","",INDEX('All CCC'!X$7:X$814,MATCH(WatchList!$B39,'All CCC'!$B$7:$B$814,0)))</f>
        <v/>
      </c>
      <c r="Y39" s="847" t="str">
        <f>IF($B39="","",INDEX('All CCC'!Y$7:Y$814,MATCH(WatchList!$B39,'All CCC'!$B$7:$B$814,0)))</f>
        <v/>
      </c>
      <c r="Z39" s="847" t="str">
        <f>IF($B39="","",INDEX('All CCC'!Z$7:Z$814,MATCH(WatchList!$B39,'All CCC'!$B$7:$B$814,0)))</f>
        <v/>
      </c>
      <c r="AA39" s="847" t="str">
        <f>IF($B39="","",INDEX('All CCC'!AA$7:AA$814,MATCH(WatchList!$B39,'All CCC'!$B$7:$B$814,0)))</f>
        <v/>
      </c>
      <c r="AB39" s="847" t="str">
        <f>IF($B39="","",INDEX('All CCC'!AB$7:AB$814,MATCH(WatchList!$B39,'All CCC'!$B$7:$B$814,0)))</f>
        <v/>
      </c>
      <c r="AC39" s="847" t="str">
        <f>IF($B39="","",INDEX('All CCC'!AC$7:AC$814,MATCH(WatchList!$B39,'All CCC'!$B$7:$B$814,0)))</f>
        <v/>
      </c>
      <c r="AD39" s="847" t="str">
        <f>IF($B39="","",INDEX('All CCC'!AD$7:AD$814,MATCH(WatchList!$B39,'All CCC'!$B$7:$B$814,0)))</f>
        <v/>
      </c>
      <c r="AE39" s="847" t="str">
        <f>IF($B39="","",INDEX('All CCC'!AE$7:AE$814,MATCH(WatchList!$B39,'All CCC'!$B$7:$B$814,0)))</f>
        <v/>
      </c>
      <c r="AF39" s="847" t="str">
        <f>IF($B39="","",INDEX('All CCC'!AF$7:AF$814,MATCH(WatchList!$B39,'All CCC'!$B$7:$B$814,0)))</f>
        <v/>
      </c>
      <c r="AG39" s="847" t="str">
        <f>IF($B39="","",INDEX('All CCC'!AG$7:AG$814,MATCH(WatchList!$B39,'All CCC'!$B$7:$B$814,0)))</f>
        <v/>
      </c>
      <c r="AH39" s="847" t="str">
        <f>IF($B39="","",INDEX('All CCC'!AH$7:AH$814,MATCH(WatchList!$B39,'All CCC'!$B$7:$B$814,0)))</f>
        <v/>
      </c>
      <c r="AI39" s="847" t="str">
        <f>IF($B39="","",INDEX('All CCC'!AI$7:AI$814,MATCH(WatchList!$B39,'All CCC'!$B$7:$B$814,0)))</f>
        <v/>
      </c>
      <c r="AJ39" s="847" t="str">
        <f>IF($B39="","",INDEX('All CCC'!AJ$7:AJ$814,MATCH(WatchList!$B39,'All CCC'!$B$7:$B$814,0)))</f>
        <v/>
      </c>
      <c r="AK39" s="847" t="str">
        <f>IF($B39="","",INDEX('All CCC'!AK$7:AK$814,MATCH(WatchList!$B39,'All CCC'!$B$7:$B$814,0)))</f>
        <v/>
      </c>
      <c r="AL39" s="847" t="str">
        <f>IF($B39="","",INDEX('All CCC'!AL$7:AL$814,MATCH(WatchList!$B39,'All CCC'!$B$7:$B$814,0)))</f>
        <v/>
      </c>
      <c r="AM39" s="847" t="str">
        <f>IF($B39="","",INDEX('All CCC'!AM$7:AM$814,MATCH(WatchList!$B39,'All CCC'!$B$7:$B$814,0)))</f>
        <v/>
      </c>
      <c r="AN39" s="847" t="str">
        <f>IF($B39="","",INDEX('All CCC'!AN$7:AN$814,MATCH(WatchList!$B39,'All CCC'!$B$7:$B$814,0)))</f>
        <v/>
      </c>
      <c r="AO39" s="847" t="str">
        <f>IF($B39="","",INDEX('All CCC'!AO$7:AO$814,MATCH(WatchList!$B39,'All CCC'!$B$7:$B$814,0)))</f>
        <v/>
      </c>
      <c r="AP39" s="847" t="str">
        <f>IF($B39="","",INDEX('All CCC'!AP$7:AP$814,MATCH(WatchList!$B39,'All CCC'!$B$7:$B$814,0)))</f>
        <v/>
      </c>
      <c r="AQ39" s="847" t="str">
        <f>IF($B39="","",INDEX('All CCC'!AQ$7:AQ$814,MATCH(WatchList!$B39,'All CCC'!$B$7:$B$814,0)))</f>
        <v/>
      </c>
      <c r="AR39" s="847" t="str">
        <f>IF($B39="","",INDEX('All CCC'!AR$7:AR$814,MATCH(WatchList!$B39,'All CCC'!$B$7:$B$814,0)))</f>
        <v/>
      </c>
      <c r="AS39" s="847" t="str">
        <f>IF($B39="","",INDEX('All CCC'!AS$7:AS$814,MATCH(WatchList!$B39,'All CCC'!$B$7:$B$814,0)))</f>
        <v/>
      </c>
      <c r="AT39" s="847" t="str">
        <f>IF($B39="","",INDEX('All CCC'!AT$7:AT$814,MATCH(WatchList!$B39,'All CCC'!$B$7:$B$814,0)))</f>
        <v/>
      </c>
      <c r="AU39" s="847" t="str">
        <f>IF($B39="","",INDEX('All CCC'!AU$7:AU$814,MATCH(WatchList!$B39,'All CCC'!$B$7:$B$814,0)))</f>
        <v/>
      </c>
      <c r="AV39" s="847" t="str">
        <f>IF($B39="","",INDEX('All CCC'!AV$7:AV$814,MATCH(WatchList!$B39,'All CCC'!$B$7:$B$814,0)))</f>
        <v/>
      </c>
      <c r="AW39" s="847" t="str">
        <f>IF($B39="","",INDEX('All CCC'!AW$7:AW$814,MATCH(WatchList!$B39,'All CCC'!$B$7:$B$814,0)))</f>
        <v/>
      </c>
      <c r="AX39" s="847" t="str">
        <f>IF($B39="","",INDEX('All CCC'!AX$7:AX$814,MATCH(WatchList!$B39,'All CCC'!$B$7:$B$814,0)))</f>
        <v/>
      </c>
      <c r="AY39" s="847" t="str">
        <f>IF($B39="","",INDEX('All CCC'!AY$7:AY$814,MATCH(WatchList!$B39,'All CCC'!$B$7:$B$814,0)))</f>
        <v/>
      </c>
      <c r="AZ39" s="847" t="str">
        <f>IF($B39="","",INDEX('All CCC'!AZ$7:AZ$814,MATCH(WatchList!$B39,'All CCC'!$B$7:$B$814,0)))</f>
        <v/>
      </c>
      <c r="BA39" s="847" t="str">
        <f>IF($B39="","",INDEX('All CCC'!BA$7:BA$814,MATCH(WatchList!$B39,'All CCC'!$B$7:$B$814,0)))</f>
        <v/>
      </c>
      <c r="BB39" s="847" t="str">
        <f>IF($B39="","",INDEX('All CCC'!BB$7:BB$814,MATCH(WatchList!$B39,'All CCC'!$B$7:$B$814,0)))</f>
        <v/>
      </c>
      <c r="BC39" s="847" t="str">
        <f>IF($B39="","",INDEX('All CCC'!BC$7:BC$814,MATCH(WatchList!$B39,'All CCC'!$B$7:$B$814,0)))</f>
        <v/>
      </c>
      <c r="BD39" s="847" t="str">
        <f>IF($B39="","",INDEX('All CCC'!BD$7:BD$814,MATCH(WatchList!$B39,'All CCC'!$B$7:$B$814,0)))</f>
        <v/>
      </c>
      <c r="BE39" s="847" t="str">
        <f>IF($B39="","",INDEX('All CCC'!BE$7:BE$814,MATCH(WatchList!$B39,'All CCC'!$B$7:$B$814,0)))</f>
        <v/>
      </c>
      <c r="BF39" s="847" t="str">
        <f>IF($B39="","",INDEX('All CCC'!BF$7:BF$814,MATCH(WatchList!$B39,'All CCC'!$B$7:$B$814,0)))</f>
        <v/>
      </c>
      <c r="BG39" s="847" t="str">
        <f>IF($B39="","",INDEX('All CCC'!BG$7:BG$814,MATCH(WatchList!$B39,'All CCC'!$B$7:$B$814,0)))</f>
        <v/>
      </c>
    </row>
    <row r="40" spans="1:59" x14ac:dyDescent="0.2">
      <c r="A40" s="548" t="str">
        <f>IF($B40="","",INDEX('All CCC'!A$7:A$814,MATCH(WatchList!$B40,'All CCC'!$B$7:$B$814,0)))</f>
        <v/>
      </c>
      <c r="B40" s="31"/>
      <c r="C40" s="847" t="str">
        <f>IF($B40="","",INDEX('All CCC'!C$7:C$814,MATCH(WatchList!$B40,'All CCC'!$B$7:$B$814,0)))</f>
        <v/>
      </c>
      <c r="D40" s="847" t="str">
        <f>IF($B40="","",INDEX('All CCC'!D$7:D$814,MATCH(WatchList!$B40,'All CCC'!$B$7:$B$814,0)))</f>
        <v/>
      </c>
      <c r="E40" s="847" t="str">
        <f>IF($B40="","",INDEX('All CCC'!E$7:E$814,MATCH(WatchList!$B40,'All CCC'!$B$7:$B$814,0)))</f>
        <v/>
      </c>
      <c r="F40" s="847" t="str">
        <f>IF($B40="","",INDEX('All CCC'!F$7:F$814,MATCH(WatchList!$B40,'All CCC'!$B$7:$B$814,0)))</f>
        <v/>
      </c>
      <c r="G40" s="847" t="str">
        <f>IF($B40="","",INDEX('All CCC'!G$7:G$814,MATCH(WatchList!$B40,'All CCC'!$B$7:$B$814,0)))</f>
        <v/>
      </c>
      <c r="H40" s="847" t="str">
        <f>IF($B40="","",INDEX('All CCC'!H$7:H$814,MATCH(WatchList!$B40,'All CCC'!$B$7:$B$814,0)))</f>
        <v/>
      </c>
      <c r="I40" s="847" t="str">
        <f>IF($B40="","",INDEX('All CCC'!I$7:I$814,MATCH(WatchList!$B40,'All CCC'!$B$7:$B$814,0)))</f>
        <v/>
      </c>
      <c r="J40" s="847" t="str">
        <f>IF($B40="","",INDEX('All CCC'!J$7:J$814,MATCH(WatchList!$B40,'All CCC'!$B$7:$B$814,0)))</f>
        <v/>
      </c>
      <c r="K40" s="847" t="str">
        <f>IF($B40="","",INDEX('All CCC'!K$7:K$814,MATCH(WatchList!$B40,'All CCC'!$B$7:$B$814,0)))</f>
        <v/>
      </c>
      <c r="L40" s="847" t="str">
        <f>IF($B40="","",INDEX('All CCC'!L$7:L$814,MATCH(WatchList!$B40,'All CCC'!$B$7:$B$814,0)))</f>
        <v/>
      </c>
      <c r="M40" s="847" t="str">
        <f>IF($B40="","",INDEX('All CCC'!M$7:M$814,MATCH(WatchList!$B40,'All CCC'!$B$7:$B$814,0)))</f>
        <v/>
      </c>
      <c r="N40" s="847" t="str">
        <f>IF($B40="","",INDEX('All CCC'!N$7:N$814,MATCH(WatchList!$B40,'All CCC'!$B$7:$B$814,0)))</f>
        <v/>
      </c>
      <c r="O40" s="847" t="str">
        <f>IF($B40="","",INDEX('All CCC'!O$7:O$814,MATCH(WatchList!$B40,'All CCC'!$B$7:$B$814,0)))</f>
        <v/>
      </c>
      <c r="P40" s="848" t="str">
        <f>IF($B40="","",INDEX('All CCC'!P$7:P$814,MATCH(WatchList!$B40,'All CCC'!$B$7:$B$814,0)))</f>
        <v/>
      </c>
      <c r="Q40" s="848" t="str">
        <f>IF($B40="","",INDEX('All CCC'!Q$7:Q$814,MATCH(WatchList!$B40,'All CCC'!$B$7:$B$814,0)))</f>
        <v/>
      </c>
      <c r="R40" s="847" t="str">
        <f>IF($B40="","",INDEX('All CCC'!R$7:R$814,MATCH(WatchList!$B40,'All CCC'!$B$7:$B$814,0)))</f>
        <v/>
      </c>
      <c r="S40" s="847" t="str">
        <f>IF($B40="","",INDEX('All CCC'!S$7:S$814,MATCH(WatchList!$B40,'All CCC'!$B$7:$B$814,0)))</f>
        <v/>
      </c>
      <c r="T40" s="847" t="str">
        <f>IF($B40="","",INDEX('All CCC'!T$7:T$814,MATCH(WatchList!$B40,'All CCC'!$B$7:$B$814,0)))</f>
        <v/>
      </c>
      <c r="U40" s="847" t="str">
        <f>IF($B40="","",INDEX('All CCC'!U$7:U$814,MATCH(WatchList!$B40,'All CCC'!$B$7:$B$814,0)))</f>
        <v/>
      </c>
      <c r="V40" s="847" t="str">
        <f>IF($B40="","",INDEX('All CCC'!V$7:V$814,MATCH(WatchList!$B40,'All CCC'!$B$7:$B$814,0)))</f>
        <v/>
      </c>
      <c r="W40" s="847" t="str">
        <f>IF($B40="","",INDEX('All CCC'!W$7:W$814,MATCH(WatchList!$B40,'All CCC'!$B$7:$B$814,0)))</f>
        <v/>
      </c>
      <c r="X40" s="847" t="str">
        <f>IF($B40="","",INDEX('All CCC'!X$7:X$814,MATCH(WatchList!$B40,'All CCC'!$B$7:$B$814,0)))</f>
        <v/>
      </c>
      <c r="Y40" s="847" t="str">
        <f>IF($B40="","",INDEX('All CCC'!Y$7:Y$814,MATCH(WatchList!$B40,'All CCC'!$B$7:$B$814,0)))</f>
        <v/>
      </c>
      <c r="Z40" s="847" t="str">
        <f>IF($B40="","",INDEX('All CCC'!Z$7:Z$814,MATCH(WatchList!$B40,'All CCC'!$B$7:$B$814,0)))</f>
        <v/>
      </c>
      <c r="AA40" s="847" t="str">
        <f>IF($B40="","",INDEX('All CCC'!AA$7:AA$814,MATCH(WatchList!$B40,'All CCC'!$B$7:$B$814,0)))</f>
        <v/>
      </c>
      <c r="AB40" s="847" t="str">
        <f>IF($B40="","",INDEX('All CCC'!AB$7:AB$814,MATCH(WatchList!$B40,'All CCC'!$B$7:$B$814,0)))</f>
        <v/>
      </c>
      <c r="AC40" s="847" t="str">
        <f>IF($B40="","",INDEX('All CCC'!AC$7:AC$814,MATCH(WatchList!$B40,'All CCC'!$B$7:$B$814,0)))</f>
        <v/>
      </c>
      <c r="AD40" s="847" t="str">
        <f>IF($B40="","",INDEX('All CCC'!AD$7:AD$814,MATCH(WatchList!$B40,'All CCC'!$B$7:$B$814,0)))</f>
        <v/>
      </c>
      <c r="AE40" s="847" t="str">
        <f>IF($B40="","",INDEX('All CCC'!AE$7:AE$814,MATCH(WatchList!$B40,'All CCC'!$B$7:$B$814,0)))</f>
        <v/>
      </c>
      <c r="AF40" s="847" t="str">
        <f>IF($B40="","",INDEX('All CCC'!AF$7:AF$814,MATCH(WatchList!$B40,'All CCC'!$B$7:$B$814,0)))</f>
        <v/>
      </c>
      <c r="AG40" s="847" t="str">
        <f>IF($B40="","",INDEX('All CCC'!AG$7:AG$814,MATCH(WatchList!$B40,'All CCC'!$B$7:$B$814,0)))</f>
        <v/>
      </c>
      <c r="AH40" s="847" t="str">
        <f>IF($B40="","",INDEX('All CCC'!AH$7:AH$814,MATCH(WatchList!$B40,'All CCC'!$B$7:$B$814,0)))</f>
        <v/>
      </c>
      <c r="AI40" s="847" t="str">
        <f>IF($B40="","",INDEX('All CCC'!AI$7:AI$814,MATCH(WatchList!$B40,'All CCC'!$B$7:$B$814,0)))</f>
        <v/>
      </c>
      <c r="AJ40" s="847" t="str">
        <f>IF($B40="","",INDEX('All CCC'!AJ$7:AJ$814,MATCH(WatchList!$B40,'All CCC'!$B$7:$B$814,0)))</f>
        <v/>
      </c>
      <c r="AK40" s="847" t="str">
        <f>IF($B40="","",INDEX('All CCC'!AK$7:AK$814,MATCH(WatchList!$B40,'All CCC'!$B$7:$B$814,0)))</f>
        <v/>
      </c>
      <c r="AL40" s="847" t="str">
        <f>IF($B40="","",INDEX('All CCC'!AL$7:AL$814,MATCH(WatchList!$B40,'All CCC'!$B$7:$B$814,0)))</f>
        <v/>
      </c>
      <c r="AM40" s="847" t="str">
        <f>IF($B40="","",INDEX('All CCC'!AM$7:AM$814,MATCH(WatchList!$B40,'All CCC'!$B$7:$B$814,0)))</f>
        <v/>
      </c>
      <c r="AN40" s="847" t="str">
        <f>IF($B40="","",INDEX('All CCC'!AN$7:AN$814,MATCH(WatchList!$B40,'All CCC'!$B$7:$B$814,0)))</f>
        <v/>
      </c>
      <c r="AO40" s="847" t="str">
        <f>IF($B40="","",INDEX('All CCC'!AO$7:AO$814,MATCH(WatchList!$B40,'All CCC'!$B$7:$B$814,0)))</f>
        <v/>
      </c>
      <c r="AP40" s="847" t="str">
        <f>IF($B40="","",INDEX('All CCC'!AP$7:AP$814,MATCH(WatchList!$B40,'All CCC'!$B$7:$B$814,0)))</f>
        <v/>
      </c>
      <c r="AQ40" s="847" t="str">
        <f>IF($B40="","",INDEX('All CCC'!AQ$7:AQ$814,MATCH(WatchList!$B40,'All CCC'!$B$7:$B$814,0)))</f>
        <v/>
      </c>
      <c r="AR40" s="847" t="str">
        <f>IF($B40="","",INDEX('All CCC'!AR$7:AR$814,MATCH(WatchList!$B40,'All CCC'!$B$7:$B$814,0)))</f>
        <v/>
      </c>
      <c r="AS40" s="847" t="str">
        <f>IF($B40="","",INDEX('All CCC'!AS$7:AS$814,MATCH(WatchList!$B40,'All CCC'!$B$7:$B$814,0)))</f>
        <v/>
      </c>
      <c r="AT40" s="847" t="str">
        <f>IF($B40="","",INDEX('All CCC'!AT$7:AT$814,MATCH(WatchList!$B40,'All CCC'!$B$7:$B$814,0)))</f>
        <v/>
      </c>
      <c r="AU40" s="847" t="str">
        <f>IF($B40="","",INDEX('All CCC'!AU$7:AU$814,MATCH(WatchList!$B40,'All CCC'!$B$7:$B$814,0)))</f>
        <v/>
      </c>
      <c r="AV40" s="847" t="str">
        <f>IF($B40="","",INDEX('All CCC'!AV$7:AV$814,MATCH(WatchList!$B40,'All CCC'!$B$7:$B$814,0)))</f>
        <v/>
      </c>
      <c r="AW40" s="847" t="str">
        <f>IF($B40="","",INDEX('All CCC'!AW$7:AW$814,MATCH(WatchList!$B40,'All CCC'!$B$7:$B$814,0)))</f>
        <v/>
      </c>
      <c r="AX40" s="847" t="str">
        <f>IF($B40="","",INDEX('All CCC'!AX$7:AX$814,MATCH(WatchList!$B40,'All CCC'!$B$7:$B$814,0)))</f>
        <v/>
      </c>
      <c r="AY40" s="847" t="str">
        <f>IF($B40="","",INDEX('All CCC'!AY$7:AY$814,MATCH(WatchList!$B40,'All CCC'!$B$7:$B$814,0)))</f>
        <v/>
      </c>
      <c r="AZ40" s="847" t="str">
        <f>IF($B40="","",INDEX('All CCC'!AZ$7:AZ$814,MATCH(WatchList!$B40,'All CCC'!$B$7:$B$814,0)))</f>
        <v/>
      </c>
      <c r="BA40" s="847" t="str">
        <f>IF($B40="","",INDEX('All CCC'!BA$7:BA$814,MATCH(WatchList!$B40,'All CCC'!$B$7:$B$814,0)))</f>
        <v/>
      </c>
      <c r="BB40" s="847" t="str">
        <f>IF($B40="","",INDEX('All CCC'!BB$7:BB$814,MATCH(WatchList!$B40,'All CCC'!$B$7:$B$814,0)))</f>
        <v/>
      </c>
      <c r="BC40" s="847" t="str">
        <f>IF($B40="","",INDEX('All CCC'!BC$7:BC$814,MATCH(WatchList!$B40,'All CCC'!$B$7:$B$814,0)))</f>
        <v/>
      </c>
      <c r="BD40" s="847" t="str">
        <f>IF($B40="","",INDEX('All CCC'!BD$7:BD$814,MATCH(WatchList!$B40,'All CCC'!$B$7:$B$814,0)))</f>
        <v/>
      </c>
      <c r="BE40" s="847" t="str">
        <f>IF($B40="","",INDEX('All CCC'!BE$7:BE$814,MATCH(WatchList!$B40,'All CCC'!$B$7:$B$814,0)))</f>
        <v/>
      </c>
      <c r="BF40" s="847" t="str">
        <f>IF($B40="","",INDEX('All CCC'!BF$7:BF$814,MATCH(WatchList!$B40,'All CCC'!$B$7:$B$814,0)))</f>
        <v/>
      </c>
      <c r="BG40" s="847" t="str">
        <f>IF($B40="","",INDEX('All CCC'!BG$7:BG$814,MATCH(WatchList!$B40,'All CCC'!$B$7:$B$814,0)))</f>
        <v/>
      </c>
    </row>
    <row r="41" spans="1:59" x14ac:dyDescent="0.2">
      <c r="A41" s="548" t="str">
        <f>IF($B41="","",INDEX('All CCC'!A$7:A$814,MATCH(WatchList!$B41,'All CCC'!$B$7:$B$814,0)))</f>
        <v/>
      </c>
      <c r="B41" s="31"/>
      <c r="C41" s="847" t="str">
        <f>IF($B41="","",INDEX('All CCC'!C$7:C$814,MATCH(WatchList!$B41,'All CCC'!$B$7:$B$814,0)))</f>
        <v/>
      </c>
      <c r="D41" s="847" t="str">
        <f>IF($B41="","",INDEX('All CCC'!D$7:D$814,MATCH(WatchList!$B41,'All CCC'!$B$7:$B$814,0)))</f>
        <v/>
      </c>
      <c r="E41" s="847" t="str">
        <f>IF($B41="","",INDEX('All CCC'!E$7:E$814,MATCH(WatchList!$B41,'All CCC'!$B$7:$B$814,0)))</f>
        <v/>
      </c>
      <c r="F41" s="847" t="str">
        <f>IF($B41="","",INDEX('All CCC'!F$7:F$814,MATCH(WatchList!$B41,'All CCC'!$B$7:$B$814,0)))</f>
        <v/>
      </c>
      <c r="G41" s="847" t="str">
        <f>IF($B41="","",INDEX('All CCC'!G$7:G$814,MATCH(WatchList!$B41,'All CCC'!$B$7:$B$814,0)))</f>
        <v/>
      </c>
      <c r="H41" s="847" t="str">
        <f>IF($B41="","",INDEX('All CCC'!H$7:H$814,MATCH(WatchList!$B41,'All CCC'!$B$7:$B$814,0)))</f>
        <v/>
      </c>
      <c r="I41" s="847" t="str">
        <f>IF($B41="","",INDEX('All CCC'!I$7:I$814,MATCH(WatchList!$B41,'All CCC'!$B$7:$B$814,0)))</f>
        <v/>
      </c>
      <c r="J41" s="847" t="str">
        <f>IF($B41="","",INDEX('All CCC'!J$7:J$814,MATCH(WatchList!$B41,'All CCC'!$B$7:$B$814,0)))</f>
        <v/>
      </c>
      <c r="K41" s="847" t="str">
        <f>IF($B41="","",INDEX('All CCC'!K$7:K$814,MATCH(WatchList!$B41,'All CCC'!$B$7:$B$814,0)))</f>
        <v/>
      </c>
      <c r="L41" s="847" t="str">
        <f>IF($B41="","",INDEX('All CCC'!L$7:L$814,MATCH(WatchList!$B41,'All CCC'!$B$7:$B$814,0)))</f>
        <v/>
      </c>
      <c r="M41" s="847" t="str">
        <f>IF($B41="","",INDEX('All CCC'!M$7:M$814,MATCH(WatchList!$B41,'All CCC'!$B$7:$B$814,0)))</f>
        <v/>
      </c>
      <c r="N41" s="847" t="str">
        <f>IF($B41="","",INDEX('All CCC'!N$7:N$814,MATCH(WatchList!$B41,'All CCC'!$B$7:$B$814,0)))</f>
        <v/>
      </c>
      <c r="O41" s="847" t="str">
        <f>IF($B41="","",INDEX('All CCC'!O$7:O$814,MATCH(WatchList!$B41,'All CCC'!$B$7:$B$814,0)))</f>
        <v/>
      </c>
      <c r="P41" s="848" t="str">
        <f>IF($B41="","",INDEX('All CCC'!P$7:P$814,MATCH(WatchList!$B41,'All CCC'!$B$7:$B$814,0)))</f>
        <v/>
      </c>
      <c r="Q41" s="848" t="str">
        <f>IF($B41="","",INDEX('All CCC'!Q$7:Q$814,MATCH(WatchList!$B41,'All CCC'!$B$7:$B$814,0)))</f>
        <v/>
      </c>
      <c r="R41" s="847" t="str">
        <f>IF($B41="","",INDEX('All CCC'!R$7:R$814,MATCH(WatchList!$B41,'All CCC'!$B$7:$B$814,0)))</f>
        <v/>
      </c>
      <c r="S41" s="847" t="str">
        <f>IF($B41="","",INDEX('All CCC'!S$7:S$814,MATCH(WatchList!$B41,'All CCC'!$B$7:$B$814,0)))</f>
        <v/>
      </c>
      <c r="T41" s="847" t="str">
        <f>IF($B41="","",INDEX('All CCC'!T$7:T$814,MATCH(WatchList!$B41,'All CCC'!$B$7:$B$814,0)))</f>
        <v/>
      </c>
      <c r="U41" s="847" t="str">
        <f>IF($B41="","",INDEX('All CCC'!U$7:U$814,MATCH(WatchList!$B41,'All CCC'!$B$7:$B$814,0)))</f>
        <v/>
      </c>
      <c r="V41" s="847" t="str">
        <f>IF($B41="","",INDEX('All CCC'!V$7:V$814,MATCH(WatchList!$B41,'All CCC'!$B$7:$B$814,0)))</f>
        <v/>
      </c>
      <c r="W41" s="847" t="str">
        <f>IF($B41="","",INDEX('All CCC'!W$7:W$814,MATCH(WatchList!$B41,'All CCC'!$B$7:$B$814,0)))</f>
        <v/>
      </c>
      <c r="X41" s="847" t="str">
        <f>IF($B41="","",INDEX('All CCC'!X$7:X$814,MATCH(WatchList!$B41,'All CCC'!$B$7:$B$814,0)))</f>
        <v/>
      </c>
      <c r="Y41" s="847" t="str">
        <f>IF($B41="","",INDEX('All CCC'!Y$7:Y$814,MATCH(WatchList!$B41,'All CCC'!$B$7:$B$814,0)))</f>
        <v/>
      </c>
      <c r="Z41" s="847" t="str">
        <f>IF($B41="","",INDEX('All CCC'!Z$7:Z$814,MATCH(WatchList!$B41,'All CCC'!$B$7:$B$814,0)))</f>
        <v/>
      </c>
      <c r="AA41" s="847" t="str">
        <f>IF($B41="","",INDEX('All CCC'!AA$7:AA$814,MATCH(WatchList!$B41,'All CCC'!$B$7:$B$814,0)))</f>
        <v/>
      </c>
      <c r="AB41" s="847" t="str">
        <f>IF($B41="","",INDEX('All CCC'!AB$7:AB$814,MATCH(WatchList!$B41,'All CCC'!$B$7:$B$814,0)))</f>
        <v/>
      </c>
      <c r="AC41" s="847" t="str">
        <f>IF($B41="","",INDEX('All CCC'!AC$7:AC$814,MATCH(WatchList!$B41,'All CCC'!$B$7:$B$814,0)))</f>
        <v/>
      </c>
      <c r="AD41" s="847" t="str">
        <f>IF($B41="","",INDEX('All CCC'!AD$7:AD$814,MATCH(WatchList!$B41,'All CCC'!$B$7:$B$814,0)))</f>
        <v/>
      </c>
      <c r="AE41" s="847" t="str">
        <f>IF($B41="","",INDEX('All CCC'!AE$7:AE$814,MATCH(WatchList!$B41,'All CCC'!$B$7:$B$814,0)))</f>
        <v/>
      </c>
      <c r="AF41" s="847" t="str">
        <f>IF($B41="","",INDEX('All CCC'!AF$7:AF$814,MATCH(WatchList!$B41,'All CCC'!$B$7:$B$814,0)))</f>
        <v/>
      </c>
      <c r="AG41" s="847" t="str">
        <f>IF($B41="","",INDEX('All CCC'!AG$7:AG$814,MATCH(WatchList!$B41,'All CCC'!$B$7:$B$814,0)))</f>
        <v/>
      </c>
      <c r="AH41" s="847" t="str">
        <f>IF($B41="","",INDEX('All CCC'!AH$7:AH$814,MATCH(WatchList!$B41,'All CCC'!$B$7:$B$814,0)))</f>
        <v/>
      </c>
      <c r="AI41" s="847" t="str">
        <f>IF($B41="","",INDEX('All CCC'!AI$7:AI$814,MATCH(WatchList!$B41,'All CCC'!$B$7:$B$814,0)))</f>
        <v/>
      </c>
      <c r="AJ41" s="847" t="str">
        <f>IF($B41="","",INDEX('All CCC'!AJ$7:AJ$814,MATCH(WatchList!$B41,'All CCC'!$B$7:$B$814,0)))</f>
        <v/>
      </c>
      <c r="AK41" s="847" t="str">
        <f>IF($B41="","",INDEX('All CCC'!AK$7:AK$814,MATCH(WatchList!$B41,'All CCC'!$B$7:$B$814,0)))</f>
        <v/>
      </c>
      <c r="AL41" s="847" t="str">
        <f>IF($B41="","",INDEX('All CCC'!AL$7:AL$814,MATCH(WatchList!$B41,'All CCC'!$B$7:$B$814,0)))</f>
        <v/>
      </c>
      <c r="AM41" s="847" t="str">
        <f>IF($B41="","",INDEX('All CCC'!AM$7:AM$814,MATCH(WatchList!$B41,'All CCC'!$B$7:$B$814,0)))</f>
        <v/>
      </c>
      <c r="AN41" s="847" t="str">
        <f>IF($B41="","",INDEX('All CCC'!AN$7:AN$814,MATCH(WatchList!$B41,'All CCC'!$B$7:$B$814,0)))</f>
        <v/>
      </c>
      <c r="AO41" s="847" t="str">
        <f>IF($B41="","",INDEX('All CCC'!AO$7:AO$814,MATCH(WatchList!$B41,'All CCC'!$B$7:$B$814,0)))</f>
        <v/>
      </c>
      <c r="AP41" s="847" t="str">
        <f>IF($B41="","",INDEX('All CCC'!AP$7:AP$814,MATCH(WatchList!$B41,'All CCC'!$B$7:$B$814,0)))</f>
        <v/>
      </c>
      <c r="AQ41" s="847" t="str">
        <f>IF($B41="","",INDEX('All CCC'!AQ$7:AQ$814,MATCH(WatchList!$B41,'All CCC'!$B$7:$B$814,0)))</f>
        <v/>
      </c>
      <c r="AR41" s="847" t="str">
        <f>IF($B41="","",INDEX('All CCC'!AR$7:AR$814,MATCH(WatchList!$B41,'All CCC'!$B$7:$B$814,0)))</f>
        <v/>
      </c>
      <c r="AS41" s="847" t="str">
        <f>IF($B41="","",INDEX('All CCC'!AS$7:AS$814,MATCH(WatchList!$B41,'All CCC'!$B$7:$B$814,0)))</f>
        <v/>
      </c>
      <c r="AT41" s="847" t="str">
        <f>IF($B41="","",INDEX('All CCC'!AT$7:AT$814,MATCH(WatchList!$B41,'All CCC'!$B$7:$B$814,0)))</f>
        <v/>
      </c>
      <c r="AU41" s="847" t="str">
        <f>IF($B41="","",INDEX('All CCC'!AU$7:AU$814,MATCH(WatchList!$B41,'All CCC'!$B$7:$B$814,0)))</f>
        <v/>
      </c>
      <c r="AV41" s="847" t="str">
        <f>IF($B41="","",INDEX('All CCC'!AV$7:AV$814,MATCH(WatchList!$B41,'All CCC'!$B$7:$B$814,0)))</f>
        <v/>
      </c>
      <c r="AW41" s="847" t="str">
        <f>IF($B41="","",INDEX('All CCC'!AW$7:AW$814,MATCH(WatchList!$B41,'All CCC'!$B$7:$B$814,0)))</f>
        <v/>
      </c>
      <c r="AX41" s="847" t="str">
        <f>IF($B41="","",INDEX('All CCC'!AX$7:AX$814,MATCH(WatchList!$B41,'All CCC'!$B$7:$B$814,0)))</f>
        <v/>
      </c>
      <c r="AY41" s="847" t="str">
        <f>IF($B41="","",INDEX('All CCC'!AY$7:AY$814,MATCH(WatchList!$B41,'All CCC'!$B$7:$B$814,0)))</f>
        <v/>
      </c>
      <c r="AZ41" s="847" t="str">
        <f>IF($B41="","",INDEX('All CCC'!AZ$7:AZ$814,MATCH(WatchList!$B41,'All CCC'!$B$7:$B$814,0)))</f>
        <v/>
      </c>
      <c r="BA41" s="847" t="str">
        <f>IF($B41="","",INDEX('All CCC'!BA$7:BA$814,MATCH(WatchList!$B41,'All CCC'!$B$7:$B$814,0)))</f>
        <v/>
      </c>
      <c r="BB41" s="847" t="str">
        <f>IF($B41="","",INDEX('All CCC'!BB$7:BB$814,MATCH(WatchList!$B41,'All CCC'!$B$7:$B$814,0)))</f>
        <v/>
      </c>
      <c r="BC41" s="847" t="str">
        <f>IF($B41="","",INDEX('All CCC'!BC$7:BC$814,MATCH(WatchList!$B41,'All CCC'!$B$7:$B$814,0)))</f>
        <v/>
      </c>
      <c r="BD41" s="847" t="str">
        <f>IF($B41="","",INDEX('All CCC'!BD$7:BD$814,MATCH(WatchList!$B41,'All CCC'!$B$7:$B$814,0)))</f>
        <v/>
      </c>
      <c r="BE41" s="847" t="str">
        <f>IF($B41="","",INDEX('All CCC'!BE$7:BE$814,MATCH(WatchList!$B41,'All CCC'!$B$7:$B$814,0)))</f>
        <v/>
      </c>
      <c r="BF41" s="847" t="str">
        <f>IF($B41="","",INDEX('All CCC'!BF$7:BF$814,MATCH(WatchList!$B41,'All CCC'!$B$7:$B$814,0)))</f>
        <v/>
      </c>
      <c r="BG41" s="847" t="str">
        <f>IF($B41="","",INDEX('All CCC'!BG$7:BG$814,MATCH(WatchList!$B41,'All CCC'!$B$7:$B$814,0)))</f>
        <v/>
      </c>
    </row>
    <row r="42" spans="1:59" x14ac:dyDescent="0.2">
      <c r="A42" s="548" t="str">
        <f>IF($B42="","",INDEX('All CCC'!A$7:A$814,MATCH(WatchList!$B42,'All CCC'!$B$7:$B$814,0)))</f>
        <v/>
      </c>
      <c r="B42" s="31"/>
      <c r="C42" s="847" t="str">
        <f>IF($B42="","",INDEX('All CCC'!C$7:C$814,MATCH(WatchList!$B42,'All CCC'!$B$7:$B$814,0)))</f>
        <v/>
      </c>
      <c r="D42" s="847" t="str">
        <f>IF($B42="","",INDEX('All CCC'!D$7:D$814,MATCH(WatchList!$B42,'All CCC'!$B$7:$B$814,0)))</f>
        <v/>
      </c>
      <c r="E42" s="847" t="str">
        <f>IF($B42="","",INDEX('All CCC'!E$7:E$814,MATCH(WatchList!$B42,'All CCC'!$B$7:$B$814,0)))</f>
        <v/>
      </c>
      <c r="F42" s="847" t="str">
        <f>IF($B42="","",INDEX('All CCC'!F$7:F$814,MATCH(WatchList!$B42,'All CCC'!$B$7:$B$814,0)))</f>
        <v/>
      </c>
      <c r="G42" s="847" t="str">
        <f>IF($B42="","",INDEX('All CCC'!G$7:G$814,MATCH(WatchList!$B42,'All CCC'!$B$7:$B$814,0)))</f>
        <v/>
      </c>
      <c r="H42" s="847" t="str">
        <f>IF($B42="","",INDEX('All CCC'!H$7:H$814,MATCH(WatchList!$B42,'All CCC'!$B$7:$B$814,0)))</f>
        <v/>
      </c>
      <c r="I42" s="847" t="str">
        <f>IF($B42="","",INDEX('All CCC'!I$7:I$814,MATCH(WatchList!$B42,'All CCC'!$B$7:$B$814,0)))</f>
        <v/>
      </c>
      <c r="J42" s="847" t="str">
        <f>IF($B42="","",INDEX('All CCC'!J$7:J$814,MATCH(WatchList!$B42,'All CCC'!$B$7:$B$814,0)))</f>
        <v/>
      </c>
      <c r="K42" s="847" t="str">
        <f>IF($B42="","",INDEX('All CCC'!K$7:K$814,MATCH(WatchList!$B42,'All CCC'!$B$7:$B$814,0)))</f>
        <v/>
      </c>
      <c r="L42" s="847" t="str">
        <f>IF($B42="","",INDEX('All CCC'!L$7:L$814,MATCH(WatchList!$B42,'All CCC'!$B$7:$B$814,0)))</f>
        <v/>
      </c>
      <c r="M42" s="847" t="str">
        <f>IF($B42="","",INDEX('All CCC'!M$7:M$814,MATCH(WatchList!$B42,'All CCC'!$B$7:$B$814,0)))</f>
        <v/>
      </c>
      <c r="N42" s="847" t="str">
        <f>IF($B42="","",INDEX('All CCC'!N$7:N$814,MATCH(WatchList!$B42,'All CCC'!$B$7:$B$814,0)))</f>
        <v/>
      </c>
      <c r="O42" s="847" t="str">
        <f>IF($B42="","",INDEX('All CCC'!O$7:O$814,MATCH(WatchList!$B42,'All CCC'!$B$7:$B$814,0)))</f>
        <v/>
      </c>
      <c r="P42" s="848" t="str">
        <f>IF($B42="","",INDEX('All CCC'!P$7:P$814,MATCH(WatchList!$B42,'All CCC'!$B$7:$B$814,0)))</f>
        <v/>
      </c>
      <c r="Q42" s="848" t="str">
        <f>IF($B42="","",INDEX('All CCC'!Q$7:Q$814,MATCH(WatchList!$B42,'All CCC'!$B$7:$B$814,0)))</f>
        <v/>
      </c>
      <c r="R42" s="847" t="str">
        <f>IF($B42="","",INDEX('All CCC'!R$7:R$814,MATCH(WatchList!$B42,'All CCC'!$B$7:$B$814,0)))</f>
        <v/>
      </c>
      <c r="S42" s="847" t="str">
        <f>IF($B42="","",INDEX('All CCC'!S$7:S$814,MATCH(WatchList!$B42,'All CCC'!$B$7:$B$814,0)))</f>
        <v/>
      </c>
      <c r="T42" s="847" t="str">
        <f>IF($B42="","",INDEX('All CCC'!T$7:T$814,MATCH(WatchList!$B42,'All CCC'!$B$7:$B$814,0)))</f>
        <v/>
      </c>
      <c r="U42" s="847" t="str">
        <f>IF($B42="","",INDEX('All CCC'!U$7:U$814,MATCH(WatchList!$B42,'All CCC'!$B$7:$B$814,0)))</f>
        <v/>
      </c>
      <c r="V42" s="847" t="str">
        <f>IF($B42="","",INDEX('All CCC'!V$7:V$814,MATCH(WatchList!$B42,'All CCC'!$B$7:$B$814,0)))</f>
        <v/>
      </c>
      <c r="W42" s="847" t="str">
        <f>IF($B42="","",INDEX('All CCC'!W$7:W$814,MATCH(WatchList!$B42,'All CCC'!$B$7:$B$814,0)))</f>
        <v/>
      </c>
      <c r="X42" s="847" t="str">
        <f>IF($B42="","",INDEX('All CCC'!X$7:X$814,MATCH(WatchList!$B42,'All CCC'!$B$7:$B$814,0)))</f>
        <v/>
      </c>
      <c r="Y42" s="847" t="str">
        <f>IF($B42="","",INDEX('All CCC'!Y$7:Y$814,MATCH(WatchList!$B42,'All CCC'!$B$7:$B$814,0)))</f>
        <v/>
      </c>
      <c r="Z42" s="847" t="str">
        <f>IF($B42="","",INDEX('All CCC'!Z$7:Z$814,MATCH(WatchList!$B42,'All CCC'!$B$7:$B$814,0)))</f>
        <v/>
      </c>
      <c r="AA42" s="847" t="str">
        <f>IF($B42="","",INDEX('All CCC'!AA$7:AA$814,MATCH(WatchList!$B42,'All CCC'!$B$7:$B$814,0)))</f>
        <v/>
      </c>
      <c r="AB42" s="847" t="str">
        <f>IF($B42="","",INDEX('All CCC'!AB$7:AB$814,MATCH(WatchList!$B42,'All CCC'!$B$7:$B$814,0)))</f>
        <v/>
      </c>
      <c r="AC42" s="847" t="str">
        <f>IF($B42="","",INDEX('All CCC'!AC$7:AC$814,MATCH(WatchList!$B42,'All CCC'!$B$7:$B$814,0)))</f>
        <v/>
      </c>
      <c r="AD42" s="847" t="str">
        <f>IF($B42="","",INDEX('All CCC'!AD$7:AD$814,MATCH(WatchList!$B42,'All CCC'!$B$7:$B$814,0)))</f>
        <v/>
      </c>
      <c r="AE42" s="847" t="str">
        <f>IF($B42="","",INDEX('All CCC'!AE$7:AE$814,MATCH(WatchList!$B42,'All CCC'!$B$7:$B$814,0)))</f>
        <v/>
      </c>
      <c r="AF42" s="847" t="str">
        <f>IF($B42="","",INDEX('All CCC'!AF$7:AF$814,MATCH(WatchList!$B42,'All CCC'!$B$7:$B$814,0)))</f>
        <v/>
      </c>
      <c r="AG42" s="847" t="str">
        <f>IF($B42="","",INDEX('All CCC'!AG$7:AG$814,MATCH(WatchList!$B42,'All CCC'!$B$7:$B$814,0)))</f>
        <v/>
      </c>
      <c r="AH42" s="847" t="str">
        <f>IF($B42="","",INDEX('All CCC'!AH$7:AH$814,MATCH(WatchList!$B42,'All CCC'!$B$7:$B$814,0)))</f>
        <v/>
      </c>
      <c r="AI42" s="847" t="str">
        <f>IF($B42="","",INDEX('All CCC'!AI$7:AI$814,MATCH(WatchList!$B42,'All CCC'!$B$7:$B$814,0)))</f>
        <v/>
      </c>
      <c r="AJ42" s="847" t="str">
        <f>IF($B42="","",INDEX('All CCC'!AJ$7:AJ$814,MATCH(WatchList!$B42,'All CCC'!$B$7:$B$814,0)))</f>
        <v/>
      </c>
      <c r="AK42" s="847" t="str">
        <f>IF($B42="","",INDEX('All CCC'!AK$7:AK$814,MATCH(WatchList!$B42,'All CCC'!$B$7:$B$814,0)))</f>
        <v/>
      </c>
      <c r="AL42" s="847" t="str">
        <f>IF($B42="","",INDEX('All CCC'!AL$7:AL$814,MATCH(WatchList!$B42,'All CCC'!$B$7:$B$814,0)))</f>
        <v/>
      </c>
      <c r="AM42" s="847" t="str">
        <f>IF($B42="","",INDEX('All CCC'!AM$7:AM$814,MATCH(WatchList!$B42,'All CCC'!$B$7:$B$814,0)))</f>
        <v/>
      </c>
      <c r="AN42" s="847" t="str">
        <f>IF($B42="","",INDEX('All CCC'!AN$7:AN$814,MATCH(WatchList!$B42,'All CCC'!$B$7:$B$814,0)))</f>
        <v/>
      </c>
      <c r="AO42" s="847" t="str">
        <f>IF($B42="","",INDEX('All CCC'!AO$7:AO$814,MATCH(WatchList!$B42,'All CCC'!$B$7:$B$814,0)))</f>
        <v/>
      </c>
      <c r="AP42" s="847" t="str">
        <f>IF($B42="","",INDEX('All CCC'!AP$7:AP$814,MATCH(WatchList!$B42,'All CCC'!$B$7:$B$814,0)))</f>
        <v/>
      </c>
      <c r="AQ42" s="847" t="str">
        <f>IF($B42="","",INDEX('All CCC'!AQ$7:AQ$814,MATCH(WatchList!$B42,'All CCC'!$B$7:$B$814,0)))</f>
        <v/>
      </c>
      <c r="AR42" s="847" t="str">
        <f>IF($B42="","",INDEX('All CCC'!AR$7:AR$814,MATCH(WatchList!$B42,'All CCC'!$B$7:$B$814,0)))</f>
        <v/>
      </c>
      <c r="AS42" s="847" t="str">
        <f>IF($B42="","",INDEX('All CCC'!AS$7:AS$814,MATCH(WatchList!$B42,'All CCC'!$B$7:$B$814,0)))</f>
        <v/>
      </c>
      <c r="AT42" s="847" t="str">
        <f>IF($B42="","",INDEX('All CCC'!AT$7:AT$814,MATCH(WatchList!$B42,'All CCC'!$B$7:$B$814,0)))</f>
        <v/>
      </c>
      <c r="AU42" s="847" t="str">
        <f>IF($B42="","",INDEX('All CCC'!AU$7:AU$814,MATCH(WatchList!$B42,'All CCC'!$B$7:$B$814,0)))</f>
        <v/>
      </c>
      <c r="AV42" s="847" t="str">
        <f>IF($B42="","",INDEX('All CCC'!AV$7:AV$814,MATCH(WatchList!$B42,'All CCC'!$B$7:$B$814,0)))</f>
        <v/>
      </c>
      <c r="AW42" s="847" t="str">
        <f>IF($B42="","",INDEX('All CCC'!AW$7:AW$814,MATCH(WatchList!$B42,'All CCC'!$B$7:$B$814,0)))</f>
        <v/>
      </c>
      <c r="AX42" s="847" t="str">
        <f>IF($B42="","",INDEX('All CCC'!AX$7:AX$814,MATCH(WatchList!$B42,'All CCC'!$B$7:$B$814,0)))</f>
        <v/>
      </c>
      <c r="AY42" s="847" t="str">
        <f>IF($B42="","",INDEX('All CCC'!AY$7:AY$814,MATCH(WatchList!$B42,'All CCC'!$B$7:$B$814,0)))</f>
        <v/>
      </c>
      <c r="AZ42" s="847" t="str">
        <f>IF($B42="","",INDEX('All CCC'!AZ$7:AZ$814,MATCH(WatchList!$B42,'All CCC'!$B$7:$B$814,0)))</f>
        <v/>
      </c>
      <c r="BA42" s="847" t="str">
        <f>IF($B42="","",INDEX('All CCC'!BA$7:BA$814,MATCH(WatchList!$B42,'All CCC'!$B$7:$B$814,0)))</f>
        <v/>
      </c>
      <c r="BB42" s="847" t="str">
        <f>IF($B42="","",INDEX('All CCC'!BB$7:BB$814,MATCH(WatchList!$B42,'All CCC'!$B$7:$B$814,0)))</f>
        <v/>
      </c>
      <c r="BC42" s="847" t="str">
        <f>IF($B42="","",INDEX('All CCC'!BC$7:BC$814,MATCH(WatchList!$B42,'All CCC'!$B$7:$B$814,0)))</f>
        <v/>
      </c>
      <c r="BD42" s="847" t="str">
        <f>IF($B42="","",INDEX('All CCC'!BD$7:BD$814,MATCH(WatchList!$B42,'All CCC'!$B$7:$B$814,0)))</f>
        <v/>
      </c>
      <c r="BE42" s="847" t="str">
        <f>IF($B42="","",INDEX('All CCC'!BE$7:BE$814,MATCH(WatchList!$B42,'All CCC'!$B$7:$B$814,0)))</f>
        <v/>
      </c>
      <c r="BF42" s="847" t="str">
        <f>IF($B42="","",INDEX('All CCC'!BF$7:BF$814,MATCH(WatchList!$B42,'All CCC'!$B$7:$B$814,0)))</f>
        <v/>
      </c>
      <c r="BG42" s="847" t="str">
        <f>IF($B42="","",INDEX('All CCC'!BG$7:BG$814,MATCH(WatchList!$B42,'All CCC'!$B$7:$B$814,0)))</f>
        <v/>
      </c>
    </row>
    <row r="43" spans="1:59" x14ac:dyDescent="0.2">
      <c r="A43" s="548" t="str">
        <f>IF($B43="","",INDEX('All CCC'!A$7:A$814,MATCH(WatchList!$B43,'All CCC'!$B$7:$B$814,0)))</f>
        <v/>
      </c>
      <c r="B43" s="31"/>
      <c r="C43" s="847" t="str">
        <f>IF($B43="","",INDEX('All CCC'!C$7:C$814,MATCH(WatchList!$B43,'All CCC'!$B$7:$B$814,0)))</f>
        <v/>
      </c>
      <c r="D43" s="847" t="str">
        <f>IF($B43="","",INDEX('All CCC'!D$7:D$814,MATCH(WatchList!$B43,'All CCC'!$B$7:$B$814,0)))</f>
        <v/>
      </c>
      <c r="E43" s="847" t="str">
        <f>IF($B43="","",INDEX('All CCC'!E$7:E$814,MATCH(WatchList!$B43,'All CCC'!$B$7:$B$814,0)))</f>
        <v/>
      </c>
      <c r="F43" s="847" t="str">
        <f>IF($B43="","",INDEX('All CCC'!F$7:F$814,MATCH(WatchList!$B43,'All CCC'!$B$7:$B$814,0)))</f>
        <v/>
      </c>
      <c r="G43" s="847" t="str">
        <f>IF($B43="","",INDEX('All CCC'!G$7:G$814,MATCH(WatchList!$B43,'All CCC'!$B$7:$B$814,0)))</f>
        <v/>
      </c>
      <c r="H43" s="847" t="str">
        <f>IF($B43="","",INDEX('All CCC'!H$7:H$814,MATCH(WatchList!$B43,'All CCC'!$B$7:$B$814,0)))</f>
        <v/>
      </c>
      <c r="I43" s="847" t="str">
        <f>IF($B43="","",INDEX('All CCC'!I$7:I$814,MATCH(WatchList!$B43,'All CCC'!$B$7:$B$814,0)))</f>
        <v/>
      </c>
      <c r="J43" s="847" t="str">
        <f>IF($B43="","",INDEX('All CCC'!J$7:J$814,MATCH(WatchList!$B43,'All CCC'!$B$7:$B$814,0)))</f>
        <v/>
      </c>
      <c r="K43" s="847" t="str">
        <f>IF($B43="","",INDEX('All CCC'!K$7:K$814,MATCH(WatchList!$B43,'All CCC'!$B$7:$B$814,0)))</f>
        <v/>
      </c>
      <c r="L43" s="847" t="str">
        <f>IF($B43="","",INDEX('All CCC'!L$7:L$814,MATCH(WatchList!$B43,'All CCC'!$B$7:$B$814,0)))</f>
        <v/>
      </c>
      <c r="M43" s="847" t="str">
        <f>IF($B43="","",INDEX('All CCC'!M$7:M$814,MATCH(WatchList!$B43,'All CCC'!$B$7:$B$814,0)))</f>
        <v/>
      </c>
      <c r="N43" s="847" t="str">
        <f>IF($B43="","",INDEX('All CCC'!N$7:N$814,MATCH(WatchList!$B43,'All CCC'!$B$7:$B$814,0)))</f>
        <v/>
      </c>
      <c r="O43" s="847" t="str">
        <f>IF($B43="","",INDEX('All CCC'!O$7:O$814,MATCH(WatchList!$B43,'All CCC'!$B$7:$B$814,0)))</f>
        <v/>
      </c>
      <c r="P43" s="848" t="str">
        <f>IF($B43="","",INDEX('All CCC'!P$7:P$814,MATCH(WatchList!$B43,'All CCC'!$B$7:$B$814,0)))</f>
        <v/>
      </c>
      <c r="Q43" s="848" t="str">
        <f>IF($B43="","",INDEX('All CCC'!Q$7:Q$814,MATCH(WatchList!$B43,'All CCC'!$B$7:$B$814,0)))</f>
        <v/>
      </c>
      <c r="R43" s="847" t="str">
        <f>IF($B43="","",INDEX('All CCC'!R$7:R$814,MATCH(WatchList!$B43,'All CCC'!$B$7:$B$814,0)))</f>
        <v/>
      </c>
      <c r="S43" s="847" t="str">
        <f>IF($B43="","",INDEX('All CCC'!S$7:S$814,MATCH(WatchList!$B43,'All CCC'!$B$7:$B$814,0)))</f>
        <v/>
      </c>
      <c r="T43" s="847" t="str">
        <f>IF($B43="","",INDEX('All CCC'!T$7:T$814,MATCH(WatchList!$B43,'All CCC'!$B$7:$B$814,0)))</f>
        <v/>
      </c>
      <c r="U43" s="847" t="str">
        <f>IF($B43="","",INDEX('All CCC'!U$7:U$814,MATCH(WatchList!$B43,'All CCC'!$B$7:$B$814,0)))</f>
        <v/>
      </c>
      <c r="V43" s="847" t="str">
        <f>IF($B43="","",INDEX('All CCC'!V$7:V$814,MATCH(WatchList!$B43,'All CCC'!$B$7:$B$814,0)))</f>
        <v/>
      </c>
      <c r="W43" s="847" t="str">
        <f>IF($B43="","",INDEX('All CCC'!W$7:W$814,MATCH(WatchList!$B43,'All CCC'!$B$7:$B$814,0)))</f>
        <v/>
      </c>
      <c r="X43" s="847" t="str">
        <f>IF($B43="","",INDEX('All CCC'!X$7:X$814,MATCH(WatchList!$B43,'All CCC'!$B$7:$B$814,0)))</f>
        <v/>
      </c>
      <c r="Y43" s="847" t="str">
        <f>IF($B43="","",INDEX('All CCC'!Y$7:Y$814,MATCH(WatchList!$B43,'All CCC'!$B$7:$B$814,0)))</f>
        <v/>
      </c>
      <c r="Z43" s="847" t="str">
        <f>IF($B43="","",INDEX('All CCC'!Z$7:Z$814,MATCH(WatchList!$B43,'All CCC'!$B$7:$B$814,0)))</f>
        <v/>
      </c>
      <c r="AA43" s="847" t="str">
        <f>IF($B43="","",INDEX('All CCC'!AA$7:AA$814,MATCH(WatchList!$B43,'All CCC'!$B$7:$B$814,0)))</f>
        <v/>
      </c>
      <c r="AB43" s="847" t="str">
        <f>IF($B43="","",INDEX('All CCC'!AB$7:AB$814,MATCH(WatchList!$B43,'All CCC'!$B$7:$B$814,0)))</f>
        <v/>
      </c>
      <c r="AC43" s="847" t="str">
        <f>IF($B43="","",INDEX('All CCC'!AC$7:AC$814,MATCH(WatchList!$B43,'All CCC'!$B$7:$B$814,0)))</f>
        <v/>
      </c>
      <c r="AD43" s="847" t="str">
        <f>IF($B43="","",INDEX('All CCC'!AD$7:AD$814,MATCH(WatchList!$B43,'All CCC'!$B$7:$B$814,0)))</f>
        <v/>
      </c>
      <c r="AE43" s="847" t="str">
        <f>IF($B43="","",INDEX('All CCC'!AE$7:AE$814,MATCH(WatchList!$B43,'All CCC'!$B$7:$B$814,0)))</f>
        <v/>
      </c>
      <c r="AF43" s="847" t="str">
        <f>IF($B43="","",INDEX('All CCC'!AF$7:AF$814,MATCH(WatchList!$B43,'All CCC'!$B$7:$B$814,0)))</f>
        <v/>
      </c>
      <c r="AG43" s="847" t="str">
        <f>IF($B43="","",INDEX('All CCC'!AG$7:AG$814,MATCH(WatchList!$B43,'All CCC'!$B$7:$B$814,0)))</f>
        <v/>
      </c>
      <c r="AH43" s="847" t="str">
        <f>IF($B43="","",INDEX('All CCC'!AH$7:AH$814,MATCH(WatchList!$B43,'All CCC'!$B$7:$B$814,0)))</f>
        <v/>
      </c>
      <c r="AI43" s="847" t="str">
        <f>IF($B43="","",INDEX('All CCC'!AI$7:AI$814,MATCH(WatchList!$B43,'All CCC'!$B$7:$B$814,0)))</f>
        <v/>
      </c>
      <c r="AJ43" s="847" t="str">
        <f>IF($B43="","",INDEX('All CCC'!AJ$7:AJ$814,MATCH(WatchList!$B43,'All CCC'!$B$7:$B$814,0)))</f>
        <v/>
      </c>
      <c r="AK43" s="847" t="str">
        <f>IF($B43="","",INDEX('All CCC'!AK$7:AK$814,MATCH(WatchList!$B43,'All CCC'!$B$7:$B$814,0)))</f>
        <v/>
      </c>
      <c r="AL43" s="847" t="str">
        <f>IF($B43="","",INDEX('All CCC'!AL$7:AL$814,MATCH(WatchList!$B43,'All CCC'!$B$7:$B$814,0)))</f>
        <v/>
      </c>
      <c r="AM43" s="847" t="str">
        <f>IF($B43="","",INDEX('All CCC'!AM$7:AM$814,MATCH(WatchList!$B43,'All CCC'!$B$7:$B$814,0)))</f>
        <v/>
      </c>
      <c r="AN43" s="847" t="str">
        <f>IF($B43="","",INDEX('All CCC'!AN$7:AN$814,MATCH(WatchList!$B43,'All CCC'!$B$7:$B$814,0)))</f>
        <v/>
      </c>
      <c r="AO43" s="847" t="str">
        <f>IF($B43="","",INDEX('All CCC'!AO$7:AO$814,MATCH(WatchList!$B43,'All CCC'!$B$7:$B$814,0)))</f>
        <v/>
      </c>
      <c r="AP43" s="847" t="str">
        <f>IF($B43="","",INDEX('All CCC'!AP$7:AP$814,MATCH(WatchList!$B43,'All CCC'!$B$7:$B$814,0)))</f>
        <v/>
      </c>
      <c r="AQ43" s="847" t="str">
        <f>IF($B43="","",INDEX('All CCC'!AQ$7:AQ$814,MATCH(WatchList!$B43,'All CCC'!$B$7:$B$814,0)))</f>
        <v/>
      </c>
      <c r="AR43" s="847" t="str">
        <f>IF($B43="","",INDEX('All CCC'!AR$7:AR$814,MATCH(WatchList!$B43,'All CCC'!$B$7:$B$814,0)))</f>
        <v/>
      </c>
      <c r="AS43" s="847" t="str">
        <f>IF($B43="","",INDEX('All CCC'!AS$7:AS$814,MATCH(WatchList!$B43,'All CCC'!$B$7:$B$814,0)))</f>
        <v/>
      </c>
      <c r="AT43" s="847" t="str">
        <f>IF($B43="","",INDEX('All CCC'!AT$7:AT$814,MATCH(WatchList!$B43,'All CCC'!$B$7:$B$814,0)))</f>
        <v/>
      </c>
      <c r="AU43" s="847" t="str">
        <f>IF($B43="","",INDEX('All CCC'!AU$7:AU$814,MATCH(WatchList!$B43,'All CCC'!$B$7:$B$814,0)))</f>
        <v/>
      </c>
      <c r="AV43" s="847" t="str">
        <f>IF($B43="","",INDEX('All CCC'!AV$7:AV$814,MATCH(WatchList!$B43,'All CCC'!$B$7:$B$814,0)))</f>
        <v/>
      </c>
      <c r="AW43" s="847" t="str">
        <f>IF($B43="","",INDEX('All CCC'!AW$7:AW$814,MATCH(WatchList!$B43,'All CCC'!$B$7:$B$814,0)))</f>
        <v/>
      </c>
      <c r="AX43" s="847" t="str">
        <f>IF($B43="","",INDEX('All CCC'!AX$7:AX$814,MATCH(WatchList!$B43,'All CCC'!$B$7:$B$814,0)))</f>
        <v/>
      </c>
      <c r="AY43" s="847" t="str">
        <f>IF($B43="","",INDEX('All CCC'!AY$7:AY$814,MATCH(WatchList!$B43,'All CCC'!$B$7:$B$814,0)))</f>
        <v/>
      </c>
      <c r="AZ43" s="847" t="str">
        <f>IF($B43="","",INDEX('All CCC'!AZ$7:AZ$814,MATCH(WatchList!$B43,'All CCC'!$B$7:$B$814,0)))</f>
        <v/>
      </c>
      <c r="BA43" s="847" t="str">
        <f>IF($B43="","",INDEX('All CCC'!BA$7:BA$814,MATCH(WatchList!$B43,'All CCC'!$B$7:$B$814,0)))</f>
        <v/>
      </c>
      <c r="BB43" s="847" t="str">
        <f>IF($B43="","",INDEX('All CCC'!BB$7:BB$814,MATCH(WatchList!$B43,'All CCC'!$B$7:$B$814,0)))</f>
        <v/>
      </c>
      <c r="BC43" s="847" t="str">
        <f>IF($B43="","",INDEX('All CCC'!BC$7:BC$814,MATCH(WatchList!$B43,'All CCC'!$B$7:$B$814,0)))</f>
        <v/>
      </c>
      <c r="BD43" s="847" t="str">
        <f>IF($B43="","",INDEX('All CCC'!BD$7:BD$814,MATCH(WatchList!$B43,'All CCC'!$B$7:$B$814,0)))</f>
        <v/>
      </c>
      <c r="BE43" s="847" t="str">
        <f>IF($B43="","",INDEX('All CCC'!BE$7:BE$814,MATCH(WatchList!$B43,'All CCC'!$B$7:$B$814,0)))</f>
        <v/>
      </c>
      <c r="BF43" s="847" t="str">
        <f>IF($B43="","",INDEX('All CCC'!BF$7:BF$814,MATCH(WatchList!$B43,'All CCC'!$B$7:$B$814,0)))</f>
        <v/>
      </c>
      <c r="BG43" s="847" t="str">
        <f>IF($B43="","",INDEX('All CCC'!BG$7:BG$814,MATCH(WatchList!$B43,'All CCC'!$B$7:$B$814,0)))</f>
        <v/>
      </c>
    </row>
    <row r="44" spans="1:59" x14ac:dyDescent="0.2">
      <c r="A44" s="548" t="str">
        <f>IF($B44="","",INDEX('All CCC'!A$7:A$814,MATCH(WatchList!$B44,'All CCC'!$B$7:$B$814,0)))</f>
        <v/>
      </c>
      <c r="B44" s="31"/>
      <c r="C44" s="847" t="str">
        <f>IF($B44="","",INDEX('All CCC'!C$7:C$814,MATCH(WatchList!$B44,'All CCC'!$B$7:$B$814,0)))</f>
        <v/>
      </c>
      <c r="D44" s="847" t="str">
        <f>IF($B44="","",INDEX('All CCC'!D$7:D$814,MATCH(WatchList!$B44,'All CCC'!$B$7:$B$814,0)))</f>
        <v/>
      </c>
      <c r="E44" s="847" t="str">
        <f>IF($B44="","",INDEX('All CCC'!E$7:E$814,MATCH(WatchList!$B44,'All CCC'!$B$7:$B$814,0)))</f>
        <v/>
      </c>
      <c r="F44" s="847" t="str">
        <f>IF($B44="","",INDEX('All CCC'!F$7:F$814,MATCH(WatchList!$B44,'All CCC'!$B$7:$B$814,0)))</f>
        <v/>
      </c>
      <c r="G44" s="847" t="str">
        <f>IF($B44="","",INDEX('All CCC'!G$7:G$814,MATCH(WatchList!$B44,'All CCC'!$B$7:$B$814,0)))</f>
        <v/>
      </c>
      <c r="H44" s="847" t="str">
        <f>IF($B44="","",INDEX('All CCC'!H$7:H$814,MATCH(WatchList!$B44,'All CCC'!$B$7:$B$814,0)))</f>
        <v/>
      </c>
      <c r="I44" s="847" t="str">
        <f>IF($B44="","",INDEX('All CCC'!I$7:I$814,MATCH(WatchList!$B44,'All CCC'!$B$7:$B$814,0)))</f>
        <v/>
      </c>
      <c r="J44" s="847" t="str">
        <f>IF($B44="","",INDEX('All CCC'!J$7:J$814,MATCH(WatchList!$B44,'All CCC'!$B$7:$B$814,0)))</f>
        <v/>
      </c>
      <c r="K44" s="847" t="str">
        <f>IF($B44="","",INDEX('All CCC'!K$7:K$814,MATCH(WatchList!$B44,'All CCC'!$B$7:$B$814,0)))</f>
        <v/>
      </c>
      <c r="L44" s="847" t="str">
        <f>IF($B44="","",INDEX('All CCC'!L$7:L$814,MATCH(WatchList!$B44,'All CCC'!$B$7:$B$814,0)))</f>
        <v/>
      </c>
      <c r="M44" s="847" t="str">
        <f>IF($B44="","",INDEX('All CCC'!M$7:M$814,MATCH(WatchList!$B44,'All CCC'!$B$7:$B$814,0)))</f>
        <v/>
      </c>
      <c r="N44" s="847" t="str">
        <f>IF($B44="","",INDEX('All CCC'!N$7:N$814,MATCH(WatchList!$B44,'All CCC'!$B$7:$B$814,0)))</f>
        <v/>
      </c>
      <c r="O44" s="847" t="str">
        <f>IF($B44="","",INDEX('All CCC'!O$7:O$814,MATCH(WatchList!$B44,'All CCC'!$B$7:$B$814,0)))</f>
        <v/>
      </c>
      <c r="P44" s="848" t="str">
        <f>IF($B44="","",INDEX('All CCC'!P$7:P$814,MATCH(WatchList!$B44,'All CCC'!$B$7:$B$814,0)))</f>
        <v/>
      </c>
      <c r="Q44" s="848" t="str">
        <f>IF($B44="","",INDEX('All CCC'!Q$7:Q$814,MATCH(WatchList!$B44,'All CCC'!$B$7:$B$814,0)))</f>
        <v/>
      </c>
      <c r="R44" s="847" t="str">
        <f>IF($B44="","",INDEX('All CCC'!R$7:R$814,MATCH(WatchList!$B44,'All CCC'!$B$7:$B$814,0)))</f>
        <v/>
      </c>
      <c r="S44" s="847" t="str">
        <f>IF($B44="","",INDEX('All CCC'!S$7:S$814,MATCH(WatchList!$B44,'All CCC'!$B$7:$B$814,0)))</f>
        <v/>
      </c>
      <c r="T44" s="847" t="str">
        <f>IF($B44="","",INDEX('All CCC'!T$7:T$814,MATCH(WatchList!$B44,'All CCC'!$B$7:$B$814,0)))</f>
        <v/>
      </c>
      <c r="U44" s="847" t="str">
        <f>IF($B44="","",INDEX('All CCC'!U$7:U$814,MATCH(WatchList!$B44,'All CCC'!$B$7:$B$814,0)))</f>
        <v/>
      </c>
      <c r="V44" s="847" t="str">
        <f>IF($B44="","",INDEX('All CCC'!V$7:V$814,MATCH(WatchList!$B44,'All CCC'!$B$7:$B$814,0)))</f>
        <v/>
      </c>
      <c r="W44" s="847" t="str">
        <f>IF($B44="","",INDEX('All CCC'!W$7:W$814,MATCH(WatchList!$B44,'All CCC'!$B$7:$B$814,0)))</f>
        <v/>
      </c>
      <c r="X44" s="847" t="str">
        <f>IF($B44="","",INDEX('All CCC'!X$7:X$814,MATCH(WatchList!$B44,'All CCC'!$B$7:$B$814,0)))</f>
        <v/>
      </c>
      <c r="Y44" s="847" t="str">
        <f>IF($B44="","",INDEX('All CCC'!Y$7:Y$814,MATCH(WatchList!$B44,'All CCC'!$B$7:$B$814,0)))</f>
        <v/>
      </c>
      <c r="Z44" s="847" t="str">
        <f>IF($B44="","",INDEX('All CCC'!Z$7:Z$814,MATCH(WatchList!$B44,'All CCC'!$B$7:$B$814,0)))</f>
        <v/>
      </c>
      <c r="AA44" s="847" t="str">
        <f>IF($B44="","",INDEX('All CCC'!AA$7:AA$814,MATCH(WatchList!$B44,'All CCC'!$B$7:$B$814,0)))</f>
        <v/>
      </c>
      <c r="AB44" s="847" t="str">
        <f>IF($B44="","",INDEX('All CCC'!AB$7:AB$814,MATCH(WatchList!$B44,'All CCC'!$B$7:$B$814,0)))</f>
        <v/>
      </c>
      <c r="AC44" s="847" t="str">
        <f>IF($B44="","",INDEX('All CCC'!AC$7:AC$814,MATCH(WatchList!$B44,'All CCC'!$B$7:$B$814,0)))</f>
        <v/>
      </c>
      <c r="AD44" s="847" t="str">
        <f>IF($B44="","",INDEX('All CCC'!AD$7:AD$814,MATCH(WatchList!$B44,'All CCC'!$B$7:$B$814,0)))</f>
        <v/>
      </c>
      <c r="AE44" s="847" t="str">
        <f>IF($B44="","",INDEX('All CCC'!AE$7:AE$814,MATCH(WatchList!$B44,'All CCC'!$B$7:$B$814,0)))</f>
        <v/>
      </c>
      <c r="AF44" s="847" t="str">
        <f>IF($B44="","",INDEX('All CCC'!AF$7:AF$814,MATCH(WatchList!$B44,'All CCC'!$B$7:$B$814,0)))</f>
        <v/>
      </c>
      <c r="AG44" s="847" t="str">
        <f>IF($B44="","",INDEX('All CCC'!AG$7:AG$814,MATCH(WatchList!$B44,'All CCC'!$B$7:$B$814,0)))</f>
        <v/>
      </c>
      <c r="AH44" s="847" t="str">
        <f>IF($B44="","",INDEX('All CCC'!AH$7:AH$814,MATCH(WatchList!$B44,'All CCC'!$B$7:$B$814,0)))</f>
        <v/>
      </c>
      <c r="AI44" s="847" t="str">
        <f>IF($B44="","",INDEX('All CCC'!AI$7:AI$814,MATCH(WatchList!$B44,'All CCC'!$B$7:$B$814,0)))</f>
        <v/>
      </c>
      <c r="AJ44" s="847" t="str">
        <f>IF($B44="","",INDEX('All CCC'!AJ$7:AJ$814,MATCH(WatchList!$B44,'All CCC'!$B$7:$B$814,0)))</f>
        <v/>
      </c>
      <c r="AK44" s="847" t="str">
        <f>IF($B44="","",INDEX('All CCC'!AK$7:AK$814,MATCH(WatchList!$B44,'All CCC'!$B$7:$B$814,0)))</f>
        <v/>
      </c>
      <c r="AL44" s="847" t="str">
        <f>IF($B44="","",INDEX('All CCC'!AL$7:AL$814,MATCH(WatchList!$B44,'All CCC'!$B$7:$B$814,0)))</f>
        <v/>
      </c>
      <c r="AM44" s="847" t="str">
        <f>IF($B44="","",INDEX('All CCC'!AM$7:AM$814,MATCH(WatchList!$B44,'All CCC'!$B$7:$B$814,0)))</f>
        <v/>
      </c>
      <c r="AN44" s="847" t="str">
        <f>IF($B44="","",INDEX('All CCC'!AN$7:AN$814,MATCH(WatchList!$B44,'All CCC'!$B$7:$B$814,0)))</f>
        <v/>
      </c>
      <c r="AO44" s="847" t="str">
        <f>IF($B44="","",INDEX('All CCC'!AO$7:AO$814,MATCH(WatchList!$B44,'All CCC'!$B$7:$B$814,0)))</f>
        <v/>
      </c>
      <c r="AP44" s="847" t="str">
        <f>IF($B44="","",INDEX('All CCC'!AP$7:AP$814,MATCH(WatchList!$B44,'All CCC'!$B$7:$B$814,0)))</f>
        <v/>
      </c>
      <c r="AQ44" s="847" t="str">
        <f>IF($B44="","",INDEX('All CCC'!AQ$7:AQ$814,MATCH(WatchList!$B44,'All CCC'!$B$7:$B$814,0)))</f>
        <v/>
      </c>
      <c r="AR44" s="847" t="str">
        <f>IF($B44="","",INDEX('All CCC'!AR$7:AR$814,MATCH(WatchList!$B44,'All CCC'!$B$7:$B$814,0)))</f>
        <v/>
      </c>
      <c r="AS44" s="847" t="str">
        <f>IF($B44="","",INDEX('All CCC'!AS$7:AS$814,MATCH(WatchList!$B44,'All CCC'!$B$7:$B$814,0)))</f>
        <v/>
      </c>
      <c r="AT44" s="847" t="str">
        <f>IF($B44="","",INDEX('All CCC'!AT$7:AT$814,MATCH(WatchList!$B44,'All CCC'!$B$7:$B$814,0)))</f>
        <v/>
      </c>
      <c r="AU44" s="847" t="str">
        <f>IF($B44="","",INDEX('All CCC'!AU$7:AU$814,MATCH(WatchList!$B44,'All CCC'!$B$7:$B$814,0)))</f>
        <v/>
      </c>
      <c r="AV44" s="847" t="str">
        <f>IF($B44="","",INDEX('All CCC'!AV$7:AV$814,MATCH(WatchList!$B44,'All CCC'!$B$7:$B$814,0)))</f>
        <v/>
      </c>
      <c r="AW44" s="847" t="str">
        <f>IF($B44="","",INDEX('All CCC'!AW$7:AW$814,MATCH(WatchList!$B44,'All CCC'!$B$7:$B$814,0)))</f>
        <v/>
      </c>
      <c r="AX44" s="847" t="str">
        <f>IF($B44="","",INDEX('All CCC'!AX$7:AX$814,MATCH(WatchList!$B44,'All CCC'!$B$7:$B$814,0)))</f>
        <v/>
      </c>
      <c r="AY44" s="847" t="str">
        <f>IF($B44="","",INDEX('All CCC'!AY$7:AY$814,MATCH(WatchList!$B44,'All CCC'!$B$7:$B$814,0)))</f>
        <v/>
      </c>
      <c r="AZ44" s="847" t="str">
        <f>IF($B44="","",INDEX('All CCC'!AZ$7:AZ$814,MATCH(WatchList!$B44,'All CCC'!$B$7:$B$814,0)))</f>
        <v/>
      </c>
      <c r="BA44" s="847" t="str">
        <f>IF($B44="","",INDEX('All CCC'!BA$7:BA$814,MATCH(WatchList!$B44,'All CCC'!$B$7:$B$814,0)))</f>
        <v/>
      </c>
      <c r="BB44" s="847" t="str">
        <f>IF($B44="","",INDEX('All CCC'!BB$7:BB$814,MATCH(WatchList!$B44,'All CCC'!$B$7:$B$814,0)))</f>
        <v/>
      </c>
      <c r="BC44" s="847" t="str">
        <f>IF($B44="","",INDEX('All CCC'!BC$7:BC$814,MATCH(WatchList!$B44,'All CCC'!$B$7:$B$814,0)))</f>
        <v/>
      </c>
      <c r="BD44" s="847" t="str">
        <f>IF($B44="","",INDEX('All CCC'!BD$7:BD$814,MATCH(WatchList!$B44,'All CCC'!$B$7:$B$814,0)))</f>
        <v/>
      </c>
      <c r="BE44" s="847" t="str">
        <f>IF($B44="","",INDEX('All CCC'!BE$7:BE$814,MATCH(WatchList!$B44,'All CCC'!$B$7:$B$814,0)))</f>
        <v/>
      </c>
      <c r="BF44" s="847" t="str">
        <f>IF($B44="","",INDEX('All CCC'!BF$7:BF$814,MATCH(WatchList!$B44,'All CCC'!$B$7:$B$814,0)))</f>
        <v/>
      </c>
      <c r="BG44" s="847" t="str">
        <f>IF($B44="","",INDEX('All CCC'!BG$7:BG$814,MATCH(WatchList!$B44,'All CCC'!$B$7:$B$814,0)))</f>
        <v/>
      </c>
    </row>
    <row r="45" spans="1:59" x14ac:dyDescent="0.2">
      <c r="A45" s="548" t="str">
        <f>IF($B45="","",INDEX('All CCC'!A$7:A$814,MATCH(WatchList!$B45,'All CCC'!$B$7:$B$814,0)))</f>
        <v/>
      </c>
      <c r="B45" s="31"/>
      <c r="C45" s="847" t="str">
        <f>IF($B45="","",INDEX('All CCC'!C$7:C$814,MATCH(WatchList!$B45,'All CCC'!$B$7:$B$814,0)))</f>
        <v/>
      </c>
      <c r="D45" s="847" t="str">
        <f>IF($B45="","",INDEX('All CCC'!D$7:D$814,MATCH(WatchList!$B45,'All CCC'!$B$7:$B$814,0)))</f>
        <v/>
      </c>
      <c r="E45" s="847" t="str">
        <f>IF($B45="","",INDEX('All CCC'!E$7:E$814,MATCH(WatchList!$B45,'All CCC'!$B$7:$B$814,0)))</f>
        <v/>
      </c>
      <c r="F45" s="847" t="str">
        <f>IF($B45="","",INDEX('All CCC'!F$7:F$814,MATCH(WatchList!$B45,'All CCC'!$B$7:$B$814,0)))</f>
        <v/>
      </c>
      <c r="G45" s="847" t="str">
        <f>IF($B45="","",INDEX('All CCC'!G$7:G$814,MATCH(WatchList!$B45,'All CCC'!$B$7:$B$814,0)))</f>
        <v/>
      </c>
      <c r="H45" s="847" t="str">
        <f>IF($B45="","",INDEX('All CCC'!H$7:H$814,MATCH(WatchList!$B45,'All CCC'!$B$7:$B$814,0)))</f>
        <v/>
      </c>
      <c r="I45" s="847" t="str">
        <f>IF($B45="","",INDEX('All CCC'!I$7:I$814,MATCH(WatchList!$B45,'All CCC'!$B$7:$B$814,0)))</f>
        <v/>
      </c>
      <c r="J45" s="847" t="str">
        <f>IF($B45="","",INDEX('All CCC'!J$7:J$814,MATCH(WatchList!$B45,'All CCC'!$B$7:$B$814,0)))</f>
        <v/>
      </c>
      <c r="K45" s="847" t="str">
        <f>IF($B45="","",INDEX('All CCC'!K$7:K$814,MATCH(WatchList!$B45,'All CCC'!$B$7:$B$814,0)))</f>
        <v/>
      </c>
      <c r="L45" s="847" t="str">
        <f>IF($B45="","",INDEX('All CCC'!L$7:L$814,MATCH(WatchList!$B45,'All CCC'!$B$7:$B$814,0)))</f>
        <v/>
      </c>
      <c r="M45" s="847" t="str">
        <f>IF($B45="","",INDEX('All CCC'!M$7:M$814,MATCH(WatchList!$B45,'All CCC'!$B$7:$B$814,0)))</f>
        <v/>
      </c>
      <c r="N45" s="847" t="str">
        <f>IF($B45="","",INDEX('All CCC'!N$7:N$814,MATCH(WatchList!$B45,'All CCC'!$B$7:$B$814,0)))</f>
        <v/>
      </c>
      <c r="O45" s="847" t="str">
        <f>IF($B45="","",INDEX('All CCC'!O$7:O$814,MATCH(WatchList!$B45,'All CCC'!$B$7:$B$814,0)))</f>
        <v/>
      </c>
      <c r="P45" s="848" t="str">
        <f>IF($B45="","",INDEX('All CCC'!P$7:P$814,MATCH(WatchList!$B45,'All CCC'!$B$7:$B$814,0)))</f>
        <v/>
      </c>
      <c r="Q45" s="848" t="str">
        <f>IF($B45="","",INDEX('All CCC'!Q$7:Q$814,MATCH(WatchList!$B45,'All CCC'!$B$7:$B$814,0)))</f>
        <v/>
      </c>
      <c r="R45" s="847" t="str">
        <f>IF($B45="","",INDEX('All CCC'!R$7:R$814,MATCH(WatchList!$B45,'All CCC'!$B$7:$B$814,0)))</f>
        <v/>
      </c>
      <c r="S45" s="847" t="str">
        <f>IF($B45="","",INDEX('All CCC'!S$7:S$814,MATCH(WatchList!$B45,'All CCC'!$B$7:$B$814,0)))</f>
        <v/>
      </c>
      <c r="T45" s="847" t="str">
        <f>IF($B45="","",INDEX('All CCC'!T$7:T$814,MATCH(WatchList!$B45,'All CCC'!$B$7:$B$814,0)))</f>
        <v/>
      </c>
      <c r="U45" s="847" t="str">
        <f>IF($B45="","",INDEX('All CCC'!U$7:U$814,MATCH(WatchList!$B45,'All CCC'!$B$7:$B$814,0)))</f>
        <v/>
      </c>
      <c r="V45" s="847" t="str">
        <f>IF($B45="","",INDEX('All CCC'!V$7:V$814,MATCH(WatchList!$B45,'All CCC'!$B$7:$B$814,0)))</f>
        <v/>
      </c>
      <c r="W45" s="847" t="str">
        <f>IF($B45="","",INDEX('All CCC'!W$7:W$814,MATCH(WatchList!$B45,'All CCC'!$B$7:$B$814,0)))</f>
        <v/>
      </c>
      <c r="X45" s="847" t="str">
        <f>IF($B45="","",INDEX('All CCC'!X$7:X$814,MATCH(WatchList!$B45,'All CCC'!$B$7:$B$814,0)))</f>
        <v/>
      </c>
      <c r="Y45" s="847" t="str">
        <f>IF($B45="","",INDEX('All CCC'!Y$7:Y$814,MATCH(WatchList!$B45,'All CCC'!$B$7:$B$814,0)))</f>
        <v/>
      </c>
      <c r="Z45" s="847" t="str">
        <f>IF($B45="","",INDEX('All CCC'!Z$7:Z$814,MATCH(WatchList!$B45,'All CCC'!$B$7:$B$814,0)))</f>
        <v/>
      </c>
      <c r="AA45" s="847" t="str">
        <f>IF($B45="","",INDEX('All CCC'!AA$7:AA$814,MATCH(WatchList!$B45,'All CCC'!$B$7:$B$814,0)))</f>
        <v/>
      </c>
      <c r="AB45" s="847" t="str">
        <f>IF($B45="","",INDEX('All CCC'!AB$7:AB$814,MATCH(WatchList!$B45,'All CCC'!$B$7:$B$814,0)))</f>
        <v/>
      </c>
      <c r="AC45" s="847" t="str">
        <f>IF($B45="","",INDEX('All CCC'!AC$7:AC$814,MATCH(WatchList!$B45,'All CCC'!$B$7:$B$814,0)))</f>
        <v/>
      </c>
      <c r="AD45" s="847" t="str">
        <f>IF($B45="","",INDEX('All CCC'!AD$7:AD$814,MATCH(WatchList!$B45,'All CCC'!$B$7:$B$814,0)))</f>
        <v/>
      </c>
      <c r="AE45" s="847" t="str">
        <f>IF($B45="","",INDEX('All CCC'!AE$7:AE$814,MATCH(WatchList!$B45,'All CCC'!$B$7:$B$814,0)))</f>
        <v/>
      </c>
      <c r="AF45" s="847" t="str">
        <f>IF($B45="","",INDEX('All CCC'!AF$7:AF$814,MATCH(WatchList!$B45,'All CCC'!$B$7:$B$814,0)))</f>
        <v/>
      </c>
      <c r="AG45" s="847" t="str">
        <f>IF($B45="","",INDEX('All CCC'!AG$7:AG$814,MATCH(WatchList!$B45,'All CCC'!$B$7:$B$814,0)))</f>
        <v/>
      </c>
      <c r="AH45" s="847" t="str">
        <f>IF($B45="","",INDEX('All CCC'!AH$7:AH$814,MATCH(WatchList!$B45,'All CCC'!$B$7:$B$814,0)))</f>
        <v/>
      </c>
      <c r="AI45" s="847" t="str">
        <f>IF($B45="","",INDEX('All CCC'!AI$7:AI$814,MATCH(WatchList!$B45,'All CCC'!$B$7:$B$814,0)))</f>
        <v/>
      </c>
      <c r="AJ45" s="847" t="str">
        <f>IF($B45="","",INDEX('All CCC'!AJ$7:AJ$814,MATCH(WatchList!$B45,'All CCC'!$B$7:$B$814,0)))</f>
        <v/>
      </c>
      <c r="AK45" s="847" t="str">
        <f>IF($B45="","",INDEX('All CCC'!AK$7:AK$814,MATCH(WatchList!$B45,'All CCC'!$B$7:$B$814,0)))</f>
        <v/>
      </c>
      <c r="AL45" s="847" t="str">
        <f>IF($B45="","",INDEX('All CCC'!AL$7:AL$814,MATCH(WatchList!$B45,'All CCC'!$B$7:$B$814,0)))</f>
        <v/>
      </c>
      <c r="AM45" s="847" t="str">
        <f>IF($B45="","",INDEX('All CCC'!AM$7:AM$814,MATCH(WatchList!$B45,'All CCC'!$B$7:$B$814,0)))</f>
        <v/>
      </c>
      <c r="AN45" s="847" t="str">
        <f>IF($B45="","",INDEX('All CCC'!AN$7:AN$814,MATCH(WatchList!$B45,'All CCC'!$B$7:$B$814,0)))</f>
        <v/>
      </c>
      <c r="AO45" s="847" t="str">
        <f>IF($B45="","",INDEX('All CCC'!AO$7:AO$814,MATCH(WatchList!$B45,'All CCC'!$B$7:$B$814,0)))</f>
        <v/>
      </c>
      <c r="AP45" s="847" t="str">
        <f>IF($B45="","",INDEX('All CCC'!AP$7:AP$814,MATCH(WatchList!$B45,'All CCC'!$B$7:$B$814,0)))</f>
        <v/>
      </c>
      <c r="AQ45" s="847" t="str">
        <f>IF($B45="","",INDEX('All CCC'!AQ$7:AQ$814,MATCH(WatchList!$B45,'All CCC'!$B$7:$B$814,0)))</f>
        <v/>
      </c>
      <c r="AR45" s="847" t="str">
        <f>IF($B45="","",INDEX('All CCC'!AR$7:AR$814,MATCH(WatchList!$B45,'All CCC'!$B$7:$B$814,0)))</f>
        <v/>
      </c>
      <c r="AS45" s="847" t="str">
        <f>IF($B45="","",INDEX('All CCC'!AS$7:AS$814,MATCH(WatchList!$B45,'All CCC'!$B$7:$B$814,0)))</f>
        <v/>
      </c>
      <c r="AT45" s="847" t="str">
        <f>IF($B45="","",INDEX('All CCC'!AT$7:AT$814,MATCH(WatchList!$B45,'All CCC'!$B$7:$B$814,0)))</f>
        <v/>
      </c>
      <c r="AU45" s="847" t="str">
        <f>IF($B45="","",INDEX('All CCC'!AU$7:AU$814,MATCH(WatchList!$B45,'All CCC'!$B$7:$B$814,0)))</f>
        <v/>
      </c>
      <c r="AV45" s="847" t="str">
        <f>IF($B45="","",INDEX('All CCC'!AV$7:AV$814,MATCH(WatchList!$B45,'All CCC'!$B$7:$B$814,0)))</f>
        <v/>
      </c>
      <c r="AW45" s="847" t="str">
        <f>IF($B45="","",INDEX('All CCC'!AW$7:AW$814,MATCH(WatchList!$B45,'All CCC'!$B$7:$B$814,0)))</f>
        <v/>
      </c>
      <c r="AX45" s="847" t="str">
        <f>IF($B45="","",INDEX('All CCC'!AX$7:AX$814,MATCH(WatchList!$B45,'All CCC'!$B$7:$B$814,0)))</f>
        <v/>
      </c>
      <c r="AY45" s="847" t="str">
        <f>IF($B45="","",INDEX('All CCC'!AY$7:AY$814,MATCH(WatchList!$B45,'All CCC'!$B$7:$B$814,0)))</f>
        <v/>
      </c>
      <c r="AZ45" s="847" t="str">
        <f>IF($B45="","",INDEX('All CCC'!AZ$7:AZ$814,MATCH(WatchList!$B45,'All CCC'!$B$7:$B$814,0)))</f>
        <v/>
      </c>
      <c r="BA45" s="847" t="str">
        <f>IF($B45="","",INDEX('All CCC'!BA$7:BA$814,MATCH(WatchList!$B45,'All CCC'!$B$7:$B$814,0)))</f>
        <v/>
      </c>
      <c r="BB45" s="847" t="str">
        <f>IF($B45="","",INDEX('All CCC'!BB$7:BB$814,MATCH(WatchList!$B45,'All CCC'!$B$7:$B$814,0)))</f>
        <v/>
      </c>
      <c r="BC45" s="847" t="str">
        <f>IF($B45="","",INDEX('All CCC'!BC$7:BC$814,MATCH(WatchList!$B45,'All CCC'!$B$7:$B$814,0)))</f>
        <v/>
      </c>
      <c r="BD45" s="847" t="str">
        <f>IF($B45="","",INDEX('All CCC'!BD$7:BD$814,MATCH(WatchList!$B45,'All CCC'!$B$7:$B$814,0)))</f>
        <v/>
      </c>
      <c r="BE45" s="847" t="str">
        <f>IF($B45="","",INDEX('All CCC'!BE$7:BE$814,MATCH(WatchList!$B45,'All CCC'!$B$7:$B$814,0)))</f>
        <v/>
      </c>
      <c r="BF45" s="847" t="str">
        <f>IF($B45="","",INDEX('All CCC'!BF$7:BF$814,MATCH(WatchList!$B45,'All CCC'!$B$7:$B$814,0)))</f>
        <v/>
      </c>
      <c r="BG45" s="847" t="str">
        <f>IF($B45="","",INDEX('All CCC'!BG$7:BG$814,MATCH(WatchList!$B45,'All CCC'!$B$7:$B$814,0)))</f>
        <v/>
      </c>
    </row>
    <row r="46" spans="1:59" x14ac:dyDescent="0.2">
      <c r="A46" s="548" t="str">
        <f>IF($B46="","",INDEX('All CCC'!A$7:A$814,MATCH(WatchList!$B46,'All CCC'!$B$7:$B$814,0)))</f>
        <v/>
      </c>
      <c r="B46" s="31"/>
      <c r="C46" s="847" t="str">
        <f>IF($B46="","",INDEX('All CCC'!C$7:C$814,MATCH(WatchList!$B46,'All CCC'!$B$7:$B$814,0)))</f>
        <v/>
      </c>
      <c r="D46" s="847" t="str">
        <f>IF($B46="","",INDEX('All CCC'!D$7:D$814,MATCH(WatchList!$B46,'All CCC'!$B$7:$B$814,0)))</f>
        <v/>
      </c>
      <c r="E46" s="847" t="str">
        <f>IF($B46="","",INDEX('All CCC'!E$7:E$814,MATCH(WatchList!$B46,'All CCC'!$B$7:$B$814,0)))</f>
        <v/>
      </c>
      <c r="F46" s="847" t="str">
        <f>IF($B46="","",INDEX('All CCC'!F$7:F$814,MATCH(WatchList!$B46,'All CCC'!$B$7:$B$814,0)))</f>
        <v/>
      </c>
      <c r="G46" s="847" t="str">
        <f>IF($B46="","",INDEX('All CCC'!G$7:G$814,MATCH(WatchList!$B46,'All CCC'!$B$7:$B$814,0)))</f>
        <v/>
      </c>
      <c r="H46" s="847" t="str">
        <f>IF($B46="","",INDEX('All CCC'!H$7:H$814,MATCH(WatchList!$B46,'All CCC'!$B$7:$B$814,0)))</f>
        <v/>
      </c>
      <c r="I46" s="847" t="str">
        <f>IF($B46="","",INDEX('All CCC'!I$7:I$814,MATCH(WatchList!$B46,'All CCC'!$B$7:$B$814,0)))</f>
        <v/>
      </c>
      <c r="J46" s="847" t="str">
        <f>IF($B46="","",INDEX('All CCC'!J$7:J$814,MATCH(WatchList!$B46,'All CCC'!$B$7:$B$814,0)))</f>
        <v/>
      </c>
      <c r="K46" s="847" t="str">
        <f>IF($B46="","",INDEX('All CCC'!K$7:K$814,MATCH(WatchList!$B46,'All CCC'!$B$7:$B$814,0)))</f>
        <v/>
      </c>
      <c r="L46" s="847" t="str">
        <f>IF($B46="","",INDEX('All CCC'!L$7:L$814,MATCH(WatchList!$B46,'All CCC'!$B$7:$B$814,0)))</f>
        <v/>
      </c>
      <c r="M46" s="847" t="str">
        <f>IF($B46="","",INDEX('All CCC'!M$7:M$814,MATCH(WatchList!$B46,'All CCC'!$B$7:$B$814,0)))</f>
        <v/>
      </c>
      <c r="N46" s="847" t="str">
        <f>IF($B46="","",INDEX('All CCC'!N$7:N$814,MATCH(WatchList!$B46,'All CCC'!$B$7:$B$814,0)))</f>
        <v/>
      </c>
      <c r="O46" s="847" t="str">
        <f>IF($B46="","",INDEX('All CCC'!O$7:O$814,MATCH(WatchList!$B46,'All CCC'!$B$7:$B$814,0)))</f>
        <v/>
      </c>
      <c r="P46" s="848" t="str">
        <f>IF($B46="","",INDEX('All CCC'!P$7:P$814,MATCH(WatchList!$B46,'All CCC'!$B$7:$B$814,0)))</f>
        <v/>
      </c>
      <c r="Q46" s="848" t="str">
        <f>IF($B46="","",INDEX('All CCC'!Q$7:Q$814,MATCH(WatchList!$B46,'All CCC'!$B$7:$B$814,0)))</f>
        <v/>
      </c>
      <c r="R46" s="847" t="str">
        <f>IF($B46="","",INDEX('All CCC'!R$7:R$814,MATCH(WatchList!$B46,'All CCC'!$B$7:$B$814,0)))</f>
        <v/>
      </c>
      <c r="S46" s="847" t="str">
        <f>IF($B46="","",INDEX('All CCC'!S$7:S$814,MATCH(WatchList!$B46,'All CCC'!$B$7:$B$814,0)))</f>
        <v/>
      </c>
      <c r="T46" s="847" t="str">
        <f>IF($B46="","",INDEX('All CCC'!T$7:T$814,MATCH(WatchList!$B46,'All CCC'!$B$7:$B$814,0)))</f>
        <v/>
      </c>
      <c r="U46" s="847" t="str">
        <f>IF($B46="","",INDEX('All CCC'!U$7:U$814,MATCH(WatchList!$B46,'All CCC'!$B$7:$B$814,0)))</f>
        <v/>
      </c>
      <c r="V46" s="847" t="str">
        <f>IF($B46="","",INDEX('All CCC'!V$7:V$814,MATCH(WatchList!$B46,'All CCC'!$B$7:$B$814,0)))</f>
        <v/>
      </c>
      <c r="W46" s="847" t="str">
        <f>IF($B46="","",INDEX('All CCC'!W$7:W$814,MATCH(WatchList!$B46,'All CCC'!$B$7:$B$814,0)))</f>
        <v/>
      </c>
      <c r="X46" s="847" t="str">
        <f>IF($B46="","",INDEX('All CCC'!X$7:X$814,MATCH(WatchList!$B46,'All CCC'!$B$7:$B$814,0)))</f>
        <v/>
      </c>
      <c r="Y46" s="847" t="str">
        <f>IF($B46="","",INDEX('All CCC'!Y$7:Y$814,MATCH(WatchList!$B46,'All CCC'!$B$7:$B$814,0)))</f>
        <v/>
      </c>
      <c r="Z46" s="847" t="str">
        <f>IF($B46="","",INDEX('All CCC'!Z$7:Z$814,MATCH(WatchList!$B46,'All CCC'!$B$7:$B$814,0)))</f>
        <v/>
      </c>
      <c r="AA46" s="847" t="str">
        <f>IF($B46="","",INDEX('All CCC'!AA$7:AA$814,MATCH(WatchList!$B46,'All CCC'!$B$7:$B$814,0)))</f>
        <v/>
      </c>
      <c r="AB46" s="847" t="str">
        <f>IF($B46="","",INDEX('All CCC'!AB$7:AB$814,MATCH(WatchList!$B46,'All CCC'!$B$7:$B$814,0)))</f>
        <v/>
      </c>
      <c r="AC46" s="847" t="str">
        <f>IF($B46="","",INDEX('All CCC'!AC$7:AC$814,MATCH(WatchList!$B46,'All CCC'!$B$7:$B$814,0)))</f>
        <v/>
      </c>
      <c r="AD46" s="847" t="str">
        <f>IF($B46="","",INDEX('All CCC'!AD$7:AD$814,MATCH(WatchList!$B46,'All CCC'!$B$7:$B$814,0)))</f>
        <v/>
      </c>
      <c r="AE46" s="847" t="str">
        <f>IF($B46="","",INDEX('All CCC'!AE$7:AE$814,MATCH(WatchList!$B46,'All CCC'!$B$7:$B$814,0)))</f>
        <v/>
      </c>
      <c r="AF46" s="847" t="str">
        <f>IF($B46="","",INDEX('All CCC'!AF$7:AF$814,MATCH(WatchList!$B46,'All CCC'!$B$7:$B$814,0)))</f>
        <v/>
      </c>
      <c r="AG46" s="847" t="str">
        <f>IF($B46="","",INDEX('All CCC'!AG$7:AG$814,MATCH(WatchList!$B46,'All CCC'!$B$7:$B$814,0)))</f>
        <v/>
      </c>
      <c r="AH46" s="847" t="str">
        <f>IF($B46="","",INDEX('All CCC'!AH$7:AH$814,MATCH(WatchList!$B46,'All CCC'!$B$7:$B$814,0)))</f>
        <v/>
      </c>
      <c r="AI46" s="847" t="str">
        <f>IF($B46="","",INDEX('All CCC'!AI$7:AI$814,MATCH(WatchList!$B46,'All CCC'!$B$7:$B$814,0)))</f>
        <v/>
      </c>
      <c r="AJ46" s="847" t="str">
        <f>IF($B46="","",INDEX('All CCC'!AJ$7:AJ$814,MATCH(WatchList!$B46,'All CCC'!$B$7:$B$814,0)))</f>
        <v/>
      </c>
      <c r="AK46" s="847" t="str">
        <f>IF($B46="","",INDEX('All CCC'!AK$7:AK$814,MATCH(WatchList!$B46,'All CCC'!$B$7:$B$814,0)))</f>
        <v/>
      </c>
      <c r="AL46" s="847" t="str">
        <f>IF($B46="","",INDEX('All CCC'!AL$7:AL$814,MATCH(WatchList!$B46,'All CCC'!$B$7:$B$814,0)))</f>
        <v/>
      </c>
      <c r="AM46" s="847" t="str">
        <f>IF($B46="","",INDEX('All CCC'!AM$7:AM$814,MATCH(WatchList!$B46,'All CCC'!$B$7:$B$814,0)))</f>
        <v/>
      </c>
      <c r="AN46" s="847" t="str">
        <f>IF($B46="","",INDEX('All CCC'!AN$7:AN$814,MATCH(WatchList!$B46,'All CCC'!$B$7:$B$814,0)))</f>
        <v/>
      </c>
      <c r="AO46" s="847" t="str">
        <f>IF($B46="","",INDEX('All CCC'!AO$7:AO$814,MATCH(WatchList!$B46,'All CCC'!$B$7:$B$814,0)))</f>
        <v/>
      </c>
      <c r="AP46" s="847" t="str">
        <f>IF($B46="","",INDEX('All CCC'!AP$7:AP$814,MATCH(WatchList!$B46,'All CCC'!$B$7:$B$814,0)))</f>
        <v/>
      </c>
      <c r="AQ46" s="847" t="str">
        <f>IF($B46="","",INDEX('All CCC'!AQ$7:AQ$814,MATCH(WatchList!$B46,'All CCC'!$B$7:$B$814,0)))</f>
        <v/>
      </c>
      <c r="AR46" s="847" t="str">
        <f>IF($B46="","",INDEX('All CCC'!AR$7:AR$814,MATCH(WatchList!$B46,'All CCC'!$B$7:$B$814,0)))</f>
        <v/>
      </c>
      <c r="AS46" s="847" t="str">
        <f>IF($B46="","",INDEX('All CCC'!AS$7:AS$814,MATCH(WatchList!$B46,'All CCC'!$B$7:$B$814,0)))</f>
        <v/>
      </c>
      <c r="AT46" s="847" t="str">
        <f>IF($B46="","",INDEX('All CCC'!AT$7:AT$814,MATCH(WatchList!$B46,'All CCC'!$B$7:$B$814,0)))</f>
        <v/>
      </c>
      <c r="AU46" s="847" t="str">
        <f>IF($B46="","",INDEX('All CCC'!AU$7:AU$814,MATCH(WatchList!$B46,'All CCC'!$B$7:$B$814,0)))</f>
        <v/>
      </c>
      <c r="AV46" s="847" t="str">
        <f>IF($B46="","",INDEX('All CCC'!AV$7:AV$814,MATCH(WatchList!$B46,'All CCC'!$B$7:$B$814,0)))</f>
        <v/>
      </c>
      <c r="AW46" s="847" t="str">
        <f>IF($B46="","",INDEX('All CCC'!AW$7:AW$814,MATCH(WatchList!$B46,'All CCC'!$B$7:$B$814,0)))</f>
        <v/>
      </c>
      <c r="AX46" s="847" t="str">
        <f>IF($B46="","",INDEX('All CCC'!AX$7:AX$814,MATCH(WatchList!$B46,'All CCC'!$B$7:$B$814,0)))</f>
        <v/>
      </c>
      <c r="AY46" s="847" t="str">
        <f>IF($B46="","",INDEX('All CCC'!AY$7:AY$814,MATCH(WatchList!$B46,'All CCC'!$B$7:$B$814,0)))</f>
        <v/>
      </c>
      <c r="AZ46" s="847" t="str">
        <f>IF($B46="","",INDEX('All CCC'!AZ$7:AZ$814,MATCH(WatchList!$B46,'All CCC'!$B$7:$B$814,0)))</f>
        <v/>
      </c>
      <c r="BA46" s="847" t="str">
        <f>IF($B46="","",INDEX('All CCC'!BA$7:BA$814,MATCH(WatchList!$B46,'All CCC'!$B$7:$B$814,0)))</f>
        <v/>
      </c>
      <c r="BB46" s="847" t="str">
        <f>IF($B46="","",INDEX('All CCC'!BB$7:BB$814,MATCH(WatchList!$B46,'All CCC'!$B$7:$B$814,0)))</f>
        <v/>
      </c>
      <c r="BC46" s="847" t="str">
        <f>IF($B46="","",INDEX('All CCC'!BC$7:BC$814,MATCH(WatchList!$B46,'All CCC'!$B$7:$B$814,0)))</f>
        <v/>
      </c>
      <c r="BD46" s="847" t="str">
        <f>IF($B46="","",INDEX('All CCC'!BD$7:BD$814,MATCH(WatchList!$B46,'All CCC'!$B$7:$B$814,0)))</f>
        <v/>
      </c>
      <c r="BE46" s="847" t="str">
        <f>IF($B46="","",INDEX('All CCC'!BE$7:BE$814,MATCH(WatchList!$B46,'All CCC'!$B$7:$B$814,0)))</f>
        <v/>
      </c>
      <c r="BF46" s="847" t="str">
        <f>IF($B46="","",INDEX('All CCC'!BF$7:BF$814,MATCH(WatchList!$B46,'All CCC'!$B$7:$B$814,0)))</f>
        <v/>
      </c>
      <c r="BG46" s="847" t="str">
        <f>IF($B46="","",INDEX('All CCC'!BG$7:BG$814,MATCH(WatchList!$B46,'All CCC'!$B$7:$B$814,0)))</f>
        <v/>
      </c>
    </row>
    <row r="47" spans="1:59" x14ac:dyDescent="0.2">
      <c r="A47" s="548" t="str">
        <f>IF($B47="","",INDEX('All CCC'!A$7:A$814,MATCH(WatchList!$B47,'All CCC'!$B$7:$B$814,0)))</f>
        <v/>
      </c>
      <c r="B47" s="31"/>
      <c r="C47" s="847" t="str">
        <f>IF($B47="","",INDEX('All CCC'!C$7:C$814,MATCH(WatchList!$B47,'All CCC'!$B$7:$B$814,0)))</f>
        <v/>
      </c>
      <c r="D47" s="847" t="str">
        <f>IF($B47="","",INDEX('All CCC'!D$7:D$814,MATCH(WatchList!$B47,'All CCC'!$B$7:$B$814,0)))</f>
        <v/>
      </c>
      <c r="E47" s="847" t="str">
        <f>IF($B47="","",INDEX('All CCC'!E$7:E$814,MATCH(WatchList!$B47,'All CCC'!$B$7:$B$814,0)))</f>
        <v/>
      </c>
      <c r="F47" s="847" t="str">
        <f>IF($B47="","",INDEX('All CCC'!F$7:F$814,MATCH(WatchList!$B47,'All CCC'!$B$7:$B$814,0)))</f>
        <v/>
      </c>
      <c r="G47" s="847" t="str">
        <f>IF($B47="","",INDEX('All CCC'!G$7:G$814,MATCH(WatchList!$B47,'All CCC'!$B$7:$B$814,0)))</f>
        <v/>
      </c>
      <c r="H47" s="847" t="str">
        <f>IF($B47="","",INDEX('All CCC'!H$7:H$814,MATCH(WatchList!$B47,'All CCC'!$B$7:$B$814,0)))</f>
        <v/>
      </c>
      <c r="I47" s="847" t="str">
        <f>IF($B47="","",INDEX('All CCC'!I$7:I$814,MATCH(WatchList!$B47,'All CCC'!$B$7:$B$814,0)))</f>
        <v/>
      </c>
      <c r="J47" s="847" t="str">
        <f>IF($B47="","",INDEX('All CCC'!J$7:J$814,MATCH(WatchList!$B47,'All CCC'!$B$7:$B$814,0)))</f>
        <v/>
      </c>
      <c r="K47" s="847" t="str">
        <f>IF($B47="","",INDEX('All CCC'!K$7:K$814,MATCH(WatchList!$B47,'All CCC'!$B$7:$B$814,0)))</f>
        <v/>
      </c>
      <c r="L47" s="847" t="str">
        <f>IF($B47="","",INDEX('All CCC'!L$7:L$814,MATCH(WatchList!$B47,'All CCC'!$B$7:$B$814,0)))</f>
        <v/>
      </c>
      <c r="M47" s="847" t="str">
        <f>IF($B47="","",INDEX('All CCC'!M$7:M$814,MATCH(WatchList!$B47,'All CCC'!$B$7:$B$814,0)))</f>
        <v/>
      </c>
      <c r="N47" s="847" t="str">
        <f>IF($B47="","",INDEX('All CCC'!N$7:N$814,MATCH(WatchList!$B47,'All CCC'!$B$7:$B$814,0)))</f>
        <v/>
      </c>
      <c r="O47" s="847" t="str">
        <f>IF($B47="","",INDEX('All CCC'!O$7:O$814,MATCH(WatchList!$B47,'All CCC'!$B$7:$B$814,0)))</f>
        <v/>
      </c>
      <c r="P47" s="848" t="str">
        <f>IF($B47="","",INDEX('All CCC'!P$7:P$814,MATCH(WatchList!$B47,'All CCC'!$B$7:$B$814,0)))</f>
        <v/>
      </c>
      <c r="Q47" s="848" t="str">
        <f>IF($B47="","",INDEX('All CCC'!Q$7:Q$814,MATCH(WatchList!$B47,'All CCC'!$B$7:$B$814,0)))</f>
        <v/>
      </c>
      <c r="R47" s="847" t="str">
        <f>IF($B47="","",INDEX('All CCC'!R$7:R$814,MATCH(WatchList!$B47,'All CCC'!$B$7:$B$814,0)))</f>
        <v/>
      </c>
      <c r="S47" s="847" t="str">
        <f>IF($B47="","",INDEX('All CCC'!S$7:S$814,MATCH(WatchList!$B47,'All CCC'!$B$7:$B$814,0)))</f>
        <v/>
      </c>
      <c r="T47" s="847" t="str">
        <f>IF($B47="","",INDEX('All CCC'!T$7:T$814,MATCH(WatchList!$B47,'All CCC'!$B$7:$B$814,0)))</f>
        <v/>
      </c>
      <c r="U47" s="847" t="str">
        <f>IF($B47="","",INDEX('All CCC'!U$7:U$814,MATCH(WatchList!$B47,'All CCC'!$B$7:$B$814,0)))</f>
        <v/>
      </c>
      <c r="V47" s="847" t="str">
        <f>IF($B47="","",INDEX('All CCC'!V$7:V$814,MATCH(WatchList!$B47,'All CCC'!$B$7:$B$814,0)))</f>
        <v/>
      </c>
      <c r="W47" s="847" t="str">
        <f>IF($B47="","",INDEX('All CCC'!W$7:W$814,MATCH(WatchList!$B47,'All CCC'!$B$7:$B$814,0)))</f>
        <v/>
      </c>
      <c r="X47" s="847" t="str">
        <f>IF($B47="","",INDEX('All CCC'!X$7:X$814,MATCH(WatchList!$B47,'All CCC'!$B$7:$B$814,0)))</f>
        <v/>
      </c>
      <c r="Y47" s="847" t="str">
        <f>IF($B47="","",INDEX('All CCC'!Y$7:Y$814,MATCH(WatchList!$B47,'All CCC'!$B$7:$B$814,0)))</f>
        <v/>
      </c>
      <c r="Z47" s="847" t="str">
        <f>IF($B47="","",INDEX('All CCC'!Z$7:Z$814,MATCH(WatchList!$B47,'All CCC'!$B$7:$B$814,0)))</f>
        <v/>
      </c>
      <c r="AA47" s="847" t="str">
        <f>IF($B47="","",INDEX('All CCC'!AA$7:AA$814,MATCH(WatchList!$B47,'All CCC'!$B$7:$B$814,0)))</f>
        <v/>
      </c>
      <c r="AB47" s="847" t="str">
        <f>IF($B47="","",INDEX('All CCC'!AB$7:AB$814,MATCH(WatchList!$B47,'All CCC'!$B$7:$B$814,0)))</f>
        <v/>
      </c>
      <c r="AC47" s="847" t="str">
        <f>IF($B47="","",INDEX('All CCC'!AC$7:AC$814,MATCH(WatchList!$B47,'All CCC'!$B$7:$B$814,0)))</f>
        <v/>
      </c>
      <c r="AD47" s="847" t="str">
        <f>IF($B47="","",INDEX('All CCC'!AD$7:AD$814,MATCH(WatchList!$B47,'All CCC'!$B$7:$B$814,0)))</f>
        <v/>
      </c>
      <c r="AE47" s="847" t="str">
        <f>IF($B47="","",INDEX('All CCC'!AE$7:AE$814,MATCH(WatchList!$B47,'All CCC'!$B$7:$B$814,0)))</f>
        <v/>
      </c>
      <c r="AF47" s="847" t="str">
        <f>IF($B47="","",INDEX('All CCC'!AF$7:AF$814,MATCH(WatchList!$B47,'All CCC'!$B$7:$B$814,0)))</f>
        <v/>
      </c>
      <c r="AG47" s="847" t="str">
        <f>IF($B47="","",INDEX('All CCC'!AG$7:AG$814,MATCH(WatchList!$B47,'All CCC'!$B$7:$B$814,0)))</f>
        <v/>
      </c>
      <c r="AH47" s="847" t="str">
        <f>IF($B47="","",INDEX('All CCC'!AH$7:AH$814,MATCH(WatchList!$B47,'All CCC'!$B$7:$B$814,0)))</f>
        <v/>
      </c>
      <c r="AI47" s="847" t="str">
        <f>IF($B47="","",INDEX('All CCC'!AI$7:AI$814,MATCH(WatchList!$B47,'All CCC'!$B$7:$B$814,0)))</f>
        <v/>
      </c>
      <c r="AJ47" s="847" t="str">
        <f>IF($B47="","",INDEX('All CCC'!AJ$7:AJ$814,MATCH(WatchList!$B47,'All CCC'!$B$7:$B$814,0)))</f>
        <v/>
      </c>
      <c r="AK47" s="847" t="str">
        <f>IF($B47="","",INDEX('All CCC'!AK$7:AK$814,MATCH(WatchList!$B47,'All CCC'!$B$7:$B$814,0)))</f>
        <v/>
      </c>
      <c r="AL47" s="847" t="str">
        <f>IF($B47="","",INDEX('All CCC'!AL$7:AL$814,MATCH(WatchList!$B47,'All CCC'!$B$7:$B$814,0)))</f>
        <v/>
      </c>
      <c r="AM47" s="847" t="str">
        <f>IF($B47="","",INDEX('All CCC'!AM$7:AM$814,MATCH(WatchList!$B47,'All CCC'!$B$7:$B$814,0)))</f>
        <v/>
      </c>
      <c r="AN47" s="847" t="str">
        <f>IF($B47="","",INDEX('All CCC'!AN$7:AN$814,MATCH(WatchList!$B47,'All CCC'!$B$7:$B$814,0)))</f>
        <v/>
      </c>
      <c r="AO47" s="847" t="str">
        <f>IF($B47="","",INDEX('All CCC'!AO$7:AO$814,MATCH(WatchList!$B47,'All CCC'!$B$7:$B$814,0)))</f>
        <v/>
      </c>
      <c r="AP47" s="847" t="str">
        <f>IF($B47="","",INDEX('All CCC'!AP$7:AP$814,MATCH(WatchList!$B47,'All CCC'!$B$7:$B$814,0)))</f>
        <v/>
      </c>
      <c r="AQ47" s="847" t="str">
        <f>IF($B47="","",INDEX('All CCC'!AQ$7:AQ$814,MATCH(WatchList!$B47,'All CCC'!$B$7:$B$814,0)))</f>
        <v/>
      </c>
      <c r="AR47" s="847" t="str">
        <f>IF($B47="","",INDEX('All CCC'!AR$7:AR$814,MATCH(WatchList!$B47,'All CCC'!$B$7:$B$814,0)))</f>
        <v/>
      </c>
      <c r="AS47" s="847" t="str">
        <f>IF($B47="","",INDEX('All CCC'!AS$7:AS$814,MATCH(WatchList!$B47,'All CCC'!$B$7:$B$814,0)))</f>
        <v/>
      </c>
      <c r="AT47" s="847" t="str">
        <f>IF($B47="","",INDEX('All CCC'!AT$7:AT$814,MATCH(WatchList!$B47,'All CCC'!$B$7:$B$814,0)))</f>
        <v/>
      </c>
      <c r="AU47" s="847" t="str">
        <f>IF($B47="","",INDEX('All CCC'!AU$7:AU$814,MATCH(WatchList!$B47,'All CCC'!$B$7:$B$814,0)))</f>
        <v/>
      </c>
      <c r="AV47" s="847" t="str">
        <f>IF($B47="","",INDEX('All CCC'!AV$7:AV$814,MATCH(WatchList!$B47,'All CCC'!$B$7:$B$814,0)))</f>
        <v/>
      </c>
      <c r="AW47" s="847" t="str">
        <f>IF($B47="","",INDEX('All CCC'!AW$7:AW$814,MATCH(WatchList!$B47,'All CCC'!$B$7:$B$814,0)))</f>
        <v/>
      </c>
      <c r="AX47" s="847" t="str">
        <f>IF($B47="","",INDEX('All CCC'!AX$7:AX$814,MATCH(WatchList!$B47,'All CCC'!$B$7:$B$814,0)))</f>
        <v/>
      </c>
      <c r="AY47" s="847" t="str">
        <f>IF($B47="","",INDEX('All CCC'!AY$7:AY$814,MATCH(WatchList!$B47,'All CCC'!$B$7:$B$814,0)))</f>
        <v/>
      </c>
      <c r="AZ47" s="847" t="str">
        <f>IF($B47="","",INDEX('All CCC'!AZ$7:AZ$814,MATCH(WatchList!$B47,'All CCC'!$B$7:$B$814,0)))</f>
        <v/>
      </c>
      <c r="BA47" s="847" t="str">
        <f>IF($B47="","",INDEX('All CCC'!BA$7:BA$814,MATCH(WatchList!$B47,'All CCC'!$B$7:$B$814,0)))</f>
        <v/>
      </c>
      <c r="BB47" s="847" t="str">
        <f>IF($B47="","",INDEX('All CCC'!BB$7:BB$814,MATCH(WatchList!$B47,'All CCC'!$B$7:$B$814,0)))</f>
        <v/>
      </c>
      <c r="BC47" s="847" t="str">
        <f>IF($B47="","",INDEX('All CCC'!BC$7:BC$814,MATCH(WatchList!$B47,'All CCC'!$B$7:$B$814,0)))</f>
        <v/>
      </c>
      <c r="BD47" s="847" t="str">
        <f>IF($B47="","",INDEX('All CCC'!BD$7:BD$814,MATCH(WatchList!$B47,'All CCC'!$B$7:$B$814,0)))</f>
        <v/>
      </c>
      <c r="BE47" s="847" t="str">
        <f>IF($B47="","",INDEX('All CCC'!BE$7:BE$814,MATCH(WatchList!$B47,'All CCC'!$B$7:$B$814,0)))</f>
        <v/>
      </c>
      <c r="BF47" s="847" t="str">
        <f>IF($B47="","",INDEX('All CCC'!BF$7:BF$814,MATCH(WatchList!$B47,'All CCC'!$B$7:$B$814,0)))</f>
        <v/>
      </c>
      <c r="BG47" s="847" t="str">
        <f>IF($B47="","",INDEX('All CCC'!BG$7:BG$814,MATCH(WatchList!$B47,'All CCC'!$B$7:$B$814,0)))</f>
        <v/>
      </c>
    </row>
    <row r="48" spans="1:59" x14ac:dyDescent="0.2">
      <c r="A48" s="548" t="str">
        <f>IF($B48="","",INDEX('All CCC'!A$7:A$814,MATCH(WatchList!$B48,'All CCC'!$B$7:$B$814,0)))</f>
        <v/>
      </c>
      <c r="B48" s="31"/>
      <c r="C48" s="847" t="str">
        <f>IF($B48="","",INDEX('All CCC'!C$7:C$814,MATCH(WatchList!$B48,'All CCC'!$B$7:$B$814,0)))</f>
        <v/>
      </c>
      <c r="D48" s="847" t="str">
        <f>IF($B48="","",INDEX('All CCC'!D$7:D$814,MATCH(WatchList!$B48,'All CCC'!$B$7:$B$814,0)))</f>
        <v/>
      </c>
      <c r="E48" s="847" t="str">
        <f>IF($B48="","",INDEX('All CCC'!E$7:E$814,MATCH(WatchList!$B48,'All CCC'!$B$7:$B$814,0)))</f>
        <v/>
      </c>
      <c r="F48" s="847" t="str">
        <f>IF($B48="","",INDEX('All CCC'!F$7:F$814,MATCH(WatchList!$B48,'All CCC'!$B$7:$B$814,0)))</f>
        <v/>
      </c>
      <c r="G48" s="847" t="str">
        <f>IF($B48="","",INDEX('All CCC'!G$7:G$814,MATCH(WatchList!$B48,'All CCC'!$B$7:$B$814,0)))</f>
        <v/>
      </c>
      <c r="H48" s="847" t="str">
        <f>IF($B48="","",INDEX('All CCC'!H$7:H$814,MATCH(WatchList!$B48,'All CCC'!$B$7:$B$814,0)))</f>
        <v/>
      </c>
      <c r="I48" s="847" t="str">
        <f>IF($B48="","",INDEX('All CCC'!I$7:I$814,MATCH(WatchList!$B48,'All CCC'!$B$7:$B$814,0)))</f>
        <v/>
      </c>
      <c r="J48" s="847" t="str">
        <f>IF($B48="","",INDEX('All CCC'!J$7:J$814,MATCH(WatchList!$B48,'All CCC'!$B$7:$B$814,0)))</f>
        <v/>
      </c>
      <c r="K48" s="847" t="str">
        <f>IF($B48="","",INDEX('All CCC'!K$7:K$814,MATCH(WatchList!$B48,'All CCC'!$B$7:$B$814,0)))</f>
        <v/>
      </c>
      <c r="L48" s="847" t="str">
        <f>IF($B48="","",INDEX('All CCC'!L$7:L$814,MATCH(WatchList!$B48,'All CCC'!$B$7:$B$814,0)))</f>
        <v/>
      </c>
      <c r="M48" s="847" t="str">
        <f>IF($B48="","",INDEX('All CCC'!M$7:M$814,MATCH(WatchList!$B48,'All CCC'!$B$7:$B$814,0)))</f>
        <v/>
      </c>
      <c r="N48" s="847" t="str">
        <f>IF($B48="","",INDEX('All CCC'!N$7:N$814,MATCH(WatchList!$B48,'All CCC'!$B$7:$B$814,0)))</f>
        <v/>
      </c>
      <c r="O48" s="847" t="str">
        <f>IF($B48="","",INDEX('All CCC'!O$7:O$814,MATCH(WatchList!$B48,'All CCC'!$B$7:$B$814,0)))</f>
        <v/>
      </c>
      <c r="P48" s="848" t="str">
        <f>IF($B48="","",INDEX('All CCC'!P$7:P$814,MATCH(WatchList!$B48,'All CCC'!$B$7:$B$814,0)))</f>
        <v/>
      </c>
      <c r="Q48" s="848" t="str">
        <f>IF($B48="","",INDEX('All CCC'!Q$7:Q$814,MATCH(WatchList!$B48,'All CCC'!$B$7:$B$814,0)))</f>
        <v/>
      </c>
      <c r="R48" s="847" t="str">
        <f>IF($B48="","",INDEX('All CCC'!R$7:R$814,MATCH(WatchList!$B48,'All CCC'!$B$7:$B$814,0)))</f>
        <v/>
      </c>
      <c r="S48" s="847" t="str">
        <f>IF($B48="","",INDEX('All CCC'!S$7:S$814,MATCH(WatchList!$B48,'All CCC'!$B$7:$B$814,0)))</f>
        <v/>
      </c>
      <c r="T48" s="847" t="str">
        <f>IF($B48="","",INDEX('All CCC'!T$7:T$814,MATCH(WatchList!$B48,'All CCC'!$B$7:$B$814,0)))</f>
        <v/>
      </c>
      <c r="U48" s="847" t="str">
        <f>IF($B48="","",INDEX('All CCC'!U$7:U$814,MATCH(WatchList!$B48,'All CCC'!$B$7:$B$814,0)))</f>
        <v/>
      </c>
      <c r="V48" s="847" t="str">
        <f>IF($B48="","",INDEX('All CCC'!V$7:V$814,MATCH(WatchList!$B48,'All CCC'!$B$7:$B$814,0)))</f>
        <v/>
      </c>
      <c r="W48" s="847" t="str">
        <f>IF($B48="","",INDEX('All CCC'!W$7:W$814,MATCH(WatchList!$B48,'All CCC'!$B$7:$B$814,0)))</f>
        <v/>
      </c>
      <c r="X48" s="847" t="str">
        <f>IF($B48="","",INDEX('All CCC'!X$7:X$814,MATCH(WatchList!$B48,'All CCC'!$B$7:$B$814,0)))</f>
        <v/>
      </c>
      <c r="Y48" s="847" t="str">
        <f>IF($B48="","",INDEX('All CCC'!Y$7:Y$814,MATCH(WatchList!$B48,'All CCC'!$B$7:$B$814,0)))</f>
        <v/>
      </c>
      <c r="Z48" s="847" t="str">
        <f>IF($B48="","",INDEX('All CCC'!Z$7:Z$814,MATCH(WatchList!$B48,'All CCC'!$B$7:$B$814,0)))</f>
        <v/>
      </c>
      <c r="AA48" s="847" t="str">
        <f>IF($B48="","",INDEX('All CCC'!AA$7:AA$814,MATCH(WatchList!$B48,'All CCC'!$B$7:$B$814,0)))</f>
        <v/>
      </c>
      <c r="AB48" s="847" t="str">
        <f>IF($B48="","",INDEX('All CCC'!AB$7:AB$814,MATCH(WatchList!$B48,'All CCC'!$B$7:$B$814,0)))</f>
        <v/>
      </c>
      <c r="AC48" s="847" t="str">
        <f>IF($B48="","",INDEX('All CCC'!AC$7:AC$814,MATCH(WatchList!$B48,'All CCC'!$B$7:$B$814,0)))</f>
        <v/>
      </c>
      <c r="AD48" s="847" t="str">
        <f>IF($B48="","",INDEX('All CCC'!AD$7:AD$814,MATCH(WatchList!$B48,'All CCC'!$B$7:$B$814,0)))</f>
        <v/>
      </c>
      <c r="AE48" s="847" t="str">
        <f>IF($B48="","",INDEX('All CCC'!AE$7:AE$814,MATCH(WatchList!$B48,'All CCC'!$B$7:$B$814,0)))</f>
        <v/>
      </c>
      <c r="AF48" s="847" t="str">
        <f>IF($B48="","",INDEX('All CCC'!AF$7:AF$814,MATCH(WatchList!$B48,'All CCC'!$B$7:$B$814,0)))</f>
        <v/>
      </c>
      <c r="AG48" s="847" t="str">
        <f>IF($B48="","",INDEX('All CCC'!AG$7:AG$814,MATCH(WatchList!$B48,'All CCC'!$B$7:$B$814,0)))</f>
        <v/>
      </c>
      <c r="AH48" s="847" t="str">
        <f>IF($B48="","",INDEX('All CCC'!AH$7:AH$814,MATCH(WatchList!$B48,'All CCC'!$B$7:$B$814,0)))</f>
        <v/>
      </c>
      <c r="AI48" s="847" t="str">
        <f>IF($B48="","",INDEX('All CCC'!AI$7:AI$814,MATCH(WatchList!$B48,'All CCC'!$B$7:$B$814,0)))</f>
        <v/>
      </c>
      <c r="AJ48" s="847" t="str">
        <f>IF($B48="","",INDEX('All CCC'!AJ$7:AJ$814,MATCH(WatchList!$B48,'All CCC'!$B$7:$B$814,0)))</f>
        <v/>
      </c>
      <c r="AK48" s="847" t="str">
        <f>IF($B48="","",INDEX('All CCC'!AK$7:AK$814,MATCH(WatchList!$B48,'All CCC'!$B$7:$B$814,0)))</f>
        <v/>
      </c>
      <c r="AL48" s="847" t="str">
        <f>IF($B48="","",INDEX('All CCC'!AL$7:AL$814,MATCH(WatchList!$B48,'All CCC'!$B$7:$B$814,0)))</f>
        <v/>
      </c>
      <c r="AM48" s="847" t="str">
        <f>IF($B48="","",INDEX('All CCC'!AM$7:AM$814,MATCH(WatchList!$B48,'All CCC'!$B$7:$B$814,0)))</f>
        <v/>
      </c>
      <c r="AN48" s="847" t="str">
        <f>IF($B48="","",INDEX('All CCC'!AN$7:AN$814,MATCH(WatchList!$B48,'All CCC'!$B$7:$B$814,0)))</f>
        <v/>
      </c>
      <c r="AO48" s="847" t="str">
        <f>IF($B48="","",INDEX('All CCC'!AO$7:AO$814,MATCH(WatchList!$B48,'All CCC'!$B$7:$B$814,0)))</f>
        <v/>
      </c>
      <c r="AP48" s="847" t="str">
        <f>IF($B48="","",INDEX('All CCC'!AP$7:AP$814,MATCH(WatchList!$B48,'All CCC'!$B$7:$B$814,0)))</f>
        <v/>
      </c>
      <c r="AQ48" s="847" t="str">
        <f>IF($B48="","",INDEX('All CCC'!AQ$7:AQ$814,MATCH(WatchList!$B48,'All CCC'!$B$7:$B$814,0)))</f>
        <v/>
      </c>
      <c r="AR48" s="847" t="str">
        <f>IF($B48="","",INDEX('All CCC'!AR$7:AR$814,MATCH(WatchList!$B48,'All CCC'!$B$7:$B$814,0)))</f>
        <v/>
      </c>
      <c r="AS48" s="847" t="str">
        <f>IF($B48="","",INDEX('All CCC'!AS$7:AS$814,MATCH(WatchList!$B48,'All CCC'!$B$7:$B$814,0)))</f>
        <v/>
      </c>
      <c r="AT48" s="847" t="str">
        <f>IF($B48="","",INDEX('All CCC'!AT$7:AT$814,MATCH(WatchList!$B48,'All CCC'!$B$7:$B$814,0)))</f>
        <v/>
      </c>
      <c r="AU48" s="847" t="str">
        <f>IF($B48="","",INDEX('All CCC'!AU$7:AU$814,MATCH(WatchList!$B48,'All CCC'!$B$7:$B$814,0)))</f>
        <v/>
      </c>
      <c r="AV48" s="847" t="str">
        <f>IF($B48="","",INDEX('All CCC'!AV$7:AV$814,MATCH(WatchList!$B48,'All CCC'!$B$7:$B$814,0)))</f>
        <v/>
      </c>
      <c r="AW48" s="847" t="str">
        <f>IF($B48="","",INDEX('All CCC'!AW$7:AW$814,MATCH(WatchList!$B48,'All CCC'!$B$7:$B$814,0)))</f>
        <v/>
      </c>
      <c r="AX48" s="847" t="str">
        <f>IF($B48="","",INDEX('All CCC'!AX$7:AX$814,MATCH(WatchList!$B48,'All CCC'!$B$7:$B$814,0)))</f>
        <v/>
      </c>
      <c r="AY48" s="847" t="str">
        <f>IF($B48="","",INDEX('All CCC'!AY$7:AY$814,MATCH(WatchList!$B48,'All CCC'!$B$7:$B$814,0)))</f>
        <v/>
      </c>
      <c r="AZ48" s="847" t="str">
        <f>IF($B48="","",INDEX('All CCC'!AZ$7:AZ$814,MATCH(WatchList!$B48,'All CCC'!$B$7:$B$814,0)))</f>
        <v/>
      </c>
      <c r="BA48" s="847" t="str">
        <f>IF($B48="","",INDEX('All CCC'!BA$7:BA$814,MATCH(WatchList!$B48,'All CCC'!$B$7:$B$814,0)))</f>
        <v/>
      </c>
      <c r="BB48" s="847" t="str">
        <f>IF($B48="","",INDEX('All CCC'!BB$7:BB$814,MATCH(WatchList!$B48,'All CCC'!$B$7:$B$814,0)))</f>
        <v/>
      </c>
      <c r="BC48" s="847" t="str">
        <f>IF($B48="","",INDEX('All CCC'!BC$7:BC$814,MATCH(WatchList!$B48,'All CCC'!$B$7:$B$814,0)))</f>
        <v/>
      </c>
      <c r="BD48" s="847" t="str">
        <f>IF($B48="","",INDEX('All CCC'!BD$7:BD$814,MATCH(WatchList!$B48,'All CCC'!$B$7:$B$814,0)))</f>
        <v/>
      </c>
      <c r="BE48" s="847" t="str">
        <f>IF($B48="","",INDEX('All CCC'!BE$7:BE$814,MATCH(WatchList!$B48,'All CCC'!$B$7:$B$814,0)))</f>
        <v/>
      </c>
      <c r="BF48" s="847" t="str">
        <f>IF($B48="","",INDEX('All CCC'!BF$7:BF$814,MATCH(WatchList!$B48,'All CCC'!$B$7:$B$814,0)))</f>
        <v/>
      </c>
      <c r="BG48" s="847" t="str">
        <f>IF($B48="","",INDEX('All CCC'!BG$7:BG$814,MATCH(WatchList!$B48,'All CCC'!$B$7:$B$814,0)))</f>
        <v/>
      </c>
    </row>
    <row r="49" spans="1:59" x14ac:dyDescent="0.2">
      <c r="A49" s="548" t="str">
        <f>IF($B49="","",INDEX('All CCC'!A$7:A$814,MATCH(WatchList!$B49,'All CCC'!$B$7:$B$814,0)))</f>
        <v/>
      </c>
      <c r="B49" s="31"/>
      <c r="C49" s="847" t="str">
        <f>IF($B49="","",INDEX('All CCC'!C$7:C$814,MATCH(WatchList!$B49,'All CCC'!$B$7:$B$814,0)))</f>
        <v/>
      </c>
      <c r="D49" s="847" t="str">
        <f>IF($B49="","",INDEX('All CCC'!D$7:D$814,MATCH(WatchList!$B49,'All CCC'!$B$7:$B$814,0)))</f>
        <v/>
      </c>
      <c r="E49" s="847" t="str">
        <f>IF($B49="","",INDEX('All CCC'!E$7:E$814,MATCH(WatchList!$B49,'All CCC'!$B$7:$B$814,0)))</f>
        <v/>
      </c>
      <c r="F49" s="847" t="str">
        <f>IF($B49="","",INDEX('All CCC'!F$7:F$814,MATCH(WatchList!$B49,'All CCC'!$B$7:$B$814,0)))</f>
        <v/>
      </c>
      <c r="G49" s="847" t="str">
        <f>IF($B49="","",INDEX('All CCC'!G$7:G$814,MATCH(WatchList!$B49,'All CCC'!$B$7:$B$814,0)))</f>
        <v/>
      </c>
      <c r="H49" s="847" t="str">
        <f>IF($B49="","",INDEX('All CCC'!H$7:H$814,MATCH(WatchList!$B49,'All CCC'!$B$7:$B$814,0)))</f>
        <v/>
      </c>
      <c r="I49" s="847" t="str">
        <f>IF($B49="","",INDEX('All CCC'!I$7:I$814,MATCH(WatchList!$B49,'All CCC'!$B$7:$B$814,0)))</f>
        <v/>
      </c>
      <c r="J49" s="847" t="str">
        <f>IF($B49="","",INDEX('All CCC'!J$7:J$814,MATCH(WatchList!$B49,'All CCC'!$B$7:$B$814,0)))</f>
        <v/>
      </c>
      <c r="K49" s="847" t="str">
        <f>IF($B49="","",INDEX('All CCC'!K$7:K$814,MATCH(WatchList!$B49,'All CCC'!$B$7:$B$814,0)))</f>
        <v/>
      </c>
      <c r="L49" s="847" t="str">
        <f>IF($B49="","",INDEX('All CCC'!L$7:L$814,MATCH(WatchList!$B49,'All CCC'!$B$7:$B$814,0)))</f>
        <v/>
      </c>
      <c r="M49" s="847" t="str">
        <f>IF($B49="","",INDEX('All CCC'!M$7:M$814,MATCH(WatchList!$B49,'All CCC'!$B$7:$B$814,0)))</f>
        <v/>
      </c>
      <c r="N49" s="847" t="str">
        <f>IF($B49="","",INDEX('All CCC'!N$7:N$814,MATCH(WatchList!$B49,'All CCC'!$B$7:$B$814,0)))</f>
        <v/>
      </c>
      <c r="O49" s="847" t="str">
        <f>IF($B49="","",INDEX('All CCC'!O$7:O$814,MATCH(WatchList!$B49,'All CCC'!$B$7:$B$814,0)))</f>
        <v/>
      </c>
      <c r="P49" s="848" t="str">
        <f>IF($B49="","",INDEX('All CCC'!P$7:P$814,MATCH(WatchList!$B49,'All CCC'!$B$7:$B$814,0)))</f>
        <v/>
      </c>
      <c r="Q49" s="848" t="str">
        <f>IF($B49="","",INDEX('All CCC'!Q$7:Q$814,MATCH(WatchList!$B49,'All CCC'!$B$7:$B$814,0)))</f>
        <v/>
      </c>
      <c r="R49" s="847" t="str">
        <f>IF($B49="","",INDEX('All CCC'!R$7:R$814,MATCH(WatchList!$B49,'All CCC'!$B$7:$B$814,0)))</f>
        <v/>
      </c>
      <c r="S49" s="847" t="str">
        <f>IF($B49="","",INDEX('All CCC'!S$7:S$814,MATCH(WatchList!$B49,'All CCC'!$B$7:$B$814,0)))</f>
        <v/>
      </c>
      <c r="T49" s="847" t="str">
        <f>IF($B49="","",INDEX('All CCC'!T$7:T$814,MATCH(WatchList!$B49,'All CCC'!$B$7:$B$814,0)))</f>
        <v/>
      </c>
      <c r="U49" s="847" t="str">
        <f>IF($B49="","",INDEX('All CCC'!U$7:U$814,MATCH(WatchList!$B49,'All CCC'!$B$7:$B$814,0)))</f>
        <v/>
      </c>
      <c r="V49" s="847" t="str">
        <f>IF($B49="","",INDEX('All CCC'!V$7:V$814,MATCH(WatchList!$B49,'All CCC'!$B$7:$B$814,0)))</f>
        <v/>
      </c>
      <c r="W49" s="847" t="str">
        <f>IF($B49="","",INDEX('All CCC'!W$7:W$814,MATCH(WatchList!$B49,'All CCC'!$B$7:$B$814,0)))</f>
        <v/>
      </c>
      <c r="X49" s="847" t="str">
        <f>IF($B49="","",INDEX('All CCC'!X$7:X$814,MATCH(WatchList!$B49,'All CCC'!$B$7:$B$814,0)))</f>
        <v/>
      </c>
      <c r="Y49" s="847" t="str">
        <f>IF($B49="","",INDEX('All CCC'!Y$7:Y$814,MATCH(WatchList!$B49,'All CCC'!$B$7:$B$814,0)))</f>
        <v/>
      </c>
      <c r="Z49" s="847" t="str">
        <f>IF($B49="","",INDEX('All CCC'!Z$7:Z$814,MATCH(WatchList!$B49,'All CCC'!$B$7:$B$814,0)))</f>
        <v/>
      </c>
      <c r="AA49" s="847" t="str">
        <f>IF($B49="","",INDEX('All CCC'!AA$7:AA$814,MATCH(WatchList!$B49,'All CCC'!$B$7:$B$814,0)))</f>
        <v/>
      </c>
      <c r="AB49" s="847" t="str">
        <f>IF($B49="","",INDEX('All CCC'!AB$7:AB$814,MATCH(WatchList!$B49,'All CCC'!$B$7:$B$814,0)))</f>
        <v/>
      </c>
      <c r="AC49" s="847" t="str">
        <f>IF($B49="","",INDEX('All CCC'!AC$7:AC$814,MATCH(WatchList!$B49,'All CCC'!$B$7:$B$814,0)))</f>
        <v/>
      </c>
      <c r="AD49" s="847" t="str">
        <f>IF($B49="","",INDEX('All CCC'!AD$7:AD$814,MATCH(WatchList!$B49,'All CCC'!$B$7:$B$814,0)))</f>
        <v/>
      </c>
      <c r="AE49" s="847" t="str">
        <f>IF($B49="","",INDEX('All CCC'!AE$7:AE$814,MATCH(WatchList!$B49,'All CCC'!$B$7:$B$814,0)))</f>
        <v/>
      </c>
      <c r="AF49" s="847" t="str">
        <f>IF($B49="","",INDEX('All CCC'!AF$7:AF$814,MATCH(WatchList!$B49,'All CCC'!$B$7:$B$814,0)))</f>
        <v/>
      </c>
      <c r="AG49" s="847" t="str">
        <f>IF($B49="","",INDEX('All CCC'!AG$7:AG$814,MATCH(WatchList!$B49,'All CCC'!$B$7:$B$814,0)))</f>
        <v/>
      </c>
      <c r="AH49" s="847" t="str">
        <f>IF($B49="","",INDEX('All CCC'!AH$7:AH$814,MATCH(WatchList!$B49,'All CCC'!$B$7:$B$814,0)))</f>
        <v/>
      </c>
      <c r="AI49" s="847" t="str">
        <f>IF($B49="","",INDEX('All CCC'!AI$7:AI$814,MATCH(WatchList!$B49,'All CCC'!$B$7:$B$814,0)))</f>
        <v/>
      </c>
      <c r="AJ49" s="847" t="str">
        <f>IF($B49="","",INDEX('All CCC'!AJ$7:AJ$814,MATCH(WatchList!$B49,'All CCC'!$B$7:$B$814,0)))</f>
        <v/>
      </c>
      <c r="AK49" s="847" t="str">
        <f>IF($B49="","",INDEX('All CCC'!AK$7:AK$814,MATCH(WatchList!$B49,'All CCC'!$B$7:$B$814,0)))</f>
        <v/>
      </c>
      <c r="AL49" s="847" t="str">
        <f>IF($B49="","",INDEX('All CCC'!AL$7:AL$814,MATCH(WatchList!$B49,'All CCC'!$B$7:$B$814,0)))</f>
        <v/>
      </c>
      <c r="AM49" s="847" t="str">
        <f>IF($B49="","",INDEX('All CCC'!AM$7:AM$814,MATCH(WatchList!$B49,'All CCC'!$B$7:$B$814,0)))</f>
        <v/>
      </c>
      <c r="AN49" s="847" t="str">
        <f>IF($B49="","",INDEX('All CCC'!AN$7:AN$814,MATCH(WatchList!$B49,'All CCC'!$B$7:$B$814,0)))</f>
        <v/>
      </c>
      <c r="AO49" s="847" t="str">
        <f>IF($B49="","",INDEX('All CCC'!AO$7:AO$814,MATCH(WatchList!$B49,'All CCC'!$B$7:$B$814,0)))</f>
        <v/>
      </c>
      <c r="AP49" s="847" t="str">
        <f>IF($B49="","",INDEX('All CCC'!AP$7:AP$814,MATCH(WatchList!$B49,'All CCC'!$B$7:$B$814,0)))</f>
        <v/>
      </c>
      <c r="AQ49" s="847" t="str">
        <f>IF($B49="","",INDEX('All CCC'!AQ$7:AQ$814,MATCH(WatchList!$B49,'All CCC'!$B$7:$B$814,0)))</f>
        <v/>
      </c>
      <c r="AR49" s="847" t="str">
        <f>IF($B49="","",INDEX('All CCC'!AR$7:AR$814,MATCH(WatchList!$B49,'All CCC'!$B$7:$B$814,0)))</f>
        <v/>
      </c>
      <c r="AS49" s="847" t="str">
        <f>IF($B49="","",INDEX('All CCC'!AS$7:AS$814,MATCH(WatchList!$B49,'All CCC'!$B$7:$B$814,0)))</f>
        <v/>
      </c>
      <c r="AT49" s="847" t="str">
        <f>IF($B49="","",INDEX('All CCC'!AT$7:AT$814,MATCH(WatchList!$B49,'All CCC'!$B$7:$B$814,0)))</f>
        <v/>
      </c>
      <c r="AU49" s="847" t="str">
        <f>IF($B49="","",INDEX('All CCC'!AU$7:AU$814,MATCH(WatchList!$B49,'All CCC'!$B$7:$B$814,0)))</f>
        <v/>
      </c>
      <c r="AV49" s="847" t="str">
        <f>IF($B49="","",INDEX('All CCC'!AV$7:AV$814,MATCH(WatchList!$B49,'All CCC'!$B$7:$B$814,0)))</f>
        <v/>
      </c>
      <c r="AW49" s="847" t="str">
        <f>IF($B49="","",INDEX('All CCC'!AW$7:AW$814,MATCH(WatchList!$B49,'All CCC'!$B$7:$B$814,0)))</f>
        <v/>
      </c>
      <c r="AX49" s="847" t="str">
        <f>IF($B49="","",INDEX('All CCC'!AX$7:AX$814,MATCH(WatchList!$B49,'All CCC'!$B$7:$B$814,0)))</f>
        <v/>
      </c>
      <c r="AY49" s="847" t="str">
        <f>IF($B49="","",INDEX('All CCC'!AY$7:AY$814,MATCH(WatchList!$B49,'All CCC'!$B$7:$B$814,0)))</f>
        <v/>
      </c>
      <c r="AZ49" s="847" t="str">
        <f>IF($B49="","",INDEX('All CCC'!AZ$7:AZ$814,MATCH(WatchList!$B49,'All CCC'!$B$7:$B$814,0)))</f>
        <v/>
      </c>
      <c r="BA49" s="847" t="str">
        <f>IF($B49="","",INDEX('All CCC'!BA$7:BA$814,MATCH(WatchList!$B49,'All CCC'!$B$7:$B$814,0)))</f>
        <v/>
      </c>
      <c r="BB49" s="847" t="str">
        <f>IF($B49="","",INDEX('All CCC'!BB$7:BB$814,MATCH(WatchList!$B49,'All CCC'!$B$7:$B$814,0)))</f>
        <v/>
      </c>
      <c r="BC49" s="847" t="str">
        <f>IF($B49="","",INDEX('All CCC'!BC$7:BC$814,MATCH(WatchList!$B49,'All CCC'!$B$7:$B$814,0)))</f>
        <v/>
      </c>
      <c r="BD49" s="847" t="str">
        <f>IF($B49="","",INDEX('All CCC'!BD$7:BD$814,MATCH(WatchList!$B49,'All CCC'!$B$7:$B$814,0)))</f>
        <v/>
      </c>
      <c r="BE49" s="847" t="str">
        <f>IF($B49="","",INDEX('All CCC'!BE$7:BE$814,MATCH(WatchList!$B49,'All CCC'!$B$7:$B$814,0)))</f>
        <v/>
      </c>
      <c r="BF49" s="847" t="str">
        <f>IF($B49="","",INDEX('All CCC'!BF$7:BF$814,MATCH(WatchList!$B49,'All CCC'!$B$7:$B$814,0)))</f>
        <v/>
      </c>
      <c r="BG49" s="847" t="str">
        <f>IF($B49="","",INDEX('All CCC'!BG$7:BG$814,MATCH(WatchList!$B49,'All CCC'!$B$7:$B$814,0)))</f>
        <v/>
      </c>
    </row>
    <row r="50" spans="1:59" x14ac:dyDescent="0.2">
      <c r="A50" s="548" t="str">
        <f>IF($B50="","",INDEX('All CCC'!A$7:A$814,MATCH(WatchList!$B50,'All CCC'!$B$7:$B$814,0)))</f>
        <v/>
      </c>
      <c r="B50" s="31"/>
      <c r="C50" s="847" t="str">
        <f>IF($B50="","",INDEX('All CCC'!C$7:C$814,MATCH(WatchList!$B50,'All CCC'!$B$7:$B$814,0)))</f>
        <v/>
      </c>
      <c r="D50" s="847" t="str">
        <f>IF($B50="","",INDEX('All CCC'!D$7:D$814,MATCH(WatchList!$B50,'All CCC'!$B$7:$B$814,0)))</f>
        <v/>
      </c>
      <c r="E50" s="847" t="str">
        <f>IF($B50="","",INDEX('All CCC'!E$7:E$814,MATCH(WatchList!$B50,'All CCC'!$B$7:$B$814,0)))</f>
        <v/>
      </c>
      <c r="F50" s="847" t="str">
        <f>IF($B50="","",INDEX('All CCC'!F$7:F$814,MATCH(WatchList!$B50,'All CCC'!$B$7:$B$814,0)))</f>
        <v/>
      </c>
      <c r="G50" s="847" t="str">
        <f>IF($B50="","",INDEX('All CCC'!G$7:G$814,MATCH(WatchList!$B50,'All CCC'!$B$7:$B$814,0)))</f>
        <v/>
      </c>
      <c r="H50" s="847" t="str">
        <f>IF($B50="","",INDEX('All CCC'!H$7:H$814,MATCH(WatchList!$B50,'All CCC'!$B$7:$B$814,0)))</f>
        <v/>
      </c>
      <c r="I50" s="847" t="str">
        <f>IF($B50="","",INDEX('All CCC'!I$7:I$814,MATCH(WatchList!$B50,'All CCC'!$B$7:$B$814,0)))</f>
        <v/>
      </c>
      <c r="J50" s="847" t="str">
        <f>IF($B50="","",INDEX('All CCC'!J$7:J$814,MATCH(WatchList!$B50,'All CCC'!$B$7:$B$814,0)))</f>
        <v/>
      </c>
      <c r="K50" s="847" t="str">
        <f>IF($B50="","",INDEX('All CCC'!K$7:K$814,MATCH(WatchList!$B50,'All CCC'!$B$7:$B$814,0)))</f>
        <v/>
      </c>
      <c r="L50" s="847" t="str">
        <f>IF($B50="","",INDEX('All CCC'!L$7:L$814,MATCH(WatchList!$B50,'All CCC'!$B$7:$B$814,0)))</f>
        <v/>
      </c>
      <c r="M50" s="847" t="str">
        <f>IF($B50="","",INDEX('All CCC'!M$7:M$814,MATCH(WatchList!$B50,'All CCC'!$B$7:$B$814,0)))</f>
        <v/>
      </c>
      <c r="N50" s="847" t="str">
        <f>IF($B50="","",INDEX('All CCC'!N$7:N$814,MATCH(WatchList!$B50,'All CCC'!$B$7:$B$814,0)))</f>
        <v/>
      </c>
      <c r="O50" s="847" t="str">
        <f>IF($B50="","",INDEX('All CCC'!O$7:O$814,MATCH(WatchList!$B50,'All CCC'!$B$7:$B$814,0)))</f>
        <v/>
      </c>
      <c r="P50" s="848" t="str">
        <f>IF($B50="","",INDEX('All CCC'!P$7:P$814,MATCH(WatchList!$B50,'All CCC'!$B$7:$B$814,0)))</f>
        <v/>
      </c>
      <c r="Q50" s="848" t="str">
        <f>IF($B50="","",INDEX('All CCC'!Q$7:Q$814,MATCH(WatchList!$B50,'All CCC'!$B$7:$B$814,0)))</f>
        <v/>
      </c>
      <c r="R50" s="847" t="str">
        <f>IF($B50="","",INDEX('All CCC'!R$7:R$814,MATCH(WatchList!$B50,'All CCC'!$B$7:$B$814,0)))</f>
        <v/>
      </c>
      <c r="S50" s="847" t="str">
        <f>IF($B50="","",INDEX('All CCC'!S$7:S$814,MATCH(WatchList!$B50,'All CCC'!$B$7:$B$814,0)))</f>
        <v/>
      </c>
      <c r="T50" s="847" t="str">
        <f>IF($B50="","",INDEX('All CCC'!T$7:T$814,MATCH(WatchList!$B50,'All CCC'!$B$7:$B$814,0)))</f>
        <v/>
      </c>
      <c r="U50" s="847" t="str">
        <f>IF($B50="","",INDEX('All CCC'!U$7:U$814,MATCH(WatchList!$B50,'All CCC'!$B$7:$B$814,0)))</f>
        <v/>
      </c>
      <c r="V50" s="847" t="str">
        <f>IF($B50="","",INDEX('All CCC'!V$7:V$814,MATCH(WatchList!$B50,'All CCC'!$B$7:$B$814,0)))</f>
        <v/>
      </c>
      <c r="W50" s="847" t="str">
        <f>IF($B50="","",INDEX('All CCC'!W$7:W$814,MATCH(WatchList!$B50,'All CCC'!$B$7:$B$814,0)))</f>
        <v/>
      </c>
      <c r="X50" s="847" t="str">
        <f>IF($B50="","",INDEX('All CCC'!X$7:X$814,MATCH(WatchList!$B50,'All CCC'!$B$7:$B$814,0)))</f>
        <v/>
      </c>
      <c r="Y50" s="847" t="str">
        <f>IF($B50="","",INDEX('All CCC'!Y$7:Y$814,MATCH(WatchList!$B50,'All CCC'!$B$7:$B$814,0)))</f>
        <v/>
      </c>
      <c r="Z50" s="847" t="str">
        <f>IF($B50="","",INDEX('All CCC'!Z$7:Z$814,MATCH(WatchList!$B50,'All CCC'!$B$7:$B$814,0)))</f>
        <v/>
      </c>
      <c r="AA50" s="847" t="str">
        <f>IF($B50="","",INDEX('All CCC'!AA$7:AA$814,MATCH(WatchList!$B50,'All CCC'!$B$7:$B$814,0)))</f>
        <v/>
      </c>
      <c r="AB50" s="847" t="str">
        <f>IF($B50="","",INDEX('All CCC'!AB$7:AB$814,MATCH(WatchList!$B50,'All CCC'!$B$7:$B$814,0)))</f>
        <v/>
      </c>
      <c r="AC50" s="847" t="str">
        <f>IF($B50="","",INDEX('All CCC'!AC$7:AC$814,MATCH(WatchList!$B50,'All CCC'!$B$7:$B$814,0)))</f>
        <v/>
      </c>
      <c r="AD50" s="847" t="str">
        <f>IF($B50="","",INDEX('All CCC'!AD$7:AD$814,MATCH(WatchList!$B50,'All CCC'!$B$7:$B$814,0)))</f>
        <v/>
      </c>
      <c r="AE50" s="847" t="str">
        <f>IF($B50="","",INDEX('All CCC'!AE$7:AE$814,MATCH(WatchList!$B50,'All CCC'!$B$7:$B$814,0)))</f>
        <v/>
      </c>
      <c r="AF50" s="847" t="str">
        <f>IF($B50="","",INDEX('All CCC'!AF$7:AF$814,MATCH(WatchList!$B50,'All CCC'!$B$7:$B$814,0)))</f>
        <v/>
      </c>
      <c r="AG50" s="847" t="str">
        <f>IF($B50="","",INDEX('All CCC'!AG$7:AG$814,MATCH(WatchList!$B50,'All CCC'!$B$7:$B$814,0)))</f>
        <v/>
      </c>
      <c r="AH50" s="847" t="str">
        <f>IF($B50="","",INDEX('All CCC'!AH$7:AH$814,MATCH(WatchList!$B50,'All CCC'!$B$7:$B$814,0)))</f>
        <v/>
      </c>
      <c r="AI50" s="847" t="str">
        <f>IF($B50="","",INDEX('All CCC'!AI$7:AI$814,MATCH(WatchList!$B50,'All CCC'!$B$7:$B$814,0)))</f>
        <v/>
      </c>
      <c r="AJ50" s="847" t="str">
        <f>IF($B50="","",INDEX('All CCC'!AJ$7:AJ$814,MATCH(WatchList!$B50,'All CCC'!$B$7:$B$814,0)))</f>
        <v/>
      </c>
      <c r="AK50" s="847" t="str">
        <f>IF($B50="","",INDEX('All CCC'!AK$7:AK$814,MATCH(WatchList!$B50,'All CCC'!$B$7:$B$814,0)))</f>
        <v/>
      </c>
      <c r="AL50" s="847" t="str">
        <f>IF($B50="","",INDEX('All CCC'!AL$7:AL$814,MATCH(WatchList!$B50,'All CCC'!$B$7:$B$814,0)))</f>
        <v/>
      </c>
      <c r="AM50" s="847" t="str">
        <f>IF($B50="","",INDEX('All CCC'!AM$7:AM$814,MATCH(WatchList!$B50,'All CCC'!$B$7:$B$814,0)))</f>
        <v/>
      </c>
      <c r="AN50" s="847" t="str">
        <f>IF($B50="","",INDEX('All CCC'!AN$7:AN$814,MATCH(WatchList!$B50,'All CCC'!$B$7:$B$814,0)))</f>
        <v/>
      </c>
      <c r="AO50" s="847" t="str">
        <f>IF($B50="","",INDEX('All CCC'!AO$7:AO$814,MATCH(WatchList!$B50,'All CCC'!$B$7:$B$814,0)))</f>
        <v/>
      </c>
      <c r="AP50" s="847" t="str">
        <f>IF($B50="","",INDEX('All CCC'!AP$7:AP$814,MATCH(WatchList!$B50,'All CCC'!$B$7:$B$814,0)))</f>
        <v/>
      </c>
      <c r="AQ50" s="847" t="str">
        <f>IF($B50="","",INDEX('All CCC'!AQ$7:AQ$814,MATCH(WatchList!$B50,'All CCC'!$B$7:$B$814,0)))</f>
        <v/>
      </c>
      <c r="AR50" s="847" t="str">
        <f>IF($B50="","",INDEX('All CCC'!AR$7:AR$814,MATCH(WatchList!$B50,'All CCC'!$B$7:$B$814,0)))</f>
        <v/>
      </c>
      <c r="AS50" s="847" t="str">
        <f>IF($B50="","",INDEX('All CCC'!AS$7:AS$814,MATCH(WatchList!$B50,'All CCC'!$B$7:$B$814,0)))</f>
        <v/>
      </c>
      <c r="AT50" s="847" t="str">
        <f>IF($B50="","",INDEX('All CCC'!AT$7:AT$814,MATCH(WatchList!$B50,'All CCC'!$B$7:$B$814,0)))</f>
        <v/>
      </c>
      <c r="AU50" s="847" t="str">
        <f>IF($B50="","",INDEX('All CCC'!AU$7:AU$814,MATCH(WatchList!$B50,'All CCC'!$B$7:$B$814,0)))</f>
        <v/>
      </c>
      <c r="AV50" s="847" t="str">
        <f>IF($B50="","",INDEX('All CCC'!AV$7:AV$814,MATCH(WatchList!$B50,'All CCC'!$B$7:$B$814,0)))</f>
        <v/>
      </c>
      <c r="AW50" s="847" t="str">
        <f>IF($B50="","",INDEX('All CCC'!AW$7:AW$814,MATCH(WatchList!$B50,'All CCC'!$B$7:$B$814,0)))</f>
        <v/>
      </c>
      <c r="AX50" s="847" t="str">
        <f>IF($B50="","",INDEX('All CCC'!AX$7:AX$814,MATCH(WatchList!$B50,'All CCC'!$B$7:$B$814,0)))</f>
        <v/>
      </c>
      <c r="AY50" s="847" t="str">
        <f>IF($B50="","",INDEX('All CCC'!AY$7:AY$814,MATCH(WatchList!$B50,'All CCC'!$B$7:$B$814,0)))</f>
        <v/>
      </c>
      <c r="AZ50" s="847" t="str">
        <f>IF($B50="","",INDEX('All CCC'!AZ$7:AZ$814,MATCH(WatchList!$B50,'All CCC'!$B$7:$B$814,0)))</f>
        <v/>
      </c>
      <c r="BA50" s="847" t="str">
        <f>IF($B50="","",INDEX('All CCC'!BA$7:BA$814,MATCH(WatchList!$B50,'All CCC'!$B$7:$B$814,0)))</f>
        <v/>
      </c>
      <c r="BB50" s="847" t="str">
        <f>IF($B50="","",INDEX('All CCC'!BB$7:BB$814,MATCH(WatchList!$B50,'All CCC'!$B$7:$B$814,0)))</f>
        <v/>
      </c>
      <c r="BC50" s="847" t="str">
        <f>IF($B50="","",INDEX('All CCC'!BC$7:BC$814,MATCH(WatchList!$B50,'All CCC'!$B$7:$B$814,0)))</f>
        <v/>
      </c>
      <c r="BD50" s="847" t="str">
        <f>IF($B50="","",INDEX('All CCC'!BD$7:BD$814,MATCH(WatchList!$B50,'All CCC'!$B$7:$B$814,0)))</f>
        <v/>
      </c>
      <c r="BE50" s="847" t="str">
        <f>IF($B50="","",INDEX('All CCC'!BE$7:BE$814,MATCH(WatchList!$B50,'All CCC'!$B$7:$B$814,0)))</f>
        <v/>
      </c>
      <c r="BF50" s="847" t="str">
        <f>IF($B50="","",INDEX('All CCC'!BF$7:BF$814,MATCH(WatchList!$B50,'All CCC'!$B$7:$B$814,0)))</f>
        <v/>
      </c>
      <c r="BG50" s="847" t="str">
        <f>IF($B50="","",INDEX('All CCC'!BG$7:BG$814,MATCH(WatchList!$B50,'All CCC'!$B$7:$B$814,0)))</f>
        <v/>
      </c>
    </row>
    <row r="51" spans="1:59" x14ac:dyDescent="0.2">
      <c r="A51" s="548" t="str">
        <f>IF($B51="","",INDEX('All CCC'!A$7:A$814,MATCH(WatchList!$B51,'All CCC'!$B$7:$B$814,0)))</f>
        <v/>
      </c>
      <c r="B51" s="31"/>
      <c r="C51" s="847" t="str">
        <f>IF($B51="","",INDEX('All CCC'!C$7:C$814,MATCH(WatchList!$B51,'All CCC'!$B$7:$B$814,0)))</f>
        <v/>
      </c>
      <c r="D51" s="847" t="str">
        <f>IF($B51="","",INDEX('All CCC'!D$7:D$814,MATCH(WatchList!$B51,'All CCC'!$B$7:$B$814,0)))</f>
        <v/>
      </c>
      <c r="E51" s="847" t="str">
        <f>IF($B51="","",INDEX('All CCC'!E$7:E$814,MATCH(WatchList!$B51,'All CCC'!$B$7:$B$814,0)))</f>
        <v/>
      </c>
      <c r="F51" s="847" t="str">
        <f>IF($B51="","",INDEX('All CCC'!F$7:F$814,MATCH(WatchList!$B51,'All CCC'!$B$7:$B$814,0)))</f>
        <v/>
      </c>
      <c r="G51" s="847" t="str">
        <f>IF($B51="","",INDEX('All CCC'!G$7:G$814,MATCH(WatchList!$B51,'All CCC'!$B$7:$B$814,0)))</f>
        <v/>
      </c>
      <c r="H51" s="847" t="str">
        <f>IF($B51="","",INDEX('All CCC'!H$7:H$814,MATCH(WatchList!$B51,'All CCC'!$B$7:$B$814,0)))</f>
        <v/>
      </c>
      <c r="I51" s="847" t="str">
        <f>IF($B51="","",INDEX('All CCC'!I$7:I$814,MATCH(WatchList!$B51,'All CCC'!$B$7:$B$814,0)))</f>
        <v/>
      </c>
      <c r="J51" s="847" t="str">
        <f>IF($B51="","",INDEX('All CCC'!J$7:J$814,MATCH(WatchList!$B51,'All CCC'!$B$7:$B$814,0)))</f>
        <v/>
      </c>
      <c r="K51" s="847" t="str">
        <f>IF($B51="","",INDEX('All CCC'!K$7:K$814,MATCH(WatchList!$B51,'All CCC'!$B$7:$B$814,0)))</f>
        <v/>
      </c>
      <c r="L51" s="847" t="str">
        <f>IF($B51="","",INDEX('All CCC'!L$7:L$814,MATCH(WatchList!$B51,'All CCC'!$B$7:$B$814,0)))</f>
        <v/>
      </c>
      <c r="M51" s="847" t="str">
        <f>IF($B51="","",INDEX('All CCC'!M$7:M$814,MATCH(WatchList!$B51,'All CCC'!$B$7:$B$814,0)))</f>
        <v/>
      </c>
      <c r="N51" s="847" t="str">
        <f>IF($B51="","",INDEX('All CCC'!N$7:N$814,MATCH(WatchList!$B51,'All CCC'!$B$7:$B$814,0)))</f>
        <v/>
      </c>
      <c r="O51" s="847" t="str">
        <f>IF($B51="","",INDEX('All CCC'!O$7:O$814,MATCH(WatchList!$B51,'All CCC'!$B$7:$B$814,0)))</f>
        <v/>
      </c>
      <c r="P51" s="848" t="str">
        <f>IF($B51="","",INDEX('All CCC'!P$7:P$814,MATCH(WatchList!$B51,'All CCC'!$B$7:$B$814,0)))</f>
        <v/>
      </c>
      <c r="Q51" s="848" t="str">
        <f>IF($B51="","",INDEX('All CCC'!Q$7:Q$814,MATCH(WatchList!$B51,'All CCC'!$B$7:$B$814,0)))</f>
        <v/>
      </c>
      <c r="R51" s="847" t="str">
        <f>IF($B51="","",INDEX('All CCC'!R$7:R$814,MATCH(WatchList!$B51,'All CCC'!$B$7:$B$814,0)))</f>
        <v/>
      </c>
      <c r="S51" s="847" t="str">
        <f>IF($B51="","",INDEX('All CCC'!S$7:S$814,MATCH(WatchList!$B51,'All CCC'!$B$7:$B$814,0)))</f>
        <v/>
      </c>
      <c r="T51" s="847" t="str">
        <f>IF($B51="","",INDEX('All CCC'!T$7:T$814,MATCH(WatchList!$B51,'All CCC'!$B$7:$B$814,0)))</f>
        <v/>
      </c>
      <c r="U51" s="847" t="str">
        <f>IF($B51="","",INDEX('All CCC'!U$7:U$814,MATCH(WatchList!$B51,'All CCC'!$B$7:$B$814,0)))</f>
        <v/>
      </c>
      <c r="V51" s="847" t="str">
        <f>IF($B51="","",INDEX('All CCC'!V$7:V$814,MATCH(WatchList!$B51,'All CCC'!$B$7:$B$814,0)))</f>
        <v/>
      </c>
      <c r="W51" s="847" t="str">
        <f>IF($B51="","",INDEX('All CCC'!W$7:W$814,MATCH(WatchList!$B51,'All CCC'!$B$7:$B$814,0)))</f>
        <v/>
      </c>
      <c r="X51" s="847" t="str">
        <f>IF($B51="","",INDEX('All CCC'!X$7:X$814,MATCH(WatchList!$B51,'All CCC'!$B$7:$B$814,0)))</f>
        <v/>
      </c>
      <c r="Y51" s="847" t="str">
        <f>IF($B51="","",INDEX('All CCC'!Y$7:Y$814,MATCH(WatchList!$B51,'All CCC'!$B$7:$B$814,0)))</f>
        <v/>
      </c>
      <c r="Z51" s="847" t="str">
        <f>IF($B51="","",INDEX('All CCC'!Z$7:Z$814,MATCH(WatchList!$B51,'All CCC'!$B$7:$B$814,0)))</f>
        <v/>
      </c>
      <c r="AA51" s="847" t="str">
        <f>IF($B51="","",INDEX('All CCC'!AA$7:AA$814,MATCH(WatchList!$B51,'All CCC'!$B$7:$B$814,0)))</f>
        <v/>
      </c>
      <c r="AB51" s="847" t="str">
        <f>IF($B51="","",INDEX('All CCC'!AB$7:AB$814,MATCH(WatchList!$B51,'All CCC'!$B$7:$B$814,0)))</f>
        <v/>
      </c>
      <c r="AC51" s="847" t="str">
        <f>IF($B51="","",INDEX('All CCC'!AC$7:AC$814,MATCH(WatchList!$B51,'All CCC'!$B$7:$B$814,0)))</f>
        <v/>
      </c>
      <c r="AD51" s="847" t="str">
        <f>IF($B51="","",INDEX('All CCC'!AD$7:AD$814,MATCH(WatchList!$B51,'All CCC'!$B$7:$B$814,0)))</f>
        <v/>
      </c>
      <c r="AE51" s="847" t="str">
        <f>IF($B51="","",INDEX('All CCC'!AE$7:AE$814,MATCH(WatchList!$B51,'All CCC'!$B$7:$B$814,0)))</f>
        <v/>
      </c>
      <c r="AF51" s="847" t="str">
        <f>IF($B51="","",INDEX('All CCC'!AF$7:AF$814,MATCH(WatchList!$B51,'All CCC'!$B$7:$B$814,0)))</f>
        <v/>
      </c>
      <c r="AG51" s="847" t="str">
        <f>IF($B51="","",INDEX('All CCC'!AG$7:AG$814,MATCH(WatchList!$B51,'All CCC'!$B$7:$B$814,0)))</f>
        <v/>
      </c>
      <c r="AH51" s="847" t="str">
        <f>IF($B51="","",INDEX('All CCC'!AH$7:AH$814,MATCH(WatchList!$B51,'All CCC'!$B$7:$B$814,0)))</f>
        <v/>
      </c>
      <c r="AI51" s="847" t="str">
        <f>IF($B51="","",INDEX('All CCC'!AI$7:AI$814,MATCH(WatchList!$B51,'All CCC'!$B$7:$B$814,0)))</f>
        <v/>
      </c>
      <c r="AJ51" s="847" t="str">
        <f>IF($B51="","",INDEX('All CCC'!AJ$7:AJ$814,MATCH(WatchList!$B51,'All CCC'!$B$7:$B$814,0)))</f>
        <v/>
      </c>
      <c r="AK51" s="847" t="str">
        <f>IF($B51="","",INDEX('All CCC'!AK$7:AK$814,MATCH(WatchList!$B51,'All CCC'!$B$7:$B$814,0)))</f>
        <v/>
      </c>
      <c r="AL51" s="847" t="str">
        <f>IF($B51="","",INDEX('All CCC'!AL$7:AL$814,MATCH(WatchList!$B51,'All CCC'!$B$7:$B$814,0)))</f>
        <v/>
      </c>
      <c r="AM51" s="847" t="str">
        <f>IF($B51="","",INDEX('All CCC'!AM$7:AM$814,MATCH(WatchList!$B51,'All CCC'!$B$7:$B$814,0)))</f>
        <v/>
      </c>
      <c r="AN51" s="847" t="str">
        <f>IF($B51="","",INDEX('All CCC'!AN$7:AN$814,MATCH(WatchList!$B51,'All CCC'!$B$7:$B$814,0)))</f>
        <v/>
      </c>
      <c r="AO51" s="847" t="str">
        <f>IF($B51="","",INDEX('All CCC'!AO$7:AO$814,MATCH(WatchList!$B51,'All CCC'!$B$7:$B$814,0)))</f>
        <v/>
      </c>
      <c r="AP51" s="847" t="str">
        <f>IF($B51="","",INDEX('All CCC'!AP$7:AP$814,MATCH(WatchList!$B51,'All CCC'!$B$7:$B$814,0)))</f>
        <v/>
      </c>
      <c r="AQ51" s="847" t="str">
        <f>IF($B51="","",INDEX('All CCC'!AQ$7:AQ$814,MATCH(WatchList!$B51,'All CCC'!$B$7:$B$814,0)))</f>
        <v/>
      </c>
      <c r="AR51" s="847" t="str">
        <f>IF($B51="","",INDEX('All CCC'!AR$7:AR$814,MATCH(WatchList!$B51,'All CCC'!$B$7:$B$814,0)))</f>
        <v/>
      </c>
      <c r="AS51" s="847" t="str">
        <f>IF($B51="","",INDEX('All CCC'!AS$7:AS$814,MATCH(WatchList!$B51,'All CCC'!$B$7:$B$814,0)))</f>
        <v/>
      </c>
      <c r="AT51" s="847" t="str">
        <f>IF($B51="","",INDEX('All CCC'!AT$7:AT$814,MATCH(WatchList!$B51,'All CCC'!$B$7:$B$814,0)))</f>
        <v/>
      </c>
      <c r="AU51" s="847" t="str">
        <f>IF($B51="","",INDEX('All CCC'!AU$7:AU$814,MATCH(WatchList!$B51,'All CCC'!$B$7:$B$814,0)))</f>
        <v/>
      </c>
      <c r="AV51" s="847" t="str">
        <f>IF($B51="","",INDEX('All CCC'!AV$7:AV$814,MATCH(WatchList!$B51,'All CCC'!$B$7:$B$814,0)))</f>
        <v/>
      </c>
      <c r="AW51" s="847" t="str">
        <f>IF($B51="","",INDEX('All CCC'!AW$7:AW$814,MATCH(WatchList!$B51,'All CCC'!$B$7:$B$814,0)))</f>
        <v/>
      </c>
      <c r="AX51" s="847" t="str">
        <f>IF($B51="","",INDEX('All CCC'!AX$7:AX$814,MATCH(WatchList!$B51,'All CCC'!$B$7:$B$814,0)))</f>
        <v/>
      </c>
      <c r="AY51" s="847" t="str">
        <f>IF($B51="","",INDEX('All CCC'!AY$7:AY$814,MATCH(WatchList!$B51,'All CCC'!$B$7:$B$814,0)))</f>
        <v/>
      </c>
      <c r="AZ51" s="847" t="str">
        <f>IF($B51="","",INDEX('All CCC'!AZ$7:AZ$814,MATCH(WatchList!$B51,'All CCC'!$B$7:$B$814,0)))</f>
        <v/>
      </c>
      <c r="BA51" s="847" t="str">
        <f>IF($B51="","",INDEX('All CCC'!BA$7:BA$814,MATCH(WatchList!$B51,'All CCC'!$B$7:$B$814,0)))</f>
        <v/>
      </c>
      <c r="BB51" s="847" t="str">
        <f>IF($B51="","",INDEX('All CCC'!BB$7:BB$814,MATCH(WatchList!$B51,'All CCC'!$B$7:$B$814,0)))</f>
        <v/>
      </c>
      <c r="BC51" s="847" t="str">
        <f>IF($B51="","",INDEX('All CCC'!BC$7:BC$814,MATCH(WatchList!$B51,'All CCC'!$B$7:$B$814,0)))</f>
        <v/>
      </c>
      <c r="BD51" s="847" t="str">
        <f>IF($B51="","",INDEX('All CCC'!BD$7:BD$814,MATCH(WatchList!$B51,'All CCC'!$B$7:$B$814,0)))</f>
        <v/>
      </c>
      <c r="BE51" s="847" t="str">
        <f>IF($B51="","",INDEX('All CCC'!BE$7:BE$814,MATCH(WatchList!$B51,'All CCC'!$B$7:$B$814,0)))</f>
        <v/>
      </c>
      <c r="BF51" s="847" t="str">
        <f>IF($B51="","",INDEX('All CCC'!BF$7:BF$814,MATCH(WatchList!$B51,'All CCC'!$B$7:$B$814,0)))</f>
        <v/>
      </c>
      <c r="BG51" s="847" t="str">
        <f>IF($B51="","",INDEX('All CCC'!BG$7:BG$814,MATCH(WatchList!$B51,'All CCC'!$B$7:$B$814,0)))</f>
        <v/>
      </c>
    </row>
    <row r="52" spans="1:59" x14ac:dyDescent="0.2">
      <c r="A52" s="548" t="str">
        <f>IF($B52="","",INDEX('All CCC'!A$7:A$814,MATCH(WatchList!$B52,'All CCC'!$B$7:$B$814,0)))</f>
        <v/>
      </c>
      <c r="B52" s="31"/>
      <c r="C52" s="847" t="str">
        <f>IF($B52="","",INDEX('All CCC'!C$7:C$814,MATCH(WatchList!$B52,'All CCC'!$B$7:$B$814,0)))</f>
        <v/>
      </c>
      <c r="D52" s="847" t="str">
        <f>IF($B52="","",INDEX('All CCC'!D$7:D$814,MATCH(WatchList!$B52,'All CCC'!$B$7:$B$814,0)))</f>
        <v/>
      </c>
      <c r="E52" s="847" t="str">
        <f>IF($B52="","",INDEX('All CCC'!E$7:E$814,MATCH(WatchList!$B52,'All CCC'!$B$7:$B$814,0)))</f>
        <v/>
      </c>
      <c r="F52" s="847" t="str">
        <f>IF($B52="","",INDEX('All CCC'!F$7:F$814,MATCH(WatchList!$B52,'All CCC'!$B$7:$B$814,0)))</f>
        <v/>
      </c>
      <c r="G52" s="847" t="str">
        <f>IF($B52="","",INDEX('All CCC'!G$7:G$814,MATCH(WatchList!$B52,'All CCC'!$B$7:$B$814,0)))</f>
        <v/>
      </c>
      <c r="H52" s="847" t="str">
        <f>IF($B52="","",INDEX('All CCC'!H$7:H$814,MATCH(WatchList!$B52,'All CCC'!$B$7:$B$814,0)))</f>
        <v/>
      </c>
      <c r="I52" s="847" t="str">
        <f>IF($B52="","",INDEX('All CCC'!I$7:I$814,MATCH(WatchList!$B52,'All CCC'!$B$7:$B$814,0)))</f>
        <v/>
      </c>
      <c r="J52" s="847" t="str">
        <f>IF($B52="","",INDEX('All CCC'!J$7:J$814,MATCH(WatchList!$B52,'All CCC'!$B$7:$B$814,0)))</f>
        <v/>
      </c>
      <c r="K52" s="847" t="str">
        <f>IF($B52="","",INDEX('All CCC'!K$7:K$814,MATCH(WatchList!$B52,'All CCC'!$B$7:$B$814,0)))</f>
        <v/>
      </c>
      <c r="L52" s="847" t="str">
        <f>IF($B52="","",INDEX('All CCC'!L$7:L$814,MATCH(WatchList!$B52,'All CCC'!$B$7:$B$814,0)))</f>
        <v/>
      </c>
      <c r="M52" s="847" t="str">
        <f>IF($B52="","",INDEX('All CCC'!M$7:M$814,MATCH(WatchList!$B52,'All CCC'!$B$7:$B$814,0)))</f>
        <v/>
      </c>
      <c r="N52" s="847" t="str">
        <f>IF($B52="","",INDEX('All CCC'!N$7:N$814,MATCH(WatchList!$B52,'All CCC'!$B$7:$B$814,0)))</f>
        <v/>
      </c>
      <c r="O52" s="847" t="str">
        <f>IF($B52="","",INDEX('All CCC'!O$7:O$814,MATCH(WatchList!$B52,'All CCC'!$B$7:$B$814,0)))</f>
        <v/>
      </c>
      <c r="P52" s="848" t="str">
        <f>IF($B52="","",INDEX('All CCC'!P$7:P$814,MATCH(WatchList!$B52,'All CCC'!$B$7:$B$814,0)))</f>
        <v/>
      </c>
      <c r="Q52" s="848" t="str">
        <f>IF($B52="","",INDEX('All CCC'!Q$7:Q$814,MATCH(WatchList!$B52,'All CCC'!$B$7:$B$814,0)))</f>
        <v/>
      </c>
      <c r="R52" s="847" t="str">
        <f>IF($B52="","",INDEX('All CCC'!R$7:R$814,MATCH(WatchList!$B52,'All CCC'!$B$7:$B$814,0)))</f>
        <v/>
      </c>
      <c r="S52" s="847" t="str">
        <f>IF($B52="","",INDEX('All CCC'!S$7:S$814,MATCH(WatchList!$B52,'All CCC'!$B$7:$B$814,0)))</f>
        <v/>
      </c>
      <c r="T52" s="847" t="str">
        <f>IF($B52="","",INDEX('All CCC'!T$7:T$814,MATCH(WatchList!$B52,'All CCC'!$B$7:$B$814,0)))</f>
        <v/>
      </c>
      <c r="U52" s="847" t="str">
        <f>IF($B52="","",INDEX('All CCC'!U$7:U$814,MATCH(WatchList!$B52,'All CCC'!$B$7:$B$814,0)))</f>
        <v/>
      </c>
      <c r="V52" s="847" t="str">
        <f>IF($B52="","",INDEX('All CCC'!V$7:V$814,MATCH(WatchList!$B52,'All CCC'!$B$7:$B$814,0)))</f>
        <v/>
      </c>
      <c r="W52" s="847" t="str">
        <f>IF($B52="","",INDEX('All CCC'!W$7:W$814,MATCH(WatchList!$B52,'All CCC'!$B$7:$B$814,0)))</f>
        <v/>
      </c>
      <c r="X52" s="847" t="str">
        <f>IF($B52="","",INDEX('All CCC'!X$7:X$814,MATCH(WatchList!$B52,'All CCC'!$B$7:$B$814,0)))</f>
        <v/>
      </c>
      <c r="Y52" s="847" t="str">
        <f>IF($B52="","",INDEX('All CCC'!Y$7:Y$814,MATCH(WatchList!$B52,'All CCC'!$B$7:$B$814,0)))</f>
        <v/>
      </c>
      <c r="Z52" s="847" t="str">
        <f>IF($B52="","",INDEX('All CCC'!Z$7:Z$814,MATCH(WatchList!$B52,'All CCC'!$B$7:$B$814,0)))</f>
        <v/>
      </c>
      <c r="AA52" s="847" t="str">
        <f>IF($B52="","",INDEX('All CCC'!AA$7:AA$814,MATCH(WatchList!$B52,'All CCC'!$B$7:$B$814,0)))</f>
        <v/>
      </c>
      <c r="AB52" s="847" t="str">
        <f>IF($B52="","",INDEX('All CCC'!AB$7:AB$814,MATCH(WatchList!$B52,'All CCC'!$B$7:$B$814,0)))</f>
        <v/>
      </c>
      <c r="AC52" s="847" t="str">
        <f>IF($B52="","",INDEX('All CCC'!AC$7:AC$814,MATCH(WatchList!$B52,'All CCC'!$B$7:$B$814,0)))</f>
        <v/>
      </c>
      <c r="AD52" s="847" t="str">
        <f>IF($B52="","",INDEX('All CCC'!AD$7:AD$814,MATCH(WatchList!$B52,'All CCC'!$B$7:$B$814,0)))</f>
        <v/>
      </c>
      <c r="AE52" s="847" t="str">
        <f>IF($B52="","",INDEX('All CCC'!AE$7:AE$814,MATCH(WatchList!$B52,'All CCC'!$B$7:$B$814,0)))</f>
        <v/>
      </c>
      <c r="AF52" s="847" t="str">
        <f>IF($B52="","",INDEX('All CCC'!AF$7:AF$814,MATCH(WatchList!$B52,'All CCC'!$B$7:$B$814,0)))</f>
        <v/>
      </c>
      <c r="AG52" s="847" t="str">
        <f>IF($B52="","",INDEX('All CCC'!AG$7:AG$814,MATCH(WatchList!$B52,'All CCC'!$B$7:$B$814,0)))</f>
        <v/>
      </c>
      <c r="AH52" s="847" t="str">
        <f>IF($B52="","",INDEX('All CCC'!AH$7:AH$814,MATCH(WatchList!$B52,'All CCC'!$B$7:$B$814,0)))</f>
        <v/>
      </c>
      <c r="AI52" s="847" t="str">
        <f>IF($B52="","",INDEX('All CCC'!AI$7:AI$814,MATCH(WatchList!$B52,'All CCC'!$B$7:$B$814,0)))</f>
        <v/>
      </c>
      <c r="AJ52" s="847" t="str">
        <f>IF($B52="","",INDEX('All CCC'!AJ$7:AJ$814,MATCH(WatchList!$B52,'All CCC'!$B$7:$B$814,0)))</f>
        <v/>
      </c>
      <c r="AK52" s="847" t="str">
        <f>IF($B52="","",INDEX('All CCC'!AK$7:AK$814,MATCH(WatchList!$B52,'All CCC'!$B$7:$B$814,0)))</f>
        <v/>
      </c>
      <c r="AL52" s="847" t="str">
        <f>IF($B52="","",INDEX('All CCC'!AL$7:AL$814,MATCH(WatchList!$B52,'All CCC'!$B$7:$B$814,0)))</f>
        <v/>
      </c>
      <c r="AM52" s="847" t="str">
        <f>IF($B52="","",INDEX('All CCC'!AM$7:AM$814,MATCH(WatchList!$B52,'All CCC'!$B$7:$B$814,0)))</f>
        <v/>
      </c>
      <c r="AN52" s="847" t="str">
        <f>IF($B52="","",INDEX('All CCC'!AN$7:AN$814,MATCH(WatchList!$B52,'All CCC'!$B$7:$B$814,0)))</f>
        <v/>
      </c>
      <c r="AO52" s="847" t="str">
        <f>IF($B52="","",INDEX('All CCC'!AO$7:AO$814,MATCH(WatchList!$B52,'All CCC'!$B$7:$B$814,0)))</f>
        <v/>
      </c>
      <c r="AP52" s="847" t="str">
        <f>IF($B52="","",INDEX('All CCC'!AP$7:AP$814,MATCH(WatchList!$B52,'All CCC'!$B$7:$B$814,0)))</f>
        <v/>
      </c>
      <c r="AQ52" s="847" t="str">
        <f>IF($B52="","",INDEX('All CCC'!AQ$7:AQ$814,MATCH(WatchList!$B52,'All CCC'!$B$7:$B$814,0)))</f>
        <v/>
      </c>
      <c r="AR52" s="847" t="str">
        <f>IF($B52="","",INDEX('All CCC'!AR$7:AR$814,MATCH(WatchList!$B52,'All CCC'!$B$7:$B$814,0)))</f>
        <v/>
      </c>
      <c r="AS52" s="847" t="str">
        <f>IF($B52="","",INDEX('All CCC'!AS$7:AS$814,MATCH(WatchList!$B52,'All CCC'!$B$7:$B$814,0)))</f>
        <v/>
      </c>
      <c r="AT52" s="847" t="str">
        <f>IF($B52="","",INDEX('All CCC'!AT$7:AT$814,MATCH(WatchList!$B52,'All CCC'!$B$7:$B$814,0)))</f>
        <v/>
      </c>
      <c r="AU52" s="847" t="str">
        <f>IF($B52="","",INDEX('All CCC'!AU$7:AU$814,MATCH(WatchList!$B52,'All CCC'!$B$7:$B$814,0)))</f>
        <v/>
      </c>
      <c r="AV52" s="847" t="str">
        <f>IF($B52="","",INDEX('All CCC'!AV$7:AV$814,MATCH(WatchList!$B52,'All CCC'!$B$7:$B$814,0)))</f>
        <v/>
      </c>
      <c r="AW52" s="847" t="str">
        <f>IF($B52="","",INDEX('All CCC'!AW$7:AW$814,MATCH(WatchList!$B52,'All CCC'!$B$7:$B$814,0)))</f>
        <v/>
      </c>
      <c r="AX52" s="847" t="str">
        <f>IF($B52="","",INDEX('All CCC'!AX$7:AX$814,MATCH(WatchList!$B52,'All CCC'!$B$7:$B$814,0)))</f>
        <v/>
      </c>
      <c r="AY52" s="847" t="str">
        <f>IF($B52="","",INDEX('All CCC'!AY$7:AY$814,MATCH(WatchList!$B52,'All CCC'!$B$7:$B$814,0)))</f>
        <v/>
      </c>
      <c r="AZ52" s="847" t="str">
        <f>IF($B52="","",INDEX('All CCC'!AZ$7:AZ$814,MATCH(WatchList!$B52,'All CCC'!$B$7:$B$814,0)))</f>
        <v/>
      </c>
      <c r="BA52" s="847" t="str">
        <f>IF($B52="","",INDEX('All CCC'!BA$7:BA$814,MATCH(WatchList!$B52,'All CCC'!$B$7:$B$814,0)))</f>
        <v/>
      </c>
      <c r="BB52" s="847" t="str">
        <f>IF($B52="","",INDEX('All CCC'!BB$7:BB$814,MATCH(WatchList!$B52,'All CCC'!$B$7:$B$814,0)))</f>
        <v/>
      </c>
      <c r="BC52" s="847" t="str">
        <f>IF($B52="","",INDEX('All CCC'!BC$7:BC$814,MATCH(WatchList!$B52,'All CCC'!$B$7:$B$814,0)))</f>
        <v/>
      </c>
      <c r="BD52" s="847" t="str">
        <f>IF($B52="","",INDEX('All CCC'!BD$7:BD$814,MATCH(WatchList!$B52,'All CCC'!$B$7:$B$814,0)))</f>
        <v/>
      </c>
      <c r="BE52" s="847" t="str">
        <f>IF($B52="","",INDEX('All CCC'!BE$7:BE$814,MATCH(WatchList!$B52,'All CCC'!$B$7:$B$814,0)))</f>
        <v/>
      </c>
      <c r="BF52" s="847" t="str">
        <f>IF($B52="","",INDEX('All CCC'!BF$7:BF$814,MATCH(WatchList!$B52,'All CCC'!$B$7:$B$814,0)))</f>
        <v/>
      </c>
      <c r="BG52" s="847" t="str">
        <f>IF($B52="","",INDEX('All CCC'!BG$7:BG$814,MATCH(WatchList!$B52,'All CCC'!$B$7:$B$814,0)))</f>
        <v/>
      </c>
    </row>
    <row r="53" spans="1:59" x14ac:dyDescent="0.2">
      <c r="A53" s="548" t="str">
        <f>IF($B53="","",INDEX('All CCC'!A$7:A$814,MATCH(WatchList!$B53,'All CCC'!$B$7:$B$814,0)))</f>
        <v/>
      </c>
      <c r="B53" s="31"/>
      <c r="C53" s="847" t="str">
        <f>IF($B53="","",INDEX('All CCC'!C$7:C$814,MATCH(WatchList!$B53,'All CCC'!$B$7:$B$814,0)))</f>
        <v/>
      </c>
      <c r="D53" s="847" t="str">
        <f>IF($B53="","",INDEX('All CCC'!D$7:D$814,MATCH(WatchList!$B53,'All CCC'!$B$7:$B$814,0)))</f>
        <v/>
      </c>
      <c r="E53" s="847" t="str">
        <f>IF($B53="","",INDEX('All CCC'!E$7:E$814,MATCH(WatchList!$B53,'All CCC'!$B$7:$B$814,0)))</f>
        <v/>
      </c>
      <c r="F53" s="847" t="str">
        <f>IF($B53="","",INDEX('All CCC'!F$7:F$814,MATCH(WatchList!$B53,'All CCC'!$B$7:$B$814,0)))</f>
        <v/>
      </c>
      <c r="G53" s="847" t="str">
        <f>IF($B53="","",INDEX('All CCC'!G$7:G$814,MATCH(WatchList!$B53,'All CCC'!$B$7:$B$814,0)))</f>
        <v/>
      </c>
      <c r="H53" s="847" t="str">
        <f>IF($B53="","",INDEX('All CCC'!H$7:H$814,MATCH(WatchList!$B53,'All CCC'!$B$7:$B$814,0)))</f>
        <v/>
      </c>
      <c r="I53" s="847" t="str">
        <f>IF($B53="","",INDEX('All CCC'!I$7:I$814,MATCH(WatchList!$B53,'All CCC'!$B$7:$B$814,0)))</f>
        <v/>
      </c>
      <c r="J53" s="847" t="str">
        <f>IF($B53="","",INDEX('All CCC'!J$7:J$814,MATCH(WatchList!$B53,'All CCC'!$B$7:$B$814,0)))</f>
        <v/>
      </c>
      <c r="K53" s="847" t="str">
        <f>IF($B53="","",INDEX('All CCC'!K$7:K$814,MATCH(WatchList!$B53,'All CCC'!$B$7:$B$814,0)))</f>
        <v/>
      </c>
      <c r="L53" s="847" t="str">
        <f>IF($B53="","",INDEX('All CCC'!L$7:L$814,MATCH(WatchList!$B53,'All CCC'!$B$7:$B$814,0)))</f>
        <v/>
      </c>
      <c r="M53" s="847" t="str">
        <f>IF($B53="","",INDEX('All CCC'!M$7:M$814,MATCH(WatchList!$B53,'All CCC'!$B$7:$B$814,0)))</f>
        <v/>
      </c>
      <c r="N53" s="847" t="str">
        <f>IF($B53="","",INDEX('All CCC'!N$7:N$814,MATCH(WatchList!$B53,'All CCC'!$B$7:$B$814,0)))</f>
        <v/>
      </c>
      <c r="O53" s="847" t="str">
        <f>IF($B53="","",INDEX('All CCC'!O$7:O$814,MATCH(WatchList!$B53,'All CCC'!$B$7:$B$814,0)))</f>
        <v/>
      </c>
      <c r="P53" s="848" t="str">
        <f>IF($B53="","",INDEX('All CCC'!P$7:P$814,MATCH(WatchList!$B53,'All CCC'!$B$7:$B$814,0)))</f>
        <v/>
      </c>
      <c r="Q53" s="848" t="str">
        <f>IF($B53="","",INDEX('All CCC'!Q$7:Q$814,MATCH(WatchList!$B53,'All CCC'!$B$7:$B$814,0)))</f>
        <v/>
      </c>
      <c r="R53" s="847" t="str">
        <f>IF($B53="","",INDEX('All CCC'!R$7:R$814,MATCH(WatchList!$B53,'All CCC'!$B$7:$B$814,0)))</f>
        <v/>
      </c>
      <c r="S53" s="847" t="str">
        <f>IF($B53="","",INDEX('All CCC'!S$7:S$814,MATCH(WatchList!$B53,'All CCC'!$B$7:$B$814,0)))</f>
        <v/>
      </c>
      <c r="T53" s="847" t="str">
        <f>IF($B53="","",INDEX('All CCC'!T$7:T$814,MATCH(WatchList!$B53,'All CCC'!$B$7:$B$814,0)))</f>
        <v/>
      </c>
      <c r="U53" s="847" t="str">
        <f>IF($B53="","",INDEX('All CCC'!U$7:U$814,MATCH(WatchList!$B53,'All CCC'!$B$7:$B$814,0)))</f>
        <v/>
      </c>
      <c r="V53" s="847" t="str">
        <f>IF($B53="","",INDEX('All CCC'!V$7:V$814,MATCH(WatchList!$B53,'All CCC'!$B$7:$B$814,0)))</f>
        <v/>
      </c>
      <c r="W53" s="847" t="str">
        <f>IF($B53="","",INDEX('All CCC'!W$7:W$814,MATCH(WatchList!$B53,'All CCC'!$B$7:$B$814,0)))</f>
        <v/>
      </c>
      <c r="X53" s="847" t="str">
        <f>IF($B53="","",INDEX('All CCC'!X$7:X$814,MATCH(WatchList!$B53,'All CCC'!$B$7:$B$814,0)))</f>
        <v/>
      </c>
      <c r="Y53" s="847" t="str">
        <f>IF($B53="","",INDEX('All CCC'!Y$7:Y$814,MATCH(WatchList!$B53,'All CCC'!$B$7:$B$814,0)))</f>
        <v/>
      </c>
      <c r="Z53" s="847" t="str">
        <f>IF($B53="","",INDEX('All CCC'!Z$7:Z$814,MATCH(WatchList!$B53,'All CCC'!$B$7:$B$814,0)))</f>
        <v/>
      </c>
      <c r="AA53" s="847" t="str">
        <f>IF($B53="","",INDEX('All CCC'!AA$7:AA$814,MATCH(WatchList!$B53,'All CCC'!$B$7:$B$814,0)))</f>
        <v/>
      </c>
      <c r="AB53" s="847" t="str">
        <f>IF($B53="","",INDEX('All CCC'!AB$7:AB$814,MATCH(WatchList!$B53,'All CCC'!$B$7:$B$814,0)))</f>
        <v/>
      </c>
      <c r="AC53" s="847" t="str">
        <f>IF($B53="","",INDEX('All CCC'!AC$7:AC$814,MATCH(WatchList!$B53,'All CCC'!$B$7:$B$814,0)))</f>
        <v/>
      </c>
      <c r="AD53" s="847" t="str">
        <f>IF($B53="","",INDEX('All CCC'!AD$7:AD$814,MATCH(WatchList!$B53,'All CCC'!$B$7:$B$814,0)))</f>
        <v/>
      </c>
      <c r="AE53" s="847" t="str">
        <f>IF($B53="","",INDEX('All CCC'!AE$7:AE$814,MATCH(WatchList!$B53,'All CCC'!$B$7:$B$814,0)))</f>
        <v/>
      </c>
      <c r="AF53" s="847" t="str">
        <f>IF($B53="","",INDEX('All CCC'!AF$7:AF$814,MATCH(WatchList!$B53,'All CCC'!$B$7:$B$814,0)))</f>
        <v/>
      </c>
      <c r="AG53" s="847" t="str">
        <f>IF($B53="","",INDEX('All CCC'!AG$7:AG$814,MATCH(WatchList!$B53,'All CCC'!$B$7:$B$814,0)))</f>
        <v/>
      </c>
      <c r="AH53" s="847" t="str">
        <f>IF($B53="","",INDEX('All CCC'!AH$7:AH$814,MATCH(WatchList!$B53,'All CCC'!$B$7:$B$814,0)))</f>
        <v/>
      </c>
      <c r="AI53" s="847" t="str">
        <f>IF($B53="","",INDEX('All CCC'!AI$7:AI$814,MATCH(WatchList!$B53,'All CCC'!$B$7:$B$814,0)))</f>
        <v/>
      </c>
      <c r="AJ53" s="847" t="str">
        <f>IF($B53="","",INDEX('All CCC'!AJ$7:AJ$814,MATCH(WatchList!$B53,'All CCC'!$B$7:$B$814,0)))</f>
        <v/>
      </c>
      <c r="AK53" s="847" t="str">
        <f>IF($B53="","",INDEX('All CCC'!AK$7:AK$814,MATCH(WatchList!$B53,'All CCC'!$B$7:$B$814,0)))</f>
        <v/>
      </c>
      <c r="AL53" s="847" t="str">
        <f>IF($B53="","",INDEX('All CCC'!AL$7:AL$814,MATCH(WatchList!$B53,'All CCC'!$B$7:$B$814,0)))</f>
        <v/>
      </c>
      <c r="AM53" s="847" t="str">
        <f>IF($B53="","",INDEX('All CCC'!AM$7:AM$814,MATCH(WatchList!$B53,'All CCC'!$B$7:$B$814,0)))</f>
        <v/>
      </c>
      <c r="AN53" s="847" t="str">
        <f>IF($B53="","",INDEX('All CCC'!AN$7:AN$814,MATCH(WatchList!$B53,'All CCC'!$B$7:$B$814,0)))</f>
        <v/>
      </c>
      <c r="AO53" s="847" t="str">
        <f>IF($B53="","",INDEX('All CCC'!AO$7:AO$814,MATCH(WatchList!$B53,'All CCC'!$B$7:$B$814,0)))</f>
        <v/>
      </c>
      <c r="AP53" s="847" t="str">
        <f>IF($B53="","",INDEX('All CCC'!AP$7:AP$814,MATCH(WatchList!$B53,'All CCC'!$B$7:$B$814,0)))</f>
        <v/>
      </c>
      <c r="AQ53" s="847" t="str">
        <f>IF($B53="","",INDEX('All CCC'!AQ$7:AQ$814,MATCH(WatchList!$B53,'All CCC'!$B$7:$B$814,0)))</f>
        <v/>
      </c>
      <c r="AR53" s="847" t="str">
        <f>IF($B53="","",INDEX('All CCC'!AR$7:AR$814,MATCH(WatchList!$B53,'All CCC'!$B$7:$B$814,0)))</f>
        <v/>
      </c>
      <c r="AS53" s="847" t="str">
        <f>IF($B53="","",INDEX('All CCC'!AS$7:AS$814,MATCH(WatchList!$B53,'All CCC'!$B$7:$B$814,0)))</f>
        <v/>
      </c>
      <c r="AT53" s="847" t="str">
        <f>IF($B53="","",INDEX('All CCC'!AT$7:AT$814,MATCH(WatchList!$B53,'All CCC'!$B$7:$B$814,0)))</f>
        <v/>
      </c>
      <c r="AU53" s="847" t="str">
        <f>IF($B53="","",INDEX('All CCC'!AU$7:AU$814,MATCH(WatchList!$B53,'All CCC'!$B$7:$B$814,0)))</f>
        <v/>
      </c>
      <c r="AV53" s="847" t="str">
        <f>IF($B53="","",INDEX('All CCC'!AV$7:AV$814,MATCH(WatchList!$B53,'All CCC'!$B$7:$B$814,0)))</f>
        <v/>
      </c>
      <c r="AW53" s="847" t="str">
        <f>IF($B53="","",INDEX('All CCC'!AW$7:AW$814,MATCH(WatchList!$B53,'All CCC'!$B$7:$B$814,0)))</f>
        <v/>
      </c>
      <c r="AX53" s="847" t="str">
        <f>IF($B53="","",INDEX('All CCC'!AX$7:AX$814,MATCH(WatchList!$B53,'All CCC'!$B$7:$B$814,0)))</f>
        <v/>
      </c>
      <c r="AY53" s="847" t="str">
        <f>IF($B53="","",INDEX('All CCC'!AY$7:AY$814,MATCH(WatchList!$B53,'All CCC'!$B$7:$B$814,0)))</f>
        <v/>
      </c>
      <c r="AZ53" s="847" t="str">
        <f>IF($B53="","",INDEX('All CCC'!AZ$7:AZ$814,MATCH(WatchList!$B53,'All CCC'!$B$7:$B$814,0)))</f>
        <v/>
      </c>
      <c r="BA53" s="847" t="str">
        <f>IF($B53="","",INDEX('All CCC'!BA$7:BA$814,MATCH(WatchList!$B53,'All CCC'!$B$7:$B$814,0)))</f>
        <v/>
      </c>
      <c r="BB53" s="847" t="str">
        <f>IF($B53="","",INDEX('All CCC'!BB$7:BB$814,MATCH(WatchList!$B53,'All CCC'!$B$7:$B$814,0)))</f>
        <v/>
      </c>
      <c r="BC53" s="847" t="str">
        <f>IF($B53="","",INDEX('All CCC'!BC$7:BC$814,MATCH(WatchList!$B53,'All CCC'!$B$7:$B$814,0)))</f>
        <v/>
      </c>
      <c r="BD53" s="847" t="str">
        <f>IF($B53="","",INDEX('All CCC'!BD$7:BD$814,MATCH(WatchList!$B53,'All CCC'!$B$7:$B$814,0)))</f>
        <v/>
      </c>
      <c r="BE53" s="847" t="str">
        <f>IF($B53="","",INDEX('All CCC'!BE$7:BE$814,MATCH(WatchList!$B53,'All CCC'!$B$7:$B$814,0)))</f>
        <v/>
      </c>
      <c r="BF53" s="847" t="str">
        <f>IF($B53="","",INDEX('All CCC'!BF$7:BF$814,MATCH(WatchList!$B53,'All CCC'!$B$7:$B$814,0)))</f>
        <v/>
      </c>
      <c r="BG53" s="847" t="str">
        <f>IF($B53="","",INDEX('All CCC'!BG$7:BG$814,MATCH(WatchList!$B53,'All CCC'!$B$7:$B$814,0)))</f>
        <v/>
      </c>
    </row>
    <row r="54" spans="1:59" x14ac:dyDescent="0.2">
      <c r="A54" s="548" t="str">
        <f>IF($B54="","",INDEX('All CCC'!A$7:A$814,MATCH(WatchList!$B54,'All CCC'!$B$7:$B$814,0)))</f>
        <v/>
      </c>
      <c r="B54" s="31"/>
      <c r="C54" s="847" t="str">
        <f>IF($B54="","",INDEX('All CCC'!C$7:C$814,MATCH(WatchList!$B54,'All CCC'!$B$7:$B$814,0)))</f>
        <v/>
      </c>
      <c r="D54" s="847" t="str">
        <f>IF($B54="","",INDEX('All CCC'!D$7:D$814,MATCH(WatchList!$B54,'All CCC'!$B$7:$B$814,0)))</f>
        <v/>
      </c>
      <c r="E54" s="847" t="str">
        <f>IF($B54="","",INDEX('All CCC'!E$7:E$814,MATCH(WatchList!$B54,'All CCC'!$B$7:$B$814,0)))</f>
        <v/>
      </c>
      <c r="F54" s="847" t="str">
        <f>IF($B54="","",INDEX('All CCC'!F$7:F$814,MATCH(WatchList!$B54,'All CCC'!$B$7:$B$814,0)))</f>
        <v/>
      </c>
      <c r="G54" s="847" t="str">
        <f>IF($B54="","",INDEX('All CCC'!G$7:G$814,MATCH(WatchList!$B54,'All CCC'!$B$7:$B$814,0)))</f>
        <v/>
      </c>
      <c r="H54" s="847" t="str">
        <f>IF($B54="","",INDEX('All CCC'!H$7:H$814,MATCH(WatchList!$B54,'All CCC'!$B$7:$B$814,0)))</f>
        <v/>
      </c>
      <c r="I54" s="847" t="str">
        <f>IF($B54="","",INDEX('All CCC'!I$7:I$814,MATCH(WatchList!$B54,'All CCC'!$B$7:$B$814,0)))</f>
        <v/>
      </c>
      <c r="J54" s="847" t="str">
        <f>IF($B54="","",INDEX('All CCC'!J$7:J$814,MATCH(WatchList!$B54,'All CCC'!$B$7:$B$814,0)))</f>
        <v/>
      </c>
      <c r="K54" s="847" t="str">
        <f>IF($B54="","",INDEX('All CCC'!K$7:K$814,MATCH(WatchList!$B54,'All CCC'!$B$7:$B$814,0)))</f>
        <v/>
      </c>
      <c r="L54" s="847" t="str">
        <f>IF($B54="","",INDEX('All CCC'!L$7:L$814,MATCH(WatchList!$B54,'All CCC'!$B$7:$B$814,0)))</f>
        <v/>
      </c>
      <c r="M54" s="847" t="str">
        <f>IF($B54="","",INDEX('All CCC'!M$7:M$814,MATCH(WatchList!$B54,'All CCC'!$B$7:$B$814,0)))</f>
        <v/>
      </c>
      <c r="N54" s="847" t="str">
        <f>IF($B54="","",INDEX('All CCC'!N$7:N$814,MATCH(WatchList!$B54,'All CCC'!$B$7:$B$814,0)))</f>
        <v/>
      </c>
      <c r="O54" s="847" t="str">
        <f>IF($B54="","",INDEX('All CCC'!O$7:O$814,MATCH(WatchList!$B54,'All CCC'!$B$7:$B$814,0)))</f>
        <v/>
      </c>
      <c r="P54" s="848" t="str">
        <f>IF($B54="","",INDEX('All CCC'!P$7:P$814,MATCH(WatchList!$B54,'All CCC'!$B$7:$B$814,0)))</f>
        <v/>
      </c>
      <c r="Q54" s="848" t="str">
        <f>IF($B54="","",INDEX('All CCC'!Q$7:Q$814,MATCH(WatchList!$B54,'All CCC'!$B$7:$B$814,0)))</f>
        <v/>
      </c>
      <c r="R54" s="847" t="str">
        <f>IF($B54="","",INDEX('All CCC'!R$7:R$814,MATCH(WatchList!$B54,'All CCC'!$B$7:$B$814,0)))</f>
        <v/>
      </c>
      <c r="S54" s="847" t="str">
        <f>IF($B54="","",INDEX('All CCC'!S$7:S$814,MATCH(WatchList!$B54,'All CCC'!$B$7:$B$814,0)))</f>
        <v/>
      </c>
      <c r="T54" s="847" t="str">
        <f>IF($B54="","",INDEX('All CCC'!T$7:T$814,MATCH(WatchList!$B54,'All CCC'!$B$7:$B$814,0)))</f>
        <v/>
      </c>
      <c r="U54" s="847" t="str">
        <f>IF($B54="","",INDEX('All CCC'!U$7:U$814,MATCH(WatchList!$B54,'All CCC'!$B$7:$B$814,0)))</f>
        <v/>
      </c>
      <c r="V54" s="847" t="str">
        <f>IF($B54="","",INDEX('All CCC'!V$7:V$814,MATCH(WatchList!$B54,'All CCC'!$B$7:$B$814,0)))</f>
        <v/>
      </c>
      <c r="W54" s="847" t="str">
        <f>IF($B54="","",INDEX('All CCC'!W$7:W$814,MATCH(WatchList!$B54,'All CCC'!$B$7:$B$814,0)))</f>
        <v/>
      </c>
      <c r="X54" s="847" t="str">
        <f>IF($B54="","",INDEX('All CCC'!X$7:X$814,MATCH(WatchList!$B54,'All CCC'!$B$7:$B$814,0)))</f>
        <v/>
      </c>
      <c r="Y54" s="847" t="str">
        <f>IF($B54="","",INDEX('All CCC'!Y$7:Y$814,MATCH(WatchList!$B54,'All CCC'!$B$7:$B$814,0)))</f>
        <v/>
      </c>
      <c r="Z54" s="847" t="str">
        <f>IF($B54="","",INDEX('All CCC'!Z$7:Z$814,MATCH(WatchList!$B54,'All CCC'!$B$7:$B$814,0)))</f>
        <v/>
      </c>
      <c r="AA54" s="847" t="str">
        <f>IF($B54="","",INDEX('All CCC'!AA$7:AA$814,MATCH(WatchList!$B54,'All CCC'!$B$7:$B$814,0)))</f>
        <v/>
      </c>
      <c r="AB54" s="847" t="str">
        <f>IF($B54="","",INDEX('All CCC'!AB$7:AB$814,MATCH(WatchList!$B54,'All CCC'!$B$7:$B$814,0)))</f>
        <v/>
      </c>
      <c r="AC54" s="847" t="str">
        <f>IF($B54="","",INDEX('All CCC'!AC$7:AC$814,MATCH(WatchList!$B54,'All CCC'!$B$7:$B$814,0)))</f>
        <v/>
      </c>
      <c r="AD54" s="847" t="str">
        <f>IF($B54="","",INDEX('All CCC'!AD$7:AD$814,MATCH(WatchList!$B54,'All CCC'!$B$7:$B$814,0)))</f>
        <v/>
      </c>
      <c r="AE54" s="847" t="str">
        <f>IF($B54="","",INDEX('All CCC'!AE$7:AE$814,MATCH(WatchList!$B54,'All CCC'!$B$7:$B$814,0)))</f>
        <v/>
      </c>
      <c r="AF54" s="847" t="str">
        <f>IF($B54="","",INDEX('All CCC'!AF$7:AF$814,MATCH(WatchList!$B54,'All CCC'!$B$7:$B$814,0)))</f>
        <v/>
      </c>
      <c r="AG54" s="847" t="str">
        <f>IF($B54="","",INDEX('All CCC'!AG$7:AG$814,MATCH(WatchList!$B54,'All CCC'!$B$7:$B$814,0)))</f>
        <v/>
      </c>
      <c r="AH54" s="847" t="str">
        <f>IF($B54="","",INDEX('All CCC'!AH$7:AH$814,MATCH(WatchList!$B54,'All CCC'!$B$7:$B$814,0)))</f>
        <v/>
      </c>
      <c r="AI54" s="847" t="str">
        <f>IF($B54="","",INDEX('All CCC'!AI$7:AI$814,MATCH(WatchList!$B54,'All CCC'!$B$7:$B$814,0)))</f>
        <v/>
      </c>
      <c r="AJ54" s="847" t="str">
        <f>IF($B54="","",INDEX('All CCC'!AJ$7:AJ$814,MATCH(WatchList!$B54,'All CCC'!$B$7:$B$814,0)))</f>
        <v/>
      </c>
      <c r="AK54" s="847" t="str">
        <f>IF($B54="","",INDEX('All CCC'!AK$7:AK$814,MATCH(WatchList!$B54,'All CCC'!$B$7:$B$814,0)))</f>
        <v/>
      </c>
      <c r="AL54" s="847" t="str">
        <f>IF($B54="","",INDEX('All CCC'!AL$7:AL$814,MATCH(WatchList!$B54,'All CCC'!$B$7:$B$814,0)))</f>
        <v/>
      </c>
      <c r="AM54" s="847" t="str">
        <f>IF($B54="","",INDEX('All CCC'!AM$7:AM$814,MATCH(WatchList!$B54,'All CCC'!$B$7:$B$814,0)))</f>
        <v/>
      </c>
      <c r="AN54" s="847" t="str">
        <f>IF($B54="","",INDEX('All CCC'!AN$7:AN$814,MATCH(WatchList!$B54,'All CCC'!$B$7:$B$814,0)))</f>
        <v/>
      </c>
      <c r="AO54" s="847" t="str">
        <f>IF($B54="","",INDEX('All CCC'!AO$7:AO$814,MATCH(WatchList!$B54,'All CCC'!$B$7:$B$814,0)))</f>
        <v/>
      </c>
      <c r="AP54" s="847" t="str">
        <f>IF($B54="","",INDEX('All CCC'!AP$7:AP$814,MATCH(WatchList!$B54,'All CCC'!$B$7:$B$814,0)))</f>
        <v/>
      </c>
      <c r="AQ54" s="847" t="str">
        <f>IF($B54="","",INDEX('All CCC'!AQ$7:AQ$814,MATCH(WatchList!$B54,'All CCC'!$B$7:$B$814,0)))</f>
        <v/>
      </c>
      <c r="AR54" s="847" t="str">
        <f>IF($B54="","",INDEX('All CCC'!AR$7:AR$814,MATCH(WatchList!$B54,'All CCC'!$B$7:$B$814,0)))</f>
        <v/>
      </c>
      <c r="AS54" s="847" t="str">
        <f>IF($B54="","",INDEX('All CCC'!AS$7:AS$814,MATCH(WatchList!$B54,'All CCC'!$B$7:$B$814,0)))</f>
        <v/>
      </c>
      <c r="AT54" s="847" t="str">
        <f>IF($B54="","",INDEX('All CCC'!AT$7:AT$814,MATCH(WatchList!$B54,'All CCC'!$B$7:$B$814,0)))</f>
        <v/>
      </c>
      <c r="AU54" s="847" t="str">
        <f>IF($B54="","",INDEX('All CCC'!AU$7:AU$814,MATCH(WatchList!$B54,'All CCC'!$B$7:$B$814,0)))</f>
        <v/>
      </c>
      <c r="AV54" s="847" t="str">
        <f>IF($B54="","",INDEX('All CCC'!AV$7:AV$814,MATCH(WatchList!$B54,'All CCC'!$B$7:$B$814,0)))</f>
        <v/>
      </c>
      <c r="AW54" s="847" t="str">
        <f>IF($B54="","",INDEX('All CCC'!AW$7:AW$814,MATCH(WatchList!$B54,'All CCC'!$B$7:$B$814,0)))</f>
        <v/>
      </c>
      <c r="AX54" s="847" t="str">
        <f>IF($B54="","",INDEX('All CCC'!AX$7:AX$814,MATCH(WatchList!$B54,'All CCC'!$B$7:$B$814,0)))</f>
        <v/>
      </c>
      <c r="AY54" s="847" t="str">
        <f>IF($B54="","",INDEX('All CCC'!AY$7:AY$814,MATCH(WatchList!$B54,'All CCC'!$B$7:$B$814,0)))</f>
        <v/>
      </c>
      <c r="AZ54" s="847" t="str">
        <f>IF($B54="","",INDEX('All CCC'!AZ$7:AZ$814,MATCH(WatchList!$B54,'All CCC'!$B$7:$B$814,0)))</f>
        <v/>
      </c>
      <c r="BA54" s="847" t="str">
        <f>IF($B54="","",INDEX('All CCC'!BA$7:BA$814,MATCH(WatchList!$B54,'All CCC'!$B$7:$B$814,0)))</f>
        <v/>
      </c>
      <c r="BB54" s="847" t="str">
        <f>IF($B54="","",INDEX('All CCC'!BB$7:BB$814,MATCH(WatchList!$B54,'All CCC'!$B$7:$B$814,0)))</f>
        <v/>
      </c>
      <c r="BC54" s="847" t="str">
        <f>IF($B54="","",INDEX('All CCC'!BC$7:BC$814,MATCH(WatchList!$B54,'All CCC'!$B$7:$B$814,0)))</f>
        <v/>
      </c>
      <c r="BD54" s="847" t="str">
        <f>IF($B54="","",INDEX('All CCC'!BD$7:BD$814,MATCH(WatchList!$B54,'All CCC'!$B$7:$B$814,0)))</f>
        <v/>
      </c>
      <c r="BE54" s="847" t="str">
        <f>IF($B54="","",INDEX('All CCC'!BE$7:BE$814,MATCH(WatchList!$B54,'All CCC'!$B$7:$B$814,0)))</f>
        <v/>
      </c>
      <c r="BF54" s="847" t="str">
        <f>IF($B54="","",INDEX('All CCC'!BF$7:BF$814,MATCH(WatchList!$B54,'All CCC'!$B$7:$B$814,0)))</f>
        <v/>
      </c>
      <c r="BG54" s="847" t="str">
        <f>IF($B54="","",INDEX('All CCC'!BG$7:BG$814,MATCH(WatchList!$B54,'All CCC'!$B$7:$B$814,0)))</f>
        <v/>
      </c>
    </row>
    <row r="55" spans="1:59" s="601" customFormat="1" x14ac:dyDescent="0.2">
      <c r="A55" s="548" t="str">
        <f>IF($B55="","",INDEX('All CCC'!A$7:A$814,MATCH(WatchList!$B55,'All CCC'!$B$7:$B$814,0)))</f>
        <v/>
      </c>
      <c r="B55" s="31"/>
      <c r="C55" s="847" t="str">
        <f>IF($B55="","",INDEX('All CCC'!C$7:C$814,MATCH(WatchList!$B55,'All CCC'!$B$7:$B$814,0)))</f>
        <v/>
      </c>
      <c r="D55" s="847" t="str">
        <f>IF($B55="","",INDEX('All CCC'!D$7:D$814,MATCH(WatchList!$B55,'All CCC'!$B$7:$B$814,0)))</f>
        <v/>
      </c>
      <c r="E55" s="847" t="str">
        <f>IF($B55="","",INDEX('All CCC'!E$7:E$814,MATCH(WatchList!$B55,'All CCC'!$B$7:$B$814,0)))</f>
        <v/>
      </c>
      <c r="F55" s="847" t="str">
        <f>IF($B55="","",INDEX('All CCC'!F$7:F$814,MATCH(WatchList!$B55,'All CCC'!$B$7:$B$814,0)))</f>
        <v/>
      </c>
      <c r="G55" s="847" t="str">
        <f>IF($B55="","",INDEX('All CCC'!G$7:G$814,MATCH(WatchList!$B55,'All CCC'!$B$7:$B$814,0)))</f>
        <v/>
      </c>
      <c r="H55" s="847" t="str">
        <f>IF($B55="","",INDEX('All CCC'!H$7:H$814,MATCH(WatchList!$B55,'All CCC'!$B$7:$B$814,0)))</f>
        <v/>
      </c>
      <c r="I55" s="847" t="str">
        <f>IF($B55="","",INDEX('All CCC'!I$7:I$814,MATCH(WatchList!$B55,'All CCC'!$B$7:$B$814,0)))</f>
        <v/>
      </c>
      <c r="J55" s="847" t="str">
        <f>IF($B55="","",INDEX('All CCC'!J$7:J$814,MATCH(WatchList!$B55,'All CCC'!$B$7:$B$814,0)))</f>
        <v/>
      </c>
      <c r="K55" s="847" t="str">
        <f>IF($B55="","",INDEX('All CCC'!K$7:K$814,MATCH(WatchList!$B55,'All CCC'!$B$7:$B$814,0)))</f>
        <v/>
      </c>
      <c r="L55" s="847" t="str">
        <f>IF($B55="","",INDEX('All CCC'!L$7:L$814,MATCH(WatchList!$B55,'All CCC'!$B$7:$B$814,0)))</f>
        <v/>
      </c>
      <c r="M55" s="847" t="str">
        <f>IF($B55="","",INDEX('All CCC'!M$7:M$814,MATCH(WatchList!$B55,'All CCC'!$B$7:$B$814,0)))</f>
        <v/>
      </c>
      <c r="N55" s="847" t="str">
        <f>IF($B55="","",INDEX('All CCC'!N$7:N$814,MATCH(WatchList!$B55,'All CCC'!$B$7:$B$814,0)))</f>
        <v/>
      </c>
      <c r="O55" s="847" t="str">
        <f>IF($B55="","",INDEX('All CCC'!O$7:O$814,MATCH(WatchList!$B55,'All CCC'!$B$7:$B$814,0)))</f>
        <v/>
      </c>
      <c r="P55" s="848" t="str">
        <f>IF($B55="","",INDEX('All CCC'!P$7:P$814,MATCH(WatchList!$B55,'All CCC'!$B$7:$B$814,0)))</f>
        <v/>
      </c>
      <c r="Q55" s="848" t="str">
        <f>IF($B55="","",INDEX('All CCC'!Q$7:Q$814,MATCH(WatchList!$B55,'All CCC'!$B$7:$B$814,0)))</f>
        <v/>
      </c>
      <c r="R55" s="847" t="str">
        <f>IF($B55="","",INDEX('All CCC'!R$7:R$814,MATCH(WatchList!$B55,'All CCC'!$B$7:$B$814,0)))</f>
        <v/>
      </c>
      <c r="S55" s="847" t="str">
        <f>IF($B55="","",INDEX('All CCC'!S$7:S$814,MATCH(WatchList!$B55,'All CCC'!$B$7:$B$814,0)))</f>
        <v/>
      </c>
      <c r="T55" s="847" t="str">
        <f>IF($B55="","",INDEX('All CCC'!T$7:T$814,MATCH(WatchList!$B55,'All CCC'!$B$7:$B$814,0)))</f>
        <v/>
      </c>
      <c r="U55" s="847" t="str">
        <f>IF($B55="","",INDEX('All CCC'!U$7:U$814,MATCH(WatchList!$B55,'All CCC'!$B$7:$B$814,0)))</f>
        <v/>
      </c>
      <c r="V55" s="847" t="str">
        <f>IF($B55="","",INDEX('All CCC'!V$7:V$814,MATCH(WatchList!$B55,'All CCC'!$B$7:$B$814,0)))</f>
        <v/>
      </c>
      <c r="W55" s="847" t="str">
        <f>IF($B55="","",INDEX('All CCC'!W$7:W$814,MATCH(WatchList!$B55,'All CCC'!$B$7:$B$814,0)))</f>
        <v/>
      </c>
      <c r="X55" s="847" t="str">
        <f>IF($B55="","",INDEX('All CCC'!X$7:X$814,MATCH(WatchList!$B55,'All CCC'!$B$7:$B$814,0)))</f>
        <v/>
      </c>
      <c r="Y55" s="847" t="str">
        <f>IF($B55="","",INDEX('All CCC'!Y$7:Y$814,MATCH(WatchList!$B55,'All CCC'!$B$7:$B$814,0)))</f>
        <v/>
      </c>
      <c r="Z55" s="847" t="str">
        <f>IF($B55="","",INDEX('All CCC'!Z$7:Z$814,MATCH(WatchList!$B55,'All CCC'!$B$7:$B$814,0)))</f>
        <v/>
      </c>
      <c r="AA55" s="847" t="str">
        <f>IF($B55="","",INDEX('All CCC'!AA$7:AA$814,MATCH(WatchList!$B55,'All CCC'!$B$7:$B$814,0)))</f>
        <v/>
      </c>
      <c r="AB55" s="847" t="str">
        <f>IF($B55="","",INDEX('All CCC'!AB$7:AB$814,MATCH(WatchList!$B55,'All CCC'!$B$7:$B$814,0)))</f>
        <v/>
      </c>
      <c r="AC55" s="847" t="str">
        <f>IF($B55="","",INDEX('All CCC'!AC$7:AC$814,MATCH(WatchList!$B55,'All CCC'!$B$7:$B$814,0)))</f>
        <v/>
      </c>
      <c r="AD55" s="847" t="str">
        <f>IF($B55="","",INDEX('All CCC'!AD$7:AD$814,MATCH(WatchList!$B55,'All CCC'!$B$7:$B$814,0)))</f>
        <v/>
      </c>
      <c r="AE55" s="847" t="str">
        <f>IF($B55="","",INDEX('All CCC'!AE$7:AE$814,MATCH(WatchList!$B55,'All CCC'!$B$7:$B$814,0)))</f>
        <v/>
      </c>
      <c r="AF55" s="847" t="str">
        <f>IF($B55="","",INDEX('All CCC'!AF$7:AF$814,MATCH(WatchList!$B55,'All CCC'!$B$7:$B$814,0)))</f>
        <v/>
      </c>
      <c r="AG55" s="847" t="str">
        <f>IF($B55="","",INDEX('All CCC'!AG$7:AG$814,MATCH(WatchList!$B55,'All CCC'!$B$7:$B$814,0)))</f>
        <v/>
      </c>
      <c r="AH55" s="847" t="str">
        <f>IF($B55="","",INDEX('All CCC'!AH$7:AH$814,MATCH(WatchList!$B55,'All CCC'!$B$7:$B$814,0)))</f>
        <v/>
      </c>
      <c r="AI55" s="847" t="str">
        <f>IF($B55="","",INDEX('All CCC'!AI$7:AI$814,MATCH(WatchList!$B55,'All CCC'!$B$7:$B$814,0)))</f>
        <v/>
      </c>
      <c r="AJ55" s="847" t="str">
        <f>IF($B55="","",INDEX('All CCC'!AJ$7:AJ$814,MATCH(WatchList!$B55,'All CCC'!$B$7:$B$814,0)))</f>
        <v/>
      </c>
      <c r="AK55" s="847" t="str">
        <f>IF($B55="","",INDEX('All CCC'!AK$7:AK$814,MATCH(WatchList!$B55,'All CCC'!$B$7:$B$814,0)))</f>
        <v/>
      </c>
      <c r="AL55" s="847" t="str">
        <f>IF($B55="","",INDEX('All CCC'!AL$7:AL$814,MATCH(WatchList!$B55,'All CCC'!$B$7:$B$814,0)))</f>
        <v/>
      </c>
      <c r="AM55" s="847" t="str">
        <f>IF($B55="","",INDEX('All CCC'!AM$7:AM$814,MATCH(WatchList!$B55,'All CCC'!$B$7:$B$814,0)))</f>
        <v/>
      </c>
      <c r="AN55" s="847" t="str">
        <f>IF($B55="","",INDEX('All CCC'!AN$7:AN$814,MATCH(WatchList!$B55,'All CCC'!$B$7:$B$814,0)))</f>
        <v/>
      </c>
      <c r="AO55" s="847" t="str">
        <f>IF($B55="","",INDEX('All CCC'!AO$7:AO$814,MATCH(WatchList!$B55,'All CCC'!$B$7:$B$814,0)))</f>
        <v/>
      </c>
      <c r="AP55" s="847" t="str">
        <f>IF($B55="","",INDEX('All CCC'!AP$7:AP$814,MATCH(WatchList!$B55,'All CCC'!$B$7:$B$814,0)))</f>
        <v/>
      </c>
      <c r="AQ55" s="847" t="str">
        <f>IF($B55="","",INDEX('All CCC'!AQ$7:AQ$814,MATCH(WatchList!$B55,'All CCC'!$B$7:$B$814,0)))</f>
        <v/>
      </c>
      <c r="AR55" s="847" t="str">
        <f>IF($B55="","",INDEX('All CCC'!AR$7:AR$814,MATCH(WatchList!$B55,'All CCC'!$B$7:$B$814,0)))</f>
        <v/>
      </c>
      <c r="AS55" s="847" t="str">
        <f>IF($B55="","",INDEX('All CCC'!AS$7:AS$814,MATCH(WatchList!$B55,'All CCC'!$B$7:$B$814,0)))</f>
        <v/>
      </c>
      <c r="AT55" s="847" t="str">
        <f>IF($B55="","",INDEX('All CCC'!AT$7:AT$814,MATCH(WatchList!$B55,'All CCC'!$B$7:$B$814,0)))</f>
        <v/>
      </c>
      <c r="AU55" s="847" t="str">
        <f>IF($B55="","",INDEX('All CCC'!AU$7:AU$814,MATCH(WatchList!$B55,'All CCC'!$B$7:$B$814,0)))</f>
        <v/>
      </c>
      <c r="AV55" s="847" t="str">
        <f>IF($B55="","",INDEX('All CCC'!AV$7:AV$814,MATCH(WatchList!$B55,'All CCC'!$B$7:$B$814,0)))</f>
        <v/>
      </c>
      <c r="AW55" s="847" t="str">
        <f>IF($B55="","",INDEX('All CCC'!AW$7:AW$814,MATCH(WatchList!$B55,'All CCC'!$B$7:$B$814,0)))</f>
        <v/>
      </c>
      <c r="AX55" s="847" t="str">
        <f>IF($B55="","",INDEX('All CCC'!AX$7:AX$814,MATCH(WatchList!$B55,'All CCC'!$B$7:$B$814,0)))</f>
        <v/>
      </c>
      <c r="AY55" s="847" t="str">
        <f>IF($B55="","",INDEX('All CCC'!AY$7:AY$814,MATCH(WatchList!$B55,'All CCC'!$B$7:$B$814,0)))</f>
        <v/>
      </c>
      <c r="AZ55" s="847" t="str">
        <f>IF($B55="","",INDEX('All CCC'!AZ$7:AZ$814,MATCH(WatchList!$B55,'All CCC'!$B$7:$B$814,0)))</f>
        <v/>
      </c>
      <c r="BA55" s="847" t="str">
        <f>IF($B55="","",INDEX('All CCC'!BA$7:BA$814,MATCH(WatchList!$B55,'All CCC'!$B$7:$B$814,0)))</f>
        <v/>
      </c>
      <c r="BB55" s="847" t="str">
        <f>IF($B55="","",INDEX('All CCC'!BB$7:BB$814,MATCH(WatchList!$B55,'All CCC'!$B$7:$B$814,0)))</f>
        <v/>
      </c>
      <c r="BC55" s="847" t="str">
        <f>IF($B55="","",INDEX('All CCC'!BC$7:BC$814,MATCH(WatchList!$B55,'All CCC'!$B$7:$B$814,0)))</f>
        <v/>
      </c>
      <c r="BD55" s="847" t="str">
        <f>IF($B55="","",INDEX('All CCC'!BD$7:BD$814,MATCH(WatchList!$B55,'All CCC'!$B$7:$B$814,0)))</f>
        <v/>
      </c>
      <c r="BE55" s="847" t="str">
        <f>IF($B55="","",INDEX('All CCC'!BE$7:BE$814,MATCH(WatchList!$B55,'All CCC'!$B$7:$B$814,0)))</f>
        <v/>
      </c>
      <c r="BF55" s="847" t="str">
        <f>IF($B55="","",INDEX('All CCC'!BF$7:BF$814,MATCH(WatchList!$B55,'All CCC'!$B$7:$B$814,0)))</f>
        <v/>
      </c>
      <c r="BG55" s="847" t="str">
        <f>IF($B55="","",INDEX('All CCC'!BG$7:BG$814,MATCH(WatchList!$B55,'All CCC'!$B$7:$B$814,0)))</f>
        <v/>
      </c>
    </row>
    <row r="56" spans="1:59" x14ac:dyDescent="0.2">
      <c r="A56" s="548" t="str">
        <f>IF($B56="","",INDEX('All CCC'!A$7:A$814,MATCH(WatchList!$B56,'All CCC'!$B$7:$B$814,0)))</f>
        <v/>
      </c>
      <c r="B56" s="31"/>
      <c r="C56" s="847" t="str">
        <f>IF($B56="","",INDEX('All CCC'!C$7:C$814,MATCH(WatchList!$B56,'All CCC'!$B$7:$B$814,0)))</f>
        <v/>
      </c>
      <c r="D56" s="847" t="str">
        <f>IF($B56="","",INDEX('All CCC'!D$7:D$814,MATCH(WatchList!$B56,'All CCC'!$B$7:$B$814,0)))</f>
        <v/>
      </c>
      <c r="E56" s="847" t="str">
        <f>IF($B56="","",INDEX('All CCC'!E$7:E$814,MATCH(WatchList!$B56,'All CCC'!$B$7:$B$814,0)))</f>
        <v/>
      </c>
      <c r="F56" s="847" t="str">
        <f>IF($B56="","",INDEX('All CCC'!F$7:F$814,MATCH(WatchList!$B56,'All CCC'!$B$7:$B$814,0)))</f>
        <v/>
      </c>
      <c r="G56" s="847" t="str">
        <f>IF($B56="","",INDEX('All CCC'!G$7:G$814,MATCH(WatchList!$B56,'All CCC'!$B$7:$B$814,0)))</f>
        <v/>
      </c>
      <c r="H56" s="847" t="str">
        <f>IF($B56="","",INDEX('All CCC'!H$7:H$814,MATCH(WatchList!$B56,'All CCC'!$B$7:$B$814,0)))</f>
        <v/>
      </c>
      <c r="I56" s="847" t="str">
        <f>IF($B56="","",INDEX('All CCC'!I$7:I$814,MATCH(WatchList!$B56,'All CCC'!$B$7:$B$814,0)))</f>
        <v/>
      </c>
      <c r="J56" s="847" t="str">
        <f>IF($B56="","",INDEX('All CCC'!J$7:J$814,MATCH(WatchList!$B56,'All CCC'!$B$7:$B$814,0)))</f>
        <v/>
      </c>
      <c r="K56" s="847" t="str">
        <f>IF($B56="","",INDEX('All CCC'!K$7:K$814,MATCH(WatchList!$B56,'All CCC'!$B$7:$B$814,0)))</f>
        <v/>
      </c>
      <c r="L56" s="847" t="str">
        <f>IF($B56="","",INDEX('All CCC'!L$7:L$814,MATCH(WatchList!$B56,'All CCC'!$B$7:$B$814,0)))</f>
        <v/>
      </c>
      <c r="M56" s="847" t="str">
        <f>IF($B56="","",INDEX('All CCC'!M$7:M$814,MATCH(WatchList!$B56,'All CCC'!$B$7:$B$814,0)))</f>
        <v/>
      </c>
      <c r="N56" s="847" t="str">
        <f>IF($B56="","",INDEX('All CCC'!N$7:N$814,MATCH(WatchList!$B56,'All CCC'!$B$7:$B$814,0)))</f>
        <v/>
      </c>
      <c r="O56" s="847" t="str">
        <f>IF($B56="","",INDEX('All CCC'!O$7:O$814,MATCH(WatchList!$B56,'All CCC'!$B$7:$B$814,0)))</f>
        <v/>
      </c>
      <c r="P56" s="848" t="str">
        <f>IF($B56="","",INDEX('All CCC'!P$7:P$814,MATCH(WatchList!$B56,'All CCC'!$B$7:$B$814,0)))</f>
        <v/>
      </c>
      <c r="Q56" s="848" t="str">
        <f>IF($B56="","",INDEX('All CCC'!Q$7:Q$814,MATCH(WatchList!$B56,'All CCC'!$B$7:$B$814,0)))</f>
        <v/>
      </c>
      <c r="R56" s="847" t="str">
        <f>IF($B56="","",INDEX('All CCC'!R$7:R$814,MATCH(WatchList!$B56,'All CCC'!$B$7:$B$814,0)))</f>
        <v/>
      </c>
      <c r="S56" s="847" t="str">
        <f>IF($B56="","",INDEX('All CCC'!S$7:S$814,MATCH(WatchList!$B56,'All CCC'!$B$7:$B$814,0)))</f>
        <v/>
      </c>
      <c r="T56" s="847" t="str">
        <f>IF($B56="","",INDEX('All CCC'!T$7:T$814,MATCH(WatchList!$B56,'All CCC'!$B$7:$B$814,0)))</f>
        <v/>
      </c>
      <c r="U56" s="847" t="str">
        <f>IF($B56="","",INDEX('All CCC'!U$7:U$814,MATCH(WatchList!$B56,'All CCC'!$B$7:$B$814,0)))</f>
        <v/>
      </c>
      <c r="V56" s="847" t="str">
        <f>IF($B56="","",INDEX('All CCC'!V$7:V$814,MATCH(WatchList!$B56,'All CCC'!$B$7:$B$814,0)))</f>
        <v/>
      </c>
      <c r="W56" s="847" t="str">
        <f>IF($B56="","",INDEX('All CCC'!W$7:W$814,MATCH(WatchList!$B56,'All CCC'!$B$7:$B$814,0)))</f>
        <v/>
      </c>
      <c r="X56" s="847" t="str">
        <f>IF($B56="","",INDEX('All CCC'!X$7:X$814,MATCH(WatchList!$B56,'All CCC'!$B$7:$B$814,0)))</f>
        <v/>
      </c>
      <c r="Y56" s="847" t="str">
        <f>IF($B56="","",INDEX('All CCC'!Y$7:Y$814,MATCH(WatchList!$B56,'All CCC'!$B$7:$B$814,0)))</f>
        <v/>
      </c>
      <c r="Z56" s="847" t="str">
        <f>IF($B56="","",INDEX('All CCC'!Z$7:Z$814,MATCH(WatchList!$B56,'All CCC'!$B$7:$B$814,0)))</f>
        <v/>
      </c>
      <c r="AA56" s="847" t="str">
        <f>IF($B56="","",INDEX('All CCC'!AA$7:AA$814,MATCH(WatchList!$B56,'All CCC'!$B$7:$B$814,0)))</f>
        <v/>
      </c>
      <c r="AB56" s="847" t="str">
        <f>IF($B56="","",INDEX('All CCC'!AB$7:AB$814,MATCH(WatchList!$B56,'All CCC'!$B$7:$B$814,0)))</f>
        <v/>
      </c>
      <c r="AC56" s="847" t="str">
        <f>IF($B56="","",INDEX('All CCC'!AC$7:AC$814,MATCH(WatchList!$B56,'All CCC'!$B$7:$B$814,0)))</f>
        <v/>
      </c>
      <c r="AD56" s="847" t="str">
        <f>IF($B56="","",INDEX('All CCC'!AD$7:AD$814,MATCH(WatchList!$B56,'All CCC'!$B$7:$B$814,0)))</f>
        <v/>
      </c>
      <c r="AE56" s="847" t="str">
        <f>IF($B56="","",INDEX('All CCC'!AE$7:AE$814,MATCH(WatchList!$B56,'All CCC'!$B$7:$B$814,0)))</f>
        <v/>
      </c>
      <c r="AF56" s="847" t="str">
        <f>IF($B56="","",INDEX('All CCC'!AF$7:AF$814,MATCH(WatchList!$B56,'All CCC'!$B$7:$B$814,0)))</f>
        <v/>
      </c>
      <c r="AG56" s="847" t="str">
        <f>IF($B56="","",INDEX('All CCC'!AG$7:AG$814,MATCH(WatchList!$B56,'All CCC'!$B$7:$B$814,0)))</f>
        <v/>
      </c>
      <c r="AH56" s="847" t="str">
        <f>IF($B56="","",INDEX('All CCC'!AH$7:AH$814,MATCH(WatchList!$B56,'All CCC'!$B$7:$B$814,0)))</f>
        <v/>
      </c>
      <c r="AI56" s="847" t="str">
        <f>IF($B56="","",INDEX('All CCC'!AI$7:AI$814,MATCH(WatchList!$B56,'All CCC'!$B$7:$B$814,0)))</f>
        <v/>
      </c>
      <c r="AJ56" s="847" t="str">
        <f>IF($B56="","",INDEX('All CCC'!AJ$7:AJ$814,MATCH(WatchList!$B56,'All CCC'!$B$7:$B$814,0)))</f>
        <v/>
      </c>
      <c r="AK56" s="847" t="str">
        <f>IF($B56="","",INDEX('All CCC'!AK$7:AK$814,MATCH(WatchList!$B56,'All CCC'!$B$7:$B$814,0)))</f>
        <v/>
      </c>
      <c r="AL56" s="847" t="str">
        <f>IF($B56="","",INDEX('All CCC'!AL$7:AL$814,MATCH(WatchList!$B56,'All CCC'!$B$7:$B$814,0)))</f>
        <v/>
      </c>
      <c r="AM56" s="847" t="str">
        <f>IF($B56="","",INDEX('All CCC'!AM$7:AM$814,MATCH(WatchList!$B56,'All CCC'!$B$7:$B$814,0)))</f>
        <v/>
      </c>
      <c r="AN56" s="847" t="str">
        <f>IF($B56="","",INDEX('All CCC'!AN$7:AN$814,MATCH(WatchList!$B56,'All CCC'!$B$7:$B$814,0)))</f>
        <v/>
      </c>
      <c r="AO56" s="847" t="str">
        <f>IF($B56="","",INDEX('All CCC'!AO$7:AO$814,MATCH(WatchList!$B56,'All CCC'!$B$7:$B$814,0)))</f>
        <v/>
      </c>
      <c r="AP56" s="847" t="str">
        <f>IF($B56="","",INDEX('All CCC'!AP$7:AP$814,MATCH(WatchList!$B56,'All CCC'!$B$7:$B$814,0)))</f>
        <v/>
      </c>
      <c r="AQ56" s="847" t="str">
        <f>IF($B56="","",INDEX('All CCC'!AQ$7:AQ$814,MATCH(WatchList!$B56,'All CCC'!$B$7:$B$814,0)))</f>
        <v/>
      </c>
      <c r="AR56" s="847" t="str">
        <f>IF($B56="","",INDEX('All CCC'!AR$7:AR$814,MATCH(WatchList!$B56,'All CCC'!$B$7:$B$814,0)))</f>
        <v/>
      </c>
      <c r="AS56" s="847" t="str">
        <f>IF($B56="","",INDEX('All CCC'!AS$7:AS$814,MATCH(WatchList!$B56,'All CCC'!$B$7:$B$814,0)))</f>
        <v/>
      </c>
      <c r="AT56" s="847" t="str">
        <f>IF($B56="","",INDEX('All CCC'!AT$7:AT$814,MATCH(WatchList!$B56,'All CCC'!$B$7:$B$814,0)))</f>
        <v/>
      </c>
      <c r="AU56" s="847" t="str">
        <f>IF($B56="","",INDEX('All CCC'!AU$7:AU$814,MATCH(WatchList!$B56,'All CCC'!$B$7:$B$814,0)))</f>
        <v/>
      </c>
      <c r="AV56" s="847" t="str">
        <f>IF($B56="","",INDEX('All CCC'!AV$7:AV$814,MATCH(WatchList!$B56,'All CCC'!$B$7:$B$814,0)))</f>
        <v/>
      </c>
      <c r="AW56" s="847" t="str">
        <f>IF($B56="","",INDEX('All CCC'!AW$7:AW$814,MATCH(WatchList!$B56,'All CCC'!$B$7:$B$814,0)))</f>
        <v/>
      </c>
      <c r="AX56" s="847" t="str">
        <f>IF($B56="","",INDEX('All CCC'!AX$7:AX$814,MATCH(WatchList!$B56,'All CCC'!$B$7:$B$814,0)))</f>
        <v/>
      </c>
      <c r="AY56" s="847" t="str">
        <f>IF($B56="","",INDEX('All CCC'!AY$7:AY$814,MATCH(WatchList!$B56,'All CCC'!$B$7:$B$814,0)))</f>
        <v/>
      </c>
      <c r="AZ56" s="847" t="str">
        <f>IF($B56="","",INDEX('All CCC'!AZ$7:AZ$814,MATCH(WatchList!$B56,'All CCC'!$B$7:$B$814,0)))</f>
        <v/>
      </c>
      <c r="BA56" s="847" t="str">
        <f>IF($B56="","",INDEX('All CCC'!BA$7:BA$814,MATCH(WatchList!$B56,'All CCC'!$B$7:$B$814,0)))</f>
        <v/>
      </c>
      <c r="BB56" s="847" t="str">
        <f>IF($B56="","",INDEX('All CCC'!BB$7:BB$814,MATCH(WatchList!$B56,'All CCC'!$B$7:$B$814,0)))</f>
        <v/>
      </c>
      <c r="BC56" s="847" t="str">
        <f>IF($B56="","",INDEX('All CCC'!BC$7:BC$814,MATCH(WatchList!$B56,'All CCC'!$B$7:$B$814,0)))</f>
        <v/>
      </c>
      <c r="BD56" s="847" t="str">
        <f>IF($B56="","",INDEX('All CCC'!BD$7:BD$814,MATCH(WatchList!$B56,'All CCC'!$B$7:$B$814,0)))</f>
        <v/>
      </c>
      <c r="BE56" s="847" t="str">
        <f>IF($B56="","",INDEX('All CCC'!BE$7:BE$814,MATCH(WatchList!$B56,'All CCC'!$B$7:$B$814,0)))</f>
        <v/>
      </c>
      <c r="BF56" s="847" t="str">
        <f>IF($B56="","",INDEX('All CCC'!BF$7:BF$814,MATCH(WatchList!$B56,'All CCC'!$B$7:$B$814,0)))</f>
        <v/>
      </c>
      <c r="BG56" s="847" t="str">
        <f>IF($B56="","",INDEX('All CCC'!BG$7:BG$814,MATCH(WatchList!$B56,'All CCC'!$B$7:$B$814,0)))</f>
        <v/>
      </c>
    </row>
    <row r="57" spans="1:59" x14ac:dyDescent="0.2">
      <c r="A57" s="548" t="str">
        <f>IF($B57="","",INDEX('All CCC'!A$7:A$814,MATCH(WatchList!$B57,'All CCC'!$B$7:$B$814,0)))</f>
        <v/>
      </c>
      <c r="B57" s="31"/>
      <c r="C57" s="847" t="str">
        <f>IF($B57="","",INDEX('All CCC'!C$7:C$814,MATCH(WatchList!$B57,'All CCC'!$B$7:$B$814,0)))</f>
        <v/>
      </c>
      <c r="D57" s="847" t="str">
        <f>IF($B57="","",INDEX('All CCC'!D$7:D$814,MATCH(WatchList!$B57,'All CCC'!$B$7:$B$814,0)))</f>
        <v/>
      </c>
      <c r="E57" s="847" t="str">
        <f>IF($B57="","",INDEX('All CCC'!E$7:E$814,MATCH(WatchList!$B57,'All CCC'!$B$7:$B$814,0)))</f>
        <v/>
      </c>
      <c r="F57" s="847" t="str">
        <f>IF($B57="","",INDEX('All CCC'!F$7:F$814,MATCH(WatchList!$B57,'All CCC'!$B$7:$B$814,0)))</f>
        <v/>
      </c>
      <c r="G57" s="847" t="str">
        <f>IF($B57="","",INDEX('All CCC'!G$7:G$814,MATCH(WatchList!$B57,'All CCC'!$B$7:$B$814,0)))</f>
        <v/>
      </c>
      <c r="H57" s="847" t="str">
        <f>IF($B57="","",INDEX('All CCC'!H$7:H$814,MATCH(WatchList!$B57,'All CCC'!$B$7:$B$814,0)))</f>
        <v/>
      </c>
      <c r="I57" s="847" t="str">
        <f>IF($B57="","",INDEX('All CCC'!I$7:I$814,MATCH(WatchList!$B57,'All CCC'!$B$7:$B$814,0)))</f>
        <v/>
      </c>
      <c r="J57" s="847" t="str">
        <f>IF($B57="","",INDEX('All CCC'!J$7:J$814,MATCH(WatchList!$B57,'All CCC'!$B$7:$B$814,0)))</f>
        <v/>
      </c>
      <c r="K57" s="847" t="str">
        <f>IF($B57="","",INDEX('All CCC'!K$7:K$814,MATCH(WatchList!$B57,'All CCC'!$B$7:$B$814,0)))</f>
        <v/>
      </c>
      <c r="L57" s="847" t="str">
        <f>IF($B57="","",INDEX('All CCC'!L$7:L$814,MATCH(WatchList!$B57,'All CCC'!$B$7:$B$814,0)))</f>
        <v/>
      </c>
      <c r="M57" s="847" t="str">
        <f>IF($B57="","",INDEX('All CCC'!M$7:M$814,MATCH(WatchList!$B57,'All CCC'!$B$7:$B$814,0)))</f>
        <v/>
      </c>
      <c r="N57" s="847" t="str">
        <f>IF($B57="","",INDEX('All CCC'!N$7:N$814,MATCH(WatchList!$B57,'All CCC'!$B$7:$B$814,0)))</f>
        <v/>
      </c>
      <c r="O57" s="847" t="str">
        <f>IF($B57="","",INDEX('All CCC'!O$7:O$814,MATCH(WatchList!$B57,'All CCC'!$B$7:$B$814,0)))</f>
        <v/>
      </c>
      <c r="P57" s="848" t="str">
        <f>IF($B57="","",INDEX('All CCC'!P$7:P$814,MATCH(WatchList!$B57,'All CCC'!$B$7:$B$814,0)))</f>
        <v/>
      </c>
      <c r="Q57" s="848" t="str">
        <f>IF($B57="","",INDEX('All CCC'!Q$7:Q$814,MATCH(WatchList!$B57,'All CCC'!$B$7:$B$814,0)))</f>
        <v/>
      </c>
      <c r="R57" s="847" t="str">
        <f>IF($B57="","",INDEX('All CCC'!R$7:R$814,MATCH(WatchList!$B57,'All CCC'!$B$7:$B$814,0)))</f>
        <v/>
      </c>
      <c r="S57" s="847" t="str">
        <f>IF($B57="","",INDEX('All CCC'!S$7:S$814,MATCH(WatchList!$B57,'All CCC'!$B$7:$B$814,0)))</f>
        <v/>
      </c>
      <c r="T57" s="847" t="str">
        <f>IF($B57="","",INDEX('All CCC'!T$7:T$814,MATCH(WatchList!$B57,'All CCC'!$B$7:$B$814,0)))</f>
        <v/>
      </c>
      <c r="U57" s="847" t="str">
        <f>IF($B57="","",INDEX('All CCC'!U$7:U$814,MATCH(WatchList!$B57,'All CCC'!$B$7:$B$814,0)))</f>
        <v/>
      </c>
      <c r="V57" s="847" t="str">
        <f>IF($B57="","",INDEX('All CCC'!V$7:V$814,MATCH(WatchList!$B57,'All CCC'!$B$7:$B$814,0)))</f>
        <v/>
      </c>
      <c r="W57" s="847" t="str">
        <f>IF($B57="","",INDEX('All CCC'!W$7:W$814,MATCH(WatchList!$B57,'All CCC'!$B$7:$B$814,0)))</f>
        <v/>
      </c>
      <c r="X57" s="847" t="str">
        <f>IF($B57="","",INDEX('All CCC'!X$7:X$814,MATCH(WatchList!$B57,'All CCC'!$B$7:$B$814,0)))</f>
        <v/>
      </c>
      <c r="Y57" s="847" t="str">
        <f>IF($B57="","",INDEX('All CCC'!Y$7:Y$814,MATCH(WatchList!$B57,'All CCC'!$B$7:$B$814,0)))</f>
        <v/>
      </c>
      <c r="Z57" s="847" t="str">
        <f>IF($B57="","",INDEX('All CCC'!Z$7:Z$814,MATCH(WatchList!$B57,'All CCC'!$B$7:$B$814,0)))</f>
        <v/>
      </c>
      <c r="AA57" s="847" t="str">
        <f>IF($B57="","",INDEX('All CCC'!AA$7:AA$814,MATCH(WatchList!$B57,'All CCC'!$B$7:$B$814,0)))</f>
        <v/>
      </c>
      <c r="AB57" s="847" t="str">
        <f>IF($B57="","",INDEX('All CCC'!AB$7:AB$814,MATCH(WatchList!$B57,'All CCC'!$B$7:$B$814,0)))</f>
        <v/>
      </c>
      <c r="AC57" s="847" t="str">
        <f>IF($B57="","",INDEX('All CCC'!AC$7:AC$814,MATCH(WatchList!$B57,'All CCC'!$B$7:$B$814,0)))</f>
        <v/>
      </c>
      <c r="AD57" s="847" t="str">
        <f>IF($B57="","",INDEX('All CCC'!AD$7:AD$814,MATCH(WatchList!$B57,'All CCC'!$B$7:$B$814,0)))</f>
        <v/>
      </c>
      <c r="AE57" s="847" t="str">
        <f>IF($B57="","",INDEX('All CCC'!AE$7:AE$814,MATCH(WatchList!$B57,'All CCC'!$B$7:$B$814,0)))</f>
        <v/>
      </c>
      <c r="AF57" s="847" t="str">
        <f>IF($B57="","",INDEX('All CCC'!AF$7:AF$814,MATCH(WatchList!$B57,'All CCC'!$B$7:$B$814,0)))</f>
        <v/>
      </c>
      <c r="AG57" s="847" t="str">
        <f>IF($B57="","",INDEX('All CCC'!AG$7:AG$814,MATCH(WatchList!$B57,'All CCC'!$B$7:$B$814,0)))</f>
        <v/>
      </c>
      <c r="AH57" s="847" t="str">
        <f>IF($B57="","",INDEX('All CCC'!AH$7:AH$814,MATCH(WatchList!$B57,'All CCC'!$B$7:$B$814,0)))</f>
        <v/>
      </c>
      <c r="AI57" s="847" t="str">
        <f>IF($B57="","",INDEX('All CCC'!AI$7:AI$814,MATCH(WatchList!$B57,'All CCC'!$B$7:$B$814,0)))</f>
        <v/>
      </c>
      <c r="AJ57" s="847" t="str">
        <f>IF($B57="","",INDEX('All CCC'!AJ$7:AJ$814,MATCH(WatchList!$B57,'All CCC'!$B$7:$B$814,0)))</f>
        <v/>
      </c>
      <c r="AK57" s="847" t="str">
        <f>IF($B57="","",INDEX('All CCC'!AK$7:AK$814,MATCH(WatchList!$B57,'All CCC'!$B$7:$B$814,0)))</f>
        <v/>
      </c>
      <c r="AL57" s="847" t="str">
        <f>IF($B57="","",INDEX('All CCC'!AL$7:AL$814,MATCH(WatchList!$B57,'All CCC'!$B$7:$B$814,0)))</f>
        <v/>
      </c>
      <c r="AM57" s="847" t="str">
        <f>IF($B57="","",INDEX('All CCC'!AM$7:AM$814,MATCH(WatchList!$B57,'All CCC'!$B$7:$B$814,0)))</f>
        <v/>
      </c>
      <c r="AN57" s="847" t="str">
        <f>IF($B57="","",INDEX('All CCC'!AN$7:AN$814,MATCH(WatchList!$B57,'All CCC'!$B$7:$B$814,0)))</f>
        <v/>
      </c>
      <c r="AO57" s="847" t="str">
        <f>IF($B57="","",INDEX('All CCC'!AO$7:AO$814,MATCH(WatchList!$B57,'All CCC'!$B$7:$B$814,0)))</f>
        <v/>
      </c>
      <c r="AP57" s="847" t="str">
        <f>IF($B57="","",INDEX('All CCC'!AP$7:AP$814,MATCH(WatchList!$B57,'All CCC'!$B$7:$B$814,0)))</f>
        <v/>
      </c>
      <c r="AQ57" s="847" t="str">
        <f>IF($B57="","",INDEX('All CCC'!AQ$7:AQ$814,MATCH(WatchList!$B57,'All CCC'!$B$7:$B$814,0)))</f>
        <v/>
      </c>
      <c r="AR57" s="847" t="str">
        <f>IF($B57="","",INDEX('All CCC'!AR$7:AR$814,MATCH(WatchList!$B57,'All CCC'!$B$7:$B$814,0)))</f>
        <v/>
      </c>
      <c r="AS57" s="847" t="str">
        <f>IF($B57="","",INDEX('All CCC'!AS$7:AS$814,MATCH(WatchList!$B57,'All CCC'!$B$7:$B$814,0)))</f>
        <v/>
      </c>
      <c r="AT57" s="847" t="str">
        <f>IF($B57="","",INDEX('All CCC'!AT$7:AT$814,MATCH(WatchList!$B57,'All CCC'!$B$7:$B$814,0)))</f>
        <v/>
      </c>
      <c r="AU57" s="847" t="str">
        <f>IF($B57="","",INDEX('All CCC'!AU$7:AU$814,MATCH(WatchList!$B57,'All CCC'!$B$7:$B$814,0)))</f>
        <v/>
      </c>
      <c r="AV57" s="847" t="str">
        <f>IF($B57="","",INDEX('All CCC'!AV$7:AV$814,MATCH(WatchList!$B57,'All CCC'!$B$7:$B$814,0)))</f>
        <v/>
      </c>
      <c r="AW57" s="847" t="str">
        <f>IF($B57="","",INDEX('All CCC'!AW$7:AW$814,MATCH(WatchList!$B57,'All CCC'!$B$7:$B$814,0)))</f>
        <v/>
      </c>
      <c r="AX57" s="847" t="str">
        <f>IF($B57="","",INDEX('All CCC'!AX$7:AX$814,MATCH(WatchList!$B57,'All CCC'!$B$7:$B$814,0)))</f>
        <v/>
      </c>
      <c r="AY57" s="847" t="str">
        <f>IF($B57="","",INDEX('All CCC'!AY$7:AY$814,MATCH(WatchList!$B57,'All CCC'!$B$7:$B$814,0)))</f>
        <v/>
      </c>
      <c r="AZ57" s="847" t="str">
        <f>IF($B57="","",INDEX('All CCC'!AZ$7:AZ$814,MATCH(WatchList!$B57,'All CCC'!$B$7:$B$814,0)))</f>
        <v/>
      </c>
      <c r="BA57" s="847" t="str">
        <f>IF($B57="","",INDEX('All CCC'!BA$7:BA$814,MATCH(WatchList!$B57,'All CCC'!$B$7:$B$814,0)))</f>
        <v/>
      </c>
      <c r="BB57" s="847" t="str">
        <f>IF($B57="","",INDEX('All CCC'!BB$7:BB$814,MATCH(WatchList!$B57,'All CCC'!$B$7:$B$814,0)))</f>
        <v/>
      </c>
      <c r="BC57" s="847" t="str">
        <f>IF($B57="","",INDEX('All CCC'!BC$7:BC$814,MATCH(WatchList!$B57,'All CCC'!$B$7:$B$814,0)))</f>
        <v/>
      </c>
      <c r="BD57" s="847" t="str">
        <f>IF($B57="","",INDEX('All CCC'!BD$7:BD$814,MATCH(WatchList!$B57,'All CCC'!$B$7:$B$814,0)))</f>
        <v/>
      </c>
      <c r="BE57" s="847" t="str">
        <f>IF($B57="","",INDEX('All CCC'!BE$7:BE$814,MATCH(WatchList!$B57,'All CCC'!$B$7:$B$814,0)))</f>
        <v/>
      </c>
      <c r="BF57" s="847" t="str">
        <f>IF($B57="","",INDEX('All CCC'!BF$7:BF$814,MATCH(WatchList!$B57,'All CCC'!$B$7:$B$814,0)))</f>
        <v/>
      </c>
      <c r="BG57" s="847" t="str">
        <f>IF($B57="","",INDEX('All CCC'!BG$7:BG$814,MATCH(WatchList!$B57,'All CCC'!$B$7:$B$814,0)))</f>
        <v/>
      </c>
    </row>
    <row r="58" spans="1:59" x14ac:dyDescent="0.2">
      <c r="A58" s="548" t="str">
        <f>IF($B58="","",INDEX('All CCC'!A$7:A$814,MATCH(WatchList!$B58,'All CCC'!$B$7:$B$814,0)))</f>
        <v/>
      </c>
      <c r="B58" s="31"/>
      <c r="C58" s="847" t="str">
        <f>IF($B58="","",INDEX('All CCC'!C$7:C$814,MATCH(WatchList!$B58,'All CCC'!$B$7:$B$814,0)))</f>
        <v/>
      </c>
      <c r="D58" s="847" t="str">
        <f>IF($B58="","",INDEX('All CCC'!D$7:D$814,MATCH(WatchList!$B58,'All CCC'!$B$7:$B$814,0)))</f>
        <v/>
      </c>
      <c r="E58" s="847" t="str">
        <f>IF($B58="","",INDEX('All CCC'!E$7:E$814,MATCH(WatchList!$B58,'All CCC'!$B$7:$B$814,0)))</f>
        <v/>
      </c>
      <c r="F58" s="847" t="str">
        <f>IF($B58="","",INDEX('All CCC'!F$7:F$814,MATCH(WatchList!$B58,'All CCC'!$B$7:$B$814,0)))</f>
        <v/>
      </c>
      <c r="G58" s="847" t="str">
        <f>IF($B58="","",INDEX('All CCC'!G$7:G$814,MATCH(WatchList!$B58,'All CCC'!$B$7:$B$814,0)))</f>
        <v/>
      </c>
      <c r="H58" s="847" t="str">
        <f>IF($B58="","",INDEX('All CCC'!H$7:H$814,MATCH(WatchList!$B58,'All CCC'!$B$7:$B$814,0)))</f>
        <v/>
      </c>
      <c r="I58" s="847" t="str">
        <f>IF($B58="","",INDEX('All CCC'!I$7:I$814,MATCH(WatchList!$B58,'All CCC'!$B$7:$B$814,0)))</f>
        <v/>
      </c>
      <c r="J58" s="847" t="str">
        <f>IF($B58="","",INDEX('All CCC'!J$7:J$814,MATCH(WatchList!$B58,'All CCC'!$B$7:$B$814,0)))</f>
        <v/>
      </c>
      <c r="K58" s="847" t="str">
        <f>IF($B58="","",INDEX('All CCC'!K$7:K$814,MATCH(WatchList!$B58,'All CCC'!$B$7:$B$814,0)))</f>
        <v/>
      </c>
      <c r="L58" s="847" t="str">
        <f>IF($B58="","",INDEX('All CCC'!L$7:L$814,MATCH(WatchList!$B58,'All CCC'!$B$7:$B$814,0)))</f>
        <v/>
      </c>
      <c r="M58" s="847" t="str">
        <f>IF($B58="","",INDEX('All CCC'!M$7:M$814,MATCH(WatchList!$B58,'All CCC'!$B$7:$B$814,0)))</f>
        <v/>
      </c>
      <c r="N58" s="847" t="str">
        <f>IF($B58="","",INDEX('All CCC'!N$7:N$814,MATCH(WatchList!$B58,'All CCC'!$B$7:$B$814,0)))</f>
        <v/>
      </c>
      <c r="O58" s="847" t="str">
        <f>IF($B58="","",INDEX('All CCC'!O$7:O$814,MATCH(WatchList!$B58,'All CCC'!$B$7:$B$814,0)))</f>
        <v/>
      </c>
      <c r="P58" s="848" t="str">
        <f>IF($B58="","",INDEX('All CCC'!P$7:P$814,MATCH(WatchList!$B58,'All CCC'!$B$7:$B$814,0)))</f>
        <v/>
      </c>
      <c r="Q58" s="848" t="str">
        <f>IF($B58="","",INDEX('All CCC'!Q$7:Q$814,MATCH(WatchList!$B58,'All CCC'!$B$7:$B$814,0)))</f>
        <v/>
      </c>
      <c r="R58" s="847" t="str">
        <f>IF($B58="","",INDEX('All CCC'!R$7:R$814,MATCH(WatchList!$B58,'All CCC'!$B$7:$B$814,0)))</f>
        <v/>
      </c>
      <c r="S58" s="847" t="str">
        <f>IF($B58="","",INDEX('All CCC'!S$7:S$814,MATCH(WatchList!$B58,'All CCC'!$B$7:$B$814,0)))</f>
        <v/>
      </c>
      <c r="T58" s="847" t="str">
        <f>IF($B58="","",INDEX('All CCC'!T$7:T$814,MATCH(WatchList!$B58,'All CCC'!$B$7:$B$814,0)))</f>
        <v/>
      </c>
      <c r="U58" s="847" t="str">
        <f>IF($B58="","",INDEX('All CCC'!U$7:U$814,MATCH(WatchList!$B58,'All CCC'!$B$7:$B$814,0)))</f>
        <v/>
      </c>
      <c r="V58" s="847" t="str">
        <f>IF($B58="","",INDEX('All CCC'!V$7:V$814,MATCH(WatchList!$B58,'All CCC'!$B$7:$B$814,0)))</f>
        <v/>
      </c>
      <c r="W58" s="847" t="str">
        <f>IF($B58="","",INDEX('All CCC'!W$7:W$814,MATCH(WatchList!$B58,'All CCC'!$B$7:$B$814,0)))</f>
        <v/>
      </c>
      <c r="X58" s="847" t="str">
        <f>IF($B58="","",INDEX('All CCC'!X$7:X$814,MATCH(WatchList!$B58,'All CCC'!$B$7:$B$814,0)))</f>
        <v/>
      </c>
      <c r="Y58" s="847" t="str">
        <f>IF($B58="","",INDEX('All CCC'!Y$7:Y$814,MATCH(WatchList!$B58,'All CCC'!$B$7:$B$814,0)))</f>
        <v/>
      </c>
      <c r="Z58" s="847" t="str">
        <f>IF($B58="","",INDEX('All CCC'!Z$7:Z$814,MATCH(WatchList!$B58,'All CCC'!$B$7:$B$814,0)))</f>
        <v/>
      </c>
      <c r="AA58" s="847" t="str">
        <f>IF($B58="","",INDEX('All CCC'!AA$7:AA$814,MATCH(WatchList!$B58,'All CCC'!$B$7:$B$814,0)))</f>
        <v/>
      </c>
      <c r="AB58" s="847" t="str">
        <f>IF($B58="","",INDEX('All CCC'!AB$7:AB$814,MATCH(WatchList!$B58,'All CCC'!$B$7:$B$814,0)))</f>
        <v/>
      </c>
      <c r="AC58" s="847" t="str">
        <f>IF($B58="","",INDEX('All CCC'!AC$7:AC$814,MATCH(WatchList!$B58,'All CCC'!$B$7:$B$814,0)))</f>
        <v/>
      </c>
      <c r="AD58" s="847" t="str">
        <f>IF($B58="","",INDEX('All CCC'!AD$7:AD$814,MATCH(WatchList!$B58,'All CCC'!$B$7:$B$814,0)))</f>
        <v/>
      </c>
      <c r="AE58" s="847" t="str">
        <f>IF($B58="","",INDEX('All CCC'!AE$7:AE$814,MATCH(WatchList!$B58,'All CCC'!$B$7:$B$814,0)))</f>
        <v/>
      </c>
      <c r="AF58" s="847" t="str">
        <f>IF($B58="","",INDEX('All CCC'!AF$7:AF$814,MATCH(WatchList!$B58,'All CCC'!$B$7:$B$814,0)))</f>
        <v/>
      </c>
      <c r="AG58" s="847" t="str">
        <f>IF($B58="","",INDEX('All CCC'!AG$7:AG$814,MATCH(WatchList!$B58,'All CCC'!$B$7:$B$814,0)))</f>
        <v/>
      </c>
      <c r="AH58" s="847" t="str">
        <f>IF($B58="","",INDEX('All CCC'!AH$7:AH$814,MATCH(WatchList!$B58,'All CCC'!$B$7:$B$814,0)))</f>
        <v/>
      </c>
      <c r="AI58" s="847" t="str">
        <f>IF($B58="","",INDEX('All CCC'!AI$7:AI$814,MATCH(WatchList!$B58,'All CCC'!$B$7:$B$814,0)))</f>
        <v/>
      </c>
      <c r="AJ58" s="847" t="str">
        <f>IF($B58="","",INDEX('All CCC'!AJ$7:AJ$814,MATCH(WatchList!$B58,'All CCC'!$B$7:$B$814,0)))</f>
        <v/>
      </c>
      <c r="AK58" s="847" t="str">
        <f>IF($B58="","",INDEX('All CCC'!AK$7:AK$814,MATCH(WatchList!$B58,'All CCC'!$B$7:$B$814,0)))</f>
        <v/>
      </c>
      <c r="AL58" s="847" t="str">
        <f>IF($B58="","",INDEX('All CCC'!AL$7:AL$814,MATCH(WatchList!$B58,'All CCC'!$B$7:$B$814,0)))</f>
        <v/>
      </c>
      <c r="AM58" s="847" t="str">
        <f>IF($B58="","",INDEX('All CCC'!AM$7:AM$814,MATCH(WatchList!$B58,'All CCC'!$B$7:$B$814,0)))</f>
        <v/>
      </c>
      <c r="AN58" s="847" t="str">
        <f>IF($B58="","",INDEX('All CCC'!AN$7:AN$814,MATCH(WatchList!$B58,'All CCC'!$B$7:$B$814,0)))</f>
        <v/>
      </c>
      <c r="AO58" s="847" t="str">
        <f>IF($B58="","",INDEX('All CCC'!AO$7:AO$814,MATCH(WatchList!$B58,'All CCC'!$B$7:$B$814,0)))</f>
        <v/>
      </c>
      <c r="AP58" s="847" t="str">
        <f>IF($B58="","",INDEX('All CCC'!AP$7:AP$814,MATCH(WatchList!$B58,'All CCC'!$B$7:$B$814,0)))</f>
        <v/>
      </c>
      <c r="AQ58" s="847" t="str">
        <f>IF($B58="","",INDEX('All CCC'!AQ$7:AQ$814,MATCH(WatchList!$B58,'All CCC'!$B$7:$B$814,0)))</f>
        <v/>
      </c>
      <c r="AR58" s="847" t="str">
        <f>IF($B58="","",INDEX('All CCC'!AR$7:AR$814,MATCH(WatchList!$B58,'All CCC'!$B$7:$B$814,0)))</f>
        <v/>
      </c>
      <c r="AS58" s="847" t="str">
        <f>IF($B58="","",INDEX('All CCC'!AS$7:AS$814,MATCH(WatchList!$B58,'All CCC'!$B$7:$B$814,0)))</f>
        <v/>
      </c>
      <c r="AT58" s="847" t="str">
        <f>IF($B58="","",INDEX('All CCC'!AT$7:AT$814,MATCH(WatchList!$B58,'All CCC'!$B$7:$B$814,0)))</f>
        <v/>
      </c>
      <c r="AU58" s="847" t="str">
        <f>IF($B58="","",INDEX('All CCC'!AU$7:AU$814,MATCH(WatchList!$B58,'All CCC'!$B$7:$B$814,0)))</f>
        <v/>
      </c>
      <c r="AV58" s="847" t="str">
        <f>IF($B58="","",INDEX('All CCC'!AV$7:AV$814,MATCH(WatchList!$B58,'All CCC'!$B$7:$B$814,0)))</f>
        <v/>
      </c>
      <c r="AW58" s="847" t="str">
        <f>IF($B58="","",INDEX('All CCC'!AW$7:AW$814,MATCH(WatchList!$B58,'All CCC'!$B$7:$B$814,0)))</f>
        <v/>
      </c>
      <c r="AX58" s="847" t="str">
        <f>IF($B58="","",INDEX('All CCC'!AX$7:AX$814,MATCH(WatchList!$B58,'All CCC'!$B$7:$B$814,0)))</f>
        <v/>
      </c>
      <c r="AY58" s="847" t="str">
        <f>IF($B58="","",INDEX('All CCC'!AY$7:AY$814,MATCH(WatchList!$B58,'All CCC'!$B$7:$B$814,0)))</f>
        <v/>
      </c>
      <c r="AZ58" s="847" t="str">
        <f>IF($B58="","",INDEX('All CCC'!AZ$7:AZ$814,MATCH(WatchList!$B58,'All CCC'!$B$7:$B$814,0)))</f>
        <v/>
      </c>
      <c r="BA58" s="847" t="str">
        <f>IF($B58="","",INDEX('All CCC'!BA$7:BA$814,MATCH(WatchList!$B58,'All CCC'!$B$7:$B$814,0)))</f>
        <v/>
      </c>
      <c r="BB58" s="847" t="str">
        <f>IF($B58="","",INDEX('All CCC'!BB$7:BB$814,MATCH(WatchList!$B58,'All CCC'!$B$7:$B$814,0)))</f>
        <v/>
      </c>
      <c r="BC58" s="847" t="str">
        <f>IF($B58="","",INDEX('All CCC'!BC$7:BC$814,MATCH(WatchList!$B58,'All CCC'!$B$7:$B$814,0)))</f>
        <v/>
      </c>
      <c r="BD58" s="847" t="str">
        <f>IF($B58="","",INDEX('All CCC'!BD$7:BD$814,MATCH(WatchList!$B58,'All CCC'!$B$7:$B$814,0)))</f>
        <v/>
      </c>
      <c r="BE58" s="847" t="str">
        <f>IF($B58="","",INDEX('All CCC'!BE$7:BE$814,MATCH(WatchList!$B58,'All CCC'!$B$7:$B$814,0)))</f>
        <v/>
      </c>
      <c r="BF58" s="847" t="str">
        <f>IF($B58="","",INDEX('All CCC'!BF$7:BF$814,MATCH(WatchList!$B58,'All CCC'!$B$7:$B$814,0)))</f>
        <v/>
      </c>
      <c r="BG58" s="847" t="str">
        <f>IF($B58="","",INDEX('All CCC'!BG$7:BG$814,MATCH(WatchList!$B58,'All CCC'!$B$7:$B$814,0)))</f>
        <v/>
      </c>
    </row>
    <row r="59" spans="1:59" x14ac:dyDescent="0.2">
      <c r="A59" s="548" t="str">
        <f>IF($B59="","",INDEX('All CCC'!A$7:A$814,MATCH(WatchList!$B59,'All CCC'!$B$7:$B$814,0)))</f>
        <v/>
      </c>
      <c r="B59" s="31"/>
      <c r="C59" s="847" t="str">
        <f>IF($B59="","",INDEX('All CCC'!C$7:C$814,MATCH(WatchList!$B59,'All CCC'!$B$7:$B$814,0)))</f>
        <v/>
      </c>
      <c r="D59" s="847" t="str">
        <f>IF($B59="","",INDEX('All CCC'!D$7:D$814,MATCH(WatchList!$B59,'All CCC'!$B$7:$B$814,0)))</f>
        <v/>
      </c>
      <c r="E59" s="847" t="str">
        <f>IF($B59="","",INDEX('All CCC'!E$7:E$814,MATCH(WatchList!$B59,'All CCC'!$B$7:$B$814,0)))</f>
        <v/>
      </c>
      <c r="F59" s="847" t="str">
        <f>IF($B59="","",INDEX('All CCC'!F$7:F$814,MATCH(WatchList!$B59,'All CCC'!$B$7:$B$814,0)))</f>
        <v/>
      </c>
      <c r="G59" s="847" t="str">
        <f>IF($B59="","",INDEX('All CCC'!G$7:G$814,MATCH(WatchList!$B59,'All CCC'!$B$7:$B$814,0)))</f>
        <v/>
      </c>
      <c r="H59" s="847" t="str">
        <f>IF($B59="","",INDEX('All CCC'!H$7:H$814,MATCH(WatchList!$B59,'All CCC'!$B$7:$B$814,0)))</f>
        <v/>
      </c>
      <c r="I59" s="847" t="str">
        <f>IF($B59="","",INDEX('All CCC'!I$7:I$814,MATCH(WatchList!$B59,'All CCC'!$B$7:$B$814,0)))</f>
        <v/>
      </c>
      <c r="J59" s="847" t="str">
        <f>IF($B59="","",INDEX('All CCC'!J$7:J$814,MATCH(WatchList!$B59,'All CCC'!$B$7:$B$814,0)))</f>
        <v/>
      </c>
      <c r="K59" s="847" t="str">
        <f>IF($B59="","",INDEX('All CCC'!K$7:K$814,MATCH(WatchList!$B59,'All CCC'!$B$7:$B$814,0)))</f>
        <v/>
      </c>
      <c r="L59" s="847" t="str">
        <f>IF($B59="","",INDEX('All CCC'!L$7:L$814,MATCH(WatchList!$B59,'All CCC'!$B$7:$B$814,0)))</f>
        <v/>
      </c>
      <c r="M59" s="847" t="str">
        <f>IF($B59="","",INDEX('All CCC'!M$7:M$814,MATCH(WatchList!$B59,'All CCC'!$B$7:$B$814,0)))</f>
        <v/>
      </c>
      <c r="N59" s="847" t="str">
        <f>IF($B59="","",INDEX('All CCC'!N$7:N$814,MATCH(WatchList!$B59,'All CCC'!$B$7:$B$814,0)))</f>
        <v/>
      </c>
      <c r="O59" s="847" t="str">
        <f>IF($B59="","",INDEX('All CCC'!O$7:O$814,MATCH(WatchList!$B59,'All CCC'!$B$7:$B$814,0)))</f>
        <v/>
      </c>
      <c r="P59" s="848" t="str">
        <f>IF($B59="","",INDEX('All CCC'!P$7:P$814,MATCH(WatchList!$B59,'All CCC'!$B$7:$B$814,0)))</f>
        <v/>
      </c>
      <c r="Q59" s="848" t="str">
        <f>IF($B59="","",INDEX('All CCC'!Q$7:Q$814,MATCH(WatchList!$B59,'All CCC'!$B$7:$B$814,0)))</f>
        <v/>
      </c>
      <c r="R59" s="847" t="str">
        <f>IF($B59="","",INDEX('All CCC'!R$7:R$814,MATCH(WatchList!$B59,'All CCC'!$B$7:$B$814,0)))</f>
        <v/>
      </c>
      <c r="S59" s="847" t="str">
        <f>IF($B59="","",INDEX('All CCC'!S$7:S$814,MATCH(WatchList!$B59,'All CCC'!$B$7:$B$814,0)))</f>
        <v/>
      </c>
      <c r="T59" s="847" t="str">
        <f>IF($B59="","",INDEX('All CCC'!T$7:T$814,MATCH(WatchList!$B59,'All CCC'!$B$7:$B$814,0)))</f>
        <v/>
      </c>
      <c r="U59" s="847" t="str">
        <f>IF($B59="","",INDEX('All CCC'!U$7:U$814,MATCH(WatchList!$B59,'All CCC'!$B$7:$B$814,0)))</f>
        <v/>
      </c>
      <c r="V59" s="847" t="str">
        <f>IF($B59="","",INDEX('All CCC'!V$7:V$814,MATCH(WatchList!$B59,'All CCC'!$B$7:$B$814,0)))</f>
        <v/>
      </c>
      <c r="W59" s="847" t="str">
        <f>IF($B59="","",INDEX('All CCC'!W$7:W$814,MATCH(WatchList!$B59,'All CCC'!$B$7:$B$814,0)))</f>
        <v/>
      </c>
      <c r="X59" s="847" t="str">
        <f>IF($B59="","",INDEX('All CCC'!X$7:X$814,MATCH(WatchList!$B59,'All CCC'!$B$7:$B$814,0)))</f>
        <v/>
      </c>
      <c r="Y59" s="847" t="str">
        <f>IF($B59="","",INDEX('All CCC'!Y$7:Y$814,MATCH(WatchList!$B59,'All CCC'!$B$7:$B$814,0)))</f>
        <v/>
      </c>
      <c r="Z59" s="847" t="str">
        <f>IF($B59="","",INDEX('All CCC'!Z$7:Z$814,MATCH(WatchList!$B59,'All CCC'!$B$7:$B$814,0)))</f>
        <v/>
      </c>
      <c r="AA59" s="847" t="str">
        <f>IF($B59="","",INDEX('All CCC'!AA$7:AA$814,MATCH(WatchList!$B59,'All CCC'!$B$7:$B$814,0)))</f>
        <v/>
      </c>
      <c r="AB59" s="847" t="str">
        <f>IF($B59="","",INDEX('All CCC'!AB$7:AB$814,MATCH(WatchList!$B59,'All CCC'!$B$7:$B$814,0)))</f>
        <v/>
      </c>
      <c r="AC59" s="847" t="str">
        <f>IF($B59="","",INDEX('All CCC'!AC$7:AC$814,MATCH(WatchList!$B59,'All CCC'!$B$7:$B$814,0)))</f>
        <v/>
      </c>
      <c r="AD59" s="847" t="str">
        <f>IF($B59="","",INDEX('All CCC'!AD$7:AD$814,MATCH(WatchList!$B59,'All CCC'!$B$7:$B$814,0)))</f>
        <v/>
      </c>
      <c r="AE59" s="847" t="str">
        <f>IF($B59="","",INDEX('All CCC'!AE$7:AE$814,MATCH(WatchList!$B59,'All CCC'!$B$7:$B$814,0)))</f>
        <v/>
      </c>
      <c r="AF59" s="847" t="str">
        <f>IF($B59="","",INDEX('All CCC'!AF$7:AF$814,MATCH(WatchList!$B59,'All CCC'!$B$7:$B$814,0)))</f>
        <v/>
      </c>
      <c r="AG59" s="847" t="str">
        <f>IF($B59="","",INDEX('All CCC'!AG$7:AG$814,MATCH(WatchList!$B59,'All CCC'!$B$7:$B$814,0)))</f>
        <v/>
      </c>
      <c r="AH59" s="847" t="str">
        <f>IF($B59="","",INDEX('All CCC'!AH$7:AH$814,MATCH(WatchList!$B59,'All CCC'!$B$7:$B$814,0)))</f>
        <v/>
      </c>
      <c r="AI59" s="847" t="str">
        <f>IF($B59="","",INDEX('All CCC'!AI$7:AI$814,MATCH(WatchList!$B59,'All CCC'!$B$7:$B$814,0)))</f>
        <v/>
      </c>
      <c r="AJ59" s="847" t="str">
        <f>IF($B59="","",INDEX('All CCC'!AJ$7:AJ$814,MATCH(WatchList!$B59,'All CCC'!$B$7:$B$814,0)))</f>
        <v/>
      </c>
      <c r="AK59" s="847" t="str">
        <f>IF($B59="","",INDEX('All CCC'!AK$7:AK$814,MATCH(WatchList!$B59,'All CCC'!$B$7:$B$814,0)))</f>
        <v/>
      </c>
      <c r="AL59" s="847" t="str">
        <f>IF($B59="","",INDEX('All CCC'!AL$7:AL$814,MATCH(WatchList!$B59,'All CCC'!$B$7:$B$814,0)))</f>
        <v/>
      </c>
      <c r="AM59" s="847" t="str">
        <f>IF($B59="","",INDEX('All CCC'!AM$7:AM$814,MATCH(WatchList!$B59,'All CCC'!$B$7:$B$814,0)))</f>
        <v/>
      </c>
      <c r="AN59" s="847" t="str">
        <f>IF($B59="","",INDEX('All CCC'!AN$7:AN$814,MATCH(WatchList!$B59,'All CCC'!$B$7:$B$814,0)))</f>
        <v/>
      </c>
      <c r="AO59" s="847" t="str">
        <f>IF($B59="","",INDEX('All CCC'!AO$7:AO$814,MATCH(WatchList!$B59,'All CCC'!$B$7:$B$814,0)))</f>
        <v/>
      </c>
      <c r="AP59" s="847" t="str">
        <f>IF($B59="","",INDEX('All CCC'!AP$7:AP$814,MATCH(WatchList!$B59,'All CCC'!$B$7:$B$814,0)))</f>
        <v/>
      </c>
      <c r="AQ59" s="847" t="str">
        <f>IF($B59="","",INDEX('All CCC'!AQ$7:AQ$814,MATCH(WatchList!$B59,'All CCC'!$B$7:$B$814,0)))</f>
        <v/>
      </c>
      <c r="AR59" s="847" t="str">
        <f>IF($B59="","",INDEX('All CCC'!AR$7:AR$814,MATCH(WatchList!$B59,'All CCC'!$B$7:$B$814,0)))</f>
        <v/>
      </c>
      <c r="AS59" s="847" t="str">
        <f>IF($B59="","",INDEX('All CCC'!AS$7:AS$814,MATCH(WatchList!$B59,'All CCC'!$B$7:$B$814,0)))</f>
        <v/>
      </c>
      <c r="AT59" s="847" t="str">
        <f>IF($B59="","",INDEX('All CCC'!AT$7:AT$814,MATCH(WatchList!$B59,'All CCC'!$B$7:$B$814,0)))</f>
        <v/>
      </c>
      <c r="AU59" s="847" t="str">
        <f>IF($B59="","",INDEX('All CCC'!AU$7:AU$814,MATCH(WatchList!$B59,'All CCC'!$B$7:$B$814,0)))</f>
        <v/>
      </c>
      <c r="AV59" s="847" t="str">
        <f>IF($B59="","",INDEX('All CCC'!AV$7:AV$814,MATCH(WatchList!$B59,'All CCC'!$B$7:$B$814,0)))</f>
        <v/>
      </c>
      <c r="AW59" s="847" t="str">
        <f>IF($B59="","",INDEX('All CCC'!AW$7:AW$814,MATCH(WatchList!$B59,'All CCC'!$B$7:$B$814,0)))</f>
        <v/>
      </c>
      <c r="AX59" s="847" t="str">
        <f>IF($B59="","",INDEX('All CCC'!AX$7:AX$814,MATCH(WatchList!$B59,'All CCC'!$B$7:$B$814,0)))</f>
        <v/>
      </c>
      <c r="AY59" s="847" t="str">
        <f>IF($B59="","",INDEX('All CCC'!AY$7:AY$814,MATCH(WatchList!$B59,'All CCC'!$B$7:$B$814,0)))</f>
        <v/>
      </c>
      <c r="AZ59" s="847" t="str">
        <f>IF($B59="","",INDEX('All CCC'!AZ$7:AZ$814,MATCH(WatchList!$B59,'All CCC'!$B$7:$B$814,0)))</f>
        <v/>
      </c>
      <c r="BA59" s="847" t="str">
        <f>IF($B59="","",INDEX('All CCC'!BA$7:BA$814,MATCH(WatchList!$B59,'All CCC'!$B$7:$B$814,0)))</f>
        <v/>
      </c>
      <c r="BB59" s="847" t="str">
        <f>IF($B59="","",INDEX('All CCC'!BB$7:BB$814,MATCH(WatchList!$B59,'All CCC'!$B$7:$B$814,0)))</f>
        <v/>
      </c>
      <c r="BC59" s="847" t="str">
        <f>IF($B59="","",INDEX('All CCC'!BC$7:BC$814,MATCH(WatchList!$B59,'All CCC'!$B$7:$B$814,0)))</f>
        <v/>
      </c>
      <c r="BD59" s="847" t="str">
        <f>IF($B59="","",INDEX('All CCC'!BD$7:BD$814,MATCH(WatchList!$B59,'All CCC'!$B$7:$B$814,0)))</f>
        <v/>
      </c>
      <c r="BE59" s="847" t="str">
        <f>IF($B59="","",INDEX('All CCC'!BE$7:BE$814,MATCH(WatchList!$B59,'All CCC'!$B$7:$B$814,0)))</f>
        <v/>
      </c>
      <c r="BF59" s="847" t="str">
        <f>IF($B59="","",INDEX('All CCC'!BF$7:BF$814,MATCH(WatchList!$B59,'All CCC'!$B$7:$B$814,0)))</f>
        <v/>
      </c>
      <c r="BG59" s="847" t="str">
        <f>IF($B59="","",INDEX('All CCC'!BG$7:BG$814,MATCH(WatchList!$B59,'All CCC'!$B$7:$B$814,0)))</f>
        <v/>
      </c>
    </row>
    <row r="60" spans="1:59" x14ac:dyDescent="0.2">
      <c r="A60" s="548" t="str">
        <f>IF($B60="","",INDEX('All CCC'!A$7:A$814,MATCH(WatchList!$B60,'All CCC'!$B$7:$B$814,0)))</f>
        <v/>
      </c>
      <c r="B60" s="31"/>
      <c r="C60" s="847" t="str">
        <f>IF($B60="","",INDEX('All CCC'!C$7:C$814,MATCH(WatchList!$B60,'All CCC'!$B$7:$B$814,0)))</f>
        <v/>
      </c>
      <c r="D60" s="847" t="str">
        <f>IF($B60="","",INDEX('All CCC'!D$7:D$814,MATCH(WatchList!$B60,'All CCC'!$B$7:$B$814,0)))</f>
        <v/>
      </c>
      <c r="E60" s="847" t="str">
        <f>IF($B60="","",INDEX('All CCC'!E$7:E$814,MATCH(WatchList!$B60,'All CCC'!$B$7:$B$814,0)))</f>
        <v/>
      </c>
      <c r="F60" s="847" t="str">
        <f>IF($B60="","",INDEX('All CCC'!F$7:F$814,MATCH(WatchList!$B60,'All CCC'!$B$7:$B$814,0)))</f>
        <v/>
      </c>
      <c r="G60" s="847" t="str">
        <f>IF($B60="","",INDEX('All CCC'!G$7:G$814,MATCH(WatchList!$B60,'All CCC'!$B$7:$B$814,0)))</f>
        <v/>
      </c>
      <c r="H60" s="847" t="str">
        <f>IF($B60="","",INDEX('All CCC'!H$7:H$814,MATCH(WatchList!$B60,'All CCC'!$B$7:$B$814,0)))</f>
        <v/>
      </c>
      <c r="I60" s="847" t="str">
        <f>IF($B60="","",INDEX('All CCC'!I$7:I$814,MATCH(WatchList!$B60,'All CCC'!$B$7:$B$814,0)))</f>
        <v/>
      </c>
      <c r="J60" s="847" t="str">
        <f>IF($B60="","",INDEX('All CCC'!J$7:J$814,MATCH(WatchList!$B60,'All CCC'!$B$7:$B$814,0)))</f>
        <v/>
      </c>
      <c r="K60" s="847" t="str">
        <f>IF($B60="","",INDEX('All CCC'!K$7:K$814,MATCH(WatchList!$B60,'All CCC'!$B$7:$B$814,0)))</f>
        <v/>
      </c>
      <c r="L60" s="847" t="str">
        <f>IF($B60="","",INDEX('All CCC'!L$7:L$814,MATCH(WatchList!$B60,'All CCC'!$B$7:$B$814,0)))</f>
        <v/>
      </c>
      <c r="M60" s="847" t="str">
        <f>IF($B60="","",INDEX('All CCC'!M$7:M$814,MATCH(WatchList!$B60,'All CCC'!$B$7:$B$814,0)))</f>
        <v/>
      </c>
      <c r="N60" s="847" t="str">
        <f>IF($B60="","",INDEX('All CCC'!N$7:N$814,MATCH(WatchList!$B60,'All CCC'!$B$7:$B$814,0)))</f>
        <v/>
      </c>
      <c r="O60" s="847" t="str">
        <f>IF($B60="","",INDEX('All CCC'!O$7:O$814,MATCH(WatchList!$B60,'All CCC'!$B$7:$B$814,0)))</f>
        <v/>
      </c>
      <c r="P60" s="848" t="str">
        <f>IF($B60="","",INDEX('All CCC'!P$7:P$814,MATCH(WatchList!$B60,'All CCC'!$B$7:$B$814,0)))</f>
        <v/>
      </c>
      <c r="Q60" s="848" t="str">
        <f>IF($B60="","",INDEX('All CCC'!Q$7:Q$814,MATCH(WatchList!$B60,'All CCC'!$B$7:$B$814,0)))</f>
        <v/>
      </c>
      <c r="R60" s="847" t="str">
        <f>IF($B60="","",INDEX('All CCC'!R$7:R$814,MATCH(WatchList!$B60,'All CCC'!$B$7:$B$814,0)))</f>
        <v/>
      </c>
      <c r="S60" s="847" t="str">
        <f>IF($B60="","",INDEX('All CCC'!S$7:S$814,MATCH(WatchList!$B60,'All CCC'!$B$7:$B$814,0)))</f>
        <v/>
      </c>
      <c r="T60" s="847" t="str">
        <f>IF($B60="","",INDEX('All CCC'!T$7:T$814,MATCH(WatchList!$B60,'All CCC'!$B$7:$B$814,0)))</f>
        <v/>
      </c>
      <c r="U60" s="847" t="str">
        <f>IF($B60="","",INDEX('All CCC'!U$7:U$814,MATCH(WatchList!$B60,'All CCC'!$B$7:$B$814,0)))</f>
        <v/>
      </c>
      <c r="V60" s="847" t="str">
        <f>IF($B60="","",INDEX('All CCC'!V$7:V$814,MATCH(WatchList!$B60,'All CCC'!$B$7:$B$814,0)))</f>
        <v/>
      </c>
      <c r="W60" s="847" t="str">
        <f>IF($B60="","",INDEX('All CCC'!W$7:W$814,MATCH(WatchList!$B60,'All CCC'!$B$7:$B$814,0)))</f>
        <v/>
      </c>
      <c r="X60" s="847" t="str">
        <f>IF($B60="","",INDEX('All CCC'!X$7:X$814,MATCH(WatchList!$B60,'All CCC'!$B$7:$B$814,0)))</f>
        <v/>
      </c>
      <c r="Y60" s="847" t="str">
        <f>IF($B60="","",INDEX('All CCC'!Y$7:Y$814,MATCH(WatchList!$B60,'All CCC'!$B$7:$B$814,0)))</f>
        <v/>
      </c>
      <c r="Z60" s="847" t="str">
        <f>IF($B60="","",INDEX('All CCC'!Z$7:Z$814,MATCH(WatchList!$B60,'All CCC'!$B$7:$B$814,0)))</f>
        <v/>
      </c>
      <c r="AA60" s="847" t="str">
        <f>IF($B60="","",INDEX('All CCC'!AA$7:AA$814,MATCH(WatchList!$B60,'All CCC'!$B$7:$B$814,0)))</f>
        <v/>
      </c>
      <c r="AB60" s="847" t="str">
        <f>IF($B60="","",INDEX('All CCC'!AB$7:AB$814,MATCH(WatchList!$B60,'All CCC'!$B$7:$B$814,0)))</f>
        <v/>
      </c>
      <c r="AC60" s="847" t="str">
        <f>IF($B60="","",INDEX('All CCC'!AC$7:AC$814,MATCH(WatchList!$B60,'All CCC'!$B$7:$B$814,0)))</f>
        <v/>
      </c>
      <c r="AD60" s="847" t="str">
        <f>IF($B60="","",INDEX('All CCC'!AD$7:AD$814,MATCH(WatchList!$B60,'All CCC'!$B$7:$B$814,0)))</f>
        <v/>
      </c>
      <c r="AE60" s="847" t="str">
        <f>IF($B60="","",INDEX('All CCC'!AE$7:AE$814,MATCH(WatchList!$B60,'All CCC'!$B$7:$B$814,0)))</f>
        <v/>
      </c>
      <c r="AF60" s="847" t="str">
        <f>IF($B60="","",INDEX('All CCC'!AF$7:AF$814,MATCH(WatchList!$B60,'All CCC'!$B$7:$B$814,0)))</f>
        <v/>
      </c>
      <c r="AG60" s="847" t="str">
        <f>IF($B60="","",INDEX('All CCC'!AG$7:AG$814,MATCH(WatchList!$B60,'All CCC'!$B$7:$B$814,0)))</f>
        <v/>
      </c>
      <c r="AH60" s="847" t="str">
        <f>IF($B60="","",INDEX('All CCC'!AH$7:AH$814,MATCH(WatchList!$B60,'All CCC'!$B$7:$B$814,0)))</f>
        <v/>
      </c>
      <c r="AI60" s="847" t="str">
        <f>IF($B60="","",INDEX('All CCC'!AI$7:AI$814,MATCH(WatchList!$B60,'All CCC'!$B$7:$B$814,0)))</f>
        <v/>
      </c>
      <c r="AJ60" s="847" t="str">
        <f>IF($B60="","",INDEX('All CCC'!AJ$7:AJ$814,MATCH(WatchList!$B60,'All CCC'!$B$7:$B$814,0)))</f>
        <v/>
      </c>
      <c r="AK60" s="847" t="str">
        <f>IF($B60="","",INDEX('All CCC'!AK$7:AK$814,MATCH(WatchList!$B60,'All CCC'!$B$7:$B$814,0)))</f>
        <v/>
      </c>
      <c r="AL60" s="847" t="str">
        <f>IF($B60="","",INDEX('All CCC'!AL$7:AL$814,MATCH(WatchList!$B60,'All CCC'!$B$7:$B$814,0)))</f>
        <v/>
      </c>
      <c r="AM60" s="847" t="str">
        <f>IF($B60="","",INDEX('All CCC'!AM$7:AM$814,MATCH(WatchList!$B60,'All CCC'!$B$7:$B$814,0)))</f>
        <v/>
      </c>
      <c r="AN60" s="847" t="str">
        <f>IF($B60="","",INDEX('All CCC'!AN$7:AN$814,MATCH(WatchList!$B60,'All CCC'!$B$7:$B$814,0)))</f>
        <v/>
      </c>
      <c r="AO60" s="847" t="str">
        <f>IF($B60="","",INDEX('All CCC'!AO$7:AO$814,MATCH(WatchList!$B60,'All CCC'!$B$7:$B$814,0)))</f>
        <v/>
      </c>
      <c r="AP60" s="847" t="str">
        <f>IF($B60="","",INDEX('All CCC'!AP$7:AP$814,MATCH(WatchList!$B60,'All CCC'!$B$7:$B$814,0)))</f>
        <v/>
      </c>
      <c r="AQ60" s="847" t="str">
        <f>IF($B60="","",INDEX('All CCC'!AQ$7:AQ$814,MATCH(WatchList!$B60,'All CCC'!$B$7:$B$814,0)))</f>
        <v/>
      </c>
      <c r="AR60" s="847" t="str">
        <f>IF($B60="","",INDEX('All CCC'!AR$7:AR$814,MATCH(WatchList!$B60,'All CCC'!$B$7:$B$814,0)))</f>
        <v/>
      </c>
      <c r="AS60" s="847" t="str">
        <f>IF($B60="","",INDEX('All CCC'!AS$7:AS$814,MATCH(WatchList!$B60,'All CCC'!$B$7:$B$814,0)))</f>
        <v/>
      </c>
      <c r="AT60" s="847" t="str">
        <f>IF($B60="","",INDEX('All CCC'!AT$7:AT$814,MATCH(WatchList!$B60,'All CCC'!$B$7:$B$814,0)))</f>
        <v/>
      </c>
      <c r="AU60" s="847" t="str">
        <f>IF($B60="","",INDEX('All CCC'!AU$7:AU$814,MATCH(WatchList!$B60,'All CCC'!$B$7:$B$814,0)))</f>
        <v/>
      </c>
      <c r="AV60" s="847" t="str">
        <f>IF($B60="","",INDEX('All CCC'!AV$7:AV$814,MATCH(WatchList!$B60,'All CCC'!$B$7:$B$814,0)))</f>
        <v/>
      </c>
      <c r="AW60" s="847" t="str">
        <f>IF($B60="","",INDEX('All CCC'!AW$7:AW$814,MATCH(WatchList!$B60,'All CCC'!$B$7:$B$814,0)))</f>
        <v/>
      </c>
      <c r="AX60" s="847" t="str">
        <f>IF($B60="","",INDEX('All CCC'!AX$7:AX$814,MATCH(WatchList!$B60,'All CCC'!$B$7:$B$814,0)))</f>
        <v/>
      </c>
      <c r="AY60" s="847" t="str">
        <f>IF($B60="","",INDEX('All CCC'!AY$7:AY$814,MATCH(WatchList!$B60,'All CCC'!$B$7:$B$814,0)))</f>
        <v/>
      </c>
      <c r="AZ60" s="847" t="str">
        <f>IF($B60="","",INDEX('All CCC'!AZ$7:AZ$814,MATCH(WatchList!$B60,'All CCC'!$B$7:$B$814,0)))</f>
        <v/>
      </c>
      <c r="BA60" s="847" t="str">
        <f>IF($B60="","",INDEX('All CCC'!BA$7:BA$814,MATCH(WatchList!$B60,'All CCC'!$B$7:$B$814,0)))</f>
        <v/>
      </c>
      <c r="BB60" s="847" t="str">
        <f>IF($B60="","",INDEX('All CCC'!BB$7:BB$814,MATCH(WatchList!$B60,'All CCC'!$B$7:$B$814,0)))</f>
        <v/>
      </c>
      <c r="BC60" s="847" t="str">
        <f>IF($B60="","",INDEX('All CCC'!BC$7:BC$814,MATCH(WatchList!$B60,'All CCC'!$B$7:$B$814,0)))</f>
        <v/>
      </c>
      <c r="BD60" s="847" t="str">
        <f>IF($B60="","",INDEX('All CCC'!BD$7:BD$814,MATCH(WatchList!$B60,'All CCC'!$B$7:$B$814,0)))</f>
        <v/>
      </c>
      <c r="BE60" s="847" t="str">
        <f>IF($B60="","",INDEX('All CCC'!BE$7:BE$814,MATCH(WatchList!$B60,'All CCC'!$B$7:$B$814,0)))</f>
        <v/>
      </c>
      <c r="BF60" s="847" t="str">
        <f>IF($B60="","",INDEX('All CCC'!BF$7:BF$814,MATCH(WatchList!$B60,'All CCC'!$B$7:$B$814,0)))</f>
        <v/>
      </c>
      <c r="BG60" s="847" t="str">
        <f>IF($B60="","",INDEX('All CCC'!BG$7:BG$814,MATCH(WatchList!$B60,'All CCC'!$B$7:$B$814,0)))</f>
        <v/>
      </c>
    </row>
    <row r="61" spans="1:59" x14ac:dyDescent="0.2">
      <c r="A61" s="548" t="str">
        <f>IF($B61="","",INDEX('All CCC'!A$7:A$814,MATCH(WatchList!$B61,'All CCC'!$B$7:$B$814,0)))</f>
        <v/>
      </c>
      <c r="B61" s="31"/>
      <c r="C61" s="847" t="str">
        <f>IF($B61="","",INDEX('All CCC'!C$7:C$814,MATCH(WatchList!$B61,'All CCC'!$B$7:$B$814,0)))</f>
        <v/>
      </c>
      <c r="D61" s="847" t="str">
        <f>IF($B61="","",INDEX('All CCC'!D$7:D$814,MATCH(WatchList!$B61,'All CCC'!$B$7:$B$814,0)))</f>
        <v/>
      </c>
      <c r="E61" s="847" t="str">
        <f>IF($B61="","",INDEX('All CCC'!E$7:E$814,MATCH(WatchList!$B61,'All CCC'!$B$7:$B$814,0)))</f>
        <v/>
      </c>
      <c r="F61" s="847" t="str">
        <f>IF($B61="","",INDEX('All CCC'!F$7:F$814,MATCH(WatchList!$B61,'All CCC'!$B$7:$B$814,0)))</f>
        <v/>
      </c>
      <c r="G61" s="847" t="str">
        <f>IF($B61="","",INDEX('All CCC'!G$7:G$814,MATCH(WatchList!$B61,'All CCC'!$B$7:$B$814,0)))</f>
        <v/>
      </c>
      <c r="H61" s="847" t="str">
        <f>IF($B61="","",INDEX('All CCC'!H$7:H$814,MATCH(WatchList!$B61,'All CCC'!$B$7:$B$814,0)))</f>
        <v/>
      </c>
      <c r="I61" s="847" t="str">
        <f>IF($B61="","",INDEX('All CCC'!I$7:I$814,MATCH(WatchList!$B61,'All CCC'!$B$7:$B$814,0)))</f>
        <v/>
      </c>
      <c r="J61" s="847" t="str">
        <f>IF($B61="","",INDEX('All CCC'!J$7:J$814,MATCH(WatchList!$B61,'All CCC'!$B$7:$B$814,0)))</f>
        <v/>
      </c>
      <c r="K61" s="847" t="str">
        <f>IF($B61="","",INDEX('All CCC'!K$7:K$814,MATCH(WatchList!$B61,'All CCC'!$B$7:$B$814,0)))</f>
        <v/>
      </c>
      <c r="L61" s="847" t="str">
        <f>IF($B61="","",INDEX('All CCC'!L$7:L$814,MATCH(WatchList!$B61,'All CCC'!$B$7:$B$814,0)))</f>
        <v/>
      </c>
      <c r="M61" s="847" t="str">
        <f>IF($B61="","",INDEX('All CCC'!M$7:M$814,MATCH(WatchList!$B61,'All CCC'!$B$7:$B$814,0)))</f>
        <v/>
      </c>
      <c r="N61" s="847" t="str">
        <f>IF($B61="","",INDEX('All CCC'!N$7:N$814,MATCH(WatchList!$B61,'All CCC'!$B$7:$B$814,0)))</f>
        <v/>
      </c>
      <c r="O61" s="847" t="str">
        <f>IF($B61="","",INDEX('All CCC'!O$7:O$814,MATCH(WatchList!$B61,'All CCC'!$B$7:$B$814,0)))</f>
        <v/>
      </c>
      <c r="P61" s="848" t="str">
        <f>IF($B61="","",INDEX('All CCC'!P$7:P$814,MATCH(WatchList!$B61,'All CCC'!$B$7:$B$814,0)))</f>
        <v/>
      </c>
      <c r="Q61" s="848" t="str">
        <f>IF($B61="","",INDEX('All CCC'!Q$7:Q$814,MATCH(WatchList!$B61,'All CCC'!$B$7:$B$814,0)))</f>
        <v/>
      </c>
      <c r="R61" s="847" t="str">
        <f>IF($B61="","",INDEX('All CCC'!R$7:R$814,MATCH(WatchList!$B61,'All CCC'!$B$7:$B$814,0)))</f>
        <v/>
      </c>
      <c r="S61" s="847" t="str">
        <f>IF($B61="","",INDEX('All CCC'!S$7:S$814,MATCH(WatchList!$B61,'All CCC'!$B$7:$B$814,0)))</f>
        <v/>
      </c>
      <c r="T61" s="847" t="str">
        <f>IF($B61="","",INDEX('All CCC'!T$7:T$814,MATCH(WatchList!$B61,'All CCC'!$B$7:$B$814,0)))</f>
        <v/>
      </c>
      <c r="U61" s="847" t="str">
        <f>IF($B61="","",INDEX('All CCC'!U$7:U$814,MATCH(WatchList!$B61,'All CCC'!$B$7:$B$814,0)))</f>
        <v/>
      </c>
      <c r="V61" s="847" t="str">
        <f>IF($B61="","",INDEX('All CCC'!V$7:V$814,MATCH(WatchList!$B61,'All CCC'!$B$7:$B$814,0)))</f>
        <v/>
      </c>
      <c r="W61" s="847" t="str">
        <f>IF($B61="","",INDEX('All CCC'!W$7:W$814,MATCH(WatchList!$B61,'All CCC'!$B$7:$B$814,0)))</f>
        <v/>
      </c>
      <c r="X61" s="847" t="str">
        <f>IF($B61="","",INDEX('All CCC'!X$7:X$814,MATCH(WatchList!$B61,'All CCC'!$B$7:$B$814,0)))</f>
        <v/>
      </c>
      <c r="Y61" s="847" t="str">
        <f>IF($B61="","",INDEX('All CCC'!Y$7:Y$814,MATCH(WatchList!$B61,'All CCC'!$B$7:$B$814,0)))</f>
        <v/>
      </c>
      <c r="Z61" s="847" t="str">
        <f>IF($B61="","",INDEX('All CCC'!Z$7:Z$814,MATCH(WatchList!$B61,'All CCC'!$B$7:$B$814,0)))</f>
        <v/>
      </c>
      <c r="AA61" s="847" t="str">
        <f>IF($B61="","",INDEX('All CCC'!AA$7:AA$814,MATCH(WatchList!$B61,'All CCC'!$B$7:$B$814,0)))</f>
        <v/>
      </c>
      <c r="AB61" s="847" t="str">
        <f>IF($B61="","",INDEX('All CCC'!AB$7:AB$814,MATCH(WatchList!$B61,'All CCC'!$B$7:$B$814,0)))</f>
        <v/>
      </c>
      <c r="AC61" s="847" t="str">
        <f>IF($B61="","",INDEX('All CCC'!AC$7:AC$814,MATCH(WatchList!$B61,'All CCC'!$B$7:$B$814,0)))</f>
        <v/>
      </c>
      <c r="AD61" s="847" t="str">
        <f>IF($B61="","",INDEX('All CCC'!AD$7:AD$814,MATCH(WatchList!$B61,'All CCC'!$B$7:$B$814,0)))</f>
        <v/>
      </c>
      <c r="AE61" s="847" t="str">
        <f>IF($B61="","",INDEX('All CCC'!AE$7:AE$814,MATCH(WatchList!$B61,'All CCC'!$B$7:$B$814,0)))</f>
        <v/>
      </c>
      <c r="AF61" s="847" t="str">
        <f>IF($B61="","",INDEX('All CCC'!AF$7:AF$814,MATCH(WatchList!$B61,'All CCC'!$B$7:$B$814,0)))</f>
        <v/>
      </c>
      <c r="AG61" s="847" t="str">
        <f>IF($B61="","",INDEX('All CCC'!AG$7:AG$814,MATCH(WatchList!$B61,'All CCC'!$B$7:$B$814,0)))</f>
        <v/>
      </c>
      <c r="AH61" s="847" t="str">
        <f>IF($B61="","",INDEX('All CCC'!AH$7:AH$814,MATCH(WatchList!$B61,'All CCC'!$B$7:$B$814,0)))</f>
        <v/>
      </c>
      <c r="AI61" s="847" t="str">
        <f>IF($B61="","",INDEX('All CCC'!AI$7:AI$814,MATCH(WatchList!$B61,'All CCC'!$B$7:$B$814,0)))</f>
        <v/>
      </c>
      <c r="AJ61" s="847" t="str">
        <f>IF($B61="","",INDEX('All CCC'!AJ$7:AJ$814,MATCH(WatchList!$B61,'All CCC'!$B$7:$B$814,0)))</f>
        <v/>
      </c>
      <c r="AK61" s="847" t="str">
        <f>IF($B61="","",INDEX('All CCC'!AK$7:AK$814,MATCH(WatchList!$B61,'All CCC'!$B$7:$B$814,0)))</f>
        <v/>
      </c>
      <c r="AL61" s="847" t="str">
        <f>IF($B61="","",INDEX('All CCC'!AL$7:AL$814,MATCH(WatchList!$B61,'All CCC'!$B$7:$B$814,0)))</f>
        <v/>
      </c>
      <c r="AM61" s="847" t="str">
        <f>IF($B61="","",INDEX('All CCC'!AM$7:AM$814,MATCH(WatchList!$B61,'All CCC'!$B$7:$B$814,0)))</f>
        <v/>
      </c>
      <c r="AN61" s="847" t="str">
        <f>IF($B61="","",INDEX('All CCC'!AN$7:AN$814,MATCH(WatchList!$B61,'All CCC'!$B$7:$B$814,0)))</f>
        <v/>
      </c>
      <c r="AO61" s="847" t="str">
        <f>IF($B61="","",INDEX('All CCC'!AO$7:AO$814,MATCH(WatchList!$B61,'All CCC'!$B$7:$B$814,0)))</f>
        <v/>
      </c>
      <c r="AP61" s="847" t="str">
        <f>IF($B61="","",INDEX('All CCC'!AP$7:AP$814,MATCH(WatchList!$B61,'All CCC'!$B$7:$B$814,0)))</f>
        <v/>
      </c>
      <c r="AQ61" s="847" t="str">
        <f>IF($B61="","",INDEX('All CCC'!AQ$7:AQ$814,MATCH(WatchList!$B61,'All CCC'!$B$7:$B$814,0)))</f>
        <v/>
      </c>
      <c r="AR61" s="847" t="str">
        <f>IF($B61="","",INDEX('All CCC'!AR$7:AR$814,MATCH(WatchList!$B61,'All CCC'!$B$7:$B$814,0)))</f>
        <v/>
      </c>
      <c r="AS61" s="847" t="str">
        <f>IF($B61="","",INDEX('All CCC'!AS$7:AS$814,MATCH(WatchList!$B61,'All CCC'!$B$7:$B$814,0)))</f>
        <v/>
      </c>
      <c r="AT61" s="847" t="str">
        <f>IF($B61="","",INDEX('All CCC'!AT$7:AT$814,MATCH(WatchList!$B61,'All CCC'!$B$7:$B$814,0)))</f>
        <v/>
      </c>
      <c r="AU61" s="847" t="str">
        <f>IF($B61="","",INDEX('All CCC'!AU$7:AU$814,MATCH(WatchList!$B61,'All CCC'!$B$7:$B$814,0)))</f>
        <v/>
      </c>
      <c r="AV61" s="847" t="str">
        <f>IF($B61="","",INDEX('All CCC'!AV$7:AV$814,MATCH(WatchList!$B61,'All CCC'!$B$7:$B$814,0)))</f>
        <v/>
      </c>
      <c r="AW61" s="847" t="str">
        <f>IF($B61="","",INDEX('All CCC'!AW$7:AW$814,MATCH(WatchList!$B61,'All CCC'!$B$7:$B$814,0)))</f>
        <v/>
      </c>
      <c r="AX61" s="847" t="str">
        <f>IF($B61="","",INDEX('All CCC'!AX$7:AX$814,MATCH(WatchList!$B61,'All CCC'!$B$7:$B$814,0)))</f>
        <v/>
      </c>
      <c r="AY61" s="847" t="str">
        <f>IF($B61="","",INDEX('All CCC'!AY$7:AY$814,MATCH(WatchList!$B61,'All CCC'!$B$7:$B$814,0)))</f>
        <v/>
      </c>
      <c r="AZ61" s="847" t="str">
        <f>IF($B61="","",INDEX('All CCC'!AZ$7:AZ$814,MATCH(WatchList!$B61,'All CCC'!$B$7:$B$814,0)))</f>
        <v/>
      </c>
      <c r="BA61" s="847" t="str">
        <f>IF($B61="","",INDEX('All CCC'!BA$7:BA$814,MATCH(WatchList!$B61,'All CCC'!$B$7:$B$814,0)))</f>
        <v/>
      </c>
      <c r="BB61" s="847" t="str">
        <f>IF($B61="","",INDEX('All CCC'!BB$7:BB$814,MATCH(WatchList!$B61,'All CCC'!$B$7:$B$814,0)))</f>
        <v/>
      </c>
      <c r="BC61" s="847" t="str">
        <f>IF($B61="","",INDEX('All CCC'!BC$7:BC$814,MATCH(WatchList!$B61,'All CCC'!$B$7:$B$814,0)))</f>
        <v/>
      </c>
      <c r="BD61" s="847" t="str">
        <f>IF($B61="","",INDEX('All CCC'!BD$7:BD$814,MATCH(WatchList!$B61,'All CCC'!$B$7:$B$814,0)))</f>
        <v/>
      </c>
      <c r="BE61" s="847" t="str">
        <f>IF($B61="","",INDEX('All CCC'!BE$7:BE$814,MATCH(WatchList!$B61,'All CCC'!$B$7:$B$814,0)))</f>
        <v/>
      </c>
      <c r="BF61" s="847" t="str">
        <f>IF($B61="","",INDEX('All CCC'!BF$7:BF$814,MATCH(WatchList!$B61,'All CCC'!$B$7:$B$814,0)))</f>
        <v/>
      </c>
      <c r="BG61" s="847" t="str">
        <f>IF($B61="","",INDEX('All CCC'!BG$7:BG$814,MATCH(WatchList!$B61,'All CCC'!$B$7:$B$814,0)))</f>
        <v/>
      </c>
    </row>
    <row r="62" spans="1:59" x14ac:dyDescent="0.2">
      <c r="A62" s="548" t="str">
        <f>IF($B62="","",INDEX('All CCC'!A$7:A$814,MATCH(WatchList!$B62,'All CCC'!$B$7:$B$814,0)))</f>
        <v/>
      </c>
      <c r="B62" s="31"/>
      <c r="C62" s="847" t="str">
        <f>IF($B62="","",INDEX('All CCC'!C$7:C$814,MATCH(WatchList!$B62,'All CCC'!$B$7:$B$814,0)))</f>
        <v/>
      </c>
      <c r="D62" s="847" t="str">
        <f>IF($B62="","",INDEX('All CCC'!D$7:D$814,MATCH(WatchList!$B62,'All CCC'!$B$7:$B$814,0)))</f>
        <v/>
      </c>
      <c r="E62" s="847" t="str">
        <f>IF($B62="","",INDEX('All CCC'!E$7:E$814,MATCH(WatchList!$B62,'All CCC'!$B$7:$B$814,0)))</f>
        <v/>
      </c>
      <c r="F62" s="847" t="str">
        <f>IF($B62="","",INDEX('All CCC'!F$7:F$814,MATCH(WatchList!$B62,'All CCC'!$B$7:$B$814,0)))</f>
        <v/>
      </c>
      <c r="G62" s="847" t="str">
        <f>IF($B62="","",INDEX('All CCC'!G$7:G$814,MATCH(WatchList!$B62,'All CCC'!$B$7:$B$814,0)))</f>
        <v/>
      </c>
      <c r="H62" s="847" t="str">
        <f>IF($B62="","",INDEX('All CCC'!H$7:H$814,MATCH(WatchList!$B62,'All CCC'!$B$7:$B$814,0)))</f>
        <v/>
      </c>
      <c r="I62" s="847" t="str">
        <f>IF($B62="","",INDEX('All CCC'!I$7:I$814,MATCH(WatchList!$B62,'All CCC'!$B$7:$B$814,0)))</f>
        <v/>
      </c>
      <c r="J62" s="847" t="str">
        <f>IF($B62="","",INDEX('All CCC'!J$7:J$814,MATCH(WatchList!$B62,'All CCC'!$B$7:$B$814,0)))</f>
        <v/>
      </c>
      <c r="K62" s="847" t="str">
        <f>IF($B62="","",INDEX('All CCC'!K$7:K$814,MATCH(WatchList!$B62,'All CCC'!$B$7:$B$814,0)))</f>
        <v/>
      </c>
      <c r="L62" s="847" t="str">
        <f>IF($B62="","",INDEX('All CCC'!L$7:L$814,MATCH(WatchList!$B62,'All CCC'!$B$7:$B$814,0)))</f>
        <v/>
      </c>
      <c r="M62" s="847" t="str">
        <f>IF($B62="","",INDEX('All CCC'!M$7:M$814,MATCH(WatchList!$B62,'All CCC'!$B$7:$B$814,0)))</f>
        <v/>
      </c>
      <c r="N62" s="847" t="str">
        <f>IF($B62="","",INDEX('All CCC'!N$7:N$814,MATCH(WatchList!$B62,'All CCC'!$B$7:$B$814,0)))</f>
        <v/>
      </c>
      <c r="O62" s="847" t="str">
        <f>IF($B62="","",INDEX('All CCC'!O$7:O$814,MATCH(WatchList!$B62,'All CCC'!$B$7:$B$814,0)))</f>
        <v/>
      </c>
      <c r="P62" s="848" t="str">
        <f>IF($B62="","",INDEX('All CCC'!P$7:P$814,MATCH(WatchList!$B62,'All CCC'!$B$7:$B$814,0)))</f>
        <v/>
      </c>
      <c r="Q62" s="848" t="str">
        <f>IF($B62="","",INDEX('All CCC'!Q$7:Q$814,MATCH(WatchList!$B62,'All CCC'!$B$7:$B$814,0)))</f>
        <v/>
      </c>
      <c r="R62" s="847" t="str">
        <f>IF($B62="","",INDEX('All CCC'!R$7:R$814,MATCH(WatchList!$B62,'All CCC'!$B$7:$B$814,0)))</f>
        <v/>
      </c>
      <c r="S62" s="847" t="str">
        <f>IF($B62="","",INDEX('All CCC'!S$7:S$814,MATCH(WatchList!$B62,'All CCC'!$B$7:$B$814,0)))</f>
        <v/>
      </c>
      <c r="T62" s="847" t="str">
        <f>IF($B62="","",INDEX('All CCC'!T$7:T$814,MATCH(WatchList!$B62,'All CCC'!$B$7:$B$814,0)))</f>
        <v/>
      </c>
      <c r="U62" s="847" t="str">
        <f>IF($B62="","",INDEX('All CCC'!U$7:U$814,MATCH(WatchList!$B62,'All CCC'!$B$7:$B$814,0)))</f>
        <v/>
      </c>
      <c r="V62" s="847" t="str">
        <f>IF($B62="","",INDEX('All CCC'!V$7:V$814,MATCH(WatchList!$B62,'All CCC'!$B$7:$B$814,0)))</f>
        <v/>
      </c>
      <c r="W62" s="847" t="str">
        <f>IF($B62="","",INDEX('All CCC'!W$7:W$814,MATCH(WatchList!$B62,'All CCC'!$B$7:$B$814,0)))</f>
        <v/>
      </c>
      <c r="X62" s="847" t="str">
        <f>IF($B62="","",INDEX('All CCC'!X$7:X$814,MATCH(WatchList!$B62,'All CCC'!$B$7:$B$814,0)))</f>
        <v/>
      </c>
      <c r="Y62" s="847" t="str">
        <f>IF($B62="","",INDEX('All CCC'!Y$7:Y$814,MATCH(WatchList!$B62,'All CCC'!$B$7:$B$814,0)))</f>
        <v/>
      </c>
      <c r="Z62" s="847" t="str">
        <f>IF($B62="","",INDEX('All CCC'!Z$7:Z$814,MATCH(WatchList!$B62,'All CCC'!$B$7:$B$814,0)))</f>
        <v/>
      </c>
      <c r="AA62" s="847" t="str">
        <f>IF($B62="","",INDEX('All CCC'!AA$7:AA$814,MATCH(WatchList!$B62,'All CCC'!$B$7:$B$814,0)))</f>
        <v/>
      </c>
      <c r="AB62" s="847" t="str">
        <f>IF($B62="","",INDEX('All CCC'!AB$7:AB$814,MATCH(WatchList!$B62,'All CCC'!$B$7:$B$814,0)))</f>
        <v/>
      </c>
      <c r="AC62" s="847" t="str">
        <f>IF($B62="","",INDEX('All CCC'!AC$7:AC$814,MATCH(WatchList!$B62,'All CCC'!$B$7:$B$814,0)))</f>
        <v/>
      </c>
      <c r="AD62" s="847" t="str">
        <f>IF($B62="","",INDEX('All CCC'!AD$7:AD$814,MATCH(WatchList!$B62,'All CCC'!$B$7:$B$814,0)))</f>
        <v/>
      </c>
      <c r="AE62" s="847" t="str">
        <f>IF($B62="","",INDEX('All CCC'!AE$7:AE$814,MATCH(WatchList!$B62,'All CCC'!$B$7:$B$814,0)))</f>
        <v/>
      </c>
      <c r="AF62" s="847" t="str">
        <f>IF($B62="","",INDEX('All CCC'!AF$7:AF$814,MATCH(WatchList!$B62,'All CCC'!$B$7:$B$814,0)))</f>
        <v/>
      </c>
      <c r="AG62" s="847" t="str">
        <f>IF($B62="","",INDEX('All CCC'!AG$7:AG$814,MATCH(WatchList!$B62,'All CCC'!$B$7:$B$814,0)))</f>
        <v/>
      </c>
      <c r="AH62" s="847" t="str">
        <f>IF($B62="","",INDEX('All CCC'!AH$7:AH$814,MATCH(WatchList!$B62,'All CCC'!$B$7:$B$814,0)))</f>
        <v/>
      </c>
      <c r="AI62" s="847" t="str">
        <f>IF($B62="","",INDEX('All CCC'!AI$7:AI$814,MATCH(WatchList!$B62,'All CCC'!$B$7:$B$814,0)))</f>
        <v/>
      </c>
      <c r="AJ62" s="847" t="str">
        <f>IF($B62="","",INDEX('All CCC'!AJ$7:AJ$814,MATCH(WatchList!$B62,'All CCC'!$B$7:$B$814,0)))</f>
        <v/>
      </c>
      <c r="AK62" s="847" t="str">
        <f>IF($B62="","",INDEX('All CCC'!AK$7:AK$814,MATCH(WatchList!$B62,'All CCC'!$B$7:$B$814,0)))</f>
        <v/>
      </c>
      <c r="AL62" s="847" t="str">
        <f>IF($B62="","",INDEX('All CCC'!AL$7:AL$814,MATCH(WatchList!$B62,'All CCC'!$B$7:$B$814,0)))</f>
        <v/>
      </c>
      <c r="AM62" s="847" t="str">
        <f>IF($B62="","",INDEX('All CCC'!AM$7:AM$814,MATCH(WatchList!$B62,'All CCC'!$B$7:$B$814,0)))</f>
        <v/>
      </c>
      <c r="AN62" s="847" t="str">
        <f>IF($B62="","",INDEX('All CCC'!AN$7:AN$814,MATCH(WatchList!$B62,'All CCC'!$B$7:$B$814,0)))</f>
        <v/>
      </c>
      <c r="AO62" s="847" t="str">
        <f>IF($B62="","",INDEX('All CCC'!AO$7:AO$814,MATCH(WatchList!$B62,'All CCC'!$B$7:$B$814,0)))</f>
        <v/>
      </c>
      <c r="AP62" s="847" t="str">
        <f>IF($B62="","",INDEX('All CCC'!AP$7:AP$814,MATCH(WatchList!$B62,'All CCC'!$B$7:$B$814,0)))</f>
        <v/>
      </c>
      <c r="AQ62" s="847" t="str">
        <f>IF($B62="","",INDEX('All CCC'!AQ$7:AQ$814,MATCH(WatchList!$B62,'All CCC'!$B$7:$B$814,0)))</f>
        <v/>
      </c>
      <c r="AR62" s="847" t="str">
        <f>IF($B62="","",INDEX('All CCC'!AR$7:AR$814,MATCH(WatchList!$B62,'All CCC'!$B$7:$B$814,0)))</f>
        <v/>
      </c>
      <c r="AS62" s="847" t="str">
        <f>IF($B62="","",INDEX('All CCC'!AS$7:AS$814,MATCH(WatchList!$B62,'All CCC'!$B$7:$B$814,0)))</f>
        <v/>
      </c>
      <c r="AT62" s="847" t="str">
        <f>IF($B62="","",INDEX('All CCC'!AT$7:AT$814,MATCH(WatchList!$B62,'All CCC'!$B$7:$B$814,0)))</f>
        <v/>
      </c>
      <c r="AU62" s="847" t="str">
        <f>IF($B62="","",INDEX('All CCC'!AU$7:AU$814,MATCH(WatchList!$B62,'All CCC'!$B$7:$B$814,0)))</f>
        <v/>
      </c>
      <c r="AV62" s="847" t="str">
        <f>IF($B62="","",INDEX('All CCC'!AV$7:AV$814,MATCH(WatchList!$B62,'All CCC'!$B$7:$B$814,0)))</f>
        <v/>
      </c>
      <c r="AW62" s="847" t="str">
        <f>IF($B62="","",INDEX('All CCC'!AW$7:AW$814,MATCH(WatchList!$B62,'All CCC'!$B$7:$B$814,0)))</f>
        <v/>
      </c>
      <c r="AX62" s="847" t="str">
        <f>IF($B62="","",INDEX('All CCC'!AX$7:AX$814,MATCH(WatchList!$B62,'All CCC'!$B$7:$B$814,0)))</f>
        <v/>
      </c>
      <c r="AY62" s="847" t="str">
        <f>IF($B62="","",INDEX('All CCC'!AY$7:AY$814,MATCH(WatchList!$B62,'All CCC'!$B$7:$B$814,0)))</f>
        <v/>
      </c>
      <c r="AZ62" s="847" t="str">
        <f>IF($B62="","",INDEX('All CCC'!AZ$7:AZ$814,MATCH(WatchList!$B62,'All CCC'!$B$7:$B$814,0)))</f>
        <v/>
      </c>
      <c r="BA62" s="847" t="str">
        <f>IF($B62="","",INDEX('All CCC'!BA$7:BA$814,MATCH(WatchList!$B62,'All CCC'!$B$7:$B$814,0)))</f>
        <v/>
      </c>
      <c r="BB62" s="847" t="str">
        <f>IF($B62="","",INDEX('All CCC'!BB$7:BB$814,MATCH(WatchList!$B62,'All CCC'!$B$7:$B$814,0)))</f>
        <v/>
      </c>
      <c r="BC62" s="847" t="str">
        <f>IF($B62="","",INDEX('All CCC'!BC$7:BC$814,MATCH(WatchList!$B62,'All CCC'!$B$7:$B$814,0)))</f>
        <v/>
      </c>
      <c r="BD62" s="847" t="str">
        <f>IF($B62="","",INDEX('All CCC'!BD$7:BD$814,MATCH(WatchList!$B62,'All CCC'!$B$7:$B$814,0)))</f>
        <v/>
      </c>
      <c r="BE62" s="847" t="str">
        <f>IF($B62="","",INDEX('All CCC'!BE$7:BE$814,MATCH(WatchList!$B62,'All CCC'!$B$7:$B$814,0)))</f>
        <v/>
      </c>
      <c r="BF62" s="847" t="str">
        <f>IF($B62="","",INDEX('All CCC'!BF$7:BF$814,MATCH(WatchList!$B62,'All CCC'!$B$7:$B$814,0)))</f>
        <v/>
      </c>
      <c r="BG62" s="847" t="str">
        <f>IF($B62="","",INDEX('All CCC'!BG$7:BG$814,MATCH(WatchList!$B62,'All CCC'!$B$7:$B$814,0)))</f>
        <v/>
      </c>
    </row>
    <row r="63" spans="1:59" x14ac:dyDescent="0.2">
      <c r="A63" s="548" t="str">
        <f>IF($B63="","",INDEX('All CCC'!A$7:A$814,MATCH(WatchList!$B63,'All CCC'!$B$7:$B$814,0)))</f>
        <v/>
      </c>
      <c r="B63" s="31"/>
      <c r="C63" s="847" t="str">
        <f>IF($B63="","",INDEX('All CCC'!C$7:C$814,MATCH(WatchList!$B63,'All CCC'!$B$7:$B$814,0)))</f>
        <v/>
      </c>
      <c r="D63" s="847" t="str">
        <f>IF($B63="","",INDEX('All CCC'!D$7:D$814,MATCH(WatchList!$B63,'All CCC'!$B$7:$B$814,0)))</f>
        <v/>
      </c>
      <c r="E63" s="847" t="str">
        <f>IF($B63="","",INDEX('All CCC'!E$7:E$814,MATCH(WatchList!$B63,'All CCC'!$B$7:$B$814,0)))</f>
        <v/>
      </c>
      <c r="F63" s="847" t="str">
        <f>IF($B63="","",INDEX('All CCC'!F$7:F$814,MATCH(WatchList!$B63,'All CCC'!$B$7:$B$814,0)))</f>
        <v/>
      </c>
      <c r="G63" s="847" t="str">
        <f>IF($B63="","",INDEX('All CCC'!G$7:G$814,MATCH(WatchList!$B63,'All CCC'!$B$7:$B$814,0)))</f>
        <v/>
      </c>
      <c r="H63" s="847" t="str">
        <f>IF($B63="","",INDEX('All CCC'!H$7:H$814,MATCH(WatchList!$B63,'All CCC'!$B$7:$B$814,0)))</f>
        <v/>
      </c>
      <c r="I63" s="847" t="str">
        <f>IF($B63="","",INDEX('All CCC'!I$7:I$814,MATCH(WatchList!$B63,'All CCC'!$B$7:$B$814,0)))</f>
        <v/>
      </c>
      <c r="J63" s="847" t="str">
        <f>IF($B63="","",INDEX('All CCC'!J$7:J$814,MATCH(WatchList!$B63,'All CCC'!$B$7:$B$814,0)))</f>
        <v/>
      </c>
      <c r="K63" s="847" t="str">
        <f>IF($B63="","",INDEX('All CCC'!K$7:K$814,MATCH(WatchList!$B63,'All CCC'!$B$7:$B$814,0)))</f>
        <v/>
      </c>
      <c r="L63" s="847" t="str">
        <f>IF($B63="","",INDEX('All CCC'!L$7:L$814,MATCH(WatchList!$B63,'All CCC'!$B$7:$B$814,0)))</f>
        <v/>
      </c>
      <c r="M63" s="847" t="str">
        <f>IF($B63="","",INDEX('All CCC'!M$7:M$814,MATCH(WatchList!$B63,'All CCC'!$B$7:$B$814,0)))</f>
        <v/>
      </c>
      <c r="N63" s="847" t="str">
        <f>IF($B63="","",INDEX('All CCC'!N$7:N$814,MATCH(WatchList!$B63,'All CCC'!$B$7:$B$814,0)))</f>
        <v/>
      </c>
      <c r="O63" s="847" t="str">
        <f>IF($B63="","",INDEX('All CCC'!O$7:O$814,MATCH(WatchList!$B63,'All CCC'!$B$7:$B$814,0)))</f>
        <v/>
      </c>
      <c r="P63" s="848" t="str">
        <f>IF($B63="","",INDEX('All CCC'!P$7:P$814,MATCH(WatchList!$B63,'All CCC'!$B$7:$B$814,0)))</f>
        <v/>
      </c>
      <c r="Q63" s="848" t="str">
        <f>IF($B63="","",INDEX('All CCC'!Q$7:Q$814,MATCH(WatchList!$B63,'All CCC'!$B$7:$B$814,0)))</f>
        <v/>
      </c>
      <c r="R63" s="847" t="str">
        <f>IF($B63="","",INDEX('All CCC'!R$7:R$814,MATCH(WatchList!$B63,'All CCC'!$B$7:$B$814,0)))</f>
        <v/>
      </c>
      <c r="S63" s="847" t="str">
        <f>IF($B63="","",INDEX('All CCC'!S$7:S$814,MATCH(WatchList!$B63,'All CCC'!$B$7:$B$814,0)))</f>
        <v/>
      </c>
      <c r="T63" s="847" t="str">
        <f>IF($B63="","",INDEX('All CCC'!T$7:T$814,MATCH(WatchList!$B63,'All CCC'!$B$7:$B$814,0)))</f>
        <v/>
      </c>
      <c r="U63" s="847" t="str">
        <f>IF($B63="","",INDEX('All CCC'!U$7:U$814,MATCH(WatchList!$B63,'All CCC'!$B$7:$B$814,0)))</f>
        <v/>
      </c>
      <c r="V63" s="847" t="str">
        <f>IF($B63="","",INDEX('All CCC'!V$7:V$814,MATCH(WatchList!$B63,'All CCC'!$B$7:$B$814,0)))</f>
        <v/>
      </c>
      <c r="W63" s="847" t="str">
        <f>IF($B63="","",INDEX('All CCC'!W$7:W$814,MATCH(WatchList!$B63,'All CCC'!$B$7:$B$814,0)))</f>
        <v/>
      </c>
      <c r="X63" s="847" t="str">
        <f>IF($B63="","",INDEX('All CCC'!X$7:X$814,MATCH(WatchList!$B63,'All CCC'!$B$7:$B$814,0)))</f>
        <v/>
      </c>
      <c r="Y63" s="847" t="str">
        <f>IF($B63="","",INDEX('All CCC'!Y$7:Y$814,MATCH(WatchList!$B63,'All CCC'!$B$7:$B$814,0)))</f>
        <v/>
      </c>
      <c r="Z63" s="847" t="str">
        <f>IF($B63="","",INDEX('All CCC'!Z$7:Z$814,MATCH(WatchList!$B63,'All CCC'!$B$7:$B$814,0)))</f>
        <v/>
      </c>
      <c r="AA63" s="847" t="str">
        <f>IF($B63="","",INDEX('All CCC'!AA$7:AA$814,MATCH(WatchList!$B63,'All CCC'!$B$7:$B$814,0)))</f>
        <v/>
      </c>
      <c r="AB63" s="847" t="str">
        <f>IF($B63="","",INDEX('All CCC'!AB$7:AB$814,MATCH(WatchList!$B63,'All CCC'!$B$7:$B$814,0)))</f>
        <v/>
      </c>
      <c r="AC63" s="847" t="str">
        <f>IF($B63="","",INDEX('All CCC'!AC$7:AC$814,MATCH(WatchList!$B63,'All CCC'!$B$7:$B$814,0)))</f>
        <v/>
      </c>
      <c r="AD63" s="847" t="str">
        <f>IF($B63="","",INDEX('All CCC'!AD$7:AD$814,MATCH(WatchList!$B63,'All CCC'!$B$7:$B$814,0)))</f>
        <v/>
      </c>
      <c r="AE63" s="847" t="str">
        <f>IF($B63="","",INDEX('All CCC'!AE$7:AE$814,MATCH(WatchList!$B63,'All CCC'!$B$7:$B$814,0)))</f>
        <v/>
      </c>
      <c r="AF63" s="847" t="str">
        <f>IF($B63="","",INDEX('All CCC'!AF$7:AF$814,MATCH(WatchList!$B63,'All CCC'!$B$7:$B$814,0)))</f>
        <v/>
      </c>
      <c r="AG63" s="847" t="str">
        <f>IF($B63="","",INDEX('All CCC'!AG$7:AG$814,MATCH(WatchList!$B63,'All CCC'!$B$7:$B$814,0)))</f>
        <v/>
      </c>
      <c r="AH63" s="847" t="str">
        <f>IF($B63="","",INDEX('All CCC'!AH$7:AH$814,MATCH(WatchList!$B63,'All CCC'!$B$7:$B$814,0)))</f>
        <v/>
      </c>
      <c r="AI63" s="847" t="str">
        <f>IF($B63="","",INDEX('All CCC'!AI$7:AI$814,MATCH(WatchList!$B63,'All CCC'!$B$7:$B$814,0)))</f>
        <v/>
      </c>
      <c r="AJ63" s="847" t="str">
        <f>IF($B63="","",INDEX('All CCC'!AJ$7:AJ$814,MATCH(WatchList!$B63,'All CCC'!$B$7:$B$814,0)))</f>
        <v/>
      </c>
      <c r="AK63" s="847" t="str">
        <f>IF($B63="","",INDEX('All CCC'!AK$7:AK$814,MATCH(WatchList!$B63,'All CCC'!$B$7:$B$814,0)))</f>
        <v/>
      </c>
      <c r="AL63" s="847" t="str">
        <f>IF($B63="","",INDEX('All CCC'!AL$7:AL$814,MATCH(WatchList!$B63,'All CCC'!$B$7:$B$814,0)))</f>
        <v/>
      </c>
      <c r="AM63" s="847" t="str">
        <f>IF($B63="","",INDEX('All CCC'!AM$7:AM$814,MATCH(WatchList!$B63,'All CCC'!$B$7:$B$814,0)))</f>
        <v/>
      </c>
      <c r="AN63" s="847" t="str">
        <f>IF($B63="","",INDEX('All CCC'!AN$7:AN$814,MATCH(WatchList!$B63,'All CCC'!$B$7:$B$814,0)))</f>
        <v/>
      </c>
      <c r="AO63" s="847" t="str">
        <f>IF($B63="","",INDEX('All CCC'!AO$7:AO$814,MATCH(WatchList!$B63,'All CCC'!$B$7:$B$814,0)))</f>
        <v/>
      </c>
      <c r="AP63" s="847" t="str">
        <f>IF($B63="","",INDEX('All CCC'!AP$7:AP$814,MATCH(WatchList!$B63,'All CCC'!$B$7:$B$814,0)))</f>
        <v/>
      </c>
      <c r="AQ63" s="847" t="str">
        <f>IF($B63="","",INDEX('All CCC'!AQ$7:AQ$814,MATCH(WatchList!$B63,'All CCC'!$B$7:$B$814,0)))</f>
        <v/>
      </c>
      <c r="AR63" s="847" t="str">
        <f>IF($B63="","",INDEX('All CCC'!AR$7:AR$814,MATCH(WatchList!$B63,'All CCC'!$B$7:$B$814,0)))</f>
        <v/>
      </c>
      <c r="AS63" s="847" t="str">
        <f>IF($B63="","",INDEX('All CCC'!AS$7:AS$814,MATCH(WatchList!$B63,'All CCC'!$B$7:$B$814,0)))</f>
        <v/>
      </c>
      <c r="AT63" s="847" t="str">
        <f>IF($B63="","",INDEX('All CCC'!AT$7:AT$814,MATCH(WatchList!$B63,'All CCC'!$B$7:$B$814,0)))</f>
        <v/>
      </c>
      <c r="AU63" s="847" t="str">
        <f>IF($B63="","",INDEX('All CCC'!AU$7:AU$814,MATCH(WatchList!$B63,'All CCC'!$B$7:$B$814,0)))</f>
        <v/>
      </c>
      <c r="AV63" s="847" t="str">
        <f>IF($B63="","",INDEX('All CCC'!AV$7:AV$814,MATCH(WatchList!$B63,'All CCC'!$B$7:$B$814,0)))</f>
        <v/>
      </c>
      <c r="AW63" s="847" t="str">
        <f>IF($B63="","",INDEX('All CCC'!AW$7:AW$814,MATCH(WatchList!$B63,'All CCC'!$B$7:$B$814,0)))</f>
        <v/>
      </c>
      <c r="AX63" s="847" t="str">
        <f>IF($B63="","",INDEX('All CCC'!AX$7:AX$814,MATCH(WatchList!$B63,'All CCC'!$B$7:$B$814,0)))</f>
        <v/>
      </c>
      <c r="AY63" s="847" t="str">
        <f>IF($B63="","",INDEX('All CCC'!AY$7:AY$814,MATCH(WatchList!$B63,'All CCC'!$B$7:$B$814,0)))</f>
        <v/>
      </c>
      <c r="AZ63" s="847" t="str">
        <f>IF($B63="","",INDEX('All CCC'!AZ$7:AZ$814,MATCH(WatchList!$B63,'All CCC'!$B$7:$B$814,0)))</f>
        <v/>
      </c>
      <c r="BA63" s="847" t="str">
        <f>IF($B63="","",INDEX('All CCC'!BA$7:BA$814,MATCH(WatchList!$B63,'All CCC'!$B$7:$B$814,0)))</f>
        <v/>
      </c>
      <c r="BB63" s="847" t="str">
        <f>IF($B63="","",INDEX('All CCC'!BB$7:BB$814,MATCH(WatchList!$B63,'All CCC'!$B$7:$B$814,0)))</f>
        <v/>
      </c>
      <c r="BC63" s="847" t="str">
        <f>IF($B63="","",INDEX('All CCC'!BC$7:BC$814,MATCH(WatchList!$B63,'All CCC'!$B$7:$B$814,0)))</f>
        <v/>
      </c>
      <c r="BD63" s="847" t="str">
        <f>IF($B63="","",INDEX('All CCC'!BD$7:BD$814,MATCH(WatchList!$B63,'All CCC'!$B$7:$B$814,0)))</f>
        <v/>
      </c>
      <c r="BE63" s="847" t="str">
        <f>IF($B63="","",INDEX('All CCC'!BE$7:BE$814,MATCH(WatchList!$B63,'All CCC'!$B$7:$B$814,0)))</f>
        <v/>
      </c>
      <c r="BF63" s="847" t="str">
        <f>IF($B63="","",INDEX('All CCC'!BF$7:BF$814,MATCH(WatchList!$B63,'All CCC'!$B$7:$B$814,0)))</f>
        <v/>
      </c>
      <c r="BG63" s="847" t="str">
        <f>IF($B63="","",INDEX('All CCC'!BG$7:BG$814,MATCH(WatchList!$B63,'All CCC'!$B$7:$B$814,0)))</f>
        <v/>
      </c>
    </row>
    <row r="64" spans="1:59" x14ac:dyDescent="0.2">
      <c r="A64" s="548" t="str">
        <f>IF($B64="","",INDEX('All CCC'!A$7:A$814,MATCH(WatchList!$B64,'All CCC'!$B$7:$B$814,0)))</f>
        <v/>
      </c>
      <c r="B64" s="31"/>
      <c r="C64" s="847" t="str">
        <f>IF($B64="","",INDEX('All CCC'!C$7:C$814,MATCH(WatchList!$B64,'All CCC'!$B$7:$B$814,0)))</f>
        <v/>
      </c>
      <c r="D64" s="847" t="str">
        <f>IF($B64="","",INDEX('All CCC'!D$7:D$814,MATCH(WatchList!$B64,'All CCC'!$B$7:$B$814,0)))</f>
        <v/>
      </c>
      <c r="E64" s="847" t="str">
        <f>IF($B64="","",INDEX('All CCC'!E$7:E$814,MATCH(WatchList!$B64,'All CCC'!$B$7:$B$814,0)))</f>
        <v/>
      </c>
      <c r="F64" s="847" t="str">
        <f>IF($B64="","",INDEX('All CCC'!F$7:F$814,MATCH(WatchList!$B64,'All CCC'!$B$7:$B$814,0)))</f>
        <v/>
      </c>
      <c r="G64" s="847" t="str">
        <f>IF($B64="","",INDEX('All CCC'!G$7:G$814,MATCH(WatchList!$B64,'All CCC'!$B$7:$B$814,0)))</f>
        <v/>
      </c>
      <c r="H64" s="847" t="str">
        <f>IF($B64="","",INDEX('All CCC'!H$7:H$814,MATCH(WatchList!$B64,'All CCC'!$B$7:$B$814,0)))</f>
        <v/>
      </c>
      <c r="I64" s="847" t="str">
        <f>IF($B64="","",INDEX('All CCC'!I$7:I$814,MATCH(WatchList!$B64,'All CCC'!$B$7:$B$814,0)))</f>
        <v/>
      </c>
      <c r="J64" s="847" t="str">
        <f>IF($B64="","",INDEX('All CCC'!J$7:J$814,MATCH(WatchList!$B64,'All CCC'!$B$7:$B$814,0)))</f>
        <v/>
      </c>
      <c r="K64" s="847" t="str">
        <f>IF($B64="","",INDEX('All CCC'!K$7:K$814,MATCH(WatchList!$B64,'All CCC'!$B$7:$B$814,0)))</f>
        <v/>
      </c>
      <c r="L64" s="847" t="str">
        <f>IF($B64="","",INDEX('All CCC'!L$7:L$814,MATCH(WatchList!$B64,'All CCC'!$B$7:$B$814,0)))</f>
        <v/>
      </c>
      <c r="M64" s="847" t="str">
        <f>IF($B64="","",INDEX('All CCC'!M$7:M$814,MATCH(WatchList!$B64,'All CCC'!$B$7:$B$814,0)))</f>
        <v/>
      </c>
      <c r="N64" s="847" t="str">
        <f>IF($B64="","",INDEX('All CCC'!N$7:N$814,MATCH(WatchList!$B64,'All CCC'!$B$7:$B$814,0)))</f>
        <v/>
      </c>
      <c r="O64" s="847" t="str">
        <f>IF($B64="","",INDEX('All CCC'!O$7:O$814,MATCH(WatchList!$B64,'All CCC'!$B$7:$B$814,0)))</f>
        <v/>
      </c>
      <c r="P64" s="848" t="str">
        <f>IF($B64="","",INDEX('All CCC'!P$7:P$814,MATCH(WatchList!$B64,'All CCC'!$B$7:$B$814,0)))</f>
        <v/>
      </c>
      <c r="Q64" s="848" t="str">
        <f>IF($B64="","",INDEX('All CCC'!Q$7:Q$814,MATCH(WatchList!$B64,'All CCC'!$B$7:$B$814,0)))</f>
        <v/>
      </c>
      <c r="R64" s="847" t="str">
        <f>IF($B64="","",INDEX('All CCC'!R$7:R$814,MATCH(WatchList!$B64,'All CCC'!$B$7:$B$814,0)))</f>
        <v/>
      </c>
      <c r="S64" s="847" t="str">
        <f>IF($B64="","",INDEX('All CCC'!S$7:S$814,MATCH(WatchList!$B64,'All CCC'!$B$7:$B$814,0)))</f>
        <v/>
      </c>
      <c r="T64" s="847" t="str">
        <f>IF($B64="","",INDEX('All CCC'!T$7:T$814,MATCH(WatchList!$B64,'All CCC'!$B$7:$B$814,0)))</f>
        <v/>
      </c>
      <c r="U64" s="847" t="str">
        <f>IF($B64="","",INDEX('All CCC'!U$7:U$814,MATCH(WatchList!$B64,'All CCC'!$B$7:$B$814,0)))</f>
        <v/>
      </c>
      <c r="V64" s="847" t="str">
        <f>IF($B64="","",INDEX('All CCC'!V$7:V$814,MATCH(WatchList!$B64,'All CCC'!$B$7:$B$814,0)))</f>
        <v/>
      </c>
      <c r="W64" s="847" t="str">
        <f>IF($B64="","",INDEX('All CCC'!W$7:W$814,MATCH(WatchList!$B64,'All CCC'!$B$7:$B$814,0)))</f>
        <v/>
      </c>
      <c r="X64" s="847" t="str">
        <f>IF($B64="","",INDEX('All CCC'!X$7:X$814,MATCH(WatchList!$B64,'All CCC'!$B$7:$B$814,0)))</f>
        <v/>
      </c>
      <c r="Y64" s="847" t="str">
        <f>IF($B64="","",INDEX('All CCC'!Y$7:Y$814,MATCH(WatchList!$B64,'All CCC'!$B$7:$B$814,0)))</f>
        <v/>
      </c>
      <c r="Z64" s="847" t="str">
        <f>IF($B64="","",INDEX('All CCC'!Z$7:Z$814,MATCH(WatchList!$B64,'All CCC'!$B$7:$B$814,0)))</f>
        <v/>
      </c>
      <c r="AA64" s="847" t="str">
        <f>IF($B64="","",INDEX('All CCC'!AA$7:AA$814,MATCH(WatchList!$B64,'All CCC'!$B$7:$B$814,0)))</f>
        <v/>
      </c>
      <c r="AB64" s="847" t="str">
        <f>IF($B64="","",INDEX('All CCC'!AB$7:AB$814,MATCH(WatchList!$B64,'All CCC'!$B$7:$B$814,0)))</f>
        <v/>
      </c>
      <c r="AC64" s="847" t="str">
        <f>IF($B64="","",INDEX('All CCC'!AC$7:AC$814,MATCH(WatchList!$B64,'All CCC'!$B$7:$B$814,0)))</f>
        <v/>
      </c>
      <c r="AD64" s="847" t="str">
        <f>IF($B64="","",INDEX('All CCC'!AD$7:AD$814,MATCH(WatchList!$B64,'All CCC'!$B$7:$B$814,0)))</f>
        <v/>
      </c>
      <c r="AE64" s="847" t="str">
        <f>IF($B64="","",INDEX('All CCC'!AE$7:AE$814,MATCH(WatchList!$B64,'All CCC'!$B$7:$B$814,0)))</f>
        <v/>
      </c>
      <c r="AF64" s="847" t="str">
        <f>IF($B64="","",INDEX('All CCC'!AF$7:AF$814,MATCH(WatchList!$B64,'All CCC'!$B$7:$B$814,0)))</f>
        <v/>
      </c>
      <c r="AG64" s="847" t="str">
        <f>IF($B64="","",INDEX('All CCC'!AG$7:AG$814,MATCH(WatchList!$B64,'All CCC'!$B$7:$B$814,0)))</f>
        <v/>
      </c>
      <c r="AH64" s="847" t="str">
        <f>IF($B64="","",INDEX('All CCC'!AH$7:AH$814,MATCH(WatchList!$B64,'All CCC'!$B$7:$B$814,0)))</f>
        <v/>
      </c>
      <c r="AI64" s="847" t="str">
        <f>IF($B64="","",INDEX('All CCC'!AI$7:AI$814,MATCH(WatchList!$B64,'All CCC'!$B$7:$B$814,0)))</f>
        <v/>
      </c>
      <c r="AJ64" s="847" t="str">
        <f>IF($B64="","",INDEX('All CCC'!AJ$7:AJ$814,MATCH(WatchList!$B64,'All CCC'!$B$7:$B$814,0)))</f>
        <v/>
      </c>
      <c r="AK64" s="847" t="str">
        <f>IF($B64="","",INDEX('All CCC'!AK$7:AK$814,MATCH(WatchList!$B64,'All CCC'!$B$7:$B$814,0)))</f>
        <v/>
      </c>
      <c r="AL64" s="847" t="str">
        <f>IF($B64="","",INDEX('All CCC'!AL$7:AL$814,MATCH(WatchList!$B64,'All CCC'!$B$7:$B$814,0)))</f>
        <v/>
      </c>
      <c r="AM64" s="847" t="str">
        <f>IF($B64="","",INDEX('All CCC'!AM$7:AM$814,MATCH(WatchList!$B64,'All CCC'!$B$7:$B$814,0)))</f>
        <v/>
      </c>
      <c r="AN64" s="847" t="str">
        <f>IF($B64="","",INDEX('All CCC'!AN$7:AN$814,MATCH(WatchList!$B64,'All CCC'!$B$7:$B$814,0)))</f>
        <v/>
      </c>
      <c r="AO64" s="847" t="str">
        <f>IF($B64="","",INDEX('All CCC'!AO$7:AO$814,MATCH(WatchList!$B64,'All CCC'!$B$7:$B$814,0)))</f>
        <v/>
      </c>
      <c r="AP64" s="847" t="str">
        <f>IF($B64="","",INDEX('All CCC'!AP$7:AP$814,MATCH(WatchList!$B64,'All CCC'!$B$7:$B$814,0)))</f>
        <v/>
      </c>
      <c r="AQ64" s="847" t="str">
        <f>IF($B64="","",INDEX('All CCC'!AQ$7:AQ$814,MATCH(WatchList!$B64,'All CCC'!$B$7:$B$814,0)))</f>
        <v/>
      </c>
      <c r="AR64" s="847" t="str">
        <f>IF($B64="","",INDEX('All CCC'!AR$7:AR$814,MATCH(WatchList!$B64,'All CCC'!$B$7:$B$814,0)))</f>
        <v/>
      </c>
      <c r="AS64" s="847" t="str">
        <f>IF($B64="","",INDEX('All CCC'!AS$7:AS$814,MATCH(WatchList!$B64,'All CCC'!$B$7:$B$814,0)))</f>
        <v/>
      </c>
      <c r="AT64" s="847" t="str">
        <f>IF($B64="","",INDEX('All CCC'!AT$7:AT$814,MATCH(WatchList!$B64,'All CCC'!$B$7:$B$814,0)))</f>
        <v/>
      </c>
      <c r="AU64" s="847" t="str">
        <f>IF($B64="","",INDEX('All CCC'!AU$7:AU$814,MATCH(WatchList!$B64,'All CCC'!$B$7:$B$814,0)))</f>
        <v/>
      </c>
      <c r="AV64" s="847" t="str">
        <f>IF($B64="","",INDEX('All CCC'!AV$7:AV$814,MATCH(WatchList!$B64,'All CCC'!$B$7:$B$814,0)))</f>
        <v/>
      </c>
      <c r="AW64" s="847" t="str">
        <f>IF($B64="","",INDEX('All CCC'!AW$7:AW$814,MATCH(WatchList!$B64,'All CCC'!$B$7:$B$814,0)))</f>
        <v/>
      </c>
      <c r="AX64" s="847" t="str">
        <f>IF($B64="","",INDEX('All CCC'!AX$7:AX$814,MATCH(WatchList!$B64,'All CCC'!$B$7:$B$814,0)))</f>
        <v/>
      </c>
      <c r="AY64" s="847" t="str">
        <f>IF($B64="","",INDEX('All CCC'!AY$7:AY$814,MATCH(WatchList!$B64,'All CCC'!$B$7:$B$814,0)))</f>
        <v/>
      </c>
      <c r="AZ64" s="847" t="str">
        <f>IF($B64="","",INDEX('All CCC'!AZ$7:AZ$814,MATCH(WatchList!$B64,'All CCC'!$B$7:$B$814,0)))</f>
        <v/>
      </c>
      <c r="BA64" s="847" t="str">
        <f>IF($B64="","",INDEX('All CCC'!BA$7:BA$814,MATCH(WatchList!$B64,'All CCC'!$B$7:$B$814,0)))</f>
        <v/>
      </c>
      <c r="BB64" s="847" t="str">
        <f>IF($B64="","",INDEX('All CCC'!BB$7:BB$814,MATCH(WatchList!$B64,'All CCC'!$B$7:$B$814,0)))</f>
        <v/>
      </c>
      <c r="BC64" s="847" t="str">
        <f>IF($B64="","",INDEX('All CCC'!BC$7:BC$814,MATCH(WatchList!$B64,'All CCC'!$B$7:$B$814,0)))</f>
        <v/>
      </c>
      <c r="BD64" s="847" t="str">
        <f>IF($B64="","",INDEX('All CCC'!BD$7:BD$814,MATCH(WatchList!$B64,'All CCC'!$B$7:$B$814,0)))</f>
        <v/>
      </c>
      <c r="BE64" s="847" t="str">
        <f>IF($B64="","",INDEX('All CCC'!BE$7:BE$814,MATCH(WatchList!$B64,'All CCC'!$B$7:$B$814,0)))</f>
        <v/>
      </c>
      <c r="BF64" s="847" t="str">
        <f>IF($B64="","",INDEX('All CCC'!BF$7:BF$814,MATCH(WatchList!$B64,'All CCC'!$B$7:$B$814,0)))</f>
        <v/>
      </c>
      <c r="BG64" s="847" t="str">
        <f>IF($B64="","",INDEX('All CCC'!BG$7:BG$814,MATCH(WatchList!$B64,'All CCC'!$B$7:$B$814,0)))</f>
        <v/>
      </c>
    </row>
    <row r="65" spans="1:59" x14ac:dyDescent="0.2">
      <c r="A65" s="548" t="str">
        <f>IF($B65="","",INDEX('All CCC'!A$7:A$814,MATCH(WatchList!$B65,'All CCC'!$B$7:$B$814,0)))</f>
        <v/>
      </c>
      <c r="B65" s="31"/>
      <c r="C65" s="847" t="str">
        <f>IF($B65="","",INDEX('All CCC'!C$7:C$814,MATCH(WatchList!$B65,'All CCC'!$B$7:$B$814,0)))</f>
        <v/>
      </c>
      <c r="D65" s="847" t="str">
        <f>IF($B65="","",INDEX('All CCC'!D$7:D$814,MATCH(WatchList!$B65,'All CCC'!$B$7:$B$814,0)))</f>
        <v/>
      </c>
      <c r="E65" s="847" t="str">
        <f>IF($B65="","",INDEX('All CCC'!E$7:E$814,MATCH(WatchList!$B65,'All CCC'!$B$7:$B$814,0)))</f>
        <v/>
      </c>
      <c r="F65" s="847" t="str">
        <f>IF($B65="","",INDEX('All CCC'!F$7:F$814,MATCH(WatchList!$B65,'All CCC'!$B$7:$B$814,0)))</f>
        <v/>
      </c>
      <c r="G65" s="847" t="str">
        <f>IF($B65="","",INDEX('All CCC'!G$7:G$814,MATCH(WatchList!$B65,'All CCC'!$B$7:$B$814,0)))</f>
        <v/>
      </c>
      <c r="H65" s="847" t="str">
        <f>IF($B65="","",INDEX('All CCC'!H$7:H$814,MATCH(WatchList!$B65,'All CCC'!$B$7:$B$814,0)))</f>
        <v/>
      </c>
      <c r="I65" s="847" t="str">
        <f>IF($B65="","",INDEX('All CCC'!I$7:I$814,MATCH(WatchList!$B65,'All CCC'!$B$7:$B$814,0)))</f>
        <v/>
      </c>
      <c r="J65" s="847" t="str">
        <f>IF($B65="","",INDEX('All CCC'!J$7:J$814,MATCH(WatchList!$B65,'All CCC'!$B$7:$B$814,0)))</f>
        <v/>
      </c>
      <c r="K65" s="847" t="str">
        <f>IF($B65="","",INDEX('All CCC'!K$7:K$814,MATCH(WatchList!$B65,'All CCC'!$B$7:$B$814,0)))</f>
        <v/>
      </c>
      <c r="L65" s="847" t="str">
        <f>IF($B65="","",INDEX('All CCC'!L$7:L$814,MATCH(WatchList!$B65,'All CCC'!$B$7:$B$814,0)))</f>
        <v/>
      </c>
      <c r="M65" s="847" t="str">
        <f>IF($B65="","",INDEX('All CCC'!M$7:M$814,MATCH(WatchList!$B65,'All CCC'!$B$7:$B$814,0)))</f>
        <v/>
      </c>
      <c r="N65" s="847" t="str">
        <f>IF($B65="","",INDEX('All CCC'!N$7:N$814,MATCH(WatchList!$B65,'All CCC'!$B$7:$B$814,0)))</f>
        <v/>
      </c>
      <c r="O65" s="847" t="str">
        <f>IF($B65="","",INDEX('All CCC'!O$7:O$814,MATCH(WatchList!$B65,'All CCC'!$B$7:$B$814,0)))</f>
        <v/>
      </c>
      <c r="P65" s="848" t="str">
        <f>IF($B65="","",INDEX('All CCC'!P$7:P$814,MATCH(WatchList!$B65,'All CCC'!$B$7:$B$814,0)))</f>
        <v/>
      </c>
      <c r="Q65" s="848" t="str">
        <f>IF($B65="","",INDEX('All CCC'!Q$7:Q$814,MATCH(WatchList!$B65,'All CCC'!$B$7:$B$814,0)))</f>
        <v/>
      </c>
      <c r="R65" s="847" t="str">
        <f>IF($B65="","",INDEX('All CCC'!R$7:R$814,MATCH(WatchList!$B65,'All CCC'!$B$7:$B$814,0)))</f>
        <v/>
      </c>
      <c r="S65" s="847" t="str">
        <f>IF($B65="","",INDEX('All CCC'!S$7:S$814,MATCH(WatchList!$B65,'All CCC'!$B$7:$B$814,0)))</f>
        <v/>
      </c>
      <c r="T65" s="847" t="str">
        <f>IF($B65="","",INDEX('All CCC'!T$7:T$814,MATCH(WatchList!$B65,'All CCC'!$B$7:$B$814,0)))</f>
        <v/>
      </c>
      <c r="U65" s="847" t="str">
        <f>IF($B65="","",INDEX('All CCC'!U$7:U$814,MATCH(WatchList!$B65,'All CCC'!$B$7:$B$814,0)))</f>
        <v/>
      </c>
      <c r="V65" s="847" t="str">
        <f>IF($B65="","",INDEX('All CCC'!V$7:V$814,MATCH(WatchList!$B65,'All CCC'!$B$7:$B$814,0)))</f>
        <v/>
      </c>
      <c r="W65" s="847" t="str">
        <f>IF($B65="","",INDEX('All CCC'!W$7:W$814,MATCH(WatchList!$B65,'All CCC'!$B$7:$B$814,0)))</f>
        <v/>
      </c>
      <c r="X65" s="847" t="str">
        <f>IF($B65="","",INDEX('All CCC'!X$7:X$814,MATCH(WatchList!$B65,'All CCC'!$B$7:$B$814,0)))</f>
        <v/>
      </c>
      <c r="Y65" s="847" t="str">
        <f>IF($B65="","",INDEX('All CCC'!Y$7:Y$814,MATCH(WatchList!$B65,'All CCC'!$B$7:$B$814,0)))</f>
        <v/>
      </c>
      <c r="Z65" s="847" t="str">
        <f>IF($B65="","",INDEX('All CCC'!Z$7:Z$814,MATCH(WatchList!$B65,'All CCC'!$B$7:$B$814,0)))</f>
        <v/>
      </c>
      <c r="AA65" s="847" t="str">
        <f>IF($B65="","",INDEX('All CCC'!AA$7:AA$814,MATCH(WatchList!$B65,'All CCC'!$B$7:$B$814,0)))</f>
        <v/>
      </c>
      <c r="AB65" s="847" t="str">
        <f>IF($B65="","",INDEX('All CCC'!AB$7:AB$814,MATCH(WatchList!$B65,'All CCC'!$B$7:$B$814,0)))</f>
        <v/>
      </c>
      <c r="AC65" s="847" t="str">
        <f>IF($B65="","",INDEX('All CCC'!AC$7:AC$814,MATCH(WatchList!$B65,'All CCC'!$B$7:$B$814,0)))</f>
        <v/>
      </c>
      <c r="AD65" s="847" t="str">
        <f>IF($B65="","",INDEX('All CCC'!AD$7:AD$814,MATCH(WatchList!$B65,'All CCC'!$B$7:$B$814,0)))</f>
        <v/>
      </c>
      <c r="AE65" s="847" t="str">
        <f>IF($B65="","",INDEX('All CCC'!AE$7:AE$814,MATCH(WatchList!$B65,'All CCC'!$B$7:$B$814,0)))</f>
        <v/>
      </c>
      <c r="AF65" s="847" t="str">
        <f>IF($B65="","",INDEX('All CCC'!AF$7:AF$814,MATCH(WatchList!$B65,'All CCC'!$B$7:$B$814,0)))</f>
        <v/>
      </c>
      <c r="AG65" s="847" t="str">
        <f>IF($B65="","",INDEX('All CCC'!AG$7:AG$814,MATCH(WatchList!$B65,'All CCC'!$B$7:$B$814,0)))</f>
        <v/>
      </c>
      <c r="AH65" s="847" t="str">
        <f>IF($B65="","",INDEX('All CCC'!AH$7:AH$814,MATCH(WatchList!$B65,'All CCC'!$B$7:$B$814,0)))</f>
        <v/>
      </c>
      <c r="AI65" s="847" t="str">
        <f>IF($B65="","",INDEX('All CCC'!AI$7:AI$814,MATCH(WatchList!$B65,'All CCC'!$B$7:$B$814,0)))</f>
        <v/>
      </c>
      <c r="AJ65" s="847" t="str">
        <f>IF($B65="","",INDEX('All CCC'!AJ$7:AJ$814,MATCH(WatchList!$B65,'All CCC'!$B$7:$B$814,0)))</f>
        <v/>
      </c>
      <c r="AK65" s="847" t="str">
        <f>IF($B65="","",INDEX('All CCC'!AK$7:AK$814,MATCH(WatchList!$B65,'All CCC'!$B$7:$B$814,0)))</f>
        <v/>
      </c>
      <c r="AL65" s="847" t="str">
        <f>IF($B65="","",INDEX('All CCC'!AL$7:AL$814,MATCH(WatchList!$B65,'All CCC'!$B$7:$B$814,0)))</f>
        <v/>
      </c>
      <c r="AM65" s="847" t="str">
        <f>IF($B65="","",INDEX('All CCC'!AM$7:AM$814,MATCH(WatchList!$B65,'All CCC'!$B$7:$B$814,0)))</f>
        <v/>
      </c>
      <c r="AN65" s="847" t="str">
        <f>IF($B65="","",INDEX('All CCC'!AN$7:AN$814,MATCH(WatchList!$B65,'All CCC'!$B$7:$B$814,0)))</f>
        <v/>
      </c>
      <c r="AO65" s="847" t="str">
        <f>IF($B65="","",INDEX('All CCC'!AO$7:AO$814,MATCH(WatchList!$B65,'All CCC'!$B$7:$B$814,0)))</f>
        <v/>
      </c>
      <c r="AP65" s="847" t="str">
        <f>IF($B65="","",INDEX('All CCC'!AP$7:AP$814,MATCH(WatchList!$B65,'All CCC'!$B$7:$B$814,0)))</f>
        <v/>
      </c>
      <c r="AQ65" s="847" t="str">
        <f>IF($B65="","",INDEX('All CCC'!AQ$7:AQ$814,MATCH(WatchList!$B65,'All CCC'!$B$7:$B$814,0)))</f>
        <v/>
      </c>
      <c r="AR65" s="847" t="str">
        <f>IF($B65="","",INDEX('All CCC'!AR$7:AR$814,MATCH(WatchList!$B65,'All CCC'!$B$7:$B$814,0)))</f>
        <v/>
      </c>
      <c r="AS65" s="847" t="str">
        <f>IF($B65="","",INDEX('All CCC'!AS$7:AS$814,MATCH(WatchList!$B65,'All CCC'!$B$7:$B$814,0)))</f>
        <v/>
      </c>
      <c r="AT65" s="847" t="str">
        <f>IF($B65="","",INDEX('All CCC'!AT$7:AT$814,MATCH(WatchList!$B65,'All CCC'!$B$7:$B$814,0)))</f>
        <v/>
      </c>
      <c r="AU65" s="847" t="str">
        <f>IF($B65="","",INDEX('All CCC'!AU$7:AU$814,MATCH(WatchList!$B65,'All CCC'!$B$7:$B$814,0)))</f>
        <v/>
      </c>
      <c r="AV65" s="847" t="str">
        <f>IF($B65="","",INDEX('All CCC'!AV$7:AV$814,MATCH(WatchList!$B65,'All CCC'!$B$7:$B$814,0)))</f>
        <v/>
      </c>
      <c r="AW65" s="847" t="str">
        <f>IF($B65="","",INDEX('All CCC'!AW$7:AW$814,MATCH(WatchList!$B65,'All CCC'!$B$7:$B$814,0)))</f>
        <v/>
      </c>
      <c r="AX65" s="847" t="str">
        <f>IF($B65="","",INDEX('All CCC'!AX$7:AX$814,MATCH(WatchList!$B65,'All CCC'!$B$7:$B$814,0)))</f>
        <v/>
      </c>
      <c r="AY65" s="847" t="str">
        <f>IF($B65="","",INDEX('All CCC'!AY$7:AY$814,MATCH(WatchList!$B65,'All CCC'!$B$7:$B$814,0)))</f>
        <v/>
      </c>
      <c r="AZ65" s="847" t="str">
        <f>IF($B65="","",INDEX('All CCC'!AZ$7:AZ$814,MATCH(WatchList!$B65,'All CCC'!$B$7:$B$814,0)))</f>
        <v/>
      </c>
      <c r="BA65" s="847" t="str">
        <f>IF($B65="","",INDEX('All CCC'!BA$7:BA$814,MATCH(WatchList!$B65,'All CCC'!$B$7:$B$814,0)))</f>
        <v/>
      </c>
      <c r="BB65" s="847" t="str">
        <f>IF($B65="","",INDEX('All CCC'!BB$7:BB$814,MATCH(WatchList!$B65,'All CCC'!$B$7:$B$814,0)))</f>
        <v/>
      </c>
      <c r="BC65" s="847" t="str">
        <f>IF($B65="","",INDEX('All CCC'!BC$7:BC$814,MATCH(WatchList!$B65,'All CCC'!$B$7:$B$814,0)))</f>
        <v/>
      </c>
      <c r="BD65" s="847" t="str">
        <f>IF($B65="","",INDEX('All CCC'!BD$7:BD$814,MATCH(WatchList!$B65,'All CCC'!$B$7:$B$814,0)))</f>
        <v/>
      </c>
      <c r="BE65" s="847" t="str">
        <f>IF($B65="","",INDEX('All CCC'!BE$7:BE$814,MATCH(WatchList!$B65,'All CCC'!$B$7:$B$814,0)))</f>
        <v/>
      </c>
      <c r="BF65" s="847" t="str">
        <f>IF($B65="","",INDEX('All CCC'!BF$7:BF$814,MATCH(WatchList!$B65,'All CCC'!$B$7:$B$814,0)))</f>
        <v/>
      </c>
      <c r="BG65" s="847" t="str">
        <f>IF($B65="","",INDEX('All CCC'!BG$7:BG$814,MATCH(WatchList!$B65,'All CCC'!$B$7:$B$814,0)))</f>
        <v/>
      </c>
    </row>
    <row r="66" spans="1:59" x14ac:dyDescent="0.2">
      <c r="A66" s="548" t="str">
        <f>IF($B66="","",INDEX('All CCC'!A$7:A$814,MATCH(WatchList!$B66,'All CCC'!$B$7:$B$814,0)))</f>
        <v/>
      </c>
      <c r="B66" s="31"/>
      <c r="C66" s="847" t="str">
        <f>IF($B66="","",INDEX('All CCC'!C$7:C$814,MATCH(WatchList!$B66,'All CCC'!$B$7:$B$814,0)))</f>
        <v/>
      </c>
      <c r="D66" s="847" t="str">
        <f>IF($B66="","",INDEX('All CCC'!D$7:D$814,MATCH(WatchList!$B66,'All CCC'!$B$7:$B$814,0)))</f>
        <v/>
      </c>
      <c r="E66" s="847" t="str">
        <f>IF($B66="","",INDEX('All CCC'!E$7:E$814,MATCH(WatchList!$B66,'All CCC'!$B$7:$B$814,0)))</f>
        <v/>
      </c>
      <c r="F66" s="847" t="str">
        <f>IF($B66="","",INDEX('All CCC'!F$7:F$814,MATCH(WatchList!$B66,'All CCC'!$B$7:$B$814,0)))</f>
        <v/>
      </c>
      <c r="G66" s="847" t="str">
        <f>IF($B66="","",INDEX('All CCC'!G$7:G$814,MATCH(WatchList!$B66,'All CCC'!$B$7:$B$814,0)))</f>
        <v/>
      </c>
      <c r="H66" s="847" t="str">
        <f>IF($B66="","",INDEX('All CCC'!H$7:H$814,MATCH(WatchList!$B66,'All CCC'!$B$7:$B$814,0)))</f>
        <v/>
      </c>
      <c r="I66" s="847" t="str">
        <f>IF($B66="","",INDEX('All CCC'!I$7:I$814,MATCH(WatchList!$B66,'All CCC'!$B$7:$B$814,0)))</f>
        <v/>
      </c>
      <c r="J66" s="847" t="str">
        <f>IF($B66="","",INDEX('All CCC'!J$7:J$814,MATCH(WatchList!$B66,'All CCC'!$B$7:$B$814,0)))</f>
        <v/>
      </c>
      <c r="K66" s="847" t="str">
        <f>IF($B66="","",INDEX('All CCC'!K$7:K$814,MATCH(WatchList!$B66,'All CCC'!$B$7:$B$814,0)))</f>
        <v/>
      </c>
      <c r="L66" s="847" t="str">
        <f>IF($B66="","",INDEX('All CCC'!L$7:L$814,MATCH(WatchList!$B66,'All CCC'!$B$7:$B$814,0)))</f>
        <v/>
      </c>
      <c r="M66" s="847" t="str">
        <f>IF($B66="","",INDEX('All CCC'!M$7:M$814,MATCH(WatchList!$B66,'All CCC'!$B$7:$B$814,0)))</f>
        <v/>
      </c>
      <c r="N66" s="847" t="str">
        <f>IF($B66="","",INDEX('All CCC'!N$7:N$814,MATCH(WatchList!$B66,'All CCC'!$B$7:$B$814,0)))</f>
        <v/>
      </c>
      <c r="O66" s="847" t="str">
        <f>IF($B66="","",INDEX('All CCC'!O$7:O$814,MATCH(WatchList!$B66,'All CCC'!$B$7:$B$814,0)))</f>
        <v/>
      </c>
      <c r="P66" s="848" t="str">
        <f>IF($B66="","",INDEX('All CCC'!P$7:P$814,MATCH(WatchList!$B66,'All CCC'!$B$7:$B$814,0)))</f>
        <v/>
      </c>
      <c r="Q66" s="848" t="str">
        <f>IF($B66="","",INDEX('All CCC'!Q$7:Q$814,MATCH(WatchList!$B66,'All CCC'!$B$7:$B$814,0)))</f>
        <v/>
      </c>
      <c r="R66" s="847" t="str">
        <f>IF($B66="","",INDEX('All CCC'!R$7:R$814,MATCH(WatchList!$B66,'All CCC'!$B$7:$B$814,0)))</f>
        <v/>
      </c>
      <c r="S66" s="847" t="str">
        <f>IF($B66="","",INDEX('All CCC'!S$7:S$814,MATCH(WatchList!$B66,'All CCC'!$B$7:$B$814,0)))</f>
        <v/>
      </c>
      <c r="T66" s="847" t="str">
        <f>IF($B66="","",INDEX('All CCC'!T$7:T$814,MATCH(WatchList!$B66,'All CCC'!$B$7:$B$814,0)))</f>
        <v/>
      </c>
      <c r="U66" s="847" t="str">
        <f>IF($B66="","",INDEX('All CCC'!U$7:U$814,MATCH(WatchList!$B66,'All CCC'!$B$7:$B$814,0)))</f>
        <v/>
      </c>
      <c r="V66" s="847" t="str">
        <f>IF($B66="","",INDEX('All CCC'!V$7:V$814,MATCH(WatchList!$B66,'All CCC'!$B$7:$B$814,0)))</f>
        <v/>
      </c>
      <c r="W66" s="847" t="str">
        <f>IF($B66="","",INDEX('All CCC'!W$7:W$814,MATCH(WatchList!$B66,'All CCC'!$B$7:$B$814,0)))</f>
        <v/>
      </c>
      <c r="X66" s="847" t="str">
        <f>IF($B66="","",INDEX('All CCC'!X$7:X$814,MATCH(WatchList!$B66,'All CCC'!$B$7:$B$814,0)))</f>
        <v/>
      </c>
      <c r="Y66" s="847" t="str">
        <f>IF($B66="","",INDEX('All CCC'!Y$7:Y$814,MATCH(WatchList!$B66,'All CCC'!$B$7:$B$814,0)))</f>
        <v/>
      </c>
      <c r="Z66" s="847" t="str">
        <f>IF($B66="","",INDEX('All CCC'!Z$7:Z$814,MATCH(WatchList!$B66,'All CCC'!$B$7:$B$814,0)))</f>
        <v/>
      </c>
      <c r="AA66" s="847" t="str">
        <f>IF($B66="","",INDEX('All CCC'!AA$7:AA$814,MATCH(WatchList!$B66,'All CCC'!$B$7:$B$814,0)))</f>
        <v/>
      </c>
      <c r="AB66" s="847" t="str">
        <f>IF($B66="","",INDEX('All CCC'!AB$7:AB$814,MATCH(WatchList!$B66,'All CCC'!$B$7:$B$814,0)))</f>
        <v/>
      </c>
      <c r="AC66" s="847" t="str">
        <f>IF($B66="","",INDEX('All CCC'!AC$7:AC$814,MATCH(WatchList!$B66,'All CCC'!$B$7:$B$814,0)))</f>
        <v/>
      </c>
      <c r="AD66" s="847" t="str">
        <f>IF($B66="","",INDEX('All CCC'!AD$7:AD$814,MATCH(WatchList!$B66,'All CCC'!$B$7:$B$814,0)))</f>
        <v/>
      </c>
      <c r="AE66" s="847" t="str">
        <f>IF($B66="","",INDEX('All CCC'!AE$7:AE$814,MATCH(WatchList!$B66,'All CCC'!$B$7:$B$814,0)))</f>
        <v/>
      </c>
      <c r="AF66" s="847" t="str">
        <f>IF($B66="","",INDEX('All CCC'!AF$7:AF$814,MATCH(WatchList!$B66,'All CCC'!$B$7:$B$814,0)))</f>
        <v/>
      </c>
      <c r="AG66" s="847" t="str">
        <f>IF($B66="","",INDEX('All CCC'!AG$7:AG$814,MATCH(WatchList!$B66,'All CCC'!$B$7:$B$814,0)))</f>
        <v/>
      </c>
      <c r="AH66" s="847" t="str">
        <f>IF($B66="","",INDEX('All CCC'!AH$7:AH$814,MATCH(WatchList!$B66,'All CCC'!$B$7:$B$814,0)))</f>
        <v/>
      </c>
      <c r="AI66" s="847" t="str">
        <f>IF($B66="","",INDEX('All CCC'!AI$7:AI$814,MATCH(WatchList!$B66,'All CCC'!$B$7:$B$814,0)))</f>
        <v/>
      </c>
      <c r="AJ66" s="847" t="str">
        <f>IF($B66="","",INDEX('All CCC'!AJ$7:AJ$814,MATCH(WatchList!$B66,'All CCC'!$B$7:$B$814,0)))</f>
        <v/>
      </c>
      <c r="AK66" s="847" t="str">
        <f>IF($B66="","",INDEX('All CCC'!AK$7:AK$814,MATCH(WatchList!$B66,'All CCC'!$B$7:$B$814,0)))</f>
        <v/>
      </c>
      <c r="AL66" s="847" t="str">
        <f>IF($B66="","",INDEX('All CCC'!AL$7:AL$814,MATCH(WatchList!$B66,'All CCC'!$B$7:$B$814,0)))</f>
        <v/>
      </c>
      <c r="AM66" s="847" t="str">
        <f>IF($B66="","",INDEX('All CCC'!AM$7:AM$814,MATCH(WatchList!$B66,'All CCC'!$B$7:$B$814,0)))</f>
        <v/>
      </c>
      <c r="AN66" s="847" t="str">
        <f>IF($B66="","",INDEX('All CCC'!AN$7:AN$814,MATCH(WatchList!$B66,'All CCC'!$B$7:$B$814,0)))</f>
        <v/>
      </c>
      <c r="AO66" s="847" t="str">
        <f>IF($B66="","",INDEX('All CCC'!AO$7:AO$814,MATCH(WatchList!$B66,'All CCC'!$B$7:$B$814,0)))</f>
        <v/>
      </c>
      <c r="AP66" s="847" t="str">
        <f>IF($B66="","",INDEX('All CCC'!AP$7:AP$814,MATCH(WatchList!$B66,'All CCC'!$B$7:$B$814,0)))</f>
        <v/>
      </c>
      <c r="AQ66" s="847" t="str">
        <f>IF($B66="","",INDEX('All CCC'!AQ$7:AQ$814,MATCH(WatchList!$B66,'All CCC'!$B$7:$B$814,0)))</f>
        <v/>
      </c>
      <c r="AR66" s="847" t="str">
        <f>IF($B66="","",INDEX('All CCC'!AR$7:AR$814,MATCH(WatchList!$B66,'All CCC'!$B$7:$B$814,0)))</f>
        <v/>
      </c>
      <c r="AS66" s="847" t="str">
        <f>IF($B66="","",INDEX('All CCC'!AS$7:AS$814,MATCH(WatchList!$B66,'All CCC'!$B$7:$B$814,0)))</f>
        <v/>
      </c>
      <c r="AT66" s="847" t="str">
        <f>IF($B66="","",INDEX('All CCC'!AT$7:AT$814,MATCH(WatchList!$B66,'All CCC'!$B$7:$B$814,0)))</f>
        <v/>
      </c>
      <c r="AU66" s="847" t="str">
        <f>IF($B66="","",INDEX('All CCC'!AU$7:AU$814,MATCH(WatchList!$B66,'All CCC'!$B$7:$B$814,0)))</f>
        <v/>
      </c>
      <c r="AV66" s="847" t="str">
        <f>IF($B66="","",INDEX('All CCC'!AV$7:AV$814,MATCH(WatchList!$B66,'All CCC'!$B$7:$B$814,0)))</f>
        <v/>
      </c>
      <c r="AW66" s="847" t="str">
        <f>IF($B66="","",INDEX('All CCC'!AW$7:AW$814,MATCH(WatchList!$B66,'All CCC'!$B$7:$B$814,0)))</f>
        <v/>
      </c>
      <c r="AX66" s="847" t="str">
        <f>IF($B66="","",INDEX('All CCC'!AX$7:AX$814,MATCH(WatchList!$B66,'All CCC'!$B$7:$B$814,0)))</f>
        <v/>
      </c>
      <c r="AY66" s="847" t="str">
        <f>IF($B66="","",INDEX('All CCC'!AY$7:AY$814,MATCH(WatchList!$B66,'All CCC'!$B$7:$B$814,0)))</f>
        <v/>
      </c>
      <c r="AZ66" s="847" t="str">
        <f>IF($B66="","",INDEX('All CCC'!AZ$7:AZ$814,MATCH(WatchList!$B66,'All CCC'!$B$7:$B$814,0)))</f>
        <v/>
      </c>
      <c r="BA66" s="847" t="str">
        <f>IF($B66="","",INDEX('All CCC'!BA$7:BA$814,MATCH(WatchList!$B66,'All CCC'!$B$7:$B$814,0)))</f>
        <v/>
      </c>
      <c r="BB66" s="847" t="str">
        <f>IF($B66="","",INDEX('All CCC'!BB$7:BB$814,MATCH(WatchList!$B66,'All CCC'!$B$7:$B$814,0)))</f>
        <v/>
      </c>
      <c r="BC66" s="847" t="str">
        <f>IF($B66="","",INDEX('All CCC'!BC$7:BC$814,MATCH(WatchList!$B66,'All CCC'!$B$7:$B$814,0)))</f>
        <v/>
      </c>
      <c r="BD66" s="847" t="str">
        <f>IF($B66="","",INDEX('All CCC'!BD$7:BD$814,MATCH(WatchList!$B66,'All CCC'!$B$7:$B$814,0)))</f>
        <v/>
      </c>
      <c r="BE66" s="847" t="str">
        <f>IF($B66="","",INDEX('All CCC'!BE$7:BE$814,MATCH(WatchList!$B66,'All CCC'!$B$7:$B$814,0)))</f>
        <v/>
      </c>
      <c r="BF66" s="847" t="str">
        <f>IF($B66="","",INDEX('All CCC'!BF$7:BF$814,MATCH(WatchList!$B66,'All CCC'!$B$7:$B$814,0)))</f>
        <v/>
      </c>
      <c r="BG66" s="847" t="str">
        <f>IF($B66="","",INDEX('All CCC'!BG$7:BG$814,MATCH(WatchList!$B66,'All CCC'!$B$7:$B$814,0)))</f>
        <v/>
      </c>
    </row>
    <row r="67" spans="1:59" x14ac:dyDescent="0.2">
      <c r="A67" s="548" t="str">
        <f>IF($B67="","",INDEX('All CCC'!A$7:A$814,MATCH(WatchList!$B67,'All CCC'!$B$7:$B$814,0)))</f>
        <v/>
      </c>
      <c r="B67" s="31"/>
      <c r="C67" s="847" t="str">
        <f>IF($B67="","",INDEX('All CCC'!C$7:C$814,MATCH(WatchList!$B67,'All CCC'!$B$7:$B$814,0)))</f>
        <v/>
      </c>
      <c r="D67" s="847" t="str">
        <f>IF($B67="","",INDEX('All CCC'!D$7:D$814,MATCH(WatchList!$B67,'All CCC'!$B$7:$B$814,0)))</f>
        <v/>
      </c>
      <c r="E67" s="847" t="str">
        <f>IF($B67="","",INDEX('All CCC'!E$7:E$814,MATCH(WatchList!$B67,'All CCC'!$B$7:$B$814,0)))</f>
        <v/>
      </c>
      <c r="F67" s="847" t="str">
        <f>IF($B67="","",INDEX('All CCC'!F$7:F$814,MATCH(WatchList!$B67,'All CCC'!$B$7:$B$814,0)))</f>
        <v/>
      </c>
      <c r="G67" s="847" t="str">
        <f>IF($B67="","",INDEX('All CCC'!G$7:G$814,MATCH(WatchList!$B67,'All CCC'!$B$7:$B$814,0)))</f>
        <v/>
      </c>
      <c r="H67" s="847" t="str">
        <f>IF($B67="","",INDEX('All CCC'!H$7:H$814,MATCH(WatchList!$B67,'All CCC'!$B$7:$B$814,0)))</f>
        <v/>
      </c>
      <c r="I67" s="847" t="str">
        <f>IF($B67="","",INDEX('All CCC'!I$7:I$814,MATCH(WatchList!$B67,'All CCC'!$B$7:$B$814,0)))</f>
        <v/>
      </c>
      <c r="J67" s="847" t="str">
        <f>IF($B67="","",INDEX('All CCC'!J$7:J$814,MATCH(WatchList!$B67,'All CCC'!$B$7:$B$814,0)))</f>
        <v/>
      </c>
      <c r="K67" s="847" t="str">
        <f>IF($B67="","",INDEX('All CCC'!K$7:K$814,MATCH(WatchList!$B67,'All CCC'!$B$7:$B$814,0)))</f>
        <v/>
      </c>
      <c r="L67" s="847" t="str">
        <f>IF($B67="","",INDEX('All CCC'!L$7:L$814,MATCH(WatchList!$B67,'All CCC'!$B$7:$B$814,0)))</f>
        <v/>
      </c>
      <c r="M67" s="847" t="str">
        <f>IF($B67="","",INDEX('All CCC'!M$7:M$814,MATCH(WatchList!$B67,'All CCC'!$B$7:$B$814,0)))</f>
        <v/>
      </c>
      <c r="N67" s="847" t="str">
        <f>IF($B67="","",INDEX('All CCC'!N$7:N$814,MATCH(WatchList!$B67,'All CCC'!$B$7:$B$814,0)))</f>
        <v/>
      </c>
      <c r="O67" s="847" t="str">
        <f>IF($B67="","",INDEX('All CCC'!O$7:O$814,MATCH(WatchList!$B67,'All CCC'!$B$7:$B$814,0)))</f>
        <v/>
      </c>
      <c r="P67" s="848" t="str">
        <f>IF($B67="","",INDEX('All CCC'!P$7:P$814,MATCH(WatchList!$B67,'All CCC'!$B$7:$B$814,0)))</f>
        <v/>
      </c>
      <c r="Q67" s="848" t="str">
        <f>IF($B67="","",INDEX('All CCC'!Q$7:Q$814,MATCH(WatchList!$B67,'All CCC'!$B$7:$B$814,0)))</f>
        <v/>
      </c>
      <c r="R67" s="847" t="str">
        <f>IF($B67="","",INDEX('All CCC'!R$7:R$814,MATCH(WatchList!$B67,'All CCC'!$B$7:$B$814,0)))</f>
        <v/>
      </c>
      <c r="S67" s="847" t="str">
        <f>IF($B67="","",INDEX('All CCC'!S$7:S$814,MATCH(WatchList!$B67,'All CCC'!$B$7:$B$814,0)))</f>
        <v/>
      </c>
      <c r="T67" s="847" t="str">
        <f>IF($B67="","",INDEX('All CCC'!T$7:T$814,MATCH(WatchList!$B67,'All CCC'!$B$7:$B$814,0)))</f>
        <v/>
      </c>
      <c r="U67" s="847" t="str">
        <f>IF($B67="","",INDEX('All CCC'!U$7:U$814,MATCH(WatchList!$B67,'All CCC'!$B$7:$B$814,0)))</f>
        <v/>
      </c>
      <c r="V67" s="847" t="str">
        <f>IF($B67="","",INDEX('All CCC'!V$7:V$814,MATCH(WatchList!$B67,'All CCC'!$B$7:$B$814,0)))</f>
        <v/>
      </c>
      <c r="W67" s="847" t="str">
        <f>IF($B67="","",INDEX('All CCC'!W$7:W$814,MATCH(WatchList!$B67,'All CCC'!$B$7:$B$814,0)))</f>
        <v/>
      </c>
      <c r="X67" s="847" t="str">
        <f>IF($B67="","",INDEX('All CCC'!X$7:X$814,MATCH(WatchList!$B67,'All CCC'!$B$7:$B$814,0)))</f>
        <v/>
      </c>
      <c r="Y67" s="847" t="str">
        <f>IF($B67="","",INDEX('All CCC'!Y$7:Y$814,MATCH(WatchList!$B67,'All CCC'!$B$7:$B$814,0)))</f>
        <v/>
      </c>
      <c r="Z67" s="847" t="str">
        <f>IF($B67="","",INDEX('All CCC'!Z$7:Z$814,MATCH(WatchList!$B67,'All CCC'!$B$7:$B$814,0)))</f>
        <v/>
      </c>
      <c r="AA67" s="847" t="str">
        <f>IF($B67="","",INDEX('All CCC'!AA$7:AA$814,MATCH(WatchList!$B67,'All CCC'!$B$7:$B$814,0)))</f>
        <v/>
      </c>
      <c r="AB67" s="847" t="str">
        <f>IF($B67="","",INDEX('All CCC'!AB$7:AB$814,MATCH(WatchList!$B67,'All CCC'!$B$7:$B$814,0)))</f>
        <v/>
      </c>
      <c r="AC67" s="847" t="str">
        <f>IF($B67="","",INDEX('All CCC'!AC$7:AC$814,MATCH(WatchList!$B67,'All CCC'!$B$7:$B$814,0)))</f>
        <v/>
      </c>
      <c r="AD67" s="847" t="str">
        <f>IF($B67="","",INDEX('All CCC'!AD$7:AD$814,MATCH(WatchList!$B67,'All CCC'!$B$7:$B$814,0)))</f>
        <v/>
      </c>
      <c r="AE67" s="847" t="str">
        <f>IF($B67="","",INDEX('All CCC'!AE$7:AE$814,MATCH(WatchList!$B67,'All CCC'!$B$7:$B$814,0)))</f>
        <v/>
      </c>
      <c r="AF67" s="847" t="str">
        <f>IF($B67="","",INDEX('All CCC'!AF$7:AF$814,MATCH(WatchList!$B67,'All CCC'!$B$7:$B$814,0)))</f>
        <v/>
      </c>
      <c r="AG67" s="847" t="str">
        <f>IF($B67="","",INDEX('All CCC'!AG$7:AG$814,MATCH(WatchList!$B67,'All CCC'!$B$7:$B$814,0)))</f>
        <v/>
      </c>
      <c r="AH67" s="847" t="str">
        <f>IF($B67="","",INDEX('All CCC'!AH$7:AH$814,MATCH(WatchList!$B67,'All CCC'!$B$7:$B$814,0)))</f>
        <v/>
      </c>
      <c r="AI67" s="847" t="str">
        <f>IF($B67="","",INDEX('All CCC'!AI$7:AI$814,MATCH(WatchList!$B67,'All CCC'!$B$7:$B$814,0)))</f>
        <v/>
      </c>
      <c r="AJ67" s="847" t="str">
        <f>IF($B67="","",INDEX('All CCC'!AJ$7:AJ$814,MATCH(WatchList!$B67,'All CCC'!$B$7:$B$814,0)))</f>
        <v/>
      </c>
      <c r="AK67" s="847" t="str">
        <f>IF($B67="","",INDEX('All CCC'!AK$7:AK$814,MATCH(WatchList!$B67,'All CCC'!$B$7:$B$814,0)))</f>
        <v/>
      </c>
      <c r="AL67" s="847" t="str">
        <f>IF($B67="","",INDEX('All CCC'!AL$7:AL$814,MATCH(WatchList!$B67,'All CCC'!$B$7:$B$814,0)))</f>
        <v/>
      </c>
      <c r="AM67" s="847" t="str">
        <f>IF($B67="","",INDEX('All CCC'!AM$7:AM$814,MATCH(WatchList!$B67,'All CCC'!$B$7:$B$814,0)))</f>
        <v/>
      </c>
      <c r="AN67" s="847" t="str">
        <f>IF($B67="","",INDEX('All CCC'!AN$7:AN$814,MATCH(WatchList!$B67,'All CCC'!$B$7:$B$814,0)))</f>
        <v/>
      </c>
      <c r="AO67" s="847" t="str">
        <f>IF($B67="","",INDEX('All CCC'!AO$7:AO$814,MATCH(WatchList!$B67,'All CCC'!$B$7:$B$814,0)))</f>
        <v/>
      </c>
      <c r="AP67" s="847" t="str">
        <f>IF($B67="","",INDEX('All CCC'!AP$7:AP$814,MATCH(WatchList!$B67,'All CCC'!$B$7:$B$814,0)))</f>
        <v/>
      </c>
      <c r="AQ67" s="847" t="str">
        <f>IF($B67="","",INDEX('All CCC'!AQ$7:AQ$814,MATCH(WatchList!$B67,'All CCC'!$B$7:$B$814,0)))</f>
        <v/>
      </c>
      <c r="AR67" s="847" t="str">
        <f>IF($B67="","",INDEX('All CCC'!AR$7:AR$814,MATCH(WatchList!$B67,'All CCC'!$B$7:$B$814,0)))</f>
        <v/>
      </c>
      <c r="AS67" s="847" t="str">
        <f>IF($B67="","",INDEX('All CCC'!AS$7:AS$814,MATCH(WatchList!$B67,'All CCC'!$B$7:$B$814,0)))</f>
        <v/>
      </c>
      <c r="AT67" s="847" t="str">
        <f>IF($B67="","",INDEX('All CCC'!AT$7:AT$814,MATCH(WatchList!$B67,'All CCC'!$B$7:$B$814,0)))</f>
        <v/>
      </c>
      <c r="AU67" s="847" t="str">
        <f>IF($B67="","",INDEX('All CCC'!AU$7:AU$814,MATCH(WatchList!$B67,'All CCC'!$B$7:$B$814,0)))</f>
        <v/>
      </c>
      <c r="AV67" s="847" t="str">
        <f>IF($B67="","",INDEX('All CCC'!AV$7:AV$814,MATCH(WatchList!$B67,'All CCC'!$B$7:$B$814,0)))</f>
        <v/>
      </c>
      <c r="AW67" s="847" t="str">
        <f>IF($B67="","",INDEX('All CCC'!AW$7:AW$814,MATCH(WatchList!$B67,'All CCC'!$B$7:$B$814,0)))</f>
        <v/>
      </c>
      <c r="AX67" s="847" t="str">
        <f>IF($B67="","",INDEX('All CCC'!AX$7:AX$814,MATCH(WatchList!$B67,'All CCC'!$B$7:$B$814,0)))</f>
        <v/>
      </c>
      <c r="AY67" s="847" t="str">
        <f>IF($B67="","",INDEX('All CCC'!AY$7:AY$814,MATCH(WatchList!$B67,'All CCC'!$B$7:$B$814,0)))</f>
        <v/>
      </c>
      <c r="AZ67" s="847" t="str">
        <f>IF($B67="","",INDEX('All CCC'!AZ$7:AZ$814,MATCH(WatchList!$B67,'All CCC'!$B$7:$B$814,0)))</f>
        <v/>
      </c>
      <c r="BA67" s="847" t="str">
        <f>IF($B67="","",INDEX('All CCC'!BA$7:BA$814,MATCH(WatchList!$B67,'All CCC'!$B$7:$B$814,0)))</f>
        <v/>
      </c>
      <c r="BB67" s="847" t="str">
        <f>IF($B67="","",INDEX('All CCC'!BB$7:BB$814,MATCH(WatchList!$B67,'All CCC'!$B$7:$B$814,0)))</f>
        <v/>
      </c>
      <c r="BC67" s="847" t="str">
        <f>IF($B67="","",INDEX('All CCC'!BC$7:BC$814,MATCH(WatchList!$B67,'All CCC'!$B$7:$B$814,0)))</f>
        <v/>
      </c>
      <c r="BD67" s="847" t="str">
        <f>IF($B67="","",INDEX('All CCC'!BD$7:BD$814,MATCH(WatchList!$B67,'All CCC'!$B$7:$B$814,0)))</f>
        <v/>
      </c>
      <c r="BE67" s="847" t="str">
        <f>IF($B67="","",INDEX('All CCC'!BE$7:BE$814,MATCH(WatchList!$B67,'All CCC'!$B$7:$B$814,0)))</f>
        <v/>
      </c>
      <c r="BF67" s="847" t="str">
        <f>IF($B67="","",INDEX('All CCC'!BF$7:BF$814,MATCH(WatchList!$B67,'All CCC'!$B$7:$B$814,0)))</f>
        <v/>
      </c>
      <c r="BG67" s="847" t="str">
        <f>IF($B67="","",INDEX('All CCC'!BG$7:BG$814,MATCH(WatchList!$B67,'All CCC'!$B$7:$B$814,0)))</f>
        <v/>
      </c>
    </row>
    <row r="68" spans="1:59" x14ac:dyDescent="0.2">
      <c r="A68" s="548" t="str">
        <f>IF($B68="","",INDEX('All CCC'!A$7:A$814,MATCH(WatchList!$B68,'All CCC'!$B$7:$B$814,0)))</f>
        <v/>
      </c>
      <c r="B68" s="31"/>
      <c r="C68" s="847" t="str">
        <f>IF($B68="","",INDEX('All CCC'!C$7:C$814,MATCH(WatchList!$B68,'All CCC'!$B$7:$B$814,0)))</f>
        <v/>
      </c>
      <c r="D68" s="847" t="str">
        <f>IF($B68="","",INDEX('All CCC'!D$7:D$814,MATCH(WatchList!$B68,'All CCC'!$B$7:$B$814,0)))</f>
        <v/>
      </c>
      <c r="E68" s="847" t="str">
        <f>IF($B68="","",INDEX('All CCC'!E$7:E$814,MATCH(WatchList!$B68,'All CCC'!$B$7:$B$814,0)))</f>
        <v/>
      </c>
      <c r="F68" s="847" t="str">
        <f>IF($B68="","",INDEX('All CCC'!F$7:F$814,MATCH(WatchList!$B68,'All CCC'!$B$7:$B$814,0)))</f>
        <v/>
      </c>
      <c r="G68" s="847" t="str">
        <f>IF($B68="","",INDEX('All CCC'!G$7:G$814,MATCH(WatchList!$B68,'All CCC'!$B$7:$B$814,0)))</f>
        <v/>
      </c>
      <c r="H68" s="847" t="str">
        <f>IF($B68="","",INDEX('All CCC'!H$7:H$814,MATCH(WatchList!$B68,'All CCC'!$B$7:$B$814,0)))</f>
        <v/>
      </c>
      <c r="I68" s="847" t="str">
        <f>IF($B68="","",INDEX('All CCC'!I$7:I$814,MATCH(WatchList!$B68,'All CCC'!$B$7:$B$814,0)))</f>
        <v/>
      </c>
      <c r="J68" s="847" t="str">
        <f>IF($B68="","",INDEX('All CCC'!J$7:J$814,MATCH(WatchList!$B68,'All CCC'!$B$7:$B$814,0)))</f>
        <v/>
      </c>
      <c r="K68" s="847" t="str">
        <f>IF($B68="","",INDEX('All CCC'!K$7:K$814,MATCH(WatchList!$B68,'All CCC'!$B$7:$B$814,0)))</f>
        <v/>
      </c>
      <c r="L68" s="847" t="str">
        <f>IF($B68="","",INDEX('All CCC'!L$7:L$814,MATCH(WatchList!$B68,'All CCC'!$B$7:$B$814,0)))</f>
        <v/>
      </c>
      <c r="M68" s="847" t="str">
        <f>IF($B68="","",INDEX('All CCC'!M$7:M$814,MATCH(WatchList!$B68,'All CCC'!$B$7:$B$814,0)))</f>
        <v/>
      </c>
      <c r="N68" s="847" t="str">
        <f>IF($B68="","",INDEX('All CCC'!N$7:N$814,MATCH(WatchList!$B68,'All CCC'!$B$7:$B$814,0)))</f>
        <v/>
      </c>
      <c r="O68" s="847" t="str">
        <f>IF($B68="","",INDEX('All CCC'!O$7:O$814,MATCH(WatchList!$B68,'All CCC'!$B$7:$B$814,0)))</f>
        <v/>
      </c>
      <c r="P68" s="848" t="str">
        <f>IF($B68="","",INDEX('All CCC'!P$7:P$814,MATCH(WatchList!$B68,'All CCC'!$B$7:$B$814,0)))</f>
        <v/>
      </c>
      <c r="Q68" s="848" t="str">
        <f>IF($B68="","",INDEX('All CCC'!Q$7:Q$814,MATCH(WatchList!$B68,'All CCC'!$B$7:$B$814,0)))</f>
        <v/>
      </c>
      <c r="R68" s="847" t="str">
        <f>IF($B68="","",INDEX('All CCC'!R$7:R$814,MATCH(WatchList!$B68,'All CCC'!$B$7:$B$814,0)))</f>
        <v/>
      </c>
      <c r="S68" s="847" t="str">
        <f>IF($B68="","",INDEX('All CCC'!S$7:S$814,MATCH(WatchList!$B68,'All CCC'!$B$7:$B$814,0)))</f>
        <v/>
      </c>
      <c r="T68" s="847" t="str">
        <f>IF($B68="","",INDEX('All CCC'!T$7:T$814,MATCH(WatchList!$B68,'All CCC'!$B$7:$B$814,0)))</f>
        <v/>
      </c>
      <c r="U68" s="847" t="str">
        <f>IF($B68="","",INDEX('All CCC'!U$7:U$814,MATCH(WatchList!$B68,'All CCC'!$B$7:$B$814,0)))</f>
        <v/>
      </c>
      <c r="V68" s="847" t="str">
        <f>IF($B68="","",INDEX('All CCC'!V$7:V$814,MATCH(WatchList!$B68,'All CCC'!$B$7:$B$814,0)))</f>
        <v/>
      </c>
      <c r="W68" s="847" t="str">
        <f>IF($B68="","",INDEX('All CCC'!W$7:W$814,MATCH(WatchList!$B68,'All CCC'!$B$7:$B$814,0)))</f>
        <v/>
      </c>
      <c r="X68" s="847" t="str">
        <f>IF($B68="","",INDEX('All CCC'!X$7:X$814,MATCH(WatchList!$B68,'All CCC'!$B$7:$B$814,0)))</f>
        <v/>
      </c>
      <c r="Y68" s="847" t="str">
        <f>IF($B68="","",INDEX('All CCC'!Y$7:Y$814,MATCH(WatchList!$B68,'All CCC'!$B$7:$B$814,0)))</f>
        <v/>
      </c>
      <c r="Z68" s="847" t="str">
        <f>IF($B68="","",INDEX('All CCC'!Z$7:Z$814,MATCH(WatchList!$B68,'All CCC'!$B$7:$B$814,0)))</f>
        <v/>
      </c>
      <c r="AA68" s="847" t="str">
        <f>IF($B68="","",INDEX('All CCC'!AA$7:AA$814,MATCH(WatchList!$B68,'All CCC'!$B$7:$B$814,0)))</f>
        <v/>
      </c>
      <c r="AB68" s="847" t="str">
        <f>IF($B68="","",INDEX('All CCC'!AB$7:AB$814,MATCH(WatchList!$B68,'All CCC'!$B$7:$B$814,0)))</f>
        <v/>
      </c>
      <c r="AC68" s="847" t="str">
        <f>IF($B68="","",INDEX('All CCC'!AC$7:AC$814,MATCH(WatchList!$B68,'All CCC'!$B$7:$B$814,0)))</f>
        <v/>
      </c>
      <c r="AD68" s="847" t="str">
        <f>IF($B68="","",INDEX('All CCC'!AD$7:AD$814,MATCH(WatchList!$B68,'All CCC'!$B$7:$B$814,0)))</f>
        <v/>
      </c>
      <c r="AE68" s="847" t="str">
        <f>IF($B68="","",INDEX('All CCC'!AE$7:AE$814,MATCH(WatchList!$B68,'All CCC'!$B$7:$B$814,0)))</f>
        <v/>
      </c>
      <c r="AF68" s="847" t="str">
        <f>IF($B68="","",INDEX('All CCC'!AF$7:AF$814,MATCH(WatchList!$B68,'All CCC'!$B$7:$B$814,0)))</f>
        <v/>
      </c>
      <c r="AG68" s="847" t="str">
        <f>IF($B68="","",INDEX('All CCC'!AG$7:AG$814,MATCH(WatchList!$B68,'All CCC'!$B$7:$B$814,0)))</f>
        <v/>
      </c>
      <c r="AH68" s="847" t="str">
        <f>IF($B68="","",INDEX('All CCC'!AH$7:AH$814,MATCH(WatchList!$B68,'All CCC'!$B$7:$B$814,0)))</f>
        <v/>
      </c>
      <c r="AI68" s="847" t="str">
        <f>IF($B68="","",INDEX('All CCC'!AI$7:AI$814,MATCH(WatchList!$B68,'All CCC'!$B$7:$B$814,0)))</f>
        <v/>
      </c>
      <c r="AJ68" s="847" t="str">
        <f>IF($B68="","",INDEX('All CCC'!AJ$7:AJ$814,MATCH(WatchList!$B68,'All CCC'!$B$7:$B$814,0)))</f>
        <v/>
      </c>
      <c r="AK68" s="847" t="str">
        <f>IF($B68="","",INDEX('All CCC'!AK$7:AK$814,MATCH(WatchList!$B68,'All CCC'!$B$7:$B$814,0)))</f>
        <v/>
      </c>
      <c r="AL68" s="847" t="str">
        <f>IF($B68="","",INDEX('All CCC'!AL$7:AL$814,MATCH(WatchList!$B68,'All CCC'!$B$7:$B$814,0)))</f>
        <v/>
      </c>
      <c r="AM68" s="847" t="str">
        <f>IF($B68="","",INDEX('All CCC'!AM$7:AM$814,MATCH(WatchList!$B68,'All CCC'!$B$7:$B$814,0)))</f>
        <v/>
      </c>
      <c r="AN68" s="847" t="str">
        <f>IF($B68="","",INDEX('All CCC'!AN$7:AN$814,MATCH(WatchList!$B68,'All CCC'!$B$7:$B$814,0)))</f>
        <v/>
      </c>
      <c r="AO68" s="847" t="str">
        <f>IF($B68="","",INDEX('All CCC'!AO$7:AO$814,MATCH(WatchList!$B68,'All CCC'!$B$7:$B$814,0)))</f>
        <v/>
      </c>
      <c r="AP68" s="847" t="str">
        <f>IF($B68="","",INDEX('All CCC'!AP$7:AP$814,MATCH(WatchList!$B68,'All CCC'!$B$7:$B$814,0)))</f>
        <v/>
      </c>
      <c r="AQ68" s="847" t="str">
        <f>IF($B68="","",INDEX('All CCC'!AQ$7:AQ$814,MATCH(WatchList!$B68,'All CCC'!$B$7:$B$814,0)))</f>
        <v/>
      </c>
      <c r="AR68" s="847" t="str">
        <f>IF($B68="","",INDEX('All CCC'!AR$7:AR$814,MATCH(WatchList!$B68,'All CCC'!$B$7:$B$814,0)))</f>
        <v/>
      </c>
      <c r="AS68" s="847" t="str">
        <f>IF($B68="","",INDEX('All CCC'!AS$7:AS$814,MATCH(WatchList!$B68,'All CCC'!$B$7:$B$814,0)))</f>
        <v/>
      </c>
      <c r="AT68" s="847" t="str">
        <f>IF($B68="","",INDEX('All CCC'!AT$7:AT$814,MATCH(WatchList!$B68,'All CCC'!$B$7:$B$814,0)))</f>
        <v/>
      </c>
      <c r="AU68" s="847" t="str">
        <f>IF($B68="","",INDEX('All CCC'!AU$7:AU$814,MATCH(WatchList!$B68,'All CCC'!$B$7:$B$814,0)))</f>
        <v/>
      </c>
      <c r="AV68" s="847" t="str">
        <f>IF($B68="","",INDEX('All CCC'!AV$7:AV$814,MATCH(WatchList!$B68,'All CCC'!$B$7:$B$814,0)))</f>
        <v/>
      </c>
      <c r="AW68" s="847" t="str">
        <f>IF($B68="","",INDEX('All CCC'!AW$7:AW$814,MATCH(WatchList!$B68,'All CCC'!$B$7:$B$814,0)))</f>
        <v/>
      </c>
      <c r="AX68" s="847" t="str">
        <f>IF($B68="","",INDEX('All CCC'!AX$7:AX$814,MATCH(WatchList!$B68,'All CCC'!$B$7:$B$814,0)))</f>
        <v/>
      </c>
      <c r="AY68" s="847" t="str">
        <f>IF($B68="","",INDEX('All CCC'!AY$7:AY$814,MATCH(WatchList!$B68,'All CCC'!$B$7:$B$814,0)))</f>
        <v/>
      </c>
      <c r="AZ68" s="847" t="str">
        <f>IF($B68="","",INDEX('All CCC'!AZ$7:AZ$814,MATCH(WatchList!$B68,'All CCC'!$B$7:$B$814,0)))</f>
        <v/>
      </c>
      <c r="BA68" s="847" t="str">
        <f>IF($B68="","",INDEX('All CCC'!BA$7:BA$814,MATCH(WatchList!$B68,'All CCC'!$B$7:$B$814,0)))</f>
        <v/>
      </c>
      <c r="BB68" s="847" t="str">
        <f>IF($B68="","",INDEX('All CCC'!BB$7:BB$814,MATCH(WatchList!$B68,'All CCC'!$B$7:$B$814,0)))</f>
        <v/>
      </c>
      <c r="BC68" s="847" t="str">
        <f>IF($B68="","",INDEX('All CCC'!BC$7:BC$814,MATCH(WatchList!$B68,'All CCC'!$B$7:$B$814,0)))</f>
        <v/>
      </c>
      <c r="BD68" s="847" t="str">
        <f>IF($B68="","",INDEX('All CCC'!BD$7:BD$814,MATCH(WatchList!$B68,'All CCC'!$B$7:$B$814,0)))</f>
        <v/>
      </c>
      <c r="BE68" s="847" t="str">
        <f>IF($B68="","",INDEX('All CCC'!BE$7:BE$814,MATCH(WatchList!$B68,'All CCC'!$B$7:$B$814,0)))</f>
        <v/>
      </c>
      <c r="BF68" s="847" t="str">
        <f>IF($B68="","",INDEX('All CCC'!BF$7:BF$814,MATCH(WatchList!$B68,'All CCC'!$B$7:$B$814,0)))</f>
        <v/>
      </c>
      <c r="BG68" s="847" t="str">
        <f>IF($B68="","",INDEX('All CCC'!BG$7:BG$814,MATCH(WatchList!$B68,'All CCC'!$B$7:$B$814,0)))</f>
        <v/>
      </c>
    </row>
    <row r="69" spans="1:59" x14ac:dyDescent="0.2">
      <c r="A69" s="548" t="str">
        <f>IF($B69="","",INDEX('All CCC'!A$7:A$814,MATCH(WatchList!$B69,'All CCC'!$B$7:$B$814,0)))</f>
        <v/>
      </c>
      <c r="B69" s="31"/>
      <c r="C69" s="847" t="str">
        <f>IF($B69="","",INDEX('All CCC'!C$7:C$814,MATCH(WatchList!$B69,'All CCC'!$B$7:$B$814,0)))</f>
        <v/>
      </c>
      <c r="D69" s="847" t="str">
        <f>IF($B69="","",INDEX('All CCC'!D$7:D$814,MATCH(WatchList!$B69,'All CCC'!$B$7:$B$814,0)))</f>
        <v/>
      </c>
      <c r="E69" s="847" t="str">
        <f>IF($B69="","",INDEX('All CCC'!E$7:E$814,MATCH(WatchList!$B69,'All CCC'!$B$7:$B$814,0)))</f>
        <v/>
      </c>
      <c r="F69" s="847" t="str">
        <f>IF($B69="","",INDEX('All CCC'!F$7:F$814,MATCH(WatchList!$B69,'All CCC'!$B$7:$B$814,0)))</f>
        <v/>
      </c>
      <c r="G69" s="847" t="str">
        <f>IF($B69="","",INDEX('All CCC'!G$7:G$814,MATCH(WatchList!$B69,'All CCC'!$B$7:$B$814,0)))</f>
        <v/>
      </c>
      <c r="H69" s="847" t="str">
        <f>IF($B69="","",INDEX('All CCC'!H$7:H$814,MATCH(WatchList!$B69,'All CCC'!$B$7:$B$814,0)))</f>
        <v/>
      </c>
      <c r="I69" s="847" t="str">
        <f>IF($B69="","",INDEX('All CCC'!I$7:I$814,MATCH(WatchList!$B69,'All CCC'!$B$7:$B$814,0)))</f>
        <v/>
      </c>
      <c r="J69" s="847" t="str">
        <f>IF($B69="","",INDEX('All CCC'!J$7:J$814,MATCH(WatchList!$B69,'All CCC'!$B$7:$B$814,0)))</f>
        <v/>
      </c>
      <c r="K69" s="847" t="str">
        <f>IF($B69="","",INDEX('All CCC'!K$7:K$814,MATCH(WatchList!$B69,'All CCC'!$B$7:$B$814,0)))</f>
        <v/>
      </c>
      <c r="L69" s="847" t="str">
        <f>IF($B69="","",INDEX('All CCC'!L$7:L$814,MATCH(WatchList!$B69,'All CCC'!$B$7:$B$814,0)))</f>
        <v/>
      </c>
      <c r="M69" s="847" t="str">
        <f>IF($B69="","",INDEX('All CCC'!M$7:M$814,MATCH(WatchList!$B69,'All CCC'!$B$7:$B$814,0)))</f>
        <v/>
      </c>
      <c r="N69" s="847" t="str">
        <f>IF($B69="","",INDEX('All CCC'!N$7:N$814,MATCH(WatchList!$B69,'All CCC'!$B$7:$B$814,0)))</f>
        <v/>
      </c>
      <c r="O69" s="847" t="str">
        <f>IF($B69="","",INDEX('All CCC'!O$7:O$814,MATCH(WatchList!$B69,'All CCC'!$B$7:$B$814,0)))</f>
        <v/>
      </c>
      <c r="P69" s="848" t="str">
        <f>IF($B69="","",INDEX('All CCC'!P$7:P$814,MATCH(WatchList!$B69,'All CCC'!$B$7:$B$814,0)))</f>
        <v/>
      </c>
      <c r="Q69" s="848" t="str">
        <f>IF($B69="","",INDEX('All CCC'!Q$7:Q$814,MATCH(WatchList!$B69,'All CCC'!$B$7:$B$814,0)))</f>
        <v/>
      </c>
      <c r="R69" s="847" t="str">
        <f>IF($B69="","",INDEX('All CCC'!R$7:R$814,MATCH(WatchList!$B69,'All CCC'!$B$7:$B$814,0)))</f>
        <v/>
      </c>
      <c r="S69" s="847" t="str">
        <f>IF($B69="","",INDEX('All CCC'!S$7:S$814,MATCH(WatchList!$B69,'All CCC'!$B$7:$B$814,0)))</f>
        <v/>
      </c>
      <c r="T69" s="847" t="str">
        <f>IF($B69="","",INDEX('All CCC'!T$7:T$814,MATCH(WatchList!$B69,'All CCC'!$B$7:$B$814,0)))</f>
        <v/>
      </c>
      <c r="U69" s="847" t="str">
        <f>IF($B69="","",INDEX('All CCC'!U$7:U$814,MATCH(WatchList!$B69,'All CCC'!$B$7:$B$814,0)))</f>
        <v/>
      </c>
      <c r="V69" s="847" t="str">
        <f>IF($B69="","",INDEX('All CCC'!V$7:V$814,MATCH(WatchList!$B69,'All CCC'!$B$7:$B$814,0)))</f>
        <v/>
      </c>
      <c r="W69" s="847" t="str">
        <f>IF($B69="","",INDEX('All CCC'!W$7:W$814,MATCH(WatchList!$B69,'All CCC'!$B$7:$B$814,0)))</f>
        <v/>
      </c>
      <c r="X69" s="847" t="str">
        <f>IF($B69="","",INDEX('All CCC'!X$7:X$814,MATCH(WatchList!$B69,'All CCC'!$B$7:$B$814,0)))</f>
        <v/>
      </c>
      <c r="Y69" s="847" t="str">
        <f>IF($B69="","",INDEX('All CCC'!Y$7:Y$814,MATCH(WatchList!$B69,'All CCC'!$B$7:$B$814,0)))</f>
        <v/>
      </c>
      <c r="Z69" s="847" t="str">
        <f>IF($B69="","",INDEX('All CCC'!Z$7:Z$814,MATCH(WatchList!$B69,'All CCC'!$B$7:$B$814,0)))</f>
        <v/>
      </c>
      <c r="AA69" s="847" t="str">
        <f>IF($B69="","",INDEX('All CCC'!AA$7:AA$814,MATCH(WatchList!$B69,'All CCC'!$B$7:$B$814,0)))</f>
        <v/>
      </c>
      <c r="AB69" s="847" t="str">
        <f>IF($B69="","",INDEX('All CCC'!AB$7:AB$814,MATCH(WatchList!$B69,'All CCC'!$B$7:$B$814,0)))</f>
        <v/>
      </c>
      <c r="AC69" s="847" t="str">
        <f>IF($B69="","",INDEX('All CCC'!AC$7:AC$814,MATCH(WatchList!$B69,'All CCC'!$B$7:$B$814,0)))</f>
        <v/>
      </c>
      <c r="AD69" s="847" t="str">
        <f>IF($B69="","",INDEX('All CCC'!AD$7:AD$814,MATCH(WatchList!$B69,'All CCC'!$B$7:$B$814,0)))</f>
        <v/>
      </c>
      <c r="AE69" s="847" t="str">
        <f>IF($B69="","",INDEX('All CCC'!AE$7:AE$814,MATCH(WatchList!$B69,'All CCC'!$B$7:$B$814,0)))</f>
        <v/>
      </c>
      <c r="AF69" s="847" t="str">
        <f>IF($B69="","",INDEX('All CCC'!AF$7:AF$814,MATCH(WatchList!$B69,'All CCC'!$B$7:$B$814,0)))</f>
        <v/>
      </c>
      <c r="AG69" s="847" t="str">
        <f>IF($B69="","",INDEX('All CCC'!AG$7:AG$814,MATCH(WatchList!$B69,'All CCC'!$B$7:$B$814,0)))</f>
        <v/>
      </c>
      <c r="AH69" s="847" t="str">
        <f>IF($B69="","",INDEX('All CCC'!AH$7:AH$814,MATCH(WatchList!$B69,'All CCC'!$B$7:$B$814,0)))</f>
        <v/>
      </c>
      <c r="AI69" s="847" t="str">
        <f>IF($B69="","",INDEX('All CCC'!AI$7:AI$814,MATCH(WatchList!$B69,'All CCC'!$B$7:$B$814,0)))</f>
        <v/>
      </c>
      <c r="AJ69" s="847" t="str">
        <f>IF($B69="","",INDEX('All CCC'!AJ$7:AJ$814,MATCH(WatchList!$B69,'All CCC'!$B$7:$B$814,0)))</f>
        <v/>
      </c>
      <c r="AK69" s="847" t="str">
        <f>IF($B69="","",INDEX('All CCC'!AK$7:AK$814,MATCH(WatchList!$B69,'All CCC'!$B$7:$B$814,0)))</f>
        <v/>
      </c>
      <c r="AL69" s="847" t="str">
        <f>IF($B69="","",INDEX('All CCC'!AL$7:AL$814,MATCH(WatchList!$B69,'All CCC'!$B$7:$B$814,0)))</f>
        <v/>
      </c>
      <c r="AM69" s="847" t="str">
        <f>IF($B69="","",INDEX('All CCC'!AM$7:AM$814,MATCH(WatchList!$B69,'All CCC'!$B$7:$B$814,0)))</f>
        <v/>
      </c>
      <c r="AN69" s="847" t="str">
        <f>IF($B69="","",INDEX('All CCC'!AN$7:AN$814,MATCH(WatchList!$B69,'All CCC'!$B$7:$B$814,0)))</f>
        <v/>
      </c>
      <c r="AO69" s="847" t="str">
        <f>IF($B69="","",INDEX('All CCC'!AO$7:AO$814,MATCH(WatchList!$B69,'All CCC'!$B$7:$B$814,0)))</f>
        <v/>
      </c>
      <c r="AP69" s="847" t="str">
        <f>IF($B69="","",INDEX('All CCC'!AP$7:AP$814,MATCH(WatchList!$B69,'All CCC'!$B$7:$B$814,0)))</f>
        <v/>
      </c>
      <c r="AQ69" s="847" t="str">
        <f>IF($B69="","",INDEX('All CCC'!AQ$7:AQ$814,MATCH(WatchList!$B69,'All CCC'!$B$7:$B$814,0)))</f>
        <v/>
      </c>
      <c r="AR69" s="847" t="str">
        <f>IF($B69="","",INDEX('All CCC'!AR$7:AR$814,MATCH(WatchList!$B69,'All CCC'!$B$7:$B$814,0)))</f>
        <v/>
      </c>
      <c r="AS69" s="847" t="str">
        <f>IF($B69="","",INDEX('All CCC'!AS$7:AS$814,MATCH(WatchList!$B69,'All CCC'!$B$7:$B$814,0)))</f>
        <v/>
      </c>
      <c r="AT69" s="847" t="str">
        <f>IF($B69="","",INDEX('All CCC'!AT$7:AT$814,MATCH(WatchList!$B69,'All CCC'!$B$7:$B$814,0)))</f>
        <v/>
      </c>
      <c r="AU69" s="847" t="str">
        <f>IF($B69="","",INDEX('All CCC'!AU$7:AU$814,MATCH(WatchList!$B69,'All CCC'!$B$7:$B$814,0)))</f>
        <v/>
      </c>
      <c r="AV69" s="847" t="str">
        <f>IF($B69="","",INDEX('All CCC'!AV$7:AV$814,MATCH(WatchList!$B69,'All CCC'!$B$7:$B$814,0)))</f>
        <v/>
      </c>
      <c r="AW69" s="847" t="str">
        <f>IF($B69="","",INDEX('All CCC'!AW$7:AW$814,MATCH(WatchList!$B69,'All CCC'!$B$7:$B$814,0)))</f>
        <v/>
      </c>
      <c r="AX69" s="847" t="str">
        <f>IF($B69="","",INDEX('All CCC'!AX$7:AX$814,MATCH(WatchList!$B69,'All CCC'!$B$7:$B$814,0)))</f>
        <v/>
      </c>
      <c r="AY69" s="847" t="str">
        <f>IF($B69="","",INDEX('All CCC'!AY$7:AY$814,MATCH(WatchList!$B69,'All CCC'!$B$7:$B$814,0)))</f>
        <v/>
      </c>
      <c r="AZ69" s="847" t="str">
        <f>IF($B69="","",INDEX('All CCC'!AZ$7:AZ$814,MATCH(WatchList!$B69,'All CCC'!$B$7:$B$814,0)))</f>
        <v/>
      </c>
      <c r="BA69" s="847" t="str">
        <f>IF($B69="","",INDEX('All CCC'!BA$7:BA$814,MATCH(WatchList!$B69,'All CCC'!$B$7:$B$814,0)))</f>
        <v/>
      </c>
      <c r="BB69" s="847" t="str">
        <f>IF($B69="","",INDEX('All CCC'!BB$7:BB$814,MATCH(WatchList!$B69,'All CCC'!$B$7:$B$814,0)))</f>
        <v/>
      </c>
      <c r="BC69" s="847" t="str">
        <f>IF($B69="","",INDEX('All CCC'!BC$7:BC$814,MATCH(WatchList!$B69,'All CCC'!$B$7:$B$814,0)))</f>
        <v/>
      </c>
      <c r="BD69" s="847" t="str">
        <f>IF($B69="","",INDEX('All CCC'!BD$7:BD$814,MATCH(WatchList!$B69,'All CCC'!$B$7:$B$814,0)))</f>
        <v/>
      </c>
      <c r="BE69" s="847" t="str">
        <f>IF($B69="","",INDEX('All CCC'!BE$7:BE$814,MATCH(WatchList!$B69,'All CCC'!$B$7:$B$814,0)))</f>
        <v/>
      </c>
      <c r="BF69" s="847" t="str">
        <f>IF($B69="","",INDEX('All CCC'!BF$7:BF$814,MATCH(WatchList!$B69,'All CCC'!$B$7:$B$814,0)))</f>
        <v/>
      </c>
      <c r="BG69" s="847" t="str">
        <f>IF($B69="","",INDEX('All CCC'!BG$7:BG$814,MATCH(WatchList!$B69,'All CCC'!$B$7:$B$814,0)))</f>
        <v/>
      </c>
    </row>
    <row r="70" spans="1:59" x14ac:dyDescent="0.2">
      <c r="A70" s="548" t="str">
        <f>IF($B70="","",INDEX('All CCC'!A$7:A$814,MATCH(WatchList!$B70,'All CCC'!$B$7:$B$814,0)))</f>
        <v/>
      </c>
      <c r="B70" s="31"/>
      <c r="C70" s="847" t="str">
        <f>IF($B70="","",INDEX('All CCC'!C$7:C$814,MATCH(WatchList!$B70,'All CCC'!$B$7:$B$814,0)))</f>
        <v/>
      </c>
      <c r="D70" s="847" t="str">
        <f>IF($B70="","",INDEX('All CCC'!D$7:D$814,MATCH(WatchList!$B70,'All CCC'!$B$7:$B$814,0)))</f>
        <v/>
      </c>
      <c r="E70" s="847" t="str">
        <f>IF($B70="","",INDEX('All CCC'!E$7:E$814,MATCH(WatchList!$B70,'All CCC'!$B$7:$B$814,0)))</f>
        <v/>
      </c>
      <c r="F70" s="847" t="str">
        <f>IF($B70="","",INDEX('All CCC'!F$7:F$814,MATCH(WatchList!$B70,'All CCC'!$B$7:$B$814,0)))</f>
        <v/>
      </c>
      <c r="G70" s="847" t="str">
        <f>IF($B70="","",INDEX('All CCC'!G$7:G$814,MATCH(WatchList!$B70,'All CCC'!$B$7:$B$814,0)))</f>
        <v/>
      </c>
      <c r="H70" s="847" t="str">
        <f>IF($B70="","",INDEX('All CCC'!H$7:H$814,MATCH(WatchList!$B70,'All CCC'!$B$7:$B$814,0)))</f>
        <v/>
      </c>
      <c r="I70" s="847" t="str">
        <f>IF($B70="","",INDEX('All CCC'!I$7:I$814,MATCH(WatchList!$B70,'All CCC'!$B$7:$B$814,0)))</f>
        <v/>
      </c>
      <c r="J70" s="847" t="str">
        <f>IF($B70="","",INDEX('All CCC'!J$7:J$814,MATCH(WatchList!$B70,'All CCC'!$B$7:$B$814,0)))</f>
        <v/>
      </c>
      <c r="K70" s="847" t="str">
        <f>IF($B70="","",INDEX('All CCC'!K$7:K$814,MATCH(WatchList!$B70,'All CCC'!$B$7:$B$814,0)))</f>
        <v/>
      </c>
      <c r="L70" s="847" t="str">
        <f>IF($B70="","",INDEX('All CCC'!L$7:L$814,MATCH(WatchList!$B70,'All CCC'!$B$7:$B$814,0)))</f>
        <v/>
      </c>
      <c r="M70" s="847" t="str">
        <f>IF($B70="","",INDEX('All CCC'!M$7:M$814,MATCH(WatchList!$B70,'All CCC'!$B$7:$B$814,0)))</f>
        <v/>
      </c>
      <c r="N70" s="847" t="str">
        <f>IF($B70="","",INDEX('All CCC'!N$7:N$814,MATCH(WatchList!$B70,'All CCC'!$B$7:$B$814,0)))</f>
        <v/>
      </c>
      <c r="O70" s="847" t="str">
        <f>IF($B70="","",INDEX('All CCC'!O$7:O$814,MATCH(WatchList!$B70,'All CCC'!$B$7:$B$814,0)))</f>
        <v/>
      </c>
      <c r="P70" s="848" t="str">
        <f>IF($B70="","",INDEX('All CCC'!P$7:P$814,MATCH(WatchList!$B70,'All CCC'!$B$7:$B$814,0)))</f>
        <v/>
      </c>
      <c r="Q70" s="848" t="str">
        <f>IF($B70="","",INDEX('All CCC'!Q$7:Q$814,MATCH(WatchList!$B70,'All CCC'!$B$7:$B$814,0)))</f>
        <v/>
      </c>
      <c r="R70" s="847" t="str">
        <f>IF($B70="","",INDEX('All CCC'!R$7:R$814,MATCH(WatchList!$B70,'All CCC'!$B$7:$B$814,0)))</f>
        <v/>
      </c>
      <c r="S70" s="847" t="str">
        <f>IF($B70="","",INDEX('All CCC'!S$7:S$814,MATCH(WatchList!$B70,'All CCC'!$B$7:$B$814,0)))</f>
        <v/>
      </c>
      <c r="T70" s="847" t="str">
        <f>IF($B70="","",INDEX('All CCC'!T$7:T$814,MATCH(WatchList!$B70,'All CCC'!$B$7:$B$814,0)))</f>
        <v/>
      </c>
      <c r="U70" s="847" t="str">
        <f>IF($B70="","",INDEX('All CCC'!U$7:U$814,MATCH(WatchList!$B70,'All CCC'!$B$7:$B$814,0)))</f>
        <v/>
      </c>
      <c r="V70" s="847" t="str">
        <f>IF($B70="","",INDEX('All CCC'!V$7:V$814,MATCH(WatchList!$B70,'All CCC'!$B$7:$B$814,0)))</f>
        <v/>
      </c>
      <c r="W70" s="847" t="str">
        <f>IF($B70="","",INDEX('All CCC'!W$7:W$814,MATCH(WatchList!$B70,'All CCC'!$B$7:$B$814,0)))</f>
        <v/>
      </c>
      <c r="X70" s="847" t="str">
        <f>IF($B70="","",INDEX('All CCC'!X$7:X$814,MATCH(WatchList!$B70,'All CCC'!$B$7:$B$814,0)))</f>
        <v/>
      </c>
      <c r="Y70" s="847" t="str">
        <f>IF($B70="","",INDEX('All CCC'!Y$7:Y$814,MATCH(WatchList!$B70,'All CCC'!$B$7:$B$814,0)))</f>
        <v/>
      </c>
      <c r="Z70" s="847" t="str">
        <f>IF($B70="","",INDEX('All CCC'!Z$7:Z$814,MATCH(WatchList!$B70,'All CCC'!$B$7:$B$814,0)))</f>
        <v/>
      </c>
      <c r="AA70" s="847" t="str">
        <f>IF($B70="","",INDEX('All CCC'!AA$7:AA$814,MATCH(WatchList!$B70,'All CCC'!$B$7:$B$814,0)))</f>
        <v/>
      </c>
      <c r="AB70" s="847" t="str">
        <f>IF($B70="","",INDEX('All CCC'!AB$7:AB$814,MATCH(WatchList!$B70,'All CCC'!$B$7:$B$814,0)))</f>
        <v/>
      </c>
      <c r="AC70" s="847" t="str">
        <f>IF($B70="","",INDEX('All CCC'!AC$7:AC$814,MATCH(WatchList!$B70,'All CCC'!$B$7:$B$814,0)))</f>
        <v/>
      </c>
      <c r="AD70" s="847" t="str">
        <f>IF($B70="","",INDEX('All CCC'!AD$7:AD$814,MATCH(WatchList!$B70,'All CCC'!$B$7:$B$814,0)))</f>
        <v/>
      </c>
      <c r="AE70" s="847" t="str">
        <f>IF($B70="","",INDEX('All CCC'!AE$7:AE$814,MATCH(WatchList!$B70,'All CCC'!$B$7:$B$814,0)))</f>
        <v/>
      </c>
      <c r="AF70" s="847" t="str">
        <f>IF($B70="","",INDEX('All CCC'!AF$7:AF$814,MATCH(WatchList!$B70,'All CCC'!$B$7:$B$814,0)))</f>
        <v/>
      </c>
      <c r="AG70" s="847" t="str">
        <f>IF($B70="","",INDEX('All CCC'!AG$7:AG$814,MATCH(WatchList!$B70,'All CCC'!$B$7:$B$814,0)))</f>
        <v/>
      </c>
      <c r="AH70" s="847" t="str">
        <f>IF($B70="","",INDEX('All CCC'!AH$7:AH$814,MATCH(WatchList!$B70,'All CCC'!$B$7:$B$814,0)))</f>
        <v/>
      </c>
      <c r="AI70" s="847" t="str">
        <f>IF($B70="","",INDEX('All CCC'!AI$7:AI$814,MATCH(WatchList!$B70,'All CCC'!$B$7:$B$814,0)))</f>
        <v/>
      </c>
      <c r="AJ70" s="847" t="str">
        <f>IF($B70="","",INDEX('All CCC'!AJ$7:AJ$814,MATCH(WatchList!$B70,'All CCC'!$B$7:$B$814,0)))</f>
        <v/>
      </c>
      <c r="AK70" s="847" t="str">
        <f>IF($B70="","",INDEX('All CCC'!AK$7:AK$814,MATCH(WatchList!$B70,'All CCC'!$B$7:$B$814,0)))</f>
        <v/>
      </c>
      <c r="AL70" s="847" t="str">
        <f>IF($B70="","",INDEX('All CCC'!AL$7:AL$814,MATCH(WatchList!$B70,'All CCC'!$B$7:$B$814,0)))</f>
        <v/>
      </c>
      <c r="AM70" s="847" t="str">
        <f>IF($B70="","",INDEX('All CCC'!AM$7:AM$814,MATCH(WatchList!$B70,'All CCC'!$B$7:$B$814,0)))</f>
        <v/>
      </c>
      <c r="AN70" s="847" t="str">
        <f>IF($B70="","",INDEX('All CCC'!AN$7:AN$814,MATCH(WatchList!$B70,'All CCC'!$B$7:$B$814,0)))</f>
        <v/>
      </c>
      <c r="AO70" s="847" t="str">
        <f>IF($B70="","",INDEX('All CCC'!AO$7:AO$814,MATCH(WatchList!$B70,'All CCC'!$B$7:$B$814,0)))</f>
        <v/>
      </c>
      <c r="AP70" s="847" t="str">
        <f>IF($B70="","",INDEX('All CCC'!AP$7:AP$814,MATCH(WatchList!$B70,'All CCC'!$B$7:$B$814,0)))</f>
        <v/>
      </c>
      <c r="AQ70" s="847" t="str">
        <f>IF($B70="","",INDEX('All CCC'!AQ$7:AQ$814,MATCH(WatchList!$B70,'All CCC'!$B$7:$B$814,0)))</f>
        <v/>
      </c>
      <c r="AR70" s="847" t="str">
        <f>IF($B70="","",INDEX('All CCC'!AR$7:AR$814,MATCH(WatchList!$B70,'All CCC'!$B$7:$B$814,0)))</f>
        <v/>
      </c>
      <c r="AS70" s="847" t="str">
        <f>IF($B70="","",INDEX('All CCC'!AS$7:AS$814,MATCH(WatchList!$B70,'All CCC'!$B$7:$B$814,0)))</f>
        <v/>
      </c>
      <c r="AT70" s="847" t="str">
        <f>IF($B70="","",INDEX('All CCC'!AT$7:AT$814,MATCH(WatchList!$B70,'All CCC'!$B$7:$B$814,0)))</f>
        <v/>
      </c>
      <c r="AU70" s="847" t="str">
        <f>IF($B70="","",INDEX('All CCC'!AU$7:AU$814,MATCH(WatchList!$B70,'All CCC'!$B$7:$B$814,0)))</f>
        <v/>
      </c>
      <c r="AV70" s="847" t="str">
        <f>IF($B70="","",INDEX('All CCC'!AV$7:AV$814,MATCH(WatchList!$B70,'All CCC'!$B$7:$B$814,0)))</f>
        <v/>
      </c>
      <c r="AW70" s="847" t="str">
        <f>IF($B70="","",INDEX('All CCC'!AW$7:AW$814,MATCH(WatchList!$B70,'All CCC'!$B$7:$B$814,0)))</f>
        <v/>
      </c>
      <c r="AX70" s="847" t="str">
        <f>IF($B70="","",INDEX('All CCC'!AX$7:AX$814,MATCH(WatchList!$B70,'All CCC'!$B$7:$B$814,0)))</f>
        <v/>
      </c>
      <c r="AY70" s="847" t="str">
        <f>IF($B70="","",INDEX('All CCC'!AY$7:AY$814,MATCH(WatchList!$B70,'All CCC'!$B$7:$B$814,0)))</f>
        <v/>
      </c>
      <c r="AZ70" s="847" t="str">
        <f>IF($B70="","",INDEX('All CCC'!AZ$7:AZ$814,MATCH(WatchList!$B70,'All CCC'!$B$7:$B$814,0)))</f>
        <v/>
      </c>
      <c r="BA70" s="847" t="str">
        <f>IF($B70="","",INDEX('All CCC'!BA$7:BA$814,MATCH(WatchList!$B70,'All CCC'!$B$7:$B$814,0)))</f>
        <v/>
      </c>
      <c r="BB70" s="847" t="str">
        <f>IF($B70="","",INDEX('All CCC'!BB$7:BB$814,MATCH(WatchList!$B70,'All CCC'!$B$7:$B$814,0)))</f>
        <v/>
      </c>
      <c r="BC70" s="847" t="str">
        <f>IF($B70="","",INDEX('All CCC'!BC$7:BC$814,MATCH(WatchList!$B70,'All CCC'!$B$7:$B$814,0)))</f>
        <v/>
      </c>
      <c r="BD70" s="847" t="str">
        <f>IF($B70="","",INDEX('All CCC'!BD$7:BD$814,MATCH(WatchList!$B70,'All CCC'!$B$7:$B$814,0)))</f>
        <v/>
      </c>
      <c r="BE70" s="847" t="str">
        <f>IF($B70="","",INDEX('All CCC'!BE$7:BE$814,MATCH(WatchList!$B70,'All CCC'!$B$7:$B$814,0)))</f>
        <v/>
      </c>
      <c r="BF70" s="847" t="str">
        <f>IF($B70="","",INDEX('All CCC'!BF$7:BF$814,MATCH(WatchList!$B70,'All CCC'!$B$7:$B$814,0)))</f>
        <v/>
      </c>
      <c r="BG70" s="847" t="str">
        <f>IF($B70="","",INDEX('All CCC'!BG$7:BG$814,MATCH(WatchList!$B70,'All CCC'!$B$7:$B$814,0)))</f>
        <v/>
      </c>
    </row>
    <row r="71" spans="1:59" x14ac:dyDescent="0.2">
      <c r="A71" s="548" t="str">
        <f>IF($B71="","",INDEX('All CCC'!A$7:A$814,MATCH(WatchList!$B71,'All CCC'!$B$7:$B$814,0)))</f>
        <v/>
      </c>
      <c r="B71" s="31"/>
      <c r="C71" s="847" t="str">
        <f>IF($B71="","",INDEX('All CCC'!C$7:C$814,MATCH(WatchList!$B71,'All CCC'!$B$7:$B$814,0)))</f>
        <v/>
      </c>
      <c r="D71" s="847" t="str">
        <f>IF($B71="","",INDEX('All CCC'!D$7:D$814,MATCH(WatchList!$B71,'All CCC'!$B$7:$B$814,0)))</f>
        <v/>
      </c>
      <c r="E71" s="847" t="str">
        <f>IF($B71="","",INDEX('All CCC'!E$7:E$814,MATCH(WatchList!$B71,'All CCC'!$B$7:$B$814,0)))</f>
        <v/>
      </c>
      <c r="F71" s="847" t="str">
        <f>IF($B71="","",INDEX('All CCC'!F$7:F$814,MATCH(WatchList!$B71,'All CCC'!$B$7:$B$814,0)))</f>
        <v/>
      </c>
      <c r="G71" s="847" t="str">
        <f>IF($B71="","",INDEX('All CCC'!G$7:G$814,MATCH(WatchList!$B71,'All CCC'!$B$7:$B$814,0)))</f>
        <v/>
      </c>
      <c r="H71" s="847" t="str">
        <f>IF($B71="","",INDEX('All CCC'!H$7:H$814,MATCH(WatchList!$B71,'All CCC'!$B$7:$B$814,0)))</f>
        <v/>
      </c>
      <c r="I71" s="847" t="str">
        <f>IF($B71="","",INDEX('All CCC'!I$7:I$814,MATCH(WatchList!$B71,'All CCC'!$B$7:$B$814,0)))</f>
        <v/>
      </c>
      <c r="J71" s="847" t="str">
        <f>IF($B71="","",INDEX('All CCC'!J$7:J$814,MATCH(WatchList!$B71,'All CCC'!$B$7:$B$814,0)))</f>
        <v/>
      </c>
      <c r="K71" s="847" t="str">
        <f>IF($B71="","",INDEX('All CCC'!K$7:K$814,MATCH(WatchList!$B71,'All CCC'!$B$7:$B$814,0)))</f>
        <v/>
      </c>
      <c r="L71" s="847" t="str">
        <f>IF($B71="","",INDEX('All CCC'!L$7:L$814,MATCH(WatchList!$B71,'All CCC'!$B$7:$B$814,0)))</f>
        <v/>
      </c>
      <c r="M71" s="847" t="str">
        <f>IF($B71="","",INDEX('All CCC'!M$7:M$814,MATCH(WatchList!$B71,'All CCC'!$B$7:$B$814,0)))</f>
        <v/>
      </c>
      <c r="N71" s="847" t="str">
        <f>IF($B71="","",INDEX('All CCC'!N$7:N$814,MATCH(WatchList!$B71,'All CCC'!$B$7:$B$814,0)))</f>
        <v/>
      </c>
      <c r="O71" s="847" t="str">
        <f>IF($B71="","",INDEX('All CCC'!O$7:O$814,MATCH(WatchList!$B71,'All CCC'!$B$7:$B$814,0)))</f>
        <v/>
      </c>
      <c r="P71" s="848" t="str">
        <f>IF($B71="","",INDEX('All CCC'!P$7:P$814,MATCH(WatchList!$B71,'All CCC'!$B$7:$B$814,0)))</f>
        <v/>
      </c>
      <c r="Q71" s="848" t="str">
        <f>IF($B71="","",INDEX('All CCC'!Q$7:Q$814,MATCH(WatchList!$B71,'All CCC'!$B$7:$B$814,0)))</f>
        <v/>
      </c>
      <c r="R71" s="847" t="str">
        <f>IF($B71="","",INDEX('All CCC'!R$7:R$814,MATCH(WatchList!$B71,'All CCC'!$B$7:$B$814,0)))</f>
        <v/>
      </c>
      <c r="S71" s="847" t="str">
        <f>IF($B71="","",INDEX('All CCC'!S$7:S$814,MATCH(WatchList!$B71,'All CCC'!$B$7:$B$814,0)))</f>
        <v/>
      </c>
      <c r="T71" s="847" t="str">
        <f>IF($B71="","",INDEX('All CCC'!T$7:T$814,MATCH(WatchList!$B71,'All CCC'!$B$7:$B$814,0)))</f>
        <v/>
      </c>
      <c r="U71" s="847" t="str">
        <f>IF($B71="","",INDEX('All CCC'!U$7:U$814,MATCH(WatchList!$B71,'All CCC'!$B$7:$B$814,0)))</f>
        <v/>
      </c>
      <c r="V71" s="847" t="str">
        <f>IF($B71="","",INDEX('All CCC'!V$7:V$814,MATCH(WatchList!$B71,'All CCC'!$B$7:$B$814,0)))</f>
        <v/>
      </c>
      <c r="W71" s="847" t="str">
        <f>IF($B71="","",INDEX('All CCC'!W$7:W$814,MATCH(WatchList!$B71,'All CCC'!$B$7:$B$814,0)))</f>
        <v/>
      </c>
      <c r="X71" s="847" t="str">
        <f>IF($B71="","",INDEX('All CCC'!X$7:X$814,MATCH(WatchList!$B71,'All CCC'!$B$7:$B$814,0)))</f>
        <v/>
      </c>
      <c r="Y71" s="847" t="str">
        <f>IF($B71="","",INDEX('All CCC'!Y$7:Y$814,MATCH(WatchList!$B71,'All CCC'!$B$7:$B$814,0)))</f>
        <v/>
      </c>
      <c r="Z71" s="847" t="str">
        <f>IF($B71="","",INDEX('All CCC'!Z$7:Z$814,MATCH(WatchList!$B71,'All CCC'!$B$7:$B$814,0)))</f>
        <v/>
      </c>
      <c r="AA71" s="847" t="str">
        <f>IF($B71="","",INDEX('All CCC'!AA$7:AA$814,MATCH(WatchList!$B71,'All CCC'!$B$7:$B$814,0)))</f>
        <v/>
      </c>
      <c r="AB71" s="847" t="str">
        <f>IF($B71="","",INDEX('All CCC'!AB$7:AB$814,MATCH(WatchList!$B71,'All CCC'!$B$7:$B$814,0)))</f>
        <v/>
      </c>
      <c r="AC71" s="847" t="str">
        <f>IF($B71="","",INDEX('All CCC'!AC$7:AC$814,MATCH(WatchList!$B71,'All CCC'!$B$7:$B$814,0)))</f>
        <v/>
      </c>
      <c r="AD71" s="847" t="str">
        <f>IF($B71="","",INDEX('All CCC'!AD$7:AD$814,MATCH(WatchList!$B71,'All CCC'!$B$7:$B$814,0)))</f>
        <v/>
      </c>
      <c r="AE71" s="847" t="str">
        <f>IF($B71="","",INDEX('All CCC'!AE$7:AE$814,MATCH(WatchList!$B71,'All CCC'!$B$7:$B$814,0)))</f>
        <v/>
      </c>
      <c r="AF71" s="847" t="str">
        <f>IF($B71="","",INDEX('All CCC'!AF$7:AF$814,MATCH(WatchList!$B71,'All CCC'!$B$7:$B$814,0)))</f>
        <v/>
      </c>
      <c r="AG71" s="847" t="str">
        <f>IF($B71="","",INDEX('All CCC'!AG$7:AG$814,MATCH(WatchList!$B71,'All CCC'!$B$7:$B$814,0)))</f>
        <v/>
      </c>
      <c r="AH71" s="847" t="str">
        <f>IF($B71="","",INDEX('All CCC'!AH$7:AH$814,MATCH(WatchList!$B71,'All CCC'!$B$7:$B$814,0)))</f>
        <v/>
      </c>
      <c r="AI71" s="847" t="str">
        <f>IF($B71="","",INDEX('All CCC'!AI$7:AI$814,MATCH(WatchList!$B71,'All CCC'!$B$7:$B$814,0)))</f>
        <v/>
      </c>
      <c r="AJ71" s="847" t="str">
        <f>IF($B71="","",INDEX('All CCC'!AJ$7:AJ$814,MATCH(WatchList!$B71,'All CCC'!$B$7:$B$814,0)))</f>
        <v/>
      </c>
      <c r="AK71" s="847" t="str">
        <f>IF($B71="","",INDEX('All CCC'!AK$7:AK$814,MATCH(WatchList!$B71,'All CCC'!$B$7:$B$814,0)))</f>
        <v/>
      </c>
      <c r="AL71" s="847" t="str">
        <f>IF($B71="","",INDEX('All CCC'!AL$7:AL$814,MATCH(WatchList!$B71,'All CCC'!$B$7:$B$814,0)))</f>
        <v/>
      </c>
      <c r="AM71" s="847" t="str">
        <f>IF($B71="","",INDEX('All CCC'!AM$7:AM$814,MATCH(WatchList!$B71,'All CCC'!$B$7:$B$814,0)))</f>
        <v/>
      </c>
      <c r="AN71" s="847" t="str">
        <f>IF($B71="","",INDEX('All CCC'!AN$7:AN$814,MATCH(WatchList!$B71,'All CCC'!$B$7:$B$814,0)))</f>
        <v/>
      </c>
      <c r="AO71" s="847" t="str">
        <f>IF($B71="","",INDEX('All CCC'!AO$7:AO$814,MATCH(WatchList!$B71,'All CCC'!$B$7:$B$814,0)))</f>
        <v/>
      </c>
      <c r="AP71" s="847" t="str">
        <f>IF($B71="","",INDEX('All CCC'!AP$7:AP$814,MATCH(WatchList!$B71,'All CCC'!$B$7:$B$814,0)))</f>
        <v/>
      </c>
      <c r="AQ71" s="847" t="str">
        <f>IF($B71="","",INDEX('All CCC'!AQ$7:AQ$814,MATCH(WatchList!$B71,'All CCC'!$B$7:$B$814,0)))</f>
        <v/>
      </c>
      <c r="AR71" s="847" t="str">
        <f>IF($B71="","",INDEX('All CCC'!AR$7:AR$814,MATCH(WatchList!$B71,'All CCC'!$B$7:$B$814,0)))</f>
        <v/>
      </c>
      <c r="AS71" s="847" t="str">
        <f>IF($B71="","",INDEX('All CCC'!AS$7:AS$814,MATCH(WatchList!$B71,'All CCC'!$B$7:$B$814,0)))</f>
        <v/>
      </c>
      <c r="AT71" s="847" t="str">
        <f>IF($B71="","",INDEX('All CCC'!AT$7:AT$814,MATCH(WatchList!$B71,'All CCC'!$B$7:$B$814,0)))</f>
        <v/>
      </c>
      <c r="AU71" s="847" t="str">
        <f>IF($B71="","",INDEX('All CCC'!AU$7:AU$814,MATCH(WatchList!$B71,'All CCC'!$B$7:$B$814,0)))</f>
        <v/>
      </c>
      <c r="AV71" s="847" t="str">
        <f>IF($B71="","",INDEX('All CCC'!AV$7:AV$814,MATCH(WatchList!$B71,'All CCC'!$B$7:$B$814,0)))</f>
        <v/>
      </c>
      <c r="AW71" s="847" t="str">
        <f>IF($B71="","",INDEX('All CCC'!AW$7:AW$814,MATCH(WatchList!$B71,'All CCC'!$B$7:$B$814,0)))</f>
        <v/>
      </c>
      <c r="AX71" s="847" t="str">
        <f>IF($B71="","",INDEX('All CCC'!AX$7:AX$814,MATCH(WatchList!$B71,'All CCC'!$B$7:$B$814,0)))</f>
        <v/>
      </c>
      <c r="AY71" s="847" t="str">
        <f>IF($B71="","",INDEX('All CCC'!AY$7:AY$814,MATCH(WatchList!$B71,'All CCC'!$B$7:$B$814,0)))</f>
        <v/>
      </c>
      <c r="AZ71" s="847" t="str">
        <f>IF($B71="","",INDEX('All CCC'!AZ$7:AZ$814,MATCH(WatchList!$B71,'All CCC'!$B$7:$B$814,0)))</f>
        <v/>
      </c>
      <c r="BA71" s="847" t="str">
        <f>IF($B71="","",INDEX('All CCC'!BA$7:BA$814,MATCH(WatchList!$B71,'All CCC'!$B$7:$B$814,0)))</f>
        <v/>
      </c>
      <c r="BB71" s="847" t="str">
        <f>IF($B71="","",INDEX('All CCC'!BB$7:BB$814,MATCH(WatchList!$B71,'All CCC'!$B$7:$B$814,0)))</f>
        <v/>
      </c>
      <c r="BC71" s="847" t="str">
        <f>IF($B71="","",INDEX('All CCC'!BC$7:BC$814,MATCH(WatchList!$B71,'All CCC'!$B$7:$B$814,0)))</f>
        <v/>
      </c>
      <c r="BD71" s="847" t="str">
        <f>IF($B71="","",INDEX('All CCC'!BD$7:BD$814,MATCH(WatchList!$B71,'All CCC'!$B$7:$B$814,0)))</f>
        <v/>
      </c>
      <c r="BE71" s="847" t="str">
        <f>IF($B71="","",INDEX('All CCC'!BE$7:BE$814,MATCH(WatchList!$B71,'All CCC'!$B$7:$B$814,0)))</f>
        <v/>
      </c>
      <c r="BF71" s="847" t="str">
        <f>IF($B71="","",INDEX('All CCC'!BF$7:BF$814,MATCH(WatchList!$B71,'All CCC'!$B$7:$B$814,0)))</f>
        <v/>
      </c>
      <c r="BG71" s="847" t="str">
        <f>IF($B71="","",INDEX('All CCC'!BG$7:BG$814,MATCH(WatchList!$B71,'All CCC'!$B$7:$B$814,0)))</f>
        <v/>
      </c>
    </row>
    <row r="72" spans="1:59" x14ac:dyDescent="0.2">
      <c r="A72" s="548" t="str">
        <f>IF($B72="","",INDEX('All CCC'!A$7:A$814,MATCH(WatchList!$B72,'All CCC'!$B$7:$B$814,0)))</f>
        <v/>
      </c>
      <c r="B72" s="31"/>
      <c r="C72" s="847" t="str">
        <f>IF($B72="","",INDEX('All CCC'!C$7:C$814,MATCH(WatchList!$B72,'All CCC'!$B$7:$B$814,0)))</f>
        <v/>
      </c>
      <c r="D72" s="847" t="str">
        <f>IF($B72="","",INDEX('All CCC'!D$7:D$814,MATCH(WatchList!$B72,'All CCC'!$B$7:$B$814,0)))</f>
        <v/>
      </c>
      <c r="E72" s="847" t="str">
        <f>IF($B72="","",INDEX('All CCC'!E$7:E$814,MATCH(WatchList!$B72,'All CCC'!$B$7:$B$814,0)))</f>
        <v/>
      </c>
      <c r="F72" s="847" t="str">
        <f>IF($B72="","",INDEX('All CCC'!F$7:F$814,MATCH(WatchList!$B72,'All CCC'!$B$7:$B$814,0)))</f>
        <v/>
      </c>
      <c r="G72" s="847" t="str">
        <f>IF($B72="","",INDEX('All CCC'!G$7:G$814,MATCH(WatchList!$B72,'All CCC'!$B$7:$B$814,0)))</f>
        <v/>
      </c>
      <c r="H72" s="847" t="str">
        <f>IF($B72="","",INDEX('All CCC'!H$7:H$814,MATCH(WatchList!$B72,'All CCC'!$B$7:$B$814,0)))</f>
        <v/>
      </c>
      <c r="I72" s="847" t="str">
        <f>IF($B72="","",INDEX('All CCC'!I$7:I$814,MATCH(WatchList!$B72,'All CCC'!$B$7:$B$814,0)))</f>
        <v/>
      </c>
      <c r="J72" s="847" t="str">
        <f>IF($B72="","",INDEX('All CCC'!J$7:J$814,MATCH(WatchList!$B72,'All CCC'!$B$7:$B$814,0)))</f>
        <v/>
      </c>
      <c r="K72" s="847" t="str">
        <f>IF($B72="","",INDEX('All CCC'!K$7:K$814,MATCH(WatchList!$B72,'All CCC'!$B$7:$B$814,0)))</f>
        <v/>
      </c>
      <c r="L72" s="847" t="str">
        <f>IF($B72="","",INDEX('All CCC'!L$7:L$814,MATCH(WatchList!$B72,'All CCC'!$B$7:$B$814,0)))</f>
        <v/>
      </c>
      <c r="M72" s="847" t="str">
        <f>IF($B72="","",INDEX('All CCC'!M$7:M$814,MATCH(WatchList!$B72,'All CCC'!$B$7:$B$814,0)))</f>
        <v/>
      </c>
      <c r="N72" s="847" t="str">
        <f>IF($B72="","",INDEX('All CCC'!N$7:N$814,MATCH(WatchList!$B72,'All CCC'!$B$7:$B$814,0)))</f>
        <v/>
      </c>
      <c r="O72" s="847" t="str">
        <f>IF($B72="","",INDEX('All CCC'!O$7:O$814,MATCH(WatchList!$B72,'All CCC'!$B$7:$B$814,0)))</f>
        <v/>
      </c>
      <c r="P72" s="848" t="str">
        <f>IF($B72="","",INDEX('All CCC'!P$7:P$814,MATCH(WatchList!$B72,'All CCC'!$B$7:$B$814,0)))</f>
        <v/>
      </c>
      <c r="Q72" s="848" t="str">
        <f>IF($B72="","",INDEX('All CCC'!Q$7:Q$814,MATCH(WatchList!$B72,'All CCC'!$B$7:$B$814,0)))</f>
        <v/>
      </c>
      <c r="R72" s="847" t="str">
        <f>IF($B72="","",INDEX('All CCC'!R$7:R$814,MATCH(WatchList!$B72,'All CCC'!$B$7:$B$814,0)))</f>
        <v/>
      </c>
      <c r="S72" s="847" t="str">
        <f>IF($B72="","",INDEX('All CCC'!S$7:S$814,MATCH(WatchList!$B72,'All CCC'!$B$7:$B$814,0)))</f>
        <v/>
      </c>
      <c r="T72" s="847" t="str">
        <f>IF($B72="","",INDEX('All CCC'!T$7:T$814,MATCH(WatchList!$B72,'All CCC'!$B$7:$B$814,0)))</f>
        <v/>
      </c>
      <c r="U72" s="847" t="str">
        <f>IF($B72="","",INDEX('All CCC'!U$7:U$814,MATCH(WatchList!$B72,'All CCC'!$B$7:$B$814,0)))</f>
        <v/>
      </c>
      <c r="V72" s="847" t="str">
        <f>IF($B72="","",INDEX('All CCC'!V$7:V$814,MATCH(WatchList!$B72,'All CCC'!$B$7:$B$814,0)))</f>
        <v/>
      </c>
      <c r="W72" s="847" t="str">
        <f>IF($B72="","",INDEX('All CCC'!W$7:W$814,MATCH(WatchList!$B72,'All CCC'!$B$7:$B$814,0)))</f>
        <v/>
      </c>
      <c r="X72" s="847" t="str">
        <f>IF($B72="","",INDEX('All CCC'!X$7:X$814,MATCH(WatchList!$B72,'All CCC'!$B$7:$B$814,0)))</f>
        <v/>
      </c>
      <c r="Y72" s="847" t="str">
        <f>IF($B72="","",INDEX('All CCC'!Y$7:Y$814,MATCH(WatchList!$B72,'All CCC'!$B$7:$B$814,0)))</f>
        <v/>
      </c>
      <c r="Z72" s="847" t="str">
        <f>IF($B72="","",INDEX('All CCC'!Z$7:Z$814,MATCH(WatchList!$B72,'All CCC'!$B$7:$B$814,0)))</f>
        <v/>
      </c>
      <c r="AA72" s="847" t="str">
        <f>IF($B72="","",INDEX('All CCC'!AA$7:AA$814,MATCH(WatchList!$B72,'All CCC'!$B$7:$B$814,0)))</f>
        <v/>
      </c>
      <c r="AB72" s="847" t="str">
        <f>IF($B72="","",INDEX('All CCC'!AB$7:AB$814,MATCH(WatchList!$B72,'All CCC'!$B$7:$B$814,0)))</f>
        <v/>
      </c>
      <c r="AC72" s="847" t="str">
        <f>IF($B72="","",INDEX('All CCC'!AC$7:AC$814,MATCH(WatchList!$B72,'All CCC'!$B$7:$B$814,0)))</f>
        <v/>
      </c>
      <c r="AD72" s="847" t="str">
        <f>IF($B72="","",INDEX('All CCC'!AD$7:AD$814,MATCH(WatchList!$B72,'All CCC'!$B$7:$B$814,0)))</f>
        <v/>
      </c>
      <c r="AE72" s="847" t="str">
        <f>IF($B72="","",INDEX('All CCC'!AE$7:AE$814,MATCH(WatchList!$B72,'All CCC'!$B$7:$B$814,0)))</f>
        <v/>
      </c>
      <c r="AF72" s="847" t="str">
        <f>IF($B72="","",INDEX('All CCC'!AF$7:AF$814,MATCH(WatchList!$B72,'All CCC'!$B$7:$B$814,0)))</f>
        <v/>
      </c>
      <c r="AG72" s="847" t="str">
        <f>IF($B72="","",INDEX('All CCC'!AG$7:AG$814,MATCH(WatchList!$B72,'All CCC'!$B$7:$B$814,0)))</f>
        <v/>
      </c>
      <c r="AH72" s="847" t="str">
        <f>IF($B72="","",INDEX('All CCC'!AH$7:AH$814,MATCH(WatchList!$B72,'All CCC'!$B$7:$B$814,0)))</f>
        <v/>
      </c>
      <c r="AI72" s="847" t="str">
        <f>IF($B72="","",INDEX('All CCC'!AI$7:AI$814,MATCH(WatchList!$B72,'All CCC'!$B$7:$B$814,0)))</f>
        <v/>
      </c>
      <c r="AJ72" s="847" t="str">
        <f>IF($B72="","",INDEX('All CCC'!AJ$7:AJ$814,MATCH(WatchList!$B72,'All CCC'!$B$7:$B$814,0)))</f>
        <v/>
      </c>
      <c r="AK72" s="847" t="str">
        <f>IF($B72="","",INDEX('All CCC'!AK$7:AK$814,MATCH(WatchList!$B72,'All CCC'!$B$7:$B$814,0)))</f>
        <v/>
      </c>
      <c r="AL72" s="847" t="str">
        <f>IF($B72="","",INDEX('All CCC'!AL$7:AL$814,MATCH(WatchList!$B72,'All CCC'!$B$7:$B$814,0)))</f>
        <v/>
      </c>
      <c r="AM72" s="847" t="str">
        <f>IF($B72="","",INDEX('All CCC'!AM$7:AM$814,MATCH(WatchList!$B72,'All CCC'!$B$7:$B$814,0)))</f>
        <v/>
      </c>
      <c r="AN72" s="847" t="str">
        <f>IF($B72="","",INDEX('All CCC'!AN$7:AN$814,MATCH(WatchList!$B72,'All CCC'!$B$7:$B$814,0)))</f>
        <v/>
      </c>
      <c r="AO72" s="847" t="str">
        <f>IF($B72="","",INDEX('All CCC'!AO$7:AO$814,MATCH(WatchList!$B72,'All CCC'!$B$7:$B$814,0)))</f>
        <v/>
      </c>
      <c r="AP72" s="847" t="str">
        <f>IF($B72="","",INDEX('All CCC'!AP$7:AP$814,MATCH(WatchList!$B72,'All CCC'!$B$7:$B$814,0)))</f>
        <v/>
      </c>
      <c r="AQ72" s="847" t="str">
        <f>IF($B72="","",INDEX('All CCC'!AQ$7:AQ$814,MATCH(WatchList!$B72,'All CCC'!$B$7:$B$814,0)))</f>
        <v/>
      </c>
      <c r="AR72" s="847" t="str">
        <f>IF($B72="","",INDEX('All CCC'!AR$7:AR$814,MATCH(WatchList!$B72,'All CCC'!$B$7:$B$814,0)))</f>
        <v/>
      </c>
      <c r="AS72" s="847" t="str">
        <f>IF($B72="","",INDEX('All CCC'!AS$7:AS$814,MATCH(WatchList!$B72,'All CCC'!$B$7:$B$814,0)))</f>
        <v/>
      </c>
      <c r="AT72" s="847" t="str">
        <f>IF($B72="","",INDEX('All CCC'!AT$7:AT$814,MATCH(WatchList!$B72,'All CCC'!$B$7:$B$814,0)))</f>
        <v/>
      </c>
      <c r="AU72" s="847" t="str">
        <f>IF($B72="","",INDEX('All CCC'!AU$7:AU$814,MATCH(WatchList!$B72,'All CCC'!$B$7:$B$814,0)))</f>
        <v/>
      </c>
      <c r="AV72" s="847" t="str">
        <f>IF($B72="","",INDEX('All CCC'!AV$7:AV$814,MATCH(WatchList!$B72,'All CCC'!$B$7:$B$814,0)))</f>
        <v/>
      </c>
      <c r="AW72" s="847" t="str">
        <f>IF($B72="","",INDEX('All CCC'!AW$7:AW$814,MATCH(WatchList!$B72,'All CCC'!$B$7:$B$814,0)))</f>
        <v/>
      </c>
      <c r="AX72" s="847" t="str">
        <f>IF($B72="","",INDEX('All CCC'!AX$7:AX$814,MATCH(WatchList!$B72,'All CCC'!$B$7:$B$814,0)))</f>
        <v/>
      </c>
      <c r="AY72" s="847" t="str">
        <f>IF($B72="","",INDEX('All CCC'!AY$7:AY$814,MATCH(WatchList!$B72,'All CCC'!$B$7:$B$814,0)))</f>
        <v/>
      </c>
      <c r="AZ72" s="847" t="str">
        <f>IF($B72="","",INDEX('All CCC'!AZ$7:AZ$814,MATCH(WatchList!$B72,'All CCC'!$B$7:$B$814,0)))</f>
        <v/>
      </c>
      <c r="BA72" s="847" t="str">
        <f>IF($B72="","",INDEX('All CCC'!BA$7:BA$814,MATCH(WatchList!$B72,'All CCC'!$B$7:$B$814,0)))</f>
        <v/>
      </c>
      <c r="BB72" s="847" t="str">
        <f>IF($B72="","",INDEX('All CCC'!BB$7:BB$814,MATCH(WatchList!$B72,'All CCC'!$B$7:$B$814,0)))</f>
        <v/>
      </c>
      <c r="BC72" s="847" t="str">
        <f>IF($B72="","",INDEX('All CCC'!BC$7:BC$814,MATCH(WatchList!$B72,'All CCC'!$B$7:$B$814,0)))</f>
        <v/>
      </c>
      <c r="BD72" s="847" t="str">
        <f>IF($B72="","",INDEX('All CCC'!BD$7:BD$814,MATCH(WatchList!$B72,'All CCC'!$B$7:$B$814,0)))</f>
        <v/>
      </c>
      <c r="BE72" s="847" t="str">
        <f>IF($B72="","",INDEX('All CCC'!BE$7:BE$814,MATCH(WatchList!$B72,'All CCC'!$B$7:$B$814,0)))</f>
        <v/>
      </c>
      <c r="BF72" s="847" t="str">
        <f>IF($B72="","",INDEX('All CCC'!BF$7:BF$814,MATCH(WatchList!$B72,'All CCC'!$B$7:$B$814,0)))</f>
        <v/>
      </c>
      <c r="BG72" s="847" t="str">
        <f>IF($B72="","",INDEX('All CCC'!BG$7:BG$814,MATCH(WatchList!$B72,'All CCC'!$B$7:$B$814,0)))</f>
        <v/>
      </c>
    </row>
    <row r="73" spans="1:59" x14ac:dyDescent="0.2">
      <c r="A73" s="548" t="str">
        <f>IF($B73="","",INDEX('All CCC'!A$7:A$814,MATCH(WatchList!$B73,'All CCC'!$B$7:$B$814,0)))</f>
        <v/>
      </c>
      <c r="B73" s="31"/>
      <c r="C73" s="847" t="str">
        <f>IF($B73="","",INDEX('All CCC'!C$7:C$814,MATCH(WatchList!$B73,'All CCC'!$B$7:$B$814,0)))</f>
        <v/>
      </c>
      <c r="D73" s="847" t="str">
        <f>IF($B73="","",INDEX('All CCC'!D$7:D$814,MATCH(WatchList!$B73,'All CCC'!$B$7:$B$814,0)))</f>
        <v/>
      </c>
      <c r="E73" s="847" t="str">
        <f>IF($B73="","",INDEX('All CCC'!E$7:E$814,MATCH(WatchList!$B73,'All CCC'!$B$7:$B$814,0)))</f>
        <v/>
      </c>
      <c r="F73" s="847" t="str">
        <f>IF($B73="","",INDEX('All CCC'!F$7:F$814,MATCH(WatchList!$B73,'All CCC'!$B$7:$B$814,0)))</f>
        <v/>
      </c>
      <c r="G73" s="847" t="str">
        <f>IF($B73="","",INDEX('All CCC'!G$7:G$814,MATCH(WatchList!$B73,'All CCC'!$B$7:$B$814,0)))</f>
        <v/>
      </c>
      <c r="H73" s="847" t="str">
        <f>IF($B73="","",INDEX('All CCC'!H$7:H$814,MATCH(WatchList!$B73,'All CCC'!$B$7:$B$814,0)))</f>
        <v/>
      </c>
      <c r="I73" s="847" t="str">
        <f>IF($B73="","",INDEX('All CCC'!I$7:I$814,MATCH(WatchList!$B73,'All CCC'!$B$7:$B$814,0)))</f>
        <v/>
      </c>
      <c r="J73" s="847" t="str">
        <f>IF($B73="","",INDEX('All CCC'!J$7:J$814,MATCH(WatchList!$B73,'All CCC'!$B$7:$B$814,0)))</f>
        <v/>
      </c>
      <c r="K73" s="847" t="str">
        <f>IF($B73="","",INDEX('All CCC'!K$7:K$814,MATCH(WatchList!$B73,'All CCC'!$B$7:$B$814,0)))</f>
        <v/>
      </c>
      <c r="L73" s="847" t="str">
        <f>IF($B73="","",INDEX('All CCC'!L$7:L$814,MATCH(WatchList!$B73,'All CCC'!$B$7:$B$814,0)))</f>
        <v/>
      </c>
      <c r="M73" s="847" t="str">
        <f>IF($B73="","",INDEX('All CCC'!M$7:M$814,MATCH(WatchList!$B73,'All CCC'!$B$7:$B$814,0)))</f>
        <v/>
      </c>
      <c r="N73" s="847" t="str">
        <f>IF($B73="","",INDEX('All CCC'!N$7:N$814,MATCH(WatchList!$B73,'All CCC'!$B$7:$B$814,0)))</f>
        <v/>
      </c>
      <c r="O73" s="847" t="str">
        <f>IF($B73="","",INDEX('All CCC'!O$7:O$814,MATCH(WatchList!$B73,'All CCC'!$B$7:$B$814,0)))</f>
        <v/>
      </c>
      <c r="P73" s="848" t="str">
        <f>IF($B73="","",INDEX('All CCC'!P$7:P$814,MATCH(WatchList!$B73,'All CCC'!$B$7:$B$814,0)))</f>
        <v/>
      </c>
      <c r="Q73" s="848" t="str">
        <f>IF($B73="","",INDEX('All CCC'!Q$7:Q$814,MATCH(WatchList!$B73,'All CCC'!$B$7:$B$814,0)))</f>
        <v/>
      </c>
      <c r="R73" s="847" t="str">
        <f>IF($B73="","",INDEX('All CCC'!R$7:R$814,MATCH(WatchList!$B73,'All CCC'!$B$7:$B$814,0)))</f>
        <v/>
      </c>
      <c r="S73" s="847" t="str">
        <f>IF($B73="","",INDEX('All CCC'!S$7:S$814,MATCH(WatchList!$B73,'All CCC'!$B$7:$B$814,0)))</f>
        <v/>
      </c>
      <c r="T73" s="847" t="str">
        <f>IF($B73="","",INDEX('All CCC'!T$7:T$814,MATCH(WatchList!$B73,'All CCC'!$B$7:$B$814,0)))</f>
        <v/>
      </c>
      <c r="U73" s="847" t="str">
        <f>IF($B73="","",INDEX('All CCC'!U$7:U$814,MATCH(WatchList!$B73,'All CCC'!$B$7:$B$814,0)))</f>
        <v/>
      </c>
      <c r="V73" s="847" t="str">
        <f>IF($B73="","",INDEX('All CCC'!V$7:V$814,MATCH(WatchList!$B73,'All CCC'!$B$7:$B$814,0)))</f>
        <v/>
      </c>
      <c r="W73" s="847" t="str">
        <f>IF($B73="","",INDEX('All CCC'!W$7:W$814,MATCH(WatchList!$B73,'All CCC'!$B$7:$B$814,0)))</f>
        <v/>
      </c>
      <c r="X73" s="847" t="str">
        <f>IF($B73="","",INDEX('All CCC'!X$7:X$814,MATCH(WatchList!$B73,'All CCC'!$B$7:$B$814,0)))</f>
        <v/>
      </c>
      <c r="Y73" s="847" t="str">
        <f>IF($B73="","",INDEX('All CCC'!Y$7:Y$814,MATCH(WatchList!$B73,'All CCC'!$B$7:$B$814,0)))</f>
        <v/>
      </c>
      <c r="Z73" s="847" t="str">
        <f>IF($B73="","",INDEX('All CCC'!Z$7:Z$814,MATCH(WatchList!$B73,'All CCC'!$B$7:$B$814,0)))</f>
        <v/>
      </c>
      <c r="AA73" s="847" t="str">
        <f>IF($B73="","",INDEX('All CCC'!AA$7:AA$814,MATCH(WatchList!$B73,'All CCC'!$B$7:$B$814,0)))</f>
        <v/>
      </c>
      <c r="AB73" s="847" t="str">
        <f>IF($B73="","",INDEX('All CCC'!AB$7:AB$814,MATCH(WatchList!$B73,'All CCC'!$B$7:$B$814,0)))</f>
        <v/>
      </c>
      <c r="AC73" s="847" t="str">
        <f>IF($B73="","",INDEX('All CCC'!AC$7:AC$814,MATCH(WatchList!$B73,'All CCC'!$B$7:$B$814,0)))</f>
        <v/>
      </c>
      <c r="AD73" s="847" t="str">
        <f>IF($B73="","",INDEX('All CCC'!AD$7:AD$814,MATCH(WatchList!$B73,'All CCC'!$B$7:$B$814,0)))</f>
        <v/>
      </c>
      <c r="AE73" s="847" t="str">
        <f>IF($B73="","",INDEX('All CCC'!AE$7:AE$814,MATCH(WatchList!$B73,'All CCC'!$B$7:$B$814,0)))</f>
        <v/>
      </c>
      <c r="AF73" s="847" t="str">
        <f>IF($B73="","",INDEX('All CCC'!AF$7:AF$814,MATCH(WatchList!$B73,'All CCC'!$B$7:$B$814,0)))</f>
        <v/>
      </c>
      <c r="AG73" s="847" t="str">
        <f>IF($B73="","",INDEX('All CCC'!AG$7:AG$814,MATCH(WatchList!$B73,'All CCC'!$B$7:$B$814,0)))</f>
        <v/>
      </c>
      <c r="AH73" s="847" t="str">
        <f>IF($B73="","",INDEX('All CCC'!AH$7:AH$814,MATCH(WatchList!$B73,'All CCC'!$B$7:$B$814,0)))</f>
        <v/>
      </c>
      <c r="AI73" s="847" t="str">
        <f>IF($B73="","",INDEX('All CCC'!AI$7:AI$814,MATCH(WatchList!$B73,'All CCC'!$B$7:$B$814,0)))</f>
        <v/>
      </c>
      <c r="AJ73" s="847" t="str">
        <f>IF($B73="","",INDEX('All CCC'!AJ$7:AJ$814,MATCH(WatchList!$B73,'All CCC'!$B$7:$B$814,0)))</f>
        <v/>
      </c>
      <c r="AK73" s="847" t="str">
        <f>IF($B73="","",INDEX('All CCC'!AK$7:AK$814,MATCH(WatchList!$B73,'All CCC'!$B$7:$B$814,0)))</f>
        <v/>
      </c>
      <c r="AL73" s="847" t="str">
        <f>IF($B73="","",INDEX('All CCC'!AL$7:AL$814,MATCH(WatchList!$B73,'All CCC'!$B$7:$B$814,0)))</f>
        <v/>
      </c>
      <c r="AM73" s="847" t="str">
        <f>IF($B73="","",INDEX('All CCC'!AM$7:AM$814,MATCH(WatchList!$B73,'All CCC'!$B$7:$B$814,0)))</f>
        <v/>
      </c>
      <c r="AN73" s="847" t="str">
        <f>IF($B73="","",INDEX('All CCC'!AN$7:AN$814,MATCH(WatchList!$B73,'All CCC'!$B$7:$B$814,0)))</f>
        <v/>
      </c>
      <c r="AO73" s="847" t="str">
        <f>IF($B73="","",INDEX('All CCC'!AO$7:AO$814,MATCH(WatchList!$B73,'All CCC'!$B$7:$B$814,0)))</f>
        <v/>
      </c>
      <c r="AP73" s="847" t="str">
        <f>IF($B73="","",INDEX('All CCC'!AP$7:AP$814,MATCH(WatchList!$B73,'All CCC'!$B$7:$B$814,0)))</f>
        <v/>
      </c>
      <c r="AQ73" s="847" t="str">
        <f>IF($B73="","",INDEX('All CCC'!AQ$7:AQ$814,MATCH(WatchList!$B73,'All CCC'!$B$7:$B$814,0)))</f>
        <v/>
      </c>
      <c r="AR73" s="847" t="str">
        <f>IF($B73="","",INDEX('All CCC'!AR$7:AR$814,MATCH(WatchList!$B73,'All CCC'!$B$7:$B$814,0)))</f>
        <v/>
      </c>
      <c r="AS73" s="847" t="str">
        <f>IF($B73="","",INDEX('All CCC'!AS$7:AS$814,MATCH(WatchList!$B73,'All CCC'!$B$7:$B$814,0)))</f>
        <v/>
      </c>
      <c r="AT73" s="847" t="str">
        <f>IF($B73="","",INDEX('All CCC'!AT$7:AT$814,MATCH(WatchList!$B73,'All CCC'!$B$7:$B$814,0)))</f>
        <v/>
      </c>
      <c r="AU73" s="847" t="str">
        <f>IF($B73="","",INDEX('All CCC'!AU$7:AU$814,MATCH(WatchList!$B73,'All CCC'!$B$7:$B$814,0)))</f>
        <v/>
      </c>
      <c r="AV73" s="847" t="str">
        <f>IF($B73="","",INDEX('All CCC'!AV$7:AV$814,MATCH(WatchList!$B73,'All CCC'!$B$7:$B$814,0)))</f>
        <v/>
      </c>
      <c r="AW73" s="847" t="str">
        <f>IF($B73="","",INDEX('All CCC'!AW$7:AW$814,MATCH(WatchList!$B73,'All CCC'!$B$7:$B$814,0)))</f>
        <v/>
      </c>
      <c r="AX73" s="847" t="str">
        <f>IF($B73="","",INDEX('All CCC'!AX$7:AX$814,MATCH(WatchList!$B73,'All CCC'!$B$7:$B$814,0)))</f>
        <v/>
      </c>
      <c r="AY73" s="847" t="str">
        <f>IF($B73="","",INDEX('All CCC'!AY$7:AY$814,MATCH(WatchList!$B73,'All CCC'!$B$7:$B$814,0)))</f>
        <v/>
      </c>
      <c r="AZ73" s="847" t="str">
        <f>IF($B73="","",INDEX('All CCC'!AZ$7:AZ$814,MATCH(WatchList!$B73,'All CCC'!$B$7:$B$814,0)))</f>
        <v/>
      </c>
      <c r="BA73" s="847" t="str">
        <f>IF($B73="","",INDEX('All CCC'!BA$7:BA$814,MATCH(WatchList!$B73,'All CCC'!$B$7:$B$814,0)))</f>
        <v/>
      </c>
      <c r="BB73" s="847" t="str">
        <f>IF($B73="","",INDEX('All CCC'!BB$7:BB$814,MATCH(WatchList!$B73,'All CCC'!$B$7:$B$814,0)))</f>
        <v/>
      </c>
      <c r="BC73" s="847" t="str">
        <f>IF($B73="","",INDEX('All CCC'!BC$7:BC$814,MATCH(WatchList!$B73,'All CCC'!$B$7:$B$814,0)))</f>
        <v/>
      </c>
      <c r="BD73" s="847" t="str">
        <f>IF($B73="","",INDEX('All CCC'!BD$7:BD$814,MATCH(WatchList!$B73,'All CCC'!$B$7:$B$814,0)))</f>
        <v/>
      </c>
      <c r="BE73" s="847" t="str">
        <f>IF($B73="","",INDEX('All CCC'!BE$7:BE$814,MATCH(WatchList!$B73,'All CCC'!$B$7:$B$814,0)))</f>
        <v/>
      </c>
      <c r="BF73" s="847" t="str">
        <f>IF($B73="","",INDEX('All CCC'!BF$7:BF$814,MATCH(WatchList!$B73,'All CCC'!$B$7:$B$814,0)))</f>
        <v/>
      </c>
      <c r="BG73" s="847" t="str">
        <f>IF($B73="","",INDEX('All CCC'!BG$7:BG$814,MATCH(WatchList!$B73,'All CCC'!$B$7:$B$814,0)))</f>
        <v/>
      </c>
    </row>
    <row r="74" spans="1:59" x14ac:dyDescent="0.2">
      <c r="A74" s="548" t="str">
        <f>IF($B74="","",INDEX('All CCC'!A$7:A$814,MATCH(WatchList!$B74,'All CCC'!$B$7:$B$814,0)))</f>
        <v/>
      </c>
      <c r="B74" s="31"/>
      <c r="C74" s="847" t="str">
        <f>IF($B74="","",INDEX('All CCC'!C$7:C$814,MATCH(WatchList!$B74,'All CCC'!$B$7:$B$814,0)))</f>
        <v/>
      </c>
      <c r="D74" s="847" t="str">
        <f>IF($B74="","",INDEX('All CCC'!D$7:D$814,MATCH(WatchList!$B74,'All CCC'!$B$7:$B$814,0)))</f>
        <v/>
      </c>
      <c r="E74" s="847" t="str">
        <f>IF($B74="","",INDEX('All CCC'!E$7:E$814,MATCH(WatchList!$B74,'All CCC'!$B$7:$B$814,0)))</f>
        <v/>
      </c>
      <c r="F74" s="847" t="str">
        <f>IF($B74="","",INDEX('All CCC'!F$7:F$814,MATCH(WatchList!$B74,'All CCC'!$B$7:$B$814,0)))</f>
        <v/>
      </c>
      <c r="G74" s="847" t="str">
        <f>IF($B74="","",INDEX('All CCC'!G$7:G$814,MATCH(WatchList!$B74,'All CCC'!$B$7:$B$814,0)))</f>
        <v/>
      </c>
      <c r="H74" s="847" t="str">
        <f>IF($B74="","",INDEX('All CCC'!H$7:H$814,MATCH(WatchList!$B74,'All CCC'!$B$7:$B$814,0)))</f>
        <v/>
      </c>
      <c r="I74" s="847" t="str">
        <f>IF($B74="","",INDEX('All CCC'!I$7:I$814,MATCH(WatchList!$B74,'All CCC'!$B$7:$B$814,0)))</f>
        <v/>
      </c>
      <c r="J74" s="847" t="str">
        <f>IF($B74="","",INDEX('All CCC'!J$7:J$814,MATCH(WatchList!$B74,'All CCC'!$B$7:$B$814,0)))</f>
        <v/>
      </c>
      <c r="K74" s="847" t="str">
        <f>IF($B74="","",INDEX('All CCC'!K$7:K$814,MATCH(WatchList!$B74,'All CCC'!$B$7:$B$814,0)))</f>
        <v/>
      </c>
      <c r="L74" s="847" t="str">
        <f>IF($B74="","",INDEX('All CCC'!L$7:L$814,MATCH(WatchList!$B74,'All CCC'!$B$7:$B$814,0)))</f>
        <v/>
      </c>
      <c r="M74" s="847" t="str">
        <f>IF($B74="","",INDEX('All CCC'!M$7:M$814,MATCH(WatchList!$B74,'All CCC'!$B$7:$B$814,0)))</f>
        <v/>
      </c>
      <c r="N74" s="847" t="str">
        <f>IF($B74="","",INDEX('All CCC'!N$7:N$814,MATCH(WatchList!$B74,'All CCC'!$B$7:$B$814,0)))</f>
        <v/>
      </c>
      <c r="O74" s="847" t="str">
        <f>IF($B74="","",INDEX('All CCC'!O$7:O$814,MATCH(WatchList!$B74,'All CCC'!$B$7:$B$814,0)))</f>
        <v/>
      </c>
      <c r="P74" s="848" t="str">
        <f>IF($B74="","",INDEX('All CCC'!P$7:P$814,MATCH(WatchList!$B74,'All CCC'!$B$7:$B$814,0)))</f>
        <v/>
      </c>
      <c r="Q74" s="848" t="str">
        <f>IF($B74="","",INDEX('All CCC'!Q$7:Q$814,MATCH(WatchList!$B74,'All CCC'!$B$7:$B$814,0)))</f>
        <v/>
      </c>
      <c r="R74" s="847" t="str">
        <f>IF($B74="","",INDEX('All CCC'!R$7:R$814,MATCH(WatchList!$B74,'All CCC'!$B$7:$B$814,0)))</f>
        <v/>
      </c>
      <c r="S74" s="847" t="str">
        <f>IF($B74="","",INDEX('All CCC'!S$7:S$814,MATCH(WatchList!$B74,'All CCC'!$B$7:$B$814,0)))</f>
        <v/>
      </c>
      <c r="T74" s="847" t="str">
        <f>IF($B74="","",INDEX('All CCC'!T$7:T$814,MATCH(WatchList!$B74,'All CCC'!$B$7:$B$814,0)))</f>
        <v/>
      </c>
      <c r="U74" s="847" t="str">
        <f>IF($B74="","",INDEX('All CCC'!U$7:U$814,MATCH(WatchList!$B74,'All CCC'!$B$7:$B$814,0)))</f>
        <v/>
      </c>
      <c r="V74" s="847" t="str">
        <f>IF($B74="","",INDEX('All CCC'!V$7:V$814,MATCH(WatchList!$B74,'All CCC'!$B$7:$B$814,0)))</f>
        <v/>
      </c>
      <c r="W74" s="847" t="str">
        <f>IF($B74="","",INDEX('All CCC'!W$7:W$814,MATCH(WatchList!$B74,'All CCC'!$B$7:$B$814,0)))</f>
        <v/>
      </c>
      <c r="X74" s="847" t="str">
        <f>IF($B74="","",INDEX('All CCC'!X$7:X$814,MATCH(WatchList!$B74,'All CCC'!$B$7:$B$814,0)))</f>
        <v/>
      </c>
      <c r="Y74" s="847" t="str">
        <f>IF($B74="","",INDEX('All CCC'!Y$7:Y$814,MATCH(WatchList!$B74,'All CCC'!$B$7:$B$814,0)))</f>
        <v/>
      </c>
      <c r="Z74" s="847" t="str">
        <f>IF($B74="","",INDEX('All CCC'!Z$7:Z$814,MATCH(WatchList!$B74,'All CCC'!$B$7:$B$814,0)))</f>
        <v/>
      </c>
      <c r="AA74" s="847" t="str">
        <f>IF($B74="","",INDEX('All CCC'!AA$7:AA$814,MATCH(WatchList!$B74,'All CCC'!$B$7:$B$814,0)))</f>
        <v/>
      </c>
      <c r="AB74" s="847" t="str">
        <f>IF($B74="","",INDEX('All CCC'!AB$7:AB$814,MATCH(WatchList!$B74,'All CCC'!$B$7:$B$814,0)))</f>
        <v/>
      </c>
      <c r="AC74" s="847" t="str">
        <f>IF($B74="","",INDEX('All CCC'!AC$7:AC$814,MATCH(WatchList!$B74,'All CCC'!$B$7:$B$814,0)))</f>
        <v/>
      </c>
      <c r="AD74" s="847" t="str">
        <f>IF($B74="","",INDEX('All CCC'!AD$7:AD$814,MATCH(WatchList!$B74,'All CCC'!$B$7:$B$814,0)))</f>
        <v/>
      </c>
      <c r="AE74" s="847" t="str">
        <f>IF($B74="","",INDEX('All CCC'!AE$7:AE$814,MATCH(WatchList!$B74,'All CCC'!$B$7:$B$814,0)))</f>
        <v/>
      </c>
      <c r="AF74" s="847" t="str">
        <f>IF($B74="","",INDEX('All CCC'!AF$7:AF$814,MATCH(WatchList!$B74,'All CCC'!$B$7:$B$814,0)))</f>
        <v/>
      </c>
      <c r="AG74" s="847" t="str">
        <f>IF($B74="","",INDEX('All CCC'!AG$7:AG$814,MATCH(WatchList!$B74,'All CCC'!$B$7:$B$814,0)))</f>
        <v/>
      </c>
      <c r="AH74" s="847" t="str">
        <f>IF($B74="","",INDEX('All CCC'!AH$7:AH$814,MATCH(WatchList!$B74,'All CCC'!$B$7:$B$814,0)))</f>
        <v/>
      </c>
      <c r="AI74" s="847" t="str">
        <f>IF($B74="","",INDEX('All CCC'!AI$7:AI$814,MATCH(WatchList!$B74,'All CCC'!$B$7:$B$814,0)))</f>
        <v/>
      </c>
      <c r="AJ74" s="847" t="str">
        <f>IF($B74="","",INDEX('All CCC'!AJ$7:AJ$814,MATCH(WatchList!$B74,'All CCC'!$B$7:$B$814,0)))</f>
        <v/>
      </c>
      <c r="AK74" s="847" t="str">
        <f>IF($B74="","",INDEX('All CCC'!AK$7:AK$814,MATCH(WatchList!$B74,'All CCC'!$B$7:$B$814,0)))</f>
        <v/>
      </c>
      <c r="AL74" s="847" t="str">
        <f>IF($B74="","",INDEX('All CCC'!AL$7:AL$814,MATCH(WatchList!$B74,'All CCC'!$B$7:$B$814,0)))</f>
        <v/>
      </c>
      <c r="AM74" s="847" t="str">
        <f>IF($B74="","",INDEX('All CCC'!AM$7:AM$814,MATCH(WatchList!$B74,'All CCC'!$B$7:$B$814,0)))</f>
        <v/>
      </c>
      <c r="AN74" s="847" t="str">
        <f>IF($B74="","",INDEX('All CCC'!AN$7:AN$814,MATCH(WatchList!$B74,'All CCC'!$B$7:$B$814,0)))</f>
        <v/>
      </c>
      <c r="AO74" s="847" t="str">
        <f>IF($B74="","",INDEX('All CCC'!AO$7:AO$814,MATCH(WatchList!$B74,'All CCC'!$B$7:$B$814,0)))</f>
        <v/>
      </c>
      <c r="AP74" s="847" t="str">
        <f>IF($B74="","",INDEX('All CCC'!AP$7:AP$814,MATCH(WatchList!$B74,'All CCC'!$B$7:$B$814,0)))</f>
        <v/>
      </c>
      <c r="AQ74" s="847" t="str">
        <f>IF($B74="","",INDEX('All CCC'!AQ$7:AQ$814,MATCH(WatchList!$B74,'All CCC'!$B$7:$B$814,0)))</f>
        <v/>
      </c>
      <c r="AR74" s="847" t="str">
        <f>IF($B74="","",INDEX('All CCC'!AR$7:AR$814,MATCH(WatchList!$B74,'All CCC'!$B$7:$B$814,0)))</f>
        <v/>
      </c>
      <c r="AS74" s="847" t="str">
        <f>IF($B74="","",INDEX('All CCC'!AS$7:AS$814,MATCH(WatchList!$B74,'All CCC'!$B$7:$B$814,0)))</f>
        <v/>
      </c>
      <c r="AT74" s="847" t="str">
        <f>IF($B74="","",INDEX('All CCC'!AT$7:AT$814,MATCH(WatchList!$B74,'All CCC'!$B$7:$B$814,0)))</f>
        <v/>
      </c>
      <c r="AU74" s="847" t="str">
        <f>IF($B74="","",INDEX('All CCC'!AU$7:AU$814,MATCH(WatchList!$B74,'All CCC'!$B$7:$B$814,0)))</f>
        <v/>
      </c>
      <c r="AV74" s="847" t="str">
        <f>IF($B74="","",INDEX('All CCC'!AV$7:AV$814,MATCH(WatchList!$B74,'All CCC'!$B$7:$B$814,0)))</f>
        <v/>
      </c>
      <c r="AW74" s="847" t="str">
        <f>IF($B74="","",INDEX('All CCC'!AW$7:AW$814,MATCH(WatchList!$B74,'All CCC'!$B$7:$B$814,0)))</f>
        <v/>
      </c>
      <c r="AX74" s="847" t="str">
        <f>IF($B74="","",INDEX('All CCC'!AX$7:AX$814,MATCH(WatchList!$B74,'All CCC'!$B$7:$B$814,0)))</f>
        <v/>
      </c>
      <c r="AY74" s="847" t="str">
        <f>IF($B74="","",INDEX('All CCC'!AY$7:AY$814,MATCH(WatchList!$B74,'All CCC'!$B$7:$B$814,0)))</f>
        <v/>
      </c>
      <c r="AZ74" s="847" t="str">
        <f>IF($B74="","",INDEX('All CCC'!AZ$7:AZ$814,MATCH(WatchList!$B74,'All CCC'!$B$7:$B$814,0)))</f>
        <v/>
      </c>
      <c r="BA74" s="847" t="str">
        <f>IF($B74="","",INDEX('All CCC'!BA$7:BA$814,MATCH(WatchList!$B74,'All CCC'!$B$7:$B$814,0)))</f>
        <v/>
      </c>
      <c r="BB74" s="847" t="str">
        <f>IF($B74="","",INDEX('All CCC'!BB$7:BB$814,MATCH(WatchList!$B74,'All CCC'!$B$7:$B$814,0)))</f>
        <v/>
      </c>
      <c r="BC74" s="847" t="str">
        <f>IF($B74="","",INDEX('All CCC'!BC$7:BC$814,MATCH(WatchList!$B74,'All CCC'!$B$7:$B$814,0)))</f>
        <v/>
      </c>
      <c r="BD74" s="847" t="str">
        <f>IF($B74="","",INDEX('All CCC'!BD$7:BD$814,MATCH(WatchList!$B74,'All CCC'!$B$7:$B$814,0)))</f>
        <v/>
      </c>
      <c r="BE74" s="847" t="str">
        <f>IF($B74="","",INDEX('All CCC'!BE$7:BE$814,MATCH(WatchList!$B74,'All CCC'!$B$7:$B$814,0)))</f>
        <v/>
      </c>
      <c r="BF74" s="847" t="str">
        <f>IF($B74="","",INDEX('All CCC'!BF$7:BF$814,MATCH(WatchList!$B74,'All CCC'!$B$7:$B$814,0)))</f>
        <v/>
      </c>
      <c r="BG74" s="847" t="str">
        <f>IF($B74="","",INDEX('All CCC'!BG$7:BG$814,MATCH(WatchList!$B74,'All CCC'!$B$7:$B$814,0)))</f>
        <v/>
      </c>
    </row>
    <row r="75" spans="1:59" x14ac:dyDescent="0.2">
      <c r="A75" s="548" t="str">
        <f>IF($B75="","",INDEX('All CCC'!A$7:A$814,MATCH(WatchList!$B75,'All CCC'!$B$7:$B$814,0)))</f>
        <v/>
      </c>
      <c r="B75" s="31"/>
      <c r="C75" s="847" t="str">
        <f>IF($B75="","",INDEX('All CCC'!C$7:C$814,MATCH(WatchList!$B75,'All CCC'!$B$7:$B$814,0)))</f>
        <v/>
      </c>
      <c r="D75" s="847" t="str">
        <f>IF($B75="","",INDEX('All CCC'!D$7:D$814,MATCH(WatchList!$B75,'All CCC'!$B$7:$B$814,0)))</f>
        <v/>
      </c>
      <c r="E75" s="847" t="str">
        <f>IF($B75="","",INDEX('All CCC'!E$7:E$814,MATCH(WatchList!$B75,'All CCC'!$B$7:$B$814,0)))</f>
        <v/>
      </c>
      <c r="F75" s="847" t="str">
        <f>IF($B75="","",INDEX('All CCC'!F$7:F$814,MATCH(WatchList!$B75,'All CCC'!$B$7:$B$814,0)))</f>
        <v/>
      </c>
      <c r="G75" s="847" t="str">
        <f>IF($B75="","",INDEX('All CCC'!G$7:G$814,MATCH(WatchList!$B75,'All CCC'!$B$7:$B$814,0)))</f>
        <v/>
      </c>
      <c r="H75" s="847" t="str">
        <f>IF($B75="","",INDEX('All CCC'!H$7:H$814,MATCH(WatchList!$B75,'All CCC'!$B$7:$B$814,0)))</f>
        <v/>
      </c>
      <c r="I75" s="847" t="str">
        <f>IF($B75="","",INDEX('All CCC'!I$7:I$814,MATCH(WatchList!$B75,'All CCC'!$B$7:$B$814,0)))</f>
        <v/>
      </c>
      <c r="J75" s="847" t="str">
        <f>IF($B75="","",INDEX('All CCC'!J$7:J$814,MATCH(WatchList!$B75,'All CCC'!$B$7:$B$814,0)))</f>
        <v/>
      </c>
      <c r="K75" s="847" t="str">
        <f>IF($B75="","",INDEX('All CCC'!K$7:K$814,MATCH(WatchList!$B75,'All CCC'!$B$7:$B$814,0)))</f>
        <v/>
      </c>
      <c r="L75" s="847" t="str">
        <f>IF($B75="","",INDEX('All CCC'!L$7:L$814,MATCH(WatchList!$B75,'All CCC'!$B$7:$B$814,0)))</f>
        <v/>
      </c>
      <c r="M75" s="847" t="str">
        <f>IF($B75="","",INDEX('All CCC'!M$7:M$814,MATCH(WatchList!$B75,'All CCC'!$B$7:$B$814,0)))</f>
        <v/>
      </c>
      <c r="N75" s="847" t="str">
        <f>IF($B75="","",INDEX('All CCC'!N$7:N$814,MATCH(WatchList!$B75,'All CCC'!$B$7:$B$814,0)))</f>
        <v/>
      </c>
      <c r="O75" s="847" t="str">
        <f>IF($B75="","",INDEX('All CCC'!O$7:O$814,MATCH(WatchList!$B75,'All CCC'!$B$7:$B$814,0)))</f>
        <v/>
      </c>
      <c r="P75" s="848" t="str">
        <f>IF($B75="","",INDEX('All CCC'!P$7:P$814,MATCH(WatchList!$B75,'All CCC'!$B$7:$B$814,0)))</f>
        <v/>
      </c>
      <c r="Q75" s="848" t="str">
        <f>IF($B75="","",INDEX('All CCC'!Q$7:Q$814,MATCH(WatchList!$B75,'All CCC'!$B$7:$B$814,0)))</f>
        <v/>
      </c>
      <c r="R75" s="847" t="str">
        <f>IF($B75="","",INDEX('All CCC'!R$7:R$814,MATCH(WatchList!$B75,'All CCC'!$B$7:$B$814,0)))</f>
        <v/>
      </c>
      <c r="S75" s="847" t="str">
        <f>IF($B75="","",INDEX('All CCC'!S$7:S$814,MATCH(WatchList!$B75,'All CCC'!$B$7:$B$814,0)))</f>
        <v/>
      </c>
      <c r="T75" s="847" t="str">
        <f>IF($B75="","",INDEX('All CCC'!T$7:T$814,MATCH(WatchList!$B75,'All CCC'!$B$7:$B$814,0)))</f>
        <v/>
      </c>
      <c r="U75" s="847" t="str">
        <f>IF($B75="","",INDEX('All CCC'!U$7:U$814,MATCH(WatchList!$B75,'All CCC'!$B$7:$B$814,0)))</f>
        <v/>
      </c>
      <c r="V75" s="847" t="str">
        <f>IF($B75="","",INDEX('All CCC'!V$7:V$814,MATCH(WatchList!$B75,'All CCC'!$B$7:$B$814,0)))</f>
        <v/>
      </c>
      <c r="W75" s="847" t="str">
        <f>IF($B75="","",INDEX('All CCC'!W$7:W$814,MATCH(WatchList!$B75,'All CCC'!$B$7:$B$814,0)))</f>
        <v/>
      </c>
      <c r="X75" s="847" t="str">
        <f>IF($B75="","",INDEX('All CCC'!X$7:X$814,MATCH(WatchList!$B75,'All CCC'!$B$7:$B$814,0)))</f>
        <v/>
      </c>
      <c r="Y75" s="847" t="str">
        <f>IF($B75="","",INDEX('All CCC'!Y$7:Y$814,MATCH(WatchList!$B75,'All CCC'!$B$7:$B$814,0)))</f>
        <v/>
      </c>
      <c r="Z75" s="847" t="str">
        <f>IF($B75="","",INDEX('All CCC'!Z$7:Z$814,MATCH(WatchList!$B75,'All CCC'!$B$7:$B$814,0)))</f>
        <v/>
      </c>
      <c r="AA75" s="847" t="str">
        <f>IF($B75="","",INDEX('All CCC'!AA$7:AA$814,MATCH(WatchList!$B75,'All CCC'!$B$7:$B$814,0)))</f>
        <v/>
      </c>
      <c r="AB75" s="847" t="str">
        <f>IF($B75="","",INDEX('All CCC'!AB$7:AB$814,MATCH(WatchList!$B75,'All CCC'!$B$7:$B$814,0)))</f>
        <v/>
      </c>
      <c r="AC75" s="847" t="str">
        <f>IF($B75="","",INDEX('All CCC'!AC$7:AC$814,MATCH(WatchList!$B75,'All CCC'!$B$7:$B$814,0)))</f>
        <v/>
      </c>
      <c r="AD75" s="847" t="str">
        <f>IF($B75="","",INDEX('All CCC'!AD$7:AD$814,MATCH(WatchList!$B75,'All CCC'!$B$7:$B$814,0)))</f>
        <v/>
      </c>
      <c r="AE75" s="847" t="str">
        <f>IF($B75="","",INDEX('All CCC'!AE$7:AE$814,MATCH(WatchList!$B75,'All CCC'!$B$7:$B$814,0)))</f>
        <v/>
      </c>
      <c r="AF75" s="847" t="str">
        <f>IF($B75="","",INDEX('All CCC'!AF$7:AF$814,MATCH(WatchList!$B75,'All CCC'!$B$7:$B$814,0)))</f>
        <v/>
      </c>
      <c r="AG75" s="847" t="str">
        <f>IF($B75="","",INDEX('All CCC'!AG$7:AG$814,MATCH(WatchList!$B75,'All CCC'!$B$7:$B$814,0)))</f>
        <v/>
      </c>
      <c r="AH75" s="847" t="str">
        <f>IF($B75="","",INDEX('All CCC'!AH$7:AH$814,MATCH(WatchList!$B75,'All CCC'!$B$7:$B$814,0)))</f>
        <v/>
      </c>
      <c r="AI75" s="847" t="str">
        <f>IF($B75="","",INDEX('All CCC'!AI$7:AI$814,MATCH(WatchList!$B75,'All CCC'!$B$7:$B$814,0)))</f>
        <v/>
      </c>
      <c r="AJ75" s="847" t="str">
        <f>IF($B75="","",INDEX('All CCC'!AJ$7:AJ$814,MATCH(WatchList!$B75,'All CCC'!$B$7:$B$814,0)))</f>
        <v/>
      </c>
      <c r="AK75" s="847" t="str">
        <f>IF($B75="","",INDEX('All CCC'!AK$7:AK$814,MATCH(WatchList!$B75,'All CCC'!$B$7:$B$814,0)))</f>
        <v/>
      </c>
      <c r="AL75" s="847" t="str">
        <f>IF($B75="","",INDEX('All CCC'!AL$7:AL$814,MATCH(WatchList!$B75,'All CCC'!$B$7:$B$814,0)))</f>
        <v/>
      </c>
      <c r="AM75" s="847" t="str">
        <f>IF($B75="","",INDEX('All CCC'!AM$7:AM$814,MATCH(WatchList!$B75,'All CCC'!$B$7:$B$814,0)))</f>
        <v/>
      </c>
      <c r="AN75" s="847" t="str">
        <f>IF($B75="","",INDEX('All CCC'!AN$7:AN$814,MATCH(WatchList!$B75,'All CCC'!$B$7:$B$814,0)))</f>
        <v/>
      </c>
      <c r="AO75" s="847" t="str">
        <f>IF($B75="","",INDEX('All CCC'!AO$7:AO$814,MATCH(WatchList!$B75,'All CCC'!$B$7:$B$814,0)))</f>
        <v/>
      </c>
      <c r="AP75" s="847" t="str">
        <f>IF($B75="","",INDEX('All CCC'!AP$7:AP$814,MATCH(WatchList!$B75,'All CCC'!$B$7:$B$814,0)))</f>
        <v/>
      </c>
      <c r="AQ75" s="847" t="str">
        <f>IF($B75="","",INDEX('All CCC'!AQ$7:AQ$814,MATCH(WatchList!$B75,'All CCC'!$B$7:$B$814,0)))</f>
        <v/>
      </c>
      <c r="AR75" s="847" t="str">
        <f>IF($B75="","",INDEX('All CCC'!AR$7:AR$814,MATCH(WatchList!$B75,'All CCC'!$B$7:$B$814,0)))</f>
        <v/>
      </c>
      <c r="AS75" s="847" t="str">
        <f>IF($B75="","",INDEX('All CCC'!AS$7:AS$814,MATCH(WatchList!$B75,'All CCC'!$B$7:$B$814,0)))</f>
        <v/>
      </c>
      <c r="AT75" s="847" t="str">
        <f>IF($B75="","",INDEX('All CCC'!AT$7:AT$814,MATCH(WatchList!$B75,'All CCC'!$B$7:$B$814,0)))</f>
        <v/>
      </c>
      <c r="AU75" s="847" t="str">
        <f>IF($B75="","",INDEX('All CCC'!AU$7:AU$814,MATCH(WatchList!$B75,'All CCC'!$B$7:$B$814,0)))</f>
        <v/>
      </c>
      <c r="AV75" s="847" t="str">
        <f>IF($B75="","",INDEX('All CCC'!AV$7:AV$814,MATCH(WatchList!$B75,'All CCC'!$B$7:$B$814,0)))</f>
        <v/>
      </c>
      <c r="AW75" s="847" t="str">
        <f>IF($B75="","",INDEX('All CCC'!AW$7:AW$814,MATCH(WatchList!$B75,'All CCC'!$B$7:$B$814,0)))</f>
        <v/>
      </c>
      <c r="AX75" s="847" t="str">
        <f>IF($B75="","",INDEX('All CCC'!AX$7:AX$814,MATCH(WatchList!$B75,'All CCC'!$B$7:$B$814,0)))</f>
        <v/>
      </c>
      <c r="AY75" s="847" t="str">
        <f>IF($B75="","",INDEX('All CCC'!AY$7:AY$814,MATCH(WatchList!$B75,'All CCC'!$B$7:$B$814,0)))</f>
        <v/>
      </c>
      <c r="AZ75" s="847" t="str">
        <f>IF($B75="","",INDEX('All CCC'!AZ$7:AZ$814,MATCH(WatchList!$B75,'All CCC'!$B$7:$B$814,0)))</f>
        <v/>
      </c>
      <c r="BA75" s="847" t="str">
        <f>IF($B75="","",INDEX('All CCC'!BA$7:BA$814,MATCH(WatchList!$B75,'All CCC'!$B$7:$B$814,0)))</f>
        <v/>
      </c>
      <c r="BB75" s="847" t="str">
        <f>IF($B75="","",INDEX('All CCC'!BB$7:BB$814,MATCH(WatchList!$B75,'All CCC'!$B$7:$B$814,0)))</f>
        <v/>
      </c>
      <c r="BC75" s="847" t="str">
        <f>IF($B75="","",INDEX('All CCC'!BC$7:BC$814,MATCH(WatchList!$B75,'All CCC'!$B$7:$B$814,0)))</f>
        <v/>
      </c>
      <c r="BD75" s="847" t="str">
        <f>IF($B75="","",INDEX('All CCC'!BD$7:BD$814,MATCH(WatchList!$B75,'All CCC'!$B$7:$B$814,0)))</f>
        <v/>
      </c>
      <c r="BE75" s="847" t="str">
        <f>IF($B75="","",INDEX('All CCC'!BE$7:BE$814,MATCH(WatchList!$B75,'All CCC'!$B$7:$B$814,0)))</f>
        <v/>
      </c>
      <c r="BF75" s="847" t="str">
        <f>IF($B75="","",INDEX('All CCC'!BF$7:BF$814,MATCH(WatchList!$B75,'All CCC'!$B$7:$B$814,0)))</f>
        <v/>
      </c>
      <c r="BG75" s="847" t="str">
        <f>IF($B75="","",INDEX('All CCC'!BG$7:BG$814,MATCH(WatchList!$B75,'All CCC'!$B$7:$B$814,0)))</f>
        <v/>
      </c>
    </row>
    <row r="76" spans="1:59" x14ac:dyDescent="0.2">
      <c r="A76" s="548" t="str">
        <f>IF($B76="","",INDEX('All CCC'!A$7:A$814,MATCH(WatchList!$B76,'All CCC'!$B$7:$B$814,0)))</f>
        <v/>
      </c>
      <c r="B76" s="31"/>
      <c r="C76" s="847" t="str">
        <f>IF($B76="","",INDEX('All CCC'!C$7:C$814,MATCH(WatchList!$B76,'All CCC'!$B$7:$B$814,0)))</f>
        <v/>
      </c>
      <c r="D76" s="847" t="str">
        <f>IF($B76="","",INDEX('All CCC'!D$7:D$814,MATCH(WatchList!$B76,'All CCC'!$B$7:$B$814,0)))</f>
        <v/>
      </c>
      <c r="E76" s="847" t="str">
        <f>IF($B76="","",INDEX('All CCC'!E$7:E$814,MATCH(WatchList!$B76,'All CCC'!$B$7:$B$814,0)))</f>
        <v/>
      </c>
      <c r="F76" s="847" t="str">
        <f>IF($B76="","",INDEX('All CCC'!F$7:F$814,MATCH(WatchList!$B76,'All CCC'!$B$7:$B$814,0)))</f>
        <v/>
      </c>
      <c r="G76" s="847" t="str">
        <f>IF($B76="","",INDEX('All CCC'!G$7:G$814,MATCH(WatchList!$B76,'All CCC'!$B$7:$B$814,0)))</f>
        <v/>
      </c>
      <c r="H76" s="847" t="str">
        <f>IF($B76="","",INDEX('All CCC'!H$7:H$814,MATCH(WatchList!$B76,'All CCC'!$B$7:$B$814,0)))</f>
        <v/>
      </c>
      <c r="I76" s="847" t="str">
        <f>IF($B76="","",INDEX('All CCC'!I$7:I$814,MATCH(WatchList!$B76,'All CCC'!$B$7:$B$814,0)))</f>
        <v/>
      </c>
      <c r="J76" s="847" t="str">
        <f>IF($B76="","",INDEX('All CCC'!J$7:J$814,MATCH(WatchList!$B76,'All CCC'!$B$7:$B$814,0)))</f>
        <v/>
      </c>
      <c r="K76" s="847" t="str">
        <f>IF($B76="","",INDEX('All CCC'!K$7:K$814,MATCH(WatchList!$B76,'All CCC'!$B$7:$B$814,0)))</f>
        <v/>
      </c>
      <c r="L76" s="847" t="str">
        <f>IF($B76="","",INDEX('All CCC'!L$7:L$814,MATCH(WatchList!$B76,'All CCC'!$B$7:$B$814,0)))</f>
        <v/>
      </c>
      <c r="M76" s="847" t="str">
        <f>IF($B76="","",INDEX('All CCC'!M$7:M$814,MATCH(WatchList!$B76,'All CCC'!$B$7:$B$814,0)))</f>
        <v/>
      </c>
      <c r="N76" s="847" t="str">
        <f>IF($B76="","",INDEX('All CCC'!N$7:N$814,MATCH(WatchList!$B76,'All CCC'!$B$7:$B$814,0)))</f>
        <v/>
      </c>
      <c r="O76" s="847" t="str">
        <f>IF($B76="","",INDEX('All CCC'!O$7:O$814,MATCH(WatchList!$B76,'All CCC'!$B$7:$B$814,0)))</f>
        <v/>
      </c>
      <c r="P76" s="848" t="str">
        <f>IF($B76="","",INDEX('All CCC'!P$7:P$814,MATCH(WatchList!$B76,'All CCC'!$B$7:$B$814,0)))</f>
        <v/>
      </c>
      <c r="Q76" s="848" t="str">
        <f>IF($B76="","",INDEX('All CCC'!Q$7:Q$814,MATCH(WatchList!$B76,'All CCC'!$B$7:$B$814,0)))</f>
        <v/>
      </c>
      <c r="R76" s="847" t="str">
        <f>IF($B76="","",INDEX('All CCC'!R$7:R$814,MATCH(WatchList!$B76,'All CCC'!$B$7:$B$814,0)))</f>
        <v/>
      </c>
      <c r="S76" s="847" t="str">
        <f>IF($B76="","",INDEX('All CCC'!S$7:S$814,MATCH(WatchList!$B76,'All CCC'!$B$7:$B$814,0)))</f>
        <v/>
      </c>
      <c r="T76" s="847" t="str">
        <f>IF($B76="","",INDEX('All CCC'!T$7:T$814,MATCH(WatchList!$B76,'All CCC'!$B$7:$B$814,0)))</f>
        <v/>
      </c>
      <c r="U76" s="847" t="str">
        <f>IF($B76="","",INDEX('All CCC'!U$7:U$814,MATCH(WatchList!$B76,'All CCC'!$B$7:$B$814,0)))</f>
        <v/>
      </c>
      <c r="V76" s="847" t="str">
        <f>IF($B76="","",INDEX('All CCC'!V$7:V$814,MATCH(WatchList!$B76,'All CCC'!$B$7:$B$814,0)))</f>
        <v/>
      </c>
      <c r="W76" s="847" t="str">
        <f>IF($B76="","",INDEX('All CCC'!W$7:W$814,MATCH(WatchList!$B76,'All CCC'!$B$7:$B$814,0)))</f>
        <v/>
      </c>
      <c r="X76" s="847" t="str">
        <f>IF($B76="","",INDEX('All CCC'!X$7:X$814,MATCH(WatchList!$B76,'All CCC'!$B$7:$B$814,0)))</f>
        <v/>
      </c>
      <c r="Y76" s="847" t="str">
        <f>IF($B76="","",INDEX('All CCC'!Y$7:Y$814,MATCH(WatchList!$B76,'All CCC'!$B$7:$B$814,0)))</f>
        <v/>
      </c>
      <c r="Z76" s="847" t="str">
        <f>IF($B76="","",INDEX('All CCC'!Z$7:Z$814,MATCH(WatchList!$B76,'All CCC'!$B$7:$B$814,0)))</f>
        <v/>
      </c>
      <c r="AA76" s="847" t="str">
        <f>IF($B76="","",INDEX('All CCC'!AA$7:AA$814,MATCH(WatchList!$B76,'All CCC'!$B$7:$B$814,0)))</f>
        <v/>
      </c>
      <c r="AB76" s="847" t="str">
        <f>IF($B76="","",INDEX('All CCC'!AB$7:AB$814,MATCH(WatchList!$B76,'All CCC'!$B$7:$B$814,0)))</f>
        <v/>
      </c>
      <c r="AC76" s="847" t="str">
        <f>IF($B76="","",INDEX('All CCC'!AC$7:AC$814,MATCH(WatchList!$B76,'All CCC'!$B$7:$B$814,0)))</f>
        <v/>
      </c>
      <c r="AD76" s="847" t="str">
        <f>IF($B76="","",INDEX('All CCC'!AD$7:AD$814,MATCH(WatchList!$B76,'All CCC'!$B$7:$B$814,0)))</f>
        <v/>
      </c>
      <c r="AE76" s="847" t="str">
        <f>IF($B76="","",INDEX('All CCC'!AE$7:AE$814,MATCH(WatchList!$B76,'All CCC'!$B$7:$B$814,0)))</f>
        <v/>
      </c>
      <c r="AF76" s="847" t="str">
        <f>IF($B76="","",INDEX('All CCC'!AF$7:AF$814,MATCH(WatchList!$B76,'All CCC'!$B$7:$B$814,0)))</f>
        <v/>
      </c>
      <c r="AG76" s="847" t="str">
        <f>IF($B76="","",INDEX('All CCC'!AG$7:AG$814,MATCH(WatchList!$B76,'All CCC'!$B$7:$B$814,0)))</f>
        <v/>
      </c>
      <c r="AH76" s="847" t="str">
        <f>IF($B76="","",INDEX('All CCC'!AH$7:AH$814,MATCH(WatchList!$B76,'All CCC'!$B$7:$B$814,0)))</f>
        <v/>
      </c>
      <c r="AI76" s="847" t="str">
        <f>IF($B76="","",INDEX('All CCC'!AI$7:AI$814,MATCH(WatchList!$B76,'All CCC'!$B$7:$B$814,0)))</f>
        <v/>
      </c>
      <c r="AJ76" s="847" t="str">
        <f>IF($B76="","",INDEX('All CCC'!AJ$7:AJ$814,MATCH(WatchList!$B76,'All CCC'!$B$7:$B$814,0)))</f>
        <v/>
      </c>
      <c r="AK76" s="847" t="str">
        <f>IF($B76="","",INDEX('All CCC'!AK$7:AK$814,MATCH(WatchList!$B76,'All CCC'!$B$7:$B$814,0)))</f>
        <v/>
      </c>
      <c r="AL76" s="847" t="str">
        <f>IF($B76="","",INDEX('All CCC'!AL$7:AL$814,MATCH(WatchList!$B76,'All CCC'!$B$7:$B$814,0)))</f>
        <v/>
      </c>
      <c r="AM76" s="847" t="str">
        <f>IF($B76="","",INDEX('All CCC'!AM$7:AM$814,MATCH(WatchList!$B76,'All CCC'!$B$7:$B$814,0)))</f>
        <v/>
      </c>
      <c r="AN76" s="847" t="str">
        <f>IF($B76="","",INDEX('All CCC'!AN$7:AN$814,MATCH(WatchList!$B76,'All CCC'!$B$7:$B$814,0)))</f>
        <v/>
      </c>
      <c r="AO76" s="847" t="str">
        <f>IF($B76="","",INDEX('All CCC'!AO$7:AO$814,MATCH(WatchList!$B76,'All CCC'!$B$7:$B$814,0)))</f>
        <v/>
      </c>
      <c r="AP76" s="847" t="str">
        <f>IF($B76="","",INDEX('All CCC'!AP$7:AP$814,MATCH(WatchList!$B76,'All CCC'!$B$7:$B$814,0)))</f>
        <v/>
      </c>
      <c r="AQ76" s="847" t="str">
        <f>IF($B76="","",INDEX('All CCC'!AQ$7:AQ$814,MATCH(WatchList!$B76,'All CCC'!$B$7:$B$814,0)))</f>
        <v/>
      </c>
      <c r="AR76" s="847" t="str">
        <f>IF($B76="","",INDEX('All CCC'!AR$7:AR$814,MATCH(WatchList!$B76,'All CCC'!$B$7:$B$814,0)))</f>
        <v/>
      </c>
      <c r="AS76" s="847" t="str">
        <f>IF($B76="","",INDEX('All CCC'!AS$7:AS$814,MATCH(WatchList!$B76,'All CCC'!$B$7:$B$814,0)))</f>
        <v/>
      </c>
      <c r="AT76" s="847" t="str">
        <f>IF($B76="","",INDEX('All CCC'!AT$7:AT$814,MATCH(WatchList!$B76,'All CCC'!$B$7:$B$814,0)))</f>
        <v/>
      </c>
      <c r="AU76" s="847" t="str">
        <f>IF($B76="","",INDEX('All CCC'!AU$7:AU$814,MATCH(WatchList!$B76,'All CCC'!$B$7:$B$814,0)))</f>
        <v/>
      </c>
      <c r="AV76" s="847" t="str">
        <f>IF($B76="","",INDEX('All CCC'!AV$7:AV$814,MATCH(WatchList!$B76,'All CCC'!$B$7:$B$814,0)))</f>
        <v/>
      </c>
      <c r="AW76" s="847" t="str">
        <f>IF($B76="","",INDEX('All CCC'!AW$7:AW$814,MATCH(WatchList!$B76,'All CCC'!$B$7:$B$814,0)))</f>
        <v/>
      </c>
      <c r="AX76" s="847" t="str">
        <f>IF($B76="","",INDEX('All CCC'!AX$7:AX$814,MATCH(WatchList!$B76,'All CCC'!$B$7:$B$814,0)))</f>
        <v/>
      </c>
      <c r="AY76" s="847" t="str">
        <f>IF($B76="","",INDEX('All CCC'!AY$7:AY$814,MATCH(WatchList!$B76,'All CCC'!$B$7:$B$814,0)))</f>
        <v/>
      </c>
      <c r="AZ76" s="847" t="str">
        <f>IF($B76="","",INDEX('All CCC'!AZ$7:AZ$814,MATCH(WatchList!$B76,'All CCC'!$B$7:$B$814,0)))</f>
        <v/>
      </c>
      <c r="BA76" s="847" t="str">
        <f>IF($B76="","",INDEX('All CCC'!BA$7:BA$814,MATCH(WatchList!$B76,'All CCC'!$B$7:$B$814,0)))</f>
        <v/>
      </c>
      <c r="BB76" s="847" t="str">
        <f>IF($B76="","",INDEX('All CCC'!BB$7:BB$814,MATCH(WatchList!$B76,'All CCC'!$B$7:$B$814,0)))</f>
        <v/>
      </c>
      <c r="BC76" s="847" t="str">
        <f>IF($B76="","",INDEX('All CCC'!BC$7:BC$814,MATCH(WatchList!$B76,'All CCC'!$B$7:$B$814,0)))</f>
        <v/>
      </c>
      <c r="BD76" s="847" t="str">
        <f>IF($B76="","",INDEX('All CCC'!BD$7:BD$814,MATCH(WatchList!$B76,'All CCC'!$B$7:$B$814,0)))</f>
        <v/>
      </c>
      <c r="BE76" s="847" t="str">
        <f>IF($B76="","",INDEX('All CCC'!BE$7:BE$814,MATCH(WatchList!$B76,'All CCC'!$B$7:$B$814,0)))</f>
        <v/>
      </c>
      <c r="BF76" s="847" t="str">
        <f>IF($B76="","",INDEX('All CCC'!BF$7:BF$814,MATCH(WatchList!$B76,'All CCC'!$B$7:$B$814,0)))</f>
        <v/>
      </c>
      <c r="BG76" s="847" t="str">
        <f>IF($B76="","",INDEX('All CCC'!BG$7:BG$814,MATCH(WatchList!$B76,'All CCC'!$B$7:$B$814,0)))</f>
        <v/>
      </c>
    </row>
    <row r="77" spans="1:59" x14ac:dyDescent="0.2">
      <c r="A77" s="548" t="str">
        <f>IF($B77="","",INDEX('All CCC'!A$7:A$814,MATCH(WatchList!$B77,'All CCC'!$B$7:$B$814,0)))</f>
        <v/>
      </c>
      <c r="B77" s="31"/>
      <c r="C77" s="847" t="str">
        <f>IF($B77="","",INDEX('All CCC'!C$7:C$814,MATCH(WatchList!$B77,'All CCC'!$B$7:$B$814,0)))</f>
        <v/>
      </c>
      <c r="D77" s="847" t="str">
        <f>IF($B77="","",INDEX('All CCC'!D$7:D$814,MATCH(WatchList!$B77,'All CCC'!$B$7:$B$814,0)))</f>
        <v/>
      </c>
      <c r="E77" s="847" t="str">
        <f>IF($B77="","",INDEX('All CCC'!E$7:E$814,MATCH(WatchList!$B77,'All CCC'!$B$7:$B$814,0)))</f>
        <v/>
      </c>
      <c r="F77" s="847" t="str">
        <f>IF($B77="","",INDEX('All CCC'!F$7:F$814,MATCH(WatchList!$B77,'All CCC'!$B$7:$B$814,0)))</f>
        <v/>
      </c>
      <c r="G77" s="847" t="str">
        <f>IF($B77="","",INDEX('All CCC'!G$7:G$814,MATCH(WatchList!$B77,'All CCC'!$B$7:$B$814,0)))</f>
        <v/>
      </c>
      <c r="H77" s="847" t="str">
        <f>IF($B77="","",INDEX('All CCC'!H$7:H$814,MATCH(WatchList!$B77,'All CCC'!$B$7:$B$814,0)))</f>
        <v/>
      </c>
      <c r="I77" s="847" t="str">
        <f>IF($B77="","",INDEX('All CCC'!I$7:I$814,MATCH(WatchList!$B77,'All CCC'!$B$7:$B$814,0)))</f>
        <v/>
      </c>
      <c r="J77" s="847" t="str">
        <f>IF($B77="","",INDEX('All CCC'!J$7:J$814,MATCH(WatchList!$B77,'All CCC'!$B$7:$B$814,0)))</f>
        <v/>
      </c>
      <c r="K77" s="847" t="str">
        <f>IF($B77="","",INDEX('All CCC'!K$7:K$814,MATCH(WatchList!$B77,'All CCC'!$B$7:$B$814,0)))</f>
        <v/>
      </c>
      <c r="L77" s="847" t="str">
        <f>IF($B77="","",INDEX('All CCC'!L$7:L$814,MATCH(WatchList!$B77,'All CCC'!$B$7:$B$814,0)))</f>
        <v/>
      </c>
      <c r="M77" s="847" t="str">
        <f>IF($B77="","",INDEX('All CCC'!M$7:M$814,MATCH(WatchList!$B77,'All CCC'!$B$7:$B$814,0)))</f>
        <v/>
      </c>
      <c r="N77" s="847" t="str">
        <f>IF($B77="","",INDEX('All CCC'!N$7:N$814,MATCH(WatchList!$B77,'All CCC'!$B$7:$B$814,0)))</f>
        <v/>
      </c>
      <c r="O77" s="847" t="str">
        <f>IF($B77="","",INDEX('All CCC'!O$7:O$814,MATCH(WatchList!$B77,'All CCC'!$B$7:$B$814,0)))</f>
        <v/>
      </c>
      <c r="P77" s="848" t="str">
        <f>IF($B77="","",INDEX('All CCC'!P$7:P$814,MATCH(WatchList!$B77,'All CCC'!$B$7:$B$814,0)))</f>
        <v/>
      </c>
      <c r="Q77" s="848" t="str">
        <f>IF($B77="","",INDEX('All CCC'!Q$7:Q$814,MATCH(WatchList!$B77,'All CCC'!$B$7:$B$814,0)))</f>
        <v/>
      </c>
      <c r="R77" s="847" t="str">
        <f>IF($B77="","",INDEX('All CCC'!R$7:R$814,MATCH(WatchList!$B77,'All CCC'!$B$7:$B$814,0)))</f>
        <v/>
      </c>
      <c r="S77" s="847" t="str">
        <f>IF($B77="","",INDEX('All CCC'!S$7:S$814,MATCH(WatchList!$B77,'All CCC'!$B$7:$B$814,0)))</f>
        <v/>
      </c>
      <c r="T77" s="847" t="str">
        <f>IF($B77="","",INDEX('All CCC'!T$7:T$814,MATCH(WatchList!$B77,'All CCC'!$B$7:$B$814,0)))</f>
        <v/>
      </c>
      <c r="U77" s="847" t="str">
        <f>IF($B77="","",INDEX('All CCC'!U$7:U$814,MATCH(WatchList!$B77,'All CCC'!$B$7:$B$814,0)))</f>
        <v/>
      </c>
      <c r="V77" s="847" t="str">
        <f>IF($B77="","",INDEX('All CCC'!V$7:V$814,MATCH(WatchList!$B77,'All CCC'!$B$7:$B$814,0)))</f>
        <v/>
      </c>
      <c r="W77" s="847" t="str">
        <f>IF($B77="","",INDEX('All CCC'!W$7:W$814,MATCH(WatchList!$B77,'All CCC'!$B$7:$B$814,0)))</f>
        <v/>
      </c>
      <c r="X77" s="847" t="str">
        <f>IF($B77="","",INDEX('All CCC'!X$7:X$814,MATCH(WatchList!$B77,'All CCC'!$B$7:$B$814,0)))</f>
        <v/>
      </c>
      <c r="Y77" s="847" t="str">
        <f>IF($B77="","",INDEX('All CCC'!Y$7:Y$814,MATCH(WatchList!$B77,'All CCC'!$B$7:$B$814,0)))</f>
        <v/>
      </c>
      <c r="Z77" s="847" t="str">
        <f>IF($B77="","",INDEX('All CCC'!Z$7:Z$814,MATCH(WatchList!$B77,'All CCC'!$B$7:$B$814,0)))</f>
        <v/>
      </c>
      <c r="AA77" s="847" t="str">
        <f>IF($B77="","",INDEX('All CCC'!AA$7:AA$814,MATCH(WatchList!$B77,'All CCC'!$B$7:$B$814,0)))</f>
        <v/>
      </c>
      <c r="AB77" s="847" t="str">
        <f>IF($B77="","",INDEX('All CCC'!AB$7:AB$814,MATCH(WatchList!$B77,'All CCC'!$B$7:$B$814,0)))</f>
        <v/>
      </c>
      <c r="AC77" s="847" t="str">
        <f>IF($B77="","",INDEX('All CCC'!AC$7:AC$814,MATCH(WatchList!$B77,'All CCC'!$B$7:$B$814,0)))</f>
        <v/>
      </c>
      <c r="AD77" s="847" t="str">
        <f>IF($B77="","",INDEX('All CCC'!AD$7:AD$814,MATCH(WatchList!$B77,'All CCC'!$B$7:$B$814,0)))</f>
        <v/>
      </c>
      <c r="AE77" s="847" t="str">
        <f>IF($B77="","",INDEX('All CCC'!AE$7:AE$814,MATCH(WatchList!$B77,'All CCC'!$B$7:$B$814,0)))</f>
        <v/>
      </c>
      <c r="AF77" s="847" t="str">
        <f>IF($B77="","",INDEX('All CCC'!AF$7:AF$814,MATCH(WatchList!$B77,'All CCC'!$B$7:$B$814,0)))</f>
        <v/>
      </c>
      <c r="AG77" s="847" t="str">
        <f>IF($B77="","",INDEX('All CCC'!AG$7:AG$814,MATCH(WatchList!$B77,'All CCC'!$B$7:$B$814,0)))</f>
        <v/>
      </c>
      <c r="AH77" s="847" t="str">
        <f>IF($B77="","",INDEX('All CCC'!AH$7:AH$814,MATCH(WatchList!$B77,'All CCC'!$B$7:$B$814,0)))</f>
        <v/>
      </c>
      <c r="AI77" s="847" t="str">
        <f>IF($B77="","",INDEX('All CCC'!AI$7:AI$814,MATCH(WatchList!$B77,'All CCC'!$B$7:$B$814,0)))</f>
        <v/>
      </c>
      <c r="AJ77" s="847" t="str">
        <f>IF($B77="","",INDEX('All CCC'!AJ$7:AJ$814,MATCH(WatchList!$B77,'All CCC'!$B$7:$B$814,0)))</f>
        <v/>
      </c>
      <c r="AK77" s="847" t="str">
        <f>IF($B77="","",INDEX('All CCC'!AK$7:AK$814,MATCH(WatchList!$B77,'All CCC'!$B$7:$B$814,0)))</f>
        <v/>
      </c>
      <c r="AL77" s="847" t="str">
        <f>IF($B77="","",INDEX('All CCC'!AL$7:AL$814,MATCH(WatchList!$B77,'All CCC'!$B$7:$B$814,0)))</f>
        <v/>
      </c>
      <c r="AM77" s="847" t="str">
        <f>IF($B77="","",INDEX('All CCC'!AM$7:AM$814,MATCH(WatchList!$B77,'All CCC'!$B$7:$B$814,0)))</f>
        <v/>
      </c>
      <c r="AN77" s="847" t="str">
        <f>IF($B77="","",INDEX('All CCC'!AN$7:AN$814,MATCH(WatchList!$B77,'All CCC'!$B$7:$B$814,0)))</f>
        <v/>
      </c>
      <c r="AO77" s="847" t="str">
        <f>IF($B77="","",INDEX('All CCC'!AO$7:AO$814,MATCH(WatchList!$B77,'All CCC'!$B$7:$B$814,0)))</f>
        <v/>
      </c>
      <c r="AP77" s="847" t="str">
        <f>IF($B77="","",INDEX('All CCC'!AP$7:AP$814,MATCH(WatchList!$B77,'All CCC'!$B$7:$B$814,0)))</f>
        <v/>
      </c>
      <c r="AQ77" s="847" t="str">
        <f>IF($B77="","",INDEX('All CCC'!AQ$7:AQ$814,MATCH(WatchList!$B77,'All CCC'!$B$7:$B$814,0)))</f>
        <v/>
      </c>
      <c r="AR77" s="847" t="str">
        <f>IF($B77="","",INDEX('All CCC'!AR$7:AR$814,MATCH(WatchList!$B77,'All CCC'!$B$7:$B$814,0)))</f>
        <v/>
      </c>
      <c r="AS77" s="847" t="str">
        <f>IF($B77="","",INDEX('All CCC'!AS$7:AS$814,MATCH(WatchList!$B77,'All CCC'!$B$7:$B$814,0)))</f>
        <v/>
      </c>
      <c r="AT77" s="847" t="str">
        <f>IF($B77="","",INDEX('All CCC'!AT$7:AT$814,MATCH(WatchList!$B77,'All CCC'!$B$7:$B$814,0)))</f>
        <v/>
      </c>
      <c r="AU77" s="847" t="str">
        <f>IF($B77="","",INDEX('All CCC'!AU$7:AU$814,MATCH(WatchList!$B77,'All CCC'!$B$7:$B$814,0)))</f>
        <v/>
      </c>
      <c r="AV77" s="847" t="str">
        <f>IF($B77="","",INDEX('All CCC'!AV$7:AV$814,MATCH(WatchList!$B77,'All CCC'!$B$7:$B$814,0)))</f>
        <v/>
      </c>
      <c r="AW77" s="847" t="str">
        <f>IF($B77="","",INDEX('All CCC'!AW$7:AW$814,MATCH(WatchList!$B77,'All CCC'!$B$7:$B$814,0)))</f>
        <v/>
      </c>
      <c r="AX77" s="847" t="str">
        <f>IF($B77="","",INDEX('All CCC'!AX$7:AX$814,MATCH(WatchList!$B77,'All CCC'!$B$7:$B$814,0)))</f>
        <v/>
      </c>
      <c r="AY77" s="847" t="str">
        <f>IF($B77="","",INDEX('All CCC'!AY$7:AY$814,MATCH(WatchList!$B77,'All CCC'!$B$7:$B$814,0)))</f>
        <v/>
      </c>
      <c r="AZ77" s="847" t="str">
        <f>IF($B77="","",INDEX('All CCC'!AZ$7:AZ$814,MATCH(WatchList!$B77,'All CCC'!$B$7:$B$814,0)))</f>
        <v/>
      </c>
      <c r="BA77" s="847" t="str">
        <f>IF($B77="","",INDEX('All CCC'!BA$7:BA$814,MATCH(WatchList!$B77,'All CCC'!$B$7:$B$814,0)))</f>
        <v/>
      </c>
      <c r="BB77" s="847" t="str">
        <f>IF($B77="","",INDEX('All CCC'!BB$7:BB$814,MATCH(WatchList!$B77,'All CCC'!$B$7:$B$814,0)))</f>
        <v/>
      </c>
      <c r="BC77" s="847" t="str">
        <f>IF($B77="","",INDEX('All CCC'!BC$7:BC$814,MATCH(WatchList!$B77,'All CCC'!$B$7:$B$814,0)))</f>
        <v/>
      </c>
      <c r="BD77" s="847" t="str">
        <f>IF($B77="","",INDEX('All CCC'!BD$7:BD$814,MATCH(WatchList!$B77,'All CCC'!$B$7:$B$814,0)))</f>
        <v/>
      </c>
      <c r="BE77" s="847" t="str">
        <f>IF($B77="","",INDEX('All CCC'!BE$7:BE$814,MATCH(WatchList!$B77,'All CCC'!$B$7:$B$814,0)))</f>
        <v/>
      </c>
      <c r="BF77" s="847" t="str">
        <f>IF($B77="","",INDEX('All CCC'!BF$7:BF$814,MATCH(WatchList!$B77,'All CCC'!$B$7:$B$814,0)))</f>
        <v/>
      </c>
      <c r="BG77" s="847" t="str">
        <f>IF($B77="","",INDEX('All CCC'!BG$7:BG$814,MATCH(WatchList!$B77,'All CCC'!$B$7:$B$814,0)))</f>
        <v/>
      </c>
    </row>
    <row r="78" spans="1:59" x14ac:dyDescent="0.2">
      <c r="A78" s="548" t="str">
        <f>IF($B78="","",INDEX('All CCC'!A$7:A$814,MATCH(WatchList!$B78,'All CCC'!$B$7:$B$814,0)))</f>
        <v/>
      </c>
      <c r="B78" s="31"/>
      <c r="C78" s="847" t="str">
        <f>IF($B78="","",INDEX('All CCC'!C$7:C$814,MATCH(WatchList!$B78,'All CCC'!$B$7:$B$814,0)))</f>
        <v/>
      </c>
      <c r="D78" s="847" t="str">
        <f>IF($B78="","",INDEX('All CCC'!D$7:D$814,MATCH(WatchList!$B78,'All CCC'!$B$7:$B$814,0)))</f>
        <v/>
      </c>
      <c r="E78" s="847" t="str">
        <f>IF($B78="","",INDEX('All CCC'!E$7:E$814,MATCH(WatchList!$B78,'All CCC'!$B$7:$B$814,0)))</f>
        <v/>
      </c>
      <c r="F78" s="847" t="str">
        <f>IF($B78="","",INDEX('All CCC'!F$7:F$814,MATCH(WatchList!$B78,'All CCC'!$B$7:$B$814,0)))</f>
        <v/>
      </c>
      <c r="G78" s="847" t="str">
        <f>IF($B78="","",INDEX('All CCC'!G$7:G$814,MATCH(WatchList!$B78,'All CCC'!$B$7:$B$814,0)))</f>
        <v/>
      </c>
      <c r="H78" s="847" t="str">
        <f>IF($B78="","",INDEX('All CCC'!H$7:H$814,MATCH(WatchList!$B78,'All CCC'!$B$7:$B$814,0)))</f>
        <v/>
      </c>
      <c r="I78" s="847" t="str">
        <f>IF($B78="","",INDEX('All CCC'!I$7:I$814,MATCH(WatchList!$B78,'All CCC'!$B$7:$B$814,0)))</f>
        <v/>
      </c>
      <c r="J78" s="847" t="str">
        <f>IF($B78="","",INDEX('All CCC'!J$7:J$814,MATCH(WatchList!$B78,'All CCC'!$B$7:$B$814,0)))</f>
        <v/>
      </c>
      <c r="K78" s="847" t="str">
        <f>IF($B78="","",INDEX('All CCC'!K$7:K$814,MATCH(WatchList!$B78,'All CCC'!$B$7:$B$814,0)))</f>
        <v/>
      </c>
      <c r="L78" s="847" t="str">
        <f>IF($B78="","",INDEX('All CCC'!L$7:L$814,MATCH(WatchList!$B78,'All CCC'!$B$7:$B$814,0)))</f>
        <v/>
      </c>
      <c r="M78" s="847" t="str">
        <f>IF($B78="","",INDEX('All CCC'!M$7:M$814,MATCH(WatchList!$B78,'All CCC'!$B$7:$B$814,0)))</f>
        <v/>
      </c>
      <c r="N78" s="847" t="str">
        <f>IF($B78="","",INDEX('All CCC'!N$7:N$814,MATCH(WatchList!$B78,'All CCC'!$B$7:$B$814,0)))</f>
        <v/>
      </c>
      <c r="O78" s="847" t="str">
        <f>IF($B78="","",INDEX('All CCC'!O$7:O$814,MATCH(WatchList!$B78,'All CCC'!$B$7:$B$814,0)))</f>
        <v/>
      </c>
      <c r="P78" s="848" t="str">
        <f>IF($B78="","",INDEX('All CCC'!P$7:P$814,MATCH(WatchList!$B78,'All CCC'!$B$7:$B$814,0)))</f>
        <v/>
      </c>
      <c r="Q78" s="848" t="str">
        <f>IF($B78="","",INDEX('All CCC'!Q$7:Q$814,MATCH(WatchList!$B78,'All CCC'!$B$7:$B$814,0)))</f>
        <v/>
      </c>
      <c r="R78" s="847" t="str">
        <f>IF($B78="","",INDEX('All CCC'!R$7:R$814,MATCH(WatchList!$B78,'All CCC'!$B$7:$B$814,0)))</f>
        <v/>
      </c>
      <c r="S78" s="847" t="str">
        <f>IF($B78="","",INDEX('All CCC'!S$7:S$814,MATCH(WatchList!$B78,'All CCC'!$B$7:$B$814,0)))</f>
        <v/>
      </c>
      <c r="T78" s="847" t="str">
        <f>IF($B78="","",INDEX('All CCC'!T$7:T$814,MATCH(WatchList!$B78,'All CCC'!$B$7:$B$814,0)))</f>
        <v/>
      </c>
      <c r="U78" s="847" t="str">
        <f>IF($B78="","",INDEX('All CCC'!U$7:U$814,MATCH(WatchList!$B78,'All CCC'!$B$7:$B$814,0)))</f>
        <v/>
      </c>
      <c r="V78" s="847" t="str">
        <f>IF($B78="","",INDEX('All CCC'!V$7:V$814,MATCH(WatchList!$B78,'All CCC'!$B$7:$B$814,0)))</f>
        <v/>
      </c>
      <c r="W78" s="847" t="str">
        <f>IF($B78="","",INDEX('All CCC'!W$7:W$814,MATCH(WatchList!$B78,'All CCC'!$B$7:$B$814,0)))</f>
        <v/>
      </c>
      <c r="X78" s="847" t="str">
        <f>IF($B78="","",INDEX('All CCC'!X$7:X$814,MATCH(WatchList!$B78,'All CCC'!$B$7:$B$814,0)))</f>
        <v/>
      </c>
      <c r="Y78" s="847" t="str">
        <f>IF($B78="","",INDEX('All CCC'!Y$7:Y$814,MATCH(WatchList!$B78,'All CCC'!$B$7:$B$814,0)))</f>
        <v/>
      </c>
      <c r="Z78" s="847" t="str">
        <f>IF($B78="","",INDEX('All CCC'!Z$7:Z$814,MATCH(WatchList!$B78,'All CCC'!$B$7:$B$814,0)))</f>
        <v/>
      </c>
      <c r="AA78" s="847" t="str">
        <f>IF($B78="","",INDEX('All CCC'!AA$7:AA$814,MATCH(WatchList!$B78,'All CCC'!$B$7:$B$814,0)))</f>
        <v/>
      </c>
      <c r="AB78" s="847" t="str">
        <f>IF($B78="","",INDEX('All CCC'!AB$7:AB$814,MATCH(WatchList!$B78,'All CCC'!$B$7:$B$814,0)))</f>
        <v/>
      </c>
      <c r="AC78" s="847" t="str">
        <f>IF($B78="","",INDEX('All CCC'!AC$7:AC$814,MATCH(WatchList!$B78,'All CCC'!$B$7:$B$814,0)))</f>
        <v/>
      </c>
      <c r="AD78" s="847" t="str">
        <f>IF($B78="","",INDEX('All CCC'!AD$7:AD$814,MATCH(WatchList!$B78,'All CCC'!$B$7:$B$814,0)))</f>
        <v/>
      </c>
      <c r="AE78" s="847" t="str">
        <f>IF($B78="","",INDEX('All CCC'!AE$7:AE$814,MATCH(WatchList!$B78,'All CCC'!$B$7:$B$814,0)))</f>
        <v/>
      </c>
      <c r="AF78" s="847" t="str">
        <f>IF($B78="","",INDEX('All CCC'!AF$7:AF$814,MATCH(WatchList!$B78,'All CCC'!$B$7:$B$814,0)))</f>
        <v/>
      </c>
      <c r="AG78" s="847" t="str">
        <f>IF($B78="","",INDEX('All CCC'!AG$7:AG$814,MATCH(WatchList!$B78,'All CCC'!$B$7:$B$814,0)))</f>
        <v/>
      </c>
      <c r="AH78" s="847" t="str">
        <f>IF($B78="","",INDEX('All CCC'!AH$7:AH$814,MATCH(WatchList!$B78,'All CCC'!$B$7:$B$814,0)))</f>
        <v/>
      </c>
      <c r="AI78" s="847" t="str">
        <f>IF($B78="","",INDEX('All CCC'!AI$7:AI$814,MATCH(WatchList!$B78,'All CCC'!$B$7:$B$814,0)))</f>
        <v/>
      </c>
      <c r="AJ78" s="847" t="str">
        <f>IF($B78="","",INDEX('All CCC'!AJ$7:AJ$814,MATCH(WatchList!$B78,'All CCC'!$B$7:$B$814,0)))</f>
        <v/>
      </c>
      <c r="AK78" s="847" t="str">
        <f>IF($B78="","",INDEX('All CCC'!AK$7:AK$814,MATCH(WatchList!$B78,'All CCC'!$B$7:$B$814,0)))</f>
        <v/>
      </c>
      <c r="AL78" s="847" t="str">
        <f>IF($B78="","",INDEX('All CCC'!AL$7:AL$814,MATCH(WatchList!$B78,'All CCC'!$B$7:$B$814,0)))</f>
        <v/>
      </c>
      <c r="AM78" s="847" t="str">
        <f>IF($B78="","",INDEX('All CCC'!AM$7:AM$814,MATCH(WatchList!$B78,'All CCC'!$B$7:$B$814,0)))</f>
        <v/>
      </c>
      <c r="AN78" s="847" t="str">
        <f>IF($B78="","",INDEX('All CCC'!AN$7:AN$814,MATCH(WatchList!$B78,'All CCC'!$B$7:$B$814,0)))</f>
        <v/>
      </c>
      <c r="AO78" s="847" t="str">
        <f>IF($B78="","",INDEX('All CCC'!AO$7:AO$814,MATCH(WatchList!$B78,'All CCC'!$B$7:$B$814,0)))</f>
        <v/>
      </c>
      <c r="AP78" s="847" t="str">
        <f>IF($B78="","",INDEX('All CCC'!AP$7:AP$814,MATCH(WatchList!$B78,'All CCC'!$B$7:$B$814,0)))</f>
        <v/>
      </c>
      <c r="AQ78" s="847" t="str">
        <f>IF($B78="","",INDEX('All CCC'!AQ$7:AQ$814,MATCH(WatchList!$B78,'All CCC'!$B$7:$B$814,0)))</f>
        <v/>
      </c>
      <c r="AR78" s="847" t="str">
        <f>IF($B78="","",INDEX('All CCC'!AR$7:AR$814,MATCH(WatchList!$B78,'All CCC'!$B$7:$B$814,0)))</f>
        <v/>
      </c>
      <c r="AS78" s="847" t="str">
        <f>IF($B78="","",INDEX('All CCC'!AS$7:AS$814,MATCH(WatchList!$B78,'All CCC'!$B$7:$B$814,0)))</f>
        <v/>
      </c>
      <c r="AT78" s="847" t="str">
        <f>IF($B78="","",INDEX('All CCC'!AT$7:AT$814,MATCH(WatchList!$B78,'All CCC'!$B$7:$B$814,0)))</f>
        <v/>
      </c>
      <c r="AU78" s="847" t="str">
        <f>IF($B78="","",INDEX('All CCC'!AU$7:AU$814,MATCH(WatchList!$B78,'All CCC'!$B$7:$B$814,0)))</f>
        <v/>
      </c>
      <c r="AV78" s="847" t="str">
        <f>IF($B78="","",INDEX('All CCC'!AV$7:AV$814,MATCH(WatchList!$B78,'All CCC'!$B$7:$B$814,0)))</f>
        <v/>
      </c>
      <c r="AW78" s="847" t="str">
        <f>IF($B78="","",INDEX('All CCC'!AW$7:AW$814,MATCH(WatchList!$B78,'All CCC'!$B$7:$B$814,0)))</f>
        <v/>
      </c>
      <c r="AX78" s="847" t="str">
        <f>IF($B78="","",INDEX('All CCC'!AX$7:AX$814,MATCH(WatchList!$B78,'All CCC'!$B$7:$B$814,0)))</f>
        <v/>
      </c>
      <c r="AY78" s="847" t="str">
        <f>IF($B78="","",INDEX('All CCC'!AY$7:AY$814,MATCH(WatchList!$B78,'All CCC'!$B$7:$B$814,0)))</f>
        <v/>
      </c>
      <c r="AZ78" s="847" t="str">
        <f>IF($B78="","",INDEX('All CCC'!AZ$7:AZ$814,MATCH(WatchList!$B78,'All CCC'!$B$7:$B$814,0)))</f>
        <v/>
      </c>
      <c r="BA78" s="847" t="str">
        <f>IF($B78="","",INDEX('All CCC'!BA$7:BA$814,MATCH(WatchList!$B78,'All CCC'!$B$7:$B$814,0)))</f>
        <v/>
      </c>
      <c r="BB78" s="847" t="str">
        <f>IF($B78="","",INDEX('All CCC'!BB$7:BB$814,MATCH(WatchList!$B78,'All CCC'!$B$7:$B$814,0)))</f>
        <v/>
      </c>
      <c r="BC78" s="847" t="str">
        <f>IF($B78="","",INDEX('All CCC'!BC$7:BC$814,MATCH(WatchList!$B78,'All CCC'!$B$7:$B$814,0)))</f>
        <v/>
      </c>
      <c r="BD78" s="847" t="str">
        <f>IF($B78="","",INDEX('All CCC'!BD$7:BD$814,MATCH(WatchList!$B78,'All CCC'!$B$7:$B$814,0)))</f>
        <v/>
      </c>
      <c r="BE78" s="847" t="str">
        <f>IF($B78="","",INDEX('All CCC'!BE$7:BE$814,MATCH(WatchList!$B78,'All CCC'!$B$7:$B$814,0)))</f>
        <v/>
      </c>
      <c r="BF78" s="847" t="str">
        <f>IF($B78="","",INDEX('All CCC'!BF$7:BF$814,MATCH(WatchList!$B78,'All CCC'!$B$7:$B$814,0)))</f>
        <v/>
      </c>
      <c r="BG78" s="847" t="str">
        <f>IF($B78="","",INDEX('All CCC'!BG$7:BG$814,MATCH(WatchList!$B78,'All CCC'!$B$7:$B$814,0)))</f>
        <v/>
      </c>
    </row>
    <row r="79" spans="1:59" x14ac:dyDescent="0.2">
      <c r="A79" s="548" t="str">
        <f>IF($B79="","",INDEX('All CCC'!A$7:A$814,MATCH(WatchList!$B79,'All CCC'!$B$7:$B$814,0)))</f>
        <v/>
      </c>
      <c r="B79" s="31"/>
      <c r="C79" s="847" t="str">
        <f>IF($B79="","",INDEX('All CCC'!C$7:C$814,MATCH(WatchList!$B79,'All CCC'!$B$7:$B$814,0)))</f>
        <v/>
      </c>
      <c r="D79" s="847" t="str">
        <f>IF($B79="","",INDEX('All CCC'!D$7:D$814,MATCH(WatchList!$B79,'All CCC'!$B$7:$B$814,0)))</f>
        <v/>
      </c>
      <c r="E79" s="847" t="str">
        <f>IF($B79="","",INDEX('All CCC'!E$7:E$814,MATCH(WatchList!$B79,'All CCC'!$B$7:$B$814,0)))</f>
        <v/>
      </c>
      <c r="F79" s="847" t="str">
        <f>IF($B79="","",INDEX('All CCC'!F$7:F$814,MATCH(WatchList!$B79,'All CCC'!$B$7:$B$814,0)))</f>
        <v/>
      </c>
      <c r="G79" s="847" t="str">
        <f>IF($B79="","",INDEX('All CCC'!G$7:G$814,MATCH(WatchList!$B79,'All CCC'!$B$7:$B$814,0)))</f>
        <v/>
      </c>
      <c r="H79" s="847" t="str">
        <f>IF($B79="","",INDEX('All CCC'!H$7:H$814,MATCH(WatchList!$B79,'All CCC'!$B$7:$B$814,0)))</f>
        <v/>
      </c>
      <c r="I79" s="847" t="str">
        <f>IF($B79="","",INDEX('All CCC'!I$7:I$814,MATCH(WatchList!$B79,'All CCC'!$B$7:$B$814,0)))</f>
        <v/>
      </c>
      <c r="J79" s="847" t="str">
        <f>IF($B79="","",INDEX('All CCC'!J$7:J$814,MATCH(WatchList!$B79,'All CCC'!$B$7:$B$814,0)))</f>
        <v/>
      </c>
      <c r="K79" s="847" t="str">
        <f>IF($B79="","",INDEX('All CCC'!K$7:K$814,MATCH(WatchList!$B79,'All CCC'!$B$7:$B$814,0)))</f>
        <v/>
      </c>
      <c r="L79" s="847" t="str">
        <f>IF($B79="","",INDEX('All CCC'!L$7:L$814,MATCH(WatchList!$B79,'All CCC'!$B$7:$B$814,0)))</f>
        <v/>
      </c>
      <c r="M79" s="847" t="str">
        <f>IF($B79="","",INDEX('All CCC'!M$7:M$814,MATCH(WatchList!$B79,'All CCC'!$B$7:$B$814,0)))</f>
        <v/>
      </c>
      <c r="N79" s="847" t="str">
        <f>IF($B79="","",INDEX('All CCC'!N$7:N$814,MATCH(WatchList!$B79,'All CCC'!$B$7:$B$814,0)))</f>
        <v/>
      </c>
      <c r="O79" s="847" t="str">
        <f>IF($B79="","",INDEX('All CCC'!O$7:O$814,MATCH(WatchList!$B79,'All CCC'!$B$7:$B$814,0)))</f>
        <v/>
      </c>
      <c r="P79" s="848" t="str">
        <f>IF($B79="","",INDEX('All CCC'!P$7:P$814,MATCH(WatchList!$B79,'All CCC'!$B$7:$B$814,0)))</f>
        <v/>
      </c>
      <c r="Q79" s="848" t="str">
        <f>IF($B79="","",INDEX('All CCC'!Q$7:Q$814,MATCH(WatchList!$B79,'All CCC'!$B$7:$B$814,0)))</f>
        <v/>
      </c>
      <c r="R79" s="847" t="str">
        <f>IF($B79="","",INDEX('All CCC'!R$7:R$814,MATCH(WatchList!$B79,'All CCC'!$B$7:$B$814,0)))</f>
        <v/>
      </c>
      <c r="S79" s="847" t="str">
        <f>IF($B79="","",INDEX('All CCC'!S$7:S$814,MATCH(WatchList!$B79,'All CCC'!$B$7:$B$814,0)))</f>
        <v/>
      </c>
      <c r="T79" s="847" t="str">
        <f>IF($B79="","",INDEX('All CCC'!T$7:T$814,MATCH(WatchList!$B79,'All CCC'!$B$7:$B$814,0)))</f>
        <v/>
      </c>
      <c r="U79" s="847" t="str">
        <f>IF($B79="","",INDEX('All CCC'!U$7:U$814,MATCH(WatchList!$B79,'All CCC'!$B$7:$B$814,0)))</f>
        <v/>
      </c>
      <c r="V79" s="847" t="str">
        <f>IF($B79="","",INDEX('All CCC'!V$7:V$814,MATCH(WatchList!$B79,'All CCC'!$B$7:$B$814,0)))</f>
        <v/>
      </c>
      <c r="W79" s="847" t="str">
        <f>IF($B79="","",INDEX('All CCC'!W$7:W$814,MATCH(WatchList!$B79,'All CCC'!$B$7:$B$814,0)))</f>
        <v/>
      </c>
      <c r="X79" s="847" t="str">
        <f>IF($B79="","",INDEX('All CCC'!X$7:X$814,MATCH(WatchList!$B79,'All CCC'!$B$7:$B$814,0)))</f>
        <v/>
      </c>
      <c r="Y79" s="847" t="str">
        <f>IF($B79="","",INDEX('All CCC'!Y$7:Y$814,MATCH(WatchList!$B79,'All CCC'!$B$7:$B$814,0)))</f>
        <v/>
      </c>
      <c r="Z79" s="847" t="str">
        <f>IF($B79="","",INDEX('All CCC'!Z$7:Z$814,MATCH(WatchList!$B79,'All CCC'!$B$7:$B$814,0)))</f>
        <v/>
      </c>
      <c r="AA79" s="847" t="str">
        <f>IF($B79="","",INDEX('All CCC'!AA$7:AA$814,MATCH(WatchList!$B79,'All CCC'!$B$7:$B$814,0)))</f>
        <v/>
      </c>
      <c r="AB79" s="847" t="str">
        <f>IF($B79="","",INDEX('All CCC'!AB$7:AB$814,MATCH(WatchList!$B79,'All CCC'!$B$7:$B$814,0)))</f>
        <v/>
      </c>
      <c r="AC79" s="847" t="str">
        <f>IF($B79="","",INDEX('All CCC'!AC$7:AC$814,MATCH(WatchList!$B79,'All CCC'!$B$7:$B$814,0)))</f>
        <v/>
      </c>
      <c r="AD79" s="847" t="str">
        <f>IF($B79="","",INDEX('All CCC'!AD$7:AD$814,MATCH(WatchList!$B79,'All CCC'!$B$7:$B$814,0)))</f>
        <v/>
      </c>
      <c r="AE79" s="847" t="str">
        <f>IF($B79="","",INDEX('All CCC'!AE$7:AE$814,MATCH(WatchList!$B79,'All CCC'!$B$7:$B$814,0)))</f>
        <v/>
      </c>
      <c r="AF79" s="847" t="str">
        <f>IF($B79="","",INDEX('All CCC'!AF$7:AF$814,MATCH(WatchList!$B79,'All CCC'!$B$7:$B$814,0)))</f>
        <v/>
      </c>
      <c r="AG79" s="847" t="str">
        <f>IF($B79="","",INDEX('All CCC'!AG$7:AG$814,MATCH(WatchList!$B79,'All CCC'!$B$7:$B$814,0)))</f>
        <v/>
      </c>
      <c r="AH79" s="847" t="str">
        <f>IF($B79="","",INDEX('All CCC'!AH$7:AH$814,MATCH(WatchList!$B79,'All CCC'!$B$7:$B$814,0)))</f>
        <v/>
      </c>
      <c r="AI79" s="847" t="str">
        <f>IF($B79="","",INDEX('All CCC'!AI$7:AI$814,MATCH(WatchList!$B79,'All CCC'!$B$7:$B$814,0)))</f>
        <v/>
      </c>
      <c r="AJ79" s="847" t="str">
        <f>IF($B79="","",INDEX('All CCC'!AJ$7:AJ$814,MATCH(WatchList!$B79,'All CCC'!$B$7:$B$814,0)))</f>
        <v/>
      </c>
      <c r="AK79" s="847" t="str">
        <f>IF($B79="","",INDEX('All CCC'!AK$7:AK$814,MATCH(WatchList!$B79,'All CCC'!$B$7:$B$814,0)))</f>
        <v/>
      </c>
      <c r="AL79" s="847" t="str">
        <f>IF($B79="","",INDEX('All CCC'!AL$7:AL$814,MATCH(WatchList!$B79,'All CCC'!$B$7:$B$814,0)))</f>
        <v/>
      </c>
      <c r="AM79" s="847" t="str">
        <f>IF($B79="","",INDEX('All CCC'!AM$7:AM$814,MATCH(WatchList!$B79,'All CCC'!$B$7:$B$814,0)))</f>
        <v/>
      </c>
      <c r="AN79" s="847" t="str">
        <f>IF($B79="","",INDEX('All CCC'!AN$7:AN$814,MATCH(WatchList!$B79,'All CCC'!$B$7:$B$814,0)))</f>
        <v/>
      </c>
      <c r="AO79" s="847" t="str">
        <f>IF($B79="","",INDEX('All CCC'!AO$7:AO$814,MATCH(WatchList!$B79,'All CCC'!$B$7:$B$814,0)))</f>
        <v/>
      </c>
      <c r="AP79" s="847" t="str">
        <f>IF($B79="","",INDEX('All CCC'!AP$7:AP$814,MATCH(WatchList!$B79,'All CCC'!$B$7:$B$814,0)))</f>
        <v/>
      </c>
      <c r="AQ79" s="847" t="str">
        <f>IF($B79="","",INDEX('All CCC'!AQ$7:AQ$814,MATCH(WatchList!$B79,'All CCC'!$B$7:$B$814,0)))</f>
        <v/>
      </c>
      <c r="AR79" s="847" t="str">
        <f>IF($B79="","",INDEX('All CCC'!AR$7:AR$814,MATCH(WatchList!$B79,'All CCC'!$B$7:$B$814,0)))</f>
        <v/>
      </c>
      <c r="AS79" s="847" t="str">
        <f>IF($B79="","",INDEX('All CCC'!AS$7:AS$814,MATCH(WatchList!$B79,'All CCC'!$B$7:$B$814,0)))</f>
        <v/>
      </c>
      <c r="AT79" s="847" t="str">
        <f>IF($B79="","",INDEX('All CCC'!AT$7:AT$814,MATCH(WatchList!$B79,'All CCC'!$B$7:$B$814,0)))</f>
        <v/>
      </c>
      <c r="AU79" s="847" t="str">
        <f>IF($B79="","",INDEX('All CCC'!AU$7:AU$814,MATCH(WatchList!$B79,'All CCC'!$B$7:$B$814,0)))</f>
        <v/>
      </c>
      <c r="AV79" s="847" t="str">
        <f>IF($B79="","",INDEX('All CCC'!AV$7:AV$814,MATCH(WatchList!$B79,'All CCC'!$B$7:$B$814,0)))</f>
        <v/>
      </c>
      <c r="AW79" s="847" t="str">
        <f>IF($B79="","",INDEX('All CCC'!AW$7:AW$814,MATCH(WatchList!$B79,'All CCC'!$B$7:$B$814,0)))</f>
        <v/>
      </c>
      <c r="AX79" s="847" t="str">
        <f>IF($B79="","",INDEX('All CCC'!AX$7:AX$814,MATCH(WatchList!$B79,'All CCC'!$B$7:$B$814,0)))</f>
        <v/>
      </c>
      <c r="AY79" s="847" t="str">
        <f>IF($B79="","",INDEX('All CCC'!AY$7:AY$814,MATCH(WatchList!$B79,'All CCC'!$B$7:$B$814,0)))</f>
        <v/>
      </c>
      <c r="AZ79" s="847" t="str">
        <f>IF($B79="","",INDEX('All CCC'!AZ$7:AZ$814,MATCH(WatchList!$B79,'All CCC'!$B$7:$B$814,0)))</f>
        <v/>
      </c>
      <c r="BA79" s="847" t="str">
        <f>IF($B79="","",INDEX('All CCC'!BA$7:BA$814,MATCH(WatchList!$B79,'All CCC'!$B$7:$B$814,0)))</f>
        <v/>
      </c>
      <c r="BB79" s="847" t="str">
        <f>IF($B79="","",INDEX('All CCC'!BB$7:BB$814,MATCH(WatchList!$B79,'All CCC'!$B$7:$B$814,0)))</f>
        <v/>
      </c>
      <c r="BC79" s="847" t="str">
        <f>IF($B79="","",INDEX('All CCC'!BC$7:BC$814,MATCH(WatchList!$B79,'All CCC'!$B$7:$B$814,0)))</f>
        <v/>
      </c>
      <c r="BD79" s="847" t="str">
        <f>IF($B79="","",INDEX('All CCC'!BD$7:BD$814,MATCH(WatchList!$B79,'All CCC'!$B$7:$B$814,0)))</f>
        <v/>
      </c>
      <c r="BE79" s="847" t="str">
        <f>IF($B79="","",INDEX('All CCC'!BE$7:BE$814,MATCH(WatchList!$B79,'All CCC'!$B$7:$B$814,0)))</f>
        <v/>
      </c>
      <c r="BF79" s="847" t="str">
        <f>IF($B79="","",INDEX('All CCC'!BF$7:BF$814,MATCH(WatchList!$B79,'All CCC'!$B$7:$B$814,0)))</f>
        <v/>
      </c>
      <c r="BG79" s="847" t="str">
        <f>IF($B79="","",INDEX('All CCC'!BG$7:BG$814,MATCH(WatchList!$B79,'All CCC'!$B$7:$B$814,0)))</f>
        <v/>
      </c>
    </row>
    <row r="80" spans="1:59" x14ac:dyDescent="0.2">
      <c r="A80" s="548" t="str">
        <f>IF($B80="","",INDEX('All CCC'!A$7:A$814,MATCH(WatchList!$B80,'All CCC'!$B$7:$B$814,0)))</f>
        <v/>
      </c>
      <c r="B80" s="31"/>
      <c r="C80" s="847" t="str">
        <f>IF($B80="","",INDEX('All CCC'!C$7:C$814,MATCH(WatchList!$B80,'All CCC'!$B$7:$B$814,0)))</f>
        <v/>
      </c>
      <c r="D80" s="847" t="str">
        <f>IF($B80="","",INDEX('All CCC'!D$7:D$814,MATCH(WatchList!$B80,'All CCC'!$B$7:$B$814,0)))</f>
        <v/>
      </c>
      <c r="E80" s="847" t="str">
        <f>IF($B80="","",INDEX('All CCC'!E$7:E$814,MATCH(WatchList!$B80,'All CCC'!$B$7:$B$814,0)))</f>
        <v/>
      </c>
      <c r="F80" s="847" t="str">
        <f>IF($B80="","",INDEX('All CCC'!F$7:F$814,MATCH(WatchList!$B80,'All CCC'!$B$7:$B$814,0)))</f>
        <v/>
      </c>
      <c r="G80" s="847" t="str">
        <f>IF($B80="","",INDEX('All CCC'!G$7:G$814,MATCH(WatchList!$B80,'All CCC'!$B$7:$B$814,0)))</f>
        <v/>
      </c>
      <c r="H80" s="847" t="str">
        <f>IF($B80="","",INDEX('All CCC'!H$7:H$814,MATCH(WatchList!$B80,'All CCC'!$B$7:$B$814,0)))</f>
        <v/>
      </c>
      <c r="I80" s="847" t="str">
        <f>IF($B80="","",INDEX('All CCC'!I$7:I$814,MATCH(WatchList!$B80,'All CCC'!$B$7:$B$814,0)))</f>
        <v/>
      </c>
      <c r="J80" s="847" t="str">
        <f>IF($B80="","",INDEX('All CCC'!J$7:J$814,MATCH(WatchList!$B80,'All CCC'!$B$7:$B$814,0)))</f>
        <v/>
      </c>
      <c r="K80" s="847" t="str">
        <f>IF($B80="","",INDEX('All CCC'!K$7:K$814,MATCH(WatchList!$B80,'All CCC'!$B$7:$B$814,0)))</f>
        <v/>
      </c>
      <c r="L80" s="847" t="str">
        <f>IF($B80="","",INDEX('All CCC'!L$7:L$814,MATCH(WatchList!$B80,'All CCC'!$B$7:$B$814,0)))</f>
        <v/>
      </c>
      <c r="M80" s="847" t="str">
        <f>IF($B80="","",INDEX('All CCC'!M$7:M$814,MATCH(WatchList!$B80,'All CCC'!$B$7:$B$814,0)))</f>
        <v/>
      </c>
      <c r="N80" s="847" t="str">
        <f>IF($B80="","",INDEX('All CCC'!N$7:N$814,MATCH(WatchList!$B80,'All CCC'!$B$7:$B$814,0)))</f>
        <v/>
      </c>
      <c r="O80" s="847" t="str">
        <f>IF($B80="","",INDEX('All CCC'!O$7:O$814,MATCH(WatchList!$B80,'All CCC'!$B$7:$B$814,0)))</f>
        <v/>
      </c>
      <c r="P80" s="848" t="str">
        <f>IF($B80="","",INDEX('All CCC'!P$7:P$814,MATCH(WatchList!$B80,'All CCC'!$B$7:$B$814,0)))</f>
        <v/>
      </c>
      <c r="Q80" s="848" t="str">
        <f>IF($B80="","",INDEX('All CCC'!Q$7:Q$814,MATCH(WatchList!$B80,'All CCC'!$B$7:$B$814,0)))</f>
        <v/>
      </c>
      <c r="R80" s="847" t="str">
        <f>IF($B80="","",INDEX('All CCC'!R$7:R$814,MATCH(WatchList!$B80,'All CCC'!$B$7:$B$814,0)))</f>
        <v/>
      </c>
      <c r="S80" s="847" t="str">
        <f>IF($B80="","",INDEX('All CCC'!S$7:S$814,MATCH(WatchList!$B80,'All CCC'!$B$7:$B$814,0)))</f>
        <v/>
      </c>
      <c r="T80" s="847" t="str">
        <f>IF($B80="","",INDEX('All CCC'!T$7:T$814,MATCH(WatchList!$B80,'All CCC'!$B$7:$B$814,0)))</f>
        <v/>
      </c>
      <c r="U80" s="847" t="str">
        <f>IF($B80="","",INDEX('All CCC'!U$7:U$814,MATCH(WatchList!$B80,'All CCC'!$B$7:$B$814,0)))</f>
        <v/>
      </c>
      <c r="V80" s="847" t="str">
        <f>IF($B80="","",INDEX('All CCC'!V$7:V$814,MATCH(WatchList!$B80,'All CCC'!$B$7:$B$814,0)))</f>
        <v/>
      </c>
      <c r="W80" s="847" t="str">
        <f>IF($B80="","",INDEX('All CCC'!W$7:W$814,MATCH(WatchList!$B80,'All CCC'!$B$7:$B$814,0)))</f>
        <v/>
      </c>
      <c r="X80" s="847" t="str">
        <f>IF($B80="","",INDEX('All CCC'!X$7:X$814,MATCH(WatchList!$B80,'All CCC'!$B$7:$B$814,0)))</f>
        <v/>
      </c>
      <c r="Y80" s="847" t="str">
        <f>IF($B80="","",INDEX('All CCC'!Y$7:Y$814,MATCH(WatchList!$B80,'All CCC'!$B$7:$B$814,0)))</f>
        <v/>
      </c>
      <c r="Z80" s="847" t="str">
        <f>IF($B80="","",INDEX('All CCC'!Z$7:Z$814,MATCH(WatchList!$B80,'All CCC'!$B$7:$B$814,0)))</f>
        <v/>
      </c>
      <c r="AA80" s="847" t="str">
        <f>IF($B80="","",INDEX('All CCC'!AA$7:AA$814,MATCH(WatchList!$B80,'All CCC'!$B$7:$B$814,0)))</f>
        <v/>
      </c>
      <c r="AB80" s="847" t="str">
        <f>IF($B80="","",INDEX('All CCC'!AB$7:AB$814,MATCH(WatchList!$B80,'All CCC'!$B$7:$B$814,0)))</f>
        <v/>
      </c>
      <c r="AC80" s="847" t="str">
        <f>IF($B80="","",INDEX('All CCC'!AC$7:AC$814,MATCH(WatchList!$B80,'All CCC'!$B$7:$B$814,0)))</f>
        <v/>
      </c>
      <c r="AD80" s="847" t="str">
        <f>IF($B80="","",INDEX('All CCC'!AD$7:AD$814,MATCH(WatchList!$B80,'All CCC'!$B$7:$B$814,0)))</f>
        <v/>
      </c>
      <c r="AE80" s="847" t="str">
        <f>IF($B80="","",INDEX('All CCC'!AE$7:AE$814,MATCH(WatchList!$B80,'All CCC'!$B$7:$B$814,0)))</f>
        <v/>
      </c>
      <c r="AF80" s="847" t="str">
        <f>IF($B80="","",INDEX('All CCC'!AF$7:AF$814,MATCH(WatchList!$B80,'All CCC'!$B$7:$B$814,0)))</f>
        <v/>
      </c>
      <c r="AG80" s="847" t="str">
        <f>IF($B80="","",INDEX('All CCC'!AG$7:AG$814,MATCH(WatchList!$B80,'All CCC'!$B$7:$B$814,0)))</f>
        <v/>
      </c>
      <c r="AH80" s="847" t="str">
        <f>IF($B80="","",INDEX('All CCC'!AH$7:AH$814,MATCH(WatchList!$B80,'All CCC'!$B$7:$B$814,0)))</f>
        <v/>
      </c>
      <c r="AI80" s="847" t="str">
        <f>IF($B80="","",INDEX('All CCC'!AI$7:AI$814,MATCH(WatchList!$B80,'All CCC'!$B$7:$B$814,0)))</f>
        <v/>
      </c>
      <c r="AJ80" s="847" t="str">
        <f>IF($B80="","",INDEX('All CCC'!AJ$7:AJ$814,MATCH(WatchList!$B80,'All CCC'!$B$7:$B$814,0)))</f>
        <v/>
      </c>
      <c r="AK80" s="847" t="str">
        <f>IF($B80="","",INDEX('All CCC'!AK$7:AK$814,MATCH(WatchList!$B80,'All CCC'!$B$7:$B$814,0)))</f>
        <v/>
      </c>
      <c r="AL80" s="847" t="str">
        <f>IF($B80="","",INDEX('All CCC'!AL$7:AL$814,MATCH(WatchList!$B80,'All CCC'!$B$7:$B$814,0)))</f>
        <v/>
      </c>
      <c r="AM80" s="847" t="str">
        <f>IF($B80="","",INDEX('All CCC'!AM$7:AM$814,MATCH(WatchList!$B80,'All CCC'!$B$7:$B$814,0)))</f>
        <v/>
      </c>
      <c r="AN80" s="847" t="str">
        <f>IF($B80="","",INDEX('All CCC'!AN$7:AN$814,MATCH(WatchList!$B80,'All CCC'!$B$7:$B$814,0)))</f>
        <v/>
      </c>
      <c r="AO80" s="847" t="str">
        <f>IF($B80="","",INDEX('All CCC'!AO$7:AO$814,MATCH(WatchList!$B80,'All CCC'!$B$7:$B$814,0)))</f>
        <v/>
      </c>
      <c r="AP80" s="847" t="str">
        <f>IF($B80="","",INDEX('All CCC'!AP$7:AP$814,MATCH(WatchList!$B80,'All CCC'!$B$7:$B$814,0)))</f>
        <v/>
      </c>
      <c r="AQ80" s="847" t="str">
        <f>IF($B80="","",INDEX('All CCC'!AQ$7:AQ$814,MATCH(WatchList!$B80,'All CCC'!$B$7:$B$814,0)))</f>
        <v/>
      </c>
      <c r="AR80" s="847" t="str">
        <f>IF($B80="","",INDEX('All CCC'!AR$7:AR$814,MATCH(WatchList!$B80,'All CCC'!$B$7:$B$814,0)))</f>
        <v/>
      </c>
      <c r="AS80" s="847" t="str">
        <f>IF($B80="","",INDEX('All CCC'!AS$7:AS$814,MATCH(WatchList!$B80,'All CCC'!$B$7:$B$814,0)))</f>
        <v/>
      </c>
      <c r="AT80" s="847" t="str">
        <f>IF($B80="","",INDEX('All CCC'!AT$7:AT$814,MATCH(WatchList!$B80,'All CCC'!$B$7:$B$814,0)))</f>
        <v/>
      </c>
      <c r="AU80" s="847" t="str">
        <f>IF($B80="","",INDEX('All CCC'!AU$7:AU$814,MATCH(WatchList!$B80,'All CCC'!$B$7:$B$814,0)))</f>
        <v/>
      </c>
      <c r="AV80" s="847" t="str">
        <f>IF($B80="","",INDEX('All CCC'!AV$7:AV$814,MATCH(WatchList!$B80,'All CCC'!$B$7:$B$814,0)))</f>
        <v/>
      </c>
      <c r="AW80" s="847" t="str">
        <f>IF($B80="","",INDEX('All CCC'!AW$7:AW$814,MATCH(WatchList!$B80,'All CCC'!$B$7:$B$814,0)))</f>
        <v/>
      </c>
      <c r="AX80" s="847" t="str">
        <f>IF($B80="","",INDEX('All CCC'!AX$7:AX$814,MATCH(WatchList!$B80,'All CCC'!$B$7:$B$814,0)))</f>
        <v/>
      </c>
      <c r="AY80" s="847" t="str">
        <f>IF($B80="","",INDEX('All CCC'!AY$7:AY$814,MATCH(WatchList!$B80,'All CCC'!$B$7:$B$814,0)))</f>
        <v/>
      </c>
      <c r="AZ80" s="847" t="str">
        <f>IF($B80="","",INDEX('All CCC'!AZ$7:AZ$814,MATCH(WatchList!$B80,'All CCC'!$B$7:$B$814,0)))</f>
        <v/>
      </c>
      <c r="BA80" s="847" t="str">
        <f>IF($B80="","",INDEX('All CCC'!BA$7:BA$814,MATCH(WatchList!$B80,'All CCC'!$B$7:$B$814,0)))</f>
        <v/>
      </c>
      <c r="BB80" s="847" t="str">
        <f>IF($B80="","",INDEX('All CCC'!BB$7:BB$814,MATCH(WatchList!$B80,'All CCC'!$B$7:$B$814,0)))</f>
        <v/>
      </c>
      <c r="BC80" s="847" t="str">
        <f>IF($B80="","",INDEX('All CCC'!BC$7:BC$814,MATCH(WatchList!$B80,'All CCC'!$B$7:$B$814,0)))</f>
        <v/>
      </c>
      <c r="BD80" s="847" t="str">
        <f>IF($B80="","",INDEX('All CCC'!BD$7:BD$814,MATCH(WatchList!$B80,'All CCC'!$B$7:$B$814,0)))</f>
        <v/>
      </c>
      <c r="BE80" s="847" t="str">
        <f>IF($B80="","",INDEX('All CCC'!BE$7:BE$814,MATCH(WatchList!$B80,'All CCC'!$B$7:$B$814,0)))</f>
        <v/>
      </c>
      <c r="BF80" s="847" t="str">
        <f>IF($B80="","",INDEX('All CCC'!BF$7:BF$814,MATCH(WatchList!$B80,'All CCC'!$B$7:$B$814,0)))</f>
        <v/>
      </c>
      <c r="BG80" s="847" t="str">
        <f>IF($B80="","",INDEX('All CCC'!BG$7:BG$814,MATCH(WatchList!$B80,'All CCC'!$B$7:$B$814,0)))</f>
        <v/>
      </c>
    </row>
    <row r="81" spans="1:59" x14ac:dyDescent="0.2">
      <c r="A81" s="548" t="str">
        <f>IF($B81="","",INDEX('All CCC'!A$7:A$814,MATCH(WatchList!$B81,'All CCC'!$B$7:$B$814,0)))</f>
        <v/>
      </c>
      <c r="B81" s="31"/>
      <c r="C81" s="847" t="str">
        <f>IF($B81="","",INDEX('All CCC'!C$7:C$814,MATCH(WatchList!$B81,'All CCC'!$B$7:$B$814,0)))</f>
        <v/>
      </c>
      <c r="D81" s="847" t="str">
        <f>IF($B81="","",INDEX('All CCC'!D$7:D$814,MATCH(WatchList!$B81,'All CCC'!$B$7:$B$814,0)))</f>
        <v/>
      </c>
      <c r="E81" s="847" t="str">
        <f>IF($B81="","",INDEX('All CCC'!E$7:E$814,MATCH(WatchList!$B81,'All CCC'!$B$7:$B$814,0)))</f>
        <v/>
      </c>
      <c r="F81" s="847" t="str">
        <f>IF($B81="","",INDEX('All CCC'!F$7:F$814,MATCH(WatchList!$B81,'All CCC'!$B$7:$B$814,0)))</f>
        <v/>
      </c>
      <c r="G81" s="847" t="str">
        <f>IF($B81="","",INDEX('All CCC'!G$7:G$814,MATCH(WatchList!$B81,'All CCC'!$B$7:$B$814,0)))</f>
        <v/>
      </c>
      <c r="H81" s="847" t="str">
        <f>IF($B81="","",INDEX('All CCC'!H$7:H$814,MATCH(WatchList!$B81,'All CCC'!$B$7:$B$814,0)))</f>
        <v/>
      </c>
      <c r="I81" s="847" t="str">
        <f>IF($B81="","",INDEX('All CCC'!I$7:I$814,MATCH(WatchList!$B81,'All CCC'!$B$7:$B$814,0)))</f>
        <v/>
      </c>
      <c r="J81" s="847" t="str">
        <f>IF($B81="","",INDEX('All CCC'!J$7:J$814,MATCH(WatchList!$B81,'All CCC'!$B$7:$B$814,0)))</f>
        <v/>
      </c>
      <c r="K81" s="847" t="str">
        <f>IF($B81="","",INDEX('All CCC'!K$7:K$814,MATCH(WatchList!$B81,'All CCC'!$B$7:$B$814,0)))</f>
        <v/>
      </c>
      <c r="L81" s="847" t="str">
        <f>IF($B81="","",INDEX('All CCC'!L$7:L$814,MATCH(WatchList!$B81,'All CCC'!$B$7:$B$814,0)))</f>
        <v/>
      </c>
      <c r="M81" s="847" t="str">
        <f>IF($B81="","",INDEX('All CCC'!M$7:M$814,MATCH(WatchList!$B81,'All CCC'!$B$7:$B$814,0)))</f>
        <v/>
      </c>
      <c r="N81" s="847" t="str">
        <f>IF($B81="","",INDEX('All CCC'!N$7:N$814,MATCH(WatchList!$B81,'All CCC'!$B$7:$B$814,0)))</f>
        <v/>
      </c>
      <c r="O81" s="847" t="str">
        <f>IF($B81="","",INDEX('All CCC'!O$7:O$814,MATCH(WatchList!$B81,'All CCC'!$B$7:$B$814,0)))</f>
        <v/>
      </c>
      <c r="P81" s="848" t="str">
        <f>IF($B81="","",INDEX('All CCC'!P$7:P$814,MATCH(WatchList!$B81,'All CCC'!$B$7:$B$814,0)))</f>
        <v/>
      </c>
      <c r="Q81" s="848" t="str">
        <f>IF($B81="","",INDEX('All CCC'!Q$7:Q$814,MATCH(WatchList!$B81,'All CCC'!$B$7:$B$814,0)))</f>
        <v/>
      </c>
      <c r="R81" s="847" t="str">
        <f>IF($B81="","",INDEX('All CCC'!R$7:R$814,MATCH(WatchList!$B81,'All CCC'!$B$7:$B$814,0)))</f>
        <v/>
      </c>
      <c r="S81" s="847" t="str">
        <f>IF($B81="","",INDEX('All CCC'!S$7:S$814,MATCH(WatchList!$B81,'All CCC'!$B$7:$B$814,0)))</f>
        <v/>
      </c>
      <c r="T81" s="847" t="str">
        <f>IF($B81="","",INDEX('All CCC'!T$7:T$814,MATCH(WatchList!$B81,'All CCC'!$B$7:$B$814,0)))</f>
        <v/>
      </c>
      <c r="U81" s="847" t="str">
        <f>IF($B81="","",INDEX('All CCC'!U$7:U$814,MATCH(WatchList!$B81,'All CCC'!$B$7:$B$814,0)))</f>
        <v/>
      </c>
      <c r="V81" s="847" t="str">
        <f>IF($B81="","",INDEX('All CCC'!V$7:V$814,MATCH(WatchList!$B81,'All CCC'!$B$7:$B$814,0)))</f>
        <v/>
      </c>
      <c r="W81" s="847" t="str">
        <f>IF($B81="","",INDEX('All CCC'!W$7:W$814,MATCH(WatchList!$B81,'All CCC'!$B$7:$B$814,0)))</f>
        <v/>
      </c>
      <c r="X81" s="847" t="str">
        <f>IF($B81="","",INDEX('All CCC'!X$7:X$814,MATCH(WatchList!$B81,'All CCC'!$B$7:$B$814,0)))</f>
        <v/>
      </c>
      <c r="Y81" s="847" t="str">
        <f>IF($B81="","",INDEX('All CCC'!Y$7:Y$814,MATCH(WatchList!$B81,'All CCC'!$B$7:$B$814,0)))</f>
        <v/>
      </c>
      <c r="Z81" s="847" t="str">
        <f>IF($B81="","",INDEX('All CCC'!Z$7:Z$814,MATCH(WatchList!$B81,'All CCC'!$B$7:$B$814,0)))</f>
        <v/>
      </c>
      <c r="AA81" s="847" t="str">
        <f>IF($B81="","",INDEX('All CCC'!AA$7:AA$814,MATCH(WatchList!$B81,'All CCC'!$B$7:$B$814,0)))</f>
        <v/>
      </c>
      <c r="AB81" s="847" t="str">
        <f>IF($B81="","",INDEX('All CCC'!AB$7:AB$814,MATCH(WatchList!$B81,'All CCC'!$B$7:$B$814,0)))</f>
        <v/>
      </c>
      <c r="AC81" s="847" t="str">
        <f>IF($B81="","",INDEX('All CCC'!AC$7:AC$814,MATCH(WatchList!$B81,'All CCC'!$B$7:$B$814,0)))</f>
        <v/>
      </c>
      <c r="AD81" s="847" t="str">
        <f>IF($B81="","",INDEX('All CCC'!AD$7:AD$814,MATCH(WatchList!$B81,'All CCC'!$B$7:$B$814,0)))</f>
        <v/>
      </c>
      <c r="AE81" s="847" t="str">
        <f>IF($B81="","",INDEX('All CCC'!AE$7:AE$814,MATCH(WatchList!$B81,'All CCC'!$B$7:$B$814,0)))</f>
        <v/>
      </c>
      <c r="AF81" s="847" t="str">
        <f>IF($B81="","",INDEX('All CCC'!AF$7:AF$814,MATCH(WatchList!$B81,'All CCC'!$B$7:$B$814,0)))</f>
        <v/>
      </c>
      <c r="AG81" s="847" t="str">
        <f>IF($B81="","",INDEX('All CCC'!AG$7:AG$814,MATCH(WatchList!$B81,'All CCC'!$B$7:$B$814,0)))</f>
        <v/>
      </c>
      <c r="AH81" s="847" t="str">
        <f>IF($B81="","",INDEX('All CCC'!AH$7:AH$814,MATCH(WatchList!$B81,'All CCC'!$B$7:$B$814,0)))</f>
        <v/>
      </c>
      <c r="AI81" s="847" t="str">
        <f>IF($B81="","",INDEX('All CCC'!AI$7:AI$814,MATCH(WatchList!$B81,'All CCC'!$B$7:$B$814,0)))</f>
        <v/>
      </c>
      <c r="AJ81" s="847" t="str">
        <f>IF($B81="","",INDEX('All CCC'!AJ$7:AJ$814,MATCH(WatchList!$B81,'All CCC'!$B$7:$B$814,0)))</f>
        <v/>
      </c>
      <c r="AK81" s="847" t="str">
        <f>IF($B81="","",INDEX('All CCC'!AK$7:AK$814,MATCH(WatchList!$B81,'All CCC'!$B$7:$B$814,0)))</f>
        <v/>
      </c>
      <c r="AL81" s="847" t="str">
        <f>IF($B81="","",INDEX('All CCC'!AL$7:AL$814,MATCH(WatchList!$B81,'All CCC'!$B$7:$B$814,0)))</f>
        <v/>
      </c>
      <c r="AM81" s="847" t="str">
        <f>IF($B81="","",INDEX('All CCC'!AM$7:AM$814,MATCH(WatchList!$B81,'All CCC'!$B$7:$B$814,0)))</f>
        <v/>
      </c>
      <c r="AN81" s="847" t="str">
        <f>IF($B81="","",INDEX('All CCC'!AN$7:AN$814,MATCH(WatchList!$B81,'All CCC'!$B$7:$B$814,0)))</f>
        <v/>
      </c>
      <c r="AO81" s="847" t="str">
        <f>IF($B81="","",INDEX('All CCC'!AO$7:AO$814,MATCH(WatchList!$B81,'All CCC'!$B$7:$B$814,0)))</f>
        <v/>
      </c>
      <c r="AP81" s="847" t="str">
        <f>IF($B81="","",INDEX('All CCC'!AP$7:AP$814,MATCH(WatchList!$B81,'All CCC'!$B$7:$B$814,0)))</f>
        <v/>
      </c>
      <c r="AQ81" s="847" t="str">
        <f>IF($B81="","",INDEX('All CCC'!AQ$7:AQ$814,MATCH(WatchList!$B81,'All CCC'!$B$7:$B$814,0)))</f>
        <v/>
      </c>
      <c r="AR81" s="847" t="str">
        <f>IF($B81="","",INDEX('All CCC'!AR$7:AR$814,MATCH(WatchList!$B81,'All CCC'!$B$7:$B$814,0)))</f>
        <v/>
      </c>
      <c r="AS81" s="847" t="str">
        <f>IF($B81="","",INDEX('All CCC'!AS$7:AS$814,MATCH(WatchList!$B81,'All CCC'!$B$7:$B$814,0)))</f>
        <v/>
      </c>
      <c r="AT81" s="847" t="str">
        <f>IF($B81="","",INDEX('All CCC'!AT$7:AT$814,MATCH(WatchList!$B81,'All CCC'!$B$7:$B$814,0)))</f>
        <v/>
      </c>
      <c r="AU81" s="847" t="str">
        <f>IF($B81="","",INDEX('All CCC'!AU$7:AU$814,MATCH(WatchList!$B81,'All CCC'!$B$7:$B$814,0)))</f>
        <v/>
      </c>
      <c r="AV81" s="847" t="str">
        <f>IF($B81="","",INDEX('All CCC'!AV$7:AV$814,MATCH(WatchList!$B81,'All CCC'!$B$7:$B$814,0)))</f>
        <v/>
      </c>
      <c r="AW81" s="847" t="str">
        <f>IF($B81="","",INDEX('All CCC'!AW$7:AW$814,MATCH(WatchList!$B81,'All CCC'!$B$7:$B$814,0)))</f>
        <v/>
      </c>
      <c r="AX81" s="847" t="str">
        <f>IF($B81="","",INDEX('All CCC'!AX$7:AX$814,MATCH(WatchList!$B81,'All CCC'!$B$7:$B$814,0)))</f>
        <v/>
      </c>
      <c r="AY81" s="847" t="str">
        <f>IF($B81="","",INDEX('All CCC'!AY$7:AY$814,MATCH(WatchList!$B81,'All CCC'!$B$7:$B$814,0)))</f>
        <v/>
      </c>
      <c r="AZ81" s="847" t="str">
        <f>IF($B81="","",INDEX('All CCC'!AZ$7:AZ$814,MATCH(WatchList!$B81,'All CCC'!$B$7:$B$814,0)))</f>
        <v/>
      </c>
      <c r="BA81" s="847" t="str">
        <f>IF($B81="","",INDEX('All CCC'!BA$7:BA$814,MATCH(WatchList!$B81,'All CCC'!$B$7:$B$814,0)))</f>
        <v/>
      </c>
      <c r="BB81" s="847" t="str">
        <f>IF($B81="","",INDEX('All CCC'!BB$7:BB$814,MATCH(WatchList!$B81,'All CCC'!$B$7:$B$814,0)))</f>
        <v/>
      </c>
      <c r="BC81" s="847" t="str">
        <f>IF($B81="","",INDEX('All CCC'!BC$7:BC$814,MATCH(WatchList!$B81,'All CCC'!$B$7:$B$814,0)))</f>
        <v/>
      </c>
      <c r="BD81" s="847" t="str">
        <f>IF($B81="","",INDEX('All CCC'!BD$7:BD$814,MATCH(WatchList!$B81,'All CCC'!$B$7:$B$814,0)))</f>
        <v/>
      </c>
      <c r="BE81" s="847" t="str">
        <f>IF($B81="","",INDEX('All CCC'!BE$7:BE$814,MATCH(WatchList!$B81,'All CCC'!$B$7:$B$814,0)))</f>
        <v/>
      </c>
      <c r="BF81" s="847" t="str">
        <f>IF($B81="","",INDEX('All CCC'!BF$7:BF$814,MATCH(WatchList!$B81,'All CCC'!$B$7:$B$814,0)))</f>
        <v/>
      </c>
      <c r="BG81" s="847" t="str">
        <f>IF($B81="","",INDEX('All CCC'!BG$7:BG$814,MATCH(WatchList!$B81,'All CCC'!$B$7:$B$814,0)))</f>
        <v/>
      </c>
    </row>
    <row r="82" spans="1:59" x14ac:dyDescent="0.2">
      <c r="A82" s="548" t="str">
        <f>IF($B82="","",INDEX('All CCC'!A$7:A$814,MATCH(WatchList!$B82,'All CCC'!$B$7:$B$814,0)))</f>
        <v/>
      </c>
      <c r="B82" s="31"/>
      <c r="C82" s="847" t="str">
        <f>IF($B82="","",INDEX('All CCC'!C$7:C$814,MATCH(WatchList!$B82,'All CCC'!$B$7:$B$814,0)))</f>
        <v/>
      </c>
      <c r="D82" s="847" t="str">
        <f>IF($B82="","",INDEX('All CCC'!D$7:D$814,MATCH(WatchList!$B82,'All CCC'!$B$7:$B$814,0)))</f>
        <v/>
      </c>
      <c r="E82" s="847" t="str">
        <f>IF($B82="","",INDEX('All CCC'!E$7:E$814,MATCH(WatchList!$B82,'All CCC'!$B$7:$B$814,0)))</f>
        <v/>
      </c>
      <c r="F82" s="847" t="str">
        <f>IF($B82="","",INDEX('All CCC'!F$7:F$814,MATCH(WatchList!$B82,'All CCC'!$B$7:$B$814,0)))</f>
        <v/>
      </c>
      <c r="G82" s="847" t="str">
        <f>IF($B82="","",INDEX('All CCC'!G$7:G$814,MATCH(WatchList!$B82,'All CCC'!$B$7:$B$814,0)))</f>
        <v/>
      </c>
      <c r="H82" s="847" t="str">
        <f>IF($B82="","",INDEX('All CCC'!H$7:H$814,MATCH(WatchList!$B82,'All CCC'!$B$7:$B$814,0)))</f>
        <v/>
      </c>
      <c r="I82" s="847" t="str">
        <f>IF($B82="","",INDEX('All CCC'!I$7:I$814,MATCH(WatchList!$B82,'All CCC'!$B$7:$B$814,0)))</f>
        <v/>
      </c>
      <c r="J82" s="847" t="str">
        <f>IF($B82="","",INDEX('All CCC'!J$7:J$814,MATCH(WatchList!$B82,'All CCC'!$B$7:$B$814,0)))</f>
        <v/>
      </c>
      <c r="K82" s="847" t="str">
        <f>IF($B82="","",INDEX('All CCC'!K$7:K$814,MATCH(WatchList!$B82,'All CCC'!$B$7:$B$814,0)))</f>
        <v/>
      </c>
      <c r="L82" s="847" t="str">
        <f>IF($B82="","",INDEX('All CCC'!L$7:L$814,MATCH(WatchList!$B82,'All CCC'!$B$7:$B$814,0)))</f>
        <v/>
      </c>
      <c r="M82" s="847" t="str">
        <f>IF($B82="","",INDEX('All CCC'!M$7:M$814,MATCH(WatchList!$B82,'All CCC'!$B$7:$B$814,0)))</f>
        <v/>
      </c>
      <c r="N82" s="847" t="str">
        <f>IF($B82="","",INDEX('All CCC'!N$7:N$814,MATCH(WatchList!$B82,'All CCC'!$B$7:$B$814,0)))</f>
        <v/>
      </c>
      <c r="O82" s="847" t="str">
        <f>IF($B82="","",INDEX('All CCC'!O$7:O$814,MATCH(WatchList!$B82,'All CCC'!$B$7:$B$814,0)))</f>
        <v/>
      </c>
      <c r="P82" s="848" t="str">
        <f>IF($B82="","",INDEX('All CCC'!P$7:P$814,MATCH(WatchList!$B82,'All CCC'!$B$7:$B$814,0)))</f>
        <v/>
      </c>
      <c r="Q82" s="848" t="str">
        <f>IF($B82="","",INDEX('All CCC'!Q$7:Q$814,MATCH(WatchList!$B82,'All CCC'!$B$7:$B$814,0)))</f>
        <v/>
      </c>
      <c r="R82" s="847" t="str">
        <f>IF($B82="","",INDEX('All CCC'!R$7:R$814,MATCH(WatchList!$B82,'All CCC'!$B$7:$B$814,0)))</f>
        <v/>
      </c>
      <c r="S82" s="847" t="str">
        <f>IF($B82="","",INDEX('All CCC'!S$7:S$814,MATCH(WatchList!$B82,'All CCC'!$B$7:$B$814,0)))</f>
        <v/>
      </c>
      <c r="T82" s="847" t="str">
        <f>IF($B82="","",INDEX('All CCC'!T$7:T$814,MATCH(WatchList!$B82,'All CCC'!$B$7:$B$814,0)))</f>
        <v/>
      </c>
      <c r="U82" s="847" t="str">
        <f>IF($B82="","",INDEX('All CCC'!U$7:U$814,MATCH(WatchList!$B82,'All CCC'!$B$7:$B$814,0)))</f>
        <v/>
      </c>
      <c r="V82" s="847" t="str">
        <f>IF($B82="","",INDEX('All CCC'!V$7:V$814,MATCH(WatchList!$B82,'All CCC'!$B$7:$B$814,0)))</f>
        <v/>
      </c>
      <c r="W82" s="847" t="str">
        <f>IF($B82="","",INDEX('All CCC'!W$7:W$814,MATCH(WatchList!$B82,'All CCC'!$B$7:$B$814,0)))</f>
        <v/>
      </c>
      <c r="X82" s="847" t="str">
        <f>IF($B82="","",INDEX('All CCC'!X$7:X$814,MATCH(WatchList!$B82,'All CCC'!$B$7:$B$814,0)))</f>
        <v/>
      </c>
      <c r="Y82" s="847" t="str">
        <f>IF($B82="","",INDEX('All CCC'!Y$7:Y$814,MATCH(WatchList!$B82,'All CCC'!$B$7:$B$814,0)))</f>
        <v/>
      </c>
      <c r="Z82" s="847" t="str">
        <f>IF($B82="","",INDEX('All CCC'!Z$7:Z$814,MATCH(WatchList!$B82,'All CCC'!$B$7:$B$814,0)))</f>
        <v/>
      </c>
      <c r="AA82" s="847" t="str">
        <f>IF($B82="","",INDEX('All CCC'!AA$7:AA$814,MATCH(WatchList!$B82,'All CCC'!$B$7:$B$814,0)))</f>
        <v/>
      </c>
      <c r="AB82" s="847" t="str">
        <f>IF($B82="","",INDEX('All CCC'!AB$7:AB$814,MATCH(WatchList!$B82,'All CCC'!$B$7:$B$814,0)))</f>
        <v/>
      </c>
      <c r="AC82" s="847" t="str">
        <f>IF($B82="","",INDEX('All CCC'!AC$7:AC$814,MATCH(WatchList!$B82,'All CCC'!$B$7:$B$814,0)))</f>
        <v/>
      </c>
      <c r="AD82" s="847" t="str">
        <f>IF($B82="","",INDEX('All CCC'!AD$7:AD$814,MATCH(WatchList!$B82,'All CCC'!$B$7:$B$814,0)))</f>
        <v/>
      </c>
      <c r="AE82" s="847" t="str">
        <f>IF($B82="","",INDEX('All CCC'!AE$7:AE$814,MATCH(WatchList!$B82,'All CCC'!$B$7:$B$814,0)))</f>
        <v/>
      </c>
      <c r="AF82" s="847" t="str">
        <f>IF($B82="","",INDEX('All CCC'!AF$7:AF$814,MATCH(WatchList!$B82,'All CCC'!$B$7:$B$814,0)))</f>
        <v/>
      </c>
      <c r="AG82" s="847" t="str">
        <f>IF($B82="","",INDEX('All CCC'!AG$7:AG$814,MATCH(WatchList!$B82,'All CCC'!$B$7:$B$814,0)))</f>
        <v/>
      </c>
      <c r="AH82" s="847" t="str">
        <f>IF($B82="","",INDEX('All CCC'!AH$7:AH$814,MATCH(WatchList!$B82,'All CCC'!$B$7:$B$814,0)))</f>
        <v/>
      </c>
      <c r="AI82" s="847" t="str">
        <f>IF($B82="","",INDEX('All CCC'!AI$7:AI$814,MATCH(WatchList!$B82,'All CCC'!$B$7:$B$814,0)))</f>
        <v/>
      </c>
      <c r="AJ82" s="847" t="str">
        <f>IF($B82="","",INDEX('All CCC'!AJ$7:AJ$814,MATCH(WatchList!$B82,'All CCC'!$B$7:$B$814,0)))</f>
        <v/>
      </c>
      <c r="AK82" s="847" t="str">
        <f>IF($B82="","",INDEX('All CCC'!AK$7:AK$814,MATCH(WatchList!$B82,'All CCC'!$B$7:$B$814,0)))</f>
        <v/>
      </c>
      <c r="AL82" s="847" t="str">
        <f>IF($B82="","",INDEX('All CCC'!AL$7:AL$814,MATCH(WatchList!$B82,'All CCC'!$B$7:$B$814,0)))</f>
        <v/>
      </c>
      <c r="AM82" s="847" t="str">
        <f>IF($B82="","",INDEX('All CCC'!AM$7:AM$814,MATCH(WatchList!$B82,'All CCC'!$B$7:$B$814,0)))</f>
        <v/>
      </c>
      <c r="AN82" s="847" t="str">
        <f>IF($B82="","",INDEX('All CCC'!AN$7:AN$814,MATCH(WatchList!$B82,'All CCC'!$B$7:$B$814,0)))</f>
        <v/>
      </c>
      <c r="AO82" s="847" t="str">
        <f>IF($B82="","",INDEX('All CCC'!AO$7:AO$814,MATCH(WatchList!$B82,'All CCC'!$B$7:$B$814,0)))</f>
        <v/>
      </c>
      <c r="AP82" s="847" t="str">
        <f>IF($B82="","",INDEX('All CCC'!AP$7:AP$814,MATCH(WatchList!$B82,'All CCC'!$B$7:$B$814,0)))</f>
        <v/>
      </c>
      <c r="AQ82" s="847" t="str">
        <f>IF($B82="","",INDEX('All CCC'!AQ$7:AQ$814,MATCH(WatchList!$B82,'All CCC'!$B$7:$B$814,0)))</f>
        <v/>
      </c>
      <c r="AR82" s="847" t="str">
        <f>IF($B82="","",INDEX('All CCC'!AR$7:AR$814,MATCH(WatchList!$B82,'All CCC'!$B$7:$B$814,0)))</f>
        <v/>
      </c>
      <c r="AS82" s="847" t="str">
        <f>IF($B82="","",INDEX('All CCC'!AS$7:AS$814,MATCH(WatchList!$B82,'All CCC'!$B$7:$B$814,0)))</f>
        <v/>
      </c>
      <c r="AT82" s="847" t="str">
        <f>IF($B82="","",INDEX('All CCC'!AT$7:AT$814,MATCH(WatchList!$B82,'All CCC'!$B$7:$B$814,0)))</f>
        <v/>
      </c>
      <c r="AU82" s="847" t="str">
        <f>IF($B82="","",INDEX('All CCC'!AU$7:AU$814,MATCH(WatchList!$B82,'All CCC'!$B$7:$B$814,0)))</f>
        <v/>
      </c>
      <c r="AV82" s="847" t="str">
        <f>IF($B82="","",INDEX('All CCC'!AV$7:AV$814,MATCH(WatchList!$B82,'All CCC'!$B$7:$B$814,0)))</f>
        <v/>
      </c>
      <c r="AW82" s="847" t="str">
        <f>IF($B82="","",INDEX('All CCC'!AW$7:AW$814,MATCH(WatchList!$B82,'All CCC'!$B$7:$B$814,0)))</f>
        <v/>
      </c>
      <c r="AX82" s="847" t="str">
        <f>IF($B82="","",INDEX('All CCC'!AX$7:AX$814,MATCH(WatchList!$B82,'All CCC'!$B$7:$B$814,0)))</f>
        <v/>
      </c>
      <c r="AY82" s="847" t="str">
        <f>IF($B82="","",INDEX('All CCC'!AY$7:AY$814,MATCH(WatchList!$B82,'All CCC'!$B$7:$B$814,0)))</f>
        <v/>
      </c>
      <c r="AZ82" s="847" t="str">
        <f>IF($B82="","",INDEX('All CCC'!AZ$7:AZ$814,MATCH(WatchList!$B82,'All CCC'!$B$7:$B$814,0)))</f>
        <v/>
      </c>
      <c r="BA82" s="847" t="str">
        <f>IF($B82="","",INDEX('All CCC'!BA$7:BA$814,MATCH(WatchList!$B82,'All CCC'!$B$7:$B$814,0)))</f>
        <v/>
      </c>
      <c r="BB82" s="847" t="str">
        <f>IF($B82="","",INDEX('All CCC'!BB$7:BB$814,MATCH(WatchList!$B82,'All CCC'!$B$7:$B$814,0)))</f>
        <v/>
      </c>
      <c r="BC82" s="847" t="str">
        <f>IF($B82="","",INDEX('All CCC'!BC$7:BC$814,MATCH(WatchList!$B82,'All CCC'!$B$7:$B$814,0)))</f>
        <v/>
      </c>
      <c r="BD82" s="847" t="str">
        <f>IF($B82="","",INDEX('All CCC'!BD$7:BD$814,MATCH(WatchList!$B82,'All CCC'!$B$7:$B$814,0)))</f>
        <v/>
      </c>
      <c r="BE82" s="847" t="str">
        <f>IF($B82="","",INDEX('All CCC'!BE$7:BE$814,MATCH(WatchList!$B82,'All CCC'!$B$7:$B$814,0)))</f>
        <v/>
      </c>
      <c r="BF82" s="847" t="str">
        <f>IF($B82="","",INDEX('All CCC'!BF$7:BF$814,MATCH(WatchList!$B82,'All CCC'!$B$7:$B$814,0)))</f>
        <v/>
      </c>
      <c r="BG82" s="847" t="str">
        <f>IF($B82="","",INDEX('All CCC'!BG$7:BG$814,MATCH(WatchList!$B82,'All CCC'!$B$7:$B$814,0)))</f>
        <v/>
      </c>
    </row>
    <row r="83" spans="1:59" x14ac:dyDescent="0.2">
      <c r="A83" s="548" t="str">
        <f>IF($B83="","",INDEX('All CCC'!A$7:A$814,MATCH(WatchList!$B83,'All CCC'!$B$7:$B$814,0)))</f>
        <v/>
      </c>
      <c r="B83" s="31"/>
      <c r="C83" s="847" t="str">
        <f>IF($B83="","",INDEX('All CCC'!C$7:C$814,MATCH(WatchList!$B83,'All CCC'!$B$7:$B$814,0)))</f>
        <v/>
      </c>
      <c r="D83" s="847" t="str">
        <f>IF($B83="","",INDEX('All CCC'!D$7:D$814,MATCH(WatchList!$B83,'All CCC'!$B$7:$B$814,0)))</f>
        <v/>
      </c>
      <c r="E83" s="847" t="str">
        <f>IF($B83="","",INDEX('All CCC'!E$7:E$814,MATCH(WatchList!$B83,'All CCC'!$B$7:$B$814,0)))</f>
        <v/>
      </c>
      <c r="F83" s="847" t="str">
        <f>IF($B83="","",INDEX('All CCC'!F$7:F$814,MATCH(WatchList!$B83,'All CCC'!$B$7:$B$814,0)))</f>
        <v/>
      </c>
      <c r="G83" s="847" t="str">
        <f>IF($B83="","",INDEX('All CCC'!G$7:G$814,MATCH(WatchList!$B83,'All CCC'!$B$7:$B$814,0)))</f>
        <v/>
      </c>
      <c r="H83" s="847" t="str">
        <f>IF($B83="","",INDEX('All CCC'!H$7:H$814,MATCH(WatchList!$B83,'All CCC'!$B$7:$B$814,0)))</f>
        <v/>
      </c>
      <c r="I83" s="847" t="str">
        <f>IF($B83="","",INDEX('All CCC'!I$7:I$814,MATCH(WatchList!$B83,'All CCC'!$B$7:$B$814,0)))</f>
        <v/>
      </c>
      <c r="J83" s="847" t="str">
        <f>IF($B83="","",INDEX('All CCC'!J$7:J$814,MATCH(WatchList!$B83,'All CCC'!$B$7:$B$814,0)))</f>
        <v/>
      </c>
      <c r="K83" s="847" t="str">
        <f>IF($B83="","",INDEX('All CCC'!K$7:K$814,MATCH(WatchList!$B83,'All CCC'!$B$7:$B$814,0)))</f>
        <v/>
      </c>
      <c r="L83" s="847" t="str">
        <f>IF($B83="","",INDEX('All CCC'!L$7:L$814,MATCH(WatchList!$B83,'All CCC'!$B$7:$B$814,0)))</f>
        <v/>
      </c>
      <c r="M83" s="847" t="str">
        <f>IF($B83="","",INDEX('All CCC'!M$7:M$814,MATCH(WatchList!$B83,'All CCC'!$B$7:$B$814,0)))</f>
        <v/>
      </c>
      <c r="N83" s="847" t="str">
        <f>IF($B83="","",INDEX('All CCC'!N$7:N$814,MATCH(WatchList!$B83,'All CCC'!$B$7:$B$814,0)))</f>
        <v/>
      </c>
      <c r="O83" s="847" t="str">
        <f>IF($B83="","",INDEX('All CCC'!O$7:O$814,MATCH(WatchList!$B83,'All CCC'!$B$7:$B$814,0)))</f>
        <v/>
      </c>
      <c r="P83" s="848" t="str">
        <f>IF($B83="","",INDEX('All CCC'!P$7:P$814,MATCH(WatchList!$B83,'All CCC'!$B$7:$B$814,0)))</f>
        <v/>
      </c>
      <c r="Q83" s="848" t="str">
        <f>IF($B83="","",INDEX('All CCC'!Q$7:Q$814,MATCH(WatchList!$B83,'All CCC'!$B$7:$B$814,0)))</f>
        <v/>
      </c>
      <c r="R83" s="847" t="str">
        <f>IF($B83="","",INDEX('All CCC'!R$7:R$814,MATCH(WatchList!$B83,'All CCC'!$B$7:$B$814,0)))</f>
        <v/>
      </c>
      <c r="S83" s="847" t="str">
        <f>IF($B83="","",INDEX('All CCC'!S$7:S$814,MATCH(WatchList!$B83,'All CCC'!$B$7:$B$814,0)))</f>
        <v/>
      </c>
      <c r="T83" s="847" t="str">
        <f>IF($B83="","",INDEX('All CCC'!T$7:T$814,MATCH(WatchList!$B83,'All CCC'!$B$7:$B$814,0)))</f>
        <v/>
      </c>
      <c r="U83" s="847" t="str">
        <f>IF($B83="","",INDEX('All CCC'!U$7:U$814,MATCH(WatchList!$B83,'All CCC'!$B$7:$B$814,0)))</f>
        <v/>
      </c>
      <c r="V83" s="847" t="str">
        <f>IF($B83="","",INDEX('All CCC'!V$7:V$814,MATCH(WatchList!$B83,'All CCC'!$B$7:$B$814,0)))</f>
        <v/>
      </c>
      <c r="W83" s="847" t="str">
        <f>IF($B83="","",INDEX('All CCC'!W$7:W$814,MATCH(WatchList!$B83,'All CCC'!$B$7:$B$814,0)))</f>
        <v/>
      </c>
      <c r="X83" s="847" t="str">
        <f>IF($B83="","",INDEX('All CCC'!X$7:X$814,MATCH(WatchList!$B83,'All CCC'!$B$7:$B$814,0)))</f>
        <v/>
      </c>
      <c r="Y83" s="847" t="str">
        <f>IF($B83="","",INDEX('All CCC'!Y$7:Y$814,MATCH(WatchList!$B83,'All CCC'!$B$7:$B$814,0)))</f>
        <v/>
      </c>
      <c r="Z83" s="847" t="str">
        <f>IF($B83="","",INDEX('All CCC'!Z$7:Z$814,MATCH(WatchList!$B83,'All CCC'!$B$7:$B$814,0)))</f>
        <v/>
      </c>
      <c r="AA83" s="847" t="str">
        <f>IF($B83="","",INDEX('All CCC'!AA$7:AA$814,MATCH(WatchList!$B83,'All CCC'!$B$7:$B$814,0)))</f>
        <v/>
      </c>
      <c r="AB83" s="847" t="str">
        <f>IF($B83="","",INDEX('All CCC'!AB$7:AB$814,MATCH(WatchList!$B83,'All CCC'!$B$7:$B$814,0)))</f>
        <v/>
      </c>
      <c r="AC83" s="847" t="str">
        <f>IF($B83="","",INDEX('All CCC'!AC$7:AC$814,MATCH(WatchList!$B83,'All CCC'!$B$7:$B$814,0)))</f>
        <v/>
      </c>
      <c r="AD83" s="847" t="str">
        <f>IF($B83="","",INDEX('All CCC'!AD$7:AD$814,MATCH(WatchList!$B83,'All CCC'!$B$7:$B$814,0)))</f>
        <v/>
      </c>
      <c r="AE83" s="847" t="str">
        <f>IF($B83="","",INDEX('All CCC'!AE$7:AE$814,MATCH(WatchList!$B83,'All CCC'!$B$7:$B$814,0)))</f>
        <v/>
      </c>
      <c r="AF83" s="847" t="str">
        <f>IF($B83="","",INDEX('All CCC'!AF$7:AF$814,MATCH(WatchList!$B83,'All CCC'!$B$7:$B$814,0)))</f>
        <v/>
      </c>
      <c r="AG83" s="847" t="str">
        <f>IF($B83="","",INDEX('All CCC'!AG$7:AG$814,MATCH(WatchList!$B83,'All CCC'!$B$7:$B$814,0)))</f>
        <v/>
      </c>
      <c r="AH83" s="847" t="str">
        <f>IF($B83="","",INDEX('All CCC'!AH$7:AH$814,MATCH(WatchList!$B83,'All CCC'!$B$7:$B$814,0)))</f>
        <v/>
      </c>
      <c r="AI83" s="847" t="str">
        <f>IF($B83="","",INDEX('All CCC'!AI$7:AI$814,MATCH(WatchList!$B83,'All CCC'!$B$7:$B$814,0)))</f>
        <v/>
      </c>
      <c r="AJ83" s="847" t="str">
        <f>IF($B83="","",INDEX('All CCC'!AJ$7:AJ$814,MATCH(WatchList!$B83,'All CCC'!$B$7:$B$814,0)))</f>
        <v/>
      </c>
      <c r="AK83" s="847" t="str">
        <f>IF($B83="","",INDEX('All CCC'!AK$7:AK$814,MATCH(WatchList!$B83,'All CCC'!$B$7:$B$814,0)))</f>
        <v/>
      </c>
      <c r="AL83" s="847" t="str">
        <f>IF($B83="","",INDEX('All CCC'!AL$7:AL$814,MATCH(WatchList!$B83,'All CCC'!$B$7:$B$814,0)))</f>
        <v/>
      </c>
      <c r="AM83" s="847" t="str">
        <f>IF($B83="","",INDEX('All CCC'!AM$7:AM$814,MATCH(WatchList!$B83,'All CCC'!$B$7:$B$814,0)))</f>
        <v/>
      </c>
      <c r="AN83" s="847" t="str">
        <f>IF($B83="","",INDEX('All CCC'!AN$7:AN$814,MATCH(WatchList!$B83,'All CCC'!$B$7:$B$814,0)))</f>
        <v/>
      </c>
      <c r="AO83" s="847" t="str">
        <f>IF($B83="","",INDEX('All CCC'!AO$7:AO$814,MATCH(WatchList!$B83,'All CCC'!$B$7:$B$814,0)))</f>
        <v/>
      </c>
      <c r="AP83" s="847" t="str">
        <f>IF($B83="","",INDEX('All CCC'!AP$7:AP$814,MATCH(WatchList!$B83,'All CCC'!$B$7:$B$814,0)))</f>
        <v/>
      </c>
      <c r="AQ83" s="847" t="str">
        <f>IF($B83="","",INDEX('All CCC'!AQ$7:AQ$814,MATCH(WatchList!$B83,'All CCC'!$B$7:$B$814,0)))</f>
        <v/>
      </c>
      <c r="AR83" s="847" t="str">
        <f>IF($B83="","",INDEX('All CCC'!AR$7:AR$814,MATCH(WatchList!$B83,'All CCC'!$B$7:$B$814,0)))</f>
        <v/>
      </c>
      <c r="AS83" s="847" t="str">
        <f>IF($B83="","",INDEX('All CCC'!AS$7:AS$814,MATCH(WatchList!$B83,'All CCC'!$B$7:$B$814,0)))</f>
        <v/>
      </c>
      <c r="AT83" s="847" t="str">
        <f>IF($B83="","",INDEX('All CCC'!AT$7:AT$814,MATCH(WatchList!$B83,'All CCC'!$B$7:$B$814,0)))</f>
        <v/>
      </c>
      <c r="AU83" s="847" t="str">
        <f>IF($B83="","",INDEX('All CCC'!AU$7:AU$814,MATCH(WatchList!$B83,'All CCC'!$B$7:$B$814,0)))</f>
        <v/>
      </c>
      <c r="AV83" s="847" t="str">
        <f>IF($B83="","",INDEX('All CCC'!AV$7:AV$814,MATCH(WatchList!$B83,'All CCC'!$B$7:$B$814,0)))</f>
        <v/>
      </c>
      <c r="AW83" s="847" t="str">
        <f>IF($B83="","",INDEX('All CCC'!AW$7:AW$814,MATCH(WatchList!$B83,'All CCC'!$B$7:$B$814,0)))</f>
        <v/>
      </c>
      <c r="AX83" s="847" t="str">
        <f>IF($B83="","",INDEX('All CCC'!AX$7:AX$814,MATCH(WatchList!$B83,'All CCC'!$B$7:$B$814,0)))</f>
        <v/>
      </c>
      <c r="AY83" s="847" t="str">
        <f>IF($B83="","",INDEX('All CCC'!AY$7:AY$814,MATCH(WatchList!$B83,'All CCC'!$B$7:$B$814,0)))</f>
        <v/>
      </c>
      <c r="AZ83" s="847" t="str">
        <f>IF($B83="","",INDEX('All CCC'!AZ$7:AZ$814,MATCH(WatchList!$B83,'All CCC'!$B$7:$B$814,0)))</f>
        <v/>
      </c>
      <c r="BA83" s="847" t="str">
        <f>IF($B83="","",INDEX('All CCC'!BA$7:BA$814,MATCH(WatchList!$B83,'All CCC'!$B$7:$B$814,0)))</f>
        <v/>
      </c>
      <c r="BB83" s="847" t="str">
        <f>IF($B83="","",INDEX('All CCC'!BB$7:BB$814,MATCH(WatchList!$B83,'All CCC'!$B$7:$B$814,0)))</f>
        <v/>
      </c>
      <c r="BC83" s="847" t="str">
        <f>IF($B83="","",INDEX('All CCC'!BC$7:BC$814,MATCH(WatchList!$B83,'All CCC'!$B$7:$B$814,0)))</f>
        <v/>
      </c>
      <c r="BD83" s="847" t="str">
        <f>IF($B83="","",INDEX('All CCC'!BD$7:BD$814,MATCH(WatchList!$B83,'All CCC'!$B$7:$B$814,0)))</f>
        <v/>
      </c>
      <c r="BE83" s="847" t="str">
        <f>IF($B83="","",INDEX('All CCC'!BE$7:BE$814,MATCH(WatchList!$B83,'All CCC'!$B$7:$B$814,0)))</f>
        <v/>
      </c>
      <c r="BF83" s="847" t="str">
        <f>IF($B83="","",INDEX('All CCC'!BF$7:BF$814,MATCH(WatchList!$B83,'All CCC'!$B$7:$B$814,0)))</f>
        <v/>
      </c>
      <c r="BG83" s="847" t="str">
        <f>IF($B83="","",INDEX('All CCC'!BG$7:BG$814,MATCH(WatchList!$B83,'All CCC'!$B$7:$B$814,0)))</f>
        <v/>
      </c>
    </row>
    <row r="84" spans="1:59" x14ac:dyDescent="0.2">
      <c r="A84" s="548" t="str">
        <f>IF($B84="","",INDEX('All CCC'!A$7:A$814,MATCH(WatchList!$B84,'All CCC'!$B$7:$B$814,0)))</f>
        <v/>
      </c>
      <c r="B84" s="31"/>
      <c r="C84" s="847" t="str">
        <f>IF($B84="","",INDEX('All CCC'!C$7:C$814,MATCH(WatchList!$B84,'All CCC'!$B$7:$B$814,0)))</f>
        <v/>
      </c>
      <c r="D84" s="847" t="str">
        <f>IF($B84="","",INDEX('All CCC'!D$7:D$814,MATCH(WatchList!$B84,'All CCC'!$B$7:$B$814,0)))</f>
        <v/>
      </c>
      <c r="E84" s="847" t="str">
        <f>IF($B84="","",INDEX('All CCC'!E$7:E$814,MATCH(WatchList!$B84,'All CCC'!$B$7:$B$814,0)))</f>
        <v/>
      </c>
      <c r="F84" s="847" t="str">
        <f>IF($B84="","",INDEX('All CCC'!F$7:F$814,MATCH(WatchList!$B84,'All CCC'!$B$7:$B$814,0)))</f>
        <v/>
      </c>
      <c r="G84" s="847" t="str">
        <f>IF($B84="","",INDEX('All CCC'!G$7:G$814,MATCH(WatchList!$B84,'All CCC'!$B$7:$B$814,0)))</f>
        <v/>
      </c>
      <c r="H84" s="847" t="str">
        <f>IF($B84="","",INDEX('All CCC'!H$7:H$814,MATCH(WatchList!$B84,'All CCC'!$B$7:$B$814,0)))</f>
        <v/>
      </c>
      <c r="I84" s="847" t="str">
        <f>IF($B84="","",INDEX('All CCC'!I$7:I$814,MATCH(WatchList!$B84,'All CCC'!$B$7:$B$814,0)))</f>
        <v/>
      </c>
      <c r="J84" s="847" t="str">
        <f>IF($B84="","",INDEX('All CCC'!J$7:J$814,MATCH(WatchList!$B84,'All CCC'!$B$7:$B$814,0)))</f>
        <v/>
      </c>
      <c r="K84" s="847" t="str">
        <f>IF($B84="","",INDEX('All CCC'!K$7:K$814,MATCH(WatchList!$B84,'All CCC'!$B$7:$B$814,0)))</f>
        <v/>
      </c>
      <c r="L84" s="847" t="str">
        <f>IF($B84="","",INDEX('All CCC'!L$7:L$814,MATCH(WatchList!$B84,'All CCC'!$B$7:$B$814,0)))</f>
        <v/>
      </c>
      <c r="M84" s="847" t="str">
        <f>IF($B84="","",INDEX('All CCC'!M$7:M$814,MATCH(WatchList!$B84,'All CCC'!$B$7:$B$814,0)))</f>
        <v/>
      </c>
      <c r="N84" s="847" t="str">
        <f>IF($B84="","",INDEX('All CCC'!N$7:N$814,MATCH(WatchList!$B84,'All CCC'!$B$7:$B$814,0)))</f>
        <v/>
      </c>
      <c r="O84" s="847" t="str">
        <f>IF($B84="","",INDEX('All CCC'!O$7:O$814,MATCH(WatchList!$B84,'All CCC'!$B$7:$B$814,0)))</f>
        <v/>
      </c>
      <c r="P84" s="848" t="str">
        <f>IF($B84="","",INDEX('All CCC'!P$7:P$814,MATCH(WatchList!$B84,'All CCC'!$B$7:$B$814,0)))</f>
        <v/>
      </c>
      <c r="Q84" s="848" t="str">
        <f>IF($B84="","",INDEX('All CCC'!Q$7:Q$814,MATCH(WatchList!$B84,'All CCC'!$B$7:$B$814,0)))</f>
        <v/>
      </c>
      <c r="R84" s="847" t="str">
        <f>IF($B84="","",INDEX('All CCC'!R$7:R$814,MATCH(WatchList!$B84,'All CCC'!$B$7:$B$814,0)))</f>
        <v/>
      </c>
      <c r="S84" s="847" t="str">
        <f>IF($B84="","",INDEX('All CCC'!S$7:S$814,MATCH(WatchList!$B84,'All CCC'!$B$7:$B$814,0)))</f>
        <v/>
      </c>
      <c r="T84" s="847" t="str">
        <f>IF($B84="","",INDEX('All CCC'!T$7:T$814,MATCH(WatchList!$B84,'All CCC'!$B$7:$B$814,0)))</f>
        <v/>
      </c>
      <c r="U84" s="847" t="str">
        <f>IF($B84="","",INDEX('All CCC'!U$7:U$814,MATCH(WatchList!$B84,'All CCC'!$B$7:$B$814,0)))</f>
        <v/>
      </c>
      <c r="V84" s="847" t="str">
        <f>IF($B84="","",INDEX('All CCC'!V$7:V$814,MATCH(WatchList!$B84,'All CCC'!$B$7:$B$814,0)))</f>
        <v/>
      </c>
      <c r="W84" s="847" t="str">
        <f>IF($B84="","",INDEX('All CCC'!W$7:W$814,MATCH(WatchList!$B84,'All CCC'!$B$7:$B$814,0)))</f>
        <v/>
      </c>
      <c r="X84" s="847" t="str">
        <f>IF($B84="","",INDEX('All CCC'!X$7:X$814,MATCH(WatchList!$B84,'All CCC'!$B$7:$B$814,0)))</f>
        <v/>
      </c>
      <c r="Y84" s="847" t="str">
        <f>IF($B84="","",INDEX('All CCC'!Y$7:Y$814,MATCH(WatchList!$B84,'All CCC'!$B$7:$B$814,0)))</f>
        <v/>
      </c>
      <c r="Z84" s="847" t="str">
        <f>IF($B84="","",INDEX('All CCC'!Z$7:Z$814,MATCH(WatchList!$B84,'All CCC'!$B$7:$B$814,0)))</f>
        <v/>
      </c>
      <c r="AA84" s="847" t="str">
        <f>IF($B84="","",INDEX('All CCC'!AA$7:AA$814,MATCH(WatchList!$B84,'All CCC'!$B$7:$B$814,0)))</f>
        <v/>
      </c>
      <c r="AB84" s="847" t="str">
        <f>IF($B84="","",INDEX('All CCC'!AB$7:AB$814,MATCH(WatchList!$B84,'All CCC'!$B$7:$B$814,0)))</f>
        <v/>
      </c>
      <c r="AC84" s="847" t="str">
        <f>IF($B84="","",INDEX('All CCC'!AC$7:AC$814,MATCH(WatchList!$B84,'All CCC'!$B$7:$B$814,0)))</f>
        <v/>
      </c>
      <c r="AD84" s="847" t="str">
        <f>IF($B84="","",INDEX('All CCC'!AD$7:AD$814,MATCH(WatchList!$B84,'All CCC'!$B$7:$B$814,0)))</f>
        <v/>
      </c>
      <c r="AE84" s="847" t="str">
        <f>IF($B84="","",INDEX('All CCC'!AE$7:AE$814,MATCH(WatchList!$B84,'All CCC'!$B$7:$B$814,0)))</f>
        <v/>
      </c>
      <c r="AF84" s="847" t="str">
        <f>IF($B84="","",INDEX('All CCC'!AF$7:AF$814,MATCH(WatchList!$B84,'All CCC'!$B$7:$B$814,0)))</f>
        <v/>
      </c>
      <c r="AG84" s="847" t="str">
        <f>IF($B84="","",INDEX('All CCC'!AG$7:AG$814,MATCH(WatchList!$B84,'All CCC'!$B$7:$B$814,0)))</f>
        <v/>
      </c>
      <c r="AH84" s="847" t="str">
        <f>IF($B84="","",INDEX('All CCC'!AH$7:AH$814,MATCH(WatchList!$B84,'All CCC'!$B$7:$B$814,0)))</f>
        <v/>
      </c>
      <c r="AI84" s="847" t="str">
        <f>IF($B84="","",INDEX('All CCC'!AI$7:AI$814,MATCH(WatchList!$B84,'All CCC'!$B$7:$B$814,0)))</f>
        <v/>
      </c>
      <c r="AJ84" s="847" t="str">
        <f>IF($B84="","",INDEX('All CCC'!AJ$7:AJ$814,MATCH(WatchList!$B84,'All CCC'!$B$7:$B$814,0)))</f>
        <v/>
      </c>
      <c r="AK84" s="847" t="str">
        <f>IF($B84="","",INDEX('All CCC'!AK$7:AK$814,MATCH(WatchList!$B84,'All CCC'!$B$7:$B$814,0)))</f>
        <v/>
      </c>
      <c r="AL84" s="847" t="str">
        <f>IF($B84="","",INDEX('All CCC'!AL$7:AL$814,MATCH(WatchList!$B84,'All CCC'!$B$7:$B$814,0)))</f>
        <v/>
      </c>
      <c r="AM84" s="847" t="str">
        <f>IF($B84="","",INDEX('All CCC'!AM$7:AM$814,MATCH(WatchList!$B84,'All CCC'!$B$7:$B$814,0)))</f>
        <v/>
      </c>
      <c r="AN84" s="847" t="str">
        <f>IF($B84="","",INDEX('All CCC'!AN$7:AN$814,MATCH(WatchList!$B84,'All CCC'!$B$7:$B$814,0)))</f>
        <v/>
      </c>
      <c r="AO84" s="847" t="str">
        <f>IF($B84="","",INDEX('All CCC'!AO$7:AO$814,MATCH(WatchList!$B84,'All CCC'!$B$7:$B$814,0)))</f>
        <v/>
      </c>
      <c r="AP84" s="847" t="str">
        <f>IF($B84="","",INDEX('All CCC'!AP$7:AP$814,MATCH(WatchList!$B84,'All CCC'!$B$7:$B$814,0)))</f>
        <v/>
      </c>
      <c r="AQ84" s="847" t="str">
        <f>IF($B84="","",INDEX('All CCC'!AQ$7:AQ$814,MATCH(WatchList!$B84,'All CCC'!$B$7:$B$814,0)))</f>
        <v/>
      </c>
      <c r="AR84" s="847" t="str">
        <f>IF($B84="","",INDEX('All CCC'!AR$7:AR$814,MATCH(WatchList!$B84,'All CCC'!$B$7:$B$814,0)))</f>
        <v/>
      </c>
      <c r="AS84" s="847" t="str">
        <f>IF($B84="","",INDEX('All CCC'!AS$7:AS$814,MATCH(WatchList!$B84,'All CCC'!$B$7:$B$814,0)))</f>
        <v/>
      </c>
      <c r="AT84" s="847" t="str">
        <f>IF($B84="","",INDEX('All CCC'!AT$7:AT$814,MATCH(WatchList!$B84,'All CCC'!$B$7:$B$814,0)))</f>
        <v/>
      </c>
      <c r="AU84" s="847" t="str">
        <f>IF($B84="","",INDEX('All CCC'!AU$7:AU$814,MATCH(WatchList!$B84,'All CCC'!$B$7:$B$814,0)))</f>
        <v/>
      </c>
      <c r="AV84" s="847" t="str">
        <f>IF($B84="","",INDEX('All CCC'!AV$7:AV$814,MATCH(WatchList!$B84,'All CCC'!$B$7:$B$814,0)))</f>
        <v/>
      </c>
      <c r="AW84" s="847" t="str">
        <f>IF($B84="","",INDEX('All CCC'!AW$7:AW$814,MATCH(WatchList!$B84,'All CCC'!$B$7:$B$814,0)))</f>
        <v/>
      </c>
      <c r="AX84" s="847" t="str">
        <f>IF($B84="","",INDEX('All CCC'!AX$7:AX$814,MATCH(WatchList!$B84,'All CCC'!$B$7:$B$814,0)))</f>
        <v/>
      </c>
      <c r="AY84" s="847" t="str">
        <f>IF($B84="","",INDEX('All CCC'!AY$7:AY$814,MATCH(WatchList!$B84,'All CCC'!$B$7:$B$814,0)))</f>
        <v/>
      </c>
      <c r="AZ84" s="847" t="str">
        <f>IF($B84="","",INDEX('All CCC'!AZ$7:AZ$814,MATCH(WatchList!$B84,'All CCC'!$B$7:$B$814,0)))</f>
        <v/>
      </c>
      <c r="BA84" s="847" t="str">
        <f>IF($B84="","",INDEX('All CCC'!BA$7:BA$814,MATCH(WatchList!$B84,'All CCC'!$B$7:$B$814,0)))</f>
        <v/>
      </c>
      <c r="BB84" s="847" t="str">
        <f>IF($B84="","",INDEX('All CCC'!BB$7:BB$814,MATCH(WatchList!$B84,'All CCC'!$B$7:$B$814,0)))</f>
        <v/>
      </c>
      <c r="BC84" s="847" t="str">
        <f>IF($B84="","",INDEX('All CCC'!BC$7:BC$814,MATCH(WatchList!$B84,'All CCC'!$B$7:$B$814,0)))</f>
        <v/>
      </c>
      <c r="BD84" s="847" t="str">
        <f>IF($B84="","",INDEX('All CCC'!BD$7:BD$814,MATCH(WatchList!$B84,'All CCC'!$B$7:$B$814,0)))</f>
        <v/>
      </c>
      <c r="BE84" s="847" t="str">
        <f>IF($B84="","",INDEX('All CCC'!BE$7:BE$814,MATCH(WatchList!$B84,'All CCC'!$B$7:$B$814,0)))</f>
        <v/>
      </c>
      <c r="BF84" s="847" t="str">
        <f>IF($B84="","",INDEX('All CCC'!BF$7:BF$814,MATCH(WatchList!$B84,'All CCC'!$B$7:$B$814,0)))</f>
        <v/>
      </c>
      <c r="BG84" s="847" t="str">
        <f>IF($B84="","",INDEX('All CCC'!BG$7:BG$814,MATCH(WatchList!$B84,'All CCC'!$B$7:$B$814,0)))</f>
        <v/>
      </c>
    </row>
    <row r="85" spans="1:59" x14ac:dyDescent="0.2">
      <c r="A85" s="548" t="str">
        <f>IF($B85="","",INDEX('All CCC'!A$7:A$814,MATCH(WatchList!$B85,'All CCC'!$B$7:$B$814,0)))</f>
        <v/>
      </c>
      <c r="B85" s="31"/>
      <c r="C85" s="847" t="str">
        <f>IF($B85="","",INDEX('All CCC'!C$7:C$814,MATCH(WatchList!$B85,'All CCC'!$B$7:$B$814,0)))</f>
        <v/>
      </c>
      <c r="D85" s="847" t="str">
        <f>IF($B85="","",INDEX('All CCC'!D$7:D$814,MATCH(WatchList!$B85,'All CCC'!$B$7:$B$814,0)))</f>
        <v/>
      </c>
      <c r="E85" s="847" t="str">
        <f>IF($B85="","",INDEX('All CCC'!E$7:E$814,MATCH(WatchList!$B85,'All CCC'!$B$7:$B$814,0)))</f>
        <v/>
      </c>
      <c r="F85" s="847" t="str">
        <f>IF($B85="","",INDEX('All CCC'!F$7:F$814,MATCH(WatchList!$B85,'All CCC'!$B$7:$B$814,0)))</f>
        <v/>
      </c>
      <c r="G85" s="847" t="str">
        <f>IF($B85="","",INDEX('All CCC'!G$7:G$814,MATCH(WatchList!$B85,'All CCC'!$B$7:$B$814,0)))</f>
        <v/>
      </c>
      <c r="H85" s="847" t="str">
        <f>IF($B85="","",INDEX('All CCC'!H$7:H$814,MATCH(WatchList!$B85,'All CCC'!$B$7:$B$814,0)))</f>
        <v/>
      </c>
      <c r="I85" s="847" t="str">
        <f>IF($B85="","",INDEX('All CCC'!I$7:I$814,MATCH(WatchList!$B85,'All CCC'!$B$7:$B$814,0)))</f>
        <v/>
      </c>
      <c r="J85" s="847" t="str">
        <f>IF($B85="","",INDEX('All CCC'!J$7:J$814,MATCH(WatchList!$B85,'All CCC'!$B$7:$B$814,0)))</f>
        <v/>
      </c>
      <c r="K85" s="847" t="str">
        <f>IF($B85="","",INDEX('All CCC'!K$7:K$814,MATCH(WatchList!$B85,'All CCC'!$B$7:$B$814,0)))</f>
        <v/>
      </c>
      <c r="L85" s="847" t="str">
        <f>IF($B85="","",INDEX('All CCC'!L$7:L$814,MATCH(WatchList!$B85,'All CCC'!$B$7:$B$814,0)))</f>
        <v/>
      </c>
      <c r="M85" s="847" t="str">
        <f>IF($B85="","",INDEX('All CCC'!M$7:M$814,MATCH(WatchList!$B85,'All CCC'!$B$7:$B$814,0)))</f>
        <v/>
      </c>
      <c r="N85" s="847" t="str">
        <f>IF($B85="","",INDEX('All CCC'!N$7:N$814,MATCH(WatchList!$B85,'All CCC'!$B$7:$B$814,0)))</f>
        <v/>
      </c>
      <c r="O85" s="847" t="str">
        <f>IF($B85="","",INDEX('All CCC'!O$7:O$814,MATCH(WatchList!$B85,'All CCC'!$B$7:$B$814,0)))</f>
        <v/>
      </c>
      <c r="P85" s="848" t="str">
        <f>IF($B85="","",INDEX('All CCC'!P$7:P$814,MATCH(WatchList!$B85,'All CCC'!$B$7:$B$814,0)))</f>
        <v/>
      </c>
      <c r="Q85" s="848" t="str">
        <f>IF($B85="","",INDEX('All CCC'!Q$7:Q$814,MATCH(WatchList!$B85,'All CCC'!$B$7:$B$814,0)))</f>
        <v/>
      </c>
      <c r="R85" s="847" t="str">
        <f>IF($B85="","",INDEX('All CCC'!R$7:R$814,MATCH(WatchList!$B85,'All CCC'!$B$7:$B$814,0)))</f>
        <v/>
      </c>
      <c r="S85" s="847" t="str">
        <f>IF($B85="","",INDEX('All CCC'!S$7:S$814,MATCH(WatchList!$B85,'All CCC'!$B$7:$B$814,0)))</f>
        <v/>
      </c>
      <c r="T85" s="847" t="str">
        <f>IF($B85="","",INDEX('All CCC'!T$7:T$814,MATCH(WatchList!$B85,'All CCC'!$B$7:$B$814,0)))</f>
        <v/>
      </c>
      <c r="U85" s="847" t="str">
        <f>IF($B85="","",INDEX('All CCC'!U$7:U$814,MATCH(WatchList!$B85,'All CCC'!$B$7:$B$814,0)))</f>
        <v/>
      </c>
      <c r="V85" s="847" t="str">
        <f>IF($B85="","",INDEX('All CCC'!V$7:V$814,MATCH(WatchList!$B85,'All CCC'!$B$7:$B$814,0)))</f>
        <v/>
      </c>
      <c r="W85" s="847" t="str">
        <f>IF($B85="","",INDEX('All CCC'!W$7:W$814,MATCH(WatchList!$B85,'All CCC'!$B$7:$B$814,0)))</f>
        <v/>
      </c>
      <c r="X85" s="847" t="str">
        <f>IF($B85="","",INDEX('All CCC'!X$7:X$814,MATCH(WatchList!$B85,'All CCC'!$B$7:$B$814,0)))</f>
        <v/>
      </c>
      <c r="Y85" s="847" t="str">
        <f>IF($B85="","",INDEX('All CCC'!Y$7:Y$814,MATCH(WatchList!$B85,'All CCC'!$B$7:$B$814,0)))</f>
        <v/>
      </c>
      <c r="Z85" s="847" t="str">
        <f>IF($B85="","",INDEX('All CCC'!Z$7:Z$814,MATCH(WatchList!$B85,'All CCC'!$B$7:$B$814,0)))</f>
        <v/>
      </c>
      <c r="AA85" s="847" t="str">
        <f>IF($B85="","",INDEX('All CCC'!AA$7:AA$814,MATCH(WatchList!$B85,'All CCC'!$B$7:$B$814,0)))</f>
        <v/>
      </c>
      <c r="AB85" s="847" t="str">
        <f>IF($B85="","",INDEX('All CCC'!AB$7:AB$814,MATCH(WatchList!$B85,'All CCC'!$B$7:$B$814,0)))</f>
        <v/>
      </c>
      <c r="AC85" s="847" t="str">
        <f>IF($B85="","",INDEX('All CCC'!AC$7:AC$814,MATCH(WatchList!$B85,'All CCC'!$B$7:$B$814,0)))</f>
        <v/>
      </c>
      <c r="AD85" s="847" t="str">
        <f>IF($B85="","",INDEX('All CCC'!AD$7:AD$814,MATCH(WatchList!$B85,'All CCC'!$B$7:$B$814,0)))</f>
        <v/>
      </c>
      <c r="AE85" s="847" t="str">
        <f>IF($B85="","",INDEX('All CCC'!AE$7:AE$814,MATCH(WatchList!$B85,'All CCC'!$B$7:$B$814,0)))</f>
        <v/>
      </c>
      <c r="AF85" s="847" t="str">
        <f>IF($B85="","",INDEX('All CCC'!AF$7:AF$814,MATCH(WatchList!$B85,'All CCC'!$B$7:$B$814,0)))</f>
        <v/>
      </c>
      <c r="AG85" s="847" t="str">
        <f>IF($B85="","",INDEX('All CCC'!AG$7:AG$814,MATCH(WatchList!$B85,'All CCC'!$B$7:$B$814,0)))</f>
        <v/>
      </c>
      <c r="AH85" s="847" t="str">
        <f>IF($B85="","",INDEX('All CCC'!AH$7:AH$814,MATCH(WatchList!$B85,'All CCC'!$B$7:$B$814,0)))</f>
        <v/>
      </c>
      <c r="AI85" s="847" t="str">
        <f>IF($B85="","",INDEX('All CCC'!AI$7:AI$814,MATCH(WatchList!$B85,'All CCC'!$B$7:$B$814,0)))</f>
        <v/>
      </c>
      <c r="AJ85" s="847" t="str">
        <f>IF($B85="","",INDEX('All CCC'!AJ$7:AJ$814,MATCH(WatchList!$B85,'All CCC'!$B$7:$B$814,0)))</f>
        <v/>
      </c>
      <c r="AK85" s="847" t="str">
        <f>IF($B85="","",INDEX('All CCC'!AK$7:AK$814,MATCH(WatchList!$B85,'All CCC'!$B$7:$B$814,0)))</f>
        <v/>
      </c>
      <c r="AL85" s="847" t="str">
        <f>IF($B85="","",INDEX('All CCC'!AL$7:AL$814,MATCH(WatchList!$B85,'All CCC'!$B$7:$B$814,0)))</f>
        <v/>
      </c>
      <c r="AM85" s="847" t="str">
        <f>IF($B85="","",INDEX('All CCC'!AM$7:AM$814,MATCH(WatchList!$B85,'All CCC'!$B$7:$B$814,0)))</f>
        <v/>
      </c>
      <c r="AN85" s="847" t="str">
        <f>IF($B85="","",INDEX('All CCC'!AN$7:AN$814,MATCH(WatchList!$B85,'All CCC'!$B$7:$B$814,0)))</f>
        <v/>
      </c>
      <c r="AO85" s="847" t="str">
        <f>IF($B85="","",INDEX('All CCC'!AO$7:AO$814,MATCH(WatchList!$B85,'All CCC'!$B$7:$B$814,0)))</f>
        <v/>
      </c>
      <c r="AP85" s="847" t="str">
        <f>IF($B85="","",INDEX('All CCC'!AP$7:AP$814,MATCH(WatchList!$B85,'All CCC'!$B$7:$B$814,0)))</f>
        <v/>
      </c>
      <c r="AQ85" s="847" t="str">
        <f>IF($B85="","",INDEX('All CCC'!AQ$7:AQ$814,MATCH(WatchList!$B85,'All CCC'!$B$7:$B$814,0)))</f>
        <v/>
      </c>
      <c r="AR85" s="847" t="str">
        <f>IF($B85="","",INDEX('All CCC'!AR$7:AR$814,MATCH(WatchList!$B85,'All CCC'!$B$7:$B$814,0)))</f>
        <v/>
      </c>
      <c r="AS85" s="847" t="str">
        <f>IF($B85="","",INDEX('All CCC'!AS$7:AS$814,MATCH(WatchList!$B85,'All CCC'!$B$7:$B$814,0)))</f>
        <v/>
      </c>
      <c r="AT85" s="847" t="str">
        <f>IF($B85="","",INDEX('All CCC'!AT$7:AT$814,MATCH(WatchList!$B85,'All CCC'!$B$7:$B$814,0)))</f>
        <v/>
      </c>
      <c r="AU85" s="847" t="str">
        <f>IF($B85="","",INDEX('All CCC'!AU$7:AU$814,MATCH(WatchList!$B85,'All CCC'!$B$7:$B$814,0)))</f>
        <v/>
      </c>
      <c r="AV85" s="847" t="str">
        <f>IF($B85="","",INDEX('All CCC'!AV$7:AV$814,MATCH(WatchList!$B85,'All CCC'!$B$7:$B$814,0)))</f>
        <v/>
      </c>
      <c r="AW85" s="847" t="str">
        <f>IF($B85="","",INDEX('All CCC'!AW$7:AW$814,MATCH(WatchList!$B85,'All CCC'!$B$7:$B$814,0)))</f>
        <v/>
      </c>
      <c r="AX85" s="847" t="str">
        <f>IF($B85="","",INDEX('All CCC'!AX$7:AX$814,MATCH(WatchList!$B85,'All CCC'!$B$7:$B$814,0)))</f>
        <v/>
      </c>
      <c r="AY85" s="847" t="str">
        <f>IF($B85="","",INDEX('All CCC'!AY$7:AY$814,MATCH(WatchList!$B85,'All CCC'!$B$7:$B$814,0)))</f>
        <v/>
      </c>
      <c r="AZ85" s="847" t="str">
        <f>IF($B85="","",INDEX('All CCC'!AZ$7:AZ$814,MATCH(WatchList!$B85,'All CCC'!$B$7:$B$814,0)))</f>
        <v/>
      </c>
      <c r="BA85" s="847" t="str">
        <f>IF($B85="","",INDEX('All CCC'!BA$7:BA$814,MATCH(WatchList!$B85,'All CCC'!$B$7:$B$814,0)))</f>
        <v/>
      </c>
      <c r="BB85" s="847" t="str">
        <f>IF($B85="","",INDEX('All CCC'!BB$7:BB$814,MATCH(WatchList!$B85,'All CCC'!$B$7:$B$814,0)))</f>
        <v/>
      </c>
      <c r="BC85" s="847" t="str">
        <f>IF($B85="","",INDEX('All CCC'!BC$7:BC$814,MATCH(WatchList!$B85,'All CCC'!$B$7:$B$814,0)))</f>
        <v/>
      </c>
      <c r="BD85" s="847" t="str">
        <f>IF($B85="","",INDEX('All CCC'!BD$7:BD$814,MATCH(WatchList!$B85,'All CCC'!$B$7:$B$814,0)))</f>
        <v/>
      </c>
      <c r="BE85" s="847" t="str">
        <f>IF($B85="","",INDEX('All CCC'!BE$7:BE$814,MATCH(WatchList!$B85,'All CCC'!$B$7:$B$814,0)))</f>
        <v/>
      </c>
      <c r="BF85" s="847" t="str">
        <f>IF($B85="","",INDEX('All CCC'!BF$7:BF$814,MATCH(WatchList!$B85,'All CCC'!$B$7:$B$814,0)))</f>
        <v/>
      </c>
      <c r="BG85" s="847" t="str">
        <f>IF($B85="","",INDEX('All CCC'!BG$7:BG$814,MATCH(WatchList!$B85,'All CCC'!$B$7:$B$814,0)))</f>
        <v/>
      </c>
    </row>
    <row r="86" spans="1:59" x14ac:dyDescent="0.2">
      <c r="A86" s="548" t="str">
        <f>IF($B86="","",INDEX('All CCC'!A$7:A$814,MATCH(WatchList!$B86,'All CCC'!$B$7:$B$814,0)))</f>
        <v/>
      </c>
      <c r="B86" s="31"/>
      <c r="C86" s="847" t="str">
        <f>IF($B86="","",INDEX('All CCC'!C$7:C$814,MATCH(WatchList!$B86,'All CCC'!$B$7:$B$814,0)))</f>
        <v/>
      </c>
      <c r="D86" s="847" t="str">
        <f>IF($B86="","",INDEX('All CCC'!D$7:D$814,MATCH(WatchList!$B86,'All CCC'!$B$7:$B$814,0)))</f>
        <v/>
      </c>
      <c r="E86" s="847" t="str">
        <f>IF($B86="","",INDEX('All CCC'!E$7:E$814,MATCH(WatchList!$B86,'All CCC'!$B$7:$B$814,0)))</f>
        <v/>
      </c>
      <c r="F86" s="847" t="str">
        <f>IF($B86="","",INDEX('All CCC'!F$7:F$814,MATCH(WatchList!$B86,'All CCC'!$B$7:$B$814,0)))</f>
        <v/>
      </c>
      <c r="G86" s="847" t="str">
        <f>IF($B86="","",INDEX('All CCC'!G$7:G$814,MATCH(WatchList!$B86,'All CCC'!$B$7:$B$814,0)))</f>
        <v/>
      </c>
      <c r="H86" s="847" t="str">
        <f>IF($B86="","",INDEX('All CCC'!H$7:H$814,MATCH(WatchList!$B86,'All CCC'!$B$7:$B$814,0)))</f>
        <v/>
      </c>
      <c r="I86" s="847" t="str">
        <f>IF($B86="","",INDEX('All CCC'!I$7:I$814,MATCH(WatchList!$B86,'All CCC'!$B$7:$B$814,0)))</f>
        <v/>
      </c>
      <c r="J86" s="847" t="str">
        <f>IF($B86="","",INDEX('All CCC'!J$7:J$814,MATCH(WatchList!$B86,'All CCC'!$B$7:$B$814,0)))</f>
        <v/>
      </c>
      <c r="K86" s="847" t="str">
        <f>IF($B86="","",INDEX('All CCC'!K$7:K$814,MATCH(WatchList!$B86,'All CCC'!$B$7:$B$814,0)))</f>
        <v/>
      </c>
      <c r="L86" s="847" t="str">
        <f>IF($B86="","",INDEX('All CCC'!L$7:L$814,MATCH(WatchList!$B86,'All CCC'!$B$7:$B$814,0)))</f>
        <v/>
      </c>
      <c r="M86" s="847" t="str">
        <f>IF($B86="","",INDEX('All CCC'!M$7:M$814,MATCH(WatchList!$B86,'All CCC'!$B$7:$B$814,0)))</f>
        <v/>
      </c>
      <c r="N86" s="847" t="str">
        <f>IF($B86="","",INDEX('All CCC'!N$7:N$814,MATCH(WatchList!$B86,'All CCC'!$B$7:$B$814,0)))</f>
        <v/>
      </c>
      <c r="O86" s="847" t="str">
        <f>IF($B86="","",INDEX('All CCC'!O$7:O$814,MATCH(WatchList!$B86,'All CCC'!$B$7:$B$814,0)))</f>
        <v/>
      </c>
      <c r="P86" s="848" t="str">
        <f>IF($B86="","",INDEX('All CCC'!P$7:P$814,MATCH(WatchList!$B86,'All CCC'!$B$7:$B$814,0)))</f>
        <v/>
      </c>
      <c r="Q86" s="848" t="str">
        <f>IF($B86="","",INDEX('All CCC'!Q$7:Q$814,MATCH(WatchList!$B86,'All CCC'!$B$7:$B$814,0)))</f>
        <v/>
      </c>
      <c r="R86" s="847" t="str">
        <f>IF($B86="","",INDEX('All CCC'!R$7:R$814,MATCH(WatchList!$B86,'All CCC'!$B$7:$B$814,0)))</f>
        <v/>
      </c>
      <c r="S86" s="847" t="str">
        <f>IF($B86="","",INDEX('All CCC'!S$7:S$814,MATCH(WatchList!$B86,'All CCC'!$B$7:$B$814,0)))</f>
        <v/>
      </c>
      <c r="T86" s="847" t="str">
        <f>IF($B86="","",INDEX('All CCC'!T$7:T$814,MATCH(WatchList!$B86,'All CCC'!$B$7:$B$814,0)))</f>
        <v/>
      </c>
      <c r="U86" s="847" t="str">
        <f>IF($B86="","",INDEX('All CCC'!U$7:U$814,MATCH(WatchList!$B86,'All CCC'!$B$7:$B$814,0)))</f>
        <v/>
      </c>
      <c r="V86" s="847" t="str">
        <f>IF($B86="","",INDEX('All CCC'!V$7:V$814,MATCH(WatchList!$B86,'All CCC'!$B$7:$B$814,0)))</f>
        <v/>
      </c>
      <c r="W86" s="847" t="str">
        <f>IF($B86="","",INDEX('All CCC'!W$7:W$814,MATCH(WatchList!$B86,'All CCC'!$B$7:$B$814,0)))</f>
        <v/>
      </c>
      <c r="X86" s="847" t="str">
        <f>IF($B86="","",INDEX('All CCC'!X$7:X$814,MATCH(WatchList!$B86,'All CCC'!$B$7:$B$814,0)))</f>
        <v/>
      </c>
      <c r="Y86" s="847" t="str">
        <f>IF($B86="","",INDEX('All CCC'!Y$7:Y$814,MATCH(WatchList!$B86,'All CCC'!$B$7:$B$814,0)))</f>
        <v/>
      </c>
      <c r="Z86" s="847" t="str">
        <f>IF($B86="","",INDEX('All CCC'!Z$7:Z$814,MATCH(WatchList!$B86,'All CCC'!$B$7:$B$814,0)))</f>
        <v/>
      </c>
      <c r="AA86" s="847" t="str">
        <f>IF($B86="","",INDEX('All CCC'!AA$7:AA$814,MATCH(WatchList!$B86,'All CCC'!$B$7:$B$814,0)))</f>
        <v/>
      </c>
      <c r="AB86" s="847" t="str">
        <f>IF($B86="","",INDEX('All CCC'!AB$7:AB$814,MATCH(WatchList!$B86,'All CCC'!$B$7:$B$814,0)))</f>
        <v/>
      </c>
      <c r="AC86" s="847" t="str">
        <f>IF($B86="","",INDEX('All CCC'!AC$7:AC$814,MATCH(WatchList!$B86,'All CCC'!$B$7:$B$814,0)))</f>
        <v/>
      </c>
      <c r="AD86" s="847" t="str">
        <f>IF($B86="","",INDEX('All CCC'!AD$7:AD$814,MATCH(WatchList!$B86,'All CCC'!$B$7:$B$814,0)))</f>
        <v/>
      </c>
      <c r="AE86" s="847" t="str">
        <f>IF($B86="","",INDEX('All CCC'!AE$7:AE$814,MATCH(WatchList!$B86,'All CCC'!$B$7:$B$814,0)))</f>
        <v/>
      </c>
      <c r="AF86" s="847" t="str">
        <f>IF($B86="","",INDEX('All CCC'!AF$7:AF$814,MATCH(WatchList!$B86,'All CCC'!$B$7:$B$814,0)))</f>
        <v/>
      </c>
      <c r="AG86" s="847" t="str">
        <f>IF($B86="","",INDEX('All CCC'!AG$7:AG$814,MATCH(WatchList!$B86,'All CCC'!$B$7:$B$814,0)))</f>
        <v/>
      </c>
      <c r="AH86" s="847" t="str">
        <f>IF($B86="","",INDEX('All CCC'!AH$7:AH$814,MATCH(WatchList!$B86,'All CCC'!$B$7:$B$814,0)))</f>
        <v/>
      </c>
      <c r="AI86" s="847" t="str">
        <f>IF($B86="","",INDEX('All CCC'!AI$7:AI$814,MATCH(WatchList!$B86,'All CCC'!$B$7:$B$814,0)))</f>
        <v/>
      </c>
      <c r="AJ86" s="847" t="str">
        <f>IF($B86="","",INDEX('All CCC'!AJ$7:AJ$814,MATCH(WatchList!$B86,'All CCC'!$B$7:$B$814,0)))</f>
        <v/>
      </c>
      <c r="AK86" s="847" t="str">
        <f>IF($B86="","",INDEX('All CCC'!AK$7:AK$814,MATCH(WatchList!$B86,'All CCC'!$B$7:$B$814,0)))</f>
        <v/>
      </c>
      <c r="AL86" s="847" t="str">
        <f>IF($B86="","",INDEX('All CCC'!AL$7:AL$814,MATCH(WatchList!$B86,'All CCC'!$B$7:$B$814,0)))</f>
        <v/>
      </c>
      <c r="AM86" s="847" t="str">
        <f>IF($B86="","",INDEX('All CCC'!AM$7:AM$814,MATCH(WatchList!$B86,'All CCC'!$B$7:$B$814,0)))</f>
        <v/>
      </c>
      <c r="AN86" s="847" t="str">
        <f>IF($B86="","",INDEX('All CCC'!AN$7:AN$814,MATCH(WatchList!$B86,'All CCC'!$B$7:$B$814,0)))</f>
        <v/>
      </c>
      <c r="AO86" s="847" t="str">
        <f>IF($B86="","",INDEX('All CCC'!AO$7:AO$814,MATCH(WatchList!$B86,'All CCC'!$B$7:$B$814,0)))</f>
        <v/>
      </c>
      <c r="AP86" s="847" t="str">
        <f>IF($B86="","",INDEX('All CCC'!AP$7:AP$814,MATCH(WatchList!$B86,'All CCC'!$B$7:$B$814,0)))</f>
        <v/>
      </c>
      <c r="AQ86" s="847" t="str">
        <f>IF($B86="","",INDEX('All CCC'!AQ$7:AQ$814,MATCH(WatchList!$B86,'All CCC'!$B$7:$B$814,0)))</f>
        <v/>
      </c>
      <c r="AR86" s="847" t="str">
        <f>IF($B86="","",INDEX('All CCC'!AR$7:AR$814,MATCH(WatchList!$B86,'All CCC'!$B$7:$B$814,0)))</f>
        <v/>
      </c>
      <c r="AS86" s="847" t="str">
        <f>IF($B86="","",INDEX('All CCC'!AS$7:AS$814,MATCH(WatchList!$B86,'All CCC'!$B$7:$B$814,0)))</f>
        <v/>
      </c>
      <c r="AT86" s="847" t="str">
        <f>IF($B86="","",INDEX('All CCC'!AT$7:AT$814,MATCH(WatchList!$B86,'All CCC'!$B$7:$B$814,0)))</f>
        <v/>
      </c>
      <c r="AU86" s="847" t="str">
        <f>IF($B86="","",INDEX('All CCC'!AU$7:AU$814,MATCH(WatchList!$B86,'All CCC'!$B$7:$B$814,0)))</f>
        <v/>
      </c>
      <c r="AV86" s="847" t="str">
        <f>IF($B86="","",INDEX('All CCC'!AV$7:AV$814,MATCH(WatchList!$B86,'All CCC'!$B$7:$B$814,0)))</f>
        <v/>
      </c>
      <c r="AW86" s="847" t="str">
        <f>IF($B86="","",INDEX('All CCC'!AW$7:AW$814,MATCH(WatchList!$B86,'All CCC'!$B$7:$B$814,0)))</f>
        <v/>
      </c>
      <c r="AX86" s="847" t="str">
        <f>IF($B86="","",INDEX('All CCC'!AX$7:AX$814,MATCH(WatchList!$B86,'All CCC'!$B$7:$B$814,0)))</f>
        <v/>
      </c>
      <c r="AY86" s="847" t="str">
        <f>IF($B86="","",INDEX('All CCC'!AY$7:AY$814,MATCH(WatchList!$B86,'All CCC'!$B$7:$B$814,0)))</f>
        <v/>
      </c>
      <c r="AZ86" s="847" t="str">
        <f>IF($B86="","",INDEX('All CCC'!AZ$7:AZ$814,MATCH(WatchList!$B86,'All CCC'!$B$7:$B$814,0)))</f>
        <v/>
      </c>
      <c r="BA86" s="847" t="str">
        <f>IF($B86="","",INDEX('All CCC'!BA$7:BA$814,MATCH(WatchList!$B86,'All CCC'!$B$7:$B$814,0)))</f>
        <v/>
      </c>
      <c r="BB86" s="847" t="str">
        <f>IF($B86="","",INDEX('All CCC'!BB$7:BB$814,MATCH(WatchList!$B86,'All CCC'!$B$7:$B$814,0)))</f>
        <v/>
      </c>
      <c r="BC86" s="847" t="str">
        <f>IF($B86="","",INDEX('All CCC'!BC$7:BC$814,MATCH(WatchList!$B86,'All CCC'!$B$7:$B$814,0)))</f>
        <v/>
      </c>
      <c r="BD86" s="847" t="str">
        <f>IF($B86="","",INDEX('All CCC'!BD$7:BD$814,MATCH(WatchList!$B86,'All CCC'!$B$7:$B$814,0)))</f>
        <v/>
      </c>
      <c r="BE86" s="847" t="str">
        <f>IF($B86="","",INDEX('All CCC'!BE$7:BE$814,MATCH(WatchList!$B86,'All CCC'!$B$7:$B$814,0)))</f>
        <v/>
      </c>
      <c r="BF86" s="847" t="str">
        <f>IF($B86="","",INDEX('All CCC'!BF$7:BF$814,MATCH(WatchList!$B86,'All CCC'!$B$7:$B$814,0)))</f>
        <v/>
      </c>
      <c r="BG86" s="847" t="str">
        <f>IF($B86="","",INDEX('All CCC'!BG$7:BG$814,MATCH(WatchList!$B86,'All CCC'!$B$7:$B$814,0)))</f>
        <v/>
      </c>
    </row>
    <row r="87" spans="1:59" x14ac:dyDescent="0.2">
      <c r="A87" s="548" t="str">
        <f>IF($B87="","",INDEX('All CCC'!A$7:A$814,MATCH(WatchList!$B87,'All CCC'!$B$7:$B$814,0)))</f>
        <v/>
      </c>
      <c r="B87" s="31"/>
      <c r="C87" s="847" t="str">
        <f>IF($B87="","",INDEX('All CCC'!C$7:C$814,MATCH(WatchList!$B87,'All CCC'!$B$7:$B$814,0)))</f>
        <v/>
      </c>
      <c r="D87" s="847" t="str">
        <f>IF($B87="","",INDEX('All CCC'!D$7:D$814,MATCH(WatchList!$B87,'All CCC'!$B$7:$B$814,0)))</f>
        <v/>
      </c>
      <c r="E87" s="847" t="str">
        <f>IF($B87="","",INDEX('All CCC'!E$7:E$814,MATCH(WatchList!$B87,'All CCC'!$B$7:$B$814,0)))</f>
        <v/>
      </c>
      <c r="F87" s="847" t="str">
        <f>IF($B87="","",INDEX('All CCC'!F$7:F$814,MATCH(WatchList!$B87,'All CCC'!$B$7:$B$814,0)))</f>
        <v/>
      </c>
      <c r="G87" s="847" t="str">
        <f>IF($B87="","",INDEX('All CCC'!G$7:G$814,MATCH(WatchList!$B87,'All CCC'!$B$7:$B$814,0)))</f>
        <v/>
      </c>
      <c r="H87" s="847" t="str">
        <f>IF($B87="","",INDEX('All CCC'!H$7:H$814,MATCH(WatchList!$B87,'All CCC'!$B$7:$B$814,0)))</f>
        <v/>
      </c>
      <c r="I87" s="847" t="str">
        <f>IF($B87="","",INDEX('All CCC'!I$7:I$814,MATCH(WatchList!$B87,'All CCC'!$B$7:$B$814,0)))</f>
        <v/>
      </c>
      <c r="J87" s="847" t="str">
        <f>IF($B87="","",INDEX('All CCC'!J$7:J$814,MATCH(WatchList!$B87,'All CCC'!$B$7:$B$814,0)))</f>
        <v/>
      </c>
      <c r="K87" s="847" t="str">
        <f>IF($B87="","",INDEX('All CCC'!K$7:K$814,MATCH(WatchList!$B87,'All CCC'!$B$7:$B$814,0)))</f>
        <v/>
      </c>
      <c r="L87" s="847" t="str">
        <f>IF($B87="","",INDEX('All CCC'!L$7:L$814,MATCH(WatchList!$B87,'All CCC'!$B$7:$B$814,0)))</f>
        <v/>
      </c>
      <c r="M87" s="847" t="str">
        <f>IF($B87="","",INDEX('All CCC'!M$7:M$814,MATCH(WatchList!$B87,'All CCC'!$B$7:$B$814,0)))</f>
        <v/>
      </c>
      <c r="N87" s="847" t="str">
        <f>IF($B87="","",INDEX('All CCC'!N$7:N$814,MATCH(WatchList!$B87,'All CCC'!$B$7:$B$814,0)))</f>
        <v/>
      </c>
      <c r="O87" s="847" t="str">
        <f>IF($B87="","",INDEX('All CCC'!O$7:O$814,MATCH(WatchList!$B87,'All CCC'!$B$7:$B$814,0)))</f>
        <v/>
      </c>
      <c r="P87" s="848" t="str">
        <f>IF($B87="","",INDEX('All CCC'!P$7:P$814,MATCH(WatchList!$B87,'All CCC'!$B$7:$B$814,0)))</f>
        <v/>
      </c>
      <c r="Q87" s="848" t="str">
        <f>IF($B87="","",INDEX('All CCC'!Q$7:Q$814,MATCH(WatchList!$B87,'All CCC'!$B$7:$B$814,0)))</f>
        <v/>
      </c>
      <c r="R87" s="847" t="str">
        <f>IF($B87="","",INDEX('All CCC'!R$7:R$814,MATCH(WatchList!$B87,'All CCC'!$B$7:$B$814,0)))</f>
        <v/>
      </c>
      <c r="S87" s="847" t="str">
        <f>IF($B87="","",INDEX('All CCC'!S$7:S$814,MATCH(WatchList!$B87,'All CCC'!$B$7:$B$814,0)))</f>
        <v/>
      </c>
      <c r="T87" s="847" t="str">
        <f>IF($B87="","",INDEX('All CCC'!T$7:T$814,MATCH(WatchList!$B87,'All CCC'!$B$7:$B$814,0)))</f>
        <v/>
      </c>
      <c r="U87" s="847" t="str">
        <f>IF($B87="","",INDEX('All CCC'!U$7:U$814,MATCH(WatchList!$B87,'All CCC'!$B$7:$B$814,0)))</f>
        <v/>
      </c>
      <c r="V87" s="847" t="str">
        <f>IF($B87="","",INDEX('All CCC'!V$7:V$814,MATCH(WatchList!$B87,'All CCC'!$B$7:$B$814,0)))</f>
        <v/>
      </c>
      <c r="W87" s="847" t="str">
        <f>IF($B87="","",INDEX('All CCC'!W$7:W$814,MATCH(WatchList!$B87,'All CCC'!$B$7:$B$814,0)))</f>
        <v/>
      </c>
      <c r="X87" s="847" t="str">
        <f>IF($B87="","",INDEX('All CCC'!X$7:X$814,MATCH(WatchList!$B87,'All CCC'!$B$7:$B$814,0)))</f>
        <v/>
      </c>
      <c r="Y87" s="847" t="str">
        <f>IF($B87="","",INDEX('All CCC'!Y$7:Y$814,MATCH(WatchList!$B87,'All CCC'!$B$7:$B$814,0)))</f>
        <v/>
      </c>
      <c r="Z87" s="847" t="str">
        <f>IF($B87="","",INDEX('All CCC'!Z$7:Z$814,MATCH(WatchList!$B87,'All CCC'!$B$7:$B$814,0)))</f>
        <v/>
      </c>
      <c r="AA87" s="847" t="str">
        <f>IF($B87="","",INDEX('All CCC'!AA$7:AA$814,MATCH(WatchList!$B87,'All CCC'!$B$7:$B$814,0)))</f>
        <v/>
      </c>
      <c r="AB87" s="847" t="str">
        <f>IF($B87="","",INDEX('All CCC'!AB$7:AB$814,MATCH(WatchList!$B87,'All CCC'!$B$7:$B$814,0)))</f>
        <v/>
      </c>
      <c r="AC87" s="847" t="str">
        <f>IF($B87="","",INDEX('All CCC'!AC$7:AC$814,MATCH(WatchList!$B87,'All CCC'!$B$7:$B$814,0)))</f>
        <v/>
      </c>
      <c r="AD87" s="847" t="str">
        <f>IF($B87="","",INDEX('All CCC'!AD$7:AD$814,MATCH(WatchList!$B87,'All CCC'!$B$7:$B$814,0)))</f>
        <v/>
      </c>
      <c r="AE87" s="847" t="str">
        <f>IF($B87="","",INDEX('All CCC'!AE$7:AE$814,MATCH(WatchList!$B87,'All CCC'!$B$7:$B$814,0)))</f>
        <v/>
      </c>
      <c r="AF87" s="847" t="str">
        <f>IF($B87="","",INDEX('All CCC'!AF$7:AF$814,MATCH(WatchList!$B87,'All CCC'!$B$7:$B$814,0)))</f>
        <v/>
      </c>
      <c r="AG87" s="847" t="str">
        <f>IF($B87="","",INDEX('All CCC'!AG$7:AG$814,MATCH(WatchList!$B87,'All CCC'!$B$7:$B$814,0)))</f>
        <v/>
      </c>
      <c r="AH87" s="847" t="str">
        <f>IF($B87="","",INDEX('All CCC'!AH$7:AH$814,MATCH(WatchList!$B87,'All CCC'!$B$7:$B$814,0)))</f>
        <v/>
      </c>
      <c r="AI87" s="847" t="str">
        <f>IF($B87="","",INDEX('All CCC'!AI$7:AI$814,MATCH(WatchList!$B87,'All CCC'!$B$7:$B$814,0)))</f>
        <v/>
      </c>
      <c r="AJ87" s="847" t="str">
        <f>IF($B87="","",INDEX('All CCC'!AJ$7:AJ$814,MATCH(WatchList!$B87,'All CCC'!$B$7:$B$814,0)))</f>
        <v/>
      </c>
      <c r="AK87" s="847" t="str">
        <f>IF($B87="","",INDEX('All CCC'!AK$7:AK$814,MATCH(WatchList!$B87,'All CCC'!$B$7:$B$814,0)))</f>
        <v/>
      </c>
      <c r="AL87" s="847" t="str">
        <f>IF($B87="","",INDEX('All CCC'!AL$7:AL$814,MATCH(WatchList!$B87,'All CCC'!$B$7:$B$814,0)))</f>
        <v/>
      </c>
      <c r="AM87" s="847" t="str">
        <f>IF($B87="","",INDEX('All CCC'!AM$7:AM$814,MATCH(WatchList!$B87,'All CCC'!$B$7:$B$814,0)))</f>
        <v/>
      </c>
      <c r="AN87" s="847" t="str">
        <f>IF($B87="","",INDEX('All CCC'!AN$7:AN$814,MATCH(WatchList!$B87,'All CCC'!$B$7:$B$814,0)))</f>
        <v/>
      </c>
      <c r="AO87" s="847" t="str">
        <f>IF($B87="","",INDEX('All CCC'!AO$7:AO$814,MATCH(WatchList!$B87,'All CCC'!$B$7:$B$814,0)))</f>
        <v/>
      </c>
      <c r="AP87" s="847" t="str">
        <f>IF($B87="","",INDEX('All CCC'!AP$7:AP$814,MATCH(WatchList!$B87,'All CCC'!$B$7:$B$814,0)))</f>
        <v/>
      </c>
      <c r="AQ87" s="847" t="str">
        <f>IF($B87="","",INDEX('All CCC'!AQ$7:AQ$814,MATCH(WatchList!$B87,'All CCC'!$B$7:$B$814,0)))</f>
        <v/>
      </c>
      <c r="AR87" s="847" t="str">
        <f>IF($B87="","",INDEX('All CCC'!AR$7:AR$814,MATCH(WatchList!$B87,'All CCC'!$B$7:$B$814,0)))</f>
        <v/>
      </c>
      <c r="AS87" s="847" t="str">
        <f>IF($B87="","",INDEX('All CCC'!AS$7:AS$814,MATCH(WatchList!$B87,'All CCC'!$B$7:$B$814,0)))</f>
        <v/>
      </c>
      <c r="AT87" s="847" t="str">
        <f>IF($B87="","",INDEX('All CCC'!AT$7:AT$814,MATCH(WatchList!$B87,'All CCC'!$B$7:$B$814,0)))</f>
        <v/>
      </c>
      <c r="AU87" s="847" t="str">
        <f>IF($B87="","",INDEX('All CCC'!AU$7:AU$814,MATCH(WatchList!$B87,'All CCC'!$B$7:$B$814,0)))</f>
        <v/>
      </c>
      <c r="AV87" s="847" t="str">
        <f>IF($B87="","",INDEX('All CCC'!AV$7:AV$814,MATCH(WatchList!$B87,'All CCC'!$B$7:$B$814,0)))</f>
        <v/>
      </c>
      <c r="AW87" s="847" t="str">
        <f>IF($B87="","",INDEX('All CCC'!AW$7:AW$814,MATCH(WatchList!$B87,'All CCC'!$B$7:$B$814,0)))</f>
        <v/>
      </c>
      <c r="AX87" s="847" t="str">
        <f>IF($B87="","",INDEX('All CCC'!AX$7:AX$814,MATCH(WatchList!$B87,'All CCC'!$B$7:$B$814,0)))</f>
        <v/>
      </c>
      <c r="AY87" s="847" t="str">
        <f>IF($B87="","",INDEX('All CCC'!AY$7:AY$814,MATCH(WatchList!$B87,'All CCC'!$B$7:$B$814,0)))</f>
        <v/>
      </c>
      <c r="AZ87" s="847" t="str">
        <f>IF($B87="","",INDEX('All CCC'!AZ$7:AZ$814,MATCH(WatchList!$B87,'All CCC'!$B$7:$B$814,0)))</f>
        <v/>
      </c>
      <c r="BA87" s="847" t="str">
        <f>IF($B87="","",INDEX('All CCC'!BA$7:BA$814,MATCH(WatchList!$B87,'All CCC'!$B$7:$B$814,0)))</f>
        <v/>
      </c>
      <c r="BB87" s="847" t="str">
        <f>IF($B87="","",INDEX('All CCC'!BB$7:BB$814,MATCH(WatchList!$B87,'All CCC'!$B$7:$B$814,0)))</f>
        <v/>
      </c>
      <c r="BC87" s="847" t="str">
        <f>IF($B87="","",INDEX('All CCC'!BC$7:BC$814,MATCH(WatchList!$B87,'All CCC'!$B$7:$B$814,0)))</f>
        <v/>
      </c>
      <c r="BD87" s="847" t="str">
        <f>IF($B87="","",INDEX('All CCC'!BD$7:BD$814,MATCH(WatchList!$B87,'All CCC'!$B$7:$B$814,0)))</f>
        <v/>
      </c>
      <c r="BE87" s="847" t="str">
        <f>IF($B87="","",INDEX('All CCC'!BE$7:BE$814,MATCH(WatchList!$B87,'All CCC'!$B$7:$B$814,0)))</f>
        <v/>
      </c>
      <c r="BF87" s="847" t="str">
        <f>IF($B87="","",INDEX('All CCC'!BF$7:BF$814,MATCH(WatchList!$B87,'All CCC'!$B$7:$B$814,0)))</f>
        <v/>
      </c>
      <c r="BG87" s="847" t="str">
        <f>IF($B87="","",INDEX('All CCC'!BG$7:BG$814,MATCH(WatchList!$B87,'All CCC'!$B$7:$B$814,0)))</f>
        <v/>
      </c>
    </row>
    <row r="88" spans="1:59" x14ac:dyDescent="0.2">
      <c r="A88" s="548" t="str">
        <f>IF($B88="","",INDEX('All CCC'!A$7:A$814,MATCH(WatchList!$B88,'All CCC'!$B$7:$B$814,0)))</f>
        <v/>
      </c>
      <c r="B88" s="31"/>
      <c r="C88" s="847" t="str">
        <f>IF($B88="","",INDEX('All CCC'!C$7:C$814,MATCH(WatchList!$B88,'All CCC'!$B$7:$B$814,0)))</f>
        <v/>
      </c>
      <c r="D88" s="847" t="str">
        <f>IF($B88="","",INDEX('All CCC'!D$7:D$814,MATCH(WatchList!$B88,'All CCC'!$B$7:$B$814,0)))</f>
        <v/>
      </c>
      <c r="E88" s="847" t="str">
        <f>IF($B88="","",INDEX('All CCC'!E$7:E$814,MATCH(WatchList!$B88,'All CCC'!$B$7:$B$814,0)))</f>
        <v/>
      </c>
      <c r="F88" s="847" t="str">
        <f>IF($B88="","",INDEX('All CCC'!F$7:F$814,MATCH(WatchList!$B88,'All CCC'!$B$7:$B$814,0)))</f>
        <v/>
      </c>
      <c r="G88" s="847" t="str">
        <f>IF($B88="","",INDEX('All CCC'!G$7:G$814,MATCH(WatchList!$B88,'All CCC'!$B$7:$B$814,0)))</f>
        <v/>
      </c>
      <c r="H88" s="847" t="str">
        <f>IF($B88="","",INDEX('All CCC'!H$7:H$814,MATCH(WatchList!$B88,'All CCC'!$B$7:$B$814,0)))</f>
        <v/>
      </c>
      <c r="I88" s="847" t="str">
        <f>IF($B88="","",INDEX('All CCC'!I$7:I$814,MATCH(WatchList!$B88,'All CCC'!$B$7:$B$814,0)))</f>
        <v/>
      </c>
      <c r="J88" s="847" t="str">
        <f>IF($B88="","",INDEX('All CCC'!J$7:J$814,MATCH(WatchList!$B88,'All CCC'!$B$7:$B$814,0)))</f>
        <v/>
      </c>
      <c r="K88" s="847" t="str">
        <f>IF($B88="","",INDEX('All CCC'!K$7:K$814,MATCH(WatchList!$B88,'All CCC'!$B$7:$B$814,0)))</f>
        <v/>
      </c>
      <c r="L88" s="847" t="str">
        <f>IF($B88="","",INDEX('All CCC'!L$7:L$814,MATCH(WatchList!$B88,'All CCC'!$B$7:$B$814,0)))</f>
        <v/>
      </c>
      <c r="M88" s="847" t="str">
        <f>IF($B88="","",INDEX('All CCC'!M$7:M$814,MATCH(WatchList!$B88,'All CCC'!$B$7:$B$814,0)))</f>
        <v/>
      </c>
      <c r="N88" s="847" t="str">
        <f>IF($B88="","",INDEX('All CCC'!N$7:N$814,MATCH(WatchList!$B88,'All CCC'!$B$7:$B$814,0)))</f>
        <v/>
      </c>
      <c r="O88" s="847" t="str">
        <f>IF($B88="","",INDEX('All CCC'!O$7:O$814,MATCH(WatchList!$B88,'All CCC'!$B$7:$B$814,0)))</f>
        <v/>
      </c>
      <c r="P88" s="848" t="str">
        <f>IF($B88="","",INDEX('All CCC'!P$7:P$814,MATCH(WatchList!$B88,'All CCC'!$B$7:$B$814,0)))</f>
        <v/>
      </c>
      <c r="Q88" s="848" t="str">
        <f>IF($B88="","",INDEX('All CCC'!Q$7:Q$814,MATCH(WatchList!$B88,'All CCC'!$B$7:$B$814,0)))</f>
        <v/>
      </c>
      <c r="R88" s="847" t="str">
        <f>IF($B88="","",INDEX('All CCC'!R$7:R$814,MATCH(WatchList!$B88,'All CCC'!$B$7:$B$814,0)))</f>
        <v/>
      </c>
      <c r="S88" s="847" t="str">
        <f>IF($B88="","",INDEX('All CCC'!S$7:S$814,MATCH(WatchList!$B88,'All CCC'!$B$7:$B$814,0)))</f>
        <v/>
      </c>
      <c r="T88" s="847" t="str">
        <f>IF($B88="","",INDEX('All CCC'!T$7:T$814,MATCH(WatchList!$B88,'All CCC'!$B$7:$B$814,0)))</f>
        <v/>
      </c>
      <c r="U88" s="847" t="str">
        <f>IF($B88="","",INDEX('All CCC'!U$7:U$814,MATCH(WatchList!$B88,'All CCC'!$B$7:$B$814,0)))</f>
        <v/>
      </c>
      <c r="V88" s="847" t="str">
        <f>IF($B88="","",INDEX('All CCC'!V$7:V$814,MATCH(WatchList!$B88,'All CCC'!$B$7:$B$814,0)))</f>
        <v/>
      </c>
      <c r="W88" s="847" t="str">
        <f>IF($B88="","",INDEX('All CCC'!W$7:W$814,MATCH(WatchList!$B88,'All CCC'!$B$7:$B$814,0)))</f>
        <v/>
      </c>
      <c r="X88" s="847" t="str">
        <f>IF($B88="","",INDEX('All CCC'!X$7:X$814,MATCH(WatchList!$B88,'All CCC'!$B$7:$B$814,0)))</f>
        <v/>
      </c>
      <c r="Y88" s="847" t="str">
        <f>IF($B88="","",INDEX('All CCC'!Y$7:Y$814,MATCH(WatchList!$B88,'All CCC'!$B$7:$B$814,0)))</f>
        <v/>
      </c>
      <c r="Z88" s="847" t="str">
        <f>IF($B88="","",INDEX('All CCC'!Z$7:Z$814,MATCH(WatchList!$B88,'All CCC'!$B$7:$B$814,0)))</f>
        <v/>
      </c>
      <c r="AA88" s="847" t="str">
        <f>IF($B88="","",INDEX('All CCC'!AA$7:AA$814,MATCH(WatchList!$B88,'All CCC'!$B$7:$B$814,0)))</f>
        <v/>
      </c>
      <c r="AB88" s="847" t="str">
        <f>IF($B88="","",INDEX('All CCC'!AB$7:AB$814,MATCH(WatchList!$B88,'All CCC'!$B$7:$B$814,0)))</f>
        <v/>
      </c>
      <c r="AC88" s="847" t="str">
        <f>IF($B88="","",INDEX('All CCC'!AC$7:AC$814,MATCH(WatchList!$B88,'All CCC'!$B$7:$B$814,0)))</f>
        <v/>
      </c>
      <c r="AD88" s="847" t="str">
        <f>IF($B88="","",INDEX('All CCC'!AD$7:AD$814,MATCH(WatchList!$B88,'All CCC'!$B$7:$B$814,0)))</f>
        <v/>
      </c>
      <c r="AE88" s="847" t="str">
        <f>IF($B88="","",INDEX('All CCC'!AE$7:AE$814,MATCH(WatchList!$B88,'All CCC'!$B$7:$B$814,0)))</f>
        <v/>
      </c>
      <c r="AF88" s="847" t="str">
        <f>IF($B88="","",INDEX('All CCC'!AF$7:AF$814,MATCH(WatchList!$B88,'All CCC'!$B$7:$B$814,0)))</f>
        <v/>
      </c>
      <c r="AG88" s="847" t="str">
        <f>IF($B88="","",INDEX('All CCC'!AG$7:AG$814,MATCH(WatchList!$B88,'All CCC'!$B$7:$B$814,0)))</f>
        <v/>
      </c>
      <c r="AH88" s="847" t="str">
        <f>IF($B88="","",INDEX('All CCC'!AH$7:AH$814,MATCH(WatchList!$B88,'All CCC'!$B$7:$B$814,0)))</f>
        <v/>
      </c>
      <c r="AI88" s="847" t="str">
        <f>IF($B88="","",INDEX('All CCC'!AI$7:AI$814,MATCH(WatchList!$B88,'All CCC'!$B$7:$B$814,0)))</f>
        <v/>
      </c>
      <c r="AJ88" s="847" t="str">
        <f>IF($B88="","",INDEX('All CCC'!AJ$7:AJ$814,MATCH(WatchList!$B88,'All CCC'!$B$7:$B$814,0)))</f>
        <v/>
      </c>
      <c r="AK88" s="847" t="str">
        <f>IF($B88="","",INDEX('All CCC'!AK$7:AK$814,MATCH(WatchList!$B88,'All CCC'!$B$7:$B$814,0)))</f>
        <v/>
      </c>
      <c r="AL88" s="847" t="str">
        <f>IF($B88="","",INDEX('All CCC'!AL$7:AL$814,MATCH(WatchList!$B88,'All CCC'!$B$7:$B$814,0)))</f>
        <v/>
      </c>
      <c r="AM88" s="847" t="str">
        <f>IF($B88="","",INDEX('All CCC'!AM$7:AM$814,MATCH(WatchList!$B88,'All CCC'!$B$7:$B$814,0)))</f>
        <v/>
      </c>
      <c r="AN88" s="847" t="str">
        <f>IF($B88="","",INDEX('All CCC'!AN$7:AN$814,MATCH(WatchList!$B88,'All CCC'!$B$7:$B$814,0)))</f>
        <v/>
      </c>
      <c r="AO88" s="847" t="str">
        <f>IF($B88="","",INDEX('All CCC'!AO$7:AO$814,MATCH(WatchList!$B88,'All CCC'!$B$7:$B$814,0)))</f>
        <v/>
      </c>
      <c r="AP88" s="847" t="str">
        <f>IF($B88="","",INDEX('All CCC'!AP$7:AP$814,MATCH(WatchList!$B88,'All CCC'!$B$7:$B$814,0)))</f>
        <v/>
      </c>
      <c r="AQ88" s="847" t="str">
        <f>IF($B88="","",INDEX('All CCC'!AQ$7:AQ$814,MATCH(WatchList!$B88,'All CCC'!$B$7:$B$814,0)))</f>
        <v/>
      </c>
      <c r="AR88" s="847" t="str">
        <f>IF($B88="","",INDEX('All CCC'!AR$7:AR$814,MATCH(WatchList!$B88,'All CCC'!$B$7:$B$814,0)))</f>
        <v/>
      </c>
      <c r="AS88" s="847" t="str">
        <f>IF($B88="","",INDEX('All CCC'!AS$7:AS$814,MATCH(WatchList!$B88,'All CCC'!$B$7:$B$814,0)))</f>
        <v/>
      </c>
      <c r="AT88" s="847" t="str">
        <f>IF($B88="","",INDEX('All CCC'!AT$7:AT$814,MATCH(WatchList!$B88,'All CCC'!$B$7:$B$814,0)))</f>
        <v/>
      </c>
      <c r="AU88" s="847" t="str">
        <f>IF($B88="","",INDEX('All CCC'!AU$7:AU$814,MATCH(WatchList!$B88,'All CCC'!$B$7:$B$814,0)))</f>
        <v/>
      </c>
      <c r="AV88" s="847" t="str">
        <f>IF($B88="","",INDEX('All CCC'!AV$7:AV$814,MATCH(WatchList!$B88,'All CCC'!$B$7:$B$814,0)))</f>
        <v/>
      </c>
      <c r="AW88" s="847" t="str">
        <f>IF($B88="","",INDEX('All CCC'!AW$7:AW$814,MATCH(WatchList!$B88,'All CCC'!$B$7:$B$814,0)))</f>
        <v/>
      </c>
      <c r="AX88" s="847" t="str">
        <f>IF($B88="","",INDEX('All CCC'!AX$7:AX$814,MATCH(WatchList!$B88,'All CCC'!$B$7:$B$814,0)))</f>
        <v/>
      </c>
      <c r="AY88" s="847" t="str">
        <f>IF($B88="","",INDEX('All CCC'!AY$7:AY$814,MATCH(WatchList!$B88,'All CCC'!$B$7:$B$814,0)))</f>
        <v/>
      </c>
      <c r="AZ88" s="847" t="str">
        <f>IF($B88="","",INDEX('All CCC'!AZ$7:AZ$814,MATCH(WatchList!$B88,'All CCC'!$B$7:$B$814,0)))</f>
        <v/>
      </c>
      <c r="BA88" s="847" t="str">
        <f>IF($B88="","",INDEX('All CCC'!BA$7:BA$814,MATCH(WatchList!$B88,'All CCC'!$B$7:$B$814,0)))</f>
        <v/>
      </c>
      <c r="BB88" s="847" t="str">
        <f>IF($B88="","",INDEX('All CCC'!BB$7:BB$814,MATCH(WatchList!$B88,'All CCC'!$B$7:$B$814,0)))</f>
        <v/>
      </c>
      <c r="BC88" s="847" t="str">
        <f>IF($B88="","",INDEX('All CCC'!BC$7:BC$814,MATCH(WatchList!$B88,'All CCC'!$B$7:$B$814,0)))</f>
        <v/>
      </c>
      <c r="BD88" s="847" t="str">
        <f>IF($B88="","",INDEX('All CCC'!BD$7:BD$814,MATCH(WatchList!$B88,'All CCC'!$B$7:$B$814,0)))</f>
        <v/>
      </c>
      <c r="BE88" s="847" t="str">
        <f>IF($B88="","",INDEX('All CCC'!BE$7:BE$814,MATCH(WatchList!$B88,'All CCC'!$B$7:$B$814,0)))</f>
        <v/>
      </c>
      <c r="BF88" s="847" t="str">
        <f>IF($B88="","",INDEX('All CCC'!BF$7:BF$814,MATCH(WatchList!$B88,'All CCC'!$B$7:$B$814,0)))</f>
        <v/>
      </c>
      <c r="BG88" s="847" t="str">
        <f>IF($B88="","",INDEX('All CCC'!BG$7:BG$814,MATCH(WatchList!$B88,'All CCC'!$B$7:$B$814,0)))</f>
        <v/>
      </c>
    </row>
    <row r="89" spans="1:59" x14ac:dyDescent="0.2">
      <c r="A89" s="548" t="str">
        <f>IF($B89="","",INDEX('All CCC'!A$7:A$814,MATCH(WatchList!$B89,'All CCC'!$B$7:$B$814,0)))</f>
        <v/>
      </c>
      <c r="B89" s="31"/>
      <c r="C89" s="847" t="str">
        <f>IF($B89="","",INDEX('All CCC'!C$7:C$814,MATCH(WatchList!$B89,'All CCC'!$B$7:$B$814,0)))</f>
        <v/>
      </c>
      <c r="D89" s="847" t="str">
        <f>IF($B89="","",INDEX('All CCC'!D$7:D$814,MATCH(WatchList!$B89,'All CCC'!$B$7:$B$814,0)))</f>
        <v/>
      </c>
      <c r="E89" s="847" t="str">
        <f>IF($B89="","",INDEX('All CCC'!E$7:E$814,MATCH(WatchList!$B89,'All CCC'!$B$7:$B$814,0)))</f>
        <v/>
      </c>
      <c r="F89" s="847" t="str">
        <f>IF($B89="","",INDEX('All CCC'!F$7:F$814,MATCH(WatchList!$B89,'All CCC'!$B$7:$B$814,0)))</f>
        <v/>
      </c>
      <c r="G89" s="847" t="str">
        <f>IF($B89="","",INDEX('All CCC'!G$7:G$814,MATCH(WatchList!$B89,'All CCC'!$B$7:$B$814,0)))</f>
        <v/>
      </c>
      <c r="H89" s="847" t="str">
        <f>IF($B89="","",INDEX('All CCC'!H$7:H$814,MATCH(WatchList!$B89,'All CCC'!$B$7:$B$814,0)))</f>
        <v/>
      </c>
      <c r="I89" s="847" t="str">
        <f>IF($B89="","",INDEX('All CCC'!I$7:I$814,MATCH(WatchList!$B89,'All CCC'!$B$7:$B$814,0)))</f>
        <v/>
      </c>
      <c r="J89" s="847" t="str">
        <f>IF($B89="","",INDEX('All CCC'!J$7:J$814,MATCH(WatchList!$B89,'All CCC'!$B$7:$B$814,0)))</f>
        <v/>
      </c>
      <c r="K89" s="847" t="str">
        <f>IF($B89="","",INDEX('All CCC'!K$7:K$814,MATCH(WatchList!$B89,'All CCC'!$B$7:$B$814,0)))</f>
        <v/>
      </c>
      <c r="L89" s="847" t="str">
        <f>IF($B89="","",INDEX('All CCC'!L$7:L$814,MATCH(WatchList!$B89,'All CCC'!$B$7:$B$814,0)))</f>
        <v/>
      </c>
      <c r="M89" s="847" t="str">
        <f>IF($B89="","",INDEX('All CCC'!M$7:M$814,MATCH(WatchList!$B89,'All CCC'!$B$7:$B$814,0)))</f>
        <v/>
      </c>
      <c r="N89" s="847" t="str">
        <f>IF($B89="","",INDEX('All CCC'!N$7:N$814,MATCH(WatchList!$B89,'All CCC'!$B$7:$B$814,0)))</f>
        <v/>
      </c>
      <c r="O89" s="847" t="str">
        <f>IF($B89="","",INDEX('All CCC'!O$7:O$814,MATCH(WatchList!$B89,'All CCC'!$B$7:$B$814,0)))</f>
        <v/>
      </c>
      <c r="P89" s="848" t="str">
        <f>IF($B89="","",INDEX('All CCC'!P$7:P$814,MATCH(WatchList!$B89,'All CCC'!$B$7:$B$814,0)))</f>
        <v/>
      </c>
      <c r="Q89" s="848" t="str">
        <f>IF($B89="","",INDEX('All CCC'!Q$7:Q$814,MATCH(WatchList!$B89,'All CCC'!$B$7:$B$814,0)))</f>
        <v/>
      </c>
      <c r="R89" s="847" t="str">
        <f>IF($B89="","",INDEX('All CCC'!R$7:R$814,MATCH(WatchList!$B89,'All CCC'!$B$7:$B$814,0)))</f>
        <v/>
      </c>
      <c r="S89" s="847" t="str">
        <f>IF($B89="","",INDEX('All CCC'!S$7:S$814,MATCH(WatchList!$B89,'All CCC'!$B$7:$B$814,0)))</f>
        <v/>
      </c>
      <c r="T89" s="847" t="str">
        <f>IF($B89="","",INDEX('All CCC'!T$7:T$814,MATCH(WatchList!$B89,'All CCC'!$B$7:$B$814,0)))</f>
        <v/>
      </c>
      <c r="U89" s="847" t="str">
        <f>IF($B89="","",INDEX('All CCC'!U$7:U$814,MATCH(WatchList!$B89,'All CCC'!$B$7:$B$814,0)))</f>
        <v/>
      </c>
      <c r="V89" s="847" t="str">
        <f>IF($B89="","",INDEX('All CCC'!V$7:V$814,MATCH(WatchList!$B89,'All CCC'!$B$7:$B$814,0)))</f>
        <v/>
      </c>
      <c r="W89" s="847" t="str">
        <f>IF($B89="","",INDEX('All CCC'!W$7:W$814,MATCH(WatchList!$B89,'All CCC'!$B$7:$B$814,0)))</f>
        <v/>
      </c>
      <c r="X89" s="847" t="str">
        <f>IF($B89="","",INDEX('All CCC'!X$7:X$814,MATCH(WatchList!$B89,'All CCC'!$B$7:$B$814,0)))</f>
        <v/>
      </c>
      <c r="Y89" s="847" t="str">
        <f>IF($B89="","",INDEX('All CCC'!Y$7:Y$814,MATCH(WatchList!$B89,'All CCC'!$B$7:$B$814,0)))</f>
        <v/>
      </c>
      <c r="Z89" s="847" t="str">
        <f>IF($B89="","",INDEX('All CCC'!Z$7:Z$814,MATCH(WatchList!$B89,'All CCC'!$B$7:$B$814,0)))</f>
        <v/>
      </c>
      <c r="AA89" s="847" t="str">
        <f>IF($B89="","",INDEX('All CCC'!AA$7:AA$814,MATCH(WatchList!$B89,'All CCC'!$B$7:$B$814,0)))</f>
        <v/>
      </c>
      <c r="AB89" s="847" t="str">
        <f>IF($B89="","",INDEX('All CCC'!AB$7:AB$814,MATCH(WatchList!$B89,'All CCC'!$B$7:$B$814,0)))</f>
        <v/>
      </c>
      <c r="AC89" s="847" t="str">
        <f>IF($B89="","",INDEX('All CCC'!AC$7:AC$814,MATCH(WatchList!$B89,'All CCC'!$B$7:$B$814,0)))</f>
        <v/>
      </c>
      <c r="AD89" s="847" t="str">
        <f>IF($B89="","",INDEX('All CCC'!AD$7:AD$814,MATCH(WatchList!$B89,'All CCC'!$B$7:$B$814,0)))</f>
        <v/>
      </c>
      <c r="AE89" s="847" t="str">
        <f>IF($B89="","",INDEX('All CCC'!AE$7:AE$814,MATCH(WatchList!$B89,'All CCC'!$B$7:$B$814,0)))</f>
        <v/>
      </c>
      <c r="AF89" s="847" t="str">
        <f>IF($B89="","",INDEX('All CCC'!AF$7:AF$814,MATCH(WatchList!$B89,'All CCC'!$B$7:$B$814,0)))</f>
        <v/>
      </c>
      <c r="AG89" s="847" t="str">
        <f>IF($B89="","",INDEX('All CCC'!AG$7:AG$814,MATCH(WatchList!$B89,'All CCC'!$B$7:$B$814,0)))</f>
        <v/>
      </c>
      <c r="AH89" s="847" t="str">
        <f>IF($B89="","",INDEX('All CCC'!AH$7:AH$814,MATCH(WatchList!$B89,'All CCC'!$B$7:$B$814,0)))</f>
        <v/>
      </c>
      <c r="AI89" s="847" t="str">
        <f>IF($B89="","",INDEX('All CCC'!AI$7:AI$814,MATCH(WatchList!$B89,'All CCC'!$B$7:$B$814,0)))</f>
        <v/>
      </c>
      <c r="AJ89" s="847" t="str">
        <f>IF($B89="","",INDEX('All CCC'!AJ$7:AJ$814,MATCH(WatchList!$B89,'All CCC'!$B$7:$B$814,0)))</f>
        <v/>
      </c>
      <c r="AK89" s="847" t="str">
        <f>IF($B89="","",INDEX('All CCC'!AK$7:AK$814,MATCH(WatchList!$B89,'All CCC'!$B$7:$B$814,0)))</f>
        <v/>
      </c>
      <c r="AL89" s="847" t="str">
        <f>IF($B89="","",INDEX('All CCC'!AL$7:AL$814,MATCH(WatchList!$B89,'All CCC'!$B$7:$B$814,0)))</f>
        <v/>
      </c>
      <c r="AM89" s="847" t="str">
        <f>IF($B89="","",INDEX('All CCC'!AM$7:AM$814,MATCH(WatchList!$B89,'All CCC'!$B$7:$B$814,0)))</f>
        <v/>
      </c>
      <c r="AN89" s="847" t="str">
        <f>IF($B89="","",INDEX('All CCC'!AN$7:AN$814,MATCH(WatchList!$B89,'All CCC'!$B$7:$B$814,0)))</f>
        <v/>
      </c>
      <c r="AO89" s="847" t="str">
        <f>IF($B89="","",INDEX('All CCC'!AO$7:AO$814,MATCH(WatchList!$B89,'All CCC'!$B$7:$B$814,0)))</f>
        <v/>
      </c>
      <c r="AP89" s="847" t="str">
        <f>IF($B89="","",INDEX('All CCC'!AP$7:AP$814,MATCH(WatchList!$B89,'All CCC'!$B$7:$B$814,0)))</f>
        <v/>
      </c>
      <c r="AQ89" s="847" t="str">
        <f>IF($B89="","",INDEX('All CCC'!AQ$7:AQ$814,MATCH(WatchList!$B89,'All CCC'!$B$7:$B$814,0)))</f>
        <v/>
      </c>
      <c r="AR89" s="847" t="str">
        <f>IF($B89="","",INDEX('All CCC'!AR$7:AR$814,MATCH(WatchList!$B89,'All CCC'!$B$7:$B$814,0)))</f>
        <v/>
      </c>
      <c r="AS89" s="847" t="str">
        <f>IF($B89="","",INDEX('All CCC'!AS$7:AS$814,MATCH(WatchList!$B89,'All CCC'!$B$7:$B$814,0)))</f>
        <v/>
      </c>
      <c r="AT89" s="847" t="str">
        <f>IF($B89="","",INDEX('All CCC'!AT$7:AT$814,MATCH(WatchList!$B89,'All CCC'!$B$7:$B$814,0)))</f>
        <v/>
      </c>
      <c r="AU89" s="847" t="str">
        <f>IF($B89="","",INDEX('All CCC'!AU$7:AU$814,MATCH(WatchList!$B89,'All CCC'!$B$7:$B$814,0)))</f>
        <v/>
      </c>
      <c r="AV89" s="847" t="str">
        <f>IF($B89="","",INDEX('All CCC'!AV$7:AV$814,MATCH(WatchList!$B89,'All CCC'!$B$7:$B$814,0)))</f>
        <v/>
      </c>
      <c r="AW89" s="847" t="str">
        <f>IF($B89="","",INDEX('All CCC'!AW$7:AW$814,MATCH(WatchList!$B89,'All CCC'!$B$7:$B$814,0)))</f>
        <v/>
      </c>
      <c r="AX89" s="847" t="str">
        <f>IF($B89="","",INDEX('All CCC'!AX$7:AX$814,MATCH(WatchList!$B89,'All CCC'!$B$7:$B$814,0)))</f>
        <v/>
      </c>
      <c r="AY89" s="847" t="str">
        <f>IF($B89="","",INDEX('All CCC'!AY$7:AY$814,MATCH(WatchList!$B89,'All CCC'!$B$7:$B$814,0)))</f>
        <v/>
      </c>
      <c r="AZ89" s="847" t="str">
        <f>IF($B89="","",INDEX('All CCC'!AZ$7:AZ$814,MATCH(WatchList!$B89,'All CCC'!$B$7:$B$814,0)))</f>
        <v/>
      </c>
      <c r="BA89" s="847" t="str">
        <f>IF($B89="","",INDEX('All CCC'!BA$7:BA$814,MATCH(WatchList!$B89,'All CCC'!$B$7:$B$814,0)))</f>
        <v/>
      </c>
      <c r="BB89" s="847" t="str">
        <f>IF($B89="","",INDEX('All CCC'!BB$7:BB$814,MATCH(WatchList!$B89,'All CCC'!$B$7:$B$814,0)))</f>
        <v/>
      </c>
      <c r="BC89" s="847" t="str">
        <f>IF($B89="","",INDEX('All CCC'!BC$7:BC$814,MATCH(WatchList!$B89,'All CCC'!$B$7:$B$814,0)))</f>
        <v/>
      </c>
      <c r="BD89" s="847" t="str">
        <f>IF($B89="","",INDEX('All CCC'!BD$7:BD$814,MATCH(WatchList!$B89,'All CCC'!$B$7:$B$814,0)))</f>
        <v/>
      </c>
      <c r="BE89" s="847" t="str">
        <f>IF($B89="","",INDEX('All CCC'!BE$7:BE$814,MATCH(WatchList!$B89,'All CCC'!$B$7:$B$814,0)))</f>
        <v/>
      </c>
      <c r="BF89" s="847" t="str">
        <f>IF($B89="","",INDEX('All CCC'!BF$7:BF$814,MATCH(WatchList!$B89,'All CCC'!$B$7:$B$814,0)))</f>
        <v/>
      </c>
      <c r="BG89" s="847" t="str">
        <f>IF($B89="","",INDEX('All CCC'!BG$7:BG$814,MATCH(WatchList!$B89,'All CCC'!$B$7:$B$814,0)))</f>
        <v/>
      </c>
    </row>
    <row r="90" spans="1:59" x14ac:dyDescent="0.2">
      <c r="A90" s="548" t="str">
        <f>IF($B90="","",INDEX('All CCC'!A$7:A$814,MATCH(WatchList!$B90,'All CCC'!$B$7:$B$814,0)))</f>
        <v/>
      </c>
      <c r="B90" s="31"/>
      <c r="C90" s="847" t="str">
        <f>IF($B90="","",INDEX('All CCC'!C$7:C$814,MATCH(WatchList!$B90,'All CCC'!$B$7:$B$814,0)))</f>
        <v/>
      </c>
      <c r="D90" s="847" t="str">
        <f>IF($B90="","",INDEX('All CCC'!D$7:D$814,MATCH(WatchList!$B90,'All CCC'!$B$7:$B$814,0)))</f>
        <v/>
      </c>
      <c r="E90" s="847" t="str">
        <f>IF($B90="","",INDEX('All CCC'!E$7:E$814,MATCH(WatchList!$B90,'All CCC'!$B$7:$B$814,0)))</f>
        <v/>
      </c>
      <c r="F90" s="847" t="str">
        <f>IF($B90="","",INDEX('All CCC'!F$7:F$814,MATCH(WatchList!$B90,'All CCC'!$B$7:$B$814,0)))</f>
        <v/>
      </c>
      <c r="G90" s="847" t="str">
        <f>IF($B90="","",INDEX('All CCC'!G$7:G$814,MATCH(WatchList!$B90,'All CCC'!$B$7:$B$814,0)))</f>
        <v/>
      </c>
      <c r="H90" s="847" t="str">
        <f>IF($B90="","",INDEX('All CCC'!H$7:H$814,MATCH(WatchList!$B90,'All CCC'!$B$7:$B$814,0)))</f>
        <v/>
      </c>
      <c r="I90" s="847" t="str">
        <f>IF($B90="","",INDEX('All CCC'!I$7:I$814,MATCH(WatchList!$B90,'All CCC'!$B$7:$B$814,0)))</f>
        <v/>
      </c>
      <c r="J90" s="847" t="str">
        <f>IF($B90="","",INDEX('All CCC'!J$7:J$814,MATCH(WatchList!$B90,'All CCC'!$B$7:$B$814,0)))</f>
        <v/>
      </c>
      <c r="K90" s="847" t="str">
        <f>IF($B90="","",INDEX('All CCC'!K$7:K$814,MATCH(WatchList!$B90,'All CCC'!$B$7:$B$814,0)))</f>
        <v/>
      </c>
      <c r="L90" s="847" t="str">
        <f>IF($B90="","",INDEX('All CCC'!L$7:L$814,MATCH(WatchList!$B90,'All CCC'!$B$7:$B$814,0)))</f>
        <v/>
      </c>
      <c r="M90" s="847" t="str">
        <f>IF($B90="","",INDEX('All CCC'!M$7:M$814,MATCH(WatchList!$B90,'All CCC'!$B$7:$B$814,0)))</f>
        <v/>
      </c>
      <c r="N90" s="847" t="str">
        <f>IF($B90="","",INDEX('All CCC'!N$7:N$814,MATCH(WatchList!$B90,'All CCC'!$B$7:$B$814,0)))</f>
        <v/>
      </c>
      <c r="O90" s="847" t="str">
        <f>IF($B90="","",INDEX('All CCC'!O$7:O$814,MATCH(WatchList!$B90,'All CCC'!$B$7:$B$814,0)))</f>
        <v/>
      </c>
      <c r="P90" s="848" t="str">
        <f>IF($B90="","",INDEX('All CCC'!P$7:P$814,MATCH(WatchList!$B90,'All CCC'!$B$7:$B$814,0)))</f>
        <v/>
      </c>
      <c r="Q90" s="848" t="str">
        <f>IF($B90="","",INDEX('All CCC'!Q$7:Q$814,MATCH(WatchList!$B90,'All CCC'!$B$7:$B$814,0)))</f>
        <v/>
      </c>
      <c r="R90" s="847" t="str">
        <f>IF($B90="","",INDEX('All CCC'!R$7:R$814,MATCH(WatchList!$B90,'All CCC'!$B$7:$B$814,0)))</f>
        <v/>
      </c>
      <c r="S90" s="847" t="str">
        <f>IF($B90="","",INDEX('All CCC'!S$7:S$814,MATCH(WatchList!$B90,'All CCC'!$B$7:$B$814,0)))</f>
        <v/>
      </c>
      <c r="T90" s="847" t="str">
        <f>IF($B90="","",INDEX('All CCC'!T$7:T$814,MATCH(WatchList!$B90,'All CCC'!$B$7:$B$814,0)))</f>
        <v/>
      </c>
      <c r="U90" s="847" t="str">
        <f>IF($B90="","",INDEX('All CCC'!U$7:U$814,MATCH(WatchList!$B90,'All CCC'!$B$7:$B$814,0)))</f>
        <v/>
      </c>
      <c r="V90" s="847" t="str">
        <f>IF($B90="","",INDEX('All CCC'!V$7:V$814,MATCH(WatchList!$B90,'All CCC'!$B$7:$B$814,0)))</f>
        <v/>
      </c>
      <c r="W90" s="847" t="str">
        <f>IF($B90="","",INDEX('All CCC'!W$7:W$814,MATCH(WatchList!$B90,'All CCC'!$B$7:$B$814,0)))</f>
        <v/>
      </c>
      <c r="X90" s="847" t="str">
        <f>IF($B90="","",INDEX('All CCC'!X$7:X$814,MATCH(WatchList!$B90,'All CCC'!$B$7:$B$814,0)))</f>
        <v/>
      </c>
      <c r="Y90" s="847" t="str">
        <f>IF($B90="","",INDEX('All CCC'!Y$7:Y$814,MATCH(WatchList!$B90,'All CCC'!$B$7:$B$814,0)))</f>
        <v/>
      </c>
      <c r="Z90" s="847" t="str">
        <f>IF($B90="","",INDEX('All CCC'!Z$7:Z$814,MATCH(WatchList!$B90,'All CCC'!$B$7:$B$814,0)))</f>
        <v/>
      </c>
      <c r="AA90" s="847" t="str">
        <f>IF($B90="","",INDEX('All CCC'!AA$7:AA$814,MATCH(WatchList!$B90,'All CCC'!$B$7:$B$814,0)))</f>
        <v/>
      </c>
      <c r="AB90" s="847" t="str">
        <f>IF($B90="","",INDEX('All CCC'!AB$7:AB$814,MATCH(WatchList!$B90,'All CCC'!$B$7:$B$814,0)))</f>
        <v/>
      </c>
      <c r="AC90" s="847" t="str">
        <f>IF($B90="","",INDEX('All CCC'!AC$7:AC$814,MATCH(WatchList!$B90,'All CCC'!$B$7:$B$814,0)))</f>
        <v/>
      </c>
      <c r="AD90" s="847" t="str">
        <f>IF($B90="","",INDEX('All CCC'!AD$7:AD$814,MATCH(WatchList!$B90,'All CCC'!$B$7:$B$814,0)))</f>
        <v/>
      </c>
      <c r="AE90" s="847" t="str">
        <f>IF($B90="","",INDEX('All CCC'!AE$7:AE$814,MATCH(WatchList!$B90,'All CCC'!$B$7:$B$814,0)))</f>
        <v/>
      </c>
      <c r="AF90" s="847" t="str">
        <f>IF($B90="","",INDEX('All CCC'!AF$7:AF$814,MATCH(WatchList!$B90,'All CCC'!$B$7:$B$814,0)))</f>
        <v/>
      </c>
      <c r="AG90" s="847" t="str">
        <f>IF($B90="","",INDEX('All CCC'!AG$7:AG$814,MATCH(WatchList!$B90,'All CCC'!$B$7:$B$814,0)))</f>
        <v/>
      </c>
      <c r="AH90" s="847" t="str">
        <f>IF($B90="","",INDEX('All CCC'!AH$7:AH$814,MATCH(WatchList!$B90,'All CCC'!$B$7:$B$814,0)))</f>
        <v/>
      </c>
      <c r="AI90" s="847" t="str">
        <f>IF($B90="","",INDEX('All CCC'!AI$7:AI$814,MATCH(WatchList!$B90,'All CCC'!$B$7:$B$814,0)))</f>
        <v/>
      </c>
      <c r="AJ90" s="847" t="str">
        <f>IF($B90="","",INDEX('All CCC'!AJ$7:AJ$814,MATCH(WatchList!$B90,'All CCC'!$B$7:$B$814,0)))</f>
        <v/>
      </c>
      <c r="AK90" s="847" t="str">
        <f>IF($B90="","",INDEX('All CCC'!AK$7:AK$814,MATCH(WatchList!$B90,'All CCC'!$B$7:$B$814,0)))</f>
        <v/>
      </c>
      <c r="AL90" s="847" t="str">
        <f>IF($B90="","",INDEX('All CCC'!AL$7:AL$814,MATCH(WatchList!$B90,'All CCC'!$B$7:$B$814,0)))</f>
        <v/>
      </c>
      <c r="AM90" s="847" t="str">
        <f>IF($B90="","",INDEX('All CCC'!AM$7:AM$814,MATCH(WatchList!$B90,'All CCC'!$B$7:$B$814,0)))</f>
        <v/>
      </c>
      <c r="AN90" s="847" t="str">
        <f>IF($B90="","",INDEX('All CCC'!AN$7:AN$814,MATCH(WatchList!$B90,'All CCC'!$B$7:$B$814,0)))</f>
        <v/>
      </c>
      <c r="AO90" s="847" t="str">
        <f>IF($B90="","",INDEX('All CCC'!AO$7:AO$814,MATCH(WatchList!$B90,'All CCC'!$B$7:$B$814,0)))</f>
        <v/>
      </c>
      <c r="AP90" s="847" t="str">
        <f>IF($B90="","",INDEX('All CCC'!AP$7:AP$814,MATCH(WatchList!$B90,'All CCC'!$B$7:$B$814,0)))</f>
        <v/>
      </c>
      <c r="AQ90" s="847" t="str">
        <f>IF($B90="","",INDEX('All CCC'!AQ$7:AQ$814,MATCH(WatchList!$B90,'All CCC'!$B$7:$B$814,0)))</f>
        <v/>
      </c>
      <c r="AR90" s="847" t="str">
        <f>IF($B90="","",INDEX('All CCC'!AR$7:AR$814,MATCH(WatchList!$B90,'All CCC'!$B$7:$B$814,0)))</f>
        <v/>
      </c>
      <c r="AS90" s="847" t="str">
        <f>IF($B90="","",INDEX('All CCC'!AS$7:AS$814,MATCH(WatchList!$B90,'All CCC'!$B$7:$B$814,0)))</f>
        <v/>
      </c>
      <c r="AT90" s="847" t="str">
        <f>IF($B90="","",INDEX('All CCC'!AT$7:AT$814,MATCH(WatchList!$B90,'All CCC'!$B$7:$B$814,0)))</f>
        <v/>
      </c>
      <c r="AU90" s="847" t="str">
        <f>IF($B90="","",INDEX('All CCC'!AU$7:AU$814,MATCH(WatchList!$B90,'All CCC'!$B$7:$B$814,0)))</f>
        <v/>
      </c>
      <c r="AV90" s="847" t="str">
        <f>IF($B90="","",INDEX('All CCC'!AV$7:AV$814,MATCH(WatchList!$B90,'All CCC'!$B$7:$B$814,0)))</f>
        <v/>
      </c>
      <c r="AW90" s="847" t="str">
        <f>IF($B90="","",INDEX('All CCC'!AW$7:AW$814,MATCH(WatchList!$B90,'All CCC'!$B$7:$B$814,0)))</f>
        <v/>
      </c>
      <c r="AX90" s="847" t="str">
        <f>IF($B90="","",INDEX('All CCC'!AX$7:AX$814,MATCH(WatchList!$B90,'All CCC'!$B$7:$B$814,0)))</f>
        <v/>
      </c>
      <c r="AY90" s="847" t="str">
        <f>IF($B90="","",INDEX('All CCC'!AY$7:AY$814,MATCH(WatchList!$B90,'All CCC'!$B$7:$B$814,0)))</f>
        <v/>
      </c>
      <c r="AZ90" s="847" t="str">
        <f>IF($B90="","",INDEX('All CCC'!AZ$7:AZ$814,MATCH(WatchList!$B90,'All CCC'!$B$7:$B$814,0)))</f>
        <v/>
      </c>
      <c r="BA90" s="847" t="str">
        <f>IF($B90="","",INDEX('All CCC'!BA$7:BA$814,MATCH(WatchList!$B90,'All CCC'!$B$7:$B$814,0)))</f>
        <v/>
      </c>
      <c r="BB90" s="847" t="str">
        <f>IF($B90="","",INDEX('All CCC'!BB$7:BB$814,MATCH(WatchList!$B90,'All CCC'!$B$7:$B$814,0)))</f>
        <v/>
      </c>
      <c r="BC90" s="847" t="str">
        <f>IF($B90="","",INDEX('All CCC'!BC$7:BC$814,MATCH(WatchList!$B90,'All CCC'!$B$7:$B$814,0)))</f>
        <v/>
      </c>
      <c r="BD90" s="847" t="str">
        <f>IF($B90="","",INDEX('All CCC'!BD$7:BD$814,MATCH(WatchList!$B90,'All CCC'!$B$7:$B$814,0)))</f>
        <v/>
      </c>
      <c r="BE90" s="847" t="str">
        <f>IF($B90="","",INDEX('All CCC'!BE$7:BE$814,MATCH(WatchList!$B90,'All CCC'!$B$7:$B$814,0)))</f>
        <v/>
      </c>
      <c r="BF90" s="847" t="str">
        <f>IF($B90="","",INDEX('All CCC'!BF$7:BF$814,MATCH(WatchList!$B90,'All CCC'!$B$7:$B$814,0)))</f>
        <v/>
      </c>
      <c r="BG90" s="847" t="str">
        <f>IF($B90="","",INDEX('All CCC'!BG$7:BG$814,MATCH(WatchList!$B90,'All CCC'!$B$7:$B$814,0)))</f>
        <v/>
      </c>
    </row>
    <row r="91" spans="1:59" x14ac:dyDescent="0.2">
      <c r="A91" s="548" t="str">
        <f>IF($B91="","",INDEX('All CCC'!A$7:A$814,MATCH(WatchList!$B91,'All CCC'!$B$7:$B$814,0)))</f>
        <v/>
      </c>
      <c r="B91" s="31"/>
      <c r="C91" s="847" t="str">
        <f>IF($B91="","",INDEX('All CCC'!C$7:C$814,MATCH(WatchList!$B91,'All CCC'!$B$7:$B$814,0)))</f>
        <v/>
      </c>
      <c r="D91" s="847" t="str">
        <f>IF($B91="","",INDEX('All CCC'!D$7:D$814,MATCH(WatchList!$B91,'All CCC'!$B$7:$B$814,0)))</f>
        <v/>
      </c>
      <c r="E91" s="847" t="str">
        <f>IF($B91="","",INDEX('All CCC'!E$7:E$814,MATCH(WatchList!$B91,'All CCC'!$B$7:$B$814,0)))</f>
        <v/>
      </c>
      <c r="F91" s="847" t="str">
        <f>IF($B91="","",INDEX('All CCC'!F$7:F$814,MATCH(WatchList!$B91,'All CCC'!$B$7:$B$814,0)))</f>
        <v/>
      </c>
      <c r="G91" s="847" t="str">
        <f>IF($B91="","",INDEX('All CCC'!G$7:G$814,MATCH(WatchList!$B91,'All CCC'!$B$7:$B$814,0)))</f>
        <v/>
      </c>
      <c r="H91" s="847" t="str">
        <f>IF($B91="","",INDEX('All CCC'!H$7:H$814,MATCH(WatchList!$B91,'All CCC'!$B$7:$B$814,0)))</f>
        <v/>
      </c>
      <c r="I91" s="847" t="str">
        <f>IF($B91="","",INDEX('All CCC'!I$7:I$814,MATCH(WatchList!$B91,'All CCC'!$B$7:$B$814,0)))</f>
        <v/>
      </c>
      <c r="J91" s="847" t="str">
        <f>IF($B91="","",INDEX('All CCC'!J$7:J$814,MATCH(WatchList!$B91,'All CCC'!$B$7:$B$814,0)))</f>
        <v/>
      </c>
      <c r="K91" s="847" t="str">
        <f>IF($B91="","",INDEX('All CCC'!K$7:K$814,MATCH(WatchList!$B91,'All CCC'!$B$7:$B$814,0)))</f>
        <v/>
      </c>
      <c r="L91" s="847" t="str">
        <f>IF($B91="","",INDEX('All CCC'!L$7:L$814,MATCH(WatchList!$B91,'All CCC'!$B$7:$B$814,0)))</f>
        <v/>
      </c>
      <c r="M91" s="847" t="str">
        <f>IF($B91="","",INDEX('All CCC'!M$7:M$814,MATCH(WatchList!$B91,'All CCC'!$B$7:$B$814,0)))</f>
        <v/>
      </c>
      <c r="N91" s="847" t="str">
        <f>IF($B91="","",INDEX('All CCC'!N$7:N$814,MATCH(WatchList!$B91,'All CCC'!$B$7:$B$814,0)))</f>
        <v/>
      </c>
      <c r="O91" s="847" t="str">
        <f>IF($B91="","",INDEX('All CCC'!O$7:O$814,MATCH(WatchList!$B91,'All CCC'!$B$7:$B$814,0)))</f>
        <v/>
      </c>
      <c r="P91" s="848" t="str">
        <f>IF($B91="","",INDEX('All CCC'!P$7:P$814,MATCH(WatchList!$B91,'All CCC'!$B$7:$B$814,0)))</f>
        <v/>
      </c>
      <c r="Q91" s="848" t="str">
        <f>IF($B91="","",INDEX('All CCC'!Q$7:Q$814,MATCH(WatchList!$B91,'All CCC'!$B$7:$B$814,0)))</f>
        <v/>
      </c>
      <c r="R91" s="847" t="str">
        <f>IF($B91="","",INDEX('All CCC'!R$7:R$814,MATCH(WatchList!$B91,'All CCC'!$B$7:$B$814,0)))</f>
        <v/>
      </c>
      <c r="S91" s="847" t="str">
        <f>IF($B91="","",INDEX('All CCC'!S$7:S$814,MATCH(WatchList!$B91,'All CCC'!$B$7:$B$814,0)))</f>
        <v/>
      </c>
      <c r="T91" s="847" t="str">
        <f>IF($B91="","",INDEX('All CCC'!T$7:T$814,MATCH(WatchList!$B91,'All CCC'!$B$7:$B$814,0)))</f>
        <v/>
      </c>
      <c r="U91" s="847" t="str">
        <f>IF($B91="","",INDEX('All CCC'!U$7:U$814,MATCH(WatchList!$B91,'All CCC'!$B$7:$B$814,0)))</f>
        <v/>
      </c>
      <c r="V91" s="847" t="str">
        <f>IF($B91="","",INDEX('All CCC'!V$7:V$814,MATCH(WatchList!$B91,'All CCC'!$B$7:$B$814,0)))</f>
        <v/>
      </c>
      <c r="W91" s="847" t="str">
        <f>IF($B91="","",INDEX('All CCC'!W$7:W$814,MATCH(WatchList!$B91,'All CCC'!$B$7:$B$814,0)))</f>
        <v/>
      </c>
      <c r="X91" s="847" t="str">
        <f>IF($B91="","",INDEX('All CCC'!X$7:X$814,MATCH(WatchList!$B91,'All CCC'!$B$7:$B$814,0)))</f>
        <v/>
      </c>
      <c r="Y91" s="847" t="str">
        <f>IF($B91="","",INDEX('All CCC'!Y$7:Y$814,MATCH(WatchList!$B91,'All CCC'!$B$7:$B$814,0)))</f>
        <v/>
      </c>
      <c r="Z91" s="847" t="str">
        <f>IF($B91="","",INDEX('All CCC'!Z$7:Z$814,MATCH(WatchList!$B91,'All CCC'!$B$7:$B$814,0)))</f>
        <v/>
      </c>
      <c r="AA91" s="847" t="str">
        <f>IF($B91="","",INDEX('All CCC'!AA$7:AA$814,MATCH(WatchList!$B91,'All CCC'!$B$7:$B$814,0)))</f>
        <v/>
      </c>
      <c r="AB91" s="847" t="str">
        <f>IF($B91="","",INDEX('All CCC'!AB$7:AB$814,MATCH(WatchList!$B91,'All CCC'!$B$7:$B$814,0)))</f>
        <v/>
      </c>
      <c r="AC91" s="847" t="str">
        <f>IF($B91="","",INDEX('All CCC'!AC$7:AC$814,MATCH(WatchList!$B91,'All CCC'!$B$7:$B$814,0)))</f>
        <v/>
      </c>
      <c r="AD91" s="847" t="str">
        <f>IF($B91="","",INDEX('All CCC'!AD$7:AD$814,MATCH(WatchList!$B91,'All CCC'!$B$7:$B$814,0)))</f>
        <v/>
      </c>
      <c r="AE91" s="847" t="str">
        <f>IF($B91="","",INDEX('All CCC'!AE$7:AE$814,MATCH(WatchList!$B91,'All CCC'!$B$7:$B$814,0)))</f>
        <v/>
      </c>
      <c r="AF91" s="847" t="str">
        <f>IF($B91="","",INDEX('All CCC'!AF$7:AF$814,MATCH(WatchList!$B91,'All CCC'!$B$7:$B$814,0)))</f>
        <v/>
      </c>
      <c r="AG91" s="847" t="str">
        <f>IF($B91="","",INDEX('All CCC'!AG$7:AG$814,MATCH(WatchList!$B91,'All CCC'!$B$7:$B$814,0)))</f>
        <v/>
      </c>
      <c r="AH91" s="847" t="str">
        <f>IF($B91="","",INDEX('All CCC'!AH$7:AH$814,MATCH(WatchList!$B91,'All CCC'!$B$7:$B$814,0)))</f>
        <v/>
      </c>
      <c r="AI91" s="847" t="str">
        <f>IF($B91="","",INDEX('All CCC'!AI$7:AI$814,MATCH(WatchList!$B91,'All CCC'!$B$7:$B$814,0)))</f>
        <v/>
      </c>
      <c r="AJ91" s="847" t="str">
        <f>IF($B91="","",INDEX('All CCC'!AJ$7:AJ$814,MATCH(WatchList!$B91,'All CCC'!$B$7:$B$814,0)))</f>
        <v/>
      </c>
      <c r="AK91" s="847" t="str">
        <f>IF($B91="","",INDEX('All CCC'!AK$7:AK$814,MATCH(WatchList!$B91,'All CCC'!$B$7:$B$814,0)))</f>
        <v/>
      </c>
      <c r="AL91" s="847" t="str">
        <f>IF($B91="","",INDEX('All CCC'!AL$7:AL$814,MATCH(WatchList!$B91,'All CCC'!$B$7:$B$814,0)))</f>
        <v/>
      </c>
      <c r="AM91" s="847" t="str">
        <f>IF($B91="","",INDEX('All CCC'!AM$7:AM$814,MATCH(WatchList!$B91,'All CCC'!$B$7:$B$814,0)))</f>
        <v/>
      </c>
      <c r="AN91" s="847" t="str">
        <f>IF($B91="","",INDEX('All CCC'!AN$7:AN$814,MATCH(WatchList!$B91,'All CCC'!$B$7:$B$814,0)))</f>
        <v/>
      </c>
      <c r="AO91" s="847" t="str">
        <f>IF($B91="","",INDEX('All CCC'!AO$7:AO$814,MATCH(WatchList!$B91,'All CCC'!$B$7:$B$814,0)))</f>
        <v/>
      </c>
      <c r="AP91" s="847" t="str">
        <f>IF($B91="","",INDEX('All CCC'!AP$7:AP$814,MATCH(WatchList!$B91,'All CCC'!$B$7:$B$814,0)))</f>
        <v/>
      </c>
      <c r="AQ91" s="847" t="str">
        <f>IF($B91="","",INDEX('All CCC'!AQ$7:AQ$814,MATCH(WatchList!$B91,'All CCC'!$B$7:$B$814,0)))</f>
        <v/>
      </c>
      <c r="AR91" s="847" t="str">
        <f>IF($B91="","",INDEX('All CCC'!AR$7:AR$814,MATCH(WatchList!$B91,'All CCC'!$B$7:$B$814,0)))</f>
        <v/>
      </c>
      <c r="AS91" s="847" t="str">
        <f>IF($B91="","",INDEX('All CCC'!AS$7:AS$814,MATCH(WatchList!$B91,'All CCC'!$B$7:$B$814,0)))</f>
        <v/>
      </c>
      <c r="AT91" s="847" t="str">
        <f>IF($B91="","",INDEX('All CCC'!AT$7:AT$814,MATCH(WatchList!$B91,'All CCC'!$B$7:$B$814,0)))</f>
        <v/>
      </c>
      <c r="AU91" s="847" t="str">
        <f>IF($B91="","",INDEX('All CCC'!AU$7:AU$814,MATCH(WatchList!$B91,'All CCC'!$B$7:$B$814,0)))</f>
        <v/>
      </c>
      <c r="AV91" s="847" t="str">
        <f>IF($B91="","",INDEX('All CCC'!AV$7:AV$814,MATCH(WatchList!$B91,'All CCC'!$B$7:$B$814,0)))</f>
        <v/>
      </c>
      <c r="AW91" s="847" t="str">
        <f>IF($B91="","",INDEX('All CCC'!AW$7:AW$814,MATCH(WatchList!$B91,'All CCC'!$B$7:$B$814,0)))</f>
        <v/>
      </c>
      <c r="AX91" s="847" t="str">
        <f>IF($B91="","",INDEX('All CCC'!AX$7:AX$814,MATCH(WatchList!$B91,'All CCC'!$B$7:$B$814,0)))</f>
        <v/>
      </c>
      <c r="AY91" s="847" t="str">
        <f>IF($B91="","",INDEX('All CCC'!AY$7:AY$814,MATCH(WatchList!$B91,'All CCC'!$B$7:$B$814,0)))</f>
        <v/>
      </c>
      <c r="AZ91" s="847" t="str">
        <f>IF($B91="","",INDEX('All CCC'!AZ$7:AZ$814,MATCH(WatchList!$B91,'All CCC'!$B$7:$B$814,0)))</f>
        <v/>
      </c>
      <c r="BA91" s="847" t="str">
        <f>IF($B91="","",INDEX('All CCC'!BA$7:BA$814,MATCH(WatchList!$B91,'All CCC'!$B$7:$B$814,0)))</f>
        <v/>
      </c>
      <c r="BB91" s="847" t="str">
        <f>IF($B91="","",INDEX('All CCC'!BB$7:BB$814,MATCH(WatchList!$B91,'All CCC'!$B$7:$B$814,0)))</f>
        <v/>
      </c>
      <c r="BC91" s="847" t="str">
        <f>IF($B91="","",INDEX('All CCC'!BC$7:BC$814,MATCH(WatchList!$B91,'All CCC'!$B$7:$B$814,0)))</f>
        <v/>
      </c>
      <c r="BD91" s="847" t="str">
        <f>IF($B91="","",INDEX('All CCC'!BD$7:BD$814,MATCH(WatchList!$B91,'All CCC'!$B$7:$B$814,0)))</f>
        <v/>
      </c>
      <c r="BE91" s="847" t="str">
        <f>IF($B91="","",INDEX('All CCC'!BE$7:BE$814,MATCH(WatchList!$B91,'All CCC'!$B$7:$B$814,0)))</f>
        <v/>
      </c>
      <c r="BF91" s="847" t="str">
        <f>IF($B91="","",INDEX('All CCC'!BF$7:BF$814,MATCH(WatchList!$B91,'All CCC'!$B$7:$B$814,0)))</f>
        <v/>
      </c>
      <c r="BG91" s="847" t="str">
        <f>IF($B91="","",INDEX('All CCC'!BG$7:BG$814,MATCH(WatchList!$B91,'All CCC'!$B$7:$B$814,0)))</f>
        <v/>
      </c>
    </row>
    <row r="92" spans="1:59" x14ac:dyDescent="0.2">
      <c r="A92" s="548" t="str">
        <f>IF($B92="","",INDEX('All CCC'!A$7:A$814,MATCH(WatchList!$B92,'All CCC'!$B$7:$B$814,0)))</f>
        <v/>
      </c>
      <c r="B92" s="31"/>
      <c r="C92" s="847" t="str">
        <f>IF($B92="","",INDEX('All CCC'!C$7:C$814,MATCH(WatchList!$B92,'All CCC'!$B$7:$B$814,0)))</f>
        <v/>
      </c>
      <c r="D92" s="847" t="str">
        <f>IF($B92="","",INDEX('All CCC'!D$7:D$814,MATCH(WatchList!$B92,'All CCC'!$B$7:$B$814,0)))</f>
        <v/>
      </c>
      <c r="E92" s="847" t="str">
        <f>IF($B92="","",INDEX('All CCC'!E$7:E$814,MATCH(WatchList!$B92,'All CCC'!$B$7:$B$814,0)))</f>
        <v/>
      </c>
      <c r="F92" s="847" t="str">
        <f>IF($B92="","",INDEX('All CCC'!F$7:F$814,MATCH(WatchList!$B92,'All CCC'!$B$7:$B$814,0)))</f>
        <v/>
      </c>
      <c r="G92" s="847" t="str">
        <f>IF($B92="","",INDEX('All CCC'!G$7:G$814,MATCH(WatchList!$B92,'All CCC'!$B$7:$B$814,0)))</f>
        <v/>
      </c>
      <c r="H92" s="847" t="str">
        <f>IF($B92="","",INDEX('All CCC'!H$7:H$814,MATCH(WatchList!$B92,'All CCC'!$B$7:$B$814,0)))</f>
        <v/>
      </c>
      <c r="I92" s="847" t="str">
        <f>IF($B92="","",INDEX('All CCC'!I$7:I$814,MATCH(WatchList!$B92,'All CCC'!$B$7:$B$814,0)))</f>
        <v/>
      </c>
      <c r="J92" s="847" t="str">
        <f>IF($B92="","",INDEX('All CCC'!J$7:J$814,MATCH(WatchList!$B92,'All CCC'!$B$7:$B$814,0)))</f>
        <v/>
      </c>
      <c r="K92" s="847" t="str">
        <f>IF($B92="","",INDEX('All CCC'!K$7:K$814,MATCH(WatchList!$B92,'All CCC'!$B$7:$B$814,0)))</f>
        <v/>
      </c>
      <c r="L92" s="847" t="str">
        <f>IF($B92="","",INDEX('All CCC'!L$7:L$814,MATCH(WatchList!$B92,'All CCC'!$B$7:$B$814,0)))</f>
        <v/>
      </c>
      <c r="M92" s="847" t="str">
        <f>IF($B92="","",INDEX('All CCC'!M$7:M$814,MATCH(WatchList!$B92,'All CCC'!$B$7:$B$814,0)))</f>
        <v/>
      </c>
      <c r="N92" s="847" t="str">
        <f>IF($B92="","",INDEX('All CCC'!N$7:N$814,MATCH(WatchList!$B92,'All CCC'!$B$7:$B$814,0)))</f>
        <v/>
      </c>
      <c r="O92" s="847" t="str">
        <f>IF($B92="","",INDEX('All CCC'!O$7:O$814,MATCH(WatchList!$B92,'All CCC'!$B$7:$B$814,0)))</f>
        <v/>
      </c>
      <c r="P92" s="848" t="str">
        <f>IF($B92="","",INDEX('All CCC'!P$7:P$814,MATCH(WatchList!$B92,'All CCC'!$B$7:$B$814,0)))</f>
        <v/>
      </c>
      <c r="Q92" s="848" t="str">
        <f>IF($B92="","",INDEX('All CCC'!Q$7:Q$814,MATCH(WatchList!$B92,'All CCC'!$B$7:$B$814,0)))</f>
        <v/>
      </c>
      <c r="R92" s="847" t="str">
        <f>IF($B92="","",INDEX('All CCC'!R$7:R$814,MATCH(WatchList!$B92,'All CCC'!$B$7:$B$814,0)))</f>
        <v/>
      </c>
      <c r="S92" s="847" t="str">
        <f>IF($B92="","",INDEX('All CCC'!S$7:S$814,MATCH(WatchList!$B92,'All CCC'!$B$7:$B$814,0)))</f>
        <v/>
      </c>
      <c r="T92" s="847" t="str">
        <f>IF($B92="","",INDEX('All CCC'!T$7:T$814,MATCH(WatchList!$B92,'All CCC'!$B$7:$B$814,0)))</f>
        <v/>
      </c>
      <c r="U92" s="847" t="str">
        <f>IF($B92="","",INDEX('All CCC'!U$7:U$814,MATCH(WatchList!$B92,'All CCC'!$B$7:$B$814,0)))</f>
        <v/>
      </c>
      <c r="V92" s="847" t="str">
        <f>IF($B92="","",INDEX('All CCC'!V$7:V$814,MATCH(WatchList!$B92,'All CCC'!$B$7:$B$814,0)))</f>
        <v/>
      </c>
      <c r="W92" s="847" t="str">
        <f>IF($B92="","",INDEX('All CCC'!W$7:W$814,MATCH(WatchList!$B92,'All CCC'!$B$7:$B$814,0)))</f>
        <v/>
      </c>
      <c r="X92" s="847" t="str">
        <f>IF($B92="","",INDEX('All CCC'!X$7:X$814,MATCH(WatchList!$B92,'All CCC'!$B$7:$B$814,0)))</f>
        <v/>
      </c>
      <c r="Y92" s="847" t="str">
        <f>IF($B92="","",INDEX('All CCC'!Y$7:Y$814,MATCH(WatchList!$B92,'All CCC'!$B$7:$B$814,0)))</f>
        <v/>
      </c>
      <c r="Z92" s="847" t="str">
        <f>IF($B92="","",INDEX('All CCC'!Z$7:Z$814,MATCH(WatchList!$B92,'All CCC'!$B$7:$B$814,0)))</f>
        <v/>
      </c>
      <c r="AA92" s="847" t="str">
        <f>IF($B92="","",INDEX('All CCC'!AA$7:AA$814,MATCH(WatchList!$B92,'All CCC'!$B$7:$B$814,0)))</f>
        <v/>
      </c>
      <c r="AB92" s="847" t="str">
        <f>IF($B92="","",INDEX('All CCC'!AB$7:AB$814,MATCH(WatchList!$B92,'All CCC'!$B$7:$B$814,0)))</f>
        <v/>
      </c>
      <c r="AC92" s="847" t="str">
        <f>IF($B92="","",INDEX('All CCC'!AC$7:AC$814,MATCH(WatchList!$B92,'All CCC'!$B$7:$B$814,0)))</f>
        <v/>
      </c>
      <c r="AD92" s="847" t="str">
        <f>IF($B92="","",INDEX('All CCC'!AD$7:AD$814,MATCH(WatchList!$B92,'All CCC'!$B$7:$B$814,0)))</f>
        <v/>
      </c>
      <c r="AE92" s="847" t="str">
        <f>IF($B92="","",INDEX('All CCC'!AE$7:AE$814,MATCH(WatchList!$B92,'All CCC'!$B$7:$B$814,0)))</f>
        <v/>
      </c>
      <c r="AF92" s="847" t="str">
        <f>IF($B92="","",INDEX('All CCC'!AF$7:AF$814,MATCH(WatchList!$B92,'All CCC'!$B$7:$B$814,0)))</f>
        <v/>
      </c>
      <c r="AG92" s="847" t="str">
        <f>IF($B92="","",INDEX('All CCC'!AG$7:AG$814,MATCH(WatchList!$B92,'All CCC'!$B$7:$B$814,0)))</f>
        <v/>
      </c>
      <c r="AH92" s="847" t="str">
        <f>IF($B92="","",INDEX('All CCC'!AH$7:AH$814,MATCH(WatchList!$B92,'All CCC'!$B$7:$B$814,0)))</f>
        <v/>
      </c>
      <c r="AI92" s="847" t="str">
        <f>IF($B92="","",INDEX('All CCC'!AI$7:AI$814,MATCH(WatchList!$B92,'All CCC'!$B$7:$B$814,0)))</f>
        <v/>
      </c>
      <c r="AJ92" s="847" t="str">
        <f>IF($B92="","",INDEX('All CCC'!AJ$7:AJ$814,MATCH(WatchList!$B92,'All CCC'!$B$7:$B$814,0)))</f>
        <v/>
      </c>
      <c r="AK92" s="847" t="str">
        <f>IF($B92="","",INDEX('All CCC'!AK$7:AK$814,MATCH(WatchList!$B92,'All CCC'!$B$7:$B$814,0)))</f>
        <v/>
      </c>
      <c r="AL92" s="847" t="str">
        <f>IF($B92="","",INDEX('All CCC'!AL$7:AL$814,MATCH(WatchList!$B92,'All CCC'!$B$7:$B$814,0)))</f>
        <v/>
      </c>
      <c r="AM92" s="847" t="str">
        <f>IF($B92="","",INDEX('All CCC'!AM$7:AM$814,MATCH(WatchList!$B92,'All CCC'!$B$7:$B$814,0)))</f>
        <v/>
      </c>
      <c r="AN92" s="847" t="str">
        <f>IF($B92="","",INDEX('All CCC'!AN$7:AN$814,MATCH(WatchList!$B92,'All CCC'!$B$7:$B$814,0)))</f>
        <v/>
      </c>
      <c r="AO92" s="847" t="str">
        <f>IF($B92="","",INDEX('All CCC'!AO$7:AO$814,MATCH(WatchList!$B92,'All CCC'!$B$7:$B$814,0)))</f>
        <v/>
      </c>
      <c r="AP92" s="847" t="str">
        <f>IF($B92="","",INDEX('All CCC'!AP$7:AP$814,MATCH(WatchList!$B92,'All CCC'!$B$7:$B$814,0)))</f>
        <v/>
      </c>
      <c r="AQ92" s="847" t="str">
        <f>IF($B92="","",INDEX('All CCC'!AQ$7:AQ$814,MATCH(WatchList!$B92,'All CCC'!$B$7:$B$814,0)))</f>
        <v/>
      </c>
      <c r="AR92" s="847" t="str">
        <f>IF($B92="","",INDEX('All CCC'!AR$7:AR$814,MATCH(WatchList!$B92,'All CCC'!$B$7:$B$814,0)))</f>
        <v/>
      </c>
      <c r="AS92" s="847" t="str">
        <f>IF($B92="","",INDEX('All CCC'!AS$7:AS$814,MATCH(WatchList!$B92,'All CCC'!$B$7:$B$814,0)))</f>
        <v/>
      </c>
      <c r="AT92" s="847" t="str">
        <f>IF($B92="","",INDEX('All CCC'!AT$7:AT$814,MATCH(WatchList!$B92,'All CCC'!$B$7:$B$814,0)))</f>
        <v/>
      </c>
      <c r="AU92" s="847" t="str">
        <f>IF($B92="","",INDEX('All CCC'!AU$7:AU$814,MATCH(WatchList!$B92,'All CCC'!$B$7:$B$814,0)))</f>
        <v/>
      </c>
      <c r="AV92" s="847" t="str">
        <f>IF($B92="","",INDEX('All CCC'!AV$7:AV$814,MATCH(WatchList!$B92,'All CCC'!$B$7:$B$814,0)))</f>
        <v/>
      </c>
      <c r="AW92" s="847" t="str">
        <f>IF($B92="","",INDEX('All CCC'!AW$7:AW$814,MATCH(WatchList!$B92,'All CCC'!$B$7:$B$814,0)))</f>
        <v/>
      </c>
      <c r="AX92" s="847" t="str">
        <f>IF($B92="","",INDEX('All CCC'!AX$7:AX$814,MATCH(WatchList!$B92,'All CCC'!$B$7:$B$814,0)))</f>
        <v/>
      </c>
      <c r="AY92" s="847" t="str">
        <f>IF($B92="","",INDEX('All CCC'!AY$7:AY$814,MATCH(WatchList!$B92,'All CCC'!$B$7:$B$814,0)))</f>
        <v/>
      </c>
      <c r="AZ92" s="847" t="str">
        <f>IF($B92="","",INDEX('All CCC'!AZ$7:AZ$814,MATCH(WatchList!$B92,'All CCC'!$B$7:$B$814,0)))</f>
        <v/>
      </c>
      <c r="BA92" s="847" t="str">
        <f>IF($B92="","",INDEX('All CCC'!BA$7:BA$814,MATCH(WatchList!$B92,'All CCC'!$B$7:$B$814,0)))</f>
        <v/>
      </c>
      <c r="BB92" s="847" t="str">
        <f>IF($B92="","",INDEX('All CCC'!BB$7:BB$814,MATCH(WatchList!$B92,'All CCC'!$B$7:$B$814,0)))</f>
        <v/>
      </c>
      <c r="BC92" s="847" t="str">
        <f>IF($B92="","",INDEX('All CCC'!BC$7:BC$814,MATCH(WatchList!$B92,'All CCC'!$B$7:$B$814,0)))</f>
        <v/>
      </c>
      <c r="BD92" s="847" t="str">
        <f>IF($B92="","",INDEX('All CCC'!BD$7:BD$814,MATCH(WatchList!$B92,'All CCC'!$B$7:$B$814,0)))</f>
        <v/>
      </c>
      <c r="BE92" s="847" t="str">
        <f>IF($B92="","",INDEX('All CCC'!BE$7:BE$814,MATCH(WatchList!$B92,'All CCC'!$B$7:$B$814,0)))</f>
        <v/>
      </c>
      <c r="BF92" s="847" t="str">
        <f>IF($B92="","",INDEX('All CCC'!BF$7:BF$814,MATCH(WatchList!$B92,'All CCC'!$B$7:$B$814,0)))</f>
        <v/>
      </c>
      <c r="BG92" s="847" t="str">
        <f>IF($B92="","",INDEX('All CCC'!BG$7:BG$814,MATCH(WatchList!$B92,'All CCC'!$B$7:$B$814,0)))</f>
        <v/>
      </c>
    </row>
    <row r="93" spans="1:59" x14ac:dyDescent="0.2">
      <c r="A93" s="548" t="str">
        <f>IF($B93="","",INDEX('All CCC'!A$7:A$814,MATCH(WatchList!$B93,'All CCC'!$B$7:$B$814,0)))</f>
        <v/>
      </c>
      <c r="B93" s="31"/>
      <c r="C93" s="847" t="str">
        <f>IF($B93="","",INDEX('All CCC'!C$7:C$814,MATCH(WatchList!$B93,'All CCC'!$B$7:$B$814,0)))</f>
        <v/>
      </c>
      <c r="D93" s="847" t="str">
        <f>IF($B93="","",INDEX('All CCC'!D$7:D$814,MATCH(WatchList!$B93,'All CCC'!$B$7:$B$814,0)))</f>
        <v/>
      </c>
      <c r="E93" s="847" t="str">
        <f>IF($B93="","",INDEX('All CCC'!E$7:E$814,MATCH(WatchList!$B93,'All CCC'!$B$7:$B$814,0)))</f>
        <v/>
      </c>
      <c r="F93" s="847" t="str">
        <f>IF($B93="","",INDEX('All CCC'!F$7:F$814,MATCH(WatchList!$B93,'All CCC'!$B$7:$B$814,0)))</f>
        <v/>
      </c>
      <c r="G93" s="847" t="str">
        <f>IF($B93="","",INDEX('All CCC'!G$7:G$814,MATCH(WatchList!$B93,'All CCC'!$B$7:$B$814,0)))</f>
        <v/>
      </c>
      <c r="H93" s="847" t="str">
        <f>IF($B93="","",INDEX('All CCC'!H$7:H$814,MATCH(WatchList!$B93,'All CCC'!$B$7:$B$814,0)))</f>
        <v/>
      </c>
      <c r="I93" s="847" t="str">
        <f>IF($B93="","",INDEX('All CCC'!I$7:I$814,MATCH(WatchList!$B93,'All CCC'!$B$7:$B$814,0)))</f>
        <v/>
      </c>
      <c r="J93" s="847" t="str">
        <f>IF($B93="","",INDEX('All CCC'!J$7:J$814,MATCH(WatchList!$B93,'All CCC'!$B$7:$B$814,0)))</f>
        <v/>
      </c>
      <c r="K93" s="847" t="str">
        <f>IF($B93="","",INDEX('All CCC'!K$7:K$814,MATCH(WatchList!$B93,'All CCC'!$B$7:$B$814,0)))</f>
        <v/>
      </c>
      <c r="L93" s="847" t="str">
        <f>IF($B93="","",INDEX('All CCC'!L$7:L$814,MATCH(WatchList!$B93,'All CCC'!$B$7:$B$814,0)))</f>
        <v/>
      </c>
      <c r="M93" s="847" t="str">
        <f>IF($B93="","",INDEX('All CCC'!M$7:M$814,MATCH(WatchList!$B93,'All CCC'!$B$7:$B$814,0)))</f>
        <v/>
      </c>
      <c r="N93" s="847" t="str">
        <f>IF($B93="","",INDEX('All CCC'!N$7:N$814,MATCH(WatchList!$B93,'All CCC'!$B$7:$B$814,0)))</f>
        <v/>
      </c>
      <c r="O93" s="847" t="str">
        <f>IF($B93="","",INDEX('All CCC'!O$7:O$814,MATCH(WatchList!$B93,'All CCC'!$B$7:$B$814,0)))</f>
        <v/>
      </c>
      <c r="P93" s="848" t="str">
        <f>IF($B93="","",INDEX('All CCC'!P$7:P$814,MATCH(WatchList!$B93,'All CCC'!$B$7:$B$814,0)))</f>
        <v/>
      </c>
      <c r="Q93" s="848" t="str">
        <f>IF($B93="","",INDEX('All CCC'!Q$7:Q$814,MATCH(WatchList!$B93,'All CCC'!$B$7:$B$814,0)))</f>
        <v/>
      </c>
      <c r="R93" s="847" t="str">
        <f>IF($B93="","",INDEX('All CCC'!R$7:R$814,MATCH(WatchList!$B93,'All CCC'!$B$7:$B$814,0)))</f>
        <v/>
      </c>
      <c r="S93" s="847" t="str">
        <f>IF($B93="","",INDEX('All CCC'!S$7:S$814,MATCH(WatchList!$B93,'All CCC'!$B$7:$B$814,0)))</f>
        <v/>
      </c>
      <c r="T93" s="847" t="str">
        <f>IF($B93="","",INDEX('All CCC'!T$7:T$814,MATCH(WatchList!$B93,'All CCC'!$B$7:$B$814,0)))</f>
        <v/>
      </c>
      <c r="U93" s="847" t="str">
        <f>IF($B93="","",INDEX('All CCC'!U$7:U$814,MATCH(WatchList!$B93,'All CCC'!$B$7:$B$814,0)))</f>
        <v/>
      </c>
      <c r="V93" s="847" t="str">
        <f>IF($B93="","",INDEX('All CCC'!V$7:V$814,MATCH(WatchList!$B93,'All CCC'!$B$7:$B$814,0)))</f>
        <v/>
      </c>
      <c r="W93" s="847" t="str">
        <f>IF($B93="","",INDEX('All CCC'!W$7:W$814,MATCH(WatchList!$B93,'All CCC'!$B$7:$B$814,0)))</f>
        <v/>
      </c>
      <c r="X93" s="847" t="str">
        <f>IF($B93="","",INDEX('All CCC'!X$7:X$814,MATCH(WatchList!$B93,'All CCC'!$B$7:$B$814,0)))</f>
        <v/>
      </c>
      <c r="Y93" s="847" t="str">
        <f>IF($B93="","",INDEX('All CCC'!Y$7:Y$814,MATCH(WatchList!$B93,'All CCC'!$B$7:$B$814,0)))</f>
        <v/>
      </c>
      <c r="Z93" s="847" t="str">
        <f>IF($B93="","",INDEX('All CCC'!Z$7:Z$814,MATCH(WatchList!$B93,'All CCC'!$B$7:$B$814,0)))</f>
        <v/>
      </c>
      <c r="AA93" s="847" t="str">
        <f>IF($B93="","",INDEX('All CCC'!AA$7:AA$814,MATCH(WatchList!$B93,'All CCC'!$B$7:$B$814,0)))</f>
        <v/>
      </c>
      <c r="AB93" s="847" t="str">
        <f>IF($B93="","",INDEX('All CCC'!AB$7:AB$814,MATCH(WatchList!$B93,'All CCC'!$B$7:$B$814,0)))</f>
        <v/>
      </c>
      <c r="AC93" s="847" t="str">
        <f>IF($B93="","",INDEX('All CCC'!AC$7:AC$814,MATCH(WatchList!$B93,'All CCC'!$B$7:$B$814,0)))</f>
        <v/>
      </c>
      <c r="AD93" s="847" t="str">
        <f>IF($B93="","",INDEX('All CCC'!AD$7:AD$814,MATCH(WatchList!$B93,'All CCC'!$B$7:$B$814,0)))</f>
        <v/>
      </c>
      <c r="AE93" s="847" t="str">
        <f>IF($B93="","",INDEX('All CCC'!AE$7:AE$814,MATCH(WatchList!$B93,'All CCC'!$B$7:$B$814,0)))</f>
        <v/>
      </c>
      <c r="AF93" s="847" t="str">
        <f>IF($B93="","",INDEX('All CCC'!AF$7:AF$814,MATCH(WatchList!$B93,'All CCC'!$B$7:$B$814,0)))</f>
        <v/>
      </c>
      <c r="AG93" s="847" t="str">
        <f>IF($B93="","",INDEX('All CCC'!AG$7:AG$814,MATCH(WatchList!$B93,'All CCC'!$B$7:$B$814,0)))</f>
        <v/>
      </c>
      <c r="AH93" s="847" t="str">
        <f>IF($B93="","",INDEX('All CCC'!AH$7:AH$814,MATCH(WatchList!$B93,'All CCC'!$B$7:$B$814,0)))</f>
        <v/>
      </c>
      <c r="AI93" s="847" t="str">
        <f>IF($B93="","",INDEX('All CCC'!AI$7:AI$814,MATCH(WatchList!$B93,'All CCC'!$B$7:$B$814,0)))</f>
        <v/>
      </c>
      <c r="AJ93" s="847" t="str">
        <f>IF($B93="","",INDEX('All CCC'!AJ$7:AJ$814,MATCH(WatchList!$B93,'All CCC'!$B$7:$B$814,0)))</f>
        <v/>
      </c>
      <c r="AK93" s="847" t="str">
        <f>IF($B93="","",INDEX('All CCC'!AK$7:AK$814,MATCH(WatchList!$B93,'All CCC'!$B$7:$B$814,0)))</f>
        <v/>
      </c>
      <c r="AL93" s="847" t="str">
        <f>IF($B93="","",INDEX('All CCC'!AL$7:AL$814,MATCH(WatchList!$B93,'All CCC'!$B$7:$B$814,0)))</f>
        <v/>
      </c>
      <c r="AM93" s="847" t="str">
        <f>IF($B93="","",INDEX('All CCC'!AM$7:AM$814,MATCH(WatchList!$B93,'All CCC'!$B$7:$B$814,0)))</f>
        <v/>
      </c>
      <c r="AN93" s="847" t="str">
        <f>IF($B93="","",INDEX('All CCC'!AN$7:AN$814,MATCH(WatchList!$B93,'All CCC'!$B$7:$B$814,0)))</f>
        <v/>
      </c>
      <c r="AO93" s="847" t="str">
        <f>IF($B93="","",INDEX('All CCC'!AO$7:AO$814,MATCH(WatchList!$B93,'All CCC'!$B$7:$B$814,0)))</f>
        <v/>
      </c>
      <c r="AP93" s="847" t="str">
        <f>IF($B93="","",INDEX('All CCC'!AP$7:AP$814,MATCH(WatchList!$B93,'All CCC'!$B$7:$B$814,0)))</f>
        <v/>
      </c>
      <c r="AQ93" s="847" t="str">
        <f>IF($B93="","",INDEX('All CCC'!AQ$7:AQ$814,MATCH(WatchList!$B93,'All CCC'!$B$7:$B$814,0)))</f>
        <v/>
      </c>
      <c r="AR93" s="847" t="str">
        <f>IF($B93="","",INDEX('All CCC'!AR$7:AR$814,MATCH(WatchList!$B93,'All CCC'!$B$7:$B$814,0)))</f>
        <v/>
      </c>
      <c r="AS93" s="847" t="str">
        <f>IF($B93="","",INDEX('All CCC'!AS$7:AS$814,MATCH(WatchList!$B93,'All CCC'!$B$7:$B$814,0)))</f>
        <v/>
      </c>
      <c r="AT93" s="847" t="str">
        <f>IF($B93="","",INDEX('All CCC'!AT$7:AT$814,MATCH(WatchList!$B93,'All CCC'!$B$7:$B$814,0)))</f>
        <v/>
      </c>
      <c r="AU93" s="847" t="str">
        <f>IF($B93="","",INDEX('All CCC'!AU$7:AU$814,MATCH(WatchList!$B93,'All CCC'!$B$7:$B$814,0)))</f>
        <v/>
      </c>
      <c r="AV93" s="847" t="str">
        <f>IF($B93="","",INDEX('All CCC'!AV$7:AV$814,MATCH(WatchList!$B93,'All CCC'!$B$7:$B$814,0)))</f>
        <v/>
      </c>
      <c r="AW93" s="847" t="str">
        <f>IF($B93="","",INDEX('All CCC'!AW$7:AW$814,MATCH(WatchList!$B93,'All CCC'!$B$7:$B$814,0)))</f>
        <v/>
      </c>
      <c r="AX93" s="847" t="str">
        <f>IF($B93="","",INDEX('All CCC'!AX$7:AX$814,MATCH(WatchList!$B93,'All CCC'!$B$7:$B$814,0)))</f>
        <v/>
      </c>
      <c r="AY93" s="847" t="str">
        <f>IF($B93="","",INDEX('All CCC'!AY$7:AY$814,MATCH(WatchList!$B93,'All CCC'!$B$7:$B$814,0)))</f>
        <v/>
      </c>
      <c r="AZ93" s="847" t="str">
        <f>IF($B93="","",INDEX('All CCC'!AZ$7:AZ$814,MATCH(WatchList!$B93,'All CCC'!$B$7:$B$814,0)))</f>
        <v/>
      </c>
      <c r="BA93" s="847" t="str">
        <f>IF($B93="","",INDEX('All CCC'!BA$7:BA$814,MATCH(WatchList!$B93,'All CCC'!$B$7:$B$814,0)))</f>
        <v/>
      </c>
      <c r="BB93" s="847" t="str">
        <f>IF($B93="","",INDEX('All CCC'!BB$7:BB$814,MATCH(WatchList!$B93,'All CCC'!$B$7:$B$814,0)))</f>
        <v/>
      </c>
      <c r="BC93" s="847" t="str">
        <f>IF($B93="","",INDEX('All CCC'!BC$7:BC$814,MATCH(WatchList!$B93,'All CCC'!$B$7:$B$814,0)))</f>
        <v/>
      </c>
      <c r="BD93" s="847" t="str">
        <f>IF($B93="","",INDEX('All CCC'!BD$7:BD$814,MATCH(WatchList!$B93,'All CCC'!$B$7:$B$814,0)))</f>
        <v/>
      </c>
      <c r="BE93" s="847" t="str">
        <f>IF($B93="","",INDEX('All CCC'!BE$7:BE$814,MATCH(WatchList!$B93,'All CCC'!$B$7:$B$814,0)))</f>
        <v/>
      </c>
      <c r="BF93" s="847" t="str">
        <f>IF($B93="","",INDEX('All CCC'!BF$7:BF$814,MATCH(WatchList!$B93,'All CCC'!$B$7:$B$814,0)))</f>
        <v/>
      </c>
      <c r="BG93" s="847" t="str">
        <f>IF($B93="","",INDEX('All CCC'!BG$7:BG$814,MATCH(WatchList!$B93,'All CCC'!$B$7:$B$814,0)))</f>
        <v/>
      </c>
    </row>
    <row r="94" spans="1:59" x14ac:dyDescent="0.2">
      <c r="A94" s="548" t="str">
        <f>IF($B94="","",INDEX('All CCC'!A$7:A$814,MATCH(WatchList!$B94,'All CCC'!$B$7:$B$814,0)))</f>
        <v/>
      </c>
      <c r="B94" s="31"/>
      <c r="C94" s="847" t="str">
        <f>IF($B94="","",INDEX('All CCC'!C$7:C$814,MATCH(WatchList!$B94,'All CCC'!$B$7:$B$814,0)))</f>
        <v/>
      </c>
      <c r="D94" s="847" t="str">
        <f>IF($B94="","",INDEX('All CCC'!D$7:D$814,MATCH(WatchList!$B94,'All CCC'!$B$7:$B$814,0)))</f>
        <v/>
      </c>
      <c r="E94" s="847" t="str">
        <f>IF($B94="","",INDEX('All CCC'!E$7:E$814,MATCH(WatchList!$B94,'All CCC'!$B$7:$B$814,0)))</f>
        <v/>
      </c>
      <c r="F94" s="847" t="str">
        <f>IF($B94="","",INDEX('All CCC'!F$7:F$814,MATCH(WatchList!$B94,'All CCC'!$B$7:$B$814,0)))</f>
        <v/>
      </c>
      <c r="G94" s="847" t="str">
        <f>IF($B94="","",INDEX('All CCC'!G$7:G$814,MATCH(WatchList!$B94,'All CCC'!$B$7:$B$814,0)))</f>
        <v/>
      </c>
      <c r="H94" s="847" t="str">
        <f>IF($B94="","",INDEX('All CCC'!H$7:H$814,MATCH(WatchList!$B94,'All CCC'!$B$7:$B$814,0)))</f>
        <v/>
      </c>
      <c r="I94" s="847" t="str">
        <f>IF($B94="","",INDEX('All CCC'!I$7:I$814,MATCH(WatchList!$B94,'All CCC'!$B$7:$B$814,0)))</f>
        <v/>
      </c>
      <c r="J94" s="847" t="str">
        <f>IF($B94="","",INDEX('All CCC'!J$7:J$814,MATCH(WatchList!$B94,'All CCC'!$B$7:$B$814,0)))</f>
        <v/>
      </c>
      <c r="K94" s="847" t="str">
        <f>IF($B94="","",INDEX('All CCC'!K$7:K$814,MATCH(WatchList!$B94,'All CCC'!$B$7:$B$814,0)))</f>
        <v/>
      </c>
      <c r="L94" s="847" t="str">
        <f>IF($B94="","",INDEX('All CCC'!L$7:L$814,MATCH(WatchList!$B94,'All CCC'!$B$7:$B$814,0)))</f>
        <v/>
      </c>
      <c r="M94" s="847" t="str">
        <f>IF($B94="","",INDEX('All CCC'!M$7:M$814,MATCH(WatchList!$B94,'All CCC'!$B$7:$B$814,0)))</f>
        <v/>
      </c>
      <c r="N94" s="847" t="str">
        <f>IF($B94="","",INDEX('All CCC'!N$7:N$814,MATCH(WatchList!$B94,'All CCC'!$B$7:$B$814,0)))</f>
        <v/>
      </c>
      <c r="O94" s="847" t="str">
        <f>IF($B94="","",INDEX('All CCC'!O$7:O$814,MATCH(WatchList!$B94,'All CCC'!$B$7:$B$814,0)))</f>
        <v/>
      </c>
      <c r="P94" s="848" t="str">
        <f>IF($B94="","",INDEX('All CCC'!P$7:P$814,MATCH(WatchList!$B94,'All CCC'!$B$7:$B$814,0)))</f>
        <v/>
      </c>
      <c r="Q94" s="848" t="str">
        <f>IF($B94="","",INDEX('All CCC'!Q$7:Q$814,MATCH(WatchList!$B94,'All CCC'!$B$7:$B$814,0)))</f>
        <v/>
      </c>
      <c r="R94" s="847" t="str">
        <f>IF($B94="","",INDEX('All CCC'!R$7:R$814,MATCH(WatchList!$B94,'All CCC'!$B$7:$B$814,0)))</f>
        <v/>
      </c>
      <c r="S94" s="847" t="str">
        <f>IF($B94="","",INDEX('All CCC'!S$7:S$814,MATCH(WatchList!$B94,'All CCC'!$B$7:$B$814,0)))</f>
        <v/>
      </c>
      <c r="T94" s="847" t="str">
        <f>IF($B94="","",INDEX('All CCC'!T$7:T$814,MATCH(WatchList!$B94,'All CCC'!$B$7:$B$814,0)))</f>
        <v/>
      </c>
      <c r="U94" s="847" t="str">
        <f>IF($B94="","",INDEX('All CCC'!U$7:U$814,MATCH(WatchList!$B94,'All CCC'!$B$7:$B$814,0)))</f>
        <v/>
      </c>
      <c r="V94" s="847" t="str">
        <f>IF($B94="","",INDEX('All CCC'!V$7:V$814,MATCH(WatchList!$B94,'All CCC'!$B$7:$B$814,0)))</f>
        <v/>
      </c>
      <c r="W94" s="847" t="str">
        <f>IF($B94="","",INDEX('All CCC'!W$7:W$814,MATCH(WatchList!$B94,'All CCC'!$B$7:$B$814,0)))</f>
        <v/>
      </c>
      <c r="X94" s="847" t="str">
        <f>IF($B94="","",INDEX('All CCC'!X$7:X$814,MATCH(WatchList!$B94,'All CCC'!$B$7:$B$814,0)))</f>
        <v/>
      </c>
      <c r="Y94" s="847" t="str">
        <f>IF($B94="","",INDEX('All CCC'!Y$7:Y$814,MATCH(WatchList!$B94,'All CCC'!$B$7:$B$814,0)))</f>
        <v/>
      </c>
      <c r="Z94" s="847" t="str">
        <f>IF($B94="","",INDEX('All CCC'!Z$7:Z$814,MATCH(WatchList!$B94,'All CCC'!$B$7:$B$814,0)))</f>
        <v/>
      </c>
      <c r="AA94" s="847" t="str">
        <f>IF($B94="","",INDEX('All CCC'!AA$7:AA$814,MATCH(WatchList!$B94,'All CCC'!$B$7:$B$814,0)))</f>
        <v/>
      </c>
      <c r="AB94" s="847" t="str">
        <f>IF($B94="","",INDEX('All CCC'!AB$7:AB$814,MATCH(WatchList!$B94,'All CCC'!$B$7:$B$814,0)))</f>
        <v/>
      </c>
      <c r="AC94" s="847" t="str">
        <f>IF($B94="","",INDEX('All CCC'!AC$7:AC$814,MATCH(WatchList!$B94,'All CCC'!$B$7:$B$814,0)))</f>
        <v/>
      </c>
      <c r="AD94" s="847" t="str">
        <f>IF($B94="","",INDEX('All CCC'!AD$7:AD$814,MATCH(WatchList!$B94,'All CCC'!$B$7:$B$814,0)))</f>
        <v/>
      </c>
      <c r="AE94" s="847" t="str">
        <f>IF($B94="","",INDEX('All CCC'!AE$7:AE$814,MATCH(WatchList!$B94,'All CCC'!$B$7:$B$814,0)))</f>
        <v/>
      </c>
      <c r="AF94" s="847" t="str">
        <f>IF($B94="","",INDEX('All CCC'!AF$7:AF$814,MATCH(WatchList!$B94,'All CCC'!$B$7:$B$814,0)))</f>
        <v/>
      </c>
      <c r="AG94" s="847" t="str">
        <f>IF($B94="","",INDEX('All CCC'!AG$7:AG$814,MATCH(WatchList!$B94,'All CCC'!$B$7:$B$814,0)))</f>
        <v/>
      </c>
      <c r="AH94" s="847" t="str">
        <f>IF($B94="","",INDEX('All CCC'!AH$7:AH$814,MATCH(WatchList!$B94,'All CCC'!$B$7:$B$814,0)))</f>
        <v/>
      </c>
      <c r="AI94" s="847" t="str">
        <f>IF($B94="","",INDEX('All CCC'!AI$7:AI$814,MATCH(WatchList!$B94,'All CCC'!$B$7:$B$814,0)))</f>
        <v/>
      </c>
      <c r="AJ94" s="847" t="str">
        <f>IF($B94="","",INDEX('All CCC'!AJ$7:AJ$814,MATCH(WatchList!$B94,'All CCC'!$B$7:$B$814,0)))</f>
        <v/>
      </c>
      <c r="AK94" s="847" t="str">
        <f>IF($B94="","",INDEX('All CCC'!AK$7:AK$814,MATCH(WatchList!$B94,'All CCC'!$B$7:$B$814,0)))</f>
        <v/>
      </c>
      <c r="AL94" s="847" t="str">
        <f>IF($B94="","",INDEX('All CCC'!AL$7:AL$814,MATCH(WatchList!$B94,'All CCC'!$B$7:$B$814,0)))</f>
        <v/>
      </c>
      <c r="AM94" s="847" t="str">
        <f>IF($B94="","",INDEX('All CCC'!AM$7:AM$814,MATCH(WatchList!$B94,'All CCC'!$B$7:$B$814,0)))</f>
        <v/>
      </c>
      <c r="AN94" s="847" t="str">
        <f>IF($B94="","",INDEX('All CCC'!AN$7:AN$814,MATCH(WatchList!$B94,'All CCC'!$B$7:$B$814,0)))</f>
        <v/>
      </c>
      <c r="AO94" s="847" t="str">
        <f>IF($B94="","",INDEX('All CCC'!AO$7:AO$814,MATCH(WatchList!$B94,'All CCC'!$B$7:$B$814,0)))</f>
        <v/>
      </c>
      <c r="AP94" s="847" t="str">
        <f>IF($B94="","",INDEX('All CCC'!AP$7:AP$814,MATCH(WatchList!$B94,'All CCC'!$B$7:$B$814,0)))</f>
        <v/>
      </c>
      <c r="AQ94" s="847" t="str">
        <f>IF($B94="","",INDEX('All CCC'!AQ$7:AQ$814,MATCH(WatchList!$B94,'All CCC'!$B$7:$B$814,0)))</f>
        <v/>
      </c>
      <c r="AR94" s="847" t="str">
        <f>IF($B94="","",INDEX('All CCC'!AR$7:AR$814,MATCH(WatchList!$B94,'All CCC'!$B$7:$B$814,0)))</f>
        <v/>
      </c>
      <c r="AS94" s="847" t="str">
        <f>IF($B94="","",INDEX('All CCC'!AS$7:AS$814,MATCH(WatchList!$B94,'All CCC'!$B$7:$B$814,0)))</f>
        <v/>
      </c>
      <c r="AT94" s="847" t="str">
        <f>IF($B94="","",INDEX('All CCC'!AT$7:AT$814,MATCH(WatchList!$B94,'All CCC'!$B$7:$B$814,0)))</f>
        <v/>
      </c>
      <c r="AU94" s="847" t="str">
        <f>IF($B94="","",INDEX('All CCC'!AU$7:AU$814,MATCH(WatchList!$B94,'All CCC'!$B$7:$B$814,0)))</f>
        <v/>
      </c>
      <c r="AV94" s="847" t="str">
        <f>IF($B94="","",INDEX('All CCC'!AV$7:AV$814,MATCH(WatchList!$B94,'All CCC'!$B$7:$B$814,0)))</f>
        <v/>
      </c>
      <c r="AW94" s="847" t="str">
        <f>IF($B94="","",INDEX('All CCC'!AW$7:AW$814,MATCH(WatchList!$B94,'All CCC'!$B$7:$B$814,0)))</f>
        <v/>
      </c>
      <c r="AX94" s="847" t="str">
        <f>IF($B94="","",INDEX('All CCC'!AX$7:AX$814,MATCH(WatchList!$B94,'All CCC'!$B$7:$B$814,0)))</f>
        <v/>
      </c>
      <c r="AY94" s="847" t="str">
        <f>IF($B94="","",INDEX('All CCC'!AY$7:AY$814,MATCH(WatchList!$B94,'All CCC'!$B$7:$B$814,0)))</f>
        <v/>
      </c>
      <c r="AZ94" s="847" t="str">
        <f>IF($B94="","",INDEX('All CCC'!AZ$7:AZ$814,MATCH(WatchList!$B94,'All CCC'!$B$7:$B$814,0)))</f>
        <v/>
      </c>
      <c r="BA94" s="847" t="str">
        <f>IF($B94="","",INDEX('All CCC'!BA$7:BA$814,MATCH(WatchList!$B94,'All CCC'!$B$7:$B$814,0)))</f>
        <v/>
      </c>
      <c r="BB94" s="847" t="str">
        <f>IF($B94="","",INDEX('All CCC'!BB$7:BB$814,MATCH(WatchList!$B94,'All CCC'!$B$7:$B$814,0)))</f>
        <v/>
      </c>
      <c r="BC94" s="847" t="str">
        <f>IF($B94="","",INDEX('All CCC'!BC$7:BC$814,MATCH(WatchList!$B94,'All CCC'!$B$7:$B$814,0)))</f>
        <v/>
      </c>
      <c r="BD94" s="847" t="str">
        <f>IF($B94="","",INDEX('All CCC'!BD$7:BD$814,MATCH(WatchList!$B94,'All CCC'!$B$7:$B$814,0)))</f>
        <v/>
      </c>
      <c r="BE94" s="847" t="str">
        <f>IF($B94="","",INDEX('All CCC'!BE$7:BE$814,MATCH(WatchList!$B94,'All CCC'!$B$7:$B$814,0)))</f>
        <v/>
      </c>
      <c r="BF94" s="847" t="str">
        <f>IF($B94="","",INDEX('All CCC'!BF$7:BF$814,MATCH(WatchList!$B94,'All CCC'!$B$7:$B$814,0)))</f>
        <v/>
      </c>
      <c r="BG94" s="847" t="str">
        <f>IF($B94="","",INDEX('All CCC'!BG$7:BG$814,MATCH(WatchList!$B94,'All CCC'!$B$7:$B$814,0)))</f>
        <v/>
      </c>
    </row>
    <row r="95" spans="1:59" x14ac:dyDescent="0.2">
      <c r="A95" s="548" t="str">
        <f>IF($B95="","",INDEX('All CCC'!A$7:A$814,MATCH(WatchList!$B95,'All CCC'!$B$7:$B$814,0)))</f>
        <v/>
      </c>
      <c r="B95" s="31"/>
      <c r="C95" s="847" t="str">
        <f>IF($B95="","",INDEX('All CCC'!C$7:C$814,MATCH(WatchList!$B95,'All CCC'!$B$7:$B$814,0)))</f>
        <v/>
      </c>
      <c r="D95" s="847" t="str">
        <f>IF($B95="","",INDEX('All CCC'!D$7:D$814,MATCH(WatchList!$B95,'All CCC'!$B$7:$B$814,0)))</f>
        <v/>
      </c>
      <c r="E95" s="847" t="str">
        <f>IF($B95="","",INDEX('All CCC'!E$7:E$814,MATCH(WatchList!$B95,'All CCC'!$B$7:$B$814,0)))</f>
        <v/>
      </c>
      <c r="F95" s="847" t="str">
        <f>IF($B95="","",INDEX('All CCC'!F$7:F$814,MATCH(WatchList!$B95,'All CCC'!$B$7:$B$814,0)))</f>
        <v/>
      </c>
      <c r="G95" s="847" t="str">
        <f>IF($B95="","",INDEX('All CCC'!G$7:G$814,MATCH(WatchList!$B95,'All CCC'!$B$7:$B$814,0)))</f>
        <v/>
      </c>
      <c r="H95" s="847" t="str">
        <f>IF($B95="","",INDEX('All CCC'!H$7:H$814,MATCH(WatchList!$B95,'All CCC'!$B$7:$B$814,0)))</f>
        <v/>
      </c>
      <c r="I95" s="847" t="str">
        <f>IF($B95="","",INDEX('All CCC'!I$7:I$814,MATCH(WatchList!$B95,'All CCC'!$B$7:$B$814,0)))</f>
        <v/>
      </c>
      <c r="J95" s="847" t="str">
        <f>IF($B95="","",INDEX('All CCC'!J$7:J$814,MATCH(WatchList!$B95,'All CCC'!$B$7:$B$814,0)))</f>
        <v/>
      </c>
      <c r="K95" s="847" t="str">
        <f>IF($B95="","",INDEX('All CCC'!K$7:K$814,MATCH(WatchList!$B95,'All CCC'!$B$7:$B$814,0)))</f>
        <v/>
      </c>
      <c r="L95" s="847" t="str">
        <f>IF($B95="","",INDEX('All CCC'!L$7:L$814,MATCH(WatchList!$B95,'All CCC'!$B$7:$B$814,0)))</f>
        <v/>
      </c>
      <c r="M95" s="847" t="str">
        <f>IF($B95="","",INDEX('All CCC'!M$7:M$814,MATCH(WatchList!$B95,'All CCC'!$B$7:$B$814,0)))</f>
        <v/>
      </c>
      <c r="N95" s="847" t="str">
        <f>IF($B95="","",INDEX('All CCC'!N$7:N$814,MATCH(WatchList!$B95,'All CCC'!$B$7:$B$814,0)))</f>
        <v/>
      </c>
      <c r="O95" s="847" t="str">
        <f>IF($B95="","",INDEX('All CCC'!O$7:O$814,MATCH(WatchList!$B95,'All CCC'!$B$7:$B$814,0)))</f>
        <v/>
      </c>
      <c r="P95" s="848" t="str">
        <f>IF($B95="","",INDEX('All CCC'!P$7:P$814,MATCH(WatchList!$B95,'All CCC'!$B$7:$B$814,0)))</f>
        <v/>
      </c>
      <c r="Q95" s="848" t="str">
        <f>IF($B95="","",INDEX('All CCC'!Q$7:Q$814,MATCH(WatchList!$B95,'All CCC'!$B$7:$B$814,0)))</f>
        <v/>
      </c>
      <c r="R95" s="847" t="str">
        <f>IF($B95="","",INDEX('All CCC'!R$7:R$814,MATCH(WatchList!$B95,'All CCC'!$B$7:$B$814,0)))</f>
        <v/>
      </c>
      <c r="S95" s="847" t="str">
        <f>IF($B95="","",INDEX('All CCC'!S$7:S$814,MATCH(WatchList!$B95,'All CCC'!$B$7:$B$814,0)))</f>
        <v/>
      </c>
      <c r="T95" s="847" t="str">
        <f>IF($B95="","",INDEX('All CCC'!T$7:T$814,MATCH(WatchList!$B95,'All CCC'!$B$7:$B$814,0)))</f>
        <v/>
      </c>
      <c r="U95" s="847" t="str">
        <f>IF($B95="","",INDEX('All CCC'!U$7:U$814,MATCH(WatchList!$B95,'All CCC'!$B$7:$B$814,0)))</f>
        <v/>
      </c>
      <c r="V95" s="847" t="str">
        <f>IF($B95="","",INDEX('All CCC'!V$7:V$814,MATCH(WatchList!$B95,'All CCC'!$B$7:$B$814,0)))</f>
        <v/>
      </c>
      <c r="W95" s="847" t="str">
        <f>IF($B95="","",INDEX('All CCC'!W$7:W$814,MATCH(WatchList!$B95,'All CCC'!$B$7:$B$814,0)))</f>
        <v/>
      </c>
      <c r="X95" s="847" t="str">
        <f>IF($B95="","",INDEX('All CCC'!X$7:X$814,MATCH(WatchList!$B95,'All CCC'!$B$7:$B$814,0)))</f>
        <v/>
      </c>
      <c r="Y95" s="847" t="str">
        <f>IF($B95="","",INDEX('All CCC'!Y$7:Y$814,MATCH(WatchList!$B95,'All CCC'!$B$7:$B$814,0)))</f>
        <v/>
      </c>
      <c r="Z95" s="847" t="str">
        <f>IF($B95="","",INDEX('All CCC'!Z$7:Z$814,MATCH(WatchList!$B95,'All CCC'!$B$7:$B$814,0)))</f>
        <v/>
      </c>
      <c r="AA95" s="847" t="str">
        <f>IF($B95="","",INDEX('All CCC'!AA$7:AA$814,MATCH(WatchList!$B95,'All CCC'!$B$7:$B$814,0)))</f>
        <v/>
      </c>
      <c r="AB95" s="847" t="str">
        <f>IF($B95="","",INDEX('All CCC'!AB$7:AB$814,MATCH(WatchList!$B95,'All CCC'!$B$7:$B$814,0)))</f>
        <v/>
      </c>
      <c r="AC95" s="847" t="str">
        <f>IF($B95="","",INDEX('All CCC'!AC$7:AC$814,MATCH(WatchList!$B95,'All CCC'!$B$7:$B$814,0)))</f>
        <v/>
      </c>
      <c r="AD95" s="847" t="str">
        <f>IF($B95="","",INDEX('All CCC'!AD$7:AD$814,MATCH(WatchList!$B95,'All CCC'!$B$7:$B$814,0)))</f>
        <v/>
      </c>
      <c r="AE95" s="847" t="str">
        <f>IF($B95="","",INDEX('All CCC'!AE$7:AE$814,MATCH(WatchList!$B95,'All CCC'!$B$7:$B$814,0)))</f>
        <v/>
      </c>
      <c r="AF95" s="847" t="str">
        <f>IF($B95="","",INDEX('All CCC'!AF$7:AF$814,MATCH(WatchList!$B95,'All CCC'!$B$7:$B$814,0)))</f>
        <v/>
      </c>
      <c r="AG95" s="847" t="str">
        <f>IF($B95="","",INDEX('All CCC'!AG$7:AG$814,MATCH(WatchList!$B95,'All CCC'!$B$7:$B$814,0)))</f>
        <v/>
      </c>
      <c r="AH95" s="847" t="str">
        <f>IF($B95="","",INDEX('All CCC'!AH$7:AH$814,MATCH(WatchList!$B95,'All CCC'!$B$7:$B$814,0)))</f>
        <v/>
      </c>
      <c r="AI95" s="847" t="str">
        <f>IF($B95="","",INDEX('All CCC'!AI$7:AI$814,MATCH(WatchList!$B95,'All CCC'!$B$7:$B$814,0)))</f>
        <v/>
      </c>
      <c r="AJ95" s="847" t="str">
        <f>IF($B95="","",INDEX('All CCC'!AJ$7:AJ$814,MATCH(WatchList!$B95,'All CCC'!$B$7:$B$814,0)))</f>
        <v/>
      </c>
      <c r="AK95" s="847" t="str">
        <f>IF($B95="","",INDEX('All CCC'!AK$7:AK$814,MATCH(WatchList!$B95,'All CCC'!$B$7:$B$814,0)))</f>
        <v/>
      </c>
      <c r="AL95" s="847" t="str">
        <f>IF($B95="","",INDEX('All CCC'!AL$7:AL$814,MATCH(WatchList!$B95,'All CCC'!$B$7:$B$814,0)))</f>
        <v/>
      </c>
      <c r="AM95" s="847" t="str">
        <f>IF($B95="","",INDEX('All CCC'!AM$7:AM$814,MATCH(WatchList!$B95,'All CCC'!$B$7:$B$814,0)))</f>
        <v/>
      </c>
      <c r="AN95" s="847" t="str">
        <f>IF($B95="","",INDEX('All CCC'!AN$7:AN$814,MATCH(WatchList!$B95,'All CCC'!$B$7:$B$814,0)))</f>
        <v/>
      </c>
      <c r="AO95" s="847" t="str">
        <f>IF($B95="","",INDEX('All CCC'!AO$7:AO$814,MATCH(WatchList!$B95,'All CCC'!$B$7:$B$814,0)))</f>
        <v/>
      </c>
      <c r="AP95" s="847" t="str">
        <f>IF($B95="","",INDEX('All CCC'!AP$7:AP$814,MATCH(WatchList!$B95,'All CCC'!$B$7:$B$814,0)))</f>
        <v/>
      </c>
      <c r="AQ95" s="847" t="str">
        <f>IF($B95="","",INDEX('All CCC'!AQ$7:AQ$814,MATCH(WatchList!$B95,'All CCC'!$B$7:$B$814,0)))</f>
        <v/>
      </c>
      <c r="AR95" s="847" t="str">
        <f>IF($B95="","",INDEX('All CCC'!AR$7:AR$814,MATCH(WatchList!$B95,'All CCC'!$B$7:$B$814,0)))</f>
        <v/>
      </c>
      <c r="AS95" s="847" t="str">
        <f>IF($B95="","",INDEX('All CCC'!AS$7:AS$814,MATCH(WatchList!$B95,'All CCC'!$B$7:$B$814,0)))</f>
        <v/>
      </c>
      <c r="AT95" s="847" t="str">
        <f>IF($B95="","",INDEX('All CCC'!AT$7:AT$814,MATCH(WatchList!$B95,'All CCC'!$B$7:$B$814,0)))</f>
        <v/>
      </c>
      <c r="AU95" s="847" t="str">
        <f>IF($B95="","",INDEX('All CCC'!AU$7:AU$814,MATCH(WatchList!$B95,'All CCC'!$B$7:$B$814,0)))</f>
        <v/>
      </c>
      <c r="AV95" s="847" t="str">
        <f>IF($B95="","",INDEX('All CCC'!AV$7:AV$814,MATCH(WatchList!$B95,'All CCC'!$B$7:$B$814,0)))</f>
        <v/>
      </c>
      <c r="AW95" s="847" t="str">
        <f>IF($B95="","",INDEX('All CCC'!AW$7:AW$814,MATCH(WatchList!$B95,'All CCC'!$B$7:$B$814,0)))</f>
        <v/>
      </c>
      <c r="AX95" s="847" t="str">
        <f>IF($B95="","",INDEX('All CCC'!AX$7:AX$814,MATCH(WatchList!$B95,'All CCC'!$B$7:$B$814,0)))</f>
        <v/>
      </c>
      <c r="AY95" s="847" t="str">
        <f>IF($B95="","",INDEX('All CCC'!AY$7:AY$814,MATCH(WatchList!$B95,'All CCC'!$B$7:$B$814,0)))</f>
        <v/>
      </c>
      <c r="AZ95" s="847" t="str">
        <f>IF($B95="","",INDEX('All CCC'!AZ$7:AZ$814,MATCH(WatchList!$B95,'All CCC'!$B$7:$B$814,0)))</f>
        <v/>
      </c>
      <c r="BA95" s="847" t="str">
        <f>IF($B95="","",INDEX('All CCC'!BA$7:BA$814,MATCH(WatchList!$B95,'All CCC'!$B$7:$B$814,0)))</f>
        <v/>
      </c>
      <c r="BB95" s="847" t="str">
        <f>IF($B95="","",INDEX('All CCC'!BB$7:BB$814,MATCH(WatchList!$B95,'All CCC'!$B$7:$B$814,0)))</f>
        <v/>
      </c>
      <c r="BC95" s="847" t="str">
        <f>IF($B95="","",INDEX('All CCC'!BC$7:BC$814,MATCH(WatchList!$B95,'All CCC'!$B$7:$B$814,0)))</f>
        <v/>
      </c>
      <c r="BD95" s="847" t="str">
        <f>IF($B95="","",INDEX('All CCC'!BD$7:BD$814,MATCH(WatchList!$B95,'All CCC'!$B$7:$B$814,0)))</f>
        <v/>
      </c>
      <c r="BE95" s="847" t="str">
        <f>IF($B95="","",INDEX('All CCC'!BE$7:BE$814,MATCH(WatchList!$B95,'All CCC'!$B$7:$B$814,0)))</f>
        <v/>
      </c>
      <c r="BF95" s="847" t="str">
        <f>IF($B95="","",INDEX('All CCC'!BF$7:BF$814,MATCH(WatchList!$B95,'All CCC'!$B$7:$B$814,0)))</f>
        <v/>
      </c>
      <c r="BG95" s="847" t="str">
        <f>IF($B95="","",INDEX('All CCC'!BG$7:BG$814,MATCH(WatchList!$B95,'All CCC'!$B$7:$B$814,0)))</f>
        <v/>
      </c>
    </row>
    <row r="96" spans="1:59" x14ac:dyDescent="0.2">
      <c r="A96" s="548" t="str">
        <f>IF($B96="","",INDEX('All CCC'!A$7:A$814,MATCH(WatchList!$B96,'All CCC'!$B$7:$B$814,0)))</f>
        <v/>
      </c>
      <c r="B96" s="31"/>
      <c r="C96" s="847" t="str">
        <f>IF($B96="","",INDEX('All CCC'!C$7:C$814,MATCH(WatchList!$B96,'All CCC'!$B$7:$B$814,0)))</f>
        <v/>
      </c>
      <c r="D96" s="847" t="str">
        <f>IF($B96="","",INDEX('All CCC'!D$7:D$814,MATCH(WatchList!$B96,'All CCC'!$B$7:$B$814,0)))</f>
        <v/>
      </c>
      <c r="E96" s="847" t="str">
        <f>IF($B96="","",INDEX('All CCC'!E$7:E$814,MATCH(WatchList!$B96,'All CCC'!$B$7:$B$814,0)))</f>
        <v/>
      </c>
      <c r="F96" s="847" t="str">
        <f>IF($B96="","",INDEX('All CCC'!F$7:F$814,MATCH(WatchList!$B96,'All CCC'!$B$7:$B$814,0)))</f>
        <v/>
      </c>
      <c r="G96" s="847" t="str">
        <f>IF($B96="","",INDEX('All CCC'!G$7:G$814,MATCH(WatchList!$B96,'All CCC'!$B$7:$B$814,0)))</f>
        <v/>
      </c>
      <c r="H96" s="847" t="str">
        <f>IF($B96="","",INDEX('All CCC'!H$7:H$814,MATCH(WatchList!$B96,'All CCC'!$B$7:$B$814,0)))</f>
        <v/>
      </c>
      <c r="I96" s="847" t="str">
        <f>IF($B96="","",INDEX('All CCC'!I$7:I$814,MATCH(WatchList!$B96,'All CCC'!$B$7:$B$814,0)))</f>
        <v/>
      </c>
      <c r="J96" s="847" t="str">
        <f>IF($B96="","",INDEX('All CCC'!J$7:J$814,MATCH(WatchList!$B96,'All CCC'!$B$7:$B$814,0)))</f>
        <v/>
      </c>
      <c r="K96" s="847" t="str">
        <f>IF($B96="","",INDEX('All CCC'!K$7:K$814,MATCH(WatchList!$B96,'All CCC'!$B$7:$B$814,0)))</f>
        <v/>
      </c>
      <c r="L96" s="847" t="str">
        <f>IF($B96="","",INDEX('All CCC'!L$7:L$814,MATCH(WatchList!$B96,'All CCC'!$B$7:$B$814,0)))</f>
        <v/>
      </c>
      <c r="M96" s="847" t="str">
        <f>IF($B96="","",INDEX('All CCC'!M$7:M$814,MATCH(WatchList!$B96,'All CCC'!$B$7:$B$814,0)))</f>
        <v/>
      </c>
      <c r="N96" s="847" t="str">
        <f>IF($B96="","",INDEX('All CCC'!N$7:N$814,MATCH(WatchList!$B96,'All CCC'!$B$7:$B$814,0)))</f>
        <v/>
      </c>
      <c r="O96" s="847" t="str">
        <f>IF($B96="","",INDEX('All CCC'!O$7:O$814,MATCH(WatchList!$B96,'All CCC'!$B$7:$B$814,0)))</f>
        <v/>
      </c>
      <c r="P96" s="848" t="str">
        <f>IF($B96="","",INDEX('All CCC'!P$7:P$814,MATCH(WatchList!$B96,'All CCC'!$B$7:$B$814,0)))</f>
        <v/>
      </c>
      <c r="Q96" s="848" t="str">
        <f>IF($B96="","",INDEX('All CCC'!Q$7:Q$814,MATCH(WatchList!$B96,'All CCC'!$B$7:$B$814,0)))</f>
        <v/>
      </c>
      <c r="R96" s="847" t="str">
        <f>IF($B96="","",INDEX('All CCC'!R$7:R$814,MATCH(WatchList!$B96,'All CCC'!$B$7:$B$814,0)))</f>
        <v/>
      </c>
      <c r="S96" s="847" t="str">
        <f>IF($B96="","",INDEX('All CCC'!S$7:S$814,MATCH(WatchList!$B96,'All CCC'!$B$7:$B$814,0)))</f>
        <v/>
      </c>
      <c r="T96" s="847" t="str">
        <f>IF($B96="","",INDEX('All CCC'!T$7:T$814,MATCH(WatchList!$B96,'All CCC'!$B$7:$B$814,0)))</f>
        <v/>
      </c>
      <c r="U96" s="847" t="str">
        <f>IF($B96="","",INDEX('All CCC'!U$7:U$814,MATCH(WatchList!$B96,'All CCC'!$B$7:$B$814,0)))</f>
        <v/>
      </c>
      <c r="V96" s="847" t="str">
        <f>IF($B96="","",INDEX('All CCC'!V$7:V$814,MATCH(WatchList!$B96,'All CCC'!$B$7:$B$814,0)))</f>
        <v/>
      </c>
      <c r="W96" s="847" t="str">
        <f>IF($B96="","",INDEX('All CCC'!W$7:W$814,MATCH(WatchList!$B96,'All CCC'!$B$7:$B$814,0)))</f>
        <v/>
      </c>
      <c r="X96" s="847" t="str">
        <f>IF($B96="","",INDEX('All CCC'!X$7:X$814,MATCH(WatchList!$B96,'All CCC'!$B$7:$B$814,0)))</f>
        <v/>
      </c>
      <c r="Y96" s="847" t="str">
        <f>IF($B96="","",INDEX('All CCC'!Y$7:Y$814,MATCH(WatchList!$B96,'All CCC'!$B$7:$B$814,0)))</f>
        <v/>
      </c>
      <c r="Z96" s="847" t="str">
        <f>IF($B96="","",INDEX('All CCC'!Z$7:Z$814,MATCH(WatchList!$B96,'All CCC'!$B$7:$B$814,0)))</f>
        <v/>
      </c>
      <c r="AA96" s="847" t="str">
        <f>IF($B96="","",INDEX('All CCC'!AA$7:AA$814,MATCH(WatchList!$B96,'All CCC'!$B$7:$B$814,0)))</f>
        <v/>
      </c>
      <c r="AB96" s="847" t="str">
        <f>IF($B96="","",INDEX('All CCC'!AB$7:AB$814,MATCH(WatchList!$B96,'All CCC'!$B$7:$B$814,0)))</f>
        <v/>
      </c>
      <c r="AC96" s="847" t="str">
        <f>IF($B96="","",INDEX('All CCC'!AC$7:AC$814,MATCH(WatchList!$B96,'All CCC'!$B$7:$B$814,0)))</f>
        <v/>
      </c>
      <c r="AD96" s="847" t="str">
        <f>IF($B96="","",INDEX('All CCC'!AD$7:AD$814,MATCH(WatchList!$B96,'All CCC'!$B$7:$B$814,0)))</f>
        <v/>
      </c>
      <c r="AE96" s="847" t="str">
        <f>IF($B96="","",INDEX('All CCC'!AE$7:AE$814,MATCH(WatchList!$B96,'All CCC'!$B$7:$B$814,0)))</f>
        <v/>
      </c>
      <c r="AF96" s="847" t="str">
        <f>IF($B96="","",INDEX('All CCC'!AF$7:AF$814,MATCH(WatchList!$B96,'All CCC'!$B$7:$B$814,0)))</f>
        <v/>
      </c>
      <c r="AG96" s="847" t="str">
        <f>IF($B96="","",INDEX('All CCC'!AG$7:AG$814,MATCH(WatchList!$B96,'All CCC'!$B$7:$B$814,0)))</f>
        <v/>
      </c>
      <c r="AH96" s="847" t="str">
        <f>IF($B96="","",INDEX('All CCC'!AH$7:AH$814,MATCH(WatchList!$B96,'All CCC'!$B$7:$B$814,0)))</f>
        <v/>
      </c>
      <c r="AI96" s="847" t="str">
        <f>IF($B96="","",INDEX('All CCC'!AI$7:AI$814,MATCH(WatchList!$B96,'All CCC'!$B$7:$B$814,0)))</f>
        <v/>
      </c>
      <c r="AJ96" s="847" t="str">
        <f>IF($B96="","",INDEX('All CCC'!AJ$7:AJ$814,MATCH(WatchList!$B96,'All CCC'!$B$7:$B$814,0)))</f>
        <v/>
      </c>
      <c r="AK96" s="847" t="str">
        <f>IF($B96="","",INDEX('All CCC'!AK$7:AK$814,MATCH(WatchList!$B96,'All CCC'!$B$7:$B$814,0)))</f>
        <v/>
      </c>
      <c r="AL96" s="847" t="str">
        <f>IF($B96="","",INDEX('All CCC'!AL$7:AL$814,MATCH(WatchList!$B96,'All CCC'!$B$7:$B$814,0)))</f>
        <v/>
      </c>
      <c r="AM96" s="847" t="str">
        <f>IF($B96="","",INDEX('All CCC'!AM$7:AM$814,MATCH(WatchList!$B96,'All CCC'!$B$7:$B$814,0)))</f>
        <v/>
      </c>
      <c r="AN96" s="847" t="str">
        <f>IF($B96="","",INDEX('All CCC'!AN$7:AN$814,MATCH(WatchList!$B96,'All CCC'!$B$7:$B$814,0)))</f>
        <v/>
      </c>
      <c r="AO96" s="847" t="str">
        <f>IF($B96="","",INDEX('All CCC'!AO$7:AO$814,MATCH(WatchList!$B96,'All CCC'!$B$7:$B$814,0)))</f>
        <v/>
      </c>
      <c r="AP96" s="847" t="str">
        <f>IF($B96="","",INDEX('All CCC'!AP$7:AP$814,MATCH(WatchList!$B96,'All CCC'!$B$7:$B$814,0)))</f>
        <v/>
      </c>
      <c r="AQ96" s="847" t="str">
        <f>IF($B96="","",INDEX('All CCC'!AQ$7:AQ$814,MATCH(WatchList!$B96,'All CCC'!$B$7:$B$814,0)))</f>
        <v/>
      </c>
      <c r="AR96" s="847" t="str">
        <f>IF($B96="","",INDEX('All CCC'!AR$7:AR$814,MATCH(WatchList!$B96,'All CCC'!$B$7:$B$814,0)))</f>
        <v/>
      </c>
      <c r="AS96" s="847" t="str">
        <f>IF($B96="","",INDEX('All CCC'!AS$7:AS$814,MATCH(WatchList!$B96,'All CCC'!$B$7:$B$814,0)))</f>
        <v/>
      </c>
      <c r="AT96" s="847" t="str">
        <f>IF($B96="","",INDEX('All CCC'!AT$7:AT$814,MATCH(WatchList!$B96,'All CCC'!$B$7:$B$814,0)))</f>
        <v/>
      </c>
      <c r="AU96" s="847" t="str">
        <f>IF($B96="","",INDEX('All CCC'!AU$7:AU$814,MATCH(WatchList!$B96,'All CCC'!$B$7:$B$814,0)))</f>
        <v/>
      </c>
      <c r="AV96" s="847" t="str">
        <f>IF($B96="","",INDEX('All CCC'!AV$7:AV$814,MATCH(WatchList!$B96,'All CCC'!$B$7:$B$814,0)))</f>
        <v/>
      </c>
      <c r="AW96" s="847" t="str">
        <f>IF($B96="","",INDEX('All CCC'!AW$7:AW$814,MATCH(WatchList!$B96,'All CCC'!$B$7:$B$814,0)))</f>
        <v/>
      </c>
      <c r="AX96" s="847" t="str">
        <f>IF($B96="","",INDEX('All CCC'!AX$7:AX$814,MATCH(WatchList!$B96,'All CCC'!$B$7:$B$814,0)))</f>
        <v/>
      </c>
      <c r="AY96" s="847" t="str">
        <f>IF($B96="","",INDEX('All CCC'!AY$7:AY$814,MATCH(WatchList!$B96,'All CCC'!$B$7:$B$814,0)))</f>
        <v/>
      </c>
      <c r="AZ96" s="847" t="str">
        <f>IF($B96="","",INDEX('All CCC'!AZ$7:AZ$814,MATCH(WatchList!$B96,'All CCC'!$B$7:$B$814,0)))</f>
        <v/>
      </c>
      <c r="BA96" s="847" t="str">
        <f>IF($B96="","",INDEX('All CCC'!BA$7:BA$814,MATCH(WatchList!$B96,'All CCC'!$B$7:$B$814,0)))</f>
        <v/>
      </c>
      <c r="BB96" s="847" t="str">
        <f>IF($B96="","",INDEX('All CCC'!BB$7:BB$814,MATCH(WatchList!$B96,'All CCC'!$B$7:$B$814,0)))</f>
        <v/>
      </c>
      <c r="BC96" s="847" t="str">
        <f>IF($B96="","",INDEX('All CCC'!BC$7:BC$814,MATCH(WatchList!$B96,'All CCC'!$B$7:$B$814,0)))</f>
        <v/>
      </c>
      <c r="BD96" s="847" t="str">
        <f>IF($B96="","",INDEX('All CCC'!BD$7:BD$814,MATCH(WatchList!$B96,'All CCC'!$B$7:$B$814,0)))</f>
        <v/>
      </c>
      <c r="BE96" s="847" t="str">
        <f>IF($B96="","",INDEX('All CCC'!BE$7:BE$814,MATCH(WatchList!$B96,'All CCC'!$B$7:$B$814,0)))</f>
        <v/>
      </c>
      <c r="BF96" s="847" t="str">
        <f>IF($B96="","",INDEX('All CCC'!BF$7:BF$814,MATCH(WatchList!$B96,'All CCC'!$B$7:$B$814,0)))</f>
        <v/>
      </c>
      <c r="BG96" s="847" t="str">
        <f>IF($B96="","",INDEX('All CCC'!BG$7:BG$814,MATCH(WatchList!$B96,'All CCC'!$B$7:$B$814,0)))</f>
        <v/>
      </c>
    </row>
    <row r="97" spans="1:59" x14ac:dyDescent="0.2">
      <c r="A97" s="548" t="str">
        <f>IF($B97="","",INDEX('All CCC'!A$7:A$814,MATCH(WatchList!$B97,'All CCC'!$B$7:$B$814,0)))</f>
        <v/>
      </c>
      <c r="B97" s="31"/>
      <c r="C97" s="847" t="str">
        <f>IF($B97="","",INDEX('All CCC'!C$7:C$814,MATCH(WatchList!$B97,'All CCC'!$B$7:$B$814,0)))</f>
        <v/>
      </c>
      <c r="D97" s="847" t="str">
        <f>IF($B97="","",INDEX('All CCC'!D$7:D$814,MATCH(WatchList!$B97,'All CCC'!$B$7:$B$814,0)))</f>
        <v/>
      </c>
      <c r="E97" s="847" t="str">
        <f>IF($B97="","",INDEX('All CCC'!E$7:E$814,MATCH(WatchList!$B97,'All CCC'!$B$7:$B$814,0)))</f>
        <v/>
      </c>
      <c r="F97" s="847" t="str">
        <f>IF($B97="","",INDEX('All CCC'!F$7:F$814,MATCH(WatchList!$B97,'All CCC'!$B$7:$B$814,0)))</f>
        <v/>
      </c>
      <c r="G97" s="847" t="str">
        <f>IF($B97="","",INDEX('All CCC'!G$7:G$814,MATCH(WatchList!$B97,'All CCC'!$B$7:$B$814,0)))</f>
        <v/>
      </c>
      <c r="H97" s="847" t="str">
        <f>IF($B97="","",INDEX('All CCC'!H$7:H$814,MATCH(WatchList!$B97,'All CCC'!$B$7:$B$814,0)))</f>
        <v/>
      </c>
      <c r="I97" s="847" t="str">
        <f>IF($B97="","",INDEX('All CCC'!I$7:I$814,MATCH(WatchList!$B97,'All CCC'!$B$7:$B$814,0)))</f>
        <v/>
      </c>
      <c r="J97" s="847" t="str">
        <f>IF($B97="","",INDEX('All CCC'!J$7:J$814,MATCH(WatchList!$B97,'All CCC'!$B$7:$B$814,0)))</f>
        <v/>
      </c>
      <c r="K97" s="847" t="str">
        <f>IF($B97="","",INDEX('All CCC'!K$7:K$814,MATCH(WatchList!$B97,'All CCC'!$B$7:$B$814,0)))</f>
        <v/>
      </c>
      <c r="L97" s="847" t="str">
        <f>IF($B97="","",INDEX('All CCC'!L$7:L$814,MATCH(WatchList!$B97,'All CCC'!$B$7:$B$814,0)))</f>
        <v/>
      </c>
      <c r="M97" s="847" t="str">
        <f>IF($B97="","",INDEX('All CCC'!M$7:M$814,MATCH(WatchList!$B97,'All CCC'!$B$7:$B$814,0)))</f>
        <v/>
      </c>
      <c r="N97" s="847" t="str">
        <f>IF($B97="","",INDEX('All CCC'!N$7:N$814,MATCH(WatchList!$B97,'All CCC'!$B$7:$B$814,0)))</f>
        <v/>
      </c>
      <c r="O97" s="847" t="str">
        <f>IF($B97="","",INDEX('All CCC'!O$7:O$814,MATCH(WatchList!$B97,'All CCC'!$B$7:$B$814,0)))</f>
        <v/>
      </c>
      <c r="P97" s="848" t="str">
        <f>IF($B97="","",INDEX('All CCC'!P$7:P$814,MATCH(WatchList!$B97,'All CCC'!$B$7:$B$814,0)))</f>
        <v/>
      </c>
      <c r="Q97" s="848" t="str">
        <f>IF($B97="","",INDEX('All CCC'!Q$7:Q$814,MATCH(WatchList!$B97,'All CCC'!$B$7:$B$814,0)))</f>
        <v/>
      </c>
      <c r="R97" s="847" t="str">
        <f>IF($B97="","",INDEX('All CCC'!R$7:R$814,MATCH(WatchList!$B97,'All CCC'!$B$7:$B$814,0)))</f>
        <v/>
      </c>
      <c r="S97" s="847" t="str">
        <f>IF($B97="","",INDEX('All CCC'!S$7:S$814,MATCH(WatchList!$B97,'All CCC'!$B$7:$B$814,0)))</f>
        <v/>
      </c>
      <c r="T97" s="847" t="str">
        <f>IF($B97="","",INDEX('All CCC'!T$7:T$814,MATCH(WatchList!$B97,'All CCC'!$B$7:$B$814,0)))</f>
        <v/>
      </c>
      <c r="U97" s="847" t="str">
        <f>IF($B97="","",INDEX('All CCC'!U$7:U$814,MATCH(WatchList!$B97,'All CCC'!$B$7:$B$814,0)))</f>
        <v/>
      </c>
      <c r="V97" s="847" t="str">
        <f>IF($B97="","",INDEX('All CCC'!V$7:V$814,MATCH(WatchList!$B97,'All CCC'!$B$7:$B$814,0)))</f>
        <v/>
      </c>
      <c r="W97" s="847" t="str">
        <f>IF($B97="","",INDEX('All CCC'!W$7:W$814,MATCH(WatchList!$B97,'All CCC'!$B$7:$B$814,0)))</f>
        <v/>
      </c>
      <c r="X97" s="847" t="str">
        <f>IF($B97="","",INDEX('All CCC'!X$7:X$814,MATCH(WatchList!$B97,'All CCC'!$B$7:$B$814,0)))</f>
        <v/>
      </c>
      <c r="Y97" s="847" t="str">
        <f>IF($B97="","",INDEX('All CCC'!Y$7:Y$814,MATCH(WatchList!$B97,'All CCC'!$B$7:$B$814,0)))</f>
        <v/>
      </c>
      <c r="Z97" s="847" t="str">
        <f>IF($B97="","",INDEX('All CCC'!Z$7:Z$814,MATCH(WatchList!$B97,'All CCC'!$B$7:$B$814,0)))</f>
        <v/>
      </c>
      <c r="AA97" s="847" t="str">
        <f>IF($B97="","",INDEX('All CCC'!AA$7:AA$814,MATCH(WatchList!$B97,'All CCC'!$B$7:$B$814,0)))</f>
        <v/>
      </c>
      <c r="AB97" s="847" t="str">
        <f>IF($B97="","",INDEX('All CCC'!AB$7:AB$814,MATCH(WatchList!$B97,'All CCC'!$B$7:$B$814,0)))</f>
        <v/>
      </c>
      <c r="AC97" s="847" t="str">
        <f>IF($B97="","",INDEX('All CCC'!AC$7:AC$814,MATCH(WatchList!$B97,'All CCC'!$B$7:$B$814,0)))</f>
        <v/>
      </c>
      <c r="AD97" s="847" t="str">
        <f>IF($B97="","",INDEX('All CCC'!AD$7:AD$814,MATCH(WatchList!$B97,'All CCC'!$B$7:$B$814,0)))</f>
        <v/>
      </c>
      <c r="AE97" s="847" t="str">
        <f>IF($B97="","",INDEX('All CCC'!AE$7:AE$814,MATCH(WatchList!$B97,'All CCC'!$B$7:$B$814,0)))</f>
        <v/>
      </c>
      <c r="AF97" s="847" t="str">
        <f>IF($B97="","",INDEX('All CCC'!AF$7:AF$814,MATCH(WatchList!$B97,'All CCC'!$B$7:$B$814,0)))</f>
        <v/>
      </c>
      <c r="AG97" s="847" t="str">
        <f>IF($B97="","",INDEX('All CCC'!AG$7:AG$814,MATCH(WatchList!$B97,'All CCC'!$B$7:$B$814,0)))</f>
        <v/>
      </c>
      <c r="AH97" s="847" t="str">
        <f>IF($B97="","",INDEX('All CCC'!AH$7:AH$814,MATCH(WatchList!$B97,'All CCC'!$B$7:$B$814,0)))</f>
        <v/>
      </c>
      <c r="AI97" s="847" t="str">
        <f>IF($B97="","",INDEX('All CCC'!AI$7:AI$814,MATCH(WatchList!$B97,'All CCC'!$B$7:$B$814,0)))</f>
        <v/>
      </c>
      <c r="AJ97" s="847" t="str">
        <f>IF($B97="","",INDEX('All CCC'!AJ$7:AJ$814,MATCH(WatchList!$B97,'All CCC'!$B$7:$B$814,0)))</f>
        <v/>
      </c>
      <c r="AK97" s="847" t="str">
        <f>IF($B97="","",INDEX('All CCC'!AK$7:AK$814,MATCH(WatchList!$B97,'All CCC'!$B$7:$B$814,0)))</f>
        <v/>
      </c>
      <c r="AL97" s="847" t="str">
        <f>IF($B97="","",INDEX('All CCC'!AL$7:AL$814,MATCH(WatchList!$B97,'All CCC'!$B$7:$B$814,0)))</f>
        <v/>
      </c>
      <c r="AM97" s="847" t="str">
        <f>IF($B97="","",INDEX('All CCC'!AM$7:AM$814,MATCH(WatchList!$B97,'All CCC'!$B$7:$B$814,0)))</f>
        <v/>
      </c>
      <c r="AN97" s="847" t="str">
        <f>IF($B97="","",INDEX('All CCC'!AN$7:AN$814,MATCH(WatchList!$B97,'All CCC'!$B$7:$B$814,0)))</f>
        <v/>
      </c>
      <c r="AO97" s="847" t="str">
        <f>IF($B97="","",INDEX('All CCC'!AO$7:AO$814,MATCH(WatchList!$B97,'All CCC'!$B$7:$B$814,0)))</f>
        <v/>
      </c>
      <c r="AP97" s="847" t="str">
        <f>IF($B97="","",INDEX('All CCC'!AP$7:AP$814,MATCH(WatchList!$B97,'All CCC'!$B$7:$B$814,0)))</f>
        <v/>
      </c>
      <c r="AQ97" s="847" t="str">
        <f>IF($B97="","",INDEX('All CCC'!AQ$7:AQ$814,MATCH(WatchList!$B97,'All CCC'!$B$7:$B$814,0)))</f>
        <v/>
      </c>
      <c r="AR97" s="847" t="str">
        <f>IF($B97="","",INDEX('All CCC'!AR$7:AR$814,MATCH(WatchList!$B97,'All CCC'!$B$7:$B$814,0)))</f>
        <v/>
      </c>
      <c r="AS97" s="847" t="str">
        <f>IF($B97="","",INDEX('All CCC'!AS$7:AS$814,MATCH(WatchList!$B97,'All CCC'!$B$7:$B$814,0)))</f>
        <v/>
      </c>
      <c r="AT97" s="847" t="str">
        <f>IF($B97="","",INDEX('All CCC'!AT$7:AT$814,MATCH(WatchList!$B97,'All CCC'!$B$7:$B$814,0)))</f>
        <v/>
      </c>
      <c r="AU97" s="847" t="str">
        <f>IF($B97="","",INDEX('All CCC'!AU$7:AU$814,MATCH(WatchList!$B97,'All CCC'!$B$7:$B$814,0)))</f>
        <v/>
      </c>
      <c r="AV97" s="847" t="str">
        <f>IF($B97="","",INDEX('All CCC'!AV$7:AV$814,MATCH(WatchList!$B97,'All CCC'!$B$7:$B$814,0)))</f>
        <v/>
      </c>
      <c r="AW97" s="847" t="str">
        <f>IF($B97="","",INDEX('All CCC'!AW$7:AW$814,MATCH(WatchList!$B97,'All CCC'!$B$7:$B$814,0)))</f>
        <v/>
      </c>
      <c r="AX97" s="847" t="str">
        <f>IF($B97="","",INDEX('All CCC'!AX$7:AX$814,MATCH(WatchList!$B97,'All CCC'!$B$7:$B$814,0)))</f>
        <v/>
      </c>
      <c r="AY97" s="847" t="str">
        <f>IF($B97="","",INDEX('All CCC'!AY$7:AY$814,MATCH(WatchList!$B97,'All CCC'!$B$7:$B$814,0)))</f>
        <v/>
      </c>
      <c r="AZ97" s="847" t="str">
        <f>IF($B97="","",INDEX('All CCC'!AZ$7:AZ$814,MATCH(WatchList!$B97,'All CCC'!$B$7:$B$814,0)))</f>
        <v/>
      </c>
      <c r="BA97" s="847" t="str">
        <f>IF($B97="","",INDEX('All CCC'!BA$7:BA$814,MATCH(WatchList!$B97,'All CCC'!$B$7:$B$814,0)))</f>
        <v/>
      </c>
      <c r="BB97" s="847" t="str">
        <f>IF($B97="","",INDEX('All CCC'!BB$7:BB$814,MATCH(WatchList!$B97,'All CCC'!$B$7:$B$814,0)))</f>
        <v/>
      </c>
      <c r="BC97" s="847" t="str">
        <f>IF($B97="","",INDEX('All CCC'!BC$7:BC$814,MATCH(WatchList!$B97,'All CCC'!$B$7:$B$814,0)))</f>
        <v/>
      </c>
      <c r="BD97" s="847" t="str">
        <f>IF($B97="","",INDEX('All CCC'!BD$7:BD$814,MATCH(WatchList!$B97,'All CCC'!$B$7:$B$814,0)))</f>
        <v/>
      </c>
      <c r="BE97" s="847" t="str">
        <f>IF($B97="","",INDEX('All CCC'!BE$7:BE$814,MATCH(WatchList!$B97,'All CCC'!$B$7:$B$814,0)))</f>
        <v/>
      </c>
      <c r="BF97" s="847" t="str">
        <f>IF($B97="","",INDEX('All CCC'!BF$7:BF$814,MATCH(WatchList!$B97,'All CCC'!$B$7:$B$814,0)))</f>
        <v/>
      </c>
      <c r="BG97" s="847" t="str">
        <f>IF($B97="","",INDEX('All CCC'!BG$7:BG$814,MATCH(WatchList!$B97,'All CCC'!$B$7:$B$814,0)))</f>
        <v/>
      </c>
    </row>
    <row r="98" spans="1:59" x14ac:dyDescent="0.2">
      <c r="A98" s="548" t="str">
        <f>IF($B98="","",INDEX('All CCC'!A$7:A$814,MATCH(WatchList!$B98,'All CCC'!$B$7:$B$814,0)))</f>
        <v/>
      </c>
      <c r="B98" s="31"/>
      <c r="C98" s="847" t="str">
        <f>IF($B98="","",INDEX('All CCC'!C$7:C$814,MATCH(WatchList!$B98,'All CCC'!$B$7:$B$814,0)))</f>
        <v/>
      </c>
      <c r="D98" s="847" t="str">
        <f>IF($B98="","",INDEX('All CCC'!D$7:D$814,MATCH(WatchList!$B98,'All CCC'!$B$7:$B$814,0)))</f>
        <v/>
      </c>
      <c r="E98" s="847" t="str">
        <f>IF($B98="","",INDEX('All CCC'!E$7:E$814,MATCH(WatchList!$B98,'All CCC'!$B$7:$B$814,0)))</f>
        <v/>
      </c>
      <c r="F98" s="847" t="str">
        <f>IF($B98="","",INDEX('All CCC'!F$7:F$814,MATCH(WatchList!$B98,'All CCC'!$B$7:$B$814,0)))</f>
        <v/>
      </c>
      <c r="G98" s="847" t="str">
        <f>IF($B98="","",INDEX('All CCC'!G$7:G$814,MATCH(WatchList!$B98,'All CCC'!$B$7:$B$814,0)))</f>
        <v/>
      </c>
      <c r="H98" s="847" t="str">
        <f>IF($B98="","",INDEX('All CCC'!H$7:H$814,MATCH(WatchList!$B98,'All CCC'!$B$7:$B$814,0)))</f>
        <v/>
      </c>
      <c r="I98" s="847" t="str">
        <f>IF($B98="","",INDEX('All CCC'!I$7:I$814,MATCH(WatchList!$B98,'All CCC'!$B$7:$B$814,0)))</f>
        <v/>
      </c>
      <c r="J98" s="847" t="str">
        <f>IF($B98="","",INDEX('All CCC'!J$7:J$814,MATCH(WatchList!$B98,'All CCC'!$B$7:$B$814,0)))</f>
        <v/>
      </c>
      <c r="K98" s="847" t="str">
        <f>IF($B98="","",INDEX('All CCC'!K$7:K$814,MATCH(WatchList!$B98,'All CCC'!$B$7:$B$814,0)))</f>
        <v/>
      </c>
      <c r="L98" s="847" t="str">
        <f>IF($B98="","",INDEX('All CCC'!L$7:L$814,MATCH(WatchList!$B98,'All CCC'!$B$7:$B$814,0)))</f>
        <v/>
      </c>
      <c r="M98" s="847" t="str">
        <f>IF($B98="","",INDEX('All CCC'!M$7:M$814,MATCH(WatchList!$B98,'All CCC'!$B$7:$B$814,0)))</f>
        <v/>
      </c>
      <c r="N98" s="847" t="str">
        <f>IF($B98="","",INDEX('All CCC'!N$7:N$814,MATCH(WatchList!$B98,'All CCC'!$B$7:$B$814,0)))</f>
        <v/>
      </c>
      <c r="O98" s="847" t="str">
        <f>IF($B98="","",INDEX('All CCC'!O$7:O$814,MATCH(WatchList!$B98,'All CCC'!$B$7:$B$814,0)))</f>
        <v/>
      </c>
      <c r="P98" s="848" t="str">
        <f>IF($B98="","",INDEX('All CCC'!P$7:P$814,MATCH(WatchList!$B98,'All CCC'!$B$7:$B$814,0)))</f>
        <v/>
      </c>
      <c r="Q98" s="848" t="str">
        <f>IF($B98="","",INDEX('All CCC'!Q$7:Q$814,MATCH(WatchList!$B98,'All CCC'!$B$7:$B$814,0)))</f>
        <v/>
      </c>
      <c r="R98" s="847" t="str">
        <f>IF($B98="","",INDEX('All CCC'!R$7:R$814,MATCH(WatchList!$B98,'All CCC'!$B$7:$B$814,0)))</f>
        <v/>
      </c>
      <c r="S98" s="847" t="str">
        <f>IF($B98="","",INDEX('All CCC'!S$7:S$814,MATCH(WatchList!$B98,'All CCC'!$B$7:$B$814,0)))</f>
        <v/>
      </c>
      <c r="T98" s="847" t="str">
        <f>IF($B98="","",INDEX('All CCC'!T$7:T$814,MATCH(WatchList!$B98,'All CCC'!$B$7:$B$814,0)))</f>
        <v/>
      </c>
      <c r="U98" s="847" t="str">
        <f>IF($B98="","",INDEX('All CCC'!U$7:U$814,MATCH(WatchList!$B98,'All CCC'!$B$7:$B$814,0)))</f>
        <v/>
      </c>
      <c r="V98" s="847" t="str">
        <f>IF($B98="","",INDEX('All CCC'!V$7:V$814,MATCH(WatchList!$B98,'All CCC'!$B$7:$B$814,0)))</f>
        <v/>
      </c>
      <c r="W98" s="847" t="str">
        <f>IF($B98="","",INDEX('All CCC'!W$7:W$814,MATCH(WatchList!$B98,'All CCC'!$B$7:$B$814,0)))</f>
        <v/>
      </c>
      <c r="X98" s="847" t="str">
        <f>IF($B98="","",INDEX('All CCC'!X$7:X$814,MATCH(WatchList!$B98,'All CCC'!$B$7:$B$814,0)))</f>
        <v/>
      </c>
      <c r="Y98" s="847" t="str">
        <f>IF($B98="","",INDEX('All CCC'!Y$7:Y$814,MATCH(WatchList!$B98,'All CCC'!$B$7:$B$814,0)))</f>
        <v/>
      </c>
      <c r="Z98" s="847" t="str">
        <f>IF($B98="","",INDEX('All CCC'!Z$7:Z$814,MATCH(WatchList!$B98,'All CCC'!$B$7:$B$814,0)))</f>
        <v/>
      </c>
      <c r="AA98" s="847" t="str">
        <f>IF($B98="","",INDEX('All CCC'!AA$7:AA$814,MATCH(WatchList!$B98,'All CCC'!$B$7:$B$814,0)))</f>
        <v/>
      </c>
      <c r="AB98" s="847" t="str">
        <f>IF($B98="","",INDEX('All CCC'!AB$7:AB$814,MATCH(WatchList!$B98,'All CCC'!$B$7:$B$814,0)))</f>
        <v/>
      </c>
      <c r="AC98" s="847" t="str">
        <f>IF($B98="","",INDEX('All CCC'!AC$7:AC$814,MATCH(WatchList!$B98,'All CCC'!$B$7:$B$814,0)))</f>
        <v/>
      </c>
      <c r="AD98" s="847" t="str">
        <f>IF($B98="","",INDEX('All CCC'!AD$7:AD$814,MATCH(WatchList!$B98,'All CCC'!$B$7:$B$814,0)))</f>
        <v/>
      </c>
      <c r="AE98" s="847" t="str">
        <f>IF($B98="","",INDEX('All CCC'!AE$7:AE$814,MATCH(WatchList!$B98,'All CCC'!$B$7:$B$814,0)))</f>
        <v/>
      </c>
      <c r="AF98" s="847" t="str">
        <f>IF($B98="","",INDEX('All CCC'!AF$7:AF$814,MATCH(WatchList!$B98,'All CCC'!$B$7:$B$814,0)))</f>
        <v/>
      </c>
      <c r="AG98" s="847" t="str">
        <f>IF($B98="","",INDEX('All CCC'!AG$7:AG$814,MATCH(WatchList!$B98,'All CCC'!$B$7:$B$814,0)))</f>
        <v/>
      </c>
      <c r="AH98" s="847" t="str">
        <f>IF($B98="","",INDEX('All CCC'!AH$7:AH$814,MATCH(WatchList!$B98,'All CCC'!$B$7:$B$814,0)))</f>
        <v/>
      </c>
      <c r="AI98" s="847" t="str">
        <f>IF($B98="","",INDEX('All CCC'!AI$7:AI$814,MATCH(WatchList!$B98,'All CCC'!$B$7:$B$814,0)))</f>
        <v/>
      </c>
      <c r="AJ98" s="847" t="str">
        <f>IF($B98="","",INDEX('All CCC'!AJ$7:AJ$814,MATCH(WatchList!$B98,'All CCC'!$B$7:$B$814,0)))</f>
        <v/>
      </c>
      <c r="AK98" s="847" t="str">
        <f>IF($B98="","",INDEX('All CCC'!AK$7:AK$814,MATCH(WatchList!$B98,'All CCC'!$B$7:$B$814,0)))</f>
        <v/>
      </c>
      <c r="AL98" s="847" t="str">
        <f>IF($B98="","",INDEX('All CCC'!AL$7:AL$814,MATCH(WatchList!$B98,'All CCC'!$B$7:$B$814,0)))</f>
        <v/>
      </c>
      <c r="AM98" s="847" t="str">
        <f>IF($B98="","",INDEX('All CCC'!AM$7:AM$814,MATCH(WatchList!$B98,'All CCC'!$B$7:$B$814,0)))</f>
        <v/>
      </c>
      <c r="AN98" s="847" t="str">
        <f>IF($B98="","",INDEX('All CCC'!AN$7:AN$814,MATCH(WatchList!$B98,'All CCC'!$B$7:$B$814,0)))</f>
        <v/>
      </c>
      <c r="AO98" s="847" t="str">
        <f>IF($B98="","",INDEX('All CCC'!AO$7:AO$814,MATCH(WatchList!$B98,'All CCC'!$B$7:$B$814,0)))</f>
        <v/>
      </c>
      <c r="AP98" s="847" t="str">
        <f>IF($B98="","",INDEX('All CCC'!AP$7:AP$814,MATCH(WatchList!$B98,'All CCC'!$B$7:$B$814,0)))</f>
        <v/>
      </c>
      <c r="AQ98" s="847" t="str">
        <f>IF($B98="","",INDEX('All CCC'!AQ$7:AQ$814,MATCH(WatchList!$B98,'All CCC'!$B$7:$B$814,0)))</f>
        <v/>
      </c>
      <c r="AR98" s="847" t="str">
        <f>IF($B98="","",INDEX('All CCC'!AR$7:AR$814,MATCH(WatchList!$B98,'All CCC'!$B$7:$B$814,0)))</f>
        <v/>
      </c>
      <c r="AS98" s="847" t="str">
        <f>IF($B98="","",INDEX('All CCC'!AS$7:AS$814,MATCH(WatchList!$B98,'All CCC'!$B$7:$B$814,0)))</f>
        <v/>
      </c>
      <c r="AT98" s="847" t="str">
        <f>IF($B98="","",INDEX('All CCC'!AT$7:AT$814,MATCH(WatchList!$B98,'All CCC'!$B$7:$B$814,0)))</f>
        <v/>
      </c>
      <c r="AU98" s="847" t="str">
        <f>IF($B98="","",INDEX('All CCC'!AU$7:AU$814,MATCH(WatchList!$B98,'All CCC'!$B$7:$B$814,0)))</f>
        <v/>
      </c>
      <c r="AV98" s="847" t="str">
        <f>IF($B98="","",INDEX('All CCC'!AV$7:AV$814,MATCH(WatchList!$B98,'All CCC'!$B$7:$B$814,0)))</f>
        <v/>
      </c>
      <c r="AW98" s="847" t="str">
        <f>IF($B98="","",INDEX('All CCC'!AW$7:AW$814,MATCH(WatchList!$B98,'All CCC'!$B$7:$B$814,0)))</f>
        <v/>
      </c>
      <c r="AX98" s="847" t="str">
        <f>IF($B98="","",INDEX('All CCC'!AX$7:AX$814,MATCH(WatchList!$B98,'All CCC'!$B$7:$B$814,0)))</f>
        <v/>
      </c>
      <c r="AY98" s="847" t="str">
        <f>IF($B98="","",INDEX('All CCC'!AY$7:AY$814,MATCH(WatchList!$B98,'All CCC'!$B$7:$B$814,0)))</f>
        <v/>
      </c>
      <c r="AZ98" s="847" t="str">
        <f>IF($B98="","",INDEX('All CCC'!AZ$7:AZ$814,MATCH(WatchList!$B98,'All CCC'!$B$7:$B$814,0)))</f>
        <v/>
      </c>
      <c r="BA98" s="847" t="str">
        <f>IF($B98="","",INDEX('All CCC'!BA$7:BA$814,MATCH(WatchList!$B98,'All CCC'!$B$7:$B$814,0)))</f>
        <v/>
      </c>
      <c r="BB98" s="847" t="str">
        <f>IF($B98="","",INDEX('All CCC'!BB$7:BB$814,MATCH(WatchList!$B98,'All CCC'!$B$7:$B$814,0)))</f>
        <v/>
      </c>
      <c r="BC98" s="847" t="str">
        <f>IF($B98="","",INDEX('All CCC'!BC$7:BC$814,MATCH(WatchList!$B98,'All CCC'!$B$7:$B$814,0)))</f>
        <v/>
      </c>
      <c r="BD98" s="847" t="str">
        <f>IF($B98="","",INDEX('All CCC'!BD$7:BD$814,MATCH(WatchList!$B98,'All CCC'!$B$7:$B$814,0)))</f>
        <v/>
      </c>
      <c r="BE98" s="847" t="str">
        <f>IF($B98="","",INDEX('All CCC'!BE$7:BE$814,MATCH(WatchList!$B98,'All CCC'!$B$7:$B$814,0)))</f>
        <v/>
      </c>
      <c r="BF98" s="847" t="str">
        <f>IF($B98="","",INDEX('All CCC'!BF$7:BF$814,MATCH(WatchList!$B98,'All CCC'!$B$7:$B$814,0)))</f>
        <v/>
      </c>
      <c r="BG98" s="847" t="str">
        <f>IF($B98="","",INDEX('All CCC'!BG$7:BG$814,MATCH(WatchList!$B98,'All CCC'!$B$7:$B$814,0)))</f>
        <v/>
      </c>
    </row>
    <row r="99" spans="1:59" x14ac:dyDescent="0.2">
      <c r="A99" s="548" t="str">
        <f>IF($B99="","",INDEX('All CCC'!A$7:A$814,MATCH(WatchList!$B99,'All CCC'!$B$7:$B$814,0)))</f>
        <v/>
      </c>
      <c r="B99" s="31"/>
      <c r="C99" s="847" t="str">
        <f>IF($B99="","",INDEX('All CCC'!C$7:C$814,MATCH(WatchList!$B99,'All CCC'!$B$7:$B$814,0)))</f>
        <v/>
      </c>
      <c r="D99" s="847" t="str">
        <f>IF($B99="","",INDEX('All CCC'!D$7:D$814,MATCH(WatchList!$B99,'All CCC'!$B$7:$B$814,0)))</f>
        <v/>
      </c>
      <c r="E99" s="847" t="str">
        <f>IF($B99="","",INDEX('All CCC'!E$7:E$814,MATCH(WatchList!$B99,'All CCC'!$B$7:$B$814,0)))</f>
        <v/>
      </c>
      <c r="F99" s="847" t="str">
        <f>IF($B99="","",INDEX('All CCC'!F$7:F$814,MATCH(WatchList!$B99,'All CCC'!$B$7:$B$814,0)))</f>
        <v/>
      </c>
      <c r="G99" s="847" t="str">
        <f>IF($B99="","",INDEX('All CCC'!G$7:G$814,MATCH(WatchList!$B99,'All CCC'!$B$7:$B$814,0)))</f>
        <v/>
      </c>
      <c r="H99" s="847" t="str">
        <f>IF($B99="","",INDEX('All CCC'!H$7:H$814,MATCH(WatchList!$B99,'All CCC'!$B$7:$B$814,0)))</f>
        <v/>
      </c>
      <c r="I99" s="847" t="str">
        <f>IF($B99="","",INDEX('All CCC'!I$7:I$814,MATCH(WatchList!$B99,'All CCC'!$B$7:$B$814,0)))</f>
        <v/>
      </c>
      <c r="J99" s="847" t="str">
        <f>IF($B99="","",INDEX('All CCC'!J$7:J$814,MATCH(WatchList!$B99,'All CCC'!$B$7:$B$814,0)))</f>
        <v/>
      </c>
      <c r="K99" s="847" t="str">
        <f>IF($B99="","",INDEX('All CCC'!K$7:K$814,MATCH(WatchList!$B99,'All CCC'!$B$7:$B$814,0)))</f>
        <v/>
      </c>
      <c r="L99" s="847" t="str">
        <f>IF($B99="","",INDEX('All CCC'!L$7:L$814,MATCH(WatchList!$B99,'All CCC'!$B$7:$B$814,0)))</f>
        <v/>
      </c>
      <c r="M99" s="847" t="str">
        <f>IF($B99="","",INDEX('All CCC'!M$7:M$814,MATCH(WatchList!$B99,'All CCC'!$B$7:$B$814,0)))</f>
        <v/>
      </c>
      <c r="N99" s="847" t="str">
        <f>IF($B99="","",INDEX('All CCC'!N$7:N$814,MATCH(WatchList!$B99,'All CCC'!$B$7:$B$814,0)))</f>
        <v/>
      </c>
      <c r="O99" s="847" t="str">
        <f>IF($B99="","",INDEX('All CCC'!O$7:O$814,MATCH(WatchList!$B99,'All CCC'!$B$7:$B$814,0)))</f>
        <v/>
      </c>
      <c r="P99" s="848" t="str">
        <f>IF($B99="","",INDEX('All CCC'!P$7:P$814,MATCH(WatchList!$B99,'All CCC'!$B$7:$B$814,0)))</f>
        <v/>
      </c>
      <c r="Q99" s="848" t="str">
        <f>IF($B99="","",INDEX('All CCC'!Q$7:Q$814,MATCH(WatchList!$B99,'All CCC'!$B$7:$B$814,0)))</f>
        <v/>
      </c>
      <c r="R99" s="847" t="str">
        <f>IF($B99="","",INDEX('All CCC'!R$7:R$814,MATCH(WatchList!$B99,'All CCC'!$B$7:$B$814,0)))</f>
        <v/>
      </c>
      <c r="S99" s="847" t="str">
        <f>IF($B99="","",INDEX('All CCC'!S$7:S$814,MATCH(WatchList!$B99,'All CCC'!$B$7:$B$814,0)))</f>
        <v/>
      </c>
      <c r="T99" s="847" t="str">
        <f>IF($B99="","",INDEX('All CCC'!T$7:T$814,MATCH(WatchList!$B99,'All CCC'!$B$7:$B$814,0)))</f>
        <v/>
      </c>
      <c r="U99" s="847" t="str">
        <f>IF($B99="","",INDEX('All CCC'!U$7:U$814,MATCH(WatchList!$B99,'All CCC'!$B$7:$B$814,0)))</f>
        <v/>
      </c>
      <c r="V99" s="847" t="str">
        <f>IF($B99="","",INDEX('All CCC'!V$7:V$814,MATCH(WatchList!$B99,'All CCC'!$B$7:$B$814,0)))</f>
        <v/>
      </c>
      <c r="W99" s="847" t="str">
        <f>IF($B99="","",INDEX('All CCC'!W$7:W$814,MATCH(WatchList!$B99,'All CCC'!$B$7:$B$814,0)))</f>
        <v/>
      </c>
      <c r="X99" s="847" t="str">
        <f>IF($B99="","",INDEX('All CCC'!X$7:X$814,MATCH(WatchList!$B99,'All CCC'!$B$7:$B$814,0)))</f>
        <v/>
      </c>
      <c r="Y99" s="847" t="str">
        <f>IF($B99="","",INDEX('All CCC'!Y$7:Y$814,MATCH(WatchList!$B99,'All CCC'!$B$7:$B$814,0)))</f>
        <v/>
      </c>
      <c r="Z99" s="847" t="str">
        <f>IF($B99="","",INDEX('All CCC'!Z$7:Z$814,MATCH(WatchList!$B99,'All CCC'!$B$7:$B$814,0)))</f>
        <v/>
      </c>
      <c r="AA99" s="847" t="str">
        <f>IF($B99="","",INDEX('All CCC'!AA$7:AA$814,MATCH(WatchList!$B99,'All CCC'!$B$7:$B$814,0)))</f>
        <v/>
      </c>
      <c r="AB99" s="847" t="str">
        <f>IF($B99="","",INDEX('All CCC'!AB$7:AB$814,MATCH(WatchList!$B99,'All CCC'!$B$7:$B$814,0)))</f>
        <v/>
      </c>
      <c r="AC99" s="847" t="str">
        <f>IF($B99="","",INDEX('All CCC'!AC$7:AC$814,MATCH(WatchList!$B99,'All CCC'!$B$7:$B$814,0)))</f>
        <v/>
      </c>
      <c r="AD99" s="847" t="str">
        <f>IF($B99="","",INDEX('All CCC'!AD$7:AD$814,MATCH(WatchList!$B99,'All CCC'!$B$7:$B$814,0)))</f>
        <v/>
      </c>
      <c r="AE99" s="847" t="str">
        <f>IF($B99="","",INDEX('All CCC'!AE$7:AE$814,MATCH(WatchList!$B99,'All CCC'!$B$7:$B$814,0)))</f>
        <v/>
      </c>
      <c r="AF99" s="847" t="str">
        <f>IF($B99="","",INDEX('All CCC'!AF$7:AF$814,MATCH(WatchList!$B99,'All CCC'!$B$7:$B$814,0)))</f>
        <v/>
      </c>
      <c r="AG99" s="847" t="str">
        <f>IF($B99="","",INDEX('All CCC'!AG$7:AG$814,MATCH(WatchList!$B99,'All CCC'!$B$7:$B$814,0)))</f>
        <v/>
      </c>
      <c r="AH99" s="847" t="str">
        <f>IF($B99="","",INDEX('All CCC'!AH$7:AH$814,MATCH(WatchList!$B99,'All CCC'!$B$7:$B$814,0)))</f>
        <v/>
      </c>
      <c r="AI99" s="847" t="str">
        <f>IF($B99="","",INDEX('All CCC'!AI$7:AI$814,MATCH(WatchList!$B99,'All CCC'!$B$7:$B$814,0)))</f>
        <v/>
      </c>
      <c r="AJ99" s="847" t="str">
        <f>IF($B99="","",INDEX('All CCC'!AJ$7:AJ$814,MATCH(WatchList!$B99,'All CCC'!$B$7:$B$814,0)))</f>
        <v/>
      </c>
      <c r="AK99" s="847" t="str">
        <f>IF($B99="","",INDEX('All CCC'!AK$7:AK$814,MATCH(WatchList!$B99,'All CCC'!$B$7:$B$814,0)))</f>
        <v/>
      </c>
      <c r="AL99" s="847" t="str">
        <f>IF($B99="","",INDEX('All CCC'!AL$7:AL$814,MATCH(WatchList!$B99,'All CCC'!$B$7:$B$814,0)))</f>
        <v/>
      </c>
      <c r="AM99" s="847" t="str">
        <f>IF($B99="","",INDEX('All CCC'!AM$7:AM$814,MATCH(WatchList!$B99,'All CCC'!$B$7:$B$814,0)))</f>
        <v/>
      </c>
      <c r="AN99" s="847" t="str">
        <f>IF($B99="","",INDEX('All CCC'!AN$7:AN$814,MATCH(WatchList!$B99,'All CCC'!$B$7:$B$814,0)))</f>
        <v/>
      </c>
      <c r="AO99" s="847" t="str">
        <f>IF($B99="","",INDEX('All CCC'!AO$7:AO$814,MATCH(WatchList!$B99,'All CCC'!$B$7:$B$814,0)))</f>
        <v/>
      </c>
      <c r="AP99" s="847" t="str">
        <f>IF($B99="","",INDEX('All CCC'!AP$7:AP$814,MATCH(WatchList!$B99,'All CCC'!$B$7:$B$814,0)))</f>
        <v/>
      </c>
      <c r="AQ99" s="847" t="str">
        <f>IF($B99="","",INDEX('All CCC'!AQ$7:AQ$814,MATCH(WatchList!$B99,'All CCC'!$B$7:$B$814,0)))</f>
        <v/>
      </c>
      <c r="AR99" s="847" t="str">
        <f>IF($B99="","",INDEX('All CCC'!AR$7:AR$814,MATCH(WatchList!$B99,'All CCC'!$B$7:$B$814,0)))</f>
        <v/>
      </c>
      <c r="AS99" s="847" t="str">
        <f>IF($B99="","",INDEX('All CCC'!AS$7:AS$814,MATCH(WatchList!$B99,'All CCC'!$B$7:$B$814,0)))</f>
        <v/>
      </c>
      <c r="AT99" s="847" t="str">
        <f>IF($B99="","",INDEX('All CCC'!AT$7:AT$814,MATCH(WatchList!$B99,'All CCC'!$B$7:$B$814,0)))</f>
        <v/>
      </c>
      <c r="AU99" s="847" t="str">
        <f>IF($B99="","",INDEX('All CCC'!AU$7:AU$814,MATCH(WatchList!$B99,'All CCC'!$B$7:$B$814,0)))</f>
        <v/>
      </c>
      <c r="AV99" s="847" t="str">
        <f>IF($B99="","",INDEX('All CCC'!AV$7:AV$814,MATCH(WatchList!$B99,'All CCC'!$B$7:$B$814,0)))</f>
        <v/>
      </c>
      <c r="AW99" s="847" t="str">
        <f>IF($B99="","",INDEX('All CCC'!AW$7:AW$814,MATCH(WatchList!$B99,'All CCC'!$B$7:$B$814,0)))</f>
        <v/>
      </c>
      <c r="AX99" s="847" t="str">
        <f>IF($B99="","",INDEX('All CCC'!AX$7:AX$814,MATCH(WatchList!$B99,'All CCC'!$B$7:$B$814,0)))</f>
        <v/>
      </c>
      <c r="AY99" s="847" t="str">
        <f>IF($B99="","",INDEX('All CCC'!AY$7:AY$814,MATCH(WatchList!$B99,'All CCC'!$B$7:$B$814,0)))</f>
        <v/>
      </c>
      <c r="AZ99" s="847" t="str">
        <f>IF($B99="","",INDEX('All CCC'!AZ$7:AZ$814,MATCH(WatchList!$B99,'All CCC'!$B$7:$B$814,0)))</f>
        <v/>
      </c>
      <c r="BA99" s="847" t="str">
        <f>IF($B99="","",INDEX('All CCC'!BA$7:BA$814,MATCH(WatchList!$B99,'All CCC'!$B$7:$B$814,0)))</f>
        <v/>
      </c>
      <c r="BB99" s="847" t="str">
        <f>IF($B99="","",INDEX('All CCC'!BB$7:BB$814,MATCH(WatchList!$B99,'All CCC'!$B$7:$B$814,0)))</f>
        <v/>
      </c>
      <c r="BC99" s="847" t="str">
        <f>IF($B99="","",INDEX('All CCC'!BC$7:BC$814,MATCH(WatchList!$B99,'All CCC'!$B$7:$B$814,0)))</f>
        <v/>
      </c>
      <c r="BD99" s="847" t="str">
        <f>IF($B99="","",INDEX('All CCC'!BD$7:BD$814,MATCH(WatchList!$B99,'All CCC'!$B$7:$B$814,0)))</f>
        <v/>
      </c>
      <c r="BE99" s="847" t="str">
        <f>IF($B99="","",INDEX('All CCC'!BE$7:BE$814,MATCH(WatchList!$B99,'All CCC'!$B$7:$B$814,0)))</f>
        <v/>
      </c>
      <c r="BF99" s="847" t="str">
        <f>IF($B99="","",INDEX('All CCC'!BF$7:BF$814,MATCH(WatchList!$B99,'All CCC'!$B$7:$B$814,0)))</f>
        <v/>
      </c>
      <c r="BG99" s="847" t="str">
        <f>IF($B99="","",INDEX('All CCC'!BG$7:BG$814,MATCH(WatchList!$B99,'All CCC'!$B$7:$B$814,0)))</f>
        <v/>
      </c>
    </row>
    <row r="100" spans="1:59" x14ac:dyDescent="0.2">
      <c r="A100" s="548" t="str">
        <f>IF($B100="","",INDEX('All CCC'!A$7:A$814,MATCH(WatchList!$B100,'All CCC'!$B$7:$B$814,0)))</f>
        <v/>
      </c>
      <c r="B100" s="31"/>
      <c r="C100" s="847" t="str">
        <f>IF($B100="","",INDEX('All CCC'!C$7:C$814,MATCH(WatchList!$B100,'All CCC'!$B$7:$B$814,0)))</f>
        <v/>
      </c>
      <c r="D100" s="847" t="str">
        <f>IF($B100="","",INDEX('All CCC'!D$7:D$814,MATCH(WatchList!$B100,'All CCC'!$B$7:$B$814,0)))</f>
        <v/>
      </c>
      <c r="E100" s="847" t="str">
        <f>IF($B100="","",INDEX('All CCC'!E$7:E$814,MATCH(WatchList!$B100,'All CCC'!$B$7:$B$814,0)))</f>
        <v/>
      </c>
      <c r="F100" s="847" t="str">
        <f>IF($B100="","",INDEX('All CCC'!F$7:F$814,MATCH(WatchList!$B100,'All CCC'!$B$7:$B$814,0)))</f>
        <v/>
      </c>
      <c r="G100" s="847" t="str">
        <f>IF($B100="","",INDEX('All CCC'!G$7:G$814,MATCH(WatchList!$B100,'All CCC'!$B$7:$B$814,0)))</f>
        <v/>
      </c>
      <c r="H100" s="847" t="str">
        <f>IF($B100="","",INDEX('All CCC'!H$7:H$814,MATCH(WatchList!$B100,'All CCC'!$B$7:$B$814,0)))</f>
        <v/>
      </c>
      <c r="I100" s="847" t="str">
        <f>IF($B100="","",INDEX('All CCC'!I$7:I$814,MATCH(WatchList!$B100,'All CCC'!$B$7:$B$814,0)))</f>
        <v/>
      </c>
      <c r="J100" s="847" t="str">
        <f>IF($B100="","",INDEX('All CCC'!J$7:J$814,MATCH(WatchList!$B100,'All CCC'!$B$7:$B$814,0)))</f>
        <v/>
      </c>
      <c r="K100" s="847" t="str">
        <f>IF($B100="","",INDEX('All CCC'!K$7:K$814,MATCH(WatchList!$B100,'All CCC'!$B$7:$B$814,0)))</f>
        <v/>
      </c>
      <c r="L100" s="847" t="str">
        <f>IF($B100="","",INDEX('All CCC'!L$7:L$814,MATCH(WatchList!$B100,'All CCC'!$B$7:$B$814,0)))</f>
        <v/>
      </c>
      <c r="M100" s="847" t="str">
        <f>IF($B100="","",INDEX('All CCC'!M$7:M$814,MATCH(WatchList!$B100,'All CCC'!$B$7:$B$814,0)))</f>
        <v/>
      </c>
      <c r="N100" s="847" t="str">
        <f>IF($B100="","",INDEX('All CCC'!N$7:N$814,MATCH(WatchList!$B100,'All CCC'!$B$7:$B$814,0)))</f>
        <v/>
      </c>
      <c r="O100" s="847" t="str">
        <f>IF($B100="","",INDEX('All CCC'!O$7:O$814,MATCH(WatchList!$B100,'All CCC'!$B$7:$B$814,0)))</f>
        <v/>
      </c>
      <c r="P100" s="848" t="str">
        <f>IF($B100="","",INDEX('All CCC'!P$7:P$814,MATCH(WatchList!$B100,'All CCC'!$B$7:$B$814,0)))</f>
        <v/>
      </c>
      <c r="Q100" s="848" t="str">
        <f>IF($B100="","",INDEX('All CCC'!Q$7:Q$814,MATCH(WatchList!$B100,'All CCC'!$B$7:$B$814,0)))</f>
        <v/>
      </c>
      <c r="R100" s="847" t="str">
        <f>IF($B100="","",INDEX('All CCC'!R$7:R$814,MATCH(WatchList!$B100,'All CCC'!$B$7:$B$814,0)))</f>
        <v/>
      </c>
      <c r="S100" s="847" t="str">
        <f>IF($B100="","",INDEX('All CCC'!S$7:S$814,MATCH(WatchList!$B100,'All CCC'!$B$7:$B$814,0)))</f>
        <v/>
      </c>
      <c r="T100" s="847" t="str">
        <f>IF($B100="","",INDEX('All CCC'!T$7:T$814,MATCH(WatchList!$B100,'All CCC'!$B$7:$B$814,0)))</f>
        <v/>
      </c>
      <c r="U100" s="847" t="str">
        <f>IF($B100="","",INDEX('All CCC'!U$7:U$814,MATCH(WatchList!$B100,'All CCC'!$B$7:$B$814,0)))</f>
        <v/>
      </c>
      <c r="V100" s="847" t="str">
        <f>IF($B100="","",INDEX('All CCC'!V$7:V$814,MATCH(WatchList!$B100,'All CCC'!$B$7:$B$814,0)))</f>
        <v/>
      </c>
      <c r="W100" s="847" t="str">
        <f>IF($B100="","",INDEX('All CCC'!W$7:W$814,MATCH(WatchList!$B100,'All CCC'!$B$7:$B$814,0)))</f>
        <v/>
      </c>
      <c r="X100" s="847" t="str">
        <f>IF($B100="","",INDEX('All CCC'!X$7:X$814,MATCH(WatchList!$B100,'All CCC'!$B$7:$B$814,0)))</f>
        <v/>
      </c>
      <c r="Y100" s="847" t="str">
        <f>IF($B100="","",INDEX('All CCC'!Y$7:Y$814,MATCH(WatchList!$B100,'All CCC'!$B$7:$B$814,0)))</f>
        <v/>
      </c>
      <c r="Z100" s="847" t="str">
        <f>IF($B100="","",INDEX('All CCC'!Z$7:Z$814,MATCH(WatchList!$B100,'All CCC'!$B$7:$B$814,0)))</f>
        <v/>
      </c>
      <c r="AA100" s="847" t="str">
        <f>IF($B100="","",INDEX('All CCC'!AA$7:AA$814,MATCH(WatchList!$B100,'All CCC'!$B$7:$B$814,0)))</f>
        <v/>
      </c>
      <c r="AB100" s="847" t="str">
        <f>IF($B100="","",INDEX('All CCC'!AB$7:AB$814,MATCH(WatchList!$B100,'All CCC'!$B$7:$B$814,0)))</f>
        <v/>
      </c>
      <c r="AC100" s="847" t="str">
        <f>IF($B100="","",INDEX('All CCC'!AC$7:AC$814,MATCH(WatchList!$B100,'All CCC'!$B$7:$B$814,0)))</f>
        <v/>
      </c>
      <c r="AD100" s="847" t="str">
        <f>IF($B100="","",INDEX('All CCC'!AD$7:AD$814,MATCH(WatchList!$B100,'All CCC'!$B$7:$B$814,0)))</f>
        <v/>
      </c>
      <c r="AE100" s="847" t="str">
        <f>IF($B100="","",INDEX('All CCC'!AE$7:AE$814,MATCH(WatchList!$B100,'All CCC'!$B$7:$B$814,0)))</f>
        <v/>
      </c>
      <c r="AF100" s="847" t="str">
        <f>IF($B100="","",INDEX('All CCC'!AF$7:AF$814,MATCH(WatchList!$B100,'All CCC'!$B$7:$B$814,0)))</f>
        <v/>
      </c>
      <c r="AG100" s="847" t="str">
        <f>IF($B100="","",INDEX('All CCC'!AG$7:AG$814,MATCH(WatchList!$B100,'All CCC'!$B$7:$B$814,0)))</f>
        <v/>
      </c>
      <c r="AH100" s="847" t="str">
        <f>IF($B100="","",INDEX('All CCC'!AH$7:AH$814,MATCH(WatchList!$B100,'All CCC'!$B$7:$B$814,0)))</f>
        <v/>
      </c>
      <c r="AI100" s="847" t="str">
        <f>IF($B100="","",INDEX('All CCC'!AI$7:AI$814,MATCH(WatchList!$B100,'All CCC'!$B$7:$B$814,0)))</f>
        <v/>
      </c>
      <c r="AJ100" s="847" t="str">
        <f>IF($B100="","",INDEX('All CCC'!AJ$7:AJ$814,MATCH(WatchList!$B100,'All CCC'!$B$7:$B$814,0)))</f>
        <v/>
      </c>
      <c r="AK100" s="847" t="str">
        <f>IF($B100="","",INDEX('All CCC'!AK$7:AK$814,MATCH(WatchList!$B100,'All CCC'!$B$7:$B$814,0)))</f>
        <v/>
      </c>
      <c r="AL100" s="847" t="str">
        <f>IF($B100="","",INDEX('All CCC'!AL$7:AL$814,MATCH(WatchList!$B100,'All CCC'!$B$7:$B$814,0)))</f>
        <v/>
      </c>
      <c r="AM100" s="847" t="str">
        <f>IF($B100="","",INDEX('All CCC'!AM$7:AM$814,MATCH(WatchList!$B100,'All CCC'!$B$7:$B$814,0)))</f>
        <v/>
      </c>
      <c r="AN100" s="847" t="str">
        <f>IF($B100="","",INDEX('All CCC'!AN$7:AN$814,MATCH(WatchList!$B100,'All CCC'!$B$7:$B$814,0)))</f>
        <v/>
      </c>
      <c r="AO100" s="847" t="str">
        <f>IF($B100="","",INDEX('All CCC'!AO$7:AO$814,MATCH(WatchList!$B100,'All CCC'!$B$7:$B$814,0)))</f>
        <v/>
      </c>
      <c r="AP100" s="847" t="str">
        <f>IF($B100="","",INDEX('All CCC'!AP$7:AP$814,MATCH(WatchList!$B100,'All CCC'!$B$7:$B$814,0)))</f>
        <v/>
      </c>
      <c r="AQ100" s="847" t="str">
        <f>IF($B100="","",INDEX('All CCC'!AQ$7:AQ$814,MATCH(WatchList!$B100,'All CCC'!$B$7:$B$814,0)))</f>
        <v/>
      </c>
      <c r="AR100" s="847" t="str">
        <f>IF($B100="","",INDEX('All CCC'!AR$7:AR$814,MATCH(WatchList!$B100,'All CCC'!$B$7:$B$814,0)))</f>
        <v/>
      </c>
      <c r="AS100" s="847" t="str">
        <f>IF($B100="","",INDEX('All CCC'!AS$7:AS$814,MATCH(WatchList!$B100,'All CCC'!$B$7:$B$814,0)))</f>
        <v/>
      </c>
      <c r="AT100" s="847" t="str">
        <f>IF($B100="","",INDEX('All CCC'!AT$7:AT$814,MATCH(WatchList!$B100,'All CCC'!$B$7:$B$814,0)))</f>
        <v/>
      </c>
      <c r="AU100" s="847" t="str">
        <f>IF($B100="","",INDEX('All CCC'!AU$7:AU$814,MATCH(WatchList!$B100,'All CCC'!$B$7:$B$814,0)))</f>
        <v/>
      </c>
      <c r="AV100" s="847" t="str">
        <f>IF($B100="","",INDEX('All CCC'!AV$7:AV$814,MATCH(WatchList!$B100,'All CCC'!$B$7:$B$814,0)))</f>
        <v/>
      </c>
      <c r="AW100" s="847" t="str">
        <f>IF($B100="","",INDEX('All CCC'!AW$7:AW$814,MATCH(WatchList!$B100,'All CCC'!$B$7:$B$814,0)))</f>
        <v/>
      </c>
      <c r="AX100" s="847" t="str">
        <f>IF($B100="","",INDEX('All CCC'!AX$7:AX$814,MATCH(WatchList!$B100,'All CCC'!$B$7:$B$814,0)))</f>
        <v/>
      </c>
      <c r="AY100" s="847" t="str">
        <f>IF($B100="","",INDEX('All CCC'!AY$7:AY$814,MATCH(WatchList!$B100,'All CCC'!$B$7:$B$814,0)))</f>
        <v/>
      </c>
      <c r="AZ100" s="847" t="str">
        <f>IF($B100="","",INDEX('All CCC'!AZ$7:AZ$814,MATCH(WatchList!$B100,'All CCC'!$B$7:$B$814,0)))</f>
        <v/>
      </c>
      <c r="BA100" s="847" t="str">
        <f>IF($B100="","",INDEX('All CCC'!BA$7:BA$814,MATCH(WatchList!$B100,'All CCC'!$B$7:$B$814,0)))</f>
        <v/>
      </c>
      <c r="BB100" s="847" t="str">
        <f>IF($B100="","",INDEX('All CCC'!BB$7:BB$814,MATCH(WatchList!$B100,'All CCC'!$B$7:$B$814,0)))</f>
        <v/>
      </c>
      <c r="BC100" s="847" t="str">
        <f>IF($B100="","",INDEX('All CCC'!BC$7:BC$814,MATCH(WatchList!$B100,'All CCC'!$B$7:$B$814,0)))</f>
        <v/>
      </c>
      <c r="BD100" s="847" t="str">
        <f>IF($B100="","",INDEX('All CCC'!BD$7:BD$814,MATCH(WatchList!$B100,'All CCC'!$B$7:$B$814,0)))</f>
        <v/>
      </c>
      <c r="BE100" s="847" t="str">
        <f>IF($B100="","",INDEX('All CCC'!BE$7:BE$814,MATCH(WatchList!$B100,'All CCC'!$B$7:$B$814,0)))</f>
        <v/>
      </c>
      <c r="BF100" s="847" t="str">
        <f>IF($B100="","",INDEX('All CCC'!BF$7:BF$814,MATCH(WatchList!$B100,'All CCC'!$B$7:$B$814,0)))</f>
        <v/>
      </c>
      <c r="BG100" s="847" t="str">
        <f>IF($B100="","",INDEX('All CCC'!BG$7:BG$814,MATCH(WatchList!$B100,'All CCC'!$B$7:$B$814,0)))</f>
        <v/>
      </c>
    </row>
    <row r="101" spans="1:59" x14ac:dyDescent="0.2">
      <c r="A101" s="548" t="str">
        <f>IF($B101="","",INDEX('All CCC'!A$7:A$814,MATCH(WatchList!$B101,'All CCC'!$B$7:$B$814,0)))</f>
        <v/>
      </c>
      <c r="B101" s="31"/>
      <c r="C101" s="847" t="str">
        <f>IF($B101="","",INDEX('All CCC'!C$7:C$814,MATCH(WatchList!$B101,'All CCC'!$B$7:$B$814,0)))</f>
        <v/>
      </c>
      <c r="D101" s="847" t="str">
        <f>IF($B101="","",INDEX('All CCC'!D$7:D$814,MATCH(WatchList!$B101,'All CCC'!$B$7:$B$814,0)))</f>
        <v/>
      </c>
      <c r="E101" s="847" t="str">
        <f>IF($B101="","",INDEX('All CCC'!E$7:E$814,MATCH(WatchList!$B101,'All CCC'!$B$7:$B$814,0)))</f>
        <v/>
      </c>
      <c r="F101" s="847" t="str">
        <f>IF($B101="","",INDEX('All CCC'!F$7:F$814,MATCH(WatchList!$B101,'All CCC'!$B$7:$B$814,0)))</f>
        <v/>
      </c>
      <c r="G101" s="847" t="str">
        <f>IF($B101="","",INDEX('All CCC'!G$7:G$814,MATCH(WatchList!$B101,'All CCC'!$B$7:$B$814,0)))</f>
        <v/>
      </c>
      <c r="H101" s="847" t="str">
        <f>IF($B101="","",INDEX('All CCC'!H$7:H$814,MATCH(WatchList!$B101,'All CCC'!$B$7:$B$814,0)))</f>
        <v/>
      </c>
      <c r="I101" s="847" t="str">
        <f>IF($B101="","",INDEX('All CCC'!I$7:I$814,MATCH(WatchList!$B101,'All CCC'!$B$7:$B$814,0)))</f>
        <v/>
      </c>
      <c r="J101" s="847" t="str">
        <f>IF($B101="","",INDEX('All CCC'!J$7:J$814,MATCH(WatchList!$B101,'All CCC'!$B$7:$B$814,0)))</f>
        <v/>
      </c>
      <c r="K101" s="847" t="str">
        <f>IF($B101="","",INDEX('All CCC'!K$7:K$814,MATCH(WatchList!$B101,'All CCC'!$B$7:$B$814,0)))</f>
        <v/>
      </c>
      <c r="L101" s="847" t="str">
        <f>IF($B101="","",INDEX('All CCC'!L$7:L$814,MATCH(WatchList!$B101,'All CCC'!$B$7:$B$814,0)))</f>
        <v/>
      </c>
      <c r="M101" s="847" t="str">
        <f>IF($B101="","",INDEX('All CCC'!M$7:M$814,MATCH(WatchList!$B101,'All CCC'!$B$7:$B$814,0)))</f>
        <v/>
      </c>
      <c r="N101" s="847" t="str">
        <f>IF($B101="","",INDEX('All CCC'!N$7:N$814,MATCH(WatchList!$B101,'All CCC'!$B$7:$B$814,0)))</f>
        <v/>
      </c>
      <c r="O101" s="847" t="str">
        <f>IF($B101="","",INDEX('All CCC'!O$7:O$814,MATCH(WatchList!$B101,'All CCC'!$B$7:$B$814,0)))</f>
        <v/>
      </c>
      <c r="P101" s="848" t="str">
        <f>IF($B101="","",INDEX('All CCC'!P$7:P$814,MATCH(WatchList!$B101,'All CCC'!$B$7:$B$814,0)))</f>
        <v/>
      </c>
      <c r="Q101" s="848" t="str">
        <f>IF($B101="","",INDEX('All CCC'!Q$7:Q$814,MATCH(WatchList!$B101,'All CCC'!$B$7:$B$814,0)))</f>
        <v/>
      </c>
      <c r="R101" s="847" t="str">
        <f>IF($B101="","",INDEX('All CCC'!R$7:R$814,MATCH(WatchList!$B101,'All CCC'!$B$7:$B$814,0)))</f>
        <v/>
      </c>
      <c r="S101" s="847" t="str">
        <f>IF($B101="","",INDEX('All CCC'!S$7:S$814,MATCH(WatchList!$B101,'All CCC'!$B$7:$B$814,0)))</f>
        <v/>
      </c>
      <c r="T101" s="847" t="str">
        <f>IF($B101="","",INDEX('All CCC'!T$7:T$814,MATCH(WatchList!$B101,'All CCC'!$B$7:$B$814,0)))</f>
        <v/>
      </c>
      <c r="U101" s="847" t="str">
        <f>IF($B101="","",INDEX('All CCC'!U$7:U$814,MATCH(WatchList!$B101,'All CCC'!$B$7:$B$814,0)))</f>
        <v/>
      </c>
      <c r="V101" s="847" t="str">
        <f>IF($B101="","",INDEX('All CCC'!V$7:V$814,MATCH(WatchList!$B101,'All CCC'!$B$7:$B$814,0)))</f>
        <v/>
      </c>
      <c r="W101" s="847" t="str">
        <f>IF($B101="","",INDEX('All CCC'!W$7:W$814,MATCH(WatchList!$B101,'All CCC'!$B$7:$B$814,0)))</f>
        <v/>
      </c>
      <c r="X101" s="847" t="str">
        <f>IF($B101="","",INDEX('All CCC'!X$7:X$814,MATCH(WatchList!$B101,'All CCC'!$B$7:$B$814,0)))</f>
        <v/>
      </c>
      <c r="Y101" s="847" t="str">
        <f>IF($B101="","",INDEX('All CCC'!Y$7:Y$814,MATCH(WatchList!$B101,'All CCC'!$B$7:$B$814,0)))</f>
        <v/>
      </c>
      <c r="Z101" s="847" t="str">
        <f>IF($B101="","",INDEX('All CCC'!Z$7:Z$814,MATCH(WatchList!$B101,'All CCC'!$B$7:$B$814,0)))</f>
        <v/>
      </c>
      <c r="AA101" s="847" t="str">
        <f>IF($B101="","",INDEX('All CCC'!AA$7:AA$814,MATCH(WatchList!$B101,'All CCC'!$B$7:$B$814,0)))</f>
        <v/>
      </c>
      <c r="AB101" s="847" t="str">
        <f>IF($B101="","",INDEX('All CCC'!AB$7:AB$814,MATCH(WatchList!$B101,'All CCC'!$B$7:$B$814,0)))</f>
        <v/>
      </c>
      <c r="AC101" s="847" t="str">
        <f>IF($B101="","",INDEX('All CCC'!AC$7:AC$814,MATCH(WatchList!$B101,'All CCC'!$B$7:$B$814,0)))</f>
        <v/>
      </c>
      <c r="AD101" s="847" t="str">
        <f>IF($B101="","",INDEX('All CCC'!AD$7:AD$814,MATCH(WatchList!$B101,'All CCC'!$B$7:$B$814,0)))</f>
        <v/>
      </c>
      <c r="AE101" s="847" t="str">
        <f>IF($B101="","",INDEX('All CCC'!AE$7:AE$814,MATCH(WatchList!$B101,'All CCC'!$B$7:$B$814,0)))</f>
        <v/>
      </c>
      <c r="AF101" s="847" t="str">
        <f>IF($B101="","",INDEX('All CCC'!AF$7:AF$814,MATCH(WatchList!$B101,'All CCC'!$B$7:$B$814,0)))</f>
        <v/>
      </c>
      <c r="AG101" s="847" t="str">
        <f>IF($B101="","",INDEX('All CCC'!AG$7:AG$814,MATCH(WatchList!$B101,'All CCC'!$B$7:$B$814,0)))</f>
        <v/>
      </c>
      <c r="AH101" s="847" t="str">
        <f>IF($B101="","",INDEX('All CCC'!AH$7:AH$814,MATCH(WatchList!$B101,'All CCC'!$B$7:$B$814,0)))</f>
        <v/>
      </c>
      <c r="AI101" s="847" t="str">
        <f>IF($B101="","",INDEX('All CCC'!AI$7:AI$814,MATCH(WatchList!$B101,'All CCC'!$B$7:$B$814,0)))</f>
        <v/>
      </c>
      <c r="AJ101" s="847" t="str">
        <f>IF($B101="","",INDEX('All CCC'!AJ$7:AJ$814,MATCH(WatchList!$B101,'All CCC'!$B$7:$B$814,0)))</f>
        <v/>
      </c>
      <c r="AK101" s="847" t="str">
        <f>IF($B101="","",INDEX('All CCC'!AK$7:AK$814,MATCH(WatchList!$B101,'All CCC'!$B$7:$B$814,0)))</f>
        <v/>
      </c>
      <c r="AL101" s="847" t="str">
        <f>IF($B101="","",INDEX('All CCC'!AL$7:AL$814,MATCH(WatchList!$B101,'All CCC'!$B$7:$B$814,0)))</f>
        <v/>
      </c>
      <c r="AM101" s="847" t="str">
        <f>IF($B101="","",INDEX('All CCC'!AM$7:AM$814,MATCH(WatchList!$B101,'All CCC'!$B$7:$B$814,0)))</f>
        <v/>
      </c>
      <c r="AN101" s="847" t="str">
        <f>IF($B101="","",INDEX('All CCC'!AN$7:AN$814,MATCH(WatchList!$B101,'All CCC'!$B$7:$B$814,0)))</f>
        <v/>
      </c>
      <c r="AO101" s="847" t="str">
        <f>IF($B101="","",INDEX('All CCC'!AO$7:AO$814,MATCH(WatchList!$B101,'All CCC'!$B$7:$B$814,0)))</f>
        <v/>
      </c>
      <c r="AP101" s="847" t="str">
        <f>IF($B101="","",INDEX('All CCC'!AP$7:AP$814,MATCH(WatchList!$B101,'All CCC'!$B$7:$B$814,0)))</f>
        <v/>
      </c>
      <c r="AQ101" s="847" t="str">
        <f>IF($B101="","",INDEX('All CCC'!AQ$7:AQ$814,MATCH(WatchList!$B101,'All CCC'!$B$7:$B$814,0)))</f>
        <v/>
      </c>
      <c r="AR101" s="847" t="str">
        <f>IF($B101="","",INDEX('All CCC'!AR$7:AR$814,MATCH(WatchList!$B101,'All CCC'!$B$7:$B$814,0)))</f>
        <v/>
      </c>
      <c r="AS101" s="847" t="str">
        <f>IF($B101="","",INDEX('All CCC'!AS$7:AS$814,MATCH(WatchList!$B101,'All CCC'!$B$7:$B$814,0)))</f>
        <v/>
      </c>
      <c r="AT101" s="847" t="str">
        <f>IF($B101="","",INDEX('All CCC'!AT$7:AT$814,MATCH(WatchList!$B101,'All CCC'!$B$7:$B$814,0)))</f>
        <v/>
      </c>
      <c r="AU101" s="847" t="str">
        <f>IF($B101="","",INDEX('All CCC'!AU$7:AU$814,MATCH(WatchList!$B101,'All CCC'!$B$7:$B$814,0)))</f>
        <v/>
      </c>
      <c r="AV101" s="847" t="str">
        <f>IF($B101="","",INDEX('All CCC'!AV$7:AV$814,MATCH(WatchList!$B101,'All CCC'!$B$7:$B$814,0)))</f>
        <v/>
      </c>
      <c r="AW101" s="847" t="str">
        <f>IF($B101="","",INDEX('All CCC'!AW$7:AW$814,MATCH(WatchList!$B101,'All CCC'!$B$7:$B$814,0)))</f>
        <v/>
      </c>
      <c r="AX101" s="847" t="str">
        <f>IF($B101="","",INDEX('All CCC'!AX$7:AX$814,MATCH(WatchList!$B101,'All CCC'!$B$7:$B$814,0)))</f>
        <v/>
      </c>
      <c r="AY101" s="847" t="str">
        <f>IF($B101="","",INDEX('All CCC'!AY$7:AY$814,MATCH(WatchList!$B101,'All CCC'!$B$7:$B$814,0)))</f>
        <v/>
      </c>
      <c r="AZ101" s="847" t="str">
        <f>IF($B101="","",INDEX('All CCC'!AZ$7:AZ$814,MATCH(WatchList!$B101,'All CCC'!$B$7:$B$814,0)))</f>
        <v/>
      </c>
      <c r="BA101" s="847" t="str">
        <f>IF($B101="","",INDEX('All CCC'!BA$7:BA$814,MATCH(WatchList!$B101,'All CCC'!$B$7:$B$814,0)))</f>
        <v/>
      </c>
      <c r="BB101" s="847" t="str">
        <f>IF($B101="","",INDEX('All CCC'!BB$7:BB$814,MATCH(WatchList!$B101,'All CCC'!$B$7:$B$814,0)))</f>
        <v/>
      </c>
      <c r="BC101" s="847" t="str">
        <f>IF($B101="","",INDEX('All CCC'!BC$7:BC$814,MATCH(WatchList!$B101,'All CCC'!$B$7:$B$814,0)))</f>
        <v/>
      </c>
      <c r="BD101" s="847" t="str">
        <f>IF($B101="","",INDEX('All CCC'!BD$7:BD$814,MATCH(WatchList!$B101,'All CCC'!$B$7:$B$814,0)))</f>
        <v/>
      </c>
      <c r="BE101" s="847" t="str">
        <f>IF($B101="","",INDEX('All CCC'!BE$7:BE$814,MATCH(WatchList!$B101,'All CCC'!$B$7:$B$814,0)))</f>
        <v/>
      </c>
      <c r="BF101" s="847" t="str">
        <f>IF($B101="","",INDEX('All CCC'!BF$7:BF$814,MATCH(WatchList!$B101,'All CCC'!$B$7:$B$814,0)))</f>
        <v/>
      </c>
      <c r="BG101" s="847" t="str">
        <f>IF($B101="","",INDEX('All CCC'!BG$7:BG$814,MATCH(WatchList!$B101,'All CCC'!$B$7:$B$814,0)))</f>
        <v/>
      </c>
    </row>
    <row r="102" spans="1:59" x14ac:dyDescent="0.2">
      <c r="A102" s="548" t="str">
        <f>IF($B102="","",INDEX('All CCC'!A$7:A$814,MATCH(WatchList!$B102,'All CCC'!$B$7:$B$814,0)))</f>
        <v/>
      </c>
      <c r="B102" s="31"/>
      <c r="C102" s="847" t="str">
        <f>IF($B102="","",INDEX('All CCC'!C$7:C$814,MATCH(WatchList!$B102,'All CCC'!$B$7:$B$814,0)))</f>
        <v/>
      </c>
      <c r="D102" s="847" t="str">
        <f>IF($B102="","",INDEX('All CCC'!D$7:D$814,MATCH(WatchList!$B102,'All CCC'!$B$7:$B$814,0)))</f>
        <v/>
      </c>
      <c r="E102" s="847" t="str">
        <f>IF($B102="","",INDEX('All CCC'!E$7:E$814,MATCH(WatchList!$B102,'All CCC'!$B$7:$B$814,0)))</f>
        <v/>
      </c>
      <c r="F102" s="847" t="str">
        <f>IF($B102="","",INDEX('All CCC'!F$7:F$814,MATCH(WatchList!$B102,'All CCC'!$B$7:$B$814,0)))</f>
        <v/>
      </c>
      <c r="G102" s="847" t="str">
        <f>IF($B102="","",INDEX('All CCC'!G$7:G$814,MATCH(WatchList!$B102,'All CCC'!$B$7:$B$814,0)))</f>
        <v/>
      </c>
      <c r="H102" s="847" t="str">
        <f>IF($B102="","",INDEX('All CCC'!H$7:H$814,MATCH(WatchList!$B102,'All CCC'!$B$7:$B$814,0)))</f>
        <v/>
      </c>
      <c r="I102" s="847" t="str">
        <f>IF($B102="","",INDEX('All CCC'!I$7:I$814,MATCH(WatchList!$B102,'All CCC'!$B$7:$B$814,0)))</f>
        <v/>
      </c>
      <c r="J102" s="847" t="str">
        <f>IF($B102="","",INDEX('All CCC'!J$7:J$814,MATCH(WatchList!$B102,'All CCC'!$B$7:$B$814,0)))</f>
        <v/>
      </c>
      <c r="K102" s="847" t="str">
        <f>IF($B102="","",INDEX('All CCC'!K$7:K$814,MATCH(WatchList!$B102,'All CCC'!$B$7:$B$814,0)))</f>
        <v/>
      </c>
      <c r="L102" s="847" t="str">
        <f>IF($B102="","",INDEX('All CCC'!L$7:L$814,MATCH(WatchList!$B102,'All CCC'!$B$7:$B$814,0)))</f>
        <v/>
      </c>
      <c r="M102" s="847" t="str">
        <f>IF($B102="","",INDEX('All CCC'!M$7:M$814,MATCH(WatchList!$B102,'All CCC'!$B$7:$B$814,0)))</f>
        <v/>
      </c>
      <c r="N102" s="847" t="str">
        <f>IF($B102="","",INDEX('All CCC'!N$7:N$814,MATCH(WatchList!$B102,'All CCC'!$B$7:$B$814,0)))</f>
        <v/>
      </c>
      <c r="O102" s="847" t="str">
        <f>IF($B102="","",INDEX('All CCC'!O$7:O$814,MATCH(WatchList!$B102,'All CCC'!$B$7:$B$814,0)))</f>
        <v/>
      </c>
      <c r="P102" s="848" t="str">
        <f>IF($B102="","",INDEX('All CCC'!P$7:P$814,MATCH(WatchList!$B102,'All CCC'!$B$7:$B$814,0)))</f>
        <v/>
      </c>
      <c r="Q102" s="848" t="str">
        <f>IF($B102="","",INDEX('All CCC'!Q$7:Q$814,MATCH(WatchList!$B102,'All CCC'!$B$7:$B$814,0)))</f>
        <v/>
      </c>
      <c r="R102" s="847" t="str">
        <f>IF($B102="","",INDEX('All CCC'!R$7:R$814,MATCH(WatchList!$B102,'All CCC'!$B$7:$B$814,0)))</f>
        <v/>
      </c>
      <c r="S102" s="847" t="str">
        <f>IF($B102="","",INDEX('All CCC'!S$7:S$814,MATCH(WatchList!$B102,'All CCC'!$B$7:$B$814,0)))</f>
        <v/>
      </c>
      <c r="T102" s="847" t="str">
        <f>IF($B102="","",INDEX('All CCC'!T$7:T$814,MATCH(WatchList!$B102,'All CCC'!$B$7:$B$814,0)))</f>
        <v/>
      </c>
      <c r="U102" s="847" t="str">
        <f>IF($B102="","",INDEX('All CCC'!U$7:U$814,MATCH(WatchList!$B102,'All CCC'!$B$7:$B$814,0)))</f>
        <v/>
      </c>
      <c r="V102" s="847" t="str">
        <f>IF($B102="","",INDEX('All CCC'!V$7:V$814,MATCH(WatchList!$B102,'All CCC'!$B$7:$B$814,0)))</f>
        <v/>
      </c>
      <c r="W102" s="847" t="str">
        <f>IF($B102="","",INDEX('All CCC'!W$7:W$814,MATCH(WatchList!$B102,'All CCC'!$B$7:$B$814,0)))</f>
        <v/>
      </c>
      <c r="X102" s="847" t="str">
        <f>IF($B102="","",INDEX('All CCC'!X$7:X$814,MATCH(WatchList!$B102,'All CCC'!$B$7:$B$814,0)))</f>
        <v/>
      </c>
      <c r="Y102" s="847" t="str">
        <f>IF($B102="","",INDEX('All CCC'!Y$7:Y$814,MATCH(WatchList!$B102,'All CCC'!$B$7:$B$814,0)))</f>
        <v/>
      </c>
      <c r="Z102" s="847" t="str">
        <f>IF($B102="","",INDEX('All CCC'!Z$7:Z$814,MATCH(WatchList!$B102,'All CCC'!$B$7:$B$814,0)))</f>
        <v/>
      </c>
      <c r="AA102" s="847" t="str">
        <f>IF($B102="","",INDEX('All CCC'!AA$7:AA$814,MATCH(WatchList!$B102,'All CCC'!$B$7:$B$814,0)))</f>
        <v/>
      </c>
      <c r="AB102" s="847" t="str">
        <f>IF($B102="","",INDEX('All CCC'!AB$7:AB$814,MATCH(WatchList!$B102,'All CCC'!$B$7:$B$814,0)))</f>
        <v/>
      </c>
      <c r="AC102" s="847" t="str">
        <f>IF($B102="","",INDEX('All CCC'!AC$7:AC$814,MATCH(WatchList!$B102,'All CCC'!$B$7:$B$814,0)))</f>
        <v/>
      </c>
      <c r="AD102" s="847" t="str">
        <f>IF($B102="","",INDEX('All CCC'!AD$7:AD$814,MATCH(WatchList!$B102,'All CCC'!$B$7:$B$814,0)))</f>
        <v/>
      </c>
      <c r="AE102" s="847" t="str">
        <f>IF($B102="","",INDEX('All CCC'!AE$7:AE$814,MATCH(WatchList!$B102,'All CCC'!$B$7:$B$814,0)))</f>
        <v/>
      </c>
      <c r="AF102" s="847" t="str">
        <f>IF($B102="","",INDEX('All CCC'!AF$7:AF$814,MATCH(WatchList!$B102,'All CCC'!$B$7:$B$814,0)))</f>
        <v/>
      </c>
      <c r="AG102" s="847" t="str">
        <f>IF($B102="","",INDEX('All CCC'!AG$7:AG$814,MATCH(WatchList!$B102,'All CCC'!$B$7:$B$814,0)))</f>
        <v/>
      </c>
      <c r="AH102" s="847" t="str">
        <f>IF($B102="","",INDEX('All CCC'!AH$7:AH$814,MATCH(WatchList!$B102,'All CCC'!$B$7:$B$814,0)))</f>
        <v/>
      </c>
      <c r="AI102" s="847" t="str">
        <f>IF($B102="","",INDEX('All CCC'!AI$7:AI$814,MATCH(WatchList!$B102,'All CCC'!$B$7:$B$814,0)))</f>
        <v/>
      </c>
      <c r="AJ102" s="847" t="str">
        <f>IF($B102="","",INDEX('All CCC'!AJ$7:AJ$814,MATCH(WatchList!$B102,'All CCC'!$B$7:$B$814,0)))</f>
        <v/>
      </c>
      <c r="AK102" s="847" t="str">
        <f>IF($B102="","",INDEX('All CCC'!AK$7:AK$814,MATCH(WatchList!$B102,'All CCC'!$B$7:$B$814,0)))</f>
        <v/>
      </c>
      <c r="AL102" s="847" t="str">
        <f>IF($B102="","",INDEX('All CCC'!AL$7:AL$814,MATCH(WatchList!$B102,'All CCC'!$B$7:$B$814,0)))</f>
        <v/>
      </c>
      <c r="AM102" s="847" t="str">
        <f>IF($B102="","",INDEX('All CCC'!AM$7:AM$814,MATCH(WatchList!$B102,'All CCC'!$B$7:$B$814,0)))</f>
        <v/>
      </c>
      <c r="AN102" s="847" t="str">
        <f>IF($B102="","",INDEX('All CCC'!AN$7:AN$814,MATCH(WatchList!$B102,'All CCC'!$B$7:$B$814,0)))</f>
        <v/>
      </c>
      <c r="AO102" s="847" t="str">
        <f>IF($B102="","",INDEX('All CCC'!AO$7:AO$814,MATCH(WatchList!$B102,'All CCC'!$B$7:$B$814,0)))</f>
        <v/>
      </c>
      <c r="AP102" s="847" t="str">
        <f>IF($B102="","",INDEX('All CCC'!AP$7:AP$814,MATCH(WatchList!$B102,'All CCC'!$B$7:$B$814,0)))</f>
        <v/>
      </c>
      <c r="AQ102" s="847" t="str">
        <f>IF($B102="","",INDEX('All CCC'!AQ$7:AQ$814,MATCH(WatchList!$B102,'All CCC'!$B$7:$B$814,0)))</f>
        <v/>
      </c>
      <c r="AR102" s="847" t="str">
        <f>IF($B102="","",INDEX('All CCC'!AR$7:AR$814,MATCH(WatchList!$B102,'All CCC'!$B$7:$B$814,0)))</f>
        <v/>
      </c>
      <c r="AS102" s="847" t="str">
        <f>IF($B102="","",INDEX('All CCC'!AS$7:AS$814,MATCH(WatchList!$B102,'All CCC'!$B$7:$B$814,0)))</f>
        <v/>
      </c>
      <c r="AT102" s="847" t="str">
        <f>IF($B102="","",INDEX('All CCC'!AT$7:AT$814,MATCH(WatchList!$B102,'All CCC'!$B$7:$B$814,0)))</f>
        <v/>
      </c>
      <c r="AU102" s="847" t="str">
        <f>IF($B102="","",INDEX('All CCC'!AU$7:AU$814,MATCH(WatchList!$B102,'All CCC'!$B$7:$B$814,0)))</f>
        <v/>
      </c>
      <c r="AV102" s="847" t="str">
        <f>IF($B102="","",INDEX('All CCC'!AV$7:AV$814,MATCH(WatchList!$B102,'All CCC'!$B$7:$B$814,0)))</f>
        <v/>
      </c>
      <c r="AW102" s="847" t="str">
        <f>IF($B102="","",INDEX('All CCC'!AW$7:AW$814,MATCH(WatchList!$B102,'All CCC'!$B$7:$B$814,0)))</f>
        <v/>
      </c>
      <c r="AX102" s="847" t="str">
        <f>IF($B102="","",INDEX('All CCC'!AX$7:AX$814,MATCH(WatchList!$B102,'All CCC'!$B$7:$B$814,0)))</f>
        <v/>
      </c>
      <c r="AY102" s="847" t="str">
        <f>IF($B102="","",INDEX('All CCC'!AY$7:AY$814,MATCH(WatchList!$B102,'All CCC'!$B$7:$B$814,0)))</f>
        <v/>
      </c>
      <c r="AZ102" s="847" t="str">
        <f>IF($B102="","",INDEX('All CCC'!AZ$7:AZ$814,MATCH(WatchList!$B102,'All CCC'!$B$7:$B$814,0)))</f>
        <v/>
      </c>
      <c r="BA102" s="847" t="str">
        <f>IF($B102="","",INDEX('All CCC'!BA$7:BA$814,MATCH(WatchList!$B102,'All CCC'!$B$7:$B$814,0)))</f>
        <v/>
      </c>
      <c r="BB102" s="847" t="str">
        <f>IF($B102="","",INDEX('All CCC'!BB$7:BB$814,MATCH(WatchList!$B102,'All CCC'!$B$7:$B$814,0)))</f>
        <v/>
      </c>
      <c r="BC102" s="847" t="str">
        <f>IF($B102="","",INDEX('All CCC'!BC$7:BC$814,MATCH(WatchList!$B102,'All CCC'!$B$7:$B$814,0)))</f>
        <v/>
      </c>
      <c r="BD102" s="847" t="str">
        <f>IF($B102="","",INDEX('All CCC'!BD$7:BD$814,MATCH(WatchList!$B102,'All CCC'!$B$7:$B$814,0)))</f>
        <v/>
      </c>
      <c r="BE102" s="847" t="str">
        <f>IF($B102="","",INDEX('All CCC'!BE$7:BE$814,MATCH(WatchList!$B102,'All CCC'!$B$7:$B$814,0)))</f>
        <v/>
      </c>
      <c r="BF102" s="847" t="str">
        <f>IF($B102="","",INDEX('All CCC'!BF$7:BF$814,MATCH(WatchList!$B102,'All CCC'!$B$7:$B$814,0)))</f>
        <v/>
      </c>
      <c r="BG102" s="847" t="str">
        <f>IF($B102="","",INDEX('All CCC'!BG$7:BG$814,MATCH(WatchList!$B102,'All CCC'!$B$7:$B$814,0)))</f>
        <v/>
      </c>
    </row>
    <row r="103" spans="1:59" x14ac:dyDescent="0.2">
      <c r="A103" s="548" t="str">
        <f>IF($B103="","",INDEX('All CCC'!A$7:A$814,MATCH(WatchList!$B103,'All CCC'!$B$7:$B$814,0)))</f>
        <v/>
      </c>
      <c r="B103" s="31"/>
      <c r="C103" s="847" t="str">
        <f>IF($B103="","",INDEX('All CCC'!C$7:C$814,MATCH(WatchList!$B103,'All CCC'!$B$7:$B$814,0)))</f>
        <v/>
      </c>
      <c r="D103" s="847" t="str">
        <f>IF($B103="","",INDEX('All CCC'!D$7:D$814,MATCH(WatchList!$B103,'All CCC'!$B$7:$B$814,0)))</f>
        <v/>
      </c>
      <c r="E103" s="847" t="str">
        <f>IF($B103="","",INDEX('All CCC'!E$7:E$814,MATCH(WatchList!$B103,'All CCC'!$B$7:$B$814,0)))</f>
        <v/>
      </c>
      <c r="F103" s="847" t="str">
        <f>IF($B103="","",INDEX('All CCC'!F$7:F$814,MATCH(WatchList!$B103,'All CCC'!$B$7:$B$814,0)))</f>
        <v/>
      </c>
      <c r="G103" s="847" t="str">
        <f>IF($B103="","",INDEX('All CCC'!G$7:G$814,MATCH(WatchList!$B103,'All CCC'!$B$7:$B$814,0)))</f>
        <v/>
      </c>
      <c r="H103" s="847" t="str">
        <f>IF($B103="","",INDEX('All CCC'!H$7:H$814,MATCH(WatchList!$B103,'All CCC'!$B$7:$B$814,0)))</f>
        <v/>
      </c>
      <c r="I103" s="847" t="str">
        <f>IF($B103="","",INDEX('All CCC'!I$7:I$814,MATCH(WatchList!$B103,'All CCC'!$B$7:$B$814,0)))</f>
        <v/>
      </c>
      <c r="J103" s="847" t="str">
        <f>IF($B103="","",INDEX('All CCC'!J$7:J$814,MATCH(WatchList!$B103,'All CCC'!$B$7:$B$814,0)))</f>
        <v/>
      </c>
      <c r="K103" s="847" t="str">
        <f>IF($B103="","",INDEX('All CCC'!K$7:K$814,MATCH(WatchList!$B103,'All CCC'!$B$7:$B$814,0)))</f>
        <v/>
      </c>
      <c r="L103" s="847" t="str">
        <f>IF($B103="","",INDEX('All CCC'!L$7:L$814,MATCH(WatchList!$B103,'All CCC'!$B$7:$B$814,0)))</f>
        <v/>
      </c>
      <c r="M103" s="847" t="str">
        <f>IF($B103="","",INDEX('All CCC'!M$7:M$814,MATCH(WatchList!$B103,'All CCC'!$B$7:$B$814,0)))</f>
        <v/>
      </c>
      <c r="N103" s="847" t="str">
        <f>IF($B103="","",INDEX('All CCC'!N$7:N$814,MATCH(WatchList!$B103,'All CCC'!$B$7:$B$814,0)))</f>
        <v/>
      </c>
      <c r="O103" s="847" t="str">
        <f>IF($B103="","",INDEX('All CCC'!O$7:O$814,MATCH(WatchList!$B103,'All CCC'!$B$7:$B$814,0)))</f>
        <v/>
      </c>
      <c r="P103" s="848" t="str">
        <f>IF($B103="","",INDEX('All CCC'!P$7:P$814,MATCH(WatchList!$B103,'All CCC'!$B$7:$B$814,0)))</f>
        <v/>
      </c>
      <c r="Q103" s="848" t="str">
        <f>IF($B103="","",INDEX('All CCC'!Q$7:Q$814,MATCH(WatchList!$B103,'All CCC'!$B$7:$B$814,0)))</f>
        <v/>
      </c>
      <c r="R103" s="847" t="str">
        <f>IF($B103="","",INDEX('All CCC'!R$7:R$814,MATCH(WatchList!$B103,'All CCC'!$B$7:$B$814,0)))</f>
        <v/>
      </c>
      <c r="S103" s="847" t="str">
        <f>IF($B103="","",INDEX('All CCC'!S$7:S$814,MATCH(WatchList!$B103,'All CCC'!$B$7:$B$814,0)))</f>
        <v/>
      </c>
      <c r="T103" s="847" t="str">
        <f>IF($B103="","",INDEX('All CCC'!T$7:T$814,MATCH(WatchList!$B103,'All CCC'!$B$7:$B$814,0)))</f>
        <v/>
      </c>
      <c r="U103" s="847" t="str">
        <f>IF($B103="","",INDEX('All CCC'!U$7:U$814,MATCH(WatchList!$B103,'All CCC'!$B$7:$B$814,0)))</f>
        <v/>
      </c>
      <c r="V103" s="847" t="str">
        <f>IF($B103="","",INDEX('All CCC'!V$7:V$814,MATCH(WatchList!$B103,'All CCC'!$B$7:$B$814,0)))</f>
        <v/>
      </c>
      <c r="W103" s="847" t="str">
        <f>IF($B103="","",INDEX('All CCC'!W$7:W$814,MATCH(WatchList!$B103,'All CCC'!$B$7:$B$814,0)))</f>
        <v/>
      </c>
      <c r="X103" s="847" t="str">
        <f>IF($B103="","",INDEX('All CCC'!X$7:X$814,MATCH(WatchList!$B103,'All CCC'!$B$7:$B$814,0)))</f>
        <v/>
      </c>
      <c r="Y103" s="847" t="str">
        <f>IF($B103="","",INDEX('All CCC'!Y$7:Y$814,MATCH(WatchList!$B103,'All CCC'!$B$7:$B$814,0)))</f>
        <v/>
      </c>
      <c r="Z103" s="847" t="str">
        <f>IF($B103="","",INDEX('All CCC'!Z$7:Z$814,MATCH(WatchList!$B103,'All CCC'!$B$7:$B$814,0)))</f>
        <v/>
      </c>
      <c r="AA103" s="847" t="str">
        <f>IF($B103="","",INDEX('All CCC'!AA$7:AA$814,MATCH(WatchList!$B103,'All CCC'!$B$7:$B$814,0)))</f>
        <v/>
      </c>
      <c r="AB103" s="847" t="str">
        <f>IF($B103="","",INDEX('All CCC'!AB$7:AB$814,MATCH(WatchList!$B103,'All CCC'!$B$7:$B$814,0)))</f>
        <v/>
      </c>
      <c r="AC103" s="847" t="str">
        <f>IF($B103="","",INDEX('All CCC'!AC$7:AC$814,MATCH(WatchList!$B103,'All CCC'!$B$7:$B$814,0)))</f>
        <v/>
      </c>
      <c r="AD103" s="847" t="str">
        <f>IF($B103="","",INDEX('All CCC'!AD$7:AD$814,MATCH(WatchList!$B103,'All CCC'!$B$7:$B$814,0)))</f>
        <v/>
      </c>
      <c r="AE103" s="847" t="str">
        <f>IF($B103="","",INDEX('All CCC'!AE$7:AE$814,MATCH(WatchList!$B103,'All CCC'!$B$7:$B$814,0)))</f>
        <v/>
      </c>
      <c r="AF103" s="847" t="str">
        <f>IF($B103="","",INDEX('All CCC'!AF$7:AF$814,MATCH(WatchList!$B103,'All CCC'!$B$7:$B$814,0)))</f>
        <v/>
      </c>
      <c r="AG103" s="847" t="str">
        <f>IF($B103="","",INDEX('All CCC'!AG$7:AG$814,MATCH(WatchList!$B103,'All CCC'!$B$7:$B$814,0)))</f>
        <v/>
      </c>
      <c r="AH103" s="847" t="str">
        <f>IF($B103="","",INDEX('All CCC'!AH$7:AH$814,MATCH(WatchList!$B103,'All CCC'!$B$7:$B$814,0)))</f>
        <v/>
      </c>
      <c r="AI103" s="847" t="str">
        <f>IF($B103="","",INDEX('All CCC'!AI$7:AI$814,MATCH(WatchList!$B103,'All CCC'!$B$7:$B$814,0)))</f>
        <v/>
      </c>
      <c r="AJ103" s="847" t="str">
        <f>IF($B103="","",INDEX('All CCC'!AJ$7:AJ$814,MATCH(WatchList!$B103,'All CCC'!$B$7:$B$814,0)))</f>
        <v/>
      </c>
      <c r="AK103" s="847" t="str">
        <f>IF($B103="","",INDEX('All CCC'!AK$7:AK$814,MATCH(WatchList!$B103,'All CCC'!$B$7:$B$814,0)))</f>
        <v/>
      </c>
      <c r="AL103" s="847" t="str">
        <f>IF($B103="","",INDEX('All CCC'!AL$7:AL$814,MATCH(WatchList!$B103,'All CCC'!$B$7:$B$814,0)))</f>
        <v/>
      </c>
      <c r="AM103" s="847" t="str">
        <f>IF($B103="","",INDEX('All CCC'!AM$7:AM$814,MATCH(WatchList!$B103,'All CCC'!$B$7:$B$814,0)))</f>
        <v/>
      </c>
      <c r="AN103" s="847" t="str">
        <f>IF($B103="","",INDEX('All CCC'!AN$7:AN$814,MATCH(WatchList!$B103,'All CCC'!$B$7:$B$814,0)))</f>
        <v/>
      </c>
      <c r="AO103" s="847" t="str">
        <f>IF($B103="","",INDEX('All CCC'!AO$7:AO$814,MATCH(WatchList!$B103,'All CCC'!$B$7:$B$814,0)))</f>
        <v/>
      </c>
      <c r="AP103" s="847" t="str">
        <f>IF($B103="","",INDEX('All CCC'!AP$7:AP$814,MATCH(WatchList!$B103,'All CCC'!$B$7:$B$814,0)))</f>
        <v/>
      </c>
      <c r="AQ103" s="847" t="str">
        <f>IF($B103="","",INDEX('All CCC'!AQ$7:AQ$814,MATCH(WatchList!$B103,'All CCC'!$B$7:$B$814,0)))</f>
        <v/>
      </c>
      <c r="AR103" s="847" t="str">
        <f>IF($B103="","",INDEX('All CCC'!AR$7:AR$814,MATCH(WatchList!$B103,'All CCC'!$B$7:$B$814,0)))</f>
        <v/>
      </c>
      <c r="AS103" s="847" t="str">
        <f>IF($B103="","",INDEX('All CCC'!AS$7:AS$814,MATCH(WatchList!$B103,'All CCC'!$B$7:$B$814,0)))</f>
        <v/>
      </c>
      <c r="AT103" s="847" t="str">
        <f>IF($B103="","",INDEX('All CCC'!AT$7:AT$814,MATCH(WatchList!$B103,'All CCC'!$B$7:$B$814,0)))</f>
        <v/>
      </c>
      <c r="AU103" s="847" t="str">
        <f>IF($B103="","",INDEX('All CCC'!AU$7:AU$814,MATCH(WatchList!$B103,'All CCC'!$B$7:$B$814,0)))</f>
        <v/>
      </c>
      <c r="AV103" s="847" t="str">
        <f>IF($B103="","",INDEX('All CCC'!AV$7:AV$814,MATCH(WatchList!$B103,'All CCC'!$B$7:$B$814,0)))</f>
        <v/>
      </c>
      <c r="AW103" s="847" t="str">
        <f>IF($B103="","",INDEX('All CCC'!AW$7:AW$814,MATCH(WatchList!$B103,'All CCC'!$B$7:$B$814,0)))</f>
        <v/>
      </c>
      <c r="AX103" s="847" t="str">
        <f>IF($B103="","",INDEX('All CCC'!AX$7:AX$814,MATCH(WatchList!$B103,'All CCC'!$B$7:$B$814,0)))</f>
        <v/>
      </c>
      <c r="AY103" s="847" t="str">
        <f>IF($B103="","",INDEX('All CCC'!AY$7:AY$814,MATCH(WatchList!$B103,'All CCC'!$B$7:$B$814,0)))</f>
        <v/>
      </c>
      <c r="AZ103" s="847" t="str">
        <f>IF($B103="","",INDEX('All CCC'!AZ$7:AZ$814,MATCH(WatchList!$B103,'All CCC'!$B$7:$B$814,0)))</f>
        <v/>
      </c>
      <c r="BA103" s="847" t="str">
        <f>IF($B103="","",INDEX('All CCC'!BA$7:BA$814,MATCH(WatchList!$B103,'All CCC'!$B$7:$B$814,0)))</f>
        <v/>
      </c>
      <c r="BB103" s="847" t="str">
        <f>IF($B103="","",INDEX('All CCC'!BB$7:BB$814,MATCH(WatchList!$B103,'All CCC'!$B$7:$B$814,0)))</f>
        <v/>
      </c>
      <c r="BC103" s="847" t="str">
        <f>IF($B103="","",INDEX('All CCC'!BC$7:BC$814,MATCH(WatchList!$B103,'All CCC'!$B$7:$B$814,0)))</f>
        <v/>
      </c>
      <c r="BD103" s="847" t="str">
        <f>IF($B103="","",INDEX('All CCC'!BD$7:BD$814,MATCH(WatchList!$B103,'All CCC'!$B$7:$B$814,0)))</f>
        <v/>
      </c>
      <c r="BE103" s="847" t="str">
        <f>IF($B103="","",INDEX('All CCC'!BE$7:BE$814,MATCH(WatchList!$B103,'All CCC'!$B$7:$B$814,0)))</f>
        <v/>
      </c>
      <c r="BF103" s="847" t="str">
        <f>IF($B103="","",INDEX('All CCC'!BF$7:BF$814,MATCH(WatchList!$B103,'All CCC'!$B$7:$B$814,0)))</f>
        <v/>
      </c>
      <c r="BG103" s="847" t="str">
        <f>IF($B103="","",INDEX('All CCC'!BG$7:BG$814,MATCH(WatchList!$B103,'All CCC'!$B$7:$B$814,0)))</f>
        <v/>
      </c>
    </row>
    <row r="104" spans="1:59" x14ac:dyDescent="0.2">
      <c r="A104" s="548" t="str">
        <f>IF($B104="","",INDEX('All CCC'!A$7:A$814,MATCH(WatchList!$B104,'All CCC'!$B$7:$B$814,0)))</f>
        <v/>
      </c>
      <c r="B104" s="31"/>
      <c r="C104" s="847" t="str">
        <f>IF($B104="","",INDEX('All CCC'!C$7:C$814,MATCH(WatchList!$B104,'All CCC'!$B$7:$B$814,0)))</f>
        <v/>
      </c>
      <c r="D104" s="847" t="str">
        <f>IF($B104="","",INDEX('All CCC'!D$7:D$814,MATCH(WatchList!$B104,'All CCC'!$B$7:$B$814,0)))</f>
        <v/>
      </c>
      <c r="E104" s="847" t="str">
        <f>IF($B104="","",INDEX('All CCC'!E$7:E$814,MATCH(WatchList!$B104,'All CCC'!$B$7:$B$814,0)))</f>
        <v/>
      </c>
      <c r="F104" s="847" t="str">
        <f>IF($B104="","",INDEX('All CCC'!F$7:F$814,MATCH(WatchList!$B104,'All CCC'!$B$7:$B$814,0)))</f>
        <v/>
      </c>
      <c r="G104" s="847" t="str">
        <f>IF($B104="","",INDEX('All CCC'!G$7:G$814,MATCH(WatchList!$B104,'All CCC'!$B$7:$B$814,0)))</f>
        <v/>
      </c>
      <c r="H104" s="847" t="str">
        <f>IF($B104="","",INDEX('All CCC'!H$7:H$814,MATCH(WatchList!$B104,'All CCC'!$B$7:$B$814,0)))</f>
        <v/>
      </c>
      <c r="I104" s="847" t="str">
        <f>IF($B104="","",INDEX('All CCC'!I$7:I$814,MATCH(WatchList!$B104,'All CCC'!$B$7:$B$814,0)))</f>
        <v/>
      </c>
      <c r="J104" s="847" t="str">
        <f>IF($B104="","",INDEX('All CCC'!J$7:J$814,MATCH(WatchList!$B104,'All CCC'!$B$7:$B$814,0)))</f>
        <v/>
      </c>
      <c r="K104" s="847" t="str">
        <f>IF($B104="","",INDEX('All CCC'!K$7:K$814,MATCH(WatchList!$B104,'All CCC'!$B$7:$B$814,0)))</f>
        <v/>
      </c>
      <c r="L104" s="847" t="str">
        <f>IF($B104="","",INDEX('All CCC'!L$7:L$814,MATCH(WatchList!$B104,'All CCC'!$B$7:$B$814,0)))</f>
        <v/>
      </c>
      <c r="M104" s="847" t="str">
        <f>IF($B104="","",INDEX('All CCC'!M$7:M$814,MATCH(WatchList!$B104,'All CCC'!$B$7:$B$814,0)))</f>
        <v/>
      </c>
      <c r="N104" s="847" t="str">
        <f>IF($B104="","",INDEX('All CCC'!N$7:N$814,MATCH(WatchList!$B104,'All CCC'!$B$7:$B$814,0)))</f>
        <v/>
      </c>
      <c r="O104" s="847" t="str">
        <f>IF($B104="","",INDEX('All CCC'!O$7:O$814,MATCH(WatchList!$B104,'All CCC'!$B$7:$B$814,0)))</f>
        <v/>
      </c>
      <c r="P104" s="848" t="str">
        <f>IF($B104="","",INDEX('All CCC'!P$7:P$814,MATCH(WatchList!$B104,'All CCC'!$B$7:$B$814,0)))</f>
        <v/>
      </c>
      <c r="Q104" s="848" t="str">
        <f>IF($B104="","",INDEX('All CCC'!Q$7:Q$814,MATCH(WatchList!$B104,'All CCC'!$B$7:$B$814,0)))</f>
        <v/>
      </c>
      <c r="R104" s="847" t="str">
        <f>IF($B104="","",INDEX('All CCC'!R$7:R$814,MATCH(WatchList!$B104,'All CCC'!$B$7:$B$814,0)))</f>
        <v/>
      </c>
      <c r="S104" s="847" t="str">
        <f>IF($B104="","",INDEX('All CCC'!S$7:S$814,MATCH(WatchList!$B104,'All CCC'!$B$7:$B$814,0)))</f>
        <v/>
      </c>
      <c r="T104" s="847" t="str">
        <f>IF($B104="","",INDEX('All CCC'!T$7:T$814,MATCH(WatchList!$B104,'All CCC'!$B$7:$B$814,0)))</f>
        <v/>
      </c>
      <c r="U104" s="847" t="str">
        <f>IF($B104="","",INDEX('All CCC'!U$7:U$814,MATCH(WatchList!$B104,'All CCC'!$B$7:$B$814,0)))</f>
        <v/>
      </c>
      <c r="V104" s="847" t="str">
        <f>IF($B104="","",INDEX('All CCC'!V$7:V$814,MATCH(WatchList!$B104,'All CCC'!$B$7:$B$814,0)))</f>
        <v/>
      </c>
      <c r="W104" s="847" t="str">
        <f>IF($B104="","",INDEX('All CCC'!W$7:W$814,MATCH(WatchList!$B104,'All CCC'!$B$7:$B$814,0)))</f>
        <v/>
      </c>
      <c r="X104" s="847" t="str">
        <f>IF($B104="","",INDEX('All CCC'!X$7:X$814,MATCH(WatchList!$B104,'All CCC'!$B$7:$B$814,0)))</f>
        <v/>
      </c>
      <c r="Y104" s="847" t="str">
        <f>IF($B104="","",INDEX('All CCC'!Y$7:Y$814,MATCH(WatchList!$B104,'All CCC'!$B$7:$B$814,0)))</f>
        <v/>
      </c>
      <c r="Z104" s="847" t="str">
        <f>IF($B104="","",INDEX('All CCC'!Z$7:Z$814,MATCH(WatchList!$B104,'All CCC'!$B$7:$B$814,0)))</f>
        <v/>
      </c>
      <c r="AA104" s="847" t="str">
        <f>IF($B104="","",INDEX('All CCC'!AA$7:AA$814,MATCH(WatchList!$B104,'All CCC'!$B$7:$B$814,0)))</f>
        <v/>
      </c>
      <c r="AB104" s="847" t="str">
        <f>IF($B104="","",INDEX('All CCC'!AB$7:AB$814,MATCH(WatchList!$B104,'All CCC'!$B$7:$B$814,0)))</f>
        <v/>
      </c>
      <c r="AC104" s="847" t="str">
        <f>IF($B104="","",INDEX('All CCC'!AC$7:AC$814,MATCH(WatchList!$B104,'All CCC'!$B$7:$B$814,0)))</f>
        <v/>
      </c>
      <c r="AD104" s="847" t="str">
        <f>IF($B104="","",INDEX('All CCC'!AD$7:AD$814,MATCH(WatchList!$B104,'All CCC'!$B$7:$B$814,0)))</f>
        <v/>
      </c>
      <c r="AE104" s="847" t="str">
        <f>IF($B104="","",INDEX('All CCC'!AE$7:AE$814,MATCH(WatchList!$B104,'All CCC'!$B$7:$B$814,0)))</f>
        <v/>
      </c>
      <c r="AF104" s="847" t="str">
        <f>IF($B104="","",INDEX('All CCC'!AF$7:AF$814,MATCH(WatchList!$B104,'All CCC'!$B$7:$B$814,0)))</f>
        <v/>
      </c>
      <c r="AG104" s="847" t="str">
        <f>IF($B104="","",INDEX('All CCC'!AG$7:AG$814,MATCH(WatchList!$B104,'All CCC'!$B$7:$B$814,0)))</f>
        <v/>
      </c>
      <c r="AH104" s="847" t="str">
        <f>IF($B104="","",INDEX('All CCC'!AH$7:AH$814,MATCH(WatchList!$B104,'All CCC'!$B$7:$B$814,0)))</f>
        <v/>
      </c>
      <c r="AI104" s="847" t="str">
        <f>IF($B104="","",INDEX('All CCC'!AI$7:AI$814,MATCH(WatchList!$B104,'All CCC'!$B$7:$B$814,0)))</f>
        <v/>
      </c>
      <c r="AJ104" s="847" t="str">
        <f>IF($B104="","",INDEX('All CCC'!AJ$7:AJ$814,MATCH(WatchList!$B104,'All CCC'!$B$7:$B$814,0)))</f>
        <v/>
      </c>
      <c r="AK104" s="847" t="str">
        <f>IF($B104="","",INDEX('All CCC'!AK$7:AK$814,MATCH(WatchList!$B104,'All CCC'!$B$7:$B$814,0)))</f>
        <v/>
      </c>
      <c r="AL104" s="847" t="str">
        <f>IF($B104="","",INDEX('All CCC'!AL$7:AL$814,MATCH(WatchList!$B104,'All CCC'!$B$7:$B$814,0)))</f>
        <v/>
      </c>
      <c r="AM104" s="847" t="str">
        <f>IF($B104="","",INDEX('All CCC'!AM$7:AM$814,MATCH(WatchList!$B104,'All CCC'!$B$7:$B$814,0)))</f>
        <v/>
      </c>
      <c r="AN104" s="847" t="str">
        <f>IF($B104="","",INDEX('All CCC'!AN$7:AN$814,MATCH(WatchList!$B104,'All CCC'!$B$7:$B$814,0)))</f>
        <v/>
      </c>
      <c r="AO104" s="847" t="str">
        <f>IF($B104="","",INDEX('All CCC'!AO$7:AO$814,MATCH(WatchList!$B104,'All CCC'!$B$7:$B$814,0)))</f>
        <v/>
      </c>
      <c r="AP104" s="847" t="str">
        <f>IF($B104="","",INDEX('All CCC'!AP$7:AP$814,MATCH(WatchList!$B104,'All CCC'!$B$7:$B$814,0)))</f>
        <v/>
      </c>
      <c r="AQ104" s="847" t="str">
        <f>IF($B104="","",INDEX('All CCC'!AQ$7:AQ$814,MATCH(WatchList!$B104,'All CCC'!$B$7:$B$814,0)))</f>
        <v/>
      </c>
      <c r="AR104" s="847" t="str">
        <f>IF($B104="","",INDEX('All CCC'!AR$7:AR$814,MATCH(WatchList!$B104,'All CCC'!$B$7:$B$814,0)))</f>
        <v/>
      </c>
      <c r="AS104" s="847" t="str">
        <f>IF($B104="","",INDEX('All CCC'!AS$7:AS$814,MATCH(WatchList!$B104,'All CCC'!$B$7:$B$814,0)))</f>
        <v/>
      </c>
      <c r="AT104" s="847" t="str">
        <f>IF($B104="","",INDEX('All CCC'!AT$7:AT$814,MATCH(WatchList!$B104,'All CCC'!$B$7:$B$814,0)))</f>
        <v/>
      </c>
      <c r="AU104" s="847" t="str">
        <f>IF($B104="","",INDEX('All CCC'!AU$7:AU$814,MATCH(WatchList!$B104,'All CCC'!$B$7:$B$814,0)))</f>
        <v/>
      </c>
      <c r="AV104" s="847" t="str">
        <f>IF($B104="","",INDEX('All CCC'!AV$7:AV$814,MATCH(WatchList!$B104,'All CCC'!$B$7:$B$814,0)))</f>
        <v/>
      </c>
      <c r="AW104" s="847" t="str">
        <f>IF($B104="","",INDEX('All CCC'!AW$7:AW$814,MATCH(WatchList!$B104,'All CCC'!$B$7:$B$814,0)))</f>
        <v/>
      </c>
      <c r="AX104" s="847" t="str">
        <f>IF($B104="","",INDEX('All CCC'!AX$7:AX$814,MATCH(WatchList!$B104,'All CCC'!$B$7:$B$814,0)))</f>
        <v/>
      </c>
      <c r="AY104" s="847" t="str">
        <f>IF($B104="","",INDEX('All CCC'!AY$7:AY$814,MATCH(WatchList!$B104,'All CCC'!$B$7:$B$814,0)))</f>
        <v/>
      </c>
      <c r="AZ104" s="847" t="str">
        <f>IF($B104="","",INDEX('All CCC'!AZ$7:AZ$814,MATCH(WatchList!$B104,'All CCC'!$B$7:$B$814,0)))</f>
        <v/>
      </c>
      <c r="BA104" s="847" t="str">
        <f>IF($B104="","",INDEX('All CCC'!BA$7:BA$814,MATCH(WatchList!$B104,'All CCC'!$B$7:$B$814,0)))</f>
        <v/>
      </c>
      <c r="BB104" s="847" t="str">
        <f>IF($B104="","",INDEX('All CCC'!BB$7:BB$814,MATCH(WatchList!$B104,'All CCC'!$B$7:$B$814,0)))</f>
        <v/>
      </c>
      <c r="BC104" s="847" t="str">
        <f>IF($B104="","",INDEX('All CCC'!BC$7:BC$814,MATCH(WatchList!$B104,'All CCC'!$B$7:$B$814,0)))</f>
        <v/>
      </c>
      <c r="BD104" s="847" t="str">
        <f>IF($B104="","",INDEX('All CCC'!BD$7:BD$814,MATCH(WatchList!$B104,'All CCC'!$B$7:$B$814,0)))</f>
        <v/>
      </c>
      <c r="BE104" s="847" t="str">
        <f>IF($B104="","",INDEX('All CCC'!BE$7:BE$814,MATCH(WatchList!$B104,'All CCC'!$B$7:$B$814,0)))</f>
        <v/>
      </c>
      <c r="BF104" s="847" t="str">
        <f>IF($B104="","",INDEX('All CCC'!BF$7:BF$814,MATCH(WatchList!$B104,'All CCC'!$B$7:$B$814,0)))</f>
        <v/>
      </c>
      <c r="BG104" s="847" t="str">
        <f>IF($B104="","",INDEX('All CCC'!BG$7:BG$814,MATCH(WatchList!$B104,'All CCC'!$B$7:$B$814,0)))</f>
        <v/>
      </c>
    </row>
    <row r="105" spans="1:59" x14ac:dyDescent="0.2">
      <c r="A105" s="548" t="str">
        <f>IF($B105="","",INDEX('All CCC'!A$7:A$814,MATCH(WatchList!$B105,'All CCC'!$B$7:$B$814,0)))</f>
        <v/>
      </c>
      <c r="B105" s="31"/>
      <c r="C105" s="847" t="str">
        <f>IF($B105="","",INDEX('All CCC'!C$7:C$814,MATCH(WatchList!$B105,'All CCC'!$B$7:$B$814,0)))</f>
        <v/>
      </c>
      <c r="D105" s="847" t="str">
        <f>IF($B105="","",INDEX('All CCC'!D$7:D$814,MATCH(WatchList!$B105,'All CCC'!$B$7:$B$814,0)))</f>
        <v/>
      </c>
      <c r="E105" s="847" t="str">
        <f>IF($B105="","",INDEX('All CCC'!E$7:E$814,MATCH(WatchList!$B105,'All CCC'!$B$7:$B$814,0)))</f>
        <v/>
      </c>
      <c r="F105" s="847" t="str">
        <f>IF($B105="","",INDEX('All CCC'!F$7:F$814,MATCH(WatchList!$B105,'All CCC'!$B$7:$B$814,0)))</f>
        <v/>
      </c>
      <c r="G105" s="847" t="str">
        <f>IF($B105="","",INDEX('All CCC'!G$7:G$814,MATCH(WatchList!$B105,'All CCC'!$B$7:$B$814,0)))</f>
        <v/>
      </c>
      <c r="H105" s="847" t="str">
        <f>IF($B105="","",INDEX('All CCC'!H$7:H$814,MATCH(WatchList!$B105,'All CCC'!$B$7:$B$814,0)))</f>
        <v/>
      </c>
      <c r="I105" s="847" t="str">
        <f>IF($B105="","",INDEX('All CCC'!I$7:I$814,MATCH(WatchList!$B105,'All CCC'!$B$7:$B$814,0)))</f>
        <v/>
      </c>
      <c r="J105" s="847" t="str">
        <f>IF($B105="","",INDEX('All CCC'!J$7:J$814,MATCH(WatchList!$B105,'All CCC'!$B$7:$B$814,0)))</f>
        <v/>
      </c>
      <c r="K105" s="847" t="str">
        <f>IF($B105="","",INDEX('All CCC'!K$7:K$814,MATCH(WatchList!$B105,'All CCC'!$B$7:$B$814,0)))</f>
        <v/>
      </c>
      <c r="L105" s="847" t="str">
        <f>IF($B105="","",INDEX('All CCC'!L$7:L$814,MATCH(WatchList!$B105,'All CCC'!$B$7:$B$814,0)))</f>
        <v/>
      </c>
      <c r="M105" s="847" t="str">
        <f>IF($B105="","",INDEX('All CCC'!M$7:M$814,MATCH(WatchList!$B105,'All CCC'!$B$7:$B$814,0)))</f>
        <v/>
      </c>
      <c r="N105" s="847" t="str">
        <f>IF($B105="","",INDEX('All CCC'!N$7:N$814,MATCH(WatchList!$B105,'All CCC'!$B$7:$B$814,0)))</f>
        <v/>
      </c>
      <c r="O105" s="847" t="str">
        <f>IF($B105="","",INDEX('All CCC'!O$7:O$814,MATCH(WatchList!$B105,'All CCC'!$B$7:$B$814,0)))</f>
        <v/>
      </c>
      <c r="P105" s="848" t="str">
        <f>IF($B105="","",INDEX('All CCC'!P$7:P$814,MATCH(WatchList!$B105,'All CCC'!$B$7:$B$814,0)))</f>
        <v/>
      </c>
      <c r="Q105" s="848" t="str">
        <f>IF($B105="","",INDEX('All CCC'!Q$7:Q$814,MATCH(WatchList!$B105,'All CCC'!$B$7:$B$814,0)))</f>
        <v/>
      </c>
      <c r="R105" s="847" t="str">
        <f>IF($B105="","",INDEX('All CCC'!R$7:R$814,MATCH(WatchList!$B105,'All CCC'!$B$7:$B$814,0)))</f>
        <v/>
      </c>
      <c r="S105" s="847" t="str">
        <f>IF($B105="","",INDEX('All CCC'!S$7:S$814,MATCH(WatchList!$B105,'All CCC'!$B$7:$B$814,0)))</f>
        <v/>
      </c>
      <c r="T105" s="847" t="str">
        <f>IF($B105="","",INDEX('All CCC'!T$7:T$814,MATCH(WatchList!$B105,'All CCC'!$B$7:$B$814,0)))</f>
        <v/>
      </c>
      <c r="U105" s="847" t="str">
        <f>IF($B105="","",INDEX('All CCC'!U$7:U$814,MATCH(WatchList!$B105,'All CCC'!$B$7:$B$814,0)))</f>
        <v/>
      </c>
      <c r="V105" s="847" t="str">
        <f>IF($B105="","",INDEX('All CCC'!V$7:V$814,MATCH(WatchList!$B105,'All CCC'!$B$7:$B$814,0)))</f>
        <v/>
      </c>
      <c r="W105" s="847" t="str">
        <f>IF($B105="","",INDEX('All CCC'!W$7:W$814,MATCH(WatchList!$B105,'All CCC'!$B$7:$B$814,0)))</f>
        <v/>
      </c>
      <c r="X105" s="847" t="str">
        <f>IF($B105="","",INDEX('All CCC'!X$7:X$814,MATCH(WatchList!$B105,'All CCC'!$B$7:$B$814,0)))</f>
        <v/>
      </c>
      <c r="Y105" s="847" t="str">
        <f>IF($B105="","",INDEX('All CCC'!Y$7:Y$814,MATCH(WatchList!$B105,'All CCC'!$B$7:$B$814,0)))</f>
        <v/>
      </c>
      <c r="Z105" s="847" t="str">
        <f>IF($B105="","",INDEX('All CCC'!Z$7:Z$814,MATCH(WatchList!$B105,'All CCC'!$B$7:$B$814,0)))</f>
        <v/>
      </c>
      <c r="AA105" s="847" t="str">
        <f>IF($B105="","",INDEX('All CCC'!AA$7:AA$814,MATCH(WatchList!$B105,'All CCC'!$B$7:$B$814,0)))</f>
        <v/>
      </c>
      <c r="AB105" s="847" t="str">
        <f>IF($B105="","",INDEX('All CCC'!AB$7:AB$814,MATCH(WatchList!$B105,'All CCC'!$B$7:$B$814,0)))</f>
        <v/>
      </c>
      <c r="AC105" s="847" t="str">
        <f>IF($B105="","",INDEX('All CCC'!AC$7:AC$814,MATCH(WatchList!$B105,'All CCC'!$B$7:$B$814,0)))</f>
        <v/>
      </c>
      <c r="AD105" s="847" t="str">
        <f>IF($B105="","",INDEX('All CCC'!AD$7:AD$814,MATCH(WatchList!$B105,'All CCC'!$B$7:$B$814,0)))</f>
        <v/>
      </c>
      <c r="AE105" s="847" t="str">
        <f>IF($B105="","",INDEX('All CCC'!AE$7:AE$814,MATCH(WatchList!$B105,'All CCC'!$B$7:$B$814,0)))</f>
        <v/>
      </c>
      <c r="AF105" s="847" t="str">
        <f>IF($B105="","",INDEX('All CCC'!AF$7:AF$814,MATCH(WatchList!$B105,'All CCC'!$B$7:$B$814,0)))</f>
        <v/>
      </c>
      <c r="AG105" s="847" t="str">
        <f>IF($B105="","",INDEX('All CCC'!AG$7:AG$814,MATCH(WatchList!$B105,'All CCC'!$B$7:$B$814,0)))</f>
        <v/>
      </c>
      <c r="AH105" s="847" t="str">
        <f>IF($B105="","",INDEX('All CCC'!AH$7:AH$814,MATCH(WatchList!$B105,'All CCC'!$B$7:$B$814,0)))</f>
        <v/>
      </c>
      <c r="AI105" s="847" t="str">
        <f>IF($B105="","",INDEX('All CCC'!AI$7:AI$814,MATCH(WatchList!$B105,'All CCC'!$B$7:$B$814,0)))</f>
        <v/>
      </c>
      <c r="AJ105" s="847" t="str">
        <f>IF($B105="","",INDEX('All CCC'!AJ$7:AJ$814,MATCH(WatchList!$B105,'All CCC'!$B$7:$B$814,0)))</f>
        <v/>
      </c>
      <c r="AK105" s="847" t="str">
        <f>IF($B105="","",INDEX('All CCC'!AK$7:AK$814,MATCH(WatchList!$B105,'All CCC'!$B$7:$B$814,0)))</f>
        <v/>
      </c>
      <c r="AL105" s="847" t="str">
        <f>IF($B105="","",INDEX('All CCC'!AL$7:AL$814,MATCH(WatchList!$B105,'All CCC'!$B$7:$B$814,0)))</f>
        <v/>
      </c>
      <c r="AM105" s="847" t="str">
        <f>IF($B105="","",INDEX('All CCC'!AM$7:AM$814,MATCH(WatchList!$B105,'All CCC'!$B$7:$B$814,0)))</f>
        <v/>
      </c>
      <c r="AN105" s="847" t="str">
        <f>IF($B105="","",INDEX('All CCC'!AN$7:AN$814,MATCH(WatchList!$B105,'All CCC'!$B$7:$B$814,0)))</f>
        <v/>
      </c>
      <c r="AO105" s="847" t="str">
        <f>IF($B105="","",INDEX('All CCC'!AO$7:AO$814,MATCH(WatchList!$B105,'All CCC'!$B$7:$B$814,0)))</f>
        <v/>
      </c>
      <c r="AP105" s="847" t="str">
        <f>IF($B105="","",INDEX('All CCC'!AP$7:AP$814,MATCH(WatchList!$B105,'All CCC'!$B$7:$B$814,0)))</f>
        <v/>
      </c>
      <c r="AQ105" s="847" t="str">
        <f>IF($B105="","",INDEX('All CCC'!AQ$7:AQ$814,MATCH(WatchList!$B105,'All CCC'!$B$7:$B$814,0)))</f>
        <v/>
      </c>
      <c r="AR105" s="847" t="str">
        <f>IF($B105="","",INDEX('All CCC'!AR$7:AR$814,MATCH(WatchList!$B105,'All CCC'!$B$7:$B$814,0)))</f>
        <v/>
      </c>
      <c r="AS105" s="847" t="str">
        <f>IF($B105="","",INDEX('All CCC'!AS$7:AS$814,MATCH(WatchList!$B105,'All CCC'!$B$7:$B$814,0)))</f>
        <v/>
      </c>
      <c r="AT105" s="847" t="str">
        <f>IF($B105="","",INDEX('All CCC'!AT$7:AT$814,MATCH(WatchList!$B105,'All CCC'!$B$7:$B$814,0)))</f>
        <v/>
      </c>
      <c r="AU105" s="847" t="str">
        <f>IF($B105="","",INDEX('All CCC'!AU$7:AU$814,MATCH(WatchList!$B105,'All CCC'!$B$7:$B$814,0)))</f>
        <v/>
      </c>
      <c r="AV105" s="847" t="str">
        <f>IF($B105="","",INDEX('All CCC'!AV$7:AV$814,MATCH(WatchList!$B105,'All CCC'!$B$7:$B$814,0)))</f>
        <v/>
      </c>
      <c r="AW105" s="847" t="str">
        <f>IF($B105="","",INDEX('All CCC'!AW$7:AW$814,MATCH(WatchList!$B105,'All CCC'!$B$7:$B$814,0)))</f>
        <v/>
      </c>
      <c r="AX105" s="847" t="str">
        <f>IF($B105="","",INDEX('All CCC'!AX$7:AX$814,MATCH(WatchList!$B105,'All CCC'!$B$7:$B$814,0)))</f>
        <v/>
      </c>
      <c r="AY105" s="847" t="str">
        <f>IF($B105="","",INDEX('All CCC'!AY$7:AY$814,MATCH(WatchList!$B105,'All CCC'!$B$7:$B$814,0)))</f>
        <v/>
      </c>
      <c r="AZ105" s="847" t="str">
        <f>IF($B105="","",INDEX('All CCC'!AZ$7:AZ$814,MATCH(WatchList!$B105,'All CCC'!$B$7:$B$814,0)))</f>
        <v/>
      </c>
      <c r="BA105" s="847" t="str">
        <f>IF($B105="","",INDEX('All CCC'!BA$7:BA$814,MATCH(WatchList!$B105,'All CCC'!$B$7:$B$814,0)))</f>
        <v/>
      </c>
      <c r="BB105" s="847" t="str">
        <f>IF($B105="","",INDEX('All CCC'!BB$7:BB$814,MATCH(WatchList!$B105,'All CCC'!$B$7:$B$814,0)))</f>
        <v/>
      </c>
      <c r="BC105" s="847" t="str">
        <f>IF($B105="","",INDEX('All CCC'!BC$7:BC$814,MATCH(WatchList!$B105,'All CCC'!$B$7:$B$814,0)))</f>
        <v/>
      </c>
      <c r="BD105" s="847" t="str">
        <f>IF($B105="","",INDEX('All CCC'!BD$7:BD$814,MATCH(WatchList!$B105,'All CCC'!$B$7:$B$814,0)))</f>
        <v/>
      </c>
      <c r="BE105" s="847" t="str">
        <f>IF($B105="","",INDEX('All CCC'!BE$7:BE$814,MATCH(WatchList!$B105,'All CCC'!$B$7:$B$814,0)))</f>
        <v/>
      </c>
      <c r="BF105" s="847" t="str">
        <f>IF($B105="","",INDEX('All CCC'!BF$7:BF$814,MATCH(WatchList!$B105,'All CCC'!$B$7:$B$814,0)))</f>
        <v/>
      </c>
      <c r="BG105" s="847" t="str">
        <f>IF($B105="","",INDEX('All CCC'!BG$7:BG$814,MATCH(WatchList!$B105,'All CCC'!$B$7:$B$814,0)))</f>
        <v/>
      </c>
    </row>
    <row r="106" spans="1:59" x14ac:dyDescent="0.2">
      <c r="A106" s="548" t="str">
        <f>IF($B106="","",INDEX('All CCC'!A$7:A$814,MATCH(WatchList!$B106,'All CCC'!$B$7:$B$814,0)))</f>
        <v/>
      </c>
      <c r="B106" s="31"/>
      <c r="C106" s="847" t="str">
        <f>IF($B106="","",INDEX('All CCC'!C$7:C$814,MATCH(WatchList!$B106,'All CCC'!$B$7:$B$814,0)))</f>
        <v/>
      </c>
      <c r="D106" s="847" t="str">
        <f>IF($B106="","",INDEX('All CCC'!D$7:D$814,MATCH(WatchList!$B106,'All CCC'!$B$7:$B$814,0)))</f>
        <v/>
      </c>
      <c r="E106" s="847" t="str">
        <f>IF($B106="","",INDEX('All CCC'!E$7:E$814,MATCH(WatchList!$B106,'All CCC'!$B$7:$B$814,0)))</f>
        <v/>
      </c>
      <c r="F106" s="847" t="str">
        <f>IF($B106="","",INDEX('All CCC'!F$7:F$814,MATCH(WatchList!$B106,'All CCC'!$B$7:$B$814,0)))</f>
        <v/>
      </c>
      <c r="G106" s="847" t="str">
        <f>IF($B106="","",INDEX('All CCC'!G$7:G$814,MATCH(WatchList!$B106,'All CCC'!$B$7:$B$814,0)))</f>
        <v/>
      </c>
      <c r="H106" s="847" t="str">
        <f>IF($B106="","",INDEX('All CCC'!H$7:H$814,MATCH(WatchList!$B106,'All CCC'!$B$7:$B$814,0)))</f>
        <v/>
      </c>
      <c r="I106" s="847" t="str">
        <f>IF($B106="","",INDEX('All CCC'!I$7:I$814,MATCH(WatchList!$B106,'All CCC'!$B$7:$B$814,0)))</f>
        <v/>
      </c>
      <c r="J106" s="847" t="str">
        <f>IF($B106="","",INDEX('All CCC'!J$7:J$814,MATCH(WatchList!$B106,'All CCC'!$B$7:$B$814,0)))</f>
        <v/>
      </c>
      <c r="K106" s="847" t="str">
        <f>IF($B106="","",INDEX('All CCC'!K$7:K$814,MATCH(WatchList!$B106,'All CCC'!$B$7:$B$814,0)))</f>
        <v/>
      </c>
      <c r="L106" s="847" t="str">
        <f>IF($B106="","",INDEX('All CCC'!L$7:L$814,MATCH(WatchList!$B106,'All CCC'!$B$7:$B$814,0)))</f>
        <v/>
      </c>
      <c r="M106" s="847" t="str">
        <f>IF($B106="","",INDEX('All CCC'!M$7:M$814,MATCH(WatchList!$B106,'All CCC'!$B$7:$B$814,0)))</f>
        <v/>
      </c>
      <c r="N106" s="847" t="str">
        <f>IF($B106="","",INDEX('All CCC'!N$7:N$814,MATCH(WatchList!$B106,'All CCC'!$B$7:$B$814,0)))</f>
        <v/>
      </c>
      <c r="O106" s="847" t="str">
        <f>IF($B106="","",INDEX('All CCC'!O$7:O$814,MATCH(WatchList!$B106,'All CCC'!$B$7:$B$814,0)))</f>
        <v/>
      </c>
      <c r="P106" s="848" t="str">
        <f>IF($B106="","",INDEX('All CCC'!P$7:P$814,MATCH(WatchList!$B106,'All CCC'!$B$7:$B$814,0)))</f>
        <v/>
      </c>
      <c r="Q106" s="848" t="str">
        <f>IF($B106="","",INDEX('All CCC'!Q$7:Q$814,MATCH(WatchList!$B106,'All CCC'!$B$7:$B$814,0)))</f>
        <v/>
      </c>
      <c r="R106" s="847" t="str">
        <f>IF($B106="","",INDEX('All CCC'!R$7:R$814,MATCH(WatchList!$B106,'All CCC'!$B$7:$B$814,0)))</f>
        <v/>
      </c>
      <c r="S106" s="847" t="str">
        <f>IF($B106="","",INDEX('All CCC'!S$7:S$814,MATCH(WatchList!$B106,'All CCC'!$B$7:$B$814,0)))</f>
        <v/>
      </c>
      <c r="T106" s="847" t="str">
        <f>IF($B106="","",INDEX('All CCC'!T$7:T$814,MATCH(WatchList!$B106,'All CCC'!$B$7:$B$814,0)))</f>
        <v/>
      </c>
      <c r="U106" s="847" t="str">
        <f>IF($B106="","",INDEX('All CCC'!U$7:U$814,MATCH(WatchList!$B106,'All CCC'!$B$7:$B$814,0)))</f>
        <v/>
      </c>
      <c r="V106" s="847" t="str">
        <f>IF($B106="","",INDEX('All CCC'!V$7:V$814,MATCH(WatchList!$B106,'All CCC'!$B$7:$B$814,0)))</f>
        <v/>
      </c>
      <c r="W106" s="847" t="str">
        <f>IF($B106="","",INDEX('All CCC'!W$7:W$814,MATCH(WatchList!$B106,'All CCC'!$B$7:$B$814,0)))</f>
        <v/>
      </c>
      <c r="X106" s="847" t="str">
        <f>IF($B106="","",INDEX('All CCC'!X$7:X$814,MATCH(WatchList!$B106,'All CCC'!$B$7:$B$814,0)))</f>
        <v/>
      </c>
      <c r="Y106" s="847" t="str">
        <f>IF($B106="","",INDEX('All CCC'!Y$7:Y$814,MATCH(WatchList!$B106,'All CCC'!$B$7:$B$814,0)))</f>
        <v/>
      </c>
      <c r="Z106" s="847" t="str">
        <f>IF($B106="","",INDEX('All CCC'!Z$7:Z$814,MATCH(WatchList!$B106,'All CCC'!$B$7:$B$814,0)))</f>
        <v/>
      </c>
      <c r="AA106" s="847" t="str">
        <f>IF($B106="","",INDEX('All CCC'!AA$7:AA$814,MATCH(WatchList!$B106,'All CCC'!$B$7:$B$814,0)))</f>
        <v/>
      </c>
      <c r="AB106" s="847" t="str">
        <f>IF($B106="","",INDEX('All CCC'!AB$7:AB$814,MATCH(WatchList!$B106,'All CCC'!$B$7:$B$814,0)))</f>
        <v/>
      </c>
      <c r="AC106" s="847" t="str">
        <f>IF($B106="","",INDEX('All CCC'!AC$7:AC$814,MATCH(WatchList!$B106,'All CCC'!$B$7:$B$814,0)))</f>
        <v/>
      </c>
      <c r="AD106" s="847" t="str">
        <f>IF($B106="","",INDEX('All CCC'!AD$7:AD$814,MATCH(WatchList!$B106,'All CCC'!$B$7:$B$814,0)))</f>
        <v/>
      </c>
      <c r="AE106" s="847" t="str">
        <f>IF($B106="","",INDEX('All CCC'!AE$7:AE$814,MATCH(WatchList!$B106,'All CCC'!$B$7:$B$814,0)))</f>
        <v/>
      </c>
      <c r="AF106" s="847" t="str">
        <f>IF($B106="","",INDEX('All CCC'!AF$7:AF$814,MATCH(WatchList!$B106,'All CCC'!$B$7:$B$814,0)))</f>
        <v/>
      </c>
      <c r="AG106" s="847" t="str">
        <f>IF($B106="","",INDEX('All CCC'!AG$7:AG$814,MATCH(WatchList!$B106,'All CCC'!$B$7:$B$814,0)))</f>
        <v/>
      </c>
      <c r="AH106" s="847" t="str">
        <f>IF($B106="","",INDEX('All CCC'!AH$7:AH$814,MATCH(WatchList!$B106,'All CCC'!$B$7:$B$814,0)))</f>
        <v/>
      </c>
      <c r="AI106" s="847" t="str">
        <f>IF($B106="","",INDEX('All CCC'!AI$7:AI$814,MATCH(WatchList!$B106,'All CCC'!$B$7:$B$814,0)))</f>
        <v/>
      </c>
      <c r="AJ106" s="847" t="str">
        <f>IF($B106="","",INDEX('All CCC'!AJ$7:AJ$814,MATCH(WatchList!$B106,'All CCC'!$B$7:$B$814,0)))</f>
        <v/>
      </c>
      <c r="AK106" s="847" t="str">
        <f>IF($B106="","",INDEX('All CCC'!AK$7:AK$814,MATCH(WatchList!$B106,'All CCC'!$B$7:$B$814,0)))</f>
        <v/>
      </c>
      <c r="AL106" s="847" t="str">
        <f>IF($B106="","",INDEX('All CCC'!AL$7:AL$814,MATCH(WatchList!$B106,'All CCC'!$B$7:$B$814,0)))</f>
        <v/>
      </c>
      <c r="AM106" s="847" t="str">
        <f>IF($B106="","",INDEX('All CCC'!AM$7:AM$814,MATCH(WatchList!$B106,'All CCC'!$B$7:$B$814,0)))</f>
        <v/>
      </c>
      <c r="AN106" s="847" t="str">
        <f>IF($B106="","",INDEX('All CCC'!AN$7:AN$814,MATCH(WatchList!$B106,'All CCC'!$B$7:$B$814,0)))</f>
        <v/>
      </c>
      <c r="AO106" s="847" t="str">
        <f>IF($B106="","",INDEX('All CCC'!AO$7:AO$814,MATCH(WatchList!$B106,'All CCC'!$B$7:$B$814,0)))</f>
        <v/>
      </c>
      <c r="AP106" s="847" t="str">
        <f>IF($B106="","",INDEX('All CCC'!AP$7:AP$814,MATCH(WatchList!$B106,'All CCC'!$B$7:$B$814,0)))</f>
        <v/>
      </c>
      <c r="AQ106" s="847" t="str">
        <f>IF($B106="","",INDEX('All CCC'!AQ$7:AQ$814,MATCH(WatchList!$B106,'All CCC'!$B$7:$B$814,0)))</f>
        <v/>
      </c>
      <c r="AR106" s="847" t="str">
        <f>IF($B106="","",INDEX('All CCC'!AR$7:AR$814,MATCH(WatchList!$B106,'All CCC'!$B$7:$B$814,0)))</f>
        <v/>
      </c>
      <c r="AS106" s="847" t="str">
        <f>IF($B106="","",INDEX('All CCC'!AS$7:AS$814,MATCH(WatchList!$B106,'All CCC'!$B$7:$B$814,0)))</f>
        <v/>
      </c>
      <c r="AT106" s="847" t="str">
        <f>IF($B106="","",INDEX('All CCC'!AT$7:AT$814,MATCH(WatchList!$B106,'All CCC'!$B$7:$B$814,0)))</f>
        <v/>
      </c>
      <c r="AU106" s="847" t="str">
        <f>IF($B106="","",INDEX('All CCC'!AU$7:AU$814,MATCH(WatchList!$B106,'All CCC'!$B$7:$B$814,0)))</f>
        <v/>
      </c>
      <c r="AV106" s="847" t="str">
        <f>IF($B106="","",INDEX('All CCC'!AV$7:AV$814,MATCH(WatchList!$B106,'All CCC'!$B$7:$B$814,0)))</f>
        <v/>
      </c>
      <c r="AW106" s="847" t="str">
        <f>IF($B106="","",INDEX('All CCC'!AW$7:AW$814,MATCH(WatchList!$B106,'All CCC'!$B$7:$B$814,0)))</f>
        <v/>
      </c>
      <c r="AX106" s="847" t="str">
        <f>IF($B106="","",INDEX('All CCC'!AX$7:AX$814,MATCH(WatchList!$B106,'All CCC'!$B$7:$B$814,0)))</f>
        <v/>
      </c>
      <c r="AY106" s="847" t="str">
        <f>IF($B106="","",INDEX('All CCC'!AY$7:AY$814,MATCH(WatchList!$B106,'All CCC'!$B$7:$B$814,0)))</f>
        <v/>
      </c>
      <c r="AZ106" s="847" t="str">
        <f>IF($B106="","",INDEX('All CCC'!AZ$7:AZ$814,MATCH(WatchList!$B106,'All CCC'!$B$7:$B$814,0)))</f>
        <v/>
      </c>
      <c r="BA106" s="847" t="str">
        <f>IF($B106="","",INDEX('All CCC'!BA$7:BA$814,MATCH(WatchList!$B106,'All CCC'!$B$7:$B$814,0)))</f>
        <v/>
      </c>
      <c r="BB106" s="847" t="str">
        <f>IF($B106="","",INDEX('All CCC'!BB$7:BB$814,MATCH(WatchList!$B106,'All CCC'!$B$7:$B$814,0)))</f>
        <v/>
      </c>
      <c r="BC106" s="847" t="str">
        <f>IF($B106="","",INDEX('All CCC'!BC$7:BC$814,MATCH(WatchList!$B106,'All CCC'!$B$7:$B$814,0)))</f>
        <v/>
      </c>
      <c r="BD106" s="847" t="str">
        <f>IF($B106="","",INDEX('All CCC'!BD$7:BD$814,MATCH(WatchList!$B106,'All CCC'!$B$7:$B$814,0)))</f>
        <v/>
      </c>
      <c r="BE106" s="847" t="str">
        <f>IF($B106="","",INDEX('All CCC'!BE$7:BE$814,MATCH(WatchList!$B106,'All CCC'!$B$7:$B$814,0)))</f>
        <v/>
      </c>
      <c r="BF106" s="847" t="str">
        <f>IF($B106="","",INDEX('All CCC'!BF$7:BF$814,MATCH(WatchList!$B106,'All CCC'!$B$7:$B$814,0)))</f>
        <v/>
      </c>
      <c r="BG106" s="847" t="str">
        <f>IF($B106="","",INDEX('All CCC'!BG$7:BG$814,MATCH(WatchList!$B106,'All CCC'!$B$7:$B$814,0)))</f>
        <v/>
      </c>
    </row>
    <row r="107" spans="1:59" x14ac:dyDescent="0.2">
      <c r="A107" s="548" t="str">
        <f>IF($B107="","",INDEX('All CCC'!A$7:A$814,MATCH(WatchList!$B107,'All CCC'!$B$7:$B$814,0)))</f>
        <v/>
      </c>
      <c r="B107" s="31"/>
      <c r="C107" s="847" t="str">
        <f>IF($B107="","",INDEX('All CCC'!C$7:C$814,MATCH(WatchList!$B107,'All CCC'!$B$7:$B$814,0)))</f>
        <v/>
      </c>
      <c r="D107" s="847" t="str">
        <f>IF($B107="","",INDEX('All CCC'!D$7:D$814,MATCH(WatchList!$B107,'All CCC'!$B$7:$B$814,0)))</f>
        <v/>
      </c>
      <c r="E107" s="847" t="str">
        <f>IF($B107="","",INDEX('All CCC'!E$7:E$814,MATCH(WatchList!$B107,'All CCC'!$B$7:$B$814,0)))</f>
        <v/>
      </c>
      <c r="F107" s="847" t="str">
        <f>IF($B107="","",INDEX('All CCC'!F$7:F$814,MATCH(WatchList!$B107,'All CCC'!$B$7:$B$814,0)))</f>
        <v/>
      </c>
      <c r="G107" s="847" t="str">
        <f>IF($B107="","",INDEX('All CCC'!G$7:G$814,MATCH(WatchList!$B107,'All CCC'!$B$7:$B$814,0)))</f>
        <v/>
      </c>
      <c r="H107" s="847" t="str">
        <f>IF($B107="","",INDEX('All CCC'!H$7:H$814,MATCH(WatchList!$B107,'All CCC'!$B$7:$B$814,0)))</f>
        <v/>
      </c>
      <c r="I107" s="847" t="str">
        <f>IF($B107="","",INDEX('All CCC'!I$7:I$814,MATCH(WatchList!$B107,'All CCC'!$B$7:$B$814,0)))</f>
        <v/>
      </c>
      <c r="J107" s="847" t="str">
        <f>IF($B107="","",INDEX('All CCC'!J$7:J$814,MATCH(WatchList!$B107,'All CCC'!$B$7:$B$814,0)))</f>
        <v/>
      </c>
      <c r="K107" s="847" t="str">
        <f>IF($B107="","",INDEX('All CCC'!K$7:K$814,MATCH(WatchList!$B107,'All CCC'!$B$7:$B$814,0)))</f>
        <v/>
      </c>
      <c r="L107" s="847" t="str">
        <f>IF($B107="","",INDEX('All CCC'!L$7:L$814,MATCH(WatchList!$B107,'All CCC'!$B$7:$B$814,0)))</f>
        <v/>
      </c>
      <c r="M107" s="847" t="str">
        <f>IF($B107="","",INDEX('All CCC'!M$7:M$814,MATCH(WatchList!$B107,'All CCC'!$B$7:$B$814,0)))</f>
        <v/>
      </c>
      <c r="N107" s="847" t="str">
        <f>IF($B107="","",INDEX('All CCC'!N$7:N$814,MATCH(WatchList!$B107,'All CCC'!$B$7:$B$814,0)))</f>
        <v/>
      </c>
      <c r="O107" s="847" t="str">
        <f>IF($B107="","",INDEX('All CCC'!O$7:O$814,MATCH(WatchList!$B107,'All CCC'!$B$7:$B$814,0)))</f>
        <v/>
      </c>
      <c r="P107" s="848" t="str">
        <f>IF($B107="","",INDEX('All CCC'!P$7:P$814,MATCH(WatchList!$B107,'All CCC'!$B$7:$B$814,0)))</f>
        <v/>
      </c>
      <c r="Q107" s="848" t="str">
        <f>IF($B107="","",INDEX('All CCC'!Q$7:Q$814,MATCH(WatchList!$B107,'All CCC'!$B$7:$B$814,0)))</f>
        <v/>
      </c>
      <c r="R107" s="847" t="str">
        <f>IF($B107="","",INDEX('All CCC'!R$7:R$814,MATCH(WatchList!$B107,'All CCC'!$B$7:$B$814,0)))</f>
        <v/>
      </c>
      <c r="S107" s="847" t="str">
        <f>IF($B107="","",INDEX('All CCC'!S$7:S$814,MATCH(WatchList!$B107,'All CCC'!$B$7:$B$814,0)))</f>
        <v/>
      </c>
      <c r="T107" s="847" t="str">
        <f>IF($B107="","",INDEX('All CCC'!T$7:T$814,MATCH(WatchList!$B107,'All CCC'!$B$7:$B$814,0)))</f>
        <v/>
      </c>
      <c r="U107" s="847" t="str">
        <f>IF($B107="","",INDEX('All CCC'!U$7:U$814,MATCH(WatchList!$B107,'All CCC'!$B$7:$B$814,0)))</f>
        <v/>
      </c>
      <c r="V107" s="847" t="str">
        <f>IF($B107="","",INDEX('All CCC'!V$7:V$814,MATCH(WatchList!$B107,'All CCC'!$B$7:$B$814,0)))</f>
        <v/>
      </c>
      <c r="W107" s="847" t="str">
        <f>IF($B107="","",INDEX('All CCC'!W$7:W$814,MATCH(WatchList!$B107,'All CCC'!$B$7:$B$814,0)))</f>
        <v/>
      </c>
      <c r="X107" s="847" t="str">
        <f>IF($B107="","",INDEX('All CCC'!X$7:X$814,MATCH(WatchList!$B107,'All CCC'!$B$7:$B$814,0)))</f>
        <v/>
      </c>
      <c r="Y107" s="847" t="str">
        <f>IF($B107="","",INDEX('All CCC'!Y$7:Y$814,MATCH(WatchList!$B107,'All CCC'!$B$7:$B$814,0)))</f>
        <v/>
      </c>
      <c r="Z107" s="847" t="str">
        <f>IF($B107="","",INDEX('All CCC'!Z$7:Z$814,MATCH(WatchList!$B107,'All CCC'!$B$7:$B$814,0)))</f>
        <v/>
      </c>
      <c r="AA107" s="847" t="str">
        <f>IF($B107="","",INDEX('All CCC'!AA$7:AA$814,MATCH(WatchList!$B107,'All CCC'!$B$7:$B$814,0)))</f>
        <v/>
      </c>
      <c r="AB107" s="847" t="str">
        <f>IF($B107="","",INDEX('All CCC'!AB$7:AB$814,MATCH(WatchList!$B107,'All CCC'!$B$7:$B$814,0)))</f>
        <v/>
      </c>
      <c r="AC107" s="847" t="str">
        <f>IF($B107="","",INDEX('All CCC'!AC$7:AC$814,MATCH(WatchList!$B107,'All CCC'!$B$7:$B$814,0)))</f>
        <v/>
      </c>
      <c r="AD107" s="847" t="str">
        <f>IF($B107="","",INDEX('All CCC'!AD$7:AD$814,MATCH(WatchList!$B107,'All CCC'!$B$7:$B$814,0)))</f>
        <v/>
      </c>
      <c r="AE107" s="847" t="str">
        <f>IF($B107="","",INDEX('All CCC'!AE$7:AE$814,MATCH(WatchList!$B107,'All CCC'!$B$7:$B$814,0)))</f>
        <v/>
      </c>
      <c r="AF107" s="847" t="str">
        <f>IF($B107="","",INDEX('All CCC'!AF$7:AF$814,MATCH(WatchList!$B107,'All CCC'!$B$7:$B$814,0)))</f>
        <v/>
      </c>
      <c r="AG107" s="847" t="str">
        <f>IF($B107="","",INDEX('All CCC'!AG$7:AG$814,MATCH(WatchList!$B107,'All CCC'!$B$7:$B$814,0)))</f>
        <v/>
      </c>
      <c r="AH107" s="847" t="str">
        <f>IF($B107="","",INDEX('All CCC'!AH$7:AH$814,MATCH(WatchList!$B107,'All CCC'!$B$7:$B$814,0)))</f>
        <v/>
      </c>
      <c r="AI107" s="847" t="str">
        <f>IF($B107="","",INDEX('All CCC'!AI$7:AI$814,MATCH(WatchList!$B107,'All CCC'!$B$7:$B$814,0)))</f>
        <v/>
      </c>
      <c r="AJ107" s="847" t="str">
        <f>IF($B107="","",INDEX('All CCC'!AJ$7:AJ$814,MATCH(WatchList!$B107,'All CCC'!$B$7:$B$814,0)))</f>
        <v/>
      </c>
      <c r="AK107" s="847" t="str">
        <f>IF($B107="","",INDEX('All CCC'!AK$7:AK$814,MATCH(WatchList!$B107,'All CCC'!$B$7:$B$814,0)))</f>
        <v/>
      </c>
      <c r="AL107" s="847" t="str">
        <f>IF($B107="","",INDEX('All CCC'!AL$7:AL$814,MATCH(WatchList!$B107,'All CCC'!$B$7:$B$814,0)))</f>
        <v/>
      </c>
      <c r="AM107" s="847" t="str">
        <f>IF($B107="","",INDEX('All CCC'!AM$7:AM$814,MATCH(WatchList!$B107,'All CCC'!$B$7:$B$814,0)))</f>
        <v/>
      </c>
      <c r="AN107" s="847" t="str">
        <f>IF($B107="","",INDEX('All CCC'!AN$7:AN$814,MATCH(WatchList!$B107,'All CCC'!$B$7:$B$814,0)))</f>
        <v/>
      </c>
      <c r="AO107" s="847" t="str">
        <f>IF($B107="","",INDEX('All CCC'!AO$7:AO$814,MATCH(WatchList!$B107,'All CCC'!$B$7:$B$814,0)))</f>
        <v/>
      </c>
      <c r="AP107" s="847" t="str">
        <f>IF($B107="","",INDEX('All CCC'!AP$7:AP$814,MATCH(WatchList!$B107,'All CCC'!$B$7:$B$814,0)))</f>
        <v/>
      </c>
      <c r="AQ107" s="847" t="str">
        <f>IF($B107="","",INDEX('All CCC'!AQ$7:AQ$814,MATCH(WatchList!$B107,'All CCC'!$B$7:$B$814,0)))</f>
        <v/>
      </c>
      <c r="AR107" s="847" t="str">
        <f>IF($B107="","",INDEX('All CCC'!AR$7:AR$814,MATCH(WatchList!$B107,'All CCC'!$B$7:$B$814,0)))</f>
        <v/>
      </c>
      <c r="AS107" s="847" t="str">
        <f>IF($B107="","",INDEX('All CCC'!AS$7:AS$814,MATCH(WatchList!$B107,'All CCC'!$B$7:$B$814,0)))</f>
        <v/>
      </c>
      <c r="AT107" s="847" t="str">
        <f>IF($B107="","",INDEX('All CCC'!AT$7:AT$814,MATCH(WatchList!$B107,'All CCC'!$B$7:$B$814,0)))</f>
        <v/>
      </c>
      <c r="AU107" s="847" t="str">
        <f>IF($B107="","",INDEX('All CCC'!AU$7:AU$814,MATCH(WatchList!$B107,'All CCC'!$B$7:$B$814,0)))</f>
        <v/>
      </c>
      <c r="AV107" s="847" t="str">
        <f>IF($B107="","",INDEX('All CCC'!AV$7:AV$814,MATCH(WatchList!$B107,'All CCC'!$B$7:$B$814,0)))</f>
        <v/>
      </c>
      <c r="AW107" s="847" t="str">
        <f>IF($B107="","",INDEX('All CCC'!AW$7:AW$814,MATCH(WatchList!$B107,'All CCC'!$B$7:$B$814,0)))</f>
        <v/>
      </c>
      <c r="AX107" s="847" t="str">
        <f>IF($B107="","",INDEX('All CCC'!AX$7:AX$814,MATCH(WatchList!$B107,'All CCC'!$B$7:$B$814,0)))</f>
        <v/>
      </c>
      <c r="AY107" s="847" t="str">
        <f>IF($B107="","",INDEX('All CCC'!AY$7:AY$814,MATCH(WatchList!$B107,'All CCC'!$B$7:$B$814,0)))</f>
        <v/>
      </c>
      <c r="AZ107" s="847" t="str">
        <f>IF($B107="","",INDEX('All CCC'!AZ$7:AZ$814,MATCH(WatchList!$B107,'All CCC'!$B$7:$B$814,0)))</f>
        <v/>
      </c>
      <c r="BA107" s="847" t="str">
        <f>IF($B107="","",INDEX('All CCC'!BA$7:BA$814,MATCH(WatchList!$B107,'All CCC'!$B$7:$B$814,0)))</f>
        <v/>
      </c>
      <c r="BB107" s="847" t="str">
        <f>IF($B107="","",INDEX('All CCC'!BB$7:BB$814,MATCH(WatchList!$B107,'All CCC'!$B$7:$B$814,0)))</f>
        <v/>
      </c>
      <c r="BC107" s="847" t="str">
        <f>IF($B107="","",INDEX('All CCC'!BC$7:BC$814,MATCH(WatchList!$B107,'All CCC'!$B$7:$B$814,0)))</f>
        <v/>
      </c>
      <c r="BD107" s="847" t="str">
        <f>IF($B107="","",INDEX('All CCC'!BD$7:BD$814,MATCH(WatchList!$B107,'All CCC'!$B$7:$B$814,0)))</f>
        <v/>
      </c>
      <c r="BE107" s="847" t="str">
        <f>IF($B107="","",INDEX('All CCC'!BE$7:BE$814,MATCH(WatchList!$B107,'All CCC'!$B$7:$B$814,0)))</f>
        <v/>
      </c>
      <c r="BF107" s="847" t="str">
        <f>IF($B107="","",INDEX('All CCC'!BF$7:BF$814,MATCH(WatchList!$B107,'All CCC'!$B$7:$B$814,0)))</f>
        <v/>
      </c>
      <c r="BG107" s="847" t="str">
        <f>IF($B107="","",INDEX('All CCC'!BG$7:BG$814,MATCH(WatchList!$B107,'All CCC'!$B$7:$B$814,0)))</f>
        <v/>
      </c>
    </row>
    <row r="108" spans="1:59" x14ac:dyDescent="0.2">
      <c r="A108" s="548" t="str">
        <f>IF($B108="","",INDEX('All CCC'!A$7:A$814,MATCH(WatchList!$B108,'All CCC'!$B$7:$B$814,0)))</f>
        <v/>
      </c>
      <c r="B108" s="31"/>
      <c r="C108" s="847" t="str">
        <f>IF($B108="","",INDEX('All CCC'!C$7:C$814,MATCH(WatchList!$B108,'All CCC'!$B$7:$B$814,0)))</f>
        <v/>
      </c>
      <c r="D108" s="847" t="str">
        <f>IF($B108="","",INDEX('All CCC'!D$7:D$814,MATCH(WatchList!$B108,'All CCC'!$B$7:$B$814,0)))</f>
        <v/>
      </c>
      <c r="E108" s="847" t="str">
        <f>IF($B108="","",INDEX('All CCC'!E$7:E$814,MATCH(WatchList!$B108,'All CCC'!$B$7:$B$814,0)))</f>
        <v/>
      </c>
      <c r="F108" s="847" t="str">
        <f>IF($B108="","",INDEX('All CCC'!F$7:F$814,MATCH(WatchList!$B108,'All CCC'!$B$7:$B$814,0)))</f>
        <v/>
      </c>
      <c r="G108" s="847" t="str">
        <f>IF($B108="","",INDEX('All CCC'!G$7:G$814,MATCH(WatchList!$B108,'All CCC'!$B$7:$B$814,0)))</f>
        <v/>
      </c>
      <c r="H108" s="847" t="str">
        <f>IF($B108="","",INDEX('All CCC'!H$7:H$814,MATCH(WatchList!$B108,'All CCC'!$B$7:$B$814,0)))</f>
        <v/>
      </c>
      <c r="I108" s="847" t="str">
        <f>IF($B108="","",INDEX('All CCC'!I$7:I$814,MATCH(WatchList!$B108,'All CCC'!$B$7:$B$814,0)))</f>
        <v/>
      </c>
      <c r="J108" s="847" t="str">
        <f>IF($B108="","",INDEX('All CCC'!J$7:J$814,MATCH(WatchList!$B108,'All CCC'!$B$7:$B$814,0)))</f>
        <v/>
      </c>
      <c r="K108" s="847" t="str">
        <f>IF($B108="","",INDEX('All CCC'!K$7:K$814,MATCH(WatchList!$B108,'All CCC'!$B$7:$B$814,0)))</f>
        <v/>
      </c>
      <c r="L108" s="847" t="str">
        <f>IF($B108="","",INDEX('All CCC'!L$7:L$814,MATCH(WatchList!$B108,'All CCC'!$B$7:$B$814,0)))</f>
        <v/>
      </c>
      <c r="M108" s="847" t="str">
        <f>IF($B108="","",INDEX('All CCC'!M$7:M$814,MATCH(WatchList!$B108,'All CCC'!$B$7:$B$814,0)))</f>
        <v/>
      </c>
      <c r="N108" s="847" t="str">
        <f>IF($B108="","",INDEX('All CCC'!N$7:N$814,MATCH(WatchList!$B108,'All CCC'!$B$7:$B$814,0)))</f>
        <v/>
      </c>
      <c r="O108" s="847" t="str">
        <f>IF($B108="","",INDEX('All CCC'!O$7:O$814,MATCH(WatchList!$B108,'All CCC'!$B$7:$B$814,0)))</f>
        <v/>
      </c>
      <c r="P108" s="848" t="str">
        <f>IF($B108="","",INDEX('All CCC'!P$7:P$814,MATCH(WatchList!$B108,'All CCC'!$B$7:$B$814,0)))</f>
        <v/>
      </c>
      <c r="Q108" s="848" t="str">
        <f>IF($B108="","",INDEX('All CCC'!Q$7:Q$814,MATCH(WatchList!$B108,'All CCC'!$B$7:$B$814,0)))</f>
        <v/>
      </c>
      <c r="R108" s="847" t="str">
        <f>IF($B108="","",INDEX('All CCC'!R$7:R$814,MATCH(WatchList!$B108,'All CCC'!$B$7:$B$814,0)))</f>
        <v/>
      </c>
      <c r="S108" s="847" t="str">
        <f>IF($B108="","",INDEX('All CCC'!S$7:S$814,MATCH(WatchList!$B108,'All CCC'!$B$7:$B$814,0)))</f>
        <v/>
      </c>
      <c r="T108" s="847" t="str">
        <f>IF($B108="","",INDEX('All CCC'!T$7:T$814,MATCH(WatchList!$B108,'All CCC'!$B$7:$B$814,0)))</f>
        <v/>
      </c>
      <c r="U108" s="847" t="str">
        <f>IF($B108="","",INDEX('All CCC'!U$7:U$814,MATCH(WatchList!$B108,'All CCC'!$B$7:$B$814,0)))</f>
        <v/>
      </c>
      <c r="V108" s="847" t="str">
        <f>IF($B108="","",INDEX('All CCC'!V$7:V$814,MATCH(WatchList!$B108,'All CCC'!$B$7:$B$814,0)))</f>
        <v/>
      </c>
      <c r="W108" s="847" t="str">
        <f>IF($B108="","",INDEX('All CCC'!W$7:W$814,MATCH(WatchList!$B108,'All CCC'!$B$7:$B$814,0)))</f>
        <v/>
      </c>
      <c r="X108" s="847" t="str">
        <f>IF($B108="","",INDEX('All CCC'!X$7:X$814,MATCH(WatchList!$B108,'All CCC'!$B$7:$B$814,0)))</f>
        <v/>
      </c>
      <c r="Y108" s="847" t="str">
        <f>IF($B108="","",INDEX('All CCC'!Y$7:Y$814,MATCH(WatchList!$B108,'All CCC'!$B$7:$B$814,0)))</f>
        <v/>
      </c>
      <c r="Z108" s="847" t="str">
        <f>IF($B108="","",INDEX('All CCC'!Z$7:Z$814,MATCH(WatchList!$B108,'All CCC'!$B$7:$B$814,0)))</f>
        <v/>
      </c>
      <c r="AA108" s="847" t="str">
        <f>IF($B108="","",INDEX('All CCC'!AA$7:AA$814,MATCH(WatchList!$B108,'All CCC'!$B$7:$B$814,0)))</f>
        <v/>
      </c>
      <c r="AB108" s="847" t="str">
        <f>IF($B108="","",INDEX('All CCC'!AB$7:AB$814,MATCH(WatchList!$B108,'All CCC'!$B$7:$B$814,0)))</f>
        <v/>
      </c>
      <c r="AC108" s="847" t="str">
        <f>IF($B108="","",INDEX('All CCC'!AC$7:AC$814,MATCH(WatchList!$B108,'All CCC'!$B$7:$B$814,0)))</f>
        <v/>
      </c>
      <c r="AD108" s="847" t="str">
        <f>IF($B108="","",INDEX('All CCC'!AD$7:AD$814,MATCH(WatchList!$B108,'All CCC'!$B$7:$B$814,0)))</f>
        <v/>
      </c>
      <c r="AE108" s="847" t="str">
        <f>IF($B108="","",INDEX('All CCC'!AE$7:AE$814,MATCH(WatchList!$B108,'All CCC'!$B$7:$B$814,0)))</f>
        <v/>
      </c>
      <c r="AF108" s="847" t="str">
        <f>IF($B108="","",INDEX('All CCC'!AF$7:AF$814,MATCH(WatchList!$B108,'All CCC'!$B$7:$B$814,0)))</f>
        <v/>
      </c>
      <c r="AG108" s="847" t="str">
        <f>IF($B108="","",INDEX('All CCC'!AG$7:AG$814,MATCH(WatchList!$B108,'All CCC'!$B$7:$B$814,0)))</f>
        <v/>
      </c>
      <c r="AH108" s="847" t="str">
        <f>IF($B108="","",INDEX('All CCC'!AH$7:AH$814,MATCH(WatchList!$B108,'All CCC'!$B$7:$B$814,0)))</f>
        <v/>
      </c>
      <c r="AI108" s="847" t="str">
        <f>IF($B108="","",INDEX('All CCC'!AI$7:AI$814,MATCH(WatchList!$B108,'All CCC'!$B$7:$B$814,0)))</f>
        <v/>
      </c>
      <c r="AJ108" s="847" t="str">
        <f>IF($B108="","",INDEX('All CCC'!AJ$7:AJ$814,MATCH(WatchList!$B108,'All CCC'!$B$7:$B$814,0)))</f>
        <v/>
      </c>
      <c r="AK108" s="847" t="str">
        <f>IF($B108="","",INDEX('All CCC'!AK$7:AK$814,MATCH(WatchList!$B108,'All CCC'!$B$7:$B$814,0)))</f>
        <v/>
      </c>
      <c r="AL108" s="847" t="str">
        <f>IF($B108="","",INDEX('All CCC'!AL$7:AL$814,MATCH(WatchList!$B108,'All CCC'!$B$7:$B$814,0)))</f>
        <v/>
      </c>
      <c r="AM108" s="847" t="str">
        <f>IF($B108="","",INDEX('All CCC'!AM$7:AM$814,MATCH(WatchList!$B108,'All CCC'!$B$7:$B$814,0)))</f>
        <v/>
      </c>
      <c r="AN108" s="847" t="str">
        <f>IF($B108="","",INDEX('All CCC'!AN$7:AN$814,MATCH(WatchList!$B108,'All CCC'!$B$7:$B$814,0)))</f>
        <v/>
      </c>
      <c r="AO108" s="847" t="str">
        <f>IF($B108="","",INDEX('All CCC'!AO$7:AO$814,MATCH(WatchList!$B108,'All CCC'!$B$7:$B$814,0)))</f>
        <v/>
      </c>
      <c r="AP108" s="847" t="str">
        <f>IF($B108="","",INDEX('All CCC'!AP$7:AP$814,MATCH(WatchList!$B108,'All CCC'!$B$7:$B$814,0)))</f>
        <v/>
      </c>
      <c r="AQ108" s="847" t="str">
        <f>IF($B108="","",INDEX('All CCC'!AQ$7:AQ$814,MATCH(WatchList!$B108,'All CCC'!$B$7:$B$814,0)))</f>
        <v/>
      </c>
      <c r="AR108" s="847" t="str">
        <f>IF($B108="","",INDEX('All CCC'!AR$7:AR$814,MATCH(WatchList!$B108,'All CCC'!$B$7:$B$814,0)))</f>
        <v/>
      </c>
      <c r="AS108" s="847" t="str">
        <f>IF($B108="","",INDEX('All CCC'!AS$7:AS$814,MATCH(WatchList!$B108,'All CCC'!$B$7:$B$814,0)))</f>
        <v/>
      </c>
      <c r="AT108" s="847" t="str">
        <f>IF($B108="","",INDEX('All CCC'!AT$7:AT$814,MATCH(WatchList!$B108,'All CCC'!$B$7:$B$814,0)))</f>
        <v/>
      </c>
      <c r="AU108" s="847" t="str">
        <f>IF($B108="","",INDEX('All CCC'!AU$7:AU$814,MATCH(WatchList!$B108,'All CCC'!$B$7:$B$814,0)))</f>
        <v/>
      </c>
      <c r="AV108" s="847" t="str">
        <f>IF($B108="","",INDEX('All CCC'!AV$7:AV$814,MATCH(WatchList!$B108,'All CCC'!$B$7:$B$814,0)))</f>
        <v/>
      </c>
      <c r="AW108" s="847" t="str">
        <f>IF($B108="","",INDEX('All CCC'!AW$7:AW$814,MATCH(WatchList!$B108,'All CCC'!$B$7:$B$814,0)))</f>
        <v/>
      </c>
      <c r="AX108" s="847" t="str">
        <f>IF($B108="","",INDEX('All CCC'!AX$7:AX$814,MATCH(WatchList!$B108,'All CCC'!$B$7:$B$814,0)))</f>
        <v/>
      </c>
      <c r="AY108" s="847" t="str">
        <f>IF($B108="","",INDEX('All CCC'!AY$7:AY$814,MATCH(WatchList!$B108,'All CCC'!$B$7:$B$814,0)))</f>
        <v/>
      </c>
      <c r="AZ108" s="847" t="str">
        <f>IF($B108="","",INDEX('All CCC'!AZ$7:AZ$814,MATCH(WatchList!$B108,'All CCC'!$B$7:$B$814,0)))</f>
        <v/>
      </c>
      <c r="BA108" s="847" t="str">
        <f>IF($B108="","",INDEX('All CCC'!BA$7:BA$814,MATCH(WatchList!$B108,'All CCC'!$B$7:$B$814,0)))</f>
        <v/>
      </c>
      <c r="BB108" s="847" t="str">
        <f>IF($B108="","",INDEX('All CCC'!BB$7:BB$814,MATCH(WatchList!$B108,'All CCC'!$B$7:$B$814,0)))</f>
        <v/>
      </c>
      <c r="BC108" s="847" t="str">
        <f>IF($B108="","",INDEX('All CCC'!BC$7:BC$814,MATCH(WatchList!$B108,'All CCC'!$B$7:$B$814,0)))</f>
        <v/>
      </c>
      <c r="BD108" s="847" t="str">
        <f>IF($B108="","",INDEX('All CCC'!BD$7:BD$814,MATCH(WatchList!$B108,'All CCC'!$B$7:$B$814,0)))</f>
        <v/>
      </c>
      <c r="BE108" s="847" t="str">
        <f>IF($B108="","",INDEX('All CCC'!BE$7:BE$814,MATCH(WatchList!$B108,'All CCC'!$B$7:$B$814,0)))</f>
        <v/>
      </c>
      <c r="BF108" s="847" t="str">
        <f>IF($B108="","",INDEX('All CCC'!BF$7:BF$814,MATCH(WatchList!$B108,'All CCC'!$B$7:$B$814,0)))</f>
        <v/>
      </c>
      <c r="BG108" s="847" t="str">
        <f>IF($B108="","",INDEX('All CCC'!BG$7:BG$814,MATCH(WatchList!$B108,'All CCC'!$B$7:$B$814,0)))</f>
        <v/>
      </c>
    </row>
    <row r="109" spans="1:59" x14ac:dyDescent="0.2">
      <c r="A109" s="548" t="str">
        <f>IF($B109="","",INDEX('All CCC'!A$7:A$814,MATCH(WatchList!$B109,'All CCC'!$B$7:$B$814,0)))</f>
        <v/>
      </c>
      <c r="B109" s="31"/>
      <c r="C109" s="847" t="str">
        <f>IF($B109="","",INDEX('All CCC'!C$7:C$814,MATCH(WatchList!$B109,'All CCC'!$B$7:$B$814,0)))</f>
        <v/>
      </c>
      <c r="D109" s="847" t="str">
        <f>IF($B109="","",INDEX('All CCC'!D$7:D$814,MATCH(WatchList!$B109,'All CCC'!$B$7:$B$814,0)))</f>
        <v/>
      </c>
      <c r="E109" s="847" t="str">
        <f>IF($B109="","",INDEX('All CCC'!E$7:E$814,MATCH(WatchList!$B109,'All CCC'!$B$7:$B$814,0)))</f>
        <v/>
      </c>
      <c r="F109" s="847" t="str">
        <f>IF($B109="","",INDEX('All CCC'!F$7:F$814,MATCH(WatchList!$B109,'All CCC'!$B$7:$B$814,0)))</f>
        <v/>
      </c>
      <c r="G109" s="847" t="str">
        <f>IF($B109="","",INDEX('All CCC'!G$7:G$814,MATCH(WatchList!$B109,'All CCC'!$B$7:$B$814,0)))</f>
        <v/>
      </c>
      <c r="H109" s="847" t="str">
        <f>IF($B109="","",INDEX('All CCC'!H$7:H$814,MATCH(WatchList!$B109,'All CCC'!$B$7:$B$814,0)))</f>
        <v/>
      </c>
      <c r="I109" s="847" t="str">
        <f>IF($B109="","",INDEX('All CCC'!I$7:I$814,MATCH(WatchList!$B109,'All CCC'!$B$7:$B$814,0)))</f>
        <v/>
      </c>
      <c r="J109" s="847" t="str">
        <f>IF($B109="","",INDEX('All CCC'!J$7:J$814,MATCH(WatchList!$B109,'All CCC'!$B$7:$B$814,0)))</f>
        <v/>
      </c>
      <c r="K109" s="847" t="str">
        <f>IF($B109="","",INDEX('All CCC'!K$7:K$814,MATCH(WatchList!$B109,'All CCC'!$B$7:$B$814,0)))</f>
        <v/>
      </c>
      <c r="L109" s="847" t="str">
        <f>IF($B109="","",INDEX('All CCC'!L$7:L$814,MATCH(WatchList!$B109,'All CCC'!$B$7:$B$814,0)))</f>
        <v/>
      </c>
      <c r="M109" s="847" t="str">
        <f>IF($B109="","",INDEX('All CCC'!M$7:M$814,MATCH(WatchList!$B109,'All CCC'!$B$7:$B$814,0)))</f>
        <v/>
      </c>
      <c r="N109" s="847" t="str">
        <f>IF($B109="","",INDEX('All CCC'!N$7:N$814,MATCH(WatchList!$B109,'All CCC'!$B$7:$B$814,0)))</f>
        <v/>
      </c>
      <c r="O109" s="847" t="str">
        <f>IF($B109="","",INDEX('All CCC'!O$7:O$814,MATCH(WatchList!$B109,'All CCC'!$B$7:$B$814,0)))</f>
        <v/>
      </c>
      <c r="P109" s="848" t="str">
        <f>IF($B109="","",INDEX('All CCC'!P$7:P$814,MATCH(WatchList!$B109,'All CCC'!$B$7:$B$814,0)))</f>
        <v/>
      </c>
      <c r="Q109" s="848" t="str">
        <f>IF($B109="","",INDEX('All CCC'!Q$7:Q$814,MATCH(WatchList!$B109,'All CCC'!$B$7:$B$814,0)))</f>
        <v/>
      </c>
      <c r="R109" s="847" t="str">
        <f>IF($B109="","",INDEX('All CCC'!R$7:R$814,MATCH(WatchList!$B109,'All CCC'!$B$7:$B$814,0)))</f>
        <v/>
      </c>
      <c r="S109" s="847" t="str">
        <f>IF($B109="","",INDEX('All CCC'!S$7:S$814,MATCH(WatchList!$B109,'All CCC'!$B$7:$B$814,0)))</f>
        <v/>
      </c>
      <c r="T109" s="847" t="str">
        <f>IF($B109="","",INDEX('All CCC'!T$7:T$814,MATCH(WatchList!$B109,'All CCC'!$B$7:$B$814,0)))</f>
        <v/>
      </c>
      <c r="U109" s="847" t="str">
        <f>IF($B109="","",INDEX('All CCC'!U$7:U$814,MATCH(WatchList!$B109,'All CCC'!$B$7:$B$814,0)))</f>
        <v/>
      </c>
      <c r="V109" s="847" t="str">
        <f>IF($B109="","",INDEX('All CCC'!V$7:V$814,MATCH(WatchList!$B109,'All CCC'!$B$7:$B$814,0)))</f>
        <v/>
      </c>
      <c r="W109" s="847" t="str">
        <f>IF($B109="","",INDEX('All CCC'!W$7:W$814,MATCH(WatchList!$B109,'All CCC'!$B$7:$B$814,0)))</f>
        <v/>
      </c>
      <c r="X109" s="847" t="str">
        <f>IF($B109="","",INDEX('All CCC'!X$7:X$814,MATCH(WatchList!$B109,'All CCC'!$B$7:$B$814,0)))</f>
        <v/>
      </c>
      <c r="Y109" s="847" t="str">
        <f>IF($B109="","",INDEX('All CCC'!Y$7:Y$814,MATCH(WatchList!$B109,'All CCC'!$B$7:$B$814,0)))</f>
        <v/>
      </c>
      <c r="Z109" s="847" t="str">
        <f>IF($B109="","",INDEX('All CCC'!Z$7:Z$814,MATCH(WatchList!$B109,'All CCC'!$B$7:$B$814,0)))</f>
        <v/>
      </c>
      <c r="AA109" s="847" t="str">
        <f>IF($B109="","",INDEX('All CCC'!AA$7:AA$814,MATCH(WatchList!$B109,'All CCC'!$B$7:$B$814,0)))</f>
        <v/>
      </c>
      <c r="AB109" s="847" t="str">
        <f>IF($B109="","",INDEX('All CCC'!AB$7:AB$814,MATCH(WatchList!$B109,'All CCC'!$B$7:$B$814,0)))</f>
        <v/>
      </c>
      <c r="AC109" s="847" t="str">
        <f>IF($B109="","",INDEX('All CCC'!AC$7:AC$814,MATCH(WatchList!$B109,'All CCC'!$B$7:$B$814,0)))</f>
        <v/>
      </c>
      <c r="AD109" s="847" t="str">
        <f>IF($B109="","",INDEX('All CCC'!AD$7:AD$814,MATCH(WatchList!$B109,'All CCC'!$B$7:$B$814,0)))</f>
        <v/>
      </c>
      <c r="AE109" s="847" t="str">
        <f>IF($B109="","",INDEX('All CCC'!AE$7:AE$814,MATCH(WatchList!$B109,'All CCC'!$B$7:$B$814,0)))</f>
        <v/>
      </c>
      <c r="AF109" s="847" t="str">
        <f>IF($B109="","",INDEX('All CCC'!AF$7:AF$814,MATCH(WatchList!$B109,'All CCC'!$B$7:$B$814,0)))</f>
        <v/>
      </c>
      <c r="AG109" s="847" t="str">
        <f>IF($B109="","",INDEX('All CCC'!AG$7:AG$814,MATCH(WatchList!$B109,'All CCC'!$B$7:$B$814,0)))</f>
        <v/>
      </c>
      <c r="AH109" s="847" t="str">
        <f>IF($B109="","",INDEX('All CCC'!AH$7:AH$814,MATCH(WatchList!$B109,'All CCC'!$B$7:$B$814,0)))</f>
        <v/>
      </c>
      <c r="AI109" s="847" t="str">
        <f>IF($B109="","",INDEX('All CCC'!AI$7:AI$814,MATCH(WatchList!$B109,'All CCC'!$B$7:$B$814,0)))</f>
        <v/>
      </c>
      <c r="AJ109" s="847" t="str">
        <f>IF($B109="","",INDEX('All CCC'!AJ$7:AJ$814,MATCH(WatchList!$B109,'All CCC'!$B$7:$B$814,0)))</f>
        <v/>
      </c>
      <c r="AK109" s="847" t="str">
        <f>IF($B109="","",INDEX('All CCC'!AK$7:AK$814,MATCH(WatchList!$B109,'All CCC'!$B$7:$B$814,0)))</f>
        <v/>
      </c>
      <c r="AL109" s="847" t="str">
        <f>IF($B109="","",INDEX('All CCC'!AL$7:AL$814,MATCH(WatchList!$B109,'All CCC'!$B$7:$B$814,0)))</f>
        <v/>
      </c>
      <c r="AM109" s="847" t="str">
        <f>IF($B109="","",INDEX('All CCC'!AM$7:AM$814,MATCH(WatchList!$B109,'All CCC'!$B$7:$B$814,0)))</f>
        <v/>
      </c>
      <c r="AN109" s="847" t="str">
        <f>IF($B109="","",INDEX('All CCC'!AN$7:AN$814,MATCH(WatchList!$B109,'All CCC'!$B$7:$B$814,0)))</f>
        <v/>
      </c>
      <c r="AO109" s="847" t="str">
        <f>IF($B109="","",INDEX('All CCC'!AO$7:AO$814,MATCH(WatchList!$B109,'All CCC'!$B$7:$B$814,0)))</f>
        <v/>
      </c>
      <c r="AP109" s="847" t="str">
        <f>IF($B109="","",INDEX('All CCC'!AP$7:AP$814,MATCH(WatchList!$B109,'All CCC'!$B$7:$B$814,0)))</f>
        <v/>
      </c>
      <c r="AQ109" s="847" t="str">
        <f>IF($B109="","",INDEX('All CCC'!AQ$7:AQ$814,MATCH(WatchList!$B109,'All CCC'!$B$7:$B$814,0)))</f>
        <v/>
      </c>
      <c r="AR109" s="847" t="str">
        <f>IF($B109="","",INDEX('All CCC'!AR$7:AR$814,MATCH(WatchList!$B109,'All CCC'!$B$7:$B$814,0)))</f>
        <v/>
      </c>
      <c r="AS109" s="847" t="str">
        <f>IF($B109="","",INDEX('All CCC'!AS$7:AS$814,MATCH(WatchList!$B109,'All CCC'!$B$7:$B$814,0)))</f>
        <v/>
      </c>
      <c r="AT109" s="847" t="str">
        <f>IF($B109="","",INDEX('All CCC'!AT$7:AT$814,MATCH(WatchList!$B109,'All CCC'!$B$7:$B$814,0)))</f>
        <v/>
      </c>
      <c r="AU109" s="847" t="str">
        <f>IF($B109="","",INDEX('All CCC'!AU$7:AU$814,MATCH(WatchList!$B109,'All CCC'!$B$7:$B$814,0)))</f>
        <v/>
      </c>
      <c r="AV109" s="847" t="str">
        <f>IF($B109="","",INDEX('All CCC'!AV$7:AV$814,MATCH(WatchList!$B109,'All CCC'!$B$7:$B$814,0)))</f>
        <v/>
      </c>
      <c r="AW109" s="847" t="str">
        <f>IF($B109="","",INDEX('All CCC'!AW$7:AW$814,MATCH(WatchList!$B109,'All CCC'!$B$7:$B$814,0)))</f>
        <v/>
      </c>
      <c r="AX109" s="847" t="str">
        <f>IF($B109="","",INDEX('All CCC'!AX$7:AX$814,MATCH(WatchList!$B109,'All CCC'!$B$7:$B$814,0)))</f>
        <v/>
      </c>
      <c r="AY109" s="847" t="str">
        <f>IF($B109="","",INDEX('All CCC'!AY$7:AY$814,MATCH(WatchList!$B109,'All CCC'!$B$7:$B$814,0)))</f>
        <v/>
      </c>
      <c r="AZ109" s="847" t="str">
        <f>IF($B109="","",INDEX('All CCC'!AZ$7:AZ$814,MATCH(WatchList!$B109,'All CCC'!$B$7:$B$814,0)))</f>
        <v/>
      </c>
      <c r="BA109" s="847" t="str">
        <f>IF($B109="","",INDEX('All CCC'!BA$7:BA$814,MATCH(WatchList!$B109,'All CCC'!$B$7:$B$814,0)))</f>
        <v/>
      </c>
      <c r="BB109" s="847" t="str">
        <f>IF($B109="","",INDEX('All CCC'!BB$7:BB$814,MATCH(WatchList!$B109,'All CCC'!$B$7:$B$814,0)))</f>
        <v/>
      </c>
      <c r="BC109" s="847" t="str">
        <f>IF($B109="","",INDEX('All CCC'!BC$7:BC$814,MATCH(WatchList!$B109,'All CCC'!$B$7:$B$814,0)))</f>
        <v/>
      </c>
      <c r="BD109" s="847" t="str">
        <f>IF($B109="","",INDEX('All CCC'!BD$7:BD$814,MATCH(WatchList!$B109,'All CCC'!$B$7:$B$814,0)))</f>
        <v/>
      </c>
      <c r="BE109" s="847" t="str">
        <f>IF($B109="","",INDEX('All CCC'!BE$7:BE$814,MATCH(WatchList!$B109,'All CCC'!$B$7:$B$814,0)))</f>
        <v/>
      </c>
      <c r="BF109" s="847" t="str">
        <f>IF($B109="","",INDEX('All CCC'!BF$7:BF$814,MATCH(WatchList!$B109,'All CCC'!$B$7:$B$814,0)))</f>
        <v/>
      </c>
      <c r="BG109" s="847" t="str">
        <f>IF($B109="","",INDEX('All CCC'!BG$7:BG$814,MATCH(WatchList!$B109,'All CCC'!$B$7:$B$814,0)))</f>
        <v/>
      </c>
    </row>
    <row r="110" spans="1:59" x14ac:dyDescent="0.2">
      <c r="A110" s="548" t="str">
        <f>IF($B110="","",INDEX('All CCC'!A$7:A$814,MATCH(WatchList!$B110,'All CCC'!$B$7:$B$814,0)))</f>
        <v/>
      </c>
      <c r="B110" s="31"/>
      <c r="C110" s="847" t="str">
        <f>IF($B110="","",INDEX('All CCC'!C$7:C$814,MATCH(WatchList!$B110,'All CCC'!$B$7:$B$814,0)))</f>
        <v/>
      </c>
      <c r="D110" s="847" t="str">
        <f>IF($B110="","",INDEX('All CCC'!D$7:D$814,MATCH(WatchList!$B110,'All CCC'!$B$7:$B$814,0)))</f>
        <v/>
      </c>
      <c r="E110" s="847" t="str">
        <f>IF($B110="","",INDEX('All CCC'!E$7:E$814,MATCH(WatchList!$B110,'All CCC'!$B$7:$B$814,0)))</f>
        <v/>
      </c>
      <c r="F110" s="847" t="str">
        <f>IF($B110="","",INDEX('All CCC'!F$7:F$814,MATCH(WatchList!$B110,'All CCC'!$B$7:$B$814,0)))</f>
        <v/>
      </c>
      <c r="G110" s="847" t="str">
        <f>IF($B110="","",INDEX('All CCC'!G$7:G$814,MATCH(WatchList!$B110,'All CCC'!$B$7:$B$814,0)))</f>
        <v/>
      </c>
      <c r="H110" s="847" t="str">
        <f>IF($B110="","",INDEX('All CCC'!H$7:H$814,MATCH(WatchList!$B110,'All CCC'!$B$7:$B$814,0)))</f>
        <v/>
      </c>
      <c r="I110" s="847" t="str">
        <f>IF($B110="","",INDEX('All CCC'!I$7:I$814,MATCH(WatchList!$B110,'All CCC'!$B$7:$B$814,0)))</f>
        <v/>
      </c>
      <c r="J110" s="847" t="str">
        <f>IF($B110="","",INDEX('All CCC'!J$7:J$814,MATCH(WatchList!$B110,'All CCC'!$B$7:$B$814,0)))</f>
        <v/>
      </c>
      <c r="K110" s="847" t="str">
        <f>IF($B110="","",INDEX('All CCC'!K$7:K$814,MATCH(WatchList!$B110,'All CCC'!$B$7:$B$814,0)))</f>
        <v/>
      </c>
      <c r="L110" s="847" t="str">
        <f>IF($B110="","",INDEX('All CCC'!L$7:L$814,MATCH(WatchList!$B110,'All CCC'!$B$7:$B$814,0)))</f>
        <v/>
      </c>
      <c r="M110" s="847" t="str">
        <f>IF($B110="","",INDEX('All CCC'!M$7:M$814,MATCH(WatchList!$B110,'All CCC'!$B$7:$B$814,0)))</f>
        <v/>
      </c>
      <c r="N110" s="847" t="str">
        <f>IF($B110="","",INDEX('All CCC'!N$7:N$814,MATCH(WatchList!$B110,'All CCC'!$B$7:$B$814,0)))</f>
        <v/>
      </c>
      <c r="O110" s="847" t="str">
        <f>IF($B110="","",INDEX('All CCC'!O$7:O$814,MATCH(WatchList!$B110,'All CCC'!$B$7:$B$814,0)))</f>
        <v/>
      </c>
      <c r="P110" s="848" t="str">
        <f>IF($B110="","",INDEX('All CCC'!P$7:P$814,MATCH(WatchList!$B110,'All CCC'!$B$7:$B$814,0)))</f>
        <v/>
      </c>
      <c r="Q110" s="848" t="str">
        <f>IF($B110="","",INDEX('All CCC'!Q$7:Q$814,MATCH(WatchList!$B110,'All CCC'!$B$7:$B$814,0)))</f>
        <v/>
      </c>
      <c r="R110" s="847" t="str">
        <f>IF($B110="","",INDEX('All CCC'!R$7:R$814,MATCH(WatchList!$B110,'All CCC'!$B$7:$B$814,0)))</f>
        <v/>
      </c>
      <c r="S110" s="847" t="str">
        <f>IF($B110="","",INDEX('All CCC'!S$7:S$814,MATCH(WatchList!$B110,'All CCC'!$B$7:$B$814,0)))</f>
        <v/>
      </c>
      <c r="T110" s="847" t="str">
        <f>IF($B110="","",INDEX('All CCC'!T$7:T$814,MATCH(WatchList!$B110,'All CCC'!$B$7:$B$814,0)))</f>
        <v/>
      </c>
      <c r="U110" s="847" t="str">
        <f>IF($B110="","",INDEX('All CCC'!U$7:U$814,MATCH(WatchList!$B110,'All CCC'!$B$7:$B$814,0)))</f>
        <v/>
      </c>
      <c r="V110" s="847" t="str">
        <f>IF($B110="","",INDEX('All CCC'!V$7:V$814,MATCH(WatchList!$B110,'All CCC'!$B$7:$B$814,0)))</f>
        <v/>
      </c>
      <c r="W110" s="847" t="str">
        <f>IF($B110="","",INDEX('All CCC'!W$7:W$814,MATCH(WatchList!$B110,'All CCC'!$B$7:$B$814,0)))</f>
        <v/>
      </c>
      <c r="X110" s="847" t="str">
        <f>IF($B110="","",INDEX('All CCC'!X$7:X$814,MATCH(WatchList!$B110,'All CCC'!$B$7:$B$814,0)))</f>
        <v/>
      </c>
      <c r="Y110" s="847" t="str">
        <f>IF($B110="","",INDEX('All CCC'!Y$7:Y$814,MATCH(WatchList!$B110,'All CCC'!$B$7:$B$814,0)))</f>
        <v/>
      </c>
      <c r="Z110" s="847" t="str">
        <f>IF($B110="","",INDEX('All CCC'!Z$7:Z$814,MATCH(WatchList!$B110,'All CCC'!$B$7:$B$814,0)))</f>
        <v/>
      </c>
      <c r="AA110" s="847" t="str">
        <f>IF($B110="","",INDEX('All CCC'!AA$7:AA$814,MATCH(WatchList!$B110,'All CCC'!$B$7:$B$814,0)))</f>
        <v/>
      </c>
      <c r="AB110" s="847" t="str">
        <f>IF($B110="","",INDEX('All CCC'!AB$7:AB$814,MATCH(WatchList!$B110,'All CCC'!$B$7:$B$814,0)))</f>
        <v/>
      </c>
      <c r="AC110" s="847" t="str">
        <f>IF($B110="","",INDEX('All CCC'!AC$7:AC$814,MATCH(WatchList!$B110,'All CCC'!$B$7:$B$814,0)))</f>
        <v/>
      </c>
      <c r="AD110" s="847" t="str">
        <f>IF($B110="","",INDEX('All CCC'!AD$7:AD$814,MATCH(WatchList!$B110,'All CCC'!$B$7:$B$814,0)))</f>
        <v/>
      </c>
      <c r="AE110" s="847" t="str">
        <f>IF($B110="","",INDEX('All CCC'!AE$7:AE$814,MATCH(WatchList!$B110,'All CCC'!$B$7:$B$814,0)))</f>
        <v/>
      </c>
      <c r="AF110" s="847" t="str">
        <f>IF($B110="","",INDEX('All CCC'!AF$7:AF$814,MATCH(WatchList!$B110,'All CCC'!$B$7:$B$814,0)))</f>
        <v/>
      </c>
      <c r="AG110" s="847" t="str">
        <f>IF($B110="","",INDEX('All CCC'!AG$7:AG$814,MATCH(WatchList!$B110,'All CCC'!$B$7:$B$814,0)))</f>
        <v/>
      </c>
      <c r="AH110" s="847" t="str">
        <f>IF($B110="","",INDEX('All CCC'!AH$7:AH$814,MATCH(WatchList!$B110,'All CCC'!$B$7:$B$814,0)))</f>
        <v/>
      </c>
      <c r="AI110" s="847" t="str">
        <f>IF($B110="","",INDEX('All CCC'!AI$7:AI$814,MATCH(WatchList!$B110,'All CCC'!$B$7:$B$814,0)))</f>
        <v/>
      </c>
      <c r="AJ110" s="847" t="str">
        <f>IF($B110="","",INDEX('All CCC'!AJ$7:AJ$814,MATCH(WatchList!$B110,'All CCC'!$B$7:$B$814,0)))</f>
        <v/>
      </c>
      <c r="AK110" s="847" t="str">
        <f>IF($B110="","",INDEX('All CCC'!AK$7:AK$814,MATCH(WatchList!$B110,'All CCC'!$B$7:$B$814,0)))</f>
        <v/>
      </c>
      <c r="AL110" s="847" t="str">
        <f>IF($B110="","",INDEX('All CCC'!AL$7:AL$814,MATCH(WatchList!$B110,'All CCC'!$B$7:$B$814,0)))</f>
        <v/>
      </c>
      <c r="AM110" s="847" t="str">
        <f>IF($B110="","",INDEX('All CCC'!AM$7:AM$814,MATCH(WatchList!$B110,'All CCC'!$B$7:$B$814,0)))</f>
        <v/>
      </c>
      <c r="AN110" s="847" t="str">
        <f>IF($B110="","",INDEX('All CCC'!AN$7:AN$814,MATCH(WatchList!$B110,'All CCC'!$B$7:$B$814,0)))</f>
        <v/>
      </c>
      <c r="AO110" s="847" t="str">
        <f>IF($B110="","",INDEX('All CCC'!AO$7:AO$814,MATCH(WatchList!$B110,'All CCC'!$B$7:$B$814,0)))</f>
        <v/>
      </c>
      <c r="AP110" s="847" t="str">
        <f>IF($B110="","",INDEX('All CCC'!AP$7:AP$814,MATCH(WatchList!$B110,'All CCC'!$B$7:$B$814,0)))</f>
        <v/>
      </c>
      <c r="AQ110" s="847" t="str">
        <f>IF($B110="","",INDEX('All CCC'!AQ$7:AQ$814,MATCH(WatchList!$B110,'All CCC'!$B$7:$B$814,0)))</f>
        <v/>
      </c>
      <c r="AR110" s="847" t="str">
        <f>IF($B110="","",INDEX('All CCC'!AR$7:AR$814,MATCH(WatchList!$B110,'All CCC'!$B$7:$B$814,0)))</f>
        <v/>
      </c>
      <c r="AS110" s="847" t="str">
        <f>IF($B110="","",INDEX('All CCC'!AS$7:AS$814,MATCH(WatchList!$B110,'All CCC'!$B$7:$B$814,0)))</f>
        <v/>
      </c>
      <c r="AT110" s="847" t="str">
        <f>IF($B110="","",INDEX('All CCC'!AT$7:AT$814,MATCH(WatchList!$B110,'All CCC'!$B$7:$B$814,0)))</f>
        <v/>
      </c>
      <c r="AU110" s="847" t="str">
        <f>IF($B110="","",INDEX('All CCC'!AU$7:AU$814,MATCH(WatchList!$B110,'All CCC'!$B$7:$B$814,0)))</f>
        <v/>
      </c>
      <c r="AV110" s="847" t="str">
        <f>IF($B110="","",INDEX('All CCC'!AV$7:AV$814,MATCH(WatchList!$B110,'All CCC'!$B$7:$B$814,0)))</f>
        <v/>
      </c>
      <c r="AW110" s="847" t="str">
        <f>IF($B110="","",INDEX('All CCC'!AW$7:AW$814,MATCH(WatchList!$B110,'All CCC'!$B$7:$B$814,0)))</f>
        <v/>
      </c>
      <c r="AX110" s="847" t="str">
        <f>IF($B110="","",INDEX('All CCC'!AX$7:AX$814,MATCH(WatchList!$B110,'All CCC'!$B$7:$B$814,0)))</f>
        <v/>
      </c>
      <c r="AY110" s="847" t="str">
        <f>IF($B110="","",INDEX('All CCC'!AY$7:AY$814,MATCH(WatchList!$B110,'All CCC'!$B$7:$B$814,0)))</f>
        <v/>
      </c>
      <c r="AZ110" s="847" t="str">
        <f>IF($B110="","",INDEX('All CCC'!AZ$7:AZ$814,MATCH(WatchList!$B110,'All CCC'!$B$7:$B$814,0)))</f>
        <v/>
      </c>
      <c r="BA110" s="847" t="str">
        <f>IF($B110="","",INDEX('All CCC'!BA$7:BA$814,MATCH(WatchList!$B110,'All CCC'!$B$7:$B$814,0)))</f>
        <v/>
      </c>
      <c r="BB110" s="847" t="str">
        <f>IF($B110="","",INDEX('All CCC'!BB$7:BB$814,MATCH(WatchList!$B110,'All CCC'!$B$7:$B$814,0)))</f>
        <v/>
      </c>
      <c r="BC110" s="847" t="str">
        <f>IF($B110="","",INDEX('All CCC'!BC$7:BC$814,MATCH(WatchList!$B110,'All CCC'!$B$7:$B$814,0)))</f>
        <v/>
      </c>
      <c r="BD110" s="847" t="str">
        <f>IF($B110="","",INDEX('All CCC'!BD$7:BD$814,MATCH(WatchList!$B110,'All CCC'!$B$7:$B$814,0)))</f>
        <v/>
      </c>
      <c r="BE110" s="847" t="str">
        <f>IF($B110="","",INDEX('All CCC'!BE$7:BE$814,MATCH(WatchList!$B110,'All CCC'!$B$7:$B$814,0)))</f>
        <v/>
      </c>
      <c r="BF110" s="847" t="str">
        <f>IF($B110="","",INDEX('All CCC'!BF$7:BF$814,MATCH(WatchList!$B110,'All CCC'!$B$7:$B$814,0)))</f>
        <v/>
      </c>
      <c r="BG110" s="847" t="str">
        <f>IF($B110="","",INDEX('All CCC'!BG$7:BG$814,MATCH(WatchList!$B110,'All CCC'!$B$7:$B$814,0)))</f>
        <v/>
      </c>
    </row>
    <row r="111" spans="1:59" x14ac:dyDescent="0.2">
      <c r="A111" s="548" t="str">
        <f>IF($B111="","",INDEX('All CCC'!A$7:A$814,MATCH(WatchList!$B111,'All CCC'!$B$7:$B$814,0)))</f>
        <v/>
      </c>
      <c r="B111" s="31"/>
      <c r="C111" s="847" t="str">
        <f>IF($B111="","",INDEX('All CCC'!C$7:C$814,MATCH(WatchList!$B111,'All CCC'!$B$7:$B$814,0)))</f>
        <v/>
      </c>
      <c r="D111" s="847" t="str">
        <f>IF($B111="","",INDEX('All CCC'!D$7:D$814,MATCH(WatchList!$B111,'All CCC'!$B$7:$B$814,0)))</f>
        <v/>
      </c>
      <c r="E111" s="847" t="str">
        <f>IF($B111="","",INDEX('All CCC'!E$7:E$814,MATCH(WatchList!$B111,'All CCC'!$B$7:$B$814,0)))</f>
        <v/>
      </c>
      <c r="F111" s="847" t="str">
        <f>IF($B111="","",INDEX('All CCC'!F$7:F$814,MATCH(WatchList!$B111,'All CCC'!$B$7:$B$814,0)))</f>
        <v/>
      </c>
      <c r="G111" s="847" t="str">
        <f>IF($B111="","",INDEX('All CCC'!G$7:G$814,MATCH(WatchList!$B111,'All CCC'!$B$7:$B$814,0)))</f>
        <v/>
      </c>
      <c r="H111" s="847" t="str">
        <f>IF($B111="","",INDEX('All CCC'!H$7:H$814,MATCH(WatchList!$B111,'All CCC'!$B$7:$B$814,0)))</f>
        <v/>
      </c>
      <c r="I111" s="847" t="str">
        <f>IF($B111="","",INDEX('All CCC'!I$7:I$814,MATCH(WatchList!$B111,'All CCC'!$B$7:$B$814,0)))</f>
        <v/>
      </c>
      <c r="J111" s="847" t="str">
        <f>IF($B111="","",INDEX('All CCC'!J$7:J$814,MATCH(WatchList!$B111,'All CCC'!$B$7:$B$814,0)))</f>
        <v/>
      </c>
      <c r="K111" s="847" t="str">
        <f>IF($B111="","",INDEX('All CCC'!K$7:K$814,MATCH(WatchList!$B111,'All CCC'!$B$7:$B$814,0)))</f>
        <v/>
      </c>
      <c r="L111" s="847" t="str">
        <f>IF($B111="","",INDEX('All CCC'!L$7:L$814,MATCH(WatchList!$B111,'All CCC'!$B$7:$B$814,0)))</f>
        <v/>
      </c>
      <c r="M111" s="847" t="str">
        <f>IF($B111="","",INDEX('All CCC'!M$7:M$814,MATCH(WatchList!$B111,'All CCC'!$B$7:$B$814,0)))</f>
        <v/>
      </c>
      <c r="N111" s="847" t="str">
        <f>IF($B111="","",INDEX('All CCC'!N$7:N$814,MATCH(WatchList!$B111,'All CCC'!$B$7:$B$814,0)))</f>
        <v/>
      </c>
      <c r="O111" s="847" t="str">
        <f>IF($B111="","",INDEX('All CCC'!O$7:O$814,MATCH(WatchList!$B111,'All CCC'!$B$7:$B$814,0)))</f>
        <v/>
      </c>
      <c r="P111" s="848" t="str">
        <f>IF($B111="","",INDEX('All CCC'!P$7:P$814,MATCH(WatchList!$B111,'All CCC'!$B$7:$B$814,0)))</f>
        <v/>
      </c>
      <c r="Q111" s="848" t="str">
        <f>IF($B111="","",INDEX('All CCC'!Q$7:Q$814,MATCH(WatchList!$B111,'All CCC'!$B$7:$B$814,0)))</f>
        <v/>
      </c>
      <c r="R111" s="847" t="str">
        <f>IF($B111="","",INDEX('All CCC'!R$7:R$814,MATCH(WatchList!$B111,'All CCC'!$B$7:$B$814,0)))</f>
        <v/>
      </c>
      <c r="S111" s="847" t="str">
        <f>IF($B111="","",INDEX('All CCC'!S$7:S$814,MATCH(WatchList!$B111,'All CCC'!$B$7:$B$814,0)))</f>
        <v/>
      </c>
      <c r="T111" s="847" t="str">
        <f>IF($B111="","",INDEX('All CCC'!T$7:T$814,MATCH(WatchList!$B111,'All CCC'!$B$7:$B$814,0)))</f>
        <v/>
      </c>
      <c r="U111" s="847" t="str">
        <f>IF($B111="","",INDEX('All CCC'!U$7:U$814,MATCH(WatchList!$B111,'All CCC'!$B$7:$B$814,0)))</f>
        <v/>
      </c>
      <c r="V111" s="847" t="str">
        <f>IF($B111="","",INDEX('All CCC'!V$7:V$814,MATCH(WatchList!$B111,'All CCC'!$B$7:$B$814,0)))</f>
        <v/>
      </c>
      <c r="W111" s="847" t="str">
        <f>IF($B111="","",INDEX('All CCC'!W$7:W$814,MATCH(WatchList!$B111,'All CCC'!$B$7:$B$814,0)))</f>
        <v/>
      </c>
      <c r="X111" s="847" t="str">
        <f>IF($B111="","",INDEX('All CCC'!X$7:X$814,MATCH(WatchList!$B111,'All CCC'!$B$7:$B$814,0)))</f>
        <v/>
      </c>
      <c r="Y111" s="847" t="str">
        <f>IF($B111="","",INDEX('All CCC'!Y$7:Y$814,MATCH(WatchList!$B111,'All CCC'!$B$7:$B$814,0)))</f>
        <v/>
      </c>
      <c r="Z111" s="847" t="str">
        <f>IF($B111="","",INDEX('All CCC'!Z$7:Z$814,MATCH(WatchList!$B111,'All CCC'!$B$7:$B$814,0)))</f>
        <v/>
      </c>
      <c r="AA111" s="847" t="str">
        <f>IF($B111="","",INDEX('All CCC'!AA$7:AA$814,MATCH(WatchList!$B111,'All CCC'!$B$7:$B$814,0)))</f>
        <v/>
      </c>
      <c r="AB111" s="847" t="str">
        <f>IF($B111="","",INDEX('All CCC'!AB$7:AB$814,MATCH(WatchList!$B111,'All CCC'!$B$7:$B$814,0)))</f>
        <v/>
      </c>
      <c r="AC111" s="847" t="str">
        <f>IF($B111="","",INDEX('All CCC'!AC$7:AC$814,MATCH(WatchList!$B111,'All CCC'!$B$7:$B$814,0)))</f>
        <v/>
      </c>
      <c r="AD111" s="847" t="str">
        <f>IF($B111="","",INDEX('All CCC'!AD$7:AD$814,MATCH(WatchList!$B111,'All CCC'!$B$7:$B$814,0)))</f>
        <v/>
      </c>
      <c r="AE111" s="847" t="str">
        <f>IF($B111="","",INDEX('All CCC'!AE$7:AE$814,MATCH(WatchList!$B111,'All CCC'!$B$7:$B$814,0)))</f>
        <v/>
      </c>
      <c r="AF111" s="847" t="str">
        <f>IF($B111="","",INDEX('All CCC'!AF$7:AF$814,MATCH(WatchList!$B111,'All CCC'!$B$7:$B$814,0)))</f>
        <v/>
      </c>
      <c r="AG111" s="847" t="str">
        <f>IF($B111="","",INDEX('All CCC'!AG$7:AG$814,MATCH(WatchList!$B111,'All CCC'!$B$7:$B$814,0)))</f>
        <v/>
      </c>
      <c r="AH111" s="847" t="str">
        <f>IF($B111="","",INDEX('All CCC'!AH$7:AH$814,MATCH(WatchList!$B111,'All CCC'!$B$7:$B$814,0)))</f>
        <v/>
      </c>
      <c r="AI111" s="847" t="str">
        <f>IF($B111="","",INDEX('All CCC'!AI$7:AI$814,MATCH(WatchList!$B111,'All CCC'!$B$7:$B$814,0)))</f>
        <v/>
      </c>
      <c r="AJ111" s="847" t="str">
        <f>IF($B111="","",INDEX('All CCC'!AJ$7:AJ$814,MATCH(WatchList!$B111,'All CCC'!$B$7:$B$814,0)))</f>
        <v/>
      </c>
      <c r="AK111" s="847" t="str">
        <f>IF($B111="","",INDEX('All CCC'!AK$7:AK$814,MATCH(WatchList!$B111,'All CCC'!$B$7:$B$814,0)))</f>
        <v/>
      </c>
      <c r="AL111" s="847" t="str">
        <f>IF($B111="","",INDEX('All CCC'!AL$7:AL$814,MATCH(WatchList!$B111,'All CCC'!$B$7:$B$814,0)))</f>
        <v/>
      </c>
      <c r="AM111" s="847" t="str">
        <f>IF($B111="","",INDEX('All CCC'!AM$7:AM$814,MATCH(WatchList!$B111,'All CCC'!$B$7:$B$814,0)))</f>
        <v/>
      </c>
      <c r="AN111" s="847" t="str">
        <f>IF($B111="","",INDEX('All CCC'!AN$7:AN$814,MATCH(WatchList!$B111,'All CCC'!$B$7:$B$814,0)))</f>
        <v/>
      </c>
      <c r="AO111" s="847" t="str">
        <f>IF($B111="","",INDEX('All CCC'!AO$7:AO$814,MATCH(WatchList!$B111,'All CCC'!$B$7:$B$814,0)))</f>
        <v/>
      </c>
      <c r="AP111" s="847" t="str">
        <f>IF($B111="","",INDEX('All CCC'!AP$7:AP$814,MATCH(WatchList!$B111,'All CCC'!$B$7:$B$814,0)))</f>
        <v/>
      </c>
      <c r="AQ111" s="847" t="str">
        <f>IF($B111="","",INDEX('All CCC'!AQ$7:AQ$814,MATCH(WatchList!$B111,'All CCC'!$B$7:$B$814,0)))</f>
        <v/>
      </c>
      <c r="AR111" s="847" t="str">
        <f>IF($B111="","",INDEX('All CCC'!AR$7:AR$814,MATCH(WatchList!$B111,'All CCC'!$B$7:$B$814,0)))</f>
        <v/>
      </c>
      <c r="AS111" s="847" t="str">
        <f>IF($B111="","",INDEX('All CCC'!AS$7:AS$814,MATCH(WatchList!$B111,'All CCC'!$B$7:$B$814,0)))</f>
        <v/>
      </c>
      <c r="AT111" s="847" t="str">
        <f>IF($B111="","",INDEX('All CCC'!AT$7:AT$814,MATCH(WatchList!$B111,'All CCC'!$B$7:$B$814,0)))</f>
        <v/>
      </c>
      <c r="AU111" s="847" t="str">
        <f>IF($B111="","",INDEX('All CCC'!AU$7:AU$814,MATCH(WatchList!$B111,'All CCC'!$B$7:$B$814,0)))</f>
        <v/>
      </c>
      <c r="AV111" s="847" t="str">
        <f>IF($B111="","",INDEX('All CCC'!AV$7:AV$814,MATCH(WatchList!$B111,'All CCC'!$B$7:$B$814,0)))</f>
        <v/>
      </c>
      <c r="AW111" s="847" t="str">
        <f>IF($B111="","",INDEX('All CCC'!AW$7:AW$814,MATCH(WatchList!$B111,'All CCC'!$B$7:$B$814,0)))</f>
        <v/>
      </c>
      <c r="AX111" s="847" t="str">
        <f>IF($B111="","",INDEX('All CCC'!AX$7:AX$814,MATCH(WatchList!$B111,'All CCC'!$B$7:$B$814,0)))</f>
        <v/>
      </c>
      <c r="AY111" s="847" t="str">
        <f>IF($B111="","",INDEX('All CCC'!AY$7:AY$814,MATCH(WatchList!$B111,'All CCC'!$B$7:$B$814,0)))</f>
        <v/>
      </c>
      <c r="AZ111" s="847" t="str">
        <f>IF($B111="","",INDEX('All CCC'!AZ$7:AZ$814,MATCH(WatchList!$B111,'All CCC'!$B$7:$B$814,0)))</f>
        <v/>
      </c>
      <c r="BA111" s="847" t="str">
        <f>IF($B111="","",INDEX('All CCC'!BA$7:BA$814,MATCH(WatchList!$B111,'All CCC'!$B$7:$B$814,0)))</f>
        <v/>
      </c>
      <c r="BB111" s="847" t="str">
        <f>IF($B111="","",INDEX('All CCC'!BB$7:BB$814,MATCH(WatchList!$B111,'All CCC'!$B$7:$B$814,0)))</f>
        <v/>
      </c>
      <c r="BC111" s="847" t="str">
        <f>IF($B111="","",INDEX('All CCC'!BC$7:BC$814,MATCH(WatchList!$B111,'All CCC'!$B$7:$B$814,0)))</f>
        <v/>
      </c>
      <c r="BD111" s="847" t="str">
        <f>IF($B111="","",INDEX('All CCC'!BD$7:BD$814,MATCH(WatchList!$B111,'All CCC'!$B$7:$B$814,0)))</f>
        <v/>
      </c>
      <c r="BE111" s="847" t="str">
        <f>IF($B111="","",INDEX('All CCC'!BE$7:BE$814,MATCH(WatchList!$B111,'All CCC'!$B$7:$B$814,0)))</f>
        <v/>
      </c>
      <c r="BF111" s="847" t="str">
        <f>IF($B111="","",INDEX('All CCC'!BF$7:BF$814,MATCH(WatchList!$B111,'All CCC'!$B$7:$B$814,0)))</f>
        <v/>
      </c>
      <c r="BG111" s="847" t="str">
        <f>IF($B111="","",INDEX('All CCC'!BG$7:BG$814,MATCH(WatchList!$B111,'All CCC'!$B$7:$B$814,0)))</f>
        <v/>
      </c>
    </row>
    <row r="112" spans="1:59" x14ac:dyDescent="0.2">
      <c r="A112" s="548" t="str">
        <f>IF($B112="","",INDEX('All CCC'!A$7:A$814,MATCH(WatchList!$B112,'All CCC'!$B$7:$B$814,0)))</f>
        <v/>
      </c>
      <c r="B112" s="31"/>
      <c r="C112" s="847" t="str">
        <f>IF($B112="","",INDEX('All CCC'!C$7:C$814,MATCH(WatchList!$B112,'All CCC'!$B$7:$B$814,0)))</f>
        <v/>
      </c>
      <c r="D112" s="847" t="str">
        <f>IF($B112="","",INDEX('All CCC'!D$7:D$814,MATCH(WatchList!$B112,'All CCC'!$B$7:$B$814,0)))</f>
        <v/>
      </c>
      <c r="E112" s="847" t="str">
        <f>IF($B112="","",INDEX('All CCC'!E$7:E$814,MATCH(WatchList!$B112,'All CCC'!$B$7:$B$814,0)))</f>
        <v/>
      </c>
      <c r="F112" s="847" t="str">
        <f>IF($B112="","",INDEX('All CCC'!F$7:F$814,MATCH(WatchList!$B112,'All CCC'!$B$7:$B$814,0)))</f>
        <v/>
      </c>
      <c r="G112" s="847" t="str">
        <f>IF($B112="","",INDEX('All CCC'!G$7:G$814,MATCH(WatchList!$B112,'All CCC'!$B$7:$B$814,0)))</f>
        <v/>
      </c>
      <c r="H112" s="847" t="str">
        <f>IF($B112="","",INDEX('All CCC'!H$7:H$814,MATCH(WatchList!$B112,'All CCC'!$B$7:$B$814,0)))</f>
        <v/>
      </c>
      <c r="I112" s="847" t="str">
        <f>IF($B112="","",INDEX('All CCC'!I$7:I$814,MATCH(WatchList!$B112,'All CCC'!$B$7:$B$814,0)))</f>
        <v/>
      </c>
      <c r="J112" s="847" t="str">
        <f>IF($B112="","",INDEX('All CCC'!J$7:J$814,MATCH(WatchList!$B112,'All CCC'!$B$7:$B$814,0)))</f>
        <v/>
      </c>
      <c r="K112" s="847" t="str">
        <f>IF($B112="","",INDEX('All CCC'!K$7:K$814,MATCH(WatchList!$B112,'All CCC'!$B$7:$B$814,0)))</f>
        <v/>
      </c>
      <c r="L112" s="847" t="str">
        <f>IF($B112="","",INDEX('All CCC'!L$7:L$814,MATCH(WatchList!$B112,'All CCC'!$B$7:$B$814,0)))</f>
        <v/>
      </c>
      <c r="M112" s="847" t="str">
        <f>IF($B112="","",INDEX('All CCC'!M$7:M$814,MATCH(WatchList!$B112,'All CCC'!$B$7:$B$814,0)))</f>
        <v/>
      </c>
      <c r="N112" s="847" t="str">
        <f>IF($B112="","",INDEX('All CCC'!N$7:N$814,MATCH(WatchList!$B112,'All CCC'!$B$7:$B$814,0)))</f>
        <v/>
      </c>
      <c r="O112" s="847" t="str">
        <f>IF($B112="","",INDEX('All CCC'!O$7:O$814,MATCH(WatchList!$B112,'All CCC'!$B$7:$B$814,0)))</f>
        <v/>
      </c>
      <c r="P112" s="848" t="str">
        <f>IF($B112="","",INDEX('All CCC'!P$7:P$814,MATCH(WatchList!$B112,'All CCC'!$B$7:$B$814,0)))</f>
        <v/>
      </c>
      <c r="Q112" s="848" t="str">
        <f>IF($B112="","",INDEX('All CCC'!Q$7:Q$814,MATCH(WatchList!$B112,'All CCC'!$B$7:$B$814,0)))</f>
        <v/>
      </c>
      <c r="R112" s="847" t="str">
        <f>IF($B112="","",INDEX('All CCC'!R$7:R$814,MATCH(WatchList!$B112,'All CCC'!$B$7:$B$814,0)))</f>
        <v/>
      </c>
      <c r="S112" s="847" t="str">
        <f>IF($B112="","",INDEX('All CCC'!S$7:S$814,MATCH(WatchList!$B112,'All CCC'!$B$7:$B$814,0)))</f>
        <v/>
      </c>
      <c r="T112" s="847" t="str">
        <f>IF($B112="","",INDEX('All CCC'!T$7:T$814,MATCH(WatchList!$B112,'All CCC'!$B$7:$B$814,0)))</f>
        <v/>
      </c>
      <c r="U112" s="847" t="str">
        <f>IF($B112="","",INDEX('All CCC'!U$7:U$814,MATCH(WatchList!$B112,'All CCC'!$B$7:$B$814,0)))</f>
        <v/>
      </c>
      <c r="V112" s="847" t="str">
        <f>IF($B112="","",INDEX('All CCC'!V$7:V$814,MATCH(WatchList!$B112,'All CCC'!$B$7:$B$814,0)))</f>
        <v/>
      </c>
      <c r="W112" s="847" t="str">
        <f>IF($B112="","",INDEX('All CCC'!W$7:W$814,MATCH(WatchList!$B112,'All CCC'!$B$7:$B$814,0)))</f>
        <v/>
      </c>
      <c r="X112" s="847" t="str">
        <f>IF($B112="","",INDEX('All CCC'!X$7:X$814,MATCH(WatchList!$B112,'All CCC'!$B$7:$B$814,0)))</f>
        <v/>
      </c>
      <c r="Y112" s="847" t="str">
        <f>IF($B112="","",INDEX('All CCC'!Y$7:Y$814,MATCH(WatchList!$B112,'All CCC'!$B$7:$B$814,0)))</f>
        <v/>
      </c>
      <c r="Z112" s="847" t="str">
        <f>IF($B112="","",INDEX('All CCC'!Z$7:Z$814,MATCH(WatchList!$B112,'All CCC'!$B$7:$B$814,0)))</f>
        <v/>
      </c>
      <c r="AA112" s="847" t="str">
        <f>IF($B112="","",INDEX('All CCC'!AA$7:AA$814,MATCH(WatchList!$B112,'All CCC'!$B$7:$B$814,0)))</f>
        <v/>
      </c>
      <c r="AB112" s="847" t="str">
        <f>IF($B112="","",INDEX('All CCC'!AB$7:AB$814,MATCH(WatchList!$B112,'All CCC'!$B$7:$B$814,0)))</f>
        <v/>
      </c>
      <c r="AC112" s="847" t="str">
        <f>IF($B112="","",INDEX('All CCC'!AC$7:AC$814,MATCH(WatchList!$B112,'All CCC'!$B$7:$B$814,0)))</f>
        <v/>
      </c>
      <c r="AD112" s="847" t="str">
        <f>IF($B112="","",INDEX('All CCC'!AD$7:AD$814,MATCH(WatchList!$B112,'All CCC'!$B$7:$B$814,0)))</f>
        <v/>
      </c>
      <c r="AE112" s="847" t="str">
        <f>IF($B112="","",INDEX('All CCC'!AE$7:AE$814,MATCH(WatchList!$B112,'All CCC'!$B$7:$B$814,0)))</f>
        <v/>
      </c>
      <c r="AF112" s="847" t="str">
        <f>IF($B112="","",INDEX('All CCC'!AF$7:AF$814,MATCH(WatchList!$B112,'All CCC'!$B$7:$B$814,0)))</f>
        <v/>
      </c>
      <c r="AG112" s="847" t="str">
        <f>IF($B112="","",INDEX('All CCC'!AG$7:AG$814,MATCH(WatchList!$B112,'All CCC'!$B$7:$B$814,0)))</f>
        <v/>
      </c>
      <c r="AH112" s="847" t="str">
        <f>IF($B112="","",INDEX('All CCC'!AH$7:AH$814,MATCH(WatchList!$B112,'All CCC'!$B$7:$B$814,0)))</f>
        <v/>
      </c>
      <c r="AI112" s="847" t="str">
        <f>IF($B112="","",INDEX('All CCC'!AI$7:AI$814,MATCH(WatchList!$B112,'All CCC'!$B$7:$B$814,0)))</f>
        <v/>
      </c>
      <c r="AJ112" s="847" t="str">
        <f>IF($B112="","",INDEX('All CCC'!AJ$7:AJ$814,MATCH(WatchList!$B112,'All CCC'!$B$7:$B$814,0)))</f>
        <v/>
      </c>
      <c r="AK112" s="847" t="str">
        <f>IF($B112="","",INDEX('All CCC'!AK$7:AK$814,MATCH(WatchList!$B112,'All CCC'!$B$7:$B$814,0)))</f>
        <v/>
      </c>
      <c r="AL112" s="847" t="str">
        <f>IF($B112="","",INDEX('All CCC'!AL$7:AL$814,MATCH(WatchList!$B112,'All CCC'!$B$7:$B$814,0)))</f>
        <v/>
      </c>
      <c r="AM112" s="847" t="str">
        <f>IF($B112="","",INDEX('All CCC'!AM$7:AM$814,MATCH(WatchList!$B112,'All CCC'!$B$7:$B$814,0)))</f>
        <v/>
      </c>
      <c r="AN112" s="847" t="str">
        <f>IF($B112="","",INDEX('All CCC'!AN$7:AN$814,MATCH(WatchList!$B112,'All CCC'!$B$7:$B$814,0)))</f>
        <v/>
      </c>
      <c r="AO112" s="847" t="str">
        <f>IF($B112="","",INDEX('All CCC'!AO$7:AO$814,MATCH(WatchList!$B112,'All CCC'!$B$7:$B$814,0)))</f>
        <v/>
      </c>
      <c r="AP112" s="847" t="str">
        <f>IF($B112="","",INDEX('All CCC'!AP$7:AP$814,MATCH(WatchList!$B112,'All CCC'!$B$7:$B$814,0)))</f>
        <v/>
      </c>
      <c r="AQ112" s="847" t="str">
        <f>IF($B112="","",INDEX('All CCC'!AQ$7:AQ$814,MATCH(WatchList!$B112,'All CCC'!$B$7:$B$814,0)))</f>
        <v/>
      </c>
      <c r="AR112" s="847" t="str">
        <f>IF($B112="","",INDEX('All CCC'!AR$7:AR$814,MATCH(WatchList!$B112,'All CCC'!$B$7:$B$814,0)))</f>
        <v/>
      </c>
      <c r="AS112" s="847" t="str">
        <f>IF($B112="","",INDEX('All CCC'!AS$7:AS$814,MATCH(WatchList!$B112,'All CCC'!$B$7:$B$814,0)))</f>
        <v/>
      </c>
      <c r="AT112" s="847" t="str">
        <f>IF($B112="","",INDEX('All CCC'!AT$7:AT$814,MATCH(WatchList!$B112,'All CCC'!$B$7:$B$814,0)))</f>
        <v/>
      </c>
      <c r="AU112" s="847" t="str">
        <f>IF($B112="","",INDEX('All CCC'!AU$7:AU$814,MATCH(WatchList!$B112,'All CCC'!$B$7:$B$814,0)))</f>
        <v/>
      </c>
      <c r="AV112" s="847" t="str">
        <f>IF($B112="","",INDEX('All CCC'!AV$7:AV$814,MATCH(WatchList!$B112,'All CCC'!$B$7:$B$814,0)))</f>
        <v/>
      </c>
      <c r="AW112" s="847" t="str">
        <f>IF($B112="","",INDEX('All CCC'!AW$7:AW$814,MATCH(WatchList!$B112,'All CCC'!$B$7:$B$814,0)))</f>
        <v/>
      </c>
      <c r="AX112" s="847" t="str">
        <f>IF($B112="","",INDEX('All CCC'!AX$7:AX$814,MATCH(WatchList!$B112,'All CCC'!$B$7:$B$814,0)))</f>
        <v/>
      </c>
      <c r="AY112" s="847" t="str">
        <f>IF($B112="","",INDEX('All CCC'!AY$7:AY$814,MATCH(WatchList!$B112,'All CCC'!$B$7:$B$814,0)))</f>
        <v/>
      </c>
      <c r="AZ112" s="847" t="str">
        <f>IF($B112="","",INDEX('All CCC'!AZ$7:AZ$814,MATCH(WatchList!$B112,'All CCC'!$B$7:$B$814,0)))</f>
        <v/>
      </c>
      <c r="BA112" s="847" t="str">
        <f>IF($B112="","",INDEX('All CCC'!BA$7:BA$814,MATCH(WatchList!$B112,'All CCC'!$B$7:$B$814,0)))</f>
        <v/>
      </c>
      <c r="BB112" s="847" t="str">
        <f>IF($B112="","",INDEX('All CCC'!BB$7:BB$814,MATCH(WatchList!$B112,'All CCC'!$B$7:$B$814,0)))</f>
        <v/>
      </c>
      <c r="BC112" s="847" t="str">
        <f>IF($B112="","",INDEX('All CCC'!BC$7:BC$814,MATCH(WatchList!$B112,'All CCC'!$B$7:$B$814,0)))</f>
        <v/>
      </c>
      <c r="BD112" s="847" t="str">
        <f>IF($B112="","",INDEX('All CCC'!BD$7:BD$814,MATCH(WatchList!$B112,'All CCC'!$B$7:$B$814,0)))</f>
        <v/>
      </c>
      <c r="BE112" s="847" t="str">
        <f>IF($B112="","",INDEX('All CCC'!BE$7:BE$814,MATCH(WatchList!$B112,'All CCC'!$B$7:$B$814,0)))</f>
        <v/>
      </c>
      <c r="BF112" s="847" t="str">
        <f>IF($B112="","",INDEX('All CCC'!BF$7:BF$814,MATCH(WatchList!$B112,'All CCC'!$B$7:$B$814,0)))</f>
        <v/>
      </c>
      <c r="BG112" s="847" t="str">
        <f>IF($B112="","",INDEX('All CCC'!BG$7:BG$814,MATCH(WatchList!$B112,'All CCC'!$B$7:$B$814,0)))</f>
        <v/>
      </c>
    </row>
    <row r="113" spans="1:59" x14ac:dyDescent="0.2">
      <c r="A113" s="548" t="str">
        <f>IF($B113="","",INDEX('All CCC'!A$7:A$814,MATCH(WatchList!$B113,'All CCC'!$B$7:$B$814,0)))</f>
        <v/>
      </c>
      <c r="B113" s="31"/>
      <c r="C113" s="847" t="str">
        <f>IF($B113="","",INDEX('All CCC'!C$7:C$814,MATCH(WatchList!$B113,'All CCC'!$B$7:$B$814,0)))</f>
        <v/>
      </c>
      <c r="D113" s="847" t="str">
        <f>IF($B113="","",INDEX('All CCC'!D$7:D$814,MATCH(WatchList!$B113,'All CCC'!$B$7:$B$814,0)))</f>
        <v/>
      </c>
      <c r="E113" s="847" t="str">
        <f>IF($B113="","",INDEX('All CCC'!E$7:E$814,MATCH(WatchList!$B113,'All CCC'!$B$7:$B$814,0)))</f>
        <v/>
      </c>
      <c r="F113" s="847" t="str">
        <f>IF($B113="","",INDEX('All CCC'!F$7:F$814,MATCH(WatchList!$B113,'All CCC'!$B$7:$B$814,0)))</f>
        <v/>
      </c>
      <c r="G113" s="847" t="str">
        <f>IF($B113="","",INDEX('All CCC'!G$7:G$814,MATCH(WatchList!$B113,'All CCC'!$B$7:$B$814,0)))</f>
        <v/>
      </c>
      <c r="H113" s="847" t="str">
        <f>IF($B113="","",INDEX('All CCC'!H$7:H$814,MATCH(WatchList!$B113,'All CCC'!$B$7:$B$814,0)))</f>
        <v/>
      </c>
      <c r="I113" s="847" t="str">
        <f>IF($B113="","",INDEX('All CCC'!I$7:I$814,MATCH(WatchList!$B113,'All CCC'!$B$7:$B$814,0)))</f>
        <v/>
      </c>
      <c r="J113" s="847" t="str">
        <f>IF($B113="","",INDEX('All CCC'!J$7:J$814,MATCH(WatchList!$B113,'All CCC'!$B$7:$B$814,0)))</f>
        <v/>
      </c>
      <c r="K113" s="847" t="str">
        <f>IF($B113="","",INDEX('All CCC'!K$7:K$814,MATCH(WatchList!$B113,'All CCC'!$B$7:$B$814,0)))</f>
        <v/>
      </c>
      <c r="L113" s="847" t="str">
        <f>IF($B113="","",INDEX('All CCC'!L$7:L$814,MATCH(WatchList!$B113,'All CCC'!$B$7:$B$814,0)))</f>
        <v/>
      </c>
      <c r="M113" s="847" t="str">
        <f>IF($B113="","",INDEX('All CCC'!M$7:M$814,MATCH(WatchList!$B113,'All CCC'!$B$7:$B$814,0)))</f>
        <v/>
      </c>
      <c r="N113" s="847" t="str">
        <f>IF($B113="","",INDEX('All CCC'!N$7:N$814,MATCH(WatchList!$B113,'All CCC'!$B$7:$B$814,0)))</f>
        <v/>
      </c>
      <c r="O113" s="847" t="str">
        <f>IF($B113="","",INDEX('All CCC'!O$7:O$814,MATCH(WatchList!$B113,'All CCC'!$B$7:$B$814,0)))</f>
        <v/>
      </c>
      <c r="P113" s="848" t="str">
        <f>IF($B113="","",INDEX('All CCC'!P$7:P$814,MATCH(WatchList!$B113,'All CCC'!$B$7:$B$814,0)))</f>
        <v/>
      </c>
      <c r="Q113" s="848" t="str">
        <f>IF($B113="","",INDEX('All CCC'!Q$7:Q$814,MATCH(WatchList!$B113,'All CCC'!$B$7:$B$814,0)))</f>
        <v/>
      </c>
      <c r="R113" s="847" t="str">
        <f>IF($B113="","",INDEX('All CCC'!R$7:R$814,MATCH(WatchList!$B113,'All CCC'!$B$7:$B$814,0)))</f>
        <v/>
      </c>
      <c r="S113" s="847" t="str">
        <f>IF($B113="","",INDEX('All CCC'!S$7:S$814,MATCH(WatchList!$B113,'All CCC'!$B$7:$B$814,0)))</f>
        <v/>
      </c>
      <c r="T113" s="847" t="str">
        <f>IF($B113="","",INDEX('All CCC'!T$7:T$814,MATCH(WatchList!$B113,'All CCC'!$B$7:$B$814,0)))</f>
        <v/>
      </c>
      <c r="U113" s="847" t="str">
        <f>IF($B113="","",INDEX('All CCC'!U$7:U$814,MATCH(WatchList!$B113,'All CCC'!$B$7:$B$814,0)))</f>
        <v/>
      </c>
      <c r="V113" s="847" t="str">
        <f>IF($B113="","",INDEX('All CCC'!V$7:V$814,MATCH(WatchList!$B113,'All CCC'!$B$7:$B$814,0)))</f>
        <v/>
      </c>
      <c r="W113" s="847" t="str">
        <f>IF($B113="","",INDEX('All CCC'!W$7:W$814,MATCH(WatchList!$B113,'All CCC'!$B$7:$B$814,0)))</f>
        <v/>
      </c>
      <c r="X113" s="847" t="str">
        <f>IF($B113="","",INDEX('All CCC'!X$7:X$814,MATCH(WatchList!$B113,'All CCC'!$B$7:$B$814,0)))</f>
        <v/>
      </c>
      <c r="Y113" s="847" t="str">
        <f>IF($B113="","",INDEX('All CCC'!Y$7:Y$814,MATCH(WatchList!$B113,'All CCC'!$B$7:$B$814,0)))</f>
        <v/>
      </c>
      <c r="Z113" s="847" t="str">
        <f>IF($B113="","",INDEX('All CCC'!Z$7:Z$814,MATCH(WatchList!$B113,'All CCC'!$B$7:$B$814,0)))</f>
        <v/>
      </c>
      <c r="AA113" s="847" t="str">
        <f>IF($B113="","",INDEX('All CCC'!AA$7:AA$814,MATCH(WatchList!$B113,'All CCC'!$B$7:$B$814,0)))</f>
        <v/>
      </c>
      <c r="AB113" s="847" t="str">
        <f>IF($B113="","",INDEX('All CCC'!AB$7:AB$814,MATCH(WatchList!$B113,'All CCC'!$B$7:$B$814,0)))</f>
        <v/>
      </c>
      <c r="AC113" s="847" t="str">
        <f>IF($B113="","",INDEX('All CCC'!AC$7:AC$814,MATCH(WatchList!$B113,'All CCC'!$B$7:$B$814,0)))</f>
        <v/>
      </c>
      <c r="AD113" s="847" t="str">
        <f>IF($B113="","",INDEX('All CCC'!AD$7:AD$814,MATCH(WatchList!$B113,'All CCC'!$B$7:$B$814,0)))</f>
        <v/>
      </c>
      <c r="AE113" s="847" t="str">
        <f>IF($B113="","",INDEX('All CCC'!AE$7:AE$814,MATCH(WatchList!$B113,'All CCC'!$B$7:$B$814,0)))</f>
        <v/>
      </c>
      <c r="AF113" s="847" t="str">
        <f>IF($B113="","",INDEX('All CCC'!AF$7:AF$814,MATCH(WatchList!$B113,'All CCC'!$B$7:$B$814,0)))</f>
        <v/>
      </c>
      <c r="AG113" s="847" t="str">
        <f>IF($B113="","",INDEX('All CCC'!AG$7:AG$814,MATCH(WatchList!$B113,'All CCC'!$B$7:$B$814,0)))</f>
        <v/>
      </c>
      <c r="AH113" s="847" t="str">
        <f>IF($B113="","",INDEX('All CCC'!AH$7:AH$814,MATCH(WatchList!$B113,'All CCC'!$B$7:$B$814,0)))</f>
        <v/>
      </c>
      <c r="AI113" s="847" t="str">
        <f>IF($B113="","",INDEX('All CCC'!AI$7:AI$814,MATCH(WatchList!$B113,'All CCC'!$B$7:$B$814,0)))</f>
        <v/>
      </c>
      <c r="AJ113" s="847" t="str">
        <f>IF($B113="","",INDEX('All CCC'!AJ$7:AJ$814,MATCH(WatchList!$B113,'All CCC'!$B$7:$B$814,0)))</f>
        <v/>
      </c>
      <c r="AK113" s="847" t="str">
        <f>IF($B113="","",INDEX('All CCC'!AK$7:AK$814,MATCH(WatchList!$B113,'All CCC'!$B$7:$B$814,0)))</f>
        <v/>
      </c>
      <c r="AL113" s="847" t="str">
        <f>IF($B113="","",INDEX('All CCC'!AL$7:AL$814,MATCH(WatchList!$B113,'All CCC'!$B$7:$B$814,0)))</f>
        <v/>
      </c>
      <c r="AM113" s="847" t="str">
        <f>IF($B113="","",INDEX('All CCC'!AM$7:AM$814,MATCH(WatchList!$B113,'All CCC'!$B$7:$B$814,0)))</f>
        <v/>
      </c>
      <c r="AN113" s="847" t="str">
        <f>IF($B113="","",INDEX('All CCC'!AN$7:AN$814,MATCH(WatchList!$B113,'All CCC'!$B$7:$B$814,0)))</f>
        <v/>
      </c>
      <c r="AO113" s="847" t="str">
        <f>IF($B113="","",INDEX('All CCC'!AO$7:AO$814,MATCH(WatchList!$B113,'All CCC'!$B$7:$B$814,0)))</f>
        <v/>
      </c>
      <c r="AP113" s="847" t="str">
        <f>IF($B113="","",INDEX('All CCC'!AP$7:AP$814,MATCH(WatchList!$B113,'All CCC'!$B$7:$B$814,0)))</f>
        <v/>
      </c>
      <c r="AQ113" s="847" t="str">
        <f>IF($B113="","",INDEX('All CCC'!AQ$7:AQ$814,MATCH(WatchList!$B113,'All CCC'!$B$7:$B$814,0)))</f>
        <v/>
      </c>
      <c r="AR113" s="847" t="str">
        <f>IF($B113="","",INDEX('All CCC'!AR$7:AR$814,MATCH(WatchList!$B113,'All CCC'!$B$7:$B$814,0)))</f>
        <v/>
      </c>
      <c r="AS113" s="847" t="str">
        <f>IF($B113="","",INDEX('All CCC'!AS$7:AS$814,MATCH(WatchList!$B113,'All CCC'!$B$7:$B$814,0)))</f>
        <v/>
      </c>
      <c r="AT113" s="847" t="str">
        <f>IF($B113="","",INDEX('All CCC'!AT$7:AT$814,MATCH(WatchList!$B113,'All CCC'!$B$7:$B$814,0)))</f>
        <v/>
      </c>
      <c r="AU113" s="847" t="str">
        <f>IF($B113="","",INDEX('All CCC'!AU$7:AU$814,MATCH(WatchList!$B113,'All CCC'!$B$7:$B$814,0)))</f>
        <v/>
      </c>
      <c r="AV113" s="847" t="str">
        <f>IF($B113="","",INDEX('All CCC'!AV$7:AV$814,MATCH(WatchList!$B113,'All CCC'!$B$7:$B$814,0)))</f>
        <v/>
      </c>
      <c r="AW113" s="847" t="str">
        <f>IF($B113="","",INDEX('All CCC'!AW$7:AW$814,MATCH(WatchList!$B113,'All CCC'!$B$7:$B$814,0)))</f>
        <v/>
      </c>
      <c r="AX113" s="847" t="str">
        <f>IF($B113="","",INDEX('All CCC'!AX$7:AX$814,MATCH(WatchList!$B113,'All CCC'!$B$7:$B$814,0)))</f>
        <v/>
      </c>
      <c r="AY113" s="847" t="str">
        <f>IF($B113="","",INDEX('All CCC'!AY$7:AY$814,MATCH(WatchList!$B113,'All CCC'!$B$7:$B$814,0)))</f>
        <v/>
      </c>
      <c r="AZ113" s="847" t="str">
        <f>IF($B113="","",INDEX('All CCC'!AZ$7:AZ$814,MATCH(WatchList!$B113,'All CCC'!$B$7:$B$814,0)))</f>
        <v/>
      </c>
      <c r="BA113" s="847" t="str">
        <f>IF($B113="","",INDEX('All CCC'!BA$7:BA$814,MATCH(WatchList!$B113,'All CCC'!$B$7:$B$814,0)))</f>
        <v/>
      </c>
      <c r="BB113" s="847" t="str">
        <f>IF($B113="","",INDEX('All CCC'!BB$7:BB$814,MATCH(WatchList!$B113,'All CCC'!$B$7:$B$814,0)))</f>
        <v/>
      </c>
      <c r="BC113" s="847" t="str">
        <f>IF($B113="","",INDEX('All CCC'!BC$7:BC$814,MATCH(WatchList!$B113,'All CCC'!$B$7:$B$814,0)))</f>
        <v/>
      </c>
      <c r="BD113" s="847" t="str">
        <f>IF($B113="","",INDEX('All CCC'!BD$7:BD$814,MATCH(WatchList!$B113,'All CCC'!$B$7:$B$814,0)))</f>
        <v/>
      </c>
      <c r="BE113" s="847" t="str">
        <f>IF($B113="","",INDEX('All CCC'!BE$7:BE$814,MATCH(WatchList!$B113,'All CCC'!$B$7:$B$814,0)))</f>
        <v/>
      </c>
      <c r="BF113" s="847" t="str">
        <f>IF($B113="","",INDEX('All CCC'!BF$7:BF$814,MATCH(WatchList!$B113,'All CCC'!$B$7:$B$814,0)))</f>
        <v/>
      </c>
      <c r="BG113" s="847" t="str">
        <f>IF($B113="","",INDEX('All CCC'!BG$7:BG$814,MATCH(WatchList!$B113,'All CCC'!$B$7:$B$814,0)))</f>
        <v/>
      </c>
    </row>
    <row r="114" spans="1:59" x14ac:dyDescent="0.2">
      <c r="A114" s="548" t="str">
        <f>IF($B114="","",INDEX('All CCC'!A$7:A$814,MATCH(WatchList!$B114,'All CCC'!$B$7:$B$814,0)))</f>
        <v/>
      </c>
      <c r="B114" s="31"/>
      <c r="C114" s="847" t="str">
        <f>IF($B114="","",INDEX('All CCC'!C$7:C$814,MATCH(WatchList!$B114,'All CCC'!$B$7:$B$814,0)))</f>
        <v/>
      </c>
      <c r="D114" s="847" t="str">
        <f>IF($B114="","",INDEX('All CCC'!D$7:D$814,MATCH(WatchList!$B114,'All CCC'!$B$7:$B$814,0)))</f>
        <v/>
      </c>
      <c r="E114" s="847" t="str">
        <f>IF($B114="","",INDEX('All CCC'!E$7:E$814,MATCH(WatchList!$B114,'All CCC'!$B$7:$B$814,0)))</f>
        <v/>
      </c>
      <c r="F114" s="847" t="str">
        <f>IF($B114="","",INDEX('All CCC'!F$7:F$814,MATCH(WatchList!$B114,'All CCC'!$B$7:$B$814,0)))</f>
        <v/>
      </c>
      <c r="G114" s="847" t="str">
        <f>IF($B114="","",INDEX('All CCC'!G$7:G$814,MATCH(WatchList!$B114,'All CCC'!$B$7:$B$814,0)))</f>
        <v/>
      </c>
      <c r="H114" s="847" t="str">
        <f>IF($B114="","",INDEX('All CCC'!H$7:H$814,MATCH(WatchList!$B114,'All CCC'!$B$7:$B$814,0)))</f>
        <v/>
      </c>
      <c r="I114" s="847" t="str">
        <f>IF($B114="","",INDEX('All CCC'!I$7:I$814,MATCH(WatchList!$B114,'All CCC'!$B$7:$B$814,0)))</f>
        <v/>
      </c>
      <c r="J114" s="847" t="str">
        <f>IF($B114="","",INDEX('All CCC'!J$7:J$814,MATCH(WatchList!$B114,'All CCC'!$B$7:$B$814,0)))</f>
        <v/>
      </c>
      <c r="K114" s="847" t="str">
        <f>IF($B114="","",INDEX('All CCC'!K$7:K$814,MATCH(WatchList!$B114,'All CCC'!$B$7:$B$814,0)))</f>
        <v/>
      </c>
      <c r="L114" s="847" t="str">
        <f>IF($B114="","",INDEX('All CCC'!L$7:L$814,MATCH(WatchList!$B114,'All CCC'!$B$7:$B$814,0)))</f>
        <v/>
      </c>
      <c r="M114" s="847" t="str">
        <f>IF($B114="","",INDEX('All CCC'!M$7:M$814,MATCH(WatchList!$B114,'All CCC'!$B$7:$B$814,0)))</f>
        <v/>
      </c>
      <c r="N114" s="847" t="str">
        <f>IF($B114="","",INDEX('All CCC'!N$7:N$814,MATCH(WatchList!$B114,'All CCC'!$B$7:$B$814,0)))</f>
        <v/>
      </c>
      <c r="O114" s="847" t="str">
        <f>IF($B114="","",INDEX('All CCC'!O$7:O$814,MATCH(WatchList!$B114,'All CCC'!$B$7:$B$814,0)))</f>
        <v/>
      </c>
      <c r="P114" s="848" t="str">
        <f>IF($B114="","",INDEX('All CCC'!P$7:P$814,MATCH(WatchList!$B114,'All CCC'!$B$7:$B$814,0)))</f>
        <v/>
      </c>
      <c r="Q114" s="848" t="str">
        <f>IF($B114="","",INDEX('All CCC'!Q$7:Q$814,MATCH(WatchList!$B114,'All CCC'!$B$7:$B$814,0)))</f>
        <v/>
      </c>
      <c r="R114" s="847" t="str">
        <f>IF($B114="","",INDEX('All CCC'!R$7:R$814,MATCH(WatchList!$B114,'All CCC'!$B$7:$B$814,0)))</f>
        <v/>
      </c>
      <c r="S114" s="847" t="str">
        <f>IF($B114="","",INDEX('All CCC'!S$7:S$814,MATCH(WatchList!$B114,'All CCC'!$B$7:$B$814,0)))</f>
        <v/>
      </c>
      <c r="T114" s="847" t="str">
        <f>IF($B114="","",INDEX('All CCC'!T$7:T$814,MATCH(WatchList!$B114,'All CCC'!$B$7:$B$814,0)))</f>
        <v/>
      </c>
      <c r="U114" s="847" t="str">
        <f>IF($B114="","",INDEX('All CCC'!U$7:U$814,MATCH(WatchList!$B114,'All CCC'!$B$7:$B$814,0)))</f>
        <v/>
      </c>
      <c r="V114" s="847" t="str">
        <f>IF($B114="","",INDEX('All CCC'!V$7:V$814,MATCH(WatchList!$B114,'All CCC'!$B$7:$B$814,0)))</f>
        <v/>
      </c>
      <c r="W114" s="847" t="str">
        <f>IF($B114="","",INDEX('All CCC'!W$7:W$814,MATCH(WatchList!$B114,'All CCC'!$B$7:$B$814,0)))</f>
        <v/>
      </c>
      <c r="X114" s="847" t="str">
        <f>IF($B114="","",INDEX('All CCC'!X$7:X$814,MATCH(WatchList!$B114,'All CCC'!$B$7:$B$814,0)))</f>
        <v/>
      </c>
      <c r="Y114" s="847" t="str">
        <f>IF($B114="","",INDEX('All CCC'!Y$7:Y$814,MATCH(WatchList!$B114,'All CCC'!$B$7:$B$814,0)))</f>
        <v/>
      </c>
      <c r="Z114" s="847" t="str">
        <f>IF($B114="","",INDEX('All CCC'!Z$7:Z$814,MATCH(WatchList!$B114,'All CCC'!$B$7:$B$814,0)))</f>
        <v/>
      </c>
      <c r="AA114" s="847" t="str">
        <f>IF($B114="","",INDEX('All CCC'!AA$7:AA$814,MATCH(WatchList!$B114,'All CCC'!$B$7:$B$814,0)))</f>
        <v/>
      </c>
      <c r="AB114" s="847" t="str">
        <f>IF($B114="","",INDEX('All CCC'!AB$7:AB$814,MATCH(WatchList!$B114,'All CCC'!$B$7:$B$814,0)))</f>
        <v/>
      </c>
      <c r="AC114" s="847" t="str">
        <f>IF($B114="","",INDEX('All CCC'!AC$7:AC$814,MATCH(WatchList!$B114,'All CCC'!$B$7:$B$814,0)))</f>
        <v/>
      </c>
      <c r="AD114" s="847" t="str">
        <f>IF($B114="","",INDEX('All CCC'!AD$7:AD$814,MATCH(WatchList!$B114,'All CCC'!$B$7:$B$814,0)))</f>
        <v/>
      </c>
      <c r="AE114" s="847" t="str">
        <f>IF($B114="","",INDEX('All CCC'!AE$7:AE$814,MATCH(WatchList!$B114,'All CCC'!$B$7:$B$814,0)))</f>
        <v/>
      </c>
      <c r="AF114" s="847" t="str">
        <f>IF($B114="","",INDEX('All CCC'!AF$7:AF$814,MATCH(WatchList!$B114,'All CCC'!$B$7:$B$814,0)))</f>
        <v/>
      </c>
      <c r="AG114" s="847" t="str">
        <f>IF($B114="","",INDEX('All CCC'!AG$7:AG$814,MATCH(WatchList!$B114,'All CCC'!$B$7:$B$814,0)))</f>
        <v/>
      </c>
      <c r="AH114" s="847" t="str">
        <f>IF($B114="","",INDEX('All CCC'!AH$7:AH$814,MATCH(WatchList!$B114,'All CCC'!$B$7:$B$814,0)))</f>
        <v/>
      </c>
      <c r="AI114" s="847" t="str">
        <f>IF($B114="","",INDEX('All CCC'!AI$7:AI$814,MATCH(WatchList!$B114,'All CCC'!$B$7:$B$814,0)))</f>
        <v/>
      </c>
      <c r="AJ114" s="847" t="str">
        <f>IF($B114="","",INDEX('All CCC'!AJ$7:AJ$814,MATCH(WatchList!$B114,'All CCC'!$B$7:$B$814,0)))</f>
        <v/>
      </c>
      <c r="AK114" s="847" t="str">
        <f>IF($B114="","",INDEX('All CCC'!AK$7:AK$814,MATCH(WatchList!$B114,'All CCC'!$B$7:$B$814,0)))</f>
        <v/>
      </c>
      <c r="AL114" s="847" t="str">
        <f>IF($B114="","",INDEX('All CCC'!AL$7:AL$814,MATCH(WatchList!$B114,'All CCC'!$B$7:$B$814,0)))</f>
        <v/>
      </c>
      <c r="AM114" s="847" t="str">
        <f>IF($B114="","",INDEX('All CCC'!AM$7:AM$814,MATCH(WatchList!$B114,'All CCC'!$B$7:$B$814,0)))</f>
        <v/>
      </c>
      <c r="AN114" s="847" t="str">
        <f>IF($B114="","",INDEX('All CCC'!AN$7:AN$814,MATCH(WatchList!$B114,'All CCC'!$B$7:$B$814,0)))</f>
        <v/>
      </c>
      <c r="AO114" s="847" t="str">
        <f>IF($B114="","",INDEX('All CCC'!AO$7:AO$814,MATCH(WatchList!$B114,'All CCC'!$B$7:$B$814,0)))</f>
        <v/>
      </c>
      <c r="AP114" s="847" t="str">
        <f>IF($B114="","",INDEX('All CCC'!AP$7:AP$814,MATCH(WatchList!$B114,'All CCC'!$B$7:$B$814,0)))</f>
        <v/>
      </c>
      <c r="AQ114" s="847" t="str">
        <f>IF($B114="","",INDEX('All CCC'!AQ$7:AQ$814,MATCH(WatchList!$B114,'All CCC'!$B$7:$B$814,0)))</f>
        <v/>
      </c>
      <c r="AR114" s="847" t="str">
        <f>IF($B114="","",INDEX('All CCC'!AR$7:AR$814,MATCH(WatchList!$B114,'All CCC'!$B$7:$B$814,0)))</f>
        <v/>
      </c>
      <c r="AS114" s="847" t="str">
        <f>IF($B114="","",INDEX('All CCC'!AS$7:AS$814,MATCH(WatchList!$B114,'All CCC'!$B$7:$B$814,0)))</f>
        <v/>
      </c>
      <c r="AT114" s="847" t="str">
        <f>IF($B114="","",INDEX('All CCC'!AT$7:AT$814,MATCH(WatchList!$B114,'All CCC'!$B$7:$B$814,0)))</f>
        <v/>
      </c>
      <c r="AU114" s="847" t="str">
        <f>IF($B114="","",INDEX('All CCC'!AU$7:AU$814,MATCH(WatchList!$B114,'All CCC'!$B$7:$B$814,0)))</f>
        <v/>
      </c>
      <c r="AV114" s="847" t="str">
        <f>IF($B114="","",INDEX('All CCC'!AV$7:AV$814,MATCH(WatchList!$B114,'All CCC'!$B$7:$B$814,0)))</f>
        <v/>
      </c>
      <c r="AW114" s="847" t="str">
        <f>IF($B114="","",INDEX('All CCC'!AW$7:AW$814,MATCH(WatchList!$B114,'All CCC'!$B$7:$B$814,0)))</f>
        <v/>
      </c>
      <c r="AX114" s="847" t="str">
        <f>IF($B114="","",INDEX('All CCC'!AX$7:AX$814,MATCH(WatchList!$B114,'All CCC'!$B$7:$B$814,0)))</f>
        <v/>
      </c>
      <c r="AY114" s="847" t="str">
        <f>IF($B114="","",INDEX('All CCC'!AY$7:AY$814,MATCH(WatchList!$B114,'All CCC'!$B$7:$B$814,0)))</f>
        <v/>
      </c>
      <c r="AZ114" s="847" t="str">
        <f>IF($B114="","",INDEX('All CCC'!AZ$7:AZ$814,MATCH(WatchList!$B114,'All CCC'!$B$7:$B$814,0)))</f>
        <v/>
      </c>
      <c r="BA114" s="847" t="str">
        <f>IF($B114="","",INDEX('All CCC'!BA$7:BA$814,MATCH(WatchList!$B114,'All CCC'!$B$7:$B$814,0)))</f>
        <v/>
      </c>
      <c r="BB114" s="847" t="str">
        <f>IF($B114="","",INDEX('All CCC'!BB$7:BB$814,MATCH(WatchList!$B114,'All CCC'!$B$7:$B$814,0)))</f>
        <v/>
      </c>
      <c r="BC114" s="847" t="str">
        <f>IF($B114="","",INDEX('All CCC'!BC$7:BC$814,MATCH(WatchList!$B114,'All CCC'!$B$7:$B$814,0)))</f>
        <v/>
      </c>
      <c r="BD114" s="847" t="str">
        <f>IF($B114="","",INDEX('All CCC'!BD$7:BD$814,MATCH(WatchList!$B114,'All CCC'!$B$7:$B$814,0)))</f>
        <v/>
      </c>
      <c r="BE114" s="847" t="str">
        <f>IF($B114="","",INDEX('All CCC'!BE$7:BE$814,MATCH(WatchList!$B114,'All CCC'!$B$7:$B$814,0)))</f>
        <v/>
      </c>
      <c r="BF114" s="847" t="str">
        <f>IF($B114="","",INDEX('All CCC'!BF$7:BF$814,MATCH(WatchList!$B114,'All CCC'!$B$7:$B$814,0)))</f>
        <v/>
      </c>
      <c r="BG114" s="847" t="str">
        <f>IF($B114="","",INDEX('All CCC'!BG$7:BG$814,MATCH(WatchList!$B114,'All CCC'!$B$7:$B$814,0)))</f>
        <v/>
      </c>
    </row>
    <row r="115" spans="1:59" x14ac:dyDescent="0.2">
      <c r="A115" s="548" t="str">
        <f>IF($B115="","",INDEX('All CCC'!A$7:A$814,MATCH(WatchList!$B115,'All CCC'!$B$7:$B$814,0)))</f>
        <v/>
      </c>
      <c r="B115" s="31"/>
      <c r="C115" s="847" t="str">
        <f>IF($B115="","",INDEX('All CCC'!C$7:C$814,MATCH(WatchList!$B115,'All CCC'!$B$7:$B$814,0)))</f>
        <v/>
      </c>
      <c r="D115" s="847" t="str">
        <f>IF($B115="","",INDEX('All CCC'!D$7:D$814,MATCH(WatchList!$B115,'All CCC'!$B$7:$B$814,0)))</f>
        <v/>
      </c>
      <c r="E115" s="847" t="str">
        <f>IF($B115="","",INDEX('All CCC'!E$7:E$814,MATCH(WatchList!$B115,'All CCC'!$B$7:$B$814,0)))</f>
        <v/>
      </c>
      <c r="F115" s="847" t="str">
        <f>IF($B115="","",INDEX('All CCC'!F$7:F$814,MATCH(WatchList!$B115,'All CCC'!$B$7:$B$814,0)))</f>
        <v/>
      </c>
      <c r="G115" s="847" t="str">
        <f>IF($B115="","",INDEX('All CCC'!G$7:G$814,MATCH(WatchList!$B115,'All CCC'!$B$7:$B$814,0)))</f>
        <v/>
      </c>
      <c r="H115" s="847" t="str">
        <f>IF($B115="","",INDEX('All CCC'!H$7:H$814,MATCH(WatchList!$B115,'All CCC'!$B$7:$B$814,0)))</f>
        <v/>
      </c>
      <c r="I115" s="847" t="str">
        <f>IF($B115="","",INDEX('All CCC'!I$7:I$814,MATCH(WatchList!$B115,'All CCC'!$B$7:$B$814,0)))</f>
        <v/>
      </c>
      <c r="J115" s="847" t="str">
        <f>IF($B115="","",INDEX('All CCC'!J$7:J$814,MATCH(WatchList!$B115,'All CCC'!$B$7:$B$814,0)))</f>
        <v/>
      </c>
      <c r="K115" s="847" t="str">
        <f>IF($B115="","",INDEX('All CCC'!K$7:K$814,MATCH(WatchList!$B115,'All CCC'!$B$7:$B$814,0)))</f>
        <v/>
      </c>
      <c r="L115" s="847" t="str">
        <f>IF($B115="","",INDEX('All CCC'!L$7:L$814,MATCH(WatchList!$B115,'All CCC'!$B$7:$B$814,0)))</f>
        <v/>
      </c>
      <c r="M115" s="847" t="str">
        <f>IF($B115="","",INDEX('All CCC'!M$7:M$814,MATCH(WatchList!$B115,'All CCC'!$B$7:$B$814,0)))</f>
        <v/>
      </c>
      <c r="N115" s="847" t="str">
        <f>IF($B115="","",INDEX('All CCC'!N$7:N$814,MATCH(WatchList!$B115,'All CCC'!$B$7:$B$814,0)))</f>
        <v/>
      </c>
      <c r="O115" s="847" t="str">
        <f>IF($B115="","",INDEX('All CCC'!O$7:O$814,MATCH(WatchList!$B115,'All CCC'!$B$7:$B$814,0)))</f>
        <v/>
      </c>
      <c r="P115" s="848" t="str">
        <f>IF($B115="","",INDEX('All CCC'!P$7:P$814,MATCH(WatchList!$B115,'All CCC'!$B$7:$B$814,0)))</f>
        <v/>
      </c>
      <c r="Q115" s="848" t="str">
        <f>IF($B115="","",INDEX('All CCC'!Q$7:Q$814,MATCH(WatchList!$B115,'All CCC'!$B$7:$B$814,0)))</f>
        <v/>
      </c>
      <c r="R115" s="847" t="str">
        <f>IF($B115="","",INDEX('All CCC'!R$7:R$814,MATCH(WatchList!$B115,'All CCC'!$B$7:$B$814,0)))</f>
        <v/>
      </c>
      <c r="S115" s="847" t="str">
        <f>IF($B115="","",INDEX('All CCC'!S$7:S$814,MATCH(WatchList!$B115,'All CCC'!$B$7:$B$814,0)))</f>
        <v/>
      </c>
      <c r="T115" s="847" t="str">
        <f>IF($B115="","",INDEX('All CCC'!T$7:T$814,MATCH(WatchList!$B115,'All CCC'!$B$7:$B$814,0)))</f>
        <v/>
      </c>
      <c r="U115" s="847" t="str">
        <f>IF($B115="","",INDEX('All CCC'!U$7:U$814,MATCH(WatchList!$B115,'All CCC'!$B$7:$B$814,0)))</f>
        <v/>
      </c>
      <c r="V115" s="847" t="str">
        <f>IF($B115="","",INDEX('All CCC'!V$7:V$814,MATCH(WatchList!$B115,'All CCC'!$B$7:$B$814,0)))</f>
        <v/>
      </c>
      <c r="W115" s="847" t="str">
        <f>IF($B115="","",INDEX('All CCC'!W$7:W$814,MATCH(WatchList!$B115,'All CCC'!$B$7:$B$814,0)))</f>
        <v/>
      </c>
      <c r="X115" s="847" t="str">
        <f>IF($B115="","",INDEX('All CCC'!X$7:X$814,MATCH(WatchList!$B115,'All CCC'!$B$7:$B$814,0)))</f>
        <v/>
      </c>
      <c r="Y115" s="847" t="str">
        <f>IF($B115="","",INDEX('All CCC'!Y$7:Y$814,MATCH(WatchList!$B115,'All CCC'!$B$7:$B$814,0)))</f>
        <v/>
      </c>
      <c r="Z115" s="847" t="str">
        <f>IF($B115="","",INDEX('All CCC'!Z$7:Z$814,MATCH(WatchList!$B115,'All CCC'!$B$7:$B$814,0)))</f>
        <v/>
      </c>
      <c r="AA115" s="847" t="str">
        <f>IF($B115="","",INDEX('All CCC'!AA$7:AA$814,MATCH(WatchList!$B115,'All CCC'!$B$7:$B$814,0)))</f>
        <v/>
      </c>
      <c r="AB115" s="847" t="str">
        <f>IF($B115="","",INDEX('All CCC'!AB$7:AB$814,MATCH(WatchList!$B115,'All CCC'!$B$7:$B$814,0)))</f>
        <v/>
      </c>
      <c r="AC115" s="847" t="str">
        <f>IF($B115="","",INDEX('All CCC'!AC$7:AC$814,MATCH(WatchList!$B115,'All CCC'!$B$7:$B$814,0)))</f>
        <v/>
      </c>
      <c r="AD115" s="847" t="str">
        <f>IF($B115="","",INDEX('All CCC'!AD$7:AD$814,MATCH(WatchList!$B115,'All CCC'!$B$7:$B$814,0)))</f>
        <v/>
      </c>
      <c r="AE115" s="847" t="str">
        <f>IF($B115="","",INDEX('All CCC'!AE$7:AE$814,MATCH(WatchList!$B115,'All CCC'!$B$7:$B$814,0)))</f>
        <v/>
      </c>
      <c r="AF115" s="847" t="str">
        <f>IF($B115="","",INDEX('All CCC'!AF$7:AF$814,MATCH(WatchList!$B115,'All CCC'!$B$7:$B$814,0)))</f>
        <v/>
      </c>
      <c r="AG115" s="847" t="str">
        <f>IF($B115="","",INDEX('All CCC'!AG$7:AG$814,MATCH(WatchList!$B115,'All CCC'!$B$7:$B$814,0)))</f>
        <v/>
      </c>
      <c r="AH115" s="847" t="str">
        <f>IF($B115="","",INDEX('All CCC'!AH$7:AH$814,MATCH(WatchList!$B115,'All CCC'!$B$7:$B$814,0)))</f>
        <v/>
      </c>
      <c r="AI115" s="847" t="str">
        <f>IF($B115="","",INDEX('All CCC'!AI$7:AI$814,MATCH(WatchList!$B115,'All CCC'!$B$7:$B$814,0)))</f>
        <v/>
      </c>
      <c r="AJ115" s="847" t="str">
        <f>IF($B115="","",INDEX('All CCC'!AJ$7:AJ$814,MATCH(WatchList!$B115,'All CCC'!$B$7:$B$814,0)))</f>
        <v/>
      </c>
      <c r="AK115" s="847" t="str">
        <f>IF($B115="","",INDEX('All CCC'!AK$7:AK$814,MATCH(WatchList!$B115,'All CCC'!$B$7:$B$814,0)))</f>
        <v/>
      </c>
      <c r="AL115" s="847" t="str">
        <f>IF($B115="","",INDEX('All CCC'!AL$7:AL$814,MATCH(WatchList!$B115,'All CCC'!$B$7:$B$814,0)))</f>
        <v/>
      </c>
      <c r="AM115" s="847" t="str">
        <f>IF($B115="","",INDEX('All CCC'!AM$7:AM$814,MATCH(WatchList!$B115,'All CCC'!$B$7:$B$814,0)))</f>
        <v/>
      </c>
      <c r="AN115" s="847" t="str">
        <f>IF($B115="","",INDEX('All CCC'!AN$7:AN$814,MATCH(WatchList!$B115,'All CCC'!$B$7:$B$814,0)))</f>
        <v/>
      </c>
      <c r="AO115" s="847" t="str">
        <f>IF($B115="","",INDEX('All CCC'!AO$7:AO$814,MATCH(WatchList!$B115,'All CCC'!$B$7:$B$814,0)))</f>
        <v/>
      </c>
      <c r="AP115" s="847" t="str">
        <f>IF($B115="","",INDEX('All CCC'!AP$7:AP$814,MATCH(WatchList!$B115,'All CCC'!$B$7:$B$814,0)))</f>
        <v/>
      </c>
      <c r="AQ115" s="847" t="str">
        <f>IF($B115="","",INDEX('All CCC'!AQ$7:AQ$814,MATCH(WatchList!$B115,'All CCC'!$B$7:$B$814,0)))</f>
        <v/>
      </c>
      <c r="AR115" s="847" t="str">
        <f>IF($B115="","",INDEX('All CCC'!AR$7:AR$814,MATCH(WatchList!$B115,'All CCC'!$B$7:$B$814,0)))</f>
        <v/>
      </c>
      <c r="AS115" s="847" t="str">
        <f>IF($B115="","",INDEX('All CCC'!AS$7:AS$814,MATCH(WatchList!$B115,'All CCC'!$B$7:$B$814,0)))</f>
        <v/>
      </c>
      <c r="AT115" s="847" t="str">
        <f>IF($B115="","",INDEX('All CCC'!AT$7:AT$814,MATCH(WatchList!$B115,'All CCC'!$B$7:$B$814,0)))</f>
        <v/>
      </c>
      <c r="AU115" s="847" t="str">
        <f>IF($B115="","",INDEX('All CCC'!AU$7:AU$814,MATCH(WatchList!$B115,'All CCC'!$B$7:$B$814,0)))</f>
        <v/>
      </c>
      <c r="AV115" s="847" t="str">
        <f>IF($B115="","",INDEX('All CCC'!AV$7:AV$814,MATCH(WatchList!$B115,'All CCC'!$B$7:$B$814,0)))</f>
        <v/>
      </c>
      <c r="AW115" s="847" t="str">
        <f>IF($B115="","",INDEX('All CCC'!AW$7:AW$814,MATCH(WatchList!$B115,'All CCC'!$B$7:$B$814,0)))</f>
        <v/>
      </c>
      <c r="AX115" s="847" t="str">
        <f>IF($B115="","",INDEX('All CCC'!AX$7:AX$814,MATCH(WatchList!$B115,'All CCC'!$B$7:$B$814,0)))</f>
        <v/>
      </c>
      <c r="AY115" s="847" t="str">
        <f>IF($B115="","",INDEX('All CCC'!AY$7:AY$814,MATCH(WatchList!$B115,'All CCC'!$B$7:$B$814,0)))</f>
        <v/>
      </c>
      <c r="AZ115" s="847" t="str">
        <f>IF($B115="","",INDEX('All CCC'!AZ$7:AZ$814,MATCH(WatchList!$B115,'All CCC'!$B$7:$B$814,0)))</f>
        <v/>
      </c>
      <c r="BA115" s="847" t="str">
        <f>IF($B115="","",INDEX('All CCC'!BA$7:BA$814,MATCH(WatchList!$B115,'All CCC'!$B$7:$B$814,0)))</f>
        <v/>
      </c>
      <c r="BB115" s="847" t="str">
        <f>IF($B115="","",INDEX('All CCC'!BB$7:BB$814,MATCH(WatchList!$B115,'All CCC'!$B$7:$B$814,0)))</f>
        <v/>
      </c>
      <c r="BC115" s="847" t="str">
        <f>IF($B115="","",INDEX('All CCC'!BC$7:BC$814,MATCH(WatchList!$B115,'All CCC'!$B$7:$B$814,0)))</f>
        <v/>
      </c>
      <c r="BD115" s="847" t="str">
        <f>IF($B115="","",INDEX('All CCC'!BD$7:BD$814,MATCH(WatchList!$B115,'All CCC'!$B$7:$B$814,0)))</f>
        <v/>
      </c>
      <c r="BE115" s="847" t="str">
        <f>IF($B115="","",INDEX('All CCC'!BE$7:BE$814,MATCH(WatchList!$B115,'All CCC'!$B$7:$B$814,0)))</f>
        <v/>
      </c>
      <c r="BF115" s="847" t="str">
        <f>IF($B115="","",INDEX('All CCC'!BF$7:BF$814,MATCH(WatchList!$B115,'All CCC'!$B$7:$B$814,0)))</f>
        <v/>
      </c>
      <c r="BG115" s="847" t="str">
        <f>IF($B115="","",INDEX('All CCC'!BG$7:BG$814,MATCH(WatchList!$B115,'All CCC'!$B$7:$B$814,0)))</f>
        <v/>
      </c>
    </row>
    <row r="116" spans="1:59" x14ac:dyDescent="0.2">
      <c r="A116" s="548" t="str">
        <f>IF($B116="","",INDEX('All CCC'!A$7:A$814,MATCH(WatchList!$B116,'All CCC'!$B$7:$B$814,0)))</f>
        <v/>
      </c>
      <c r="B116" s="31"/>
      <c r="C116" s="847" t="str">
        <f>IF($B116="","",INDEX('All CCC'!C$7:C$814,MATCH(WatchList!$B116,'All CCC'!$B$7:$B$814,0)))</f>
        <v/>
      </c>
      <c r="D116" s="847" t="str">
        <f>IF($B116="","",INDEX('All CCC'!D$7:D$814,MATCH(WatchList!$B116,'All CCC'!$B$7:$B$814,0)))</f>
        <v/>
      </c>
      <c r="E116" s="847" t="str">
        <f>IF($B116="","",INDEX('All CCC'!E$7:E$814,MATCH(WatchList!$B116,'All CCC'!$B$7:$B$814,0)))</f>
        <v/>
      </c>
      <c r="F116" s="847" t="str">
        <f>IF($B116="","",INDEX('All CCC'!F$7:F$814,MATCH(WatchList!$B116,'All CCC'!$B$7:$B$814,0)))</f>
        <v/>
      </c>
      <c r="G116" s="847" t="str">
        <f>IF($B116="","",INDEX('All CCC'!G$7:G$814,MATCH(WatchList!$B116,'All CCC'!$B$7:$B$814,0)))</f>
        <v/>
      </c>
      <c r="H116" s="847" t="str">
        <f>IF($B116="","",INDEX('All CCC'!H$7:H$814,MATCH(WatchList!$B116,'All CCC'!$B$7:$B$814,0)))</f>
        <v/>
      </c>
      <c r="I116" s="847" t="str">
        <f>IF($B116="","",INDEX('All CCC'!I$7:I$814,MATCH(WatchList!$B116,'All CCC'!$B$7:$B$814,0)))</f>
        <v/>
      </c>
      <c r="J116" s="847" t="str">
        <f>IF($B116="","",INDEX('All CCC'!J$7:J$814,MATCH(WatchList!$B116,'All CCC'!$B$7:$B$814,0)))</f>
        <v/>
      </c>
      <c r="K116" s="847" t="str">
        <f>IF($B116="","",INDEX('All CCC'!K$7:K$814,MATCH(WatchList!$B116,'All CCC'!$B$7:$B$814,0)))</f>
        <v/>
      </c>
      <c r="L116" s="847" t="str">
        <f>IF($B116="","",INDEX('All CCC'!L$7:L$814,MATCH(WatchList!$B116,'All CCC'!$B$7:$B$814,0)))</f>
        <v/>
      </c>
      <c r="M116" s="847" t="str">
        <f>IF($B116="","",INDEX('All CCC'!M$7:M$814,MATCH(WatchList!$B116,'All CCC'!$B$7:$B$814,0)))</f>
        <v/>
      </c>
      <c r="N116" s="847" t="str">
        <f>IF($B116="","",INDEX('All CCC'!N$7:N$814,MATCH(WatchList!$B116,'All CCC'!$B$7:$B$814,0)))</f>
        <v/>
      </c>
      <c r="O116" s="847" t="str">
        <f>IF($B116="","",INDEX('All CCC'!O$7:O$814,MATCH(WatchList!$B116,'All CCC'!$B$7:$B$814,0)))</f>
        <v/>
      </c>
      <c r="P116" s="848" t="str">
        <f>IF($B116="","",INDEX('All CCC'!P$7:P$814,MATCH(WatchList!$B116,'All CCC'!$B$7:$B$814,0)))</f>
        <v/>
      </c>
      <c r="Q116" s="848" t="str">
        <f>IF($B116="","",INDEX('All CCC'!Q$7:Q$814,MATCH(WatchList!$B116,'All CCC'!$B$7:$B$814,0)))</f>
        <v/>
      </c>
      <c r="R116" s="847" t="str">
        <f>IF($B116="","",INDEX('All CCC'!R$7:R$814,MATCH(WatchList!$B116,'All CCC'!$B$7:$B$814,0)))</f>
        <v/>
      </c>
      <c r="S116" s="847" t="str">
        <f>IF($B116="","",INDEX('All CCC'!S$7:S$814,MATCH(WatchList!$B116,'All CCC'!$B$7:$B$814,0)))</f>
        <v/>
      </c>
      <c r="T116" s="847" t="str">
        <f>IF($B116="","",INDEX('All CCC'!T$7:T$814,MATCH(WatchList!$B116,'All CCC'!$B$7:$B$814,0)))</f>
        <v/>
      </c>
      <c r="U116" s="847" t="str">
        <f>IF($B116="","",INDEX('All CCC'!U$7:U$814,MATCH(WatchList!$B116,'All CCC'!$B$7:$B$814,0)))</f>
        <v/>
      </c>
      <c r="V116" s="847" t="str">
        <f>IF($B116="","",INDEX('All CCC'!V$7:V$814,MATCH(WatchList!$B116,'All CCC'!$B$7:$B$814,0)))</f>
        <v/>
      </c>
      <c r="W116" s="847" t="str">
        <f>IF($B116="","",INDEX('All CCC'!W$7:W$814,MATCH(WatchList!$B116,'All CCC'!$B$7:$B$814,0)))</f>
        <v/>
      </c>
      <c r="X116" s="847" t="str">
        <f>IF($B116="","",INDEX('All CCC'!X$7:X$814,MATCH(WatchList!$B116,'All CCC'!$B$7:$B$814,0)))</f>
        <v/>
      </c>
      <c r="Y116" s="847" t="str">
        <f>IF($B116="","",INDEX('All CCC'!Y$7:Y$814,MATCH(WatchList!$B116,'All CCC'!$B$7:$B$814,0)))</f>
        <v/>
      </c>
      <c r="Z116" s="847" t="str">
        <f>IF($B116="","",INDEX('All CCC'!Z$7:Z$814,MATCH(WatchList!$B116,'All CCC'!$B$7:$B$814,0)))</f>
        <v/>
      </c>
      <c r="AA116" s="847" t="str">
        <f>IF($B116="","",INDEX('All CCC'!AA$7:AA$814,MATCH(WatchList!$B116,'All CCC'!$B$7:$B$814,0)))</f>
        <v/>
      </c>
      <c r="AB116" s="847" t="str">
        <f>IF($B116="","",INDEX('All CCC'!AB$7:AB$814,MATCH(WatchList!$B116,'All CCC'!$B$7:$B$814,0)))</f>
        <v/>
      </c>
      <c r="AC116" s="847" t="str">
        <f>IF($B116="","",INDEX('All CCC'!AC$7:AC$814,MATCH(WatchList!$B116,'All CCC'!$B$7:$B$814,0)))</f>
        <v/>
      </c>
      <c r="AD116" s="847" t="str">
        <f>IF($B116="","",INDEX('All CCC'!AD$7:AD$814,MATCH(WatchList!$B116,'All CCC'!$B$7:$B$814,0)))</f>
        <v/>
      </c>
      <c r="AE116" s="847" t="str">
        <f>IF($B116="","",INDEX('All CCC'!AE$7:AE$814,MATCH(WatchList!$B116,'All CCC'!$B$7:$B$814,0)))</f>
        <v/>
      </c>
      <c r="AF116" s="847" t="str">
        <f>IF($B116="","",INDEX('All CCC'!AF$7:AF$814,MATCH(WatchList!$B116,'All CCC'!$B$7:$B$814,0)))</f>
        <v/>
      </c>
      <c r="AG116" s="847" t="str">
        <f>IF($B116="","",INDEX('All CCC'!AG$7:AG$814,MATCH(WatchList!$B116,'All CCC'!$B$7:$B$814,0)))</f>
        <v/>
      </c>
      <c r="AH116" s="847" t="str">
        <f>IF($B116="","",INDEX('All CCC'!AH$7:AH$814,MATCH(WatchList!$B116,'All CCC'!$B$7:$B$814,0)))</f>
        <v/>
      </c>
      <c r="AI116" s="847" t="str">
        <f>IF($B116="","",INDEX('All CCC'!AI$7:AI$814,MATCH(WatchList!$B116,'All CCC'!$B$7:$B$814,0)))</f>
        <v/>
      </c>
      <c r="AJ116" s="847" t="str">
        <f>IF($B116="","",INDEX('All CCC'!AJ$7:AJ$814,MATCH(WatchList!$B116,'All CCC'!$B$7:$B$814,0)))</f>
        <v/>
      </c>
      <c r="AK116" s="847" t="str">
        <f>IF($B116="","",INDEX('All CCC'!AK$7:AK$814,MATCH(WatchList!$B116,'All CCC'!$B$7:$B$814,0)))</f>
        <v/>
      </c>
      <c r="AL116" s="847" t="str">
        <f>IF($B116="","",INDEX('All CCC'!AL$7:AL$814,MATCH(WatchList!$B116,'All CCC'!$B$7:$B$814,0)))</f>
        <v/>
      </c>
      <c r="AM116" s="847" t="str">
        <f>IF($B116="","",INDEX('All CCC'!AM$7:AM$814,MATCH(WatchList!$B116,'All CCC'!$B$7:$B$814,0)))</f>
        <v/>
      </c>
      <c r="AN116" s="847" t="str">
        <f>IF($B116="","",INDEX('All CCC'!AN$7:AN$814,MATCH(WatchList!$B116,'All CCC'!$B$7:$B$814,0)))</f>
        <v/>
      </c>
      <c r="AO116" s="847" t="str">
        <f>IF($B116="","",INDEX('All CCC'!AO$7:AO$814,MATCH(WatchList!$B116,'All CCC'!$B$7:$B$814,0)))</f>
        <v/>
      </c>
      <c r="AP116" s="847" t="str">
        <f>IF($B116="","",INDEX('All CCC'!AP$7:AP$814,MATCH(WatchList!$B116,'All CCC'!$B$7:$B$814,0)))</f>
        <v/>
      </c>
      <c r="AQ116" s="847" t="str">
        <f>IF($B116="","",INDEX('All CCC'!AQ$7:AQ$814,MATCH(WatchList!$B116,'All CCC'!$B$7:$B$814,0)))</f>
        <v/>
      </c>
      <c r="AR116" s="847" t="str">
        <f>IF($B116="","",INDEX('All CCC'!AR$7:AR$814,MATCH(WatchList!$B116,'All CCC'!$B$7:$B$814,0)))</f>
        <v/>
      </c>
      <c r="AS116" s="847" t="str">
        <f>IF($B116="","",INDEX('All CCC'!AS$7:AS$814,MATCH(WatchList!$B116,'All CCC'!$B$7:$B$814,0)))</f>
        <v/>
      </c>
      <c r="AT116" s="847" t="str">
        <f>IF($B116="","",INDEX('All CCC'!AT$7:AT$814,MATCH(WatchList!$B116,'All CCC'!$B$7:$B$814,0)))</f>
        <v/>
      </c>
      <c r="AU116" s="847" t="str">
        <f>IF($B116="","",INDEX('All CCC'!AU$7:AU$814,MATCH(WatchList!$B116,'All CCC'!$B$7:$B$814,0)))</f>
        <v/>
      </c>
      <c r="AV116" s="847" t="str">
        <f>IF($B116="","",INDEX('All CCC'!AV$7:AV$814,MATCH(WatchList!$B116,'All CCC'!$B$7:$B$814,0)))</f>
        <v/>
      </c>
      <c r="AW116" s="847" t="str">
        <f>IF($B116="","",INDEX('All CCC'!AW$7:AW$814,MATCH(WatchList!$B116,'All CCC'!$B$7:$B$814,0)))</f>
        <v/>
      </c>
      <c r="AX116" s="847" t="str">
        <f>IF($B116="","",INDEX('All CCC'!AX$7:AX$814,MATCH(WatchList!$B116,'All CCC'!$B$7:$B$814,0)))</f>
        <v/>
      </c>
      <c r="AY116" s="847" t="str">
        <f>IF($B116="","",INDEX('All CCC'!AY$7:AY$814,MATCH(WatchList!$B116,'All CCC'!$B$7:$B$814,0)))</f>
        <v/>
      </c>
      <c r="AZ116" s="847" t="str">
        <f>IF($B116="","",INDEX('All CCC'!AZ$7:AZ$814,MATCH(WatchList!$B116,'All CCC'!$B$7:$B$814,0)))</f>
        <v/>
      </c>
      <c r="BA116" s="847" t="str">
        <f>IF($B116="","",INDEX('All CCC'!BA$7:BA$814,MATCH(WatchList!$B116,'All CCC'!$B$7:$B$814,0)))</f>
        <v/>
      </c>
      <c r="BB116" s="847" t="str">
        <f>IF($B116="","",INDEX('All CCC'!BB$7:BB$814,MATCH(WatchList!$B116,'All CCC'!$B$7:$B$814,0)))</f>
        <v/>
      </c>
      <c r="BC116" s="847" t="str">
        <f>IF($B116="","",INDEX('All CCC'!BC$7:BC$814,MATCH(WatchList!$B116,'All CCC'!$B$7:$B$814,0)))</f>
        <v/>
      </c>
      <c r="BD116" s="847" t="str">
        <f>IF($B116="","",INDEX('All CCC'!BD$7:BD$814,MATCH(WatchList!$B116,'All CCC'!$B$7:$B$814,0)))</f>
        <v/>
      </c>
      <c r="BE116" s="847" t="str">
        <f>IF($B116="","",INDEX('All CCC'!BE$7:BE$814,MATCH(WatchList!$B116,'All CCC'!$B$7:$B$814,0)))</f>
        <v/>
      </c>
      <c r="BF116" s="847" t="str">
        <f>IF($B116="","",INDEX('All CCC'!BF$7:BF$814,MATCH(WatchList!$B116,'All CCC'!$B$7:$B$814,0)))</f>
        <v/>
      </c>
      <c r="BG116" s="847" t="str">
        <f>IF($B116="","",INDEX('All CCC'!BG$7:BG$814,MATCH(WatchList!$B116,'All CCC'!$B$7:$B$814,0)))</f>
        <v/>
      </c>
    </row>
    <row r="117" spans="1:59" x14ac:dyDescent="0.2">
      <c r="A117" s="548" t="str">
        <f>IF($B117="","",INDEX('All CCC'!A$7:A$814,MATCH(WatchList!$B117,'All CCC'!$B$7:$B$814,0)))</f>
        <v/>
      </c>
      <c r="B117" s="31"/>
      <c r="C117" s="847" t="str">
        <f>IF($B117="","",INDEX('All CCC'!C$7:C$814,MATCH(WatchList!$B117,'All CCC'!$B$7:$B$814,0)))</f>
        <v/>
      </c>
      <c r="D117" s="847" t="str">
        <f>IF($B117="","",INDEX('All CCC'!D$7:D$814,MATCH(WatchList!$B117,'All CCC'!$B$7:$B$814,0)))</f>
        <v/>
      </c>
      <c r="E117" s="847" t="str">
        <f>IF($B117="","",INDEX('All CCC'!E$7:E$814,MATCH(WatchList!$B117,'All CCC'!$B$7:$B$814,0)))</f>
        <v/>
      </c>
      <c r="F117" s="847" t="str">
        <f>IF($B117="","",INDEX('All CCC'!F$7:F$814,MATCH(WatchList!$B117,'All CCC'!$B$7:$B$814,0)))</f>
        <v/>
      </c>
      <c r="G117" s="847" t="str">
        <f>IF($B117="","",INDEX('All CCC'!G$7:G$814,MATCH(WatchList!$B117,'All CCC'!$B$7:$B$814,0)))</f>
        <v/>
      </c>
      <c r="H117" s="847" t="str">
        <f>IF($B117="","",INDEX('All CCC'!H$7:H$814,MATCH(WatchList!$B117,'All CCC'!$B$7:$B$814,0)))</f>
        <v/>
      </c>
      <c r="I117" s="847" t="str">
        <f>IF($B117="","",INDEX('All CCC'!I$7:I$814,MATCH(WatchList!$B117,'All CCC'!$B$7:$B$814,0)))</f>
        <v/>
      </c>
      <c r="J117" s="847" t="str">
        <f>IF($B117="","",INDEX('All CCC'!J$7:J$814,MATCH(WatchList!$B117,'All CCC'!$B$7:$B$814,0)))</f>
        <v/>
      </c>
      <c r="K117" s="847" t="str">
        <f>IF($B117="","",INDEX('All CCC'!K$7:K$814,MATCH(WatchList!$B117,'All CCC'!$B$7:$B$814,0)))</f>
        <v/>
      </c>
      <c r="L117" s="847" t="str">
        <f>IF($B117="","",INDEX('All CCC'!L$7:L$814,MATCH(WatchList!$B117,'All CCC'!$B$7:$B$814,0)))</f>
        <v/>
      </c>
      <c r="M117" s="847" t="str">
        <f>IF($B117="","",INDEX('All CCC'!M$7:M$814,MATCH(WatchList!$B117,'All CCC'!$B$7:$B$814,0)))</f>
        <v/>
      </c>
      <c r="N117" s="847" t="str">
        <f>IF($B117="","",INDEX('All CCC'!N$7:N$814,MATCH(WatchList!$B117,'All CCC'!$B$7:$B$814,0)))</f>
        <v/>
      </c>
      <c r="O117" s="847" t="str">
        <f>IF($B117="","",INDEX('All CCC'!O$7:O$814,MATCH(WatchList!$B117,'All CCC'!$B$7:$B$814,0)))</f>
        <v/>
      </c>
      <c r="P117" s="848" t="str">
        <f>IF($B117="","",INDEX('All CCC'!P$7:P$814,MATCH(WatchList!$B117,'All CCC'!$B$7:$B$814,0)))</f>
        <v/>
      </c>
      <c r="Q117" s="848" t="str">
        <f>IF($B117="","",INDEX('All CCC'!Q$7:Q$814,MATCH(WatchList!$B117,'All CCC'!$B$7:$B$814,0)))</f>
        <v/>
      </c>
      <c r="R117" s="847" t="str">
        <f>IF($B117="","",INDEX('All CCC'!R$7:R$814,MATCH(WatchList!$B117,'All CCC'!$B$7:$B$814,0)))</f>
        <v/>
      </c>
      <c r="S117" s="847" t="str">
        <f>IF($B117="","",INDEX('All CCC'!S$7:S$814,MATCH(WatchList!$B117,'All CCC'!$B$7:$B$814,0)))</f>
        <v/>
      </c>
      <c r="T117" s="847" t="str">
        <f>IF($B117="","",INDEX('All CCC'!T$7:T$814,MATCH(WatchList!$B117,'All CCC'!$B$7:$B$814,0)))</f>
        <v/>
      </c>
      <c r="U117" s="847" t="str">
        <f>IF($B117="","",INDEX('All CCC'!U$7:U$814,MATCH(WatchList!$B117,'All CCC'!$B$7:$B$814,0)))</f>
        <v/>
      </c>
      <c r="V117" s="847" t="str">
        <f>IF($B117="","",INDEX('All CCC'!V$7:V$814,MATCH(WatchList!$B117,'All CCC'!$B$7:$B$814,0)))</f>
        <v/>
      </c>
      <c r="W117" s="847" t="str">
        <f>IF($B117="","",INDEX('All CCC'!W$7:W$814,MATCH(WatchList!$B117,'All CCC'!$B$7:$B$814,0)))</f>
        <v/>
      </c>
      <c r="X117" s="847" t="str">
        <f>IF($B117="","",INDEX('All CCC'!X$7:X$814,MATCH(WatchList!$B117,'All CCC'!$B$7:$B$814,0)))</f>
        <v/>
      </c>
      <c r="Y117" s="847" t="str">
        <f>IF($B117="","",INDEX('All CCC'!Y$7:Y$814,MATCH(WatchList!$B117,'All CCC'!$B$7:$B$814,0)))</f>
        <v/>
      </c>
      <c r="Z117" s="847" t="str">
        <f>IF($B117="","",INDEX('All CCC'!Z$7:Z$814,MATCH(WatchList!$B117,'All CCC'!$B$7:$B$814,0)))</f>
        <v/>
      </c>
      <c r="AA117" s="847" t="str">
        <f>IF($B117="","",INDEX('All CCC'!AA$7:AA$814,MATCH(WatchList!$B117,'All CCC'!$B$7:$B$814,0)))</f>
        <v/>
      </c>
      <c r="AB117" s="847" t="str">
        <f>IF($B117="","",INDEX('All CCC'!AB$7:AB$814,MATCH(WatchList!$B117,'All CCC'!$B$7:$B$814,0)))</f>
        <v/>
      </c>
      <c r="AC117" s="847" t="str">
        <f>IF($B117="","",INDEX('All CCC'!AC$7:AC$814,MATCH(WatchList!$B117,'All CCC'!$B$7:$B$814,0)))</f>
        <v/>
      </c>
      <c r="AD117" s="847" t="str">
        <f>IF($B117="","",INDEX('All CCC'!AD$7:AD$814,MATCH(WatchList!$B117,'All CCC'!$B$7:$B$814,0)))</f>
        <v/>
      </c>
      <c r="AE117" s="847" t="str">
        <f>IF($B117="","",INDEX('All CCC'!AE$7:AE$814,MATCH(WatchList!$B117,'All CCC'!$B$7:$B$814,0)))</f>
        <v/>
      </c>
      <c r="AF117" s="847" t="str">
        <f>IF($B117="","",INDEX('All CCC'!AF$7:AF$814,MATCH(WatchList!$B117,'All CCC'!$B$7:$B$814,0)))</f>
        <v/>
      </c>
      <c r="AG117" s="847" t="str">
        <f>IF($B117="","",INDEX('All CCC'!AG$7:AG$814,MATCH(WatchList!$B117,'All CCC'!$B$7:$B$814,0)))</f>
        <v/>
      </c>
      <c r="AH117" s="847" t="str">
        <f>IF($B117="","",INDEX('All CCC'!AH$7:AH$814,MATCH(WatchList!$B117,'All CCC'!$B$7:$B$814,0)))</f>
        <v/>
      </c>
      <c r="AI117" s="847" t="str">
        <f>IF($B117="","",INDEX('All CCC'!AI$7:AI$814,MATCH(WatchList!$B117,'All CCC'!$B$7:$B$814,0)))</f>
        <v/>
      </c>
      <c r="AJ117" s="847" t="str">
        <f>IF($B117="","",INDEX('All CCC'!AJ$7:AJ$814,MATCH(WatchList!$B117,'All CCC'!$B$7:$B$814,0)))</f>
        <v/>
      </c>
      <c r="AK117" s="847" t="str">
        <f>IF($B117="","",INDEX('All CCC'!AK$7:AK$814,MATCH(WatchList!$B117,'All CCC'!$B$7:$B$814,0)))</f>
        <v/>
      </c>
      <c r="AL117" s="847" t="str">
        <f>IF($B117="","",INDEX('All CCC'!AL$7:AL$814,MATCH(WatchList!$B117,'All CCC'!$B$7:$B$814,0)))</f>
        <v/>
      </c>
      <c r="AM117" s="847" t="str">
        <f>IF($B117="","",INDEX('All CCC'!AM$7:AM$814,MATCH(WatchList!$B117,'All CCC'!$B$7:$B$814,0)))</f>
        <v/>
      </c>
      <c r="AN117" s="847" t="str">
        <f>IF($B117="","",INDEX('All CCC'!AN$7:AN$814,MATCH(WatchList!$B117,'All CCC'!$B$7:$B$814,0)))</f>
        <v/>
      </c>
      <c r="AO117" s="847" t="str">
        <f>IF($B117="","",INDEX('All CCC'!AO$7:AO$814,MATCH(WatchList!$B117,'All CCC'!$B$7:$B$814,0)))</f>
        <v/>
      </c>
      <c r="AP117" s="847" t="str">
        <f>IF($B117="","",INDEX('All CCC'!AP$7:AP$814,MATCH(WatchList!$B117,'All CCC'!$B$7:$B$814,0)))</f>
        <v/>
      </c>
      <c r="AQ117" s="847" t="str">
        <f>IF($B117="","",INDEX('All CCC'!AQ$7:AQ$814,MATCH(WatchList!$B117,'All CCC'!$B$7:$B$814,0)))</f>
        <v/>
      </c>
      <c r="AR117" s="847" t="str">
        <f>IF($B117="","",INDEX('All CCC'!AR$7:AR$814,MATCH(WatchList!$B117,'All CCC'!$B$7:$B$814,0)))</f>
        <v/>
      </c>
      <c r="AS117" s="847" t="str">
        <f>IF($B117="","",INDEX('All CCC'!AS$7:AS$814,MATCH(WatchList!$B117,'All CCC'!$B$7:$B$814,0)))</f>
        <v/>
      </c>
      <c r="AT117" s="847" t="str">
        <f>IF($B117="","",INDEX('All CCC'!AT$7:AT$814,MATCH(WatchList!$B117,'All CCC'!$B$7:$B$814,0)))</f>
        <v/>
      </c>
      <c r="AU117" s="847" t="str">
        <f>IF($B117="","",INDEX('All CCC'!AU$7:AU$814,MATCH(WatchList!$B117,'All CCC'!$B$7:$B$814,0)))</f>
        <v/>
      </c>
      <c r="AV117" s="847" t="str">
        <f>IF($B117="","",INDEX('All CCC'!AV$7:AV$814,MATCH(WatchList!$B117,'All CCC'!$B$7:$B$814,0)))</f>
        <v/>
      </c>
      <c r="AW117" s="847" t="str">
        <f>IF($B117="","",INDEX('All CCC'!AW$7:AW$814,MATCH(WatchList!$B117,'All CCC'!$B$7:$B$814,0)))</f>
        <v/>
      </c>
      <c r="AX117" s="847" t="str">
        <f>IF($B117="","",INDEX('All CCC'!AX$7:AX$814,MATCH(WatchList!$B117,'All CCC'!$B$7:$B$814,0)))</f>
        <v/>
      </c>
      <c r="AY117" s="847" t="str">
        <f>IF($B117="","",INDEX('All CCC'!AY$7:AY$814,MATCH(WatchList!$B117,'All CCC'!$B$7:$B$814,0)))</f>
        <v/>
      </c>
      <c r="AZ117" s="847" t="str">
        <f>IF($B117="","",INDEX('All CCC'!AZ$7:AZ$814,MATCH(WatchList!$B117,'All CCC'!$B$7:$B$814,0)))</f>
        <v/>
      </c>
      <c r="BA117" s="847" t="str">
        <f>IF($B117="","",INDEX('All CCC'!BA$7:BA$814,MATCH(WatchList!$B117,'All CCC'!$B$7:$B$814,0)))</f>
        <v/>
      </c>
      <c r="BB117" s="847" t="str">
        <f>IF($B117="","",INDEX('All CCC'!BB$7:BB$814,MATCH(WatchList!$B117,'All CCC'!$B$7:$B$814,0)))</f>
        <v/>
      </c>
      <c r="BC117" s="847" t="str">
        <f>IF($B117="","",INDEX('All CCC'!BC$7:BC$814,MATCH(WatchList!$B117,'All CCC'!$B$7:$B$814,0)))</f>
        <v/>
      </c>
      <c r="BD117" s="847" t="str">
        <f>IF($B117="","",INDEX('All CCC'!BD$7:BD$814,MATCH(WatchList!$B117,'All CCC'!$B$7:$B$814,0)))</f>
        <v/>
      </c>
      <c r="BE117" s="847" t="str">
        <f>IF($B117="","",INDEX('All CCC'!BE$7:BE$814,MATCH(WatchList!$B117,'All CCC'!$B$7:$B$814,0)))</f>
        <v/>
      </c>
      <c r="BF117" s="847" t="str">
        <f>IF($B117="","",INDEX('All CCC'!BF$7:BF$814,MATCH(WatchList!$B117,'All CCC'!$B$7:$B$814,0)))</f>
        <v/>
      </c>
      <c r="BG117" s="847" t="str">
        <f>IF($B117="","",INDEX('All CCC'!BG$7:BG$814,MATCH(WatchList!$B117,'All CCC'!$B$7:$B$814,0)))</f>
        <v/>
      </c>
    </row>
    <row r="118" spans="1:59" x14ac:dyDescent="0.2">
      <c r="A118" s="548" t="str">
        <f>IF($B118="","",INDEX('All CCC'!A$7:A$814,MATCH(WatchList!$B118,'All CCC'!$B$7:$B$814,0)))</f>
        <v/>
      </c>
      <c r="B118" s="31"/>
      <c r="C118" s="847" t="str">
        <f>IF($B118="","",INDEX('All CCC'!C$7:C$814,MATCH(WatchList!$B118,'All CCC'!$B$7:$B$814,0)))</f>
        <v/>
      </c>
      <c r="D118" s="847" t="str">
        <f>IF($B118="","",INDEX('All CCC'!D$7:D$814,MATCH(WatchList!$B118,'All CCC'!$B$7:$B$814,0)))</f>
        <v/>
      </c>
      <c r="E118" s="847" t="str">
        <f>IF($B118="","",INDEX('All CCC'!E$7:E$814,MATCH(WatchList!$B118,'All CCC'!$B$7:$B$814,0)))</f>
        <v/>
      </c>
      <c r="F118" s="847" t="str">
        <f>IF($B118="","",INDEX('All CCC'!F$7:F$814,MATCH(WatchList!$B118,'All CCC'!$B$7:$B$814,0)))</f>
        <v/>
      </c>
      <c r="G118" s="847" t="str">
        <f>IF($B118="","",INDEX('All CCC'!G$7:G$814,MATCH(WatchList!$B118,'All CCC'!$B$7:$B$814,0)))</f>
        <v/>
      </c>
      <c r="H118" s="847" t="str">
        <f>IF($B118="","",INDEX('All CCC'!H$7:H$814,MATCH(WatchList!$B118,'All CCC'!$B$7:$B$814,0)))</f>
        <v/>
      </c>
      <c r="I118" s="847" t="str">
        <f>IF($B118="","",INDEX('All CCC'!I$7:I$814,MATCH(WatchList!$B118,'All CCC'!$B$7:$B$814,0)))</f>
        <v/>
      </c>
      <c r="J118" s="847" t="str">
        <f>IF($B118="","",INDEX('All CCC'!J$7:J$814,MATCH(WatchList!$B118,'All CCC'!$B$7:$B$814,0)))</f>
        <v/>
      </c>
      <c r="K118" s="847" t="str">
        <f>IF($B118="","",INDEX('All CCC'!K$7:K$814,MATCH(WatchList!$B118,'All CCC'!$B$7:$B$814,0)))</f>
        <v/>
      </c>
      <c r="L118" s="847" t="str">
        <f>IF($B118="","",INDEX('All CCC'!L$7:L$814,MATCH(WatchList!$B118,'All CCC'!$B$7:$B$814,0)))</f>
        <v/>
      </c>
      <c r="M118" s="847" t="str">
        <f>IF($B118="","",INDEX('All CCC'!M$7:M$814,MATCH(WatchList!$B118,'All CCC'!$B$7:$B$814,0)))</f>
        <v/>
      </c>
      <c r="N118" s="847" t="str">
        <f>IF($B118="","",INDEX('All CCC'!N$7:N$814,MATCH(WatchList!$B118,'All CCC'!$B$7:$B$814,0)))</f>
        <v/>
      </c>
      <c r="O118" s="847" t="str">
        <f>IF($B118="","",INDEX('All CCC'!O$7:O$814,MATCH(WatchList!$B118,'All CCC'!$B$7:$B$814,0)))</f>
        <v/>
      </c>
      <c r="P118" s="848" t="str">
        <f>IF($B118="","",INDEX('All CCC'!P$7:P$814,MATCH(WatchList!$B118,'All CCC'!$B$7:$B$814,0)))</f>
        <v/>
      </c>
      <c r="Q118" s="848" t="str">
        <f>IF($B118="","",INDEX('All CCC'!Q$7:Q$814,MATCH(WatchList!$B118,'All CCC'!$B$7:$B$814,0)))</f>
        <v/>
      </c>
      <c r="R118" s="847" t="str">
        <f>IF($B118="","",INDEX('All CCC'!R$7:R$814,MATCH(WatchList!$B118,'All CCC'!$B$7:$B$814,0)))</f>
        <v/>
      </c>
      <c r="S118" s="847" t="str">
        <f>IF($B118="","",INDEX('All CCC'!S$7:S$814,MATCH(WatchList!$B118,'All CCC'!$B$7:$B$814,0)))</f>
        <v/>
      </c>
      <c r="T118" s="847" t="str">
        <f>IF($B118="","",INDEX('All CCC'!T$7:T$814,MATCH(WatchList!$B118,'All CCC'!$B$7:$B$814,0)))</f>
        <v/>
      </c>
      <c r="U118" s="847" t="str">
        <f>IF($B118="","",INDEX('All CCC'!U$7:U$814,MATCH(WatchList!$B118,'All CCC'!$B$7:$B$814,0)))</f>
        <v/>
      </c>
      <c r="V118" s="847" t="str">
        <f>IF($B118="","",INDEX('All CCC'!V$7:V$814,MATCH(WatchList!$B118,'All CCC'!$B$7:$B$814,0)))</f>
        <v/>
      </c>
      <c r="W118" s="847" t="str">
        <f>IF($B118="","",INDEX('All CCC'!W$7:W$814,MATCH(WatchList!$B118,'All CCC'!$B$7:$B$814,0)))</f>
        <v/>
      </c>
      <c r="X118" s="847" t="str">
        <f>IF($B118="","",INDEX('All CCC'!X$7:X$814,MATCH(WatchList!$B118,'All CCC'!$B$7:$B$814,0)))</f>
        <v/>
      </c>
      <c r="Y118" s="847" t="str">
        <f>IF($B118="","",INDEX('All CCC'!Y$7:Y$814,MATCH(WatchList!$B118,'All CCC'!$B$7:$B$814,0)))</f>
        <v/>
      </c>
      <c r="Z118" s="847" t="str">
        <f>IF($B118="","",INDEX('All CCC'!Z$7:Z$814,MATCH(WatchList!$B118,'All CCC'!$B$7:$B$814,0)))</f>
        <v/>
      </c>
      <c r="AA118" s="847" t="str">
        <f>IF($B118="","",INDEX('All CCC'!AA$7:AA$814,MATCH(WatchList!$B118,'All CCC'!$B$7:$B$814,0)))</f>
        <v/>
      </c>
      <c r="AB118" s="847" t="str">
        <f>IF($B118="","",INDEX('All CCC'!AB$7:AB$814,MATCH(WatchList!$B118,'All CCC'!$B$7:$B$814,0)))</f>
        <v/>
      </c>
      <c r="AC118" s="847" t="str">
        <f>IF($B118="","",INDEX('All CCC'!AC$7:AC$814,MATCH(WatchList!$B118,'All CCC'!$B$7:$B$814,0)))</f>
        <v/>
      </c>
      <c r="AD118" s="847" t="str">
        <f>IF($B118="","",INDEX('All CCC'!AD$7:AD$814,MATCH(WatchList!$B118,'All CCC'!$B$7:$B$814,0)))</f>
        <v/>
      </c>
      <c r="AE118" s="847" t="str">
        <f>IF($B118="","",INDEX('All CCC'!AE$7:AE$814,MATCH(WatchList!$B118,'All CCC'!$B$7:$B$814,0)))</f>
        <v/>
      </c>
      <c r="AF118" s="847" t="str">
        <f>IF($B118="","",INDEX('All CCC'!AF$7:AF$814,MATCH(WatchList!$B118,'All CCC'!$B$7:$B$814,0)))</f>
        <v/>
      </c>
      <c r="AG118" s="847" t="str">
        <f>IF($B118="","",INDEX('All CCC'!AG$7:AG$814,MATCH(WatchList!$B118,'All CCC'!$B$7:$B$814,0)))</f>
        <v/>
      </c>
      <c r="AH118" s="847" t="str">
        <f>IF($B118="","",INDEX('All CCC'!AH$7:AH$814,MATCH(WatchList!$B118,'All CCC'!$B$7:$B$814,0)))</f>
        <v/>
      </c>
      <c r="AI118" s="847" t="str">
        <f>IF($B118="","",INDEX('All CCC'!AI$7:AI$814,MATCH(WatchList!$B118,'All CCC'!$B$7:$B$814,0)))</f>
        <v/>
      </c>
      <c r="AJ118" s="847" t="str">
        <f>IF($B118="","",INDEX('All CCC'!AJ$7:AJ$814,MATCH(WatchList!$B118,'All CCC'!$B$7:$B$814,0)))</f>
        <v/>
      </c>
      <c r="AK118" s="847" t="str">
        <f>IF($B118="","",INDEX('All CCC'!AK$7:AK$814,MATCH(WatchList!$B118,'All CCC'!$B$7:$B$814,0)))</f>
        <v/>
      </c>
      <c r="AL118" s="847" t="str">
        <f>IF($B118="","",INDEX('All CCC'!AL$7:AL$814,MATCH(WatchList!$B118,'All CCC'!$B$7:$B$814,0)))</f>
        <v/>
      </c>
      <c r="AM118" s="847" t="str">
        <f>IF($B118="","",INDEX('All CCC'!AM$7:AM$814,MATCH(WatchList!$B118,'All CCC'!$B$7:$B$814,0)))</f>
        <v/>
      </c>
      <c r="AN118" s="847" t="str">
        <f>IF($B118="","",INDEX('All CCC'!AN$7:AN$814,MATCH(WatchList!$B118,'All CCC'!$B$7:$B$814,0)))</f>
        <v/>
      </c>
      <c r="AO118" s="847" t="str">
        <f>IF($B118="","",INDEX('All CCC'!AO$7:AO$814,MATCH(WatchList!$B118,'All CCC'!$B$7:$B$814,0)))</f>
        <v/>
      </c>
      <c r="AP118" s="847" t="str">
        <f>IF($B118="","",INDEX('All CCC'!AP$7:AP$814,MATCH(WatchList!$B118,'All CCC'!$B$7:$B$814,0)))</f>
        <v/>
      </c>
      <c r="AQ118" s="847" t="str">
        <f>IF($B118="","",INDEX('All CCC'!AQ$7:AQ$814,MATCH(WatchList!$B118,'All CCC'!$B$7:$B$814,0)))</f>
        <v/>
      </c>
      <c r="AR118" s="847" t="str">
        <f>IF($B118="","",INDEX('All CCC'!AR$7:AR$814,MATCH(WatchList!$B118,'All CCC'!$B$7:$B$814,0)))</f>
        <v/>
      </c>
      <c r="AS118" s="847" t="str">
        <f>IF($B118="","",INDEX('All CCC'!AS$7:AS$814,MATCH(WatchList!$B118,'All CCC'!$B$7:$B$814,0)))</f>
        <v/>
      </c>
      <c r="AT118" s="847" t="str">
        <f>IF($B118="","",INDEX('All CCC'!AT$7:AT$814,MATCH(WatchList!$B118,'All CCC'!$B$7:$B$814,0)))</f>
        <v/>
      </c>
      <c r="AU118" s="847" t="str">
        <f>IF($B118="","",INDEX('All CCC'!AU$7:AU$814,MATCH(WatchList!$B118,'All CCC'!$B$7:$B$814,0)))</f>
        <v/>
      </c>
      <c r="AV118" s="847" t="str">
        <f>IF($B118="","",INDEX('All CCC'!AV$7:AV$814,MATCH(WatchList!$B118,'All CCC'!$B$7:$B$814,0)))</f>
        <v/>
      </c>
      <c r="AW118" s="847" t="str">
        <f>IF($B118="","",INDEX('All CCC'!AW$7:AW$814,MATCH(WatchList!$B118,'All CCC'!$B$7:$B$814,0)))</f>
        <v/>
      </c>
      <c r="AX118" s="847" t="str">
        <f>IF($B118="","",INDEX('All CCC'!AX$7:AX$814,MATCH(WatchList!$B118,'All CCC'!$B$7:$B$814,0)))</f>
        <v/>
      </c>
      <c r="AY118" s="847" t="str">
        <f>IF($B118="","",INDEX('All CCC'!AY$7:AY$814,MATCH(WatchList!$B118,'All CCC'!$B$7:$B$814,0)))</f>
        <v/>
      </c>
      <c r="AZ118" s="847" t="str">
        <f>IF($B118="","",INDEX('All CCC'!AZ$7:AZ$814,MATCH(WatchList!$B118,'All CCC'!$B$7:$B$814,0)))</f>
        <v/>
      </c>
      <c r="BA118" s="847" t="str">
        <f>IF($B118="","",INDEX('All CCC'!BA$7:BA$814,MATCH(WatchList!$B118,'All CCC'!$B$7:$B$814,0)))</f>
        <v/>
      </c>
      <c r="BB118" s="847" t="str">
        <f>IF($B118="","",INDEX('All CCC'!BB$7:BB$814,MATCH(WatchList!$B118,'All CCC'!$B$7:$B$814,0)))</f>
        <v/>
      </c>
      <c r="BC118" s="847" t="str">
        <f>IF($B118="","",INDEX('All CCC'!BC$7:BC$814,MATCH(WatchList!$B118,'All CCC'!$B$7:$B$814,0)))</f>
        <v/>
      </c>
      <c r="BD118" s="847" t="str">
        <f>IF($B118="","",INDEX('All CCC'!BD$7:BD$814,MATCH(WatchList!$B118,'All CCC'!$B$7:$B$814,0)))</f>
        <v/>
      </c>
      <c r="BE118" s="847" t="str">
        <f>IF($B118="","",INDEX('All CCC'!BE$7:BE$814,MATCH(WatchList!$B118,'All CCC'!$B$7:$B$814,0)))</f>
        <v/>
      </c>
      <c r="BF118" s="847" t="str">
        <f>IF($B118="","",INDEX('All CCC'!BF$7:BF$814,MATCH(WatchList!$B118,'All CCC'!$B$7:$B$814,0)))</f>
        <v/>
      </c>
      <c r="BG118" s="847" t="str">
        <f>IF($B118="","",INDEX('All CCC'!BG$7:BG$814,MATCH(WatchList!$B118,'All CCC'!$B$7:$B$814,0)))</f>
        <v/>
      </c>
    </row>
    <row r="119" spans="1:59" x14ac:dyDescent="0.2">
      <c r="A119" s="548" t="str">
        <f>IF($B119="","",INDEX('All CCC'!A$7:A$814,MATCH(WatchList!$B119,'All CCC'!$B$7:$B$814,0)))</f>
        <v/>
      </c>
      <c r="B119" s="31"/>
      <c r="C119" s="847" t="str">
        <f>IF($B119="","",INDEX('All CCC'!C$7:C$814,MATCH(WatchList!$B119,'All CCC'!$B$7:$B$814,0)))</f>
        <v/>
      </c>
      <c r="D119" s="847" t="str">
        <f>IF($B119="","",INDEX('All CCC'!D$7:D$814,MATCH(WatchList!$B119,'All CCC'!$B$7:$B$814,0)))</f>
        <v/>
      </c>
      <c r="E119" s="847" t="str">
        <f>IF($B119="","",INDEX('All CCC'!E$7:E$814,MATCH(WatchList!$B119,'All CCC'!$B$7:$B$814,0)))</f>
        <v/>
      </c>
      <c r="F119" s="847" t="str">
        <f>IF($B119="","",INDEX('All CCC'!F$7:F$814,MATCH(WatchList!$B119,'All CCC'!$B$7:$B$814,0)))</f>
        <v/>
      </c>
      <c r="G119" s="847" t="str">
        <f>IF($B119="","",INDEX('All CCC'!G$7:G$814,MATCH(WatchList!$B119,'All CCC'!$B$7:$B$814,0)))</f>
        <v/>
      </c>
      <c r="H119" s="847" t="str">
        <f>IF($B119="","",INDEX('All CCC'!H$7:H$814,MATCH(WatchList!$B119,'All CCC'!$B$7:$B$814,0)))</f>
        <v/>
      </c>
      <c r="I119" s="847" t="str">
        <f>IF($B119="","",INDEX('All CCC'!I$7:I$814,MATCH(WatchList!$B119,'All CCC'!$B$7:$B$814,0)))</f>
        <v/>
      </c>
      <c r="J119" s="847" t="str">
        <f>IF($B119="","",INDEX('All CCC'!J$7:J$814,MATCH(WatchList!$B119,'All CCC'!$B$7:$B$814,0)))</f>
        <v/>
      </c>
      <c r="K119" s="847" t="str">
        <f>IF($B119="","",INDEX('All CCC'!K$7:K$814,MATCH(WatchList!$B119,'All CCC'!$B$7:$B$814,0)))</f>
        <v/>
      </c>
      <c r="L119" s="847" t="str">
        <f>IF($B119="","",INDEX('All CCC'!L$7:L$814,MATCH(WatchList!$B119,'All CCC'!$B$7:$B$814,0)))</f>
        <v/>
      </c>
      <c r="M119" s="847" t="str">
        <f>IF($B119="","",INDEX('All CCC'!M$7:M$814,MATCH(WatchList!$B119,'All CCC'!$B$7:$B$814,0)))</f>
        <v/>
      </c>
      <c r="N119" s="847" t="str">
        <f>IF($B119="","",INDEX('All CCC'!N$7:N$814,MATCH(WatchList!$B119,'All CCC'!$B$7:$B$814,0)))</f>
        <v/>
      </c>
      <c r="O119" s="847" t="str">
        <f>IF($B119="","",INDEX('All CCC'!O$7:O$814,MATCH(WatchList!$B119,'All CCC'!$B$7:$B$814,0)))</f>
        <v/>
      </c>
      <c r="P119" s="848" t="str">
        <f>IF($B119="","",INDEX('All CCC'!P$7:P$814,MATCH(WatchList!$B119,'All CCC'!$B$7:$B$814,0)))</f>
        <v/>
      </c>
      <c r="Q119" s="848" t="str">
        <f>IF($B119="","",INDEX('All CCC'!Q$7:Q$814,MATCH(WatchList!$B119,'All CCC'!$B$7:$B$814,0)))</f>
        <v/>
      </c>
      <c r="R119" s="847" t="str">
        <f>IF($B119="","",INDEX('All CCC'!R$7:R$814,MATCH(WatchList!$B119,'All CCC'!$B$7:$B$814,0)))</f>
        <v/>
      </c>
      <c r="S119" s="847" t="str">
        <f>IF($B119="","",INDEX('All CCC'!S$7:S$814,MATCH(WatchList!$B119,'All CCC'!$B$7:$B$814,0)))</f>
        <v/>
      </c>
      <c r="T119" s="847" t="str">
        <f>IF($B119="","",INDEX('All CCC'!T$7:T$814,MATCH(WatchList!$B119,'All CCC'!$B$7:$B$814,0)))</f>
        <v/>
      </c>
      <c r="U119" s="847" t="str">
        <f>IF($B119="","",INDEX('All CCC'!U$7:U$814,MATCH(WatchList!$B119,'All CCC'!$B$7:$B$814,0)))</f>
        <v/>
      </c>
      <c r="V119" s="847" t="str">
        <f>IF($B119="","",INDEX('All CCC'!V$7:V$814,MATCH(WatchList!$B119,'All CCC'!$B$7:$B$814,0)))</f>
        <v/>
      </c>
      <c r="W119" s="847" t="str">
        <f>IF($B119="","",INDEX('All CCC'!W$7:W$814,MATCH(WatchList!$B119,'All CCC'!$B$7:$B$814,0)))</f>
        <v/>
      </c>
      <c r="X119" s="847" t="str">
        <f>IF($B119="","",INDEX('All CCC'!X$7:X$814,MATCH(WatchList!$B119,'All CCC'!$B$7:$B$814,0)))</f>
        <v/>
      </c>
      <c r="Y119" s="847" t="str">
        <f>IF($B119="","",INDEX('All CCC'!Y$7:Y$814,MATCH(WatchList!$B119,'All CCC'!$B$7:$B$814,0)))</f>
        <v/>
      </c>
      <c r="Z119" s="847" t="str">
        <f>IF($B119="","",INDEX('All CCC'!Z$7:Z$814,MATCH(WatchList!$B119,'All CCC'!$B$7:$B$814,0)))</f>
        <v/>
      </c>
      <c r="AA119" s="847" t="str">
        <f>IF($B119="","",INDEX('All CCC'!AA$7:AA$814,MATCH(WatchList!$B119,'All CCC'!$B$7:$B$814,0)))</f>
        <v/>
      </c>
      <c r="AB119" s="847" t="str">
        <f>IF($B119="","",INDEX('All CCC'!AB$7:AB$814,MATCH(WatchList!$B119,'All CCC'!$B$7:$B$814,0)))</f>
        <v/>
      </c>
      <c r="AC119" s="847" t="str">
        <f>IF($B119="","",INDEX('All CCC'!AC$7:AC$814,MATCH(WatchList!$B119,'All CCC'!$B$7:$B$814,0)))</f>
        <v/>
      </c>
      <c r="AD119" s="847" t="str">
        <f>IF($B119="","",INDEX('All CCC'!AD$7:AD$814,MATCH(WatchList!$B119,'All CCC'!$B$7:$B$814,0)))</f>
        <v/>
      </c>
      <c r="AE119" s="847" t="str">
        <f>IF($B119="","",INDEX('All CCC'!AE$7:AE$814,MATCH(WatchList!$B119,'All CCC'!$B$7:$B$814,0)))</f>
        <v/>
      </c>
      <c r="AF119" s="847" t="str">
        <f>IF($B119="","",INDEX('All CCC'!AF$7:AF$814,MATCH(WatchList!$B119,'All CCC'!$B$7:$B$814,0)))</f>
        <v/>
      </c>
      <c r="AG119" s="847" t="str">
        <f>IF($B119="","",INDEX('All CCC'!AG$7:AG$814,MATCH(WatchList!$B119,'All CCC'!$B$7:$B$814,0)))</f>
        <v/>
      </c>
      <c r="AH119" s="847" t="str">
        <f>IF($B119="","",INDEX('All CCC'!AH$7:AH$814,MATCH(WatchList!$B119,'All CCC'!$B$7:$B$814,0)))</f>
        <v/>
      </c>
      <c r="AI119" s="847" t="str">
        <f>IF($B119="","",INDEX('All CCC'!AI$7:AI$814,MATCH(WatchList!$B119,'All CCC'!$B$7:$B$814,0)))</f>
        <v/>
      </c>
      <c r="AJ119" s="847" t="str">
        <f>IF($B119="","",INDEX('All CCC'!AJ$7:AJ$814,MATCH(WatchList!$B119,'All CCC'!$B$7:$B$814,0)))</f>
        <v/>
      </c>
      <c r="AK119" s="847" t="str">
        <f>IF($B119="","",INDEX('All CCC'!AK$7:AK$814,MATCH(WatchList!$B119,'All CCC'!$B$7:$B$814,0)))</f>
        <v/>
      </c>
      <c r="AL119" s="847" t="str">
        <f>IF($B119="","",INDEX('All CCC'!AL$7:AL$814,MATCH(WatchList!$B119,'All CCC'!$B$7:$B$814,0)))</f>
        <v/>
      </c>
      <c r="AM119" s="847" t="str">
        <f>IF($B119="","",INDEX('All CCC'!AM$7:AM$814,MATCH(WatchList!$B119,'All CCC'!$B$7:$B$814,0)))</f>
        <v/>
      </c>
      <c r="AN119" s="847" t="str">
        <f>IF($B119="","",INDEX('All CCC'!AN$7:AN$814,MATCH(WatchList!$B119,'All CCC'!$B$7:$B$814,0)))</f>
        <v/>
      </c>
      <c r="AO119" s="847" t="str">
        <f>IF($B119="","",INDEX('All CCC'!AO$7:AO$814,MATCH(WatchList!$B119,'All CCC'!$B$7:$B$814,0)))</f>
        <v/>
      </c>
      <c r="AP119" s="847" t="str">
        <f>IF($B119="","",INDEX('All CCC'!AP$7:AP$814,MATCH(WatchList!$B119,'All CCC'!$B$7:$B$814,0)))</f>
        <v/>
      </c>
      <c r="AQ119" s="847" t="str">
        <f>IF($B119="","",INDEX('All CCC'!AQ$7:AQ$814,MATCH(WatchList!$B119,'All CCC'!$B$7:$B$814,0)))</f>
        <v/>
      </c>
      <c r="AR119" s="847" t="str">
        <f>IF($B119="","",INDEX('All CCC'!AR$7:AR$814,MATCH(WatchList!$B119,'All CCC'!$B$7:$B$814,0)))</f>
        <v/>
      </c>
      <c r="AS119" s="847" t="str">
        <f>IF($B119="","",INDEX('All CCC'!AS$7:AS$814,MATCH(WatchList!$B119,'All CCC'!$B$7:$B$814,0)))</f>
        <v/>
      </c>
      <c r="AT119" s="847" t="str">
        <f>IF($B119="","",INDEX('All CCC'!AT$7:AT$814,MATCH(WatchList!$B119,'All CCC'!$B$7:$B$814,0)))</f>
        <v/>
      </c>
      <c r="AU119" s="847" t="str">
        <f>IF($B119="","",INDEX('All CCC'!AU$7:AU$814,MATCH(WatchList!$B119,'All CCC'!$B$7:$B$814,0)))</f>
        <v/>
      </c>
      <c r="AV119" s="847" t="str">
        <f>IF($B119="","",INDEX('All CCC'!AV$7:AV$814,MATCH(WatchList!$B119,'All CCC'!$B$7:$B$814,0)))</f>
        <v/>
      </c>
      <c r="AW119" s="847" t="str">
        <f>IF($B119="","",INDEX('All CCC'!AW$7:AW$814,MATCH(WatchList!$B119,'All CCC'!$B$7:$B$814,0)))</f>
        <v/>
      </c>
      <c r="AX119" s="847" t="str">
        <f>IF($B119="","",INDEX('All CCC'!AX$7:AX$814,MATCH(WatchList!$B119,'All CCC'!$B$7:$B$814,0)))</f>
        <v/>
      </c>
      <c r="AY119" s="847" t="str">
        <f>IF($B119="","",INDEX('All CCC'!AY$7:AY$814,MATCH(WatchList!$B119,'All CCC'!$B$7:$B$814,0)))</f>
        <v/>
      </c>
      <c r="AZ119" s="847" t="str">
        <f>IF($B119="","",INDEX('All CCC'!AZ$7:AZ$814,MATCH(WatchList!$B119,'All CCC'!$B$7:$B$814,0)))</f>
        <v/>
      </c>
      <c r="BA119" s="847" t="str">
        <f>IF($B119="","",INDEX('All CCC'!BA$7:BA$814,MATCH(WatchList!$B119,'All CCC'!$B$7:$B$814,0)))</f>
        <v/>
      </c>
      <c r="BB119" s="847" t="str">
        <f>IF($B119="","",INDEX('All CCC'!BB$7:BB$814,MATCH(WatchList!$B119,'All CCC'!$B$7:$B$814,0)))</f>
        <v/>
      </c>
      <c r="BC119" s="847" t="str">
        <f>IF($B119="","",INDEX('All CCC'!BC$7:BC$814,MATCH(WatchList!$B119,'All CCC'!$B$7:$B$814,0)))</f>
        <v/>
      </c>
      <c r="BD119" s="847" t="str">
        <f>IF($B119="","",INDEX('All CCC'!BD$7:BD$814,MATCH(WatchList!$B119,'All CCC'!$B$7:$B$814,0)))</f>
        <v/>
      </c>
      <c r="BE119" s="847" t="str">
        <f>IF($B119="","",INDEX('All CCC'!BE$7:BE$814,MATCH(WatchList!$B119,'All CCC'!$B$7:$B$814,0)))</f>
        <v/>
      </c>
      <c r="BF119" s="847" t="str">
        <f>IF($B119="","",INDEX('All CCC'!BF$7:BF$814,MATCH(WatchList!$B119,'All CCC'!$B$7:$B$814,0)))</f>
        <v/>
      </c>
      <c r="BG119" s="847" t="str">
        <f>IF($B119="","",INDEX('All CCC'!BG$7:BG$814,MATCH(WatchList!$B119,'All CCC'!$B$7:$B$814,0)))</f>
        <v/>
      </c>
    </row>
    <row r="120" spans="1:59" x14ac:dyDescent="0.2">
      <c r="A120" s="548" t="str">
        <f>IF($B120="","",INDEX('All CCC'!A$7:A$814,MATCH(WatchList!$B120,'All CCC'!$B$7:$B$814,0)))</f>
        <v/>
      </c>
      <c r="B120" s="31"/>
      <c r="C120" s="847" t="str">
        <f>IF($B120="","",INDEX('All CCC'!C$7:C$814,MATCH(WatchList!$B120,'All CCC'!$B$7:$B$814,0)))</f>
        <v/>
      </c>
      <c r="D120" s="847" t="str">
        <f>IF($B120="","",INDEX('All CCC'!D$7:D$814,MATCH(WatchList!$B120,'All CCC'!$B$7:$B$814,0)))</f>
        <v/>
      </c>
      <c r="E120" s="847" t="str">
        <f>IF($B120="","",INDEX('All CCC'!E$7:E$814,MATCH(WatchList!$B120,'All CCC'!$B$7:$B$814,0)))</f>
        <v/>
      </c>
      <c r="F120" s="847" t="str">
        <f>IF($B120="","",INDEX('All CCC'!F$7:F$814,MATCH(WatchList!$B120,'All CCC'!$B$7:$B$814,0)))</f>
        <v/>
      </c>
      <c r="G120" s="847" t="str">
        <f>IF($B120="","",INDEX('All CCC'!G$7:G$814,MATCH(WatchList!$B120,'All CCC'!$B$7:$B$814,0)))</f>
        <v/>
      </c>
      <c r="H120" s="847" t="str">
        <f>IF($B120="","",INDEX('All CCC'!H$7:H$814,MATCH(WatchList!$B120,'All CCC'!$B$7:$B$814,0)))</f>
        <v/>
      </c>
      <c r="I120" s="847" t="str">
        <f>IF($B120="","",INDEX('All CCC'!I$7:I$814,MATCH(WatchList!$B120,'All CCC'!$B$7:$B$814,0)))</f>
        <v/>
      </c>
      <c r="J120" s="847" t="str">
        <f>IF($B120="","",INDEX('All CCC'!J$7:J$814,MATCH(WatchList!$B120,'All CCC'!$B$7:$B$814,0)))</f>
        <v/>
      </c>
      <c r="K120" s="847" t="str">
        <f>IF($B120="","",INDEX('All CCC'!K$7:K$814,MATCH(WatchList!$B120,'All CCC'!$B$7:$B$814,0)))</f>
        <v/>
      </c>
      <c r="L120" s="847" t="str">
        <f>IF($B120="","",INDEX('All CCC'!L$7:L$814,MATCH(WatchList!$B120,'All CCC'!$B$7:$B$814,0)))</f>
        <v/>
      </c>
      <c r="M120" s="847" t="str">
        <f>IF($B120="","",INDEX('All CCC'!M$7:M$814,MATCH(WatchList!$B120,'All CCC'!$B$7:$B$814,0)))</f>
        <v/>
      </c>
      <c r="N120" s="847" t="str">
        <f>IF($B120="","",INDEX('All CCC'!N$7:N$814,MATCH(WatchList!$B120,'All CCC'!$B$7:$B$814,0)))</f>
        <v/>
      </c>
      <c r="O120" s="847" t="str">
        <f>IF($B120="","",INDEX('All CCC'!O$7:O$814,MATCH(WatchList!$B120,'All CCC'!$B$7:$B$814,0)))</f>
        <v/>
      </c>
      <c r="P120" s="848" t="str">
        <f>IF($B120="","",INDEX('All CCC'!P$7:P$814,MATCH(WatchList!$B120,'All CCC'!$B$7:$B$814,0)))</f>
        <v/>
      </c>
      <c r="Q120" s="848" t="str">
        <f>IF($B120="","",INDEX('All CCC'!Q$7:Q$814,MATCH(WatchList!$B120,'All CCC'!$B$7:$B$814,0)))</f>
        <v/>
      </c>
      <c r="R120" s="847" t="str">
        <f>IF($B120="","",INDEX('All CCC'!R$7:R$814,MATCH(WatchList!$B120,'All CCC'!$B$7:$B$814,0)))</f>
        <v/>
      </c>
      <c r="S120" s="847" t="str">
        <f>IF($B120="","",INDEX('All CCC'!S$7:S$814,MATCH(WatchList!$B120,'All CCC'!$B$7:$B$814,0)))</f>
        <v/>
      </c>
      <c r="T120" s="847" t="str">
        <f>IF($B120="","",INDEX('All CCC'!T$7:T$814,MATCH(WatchList!$B120,'All CCC'!$B$7:$B$814,0)))</f>
        <v/>
      </c>
      <c r="U120" s="847" t="str">
        <f>IF($B120="","",INDEX('All CCC'!U$7:U$814,MATCH(WatchList!$B120,'All CCC'!$B$7:$B$814,0)))</f>
        <v/>
      </c>
      <c r="V120" s="847" t="str">
        <f>IF($B120="","",INDEX('All CCC'!V$7:V$814,MATCH(WatchList!$B120,'All CCC'!$B$7:$B$814,0)))</f>
        <v/>
      </c>
      <c r="W120" s="847" t="str">
        <f>IF($B120="","",INDEX('All CCC'!W$7:W$814,MATCH(WatchList!$B120,'All CCC'!$B$7:$B$814,0)))</f>
        <v/>
      </c>
      <c r="X120" s="847" t="str">
        <f>IF($B120="","",INDEX('All CCC'!X$7:X$814,MATCH(WatchList!$B120,'All CCC'!$B$7:$B$814,0)))</f>
        <v/>
      </c>
      <c r="Y120" s="847" t="str">
        <f>IF($B120="","",INDEX('All CCC'!Y$7:Y$814,MATCH(WatchList!$B120,'All CCC'!$B$7:$B$814,0)))</f>
        <v/>
      </c>
      <c r="Z120" s="847" t="str">
        <f>IF($B120="","",INDEX('All CCC'!Z$7:Z$814,MATCH(WatchList!$B120,'All CCC'!$B$7:$B$814,0)))</f>
        <v/>
      </c>
      <c r="AA120" s="847" t="str">
        <f>IF($B120="","",INDEX('All CCC'!AA$7:AA$814,MATCH(WatchList!$B120,'All CCC'!$B$7:$B$814,0)))</f>
        <v/>
      </c>
      <c r="AB120" s="847" t="str">
        <f>IF($B120="","",INDEX('All CCC'!AB$7:AB$814,MATCH(WatchList!$B120,'All CCC'!$B$7:$B$814,0)))</f>
        <v/>
      </c>
      <c r="AC120" s="847" t="str">
        <f>IF($B120="","",INDEX('All CCC'!AC$7:AC$814,MATCH(WatchList!$B120,'All CCC'!$B$7:$B$814,0)))</f>
        <v/>
      </c>
      <c r="AD120" s="847" t="str">
        <f>IF($B120="","",INDEX('All CCC'!AD$7:AD$814,MATCH(WatchList!$B120,'All CCC'!$B$7:$B$814,0)))</f>
        <v/>
      </c>
      <c r="AE120" s="847" t="str">
        <f>IF($B120="","",INDEX('All CCC'!AE$7:AE$814,MATCH(WatchList!$B120,'All CCC'!$B$7:$B$814,0)))</f>
        <v/>
      </c>
      <c r="AF120" s="847" t="str">
        <f>IF($B120="","",INDEX('All CCC'!AF$7:AF$814,MATCH(WatchList!$B120,'All CCC'!$B$7:$B$814,0)))</f>
        <v/>
      </c>
      <c r="AG120" s="847" t="str">
        <f>IF($B120="","",INDEX('All CCC'!AG$7:AG$814,MATCH(WatchList!$B120,'All CCC'!$B$7:$B$814,0)))</f>
        <v/>
      </c>
      <c r="AH120" s="847" t="str">
        <f>IF($B120="","",INDEX('All CCC'!AH$7:AH$814,MATCH(WatchList!$B120,'All CCC'!$B$7:$B$814,0)))</f>
        <v/>
      </c>
      <c r="AI120" s="847" t="str">
        <f>IF($B120="","",INDEX('All CCC'!AI$7:AI$814,MATCH(WatchList!$B120,'All CCC'!$B$7:$B$814,0)))</f>
        <v/>
      </c>
      <c r="AJ120" s="847" t="str">
        <f>IF($B120="","",INDEX('All CCC'!AJ$7:AJ$814,MATCH(WatchList!$B120,'All CCC'!$B$7:$B$814,0)))</f>
        <v/>
      </c>
      <c r="AK120" s="847" t="str">
        <f>IF($B120="","",INDEX('All CCC'!AK$7:AK$814,MATCH(WatchList!$B120,'All CCC'!$B$7:$B$814,0)))</f>
        <v/>
      </c>
      <c r="AL120" s="847" t="str">
        <f>IF($B120="","",INDEX('All CCC'!AL$7:AL$814,MATCH(WatchList!$B120,'All CCC'!$B$7:$B$814,0)))</f>
        <v/>
      </c>
      <c r="AM120" s="847" t="str">
        <f>IF($B120="","",INDEX('All CCC'!AM$7:AM$814,MATCH(WatchList!$B120,'All CCC'!$B$7:$B$814,0)))</f>
        <v/>
      </c>
      <c r="AN120" s="847" t="str">
        <f>IF($B120="","",INDEX('All CCC'!AN$7:AN$814,MATCH(WatchList!$B120,'All CCC'!$B$7:$B$814,0)))</f>
        <v/>
      </c>
      <c r="AO120" s="847" t="str">
        <f>IF($B120="","",INDEX('All CCC'!AO$7:AO$814,MATCH(WatchList!$B120,'All CCC'!$B$7:$B$814,0)))</f>
        <v/>
      </c>
      <c r="AP120" s="847" t="str">
        <f>IF($B120="","",INDEX('All CCC'!AP$7:AP$814,MATCH(WatchList!$B120,'All CCC'!$B$7:$B$814,0)))</f>
        <v/>
      </c>
      <c r="AQ120" s="847" t="str">
        <f>IF($B120="","",INDEX('All CCC'!AQ$7:AQ$814,MATCH(WatchList!$B120,'All CCC'!$B$7:$B$814,0)))</f>
        <v/>
      </c>
      <c r="AR120" s="847" t="str">
        <f>IF($B120="","",INDEX('All CCC'!AR$7:AR$814,MATCH(WatchList!$B120,'All CCC'!$B$7:$B$814,0)))</f>
        <v/>
      </c>
      <c r="AS120" s="847" t="str">
        <f>IF($B120="","",INDEX('All CCC'!AS$7:AS$814,MATCH(WatchList!$B120,'All CCC'!$B$7:$B$814,0)))</f>
        <v/>
      </c>
      <c r="AT120" s="847" t="str">
        <f>IF($B120="","",INDEX('All CCC'!AT$7:AT$814,MATCH(WatchList!$B120,'All CCC'!$B$7:$B$814,0)))</f>
        <v/>
      </c>
      <c r="AU120" s="847" t="str">
        <f>IF($B120="","",INDEX('All CCC'!AU$7:AU$814,MATCH(WatchList!$B120,'All CCC'!$B$7:$B$814,0)))</f>
        <v/>
      </c>
      <c r="AV120" s="847" t="str">
        <f>IF($B120="","",INDEX('All CCC'!AV$7:AV$814,MATCH(WatchList!$B120,'All CCC'!$B$7:$B$814,0)))</f>
        <v/>
      </c>
      <c r="AW120" s="847" t="str">
        <f>IF($B120="","",INDEX('All CCC'!AW$7:AW$814,MATCH(WatchList!$B120,'All CCC'!$B$7:$B$814,0)))</f>
        <v/>
      </c>
      <c r="AX120" s="847" t="str">
        <f>IF($B120="","",INDEX('All CCC'!AX$7:AX$814,MATCH(WatchList!$B120,'All CCC'!$B$7:$B$814,0)))</f>
        <v/>
      </c>
      <c r="AY120" s="847" t="str">
        <f>IF($B120="","",INDEX('All CCC'!AY$7:AY$814,MATCH(WatchList!$B120,'All CCC'!$B$7:$B$814,0)))</f>
        <v/>
      </c>
      <c r="AZ120" s="847" t="str">
        <f>IF($B120="","",INDEX('All CCC'!AZ$7:AZ$814,MATCH(WatchList!$B120,'All CCC'!$B$7:$B$814,0)))</f>
        <v/>
      </c>
      <c r="BA120" s="847" t="str">
        <f>IF($B120="","",INDEX('All CCC'!BA$7:BA$814,MATCH(WatchList!$B120,'All CCC'!$B$7:$B$814,0)))</f>
        <v/>
      </c>
      <c r="BB120" s="847" t="str">
        <f>IF($B120="","",INDEX('All CCC'!BB$7:BB$814,MATCH(WatchList!$B120,'All CCC'!$B$7:$B$814,0)))</f>
        <v/>
      </c>
      <c r="BC120" s="847" t="str">
        <f>IF($B120="","",INDEX('All CCC'!BC$7:BC$814,MATCH(WatchList!$B120,'All CCC'!$B$7:$B$814,0)))</f>
        <v/>
      </c>
      <c r="BD120" s="847" t="str">
        <f>IF($B120="","",INDEX('All CCC'!BD$7:BD$814,MATCH(WatchList!$B120,'All CCC'!$B$7:$B$814,0)))</f>
        <v/>
      </c>
      <c r="BE120" s="847" t="str">
        <f>IF($B120="","",INDEX('All CCC'!BE$7:BE$814,MATCH(WatchList!$B120,'All CCC'!$B$7:$B$814,0)))</f>
        <v/>
      </c>
      <c r="BF120" s="847" t="str">
        <f>IF($B120="","",INDEX('All CCC'!BF$7:BF$814,MATCH(WatchList!$B120,'All CCC'!$B$7:$B$814,0)))</f>
        <v/>
      </c>
      <c r="BG120" s="847" t="str">
        <f>IF($B120="","",INDEX('All CCC'!BG$7:BG$814,MATCH(WatchList!$B120,'All CCC'!$B$7:$B$814,0)))</f>
        <v/>
      </c>
    </row>
    <row r="121" spans="1:59" x14ac:dyDescent="0.2">
      <c r="A121" s="548" t="str">
        <f>IF($B121="","",INDEX('All CCC'!A$7:A$814,MATCH(WatchList!$B121,'All CCC'!$B$7:$B$814,0)))</f>
        <v/>
      </c>
      <c r="B121" s="31"/>
      <c r="C121" s="847" t="str">
        <f>IF($B121="","",INDEX('All CCC'!C$7:C$814,MATCH(WatchList!$B121,'All CCC'!$B$7:$B$814,0)))</f>
        <v/>
      </c>
      <c r="D121" s="847" t="str">
        <f>IF($B121="","",INDEX('All CCC'!D$7:D$814,MATCH(WatchList!$B121,'All CCC'!$B$7:$B$814,0)))</f>
        <v/>
      </c>
      <c r="E121" s="847" t="str">
        <f>IF($B121="","",INDEX('All CCC'!E$7:E$814,MATCH(WatchList!$B121,'All CCC'!$B$7:$B$814,0)))</f>
        <v/>
      </c>
      <c r="F121" s="847" t="str">
        <f>IF($B121="","",INDEX('All CCC'!F$7:F$814,MATCH(WatchList!$B121,'All CCC'!$B$7:$B$814,0)))</f>
        <v/>
      </c>
      <c r="G121" s="847" t="str">
        <f>IF($B121="","",INDEX('All CCC'!G$7:G$814,MATCH(WatchList!$B121,'All CCC'!$B$7:$B$814,0)))</f>
        <v/>
      </c>
      <c r="H121" s="847" t="str">
        <f>IF($B121="","",INDEX('All CCC'!H$7:H$814,MATCH(WatchList!$B121,'All CCC'!$B$7:$B$814,0)))</f>
        <v/>
      </c>
      <c r="I121" s="847" t="str">
        <f>IF($B121="","",INDEX('All CCC'!I$7:I$814,MATCH(WatchList!$B121,'All CCC'!$B$7:$B$814,0)))</f>
        <v/>
      </c>
      <c r="J121" s="847" t="str">
        <f>IF($B121="","",INDEX('All CCC'!J$7:J$814,MATCH(WatchList!$B121,'All CCC'!$B$7:$B$814,0)))</f>
        <v/>
      </c>
      <c r="K121" s="847" t="str">
        <f>IF($B121="","",INDEX('All CCC'!K$7:K$814,MATCH(WatchList!$B121,'All CCC'!$B$7:$B$814,0)))</f>
        <v/>
      </c>
      <c r="L121" s="847" t="str">
        <f>IF($B121="","",INDEX('All CCC'!L$7:L$814,MATCH(WatchList!$B121,'All CCC'!$B$7:$B$814,0)))</f>
        <v/>
      </c>
      <c r="M121" s="847" t="str">
        <f>IF($B121="","",INDEX('All CCC'!M$7:M$814,MATCH(WatchList!$B121,'All CCC'!$B$7:$B$814,0)))</f>
        <v/>
      </c>
      <c r="N121" s="847" t="str">
        <f>IF($B121="","",INDEX('All CCC'!N$7:N$814,MATCH(WatchList!$B121,'All CCC'!$B$7:$B$814,0)))</f>
        <v/>
      </c>
      <c r="O121" s="847" t="str">
        <f>IF($B121="","",INDEX('All CCC'!O$7:O$814,MATCH(WatchList!$B121,'All CCC'!$B$7:$B$814,0)))</f>
        <v/>
      </c>
      <c r="P121" s="848" t="str">
        <f>IF($B121="","",INDEX('All CCC'!P$7:P$814,MATCH(WatchList!$B121,'All CCC'!$B$7:$B$814,0)))</f>
        <v/>
      </c>
      <c r="Q121" s="848" t="str">
        <f>IF($B121="","",INDEX('All CCC'!Q$7:Q$814,MATCH(WatchList!$B121,'All CCC'!$B$7:$B$814,0)))</f>
        <v/>
      </c>
      <c r="R121" s="847" t="str">
        <f>IF($B121="","",INDEX('All CCC'!R$7:R$814,MATCH(WatchList!$B121,'All CCC'!$B$7:$B$814,0)))</f>
        <v/>
      </c>
      <c r="S121" s="847" t="str">
        <f>IF($B121="","",INDEX('All CCC'!S$7:S$814,MATCH(WatchList!$B121,'All CCC'!$B$7:$B$814,0)))</f>
        <v/>
      </c>
      <c r="T121" s="847" t="str">
        <f>IF($B121="","",INDEX('All CCC'!T$7:T$814,MATCH(WatchList!$B121,'All CCC'!$B$7:$B$814,0)))</f>
        <v/>
      </c>
      <c r="U121" s="847" t="str">
        <f>IF($B121="","",INDEX('All CCC'!U$7:U$814,MATCH(WatchList!$B121,'All CCC'!$B$7:$B$814,0)))</f>
        <v/>
      </c>
      <c r="V121" s="847" t="str">
        <f>IF($B121="","",INDEX('All CCC'!V$7:V$814,MATCH(WatchList!$B121,'All CCC'!$B$7:$B$814,0)))</f>
        <v/>
      </c>
      <c r="W121" s="847" t="str">
        <f>IF($B121="","",INDEX('All CCC'!W$7:W$814,MATCH(WatchList!$B121,'All CCC'!$B$7:$B$814,0)))</f>
        <v/>
      </c>
      <c r="X121" s="847" t="str">
        <f>IF($B121="","",INDEX('All CCC'!X$7:X$814,MATCH(WatchList!$B121,'All CCC'!$B$7:$B$814,0)))</f>
        <v/>
      </c>
      <c r="Y121" s="847" t="str">
        <f>IF($B121="","",INDEX('All CCC'!Y$7:Y$814,MATCH(WatchList!$B121,'All CCC'!$B$7:$B$814,0)))</f>
        <v/>
      </c>
      <c r="Z121" s="847" t="str">
        <f>IF($B121="","",INDEX('All CCC'!Z$7:Z$814,MATCH(WatchList!$B121,'All CCC'!$B$7:$B$814,0)))</f>
        <v/>
      </c>
      <c r="AA121" s="847" t="str">
        <f>IF($B121="","",INDEX('All CCC'!AA$7:AA$814,MATCH(WatchList!$B121,'All CCC'!$B$7:$B$814,0)))</f>
        <v/>
      </c>
      <c r="AB121" s="847" t="str">
        <f>IF($B121="","",INDEX('All CCC'!AB$7:AB$814,MATCH(WatchList!$B121,'All CCC'!$B$7:$B$814,0)))</f>
        <v/>
      </c>
      <c r="AC121" s="847" t="str">
        <f>IF($B121="","",INDEX('All CCC'!AC$7:AC$814,MATCH(WatchList!$B121,'All CCC'!$B$7:$B$814,0)))</f>
        <v/>
      </c>
      <c r="AD121" s="847" t="str">
        <f>IF($B121="","",INDEX('All CCC'!AD$7:AD$814,MATCH(WatchList!$B121,'All CCC'!$B$7:$B$814,0)))</f>
        <v/>
      </c>
      <c r="AE121" s="847" t="str">
        <f>IF($B121="","",INDEX('All CCC'!AE$7:AE$814,MATCH(WatchList!$B121,'All CCC'!$B$7:$B$814,0)))</f>
        <v/>
      </c>
      <c r="AF121" s="847" t="str">
        <f>IF($B121="","",INDEX('All CCC'!AF$7:AF$814,MATCH(WatchList!$B121,'All CCC'!$B$7:$B$814,0)))</f>
        <v/>
      </c>
      <c r="AG121" s="847" t="str">
        <f>IF($B121="","",INDEX('All CCC'!AG$7:AG$814,MATCH(WatchList!$B121,'All CCC'!$B$7:$B$814,0)))</f>
        <v/>
      </c>
      <c r="AH121" s="847" t="str">
        <f>IF($B121="","",INDEX('All CCC'!AH$7:AH$814,MATCH(WatchList!$B121,'All CCC'!$B$7:$B$814,0)))</f>
        <v/>
      </c>
      <c r="AI121" s="847" t="str">
        <f>IF($B121="","",INDEX('All CCC'!AI$7:AI$814,MATCH(WatchList!$B121,'All CCC'!$B$7:$B$814,0)))</f>
        <v/>
      </c>
      <c r="AJ121" s="847" t="str">
        <f>IF($B121="","",INDEX('All CCC'!AJ$7:AJ$814,MATCH(WatchList!$B121,'All CCC'!$B$7:$B$814,0)))</f>
        <v/>
      </c>
      <c r="AK121" s="847" t="str">
        <f>IF($B121="","",INDEX('All CCC'!AK$7:AK$814,MATCH(WatchList!$B121,'All CCC'!$B$7:$B$814,0)))</f>
        <v/>
      </c>
      <c r="AL121" s="847" t="str">
        <f>IF($B121="","",INDEX('All CCC'!AL$7:AL$814,MATCH(WatchList!$B121,'All CCC'!$B$7:$B$814,0)))</f>
        <v/>
      </c>
      <c r="AM121" s="847" t="str">
        <f>IF($B121="","",INDEX('All CCC'!AM$7:AM$814,MATCH(WatchList!$B121,'All CCC'!$B$7:$B$814,0)))</f>
        <v/>
      </c>
      <c r="AN121" s="847" t="str">
        <f>IF($B121="","",INDEX('All CCC'!AN$7:AN$814,MATCH(WatchList!$B121,'All CCC'!$B$7:$B$814,0)))</f>
        <v/>
      </c>
      <c r="AO121" s="847" t="str">
        <f>IF($B121="","",INDEX('All CCC'!AO$7:AO$814,MATCH(WatchList!$B121,'All CCC'!$B$7:$B$814,0)))</f>
        <v/>
      </c>
      <c r="AP121" s="847" t="str">
        <f>IF($B121="","",INDEX('All CCC'!AP$7:AP$814,MATCH(WatchList!$B121,'All CCC'!$B$7:$B$814,0)))</f>
        <v/>
      </c>
      <c r="AQ121" s="847" t="str">
        <f>IF($B121="","",INDEX('All CCC'!AQ$7:AQ$814,MATCH(WatchList!$B121,'All CCC'!$B$7:$B$814,0)))</f>
        <v/>
      </c>
      <c r="AR121" s="847" t="str">
        <f>IF($B121="","",INDEX('All CCC'!AR$7:AR$814,MATCH(WatchList!$B121,'All CCC'!$B$7:$B$814,0)))</f>
        <v/>
      </c>
      <c r="AS121" s="847" t="str">
        <f>IF($B121="","",INDEX('All CCC'!AS$7:AS$814,MATCH(WatchList!$B121,'All CCC'!$B$7:$B$814,0)))</f>
        <v/>
      </c>
      <c r="AT121" s="847" t="str">
        <f>IF($B121="","",INDEX('All CCC'!AT$7:AT$814,MATCH(WatchList!$B121,'All CCC'!$B$7:$B$814,0)))</f>
        <v/>
      </c>
      <c r="AU121" s="847" t="str">
        <f>IF($B121="","",INDEX('All CCC'!AU$7:AU$814,MATCH(WatchList!$B121,'All CCC'!$B$7:$B$814,0)))</f>
        <v/>
      </c>
      <c r="AV121" s="847" t="str">
        <f>IF($B121="","",INDEX('All CCC'!AV$7:AV$814,MATCH(WatchList!$B121,'All CCC'!$B$7:$B$814,0)))</f>
        <v/>
      </c>
      <c r="AW121" s="847" t="str">
        <f>IF($B121="","",INDEX('All CCC'!AW$7:AW$814,MATCH(WatchList!$B121,'All CCC'!$B$7:$B$814,0)))</f>
        <v/>
      </c>
      <c r="AX121" s="847" t="str">
        <f>IF($B121="","",INDEX('All CCC'!AX$7:AX$814,MATCH(WatchList!$B121,'All CCC'!$B$7:$B$814,0)))</f>
        <v/>
      </c>
      <c r="AY121" s="847" t="str">
        <f>IF($B121="","",INDEX('All CCC'!AY$7:AY$814,MATCH(WatchList!$B121,'All CCC'!$B$7:$B$814,0)))</f>
        <v/>
      </c>
      <c r="AZ121" s="847" t="str">
        <f>IF($B121="","",INDEX('All CCC'!AZ$7:AZ$814,MATCH(WatchList!$B121,'All CCC'!$B$7:$B$814,0)))</f>
        <v/>
      </c>
      <c r="BA121" s="847" t="str">
        <f>IF($B121="","",INDEX('All CCC'!BA$7:BA$814,MATCH(WatchList!$B121,'All CCC'!$B$7:$B$814,0)))</f>
        <v/>
      </c>
      <c r="BB121" s="847" t="str">
        <f>IF($B121="","",INDEX('All CCC'!BB$7:BB$814,MATCH(WatchList!$B121,'All CCC'!$B$7:$B$814,0)))</f>
        <v/>
      </c>
      <c r="BC121" s="847" t="str">
        <f>IF($B121="","",INDEX('All CCC'!BC$7:BC$814,MATCH(WatchList!$B121,'All CCC'!$B$7:$B$814,0)))</f>
        <v/>
      </c>
      <c r="BD121" s="847" t="str">
        <f>IF($B121="","",INDEX('All CCC'!BD$7:BD$814,MATCH(WatchList!$B121,'All CCC'!$B$7:$B$814,0)))</f>
        <v/>
      </c>
      <c r="BE121" s="847" t="str">
        <f>IF($B121="","",INDEX('All CCC'!BE$7:BE$814,MATCH(WatchList!$B121,'All CCC'!$B$7:$B$814,0)))</f>
        <v/>
      </c>
      <c r="BF121" s="847" t="str">
        <f>IF($B121="","",INDEX('All CCC'!BF$7:BF$814,MATCH(WatchList!$B121,'All CCC'!$B$7:$B$814,0)))</f>
        <v/>
      </c>
      <c r="BG121" s="847" t="str">
        <f>IF($B121="","",INDEX('All CCC'!BG$7:BG$814,MATCH(WatchList!$B121,'All CCC'!$B$7:$B$814,0)))</f>
        <v/>
      </c>
    </row>
    <row r="122" spans="1:59" x14ac:dyDescent="0.2">
      <c r="A122" s="548" t="str">
        <f>IF($B122="","",INDEX('All CCC'!A$7:A$814,MATCH(WatchList!$B122,'All CCC'!$B$7:$B$814,0)))</f>
        <v/>
      </c>
      <c r="B122" s="31"/>
      <c r="C122" s="847" t="str">
        <f>IF($B122="","",INDEX('All CCC'!C$7:C$814,MATCH(WatchList!$B122,'All CCC'!$B$7:$B$814,0)))</f>
        <v/>
      </c>
      <c r="D122" s="847" t="str">
        <f>IF($B122="","",INDEX('All CCC'!D$7:D$814,MATCH(WatchList!$B122,'All CCC'!$B$7:$B$814,0)))</f>
        <v/>
      </c>
      <c r="E122" s="847" t="str">
        <f>IF($B122="","",INDEX('All CCC'!E$7:E$814,MATCH(WatchList!$B122,'All CCC'!$B$7:$B$814,0)))</f>
        <v/>
      </c>
      <c r="F122" s="847" t="str">
        <f>IF($B122="","",INDEX('All CCC'!F$7:F$814,MATCH(WatchList!$B122,'All CCC'!$B$7:$B$814,0)))</f>
        <v/>
      </c>
      <c r="G122" s="847" t="str">
        <f>IF($B122="","",INDEX('All CCC'!G$7:G$814,MATCH(WatchList!$B122,'All CCC'!$B$7:$B$814,0)))</f>
        <v/>
      </c>
      <c r="H122" s="847" t="str">
        <f>IF($B122="","",INDEX('All CCC'!H$7:H$814,MATCH(WatchList!$B122,'All CCC'!$B$7:$B$814,0)))</f>
        <v/>
      </c>
      <c r="I122" s="847" t="str">
        <f>IF($B122="","",INDEX('All CCC'!I$7:I$814,MATCH(WatchList!$B122,'All CCC'!$B$7:$B$814,0)))</f>
        <v/>
      </c>
      <c r="J122" s="847" t="str">
        <f>IF($B122="","",INDEX('All CCC'!J$7:J$814,MATCH(WatchList!$B122,'All CCC'!$B$7:$B$814,0)))</f>
        <v/>
      </c>
      <c r="K122" s="847" t="str">
        <f>IF($B122="","",INDEX('All CCC'!K$7:K$814,MATCH(WatchList!$B122,'All CCC'!$B$7:$B$814,0)))</f>
        <v/>
      </c>
      <c r="L122" s="847" t="str">
        <f>IF($B122="","",INDEX('All CCC'!L$7:L$814,MATCH(WatchList!$B122,'All CCC'!$B$7:$B$814,0)))</f>
        <v/>
      </c>
      <c r="M122" s="847" t="str">
        <f>IF($B122="","",INDEX('All CCC'!M$7:M$814,MATCH(WatchList!$B122,'All CCC'!$B$7:$B$814,0)))</f>
        <v/>
      </c>
      <c r="N122" s="847" t="str">
        <f>IF($B122="","",INDEX('All CCC'!N$7:N$814,MATCH(WatchList!$B122,'All CCC'!$B$7:$B$814,0)))</f>
        <v/>
      </c>
      <c r="O122" s="847" t="str">
        <f>IF($B122="","",INDEX('All CCC'!O$7:O$814,MATCH(WatchList!$B122,'All CCC'!$B$7:$B$814,0)))</f>
        <v/>
      </c>
      <c r="P122" s="848" t="str">
        <f>IF($B122="","",INDEX('All CCC'!P$7:P$814,MATCH(WatchList!$B122,'All CCC'!$B$7:$B$814,0)))</f>
        <v/>
      </c>
      <c r="Q122" s="848" t="str">
        <f>IF($B122="","",INDEX('All CCC'!Q$7:Q$814,MATCH(WatchList!$B122,'All CCC'!$B$7:$B$814,0)))</f>
        <v/>
      </c>
      <c r="R122" s="847" t="str">
        <f>IF($B122="","",INDEX('All CCC'!R$7:R$814,MATCH(WatchList!$B122,'All CCC'!$B$7:$B$814,0)))</f>
        <v/>
      </c>
      <c r="S122" s="847" t="str">
        <f>IF($B122="","",INDEX('All CCC'!S$7:S$814,MATCH(WatchList!$B122,'All CCC'!$B$7:$B$814,0)))</f>
        <v/>
      </c>
      <c r="T122" s="847" t="str">
        <f>IF($B122="","",INDEX('All CCC'!T$7:T$814,MATCH(WatchList!$B122,'All CCC'!$B$7:$B$814,0)))</f>
        <v/>
      </c>
      <c r="U122" s="847" t="str">
        <f>IF($B122="","",INDEX('All CCC'!U$7:U$814,MATCH(WatchList!$B122,'All CCC'!$B$7:$B$814,0)))</f>
        <v/>
      </c>
      <c r="V122" s="847" t="str">
        <f>IF($B122="","",INDEX('All CCC'!V$7:V$814,MATCH(WatchList!$B122,'All CCC'!$B$7:$B$814,0)))</f>
        <v/>
      </c>
      <c r="W122" s="847" t="str">
        <f>IF($B122="","",INDEX('All CCC'!W$7:W$814,MATCH(WatchList!$B122,'All CCC'!$B$7:$B$814,0)))</f>
        <v/>
      </c>
      <c r="X122" s="847" t="str">
        <f>IF($B122="","",INDEX('All CCC'!X$7:X$814,MATCH(WatchList!$B122,'All CCC'!$B$7:$B$814,0)))</f>
        <v/>
      </c>
      <c r="Y122" s="847" t="str">
        <f>IF($B122="","",INDEX('All CCC'!Y$7:Y$814,MATCH(WatchList!$B122,'All CCC'!$B$7:$B$814,0)))</f>
        <v/>
      </c>
      <c r="Z122" s="847" t="str">
        <f>IF($B122="","",INDEX('All CCC'!Z$7:Z$814,MATCH(WatchList!$B122,'All CCC'!$B$7:$B$814,0)))</f>
        <v/>
      </c>
      <c r="AA122" s="847" t="str">
        <f>IF($B122="","",INDEX('All CCC'!AA$7:AA$814,MATCH(WatchList!$B122,'All CCC'!$B$7:$B$814,0)))</f>
        <v/>
      </c>
      <c r="AB122" s="847" t="str">
        <f>IF($B122="","",INDEX('All CCC'!AB$7:AB$814,MATCH(WatchList!$B122,'All CCC'!$B$7:$B$814,0)))</f>
        <v/>
      </c>
      <c r="AC122" s="847" t="str">
        <f>IF($B122="","",INDEX('All CCC'!AC$7:AC$814,MATCH(WatchList!$B122,'All CCC'!$B$7:$B$814,0)))</f>
        <v/>
      </c>
      <c r="AD122" s="847" t="str">
        <f>IF($B122="","",INDEX('All CCC'!AD$7:AD$814,MATCH(WatchList!$B122,'All CCC'!$B$7:$B$814,0)))</f>
        <v/>
      </c>
      <c r="AE122" s="847" t="str">
        <f>IF($B122="","",INDEX('All CCC'!AE$7:AE$814,MATCH(WatchList!$B122,'All CCC'!$B$7:$B$814,0)))</f>
        <v/>
      </c>
      <c r="AF122" s="847" t="str">
        <f>IF($B122="","",INDEX('All CCC'!AF$7:AF$814,MATCH(WatchList!$B122,'All CCC'!$B$7:$B$814,0)))</f>
        <v/>
      </c>
      <c r="AG122" s="847" t="str">
        <f>IF($B122="","",INDEX('All CCC'!AG$7:AG$814,MATCH(WatchList!$B122,'All CCC'!$B$7:$B$814,0)))</f>
        <v/>
      </c>
      <c r="AH122" s="847" t="str">
        <f>IF($B122="","",INDEX('All CCC'!AH$7:AH$814,MATCH(WatchList!$B122,'All CCC'!$B$7:$B$814,0)))</f>
        <v/>
      </c>
      <c r="AI122" s="847" t="str">
        <f>IF($B122="","",INDEX('All CCC'!AI$7:AI$814,MATCH(WatchList!$B122,'All CCC'!$B$7:$B$814,0)))</f>
        <v/>
      </c>
      <c r="AJ122" s="847" t="str">
        <f>IF($B122="","",INDEX('All CCC'!AJ$7:AJ$814,MATCH(WatchList!$B122,'All CCC'!$B$7:$B$814,0)))</f>
        <v/>
      </c>
      <c r="AK122" s="847" t="str">
        <f>IF($B122="","",INDEX('All CCC'!AK$7:AK$814,MATCH(WatchList!$B122,'All CCC'!$B$7:$B$814,0)))</f>
        <v/>
      </c>
      <c r="AL122" s="847" t="str">
        <f>IF($B122="","",INDEX('All CCC'!AL$7:AL$814,MATCH(WatchList!$B122,'All CCC'!$B$7:$B$814,0)))</f>
        <v/>
      </c>
      <c r="AM122" s="847" t="str">
        <f>IF($B122="","",INDEX('All CCC'!AM$7:AM$814,MATCH(WatchList!$B122,'All CCC'!$B$7:$B$814,0)))</f>
        <v/>
      </c>
      <c r="AN122" s="847" t="str">
        <f>IF($B122="","",INDEX('All CCC'!AN$7:AN$814,MATCH(WatchList!$B122,'All CCC'!$B$7:$B$814,0)))</f>
        <v/>
      </c>
      <c r="AO122" s="847" t="str">
        <f>IF($B122="","",INDEX('All CCC'!AO$7:AO$814,MATCH(WatchList!$B122,'All CCC'!$B$7:$B$814,0)))</f>
        <v/>
      </c>
      <c r="AP122" s="847" t="str">
        <f>IF($B122="","",INDEX('All CCC'!AP$7:AP$814,MATCH(WatchList!$B122,'All CCC'!$B$7:$B$814,0)))</f>
        <v/>
      </c>
      <c r="AQ122" s="847" t="str">
        <f>IF($B122="","",INDEX('All CCC'!AQ$7:AQ$814,MATCH(WatchList!$B122,'All CCC'!$B$7:$B$814,0)))</f>
        <v/>
      </c>
      <c r="AR122" s="847" t="str">
        <f>IF($B122="","",INDEX('All CCC'!AR$7:AR$814,MATCH(WatchList!$B122,'All CCC'!$B$7:$B$814,0)))</f>
        <v/>
      </c>
      <c r="AS122" s="847" t="str">
        <f>IF($B122="","",INDEX('All CCC'!AS$7:AS$814,MATCH(WatchList!$B122,'All CCC'!$B$7:$B$814,0)))</f>
        <v/>
      </c>
      <c r="AT122" s="847" t="str">
        <f>IF($B122="","",INDEX('All CCC'!AT$7:AT$814,MATCH(WatchList!$B122,'All CCC'!$B$7:$B$814,0)))</f>
        <v/>
      </c>
      <c r="AU122" s="847" t="str">
        <f>IF($B122="","",INDEX('All CCC'!AU$7:AU$814,MATCH(WatchList!$B122,'All CCC'!$B$7:$B$814,0)))</f>
        <v/>
      </c>
      <c r="AV122" s="847" t="str">
        <f>IF($B122="","",INDEX('All CCC'!AV$7:AV$814,MATCH(WatchList!$B122,'All CCC'!$B$7:$B$814,0)))</f>
        <v/>
      </c>
      <c r="AW122" s="847" t="str">
        <f>IF($B122="","",INDEX('All CCC'!AW$7:AW$814,MATCH(WatchList!$B122,'All CCC'!$B$7:$B$814,0)))</f>
        <v/>
      </c>
      <c r="AX122" s="847" t="str">
        <f>IF($B122="","",INDEX('All CCC'!AX$7:AX$814,MATCH(WatchList!$B122,'All CCC'!$B$7:$B$814,0)))</f>
        <v/>
      </c>
      <c r="AY122" s="847" t="str">
        <f>IF($B122="","",INDEX('All CCC'!AY$7:AY$814,MATCH(WatchList!$B122,'All CCC'!$B$7:$B$814,0)))</f>
        <v/>
      </c>
      <c r="AZ122" s="847" t="str">
        <f>IF($B122="","",INDEX('All CCC'!AZ$7:AZ$814,MATCH(WatchList!$B122,'All CCC'!$B$7:$B$814,0)))</f>
        <v/>
      </c>
      <c r="BA122" s="847" t="str">
        <f>IF($B122="","",INDEX('All CCC'!BA$7:BA$814,MATCH(WatchList!$B122,'All CCC'!$B$7:$B$814,0)))</f>
        <v/>
      </c>
      <c r="BB122" s="847" t="str">
        <f>IF($B122="","",INDEX('All CCC'!BB$7:BB$814,MATCH(WatchList!$B122,'All CCC'!$B$7:$B$814,0)))</f>
        <v/>
      </c>
      <c r="BC122" s="847" t="str">
        <f>IF($B122="","",INDEX('All CCC'!BC$7:BC$814,MATCH(WatchList!$B122,'All CCC'!$B$7:$B$814,0)))</f>
        <v/>
      </c>
      <c r="BD122" s="847" t="str">
        <f>IF($B122="","",INDEX('All CCC'!BD$7:BD$814,MATCH(WatchList!$B122,'All CCC'!$B$7:$B$814,0)))</f>
        <v/>
      </c>
      <c r="BE122" s="847" t="str">
        <f>IF($B122="","",INDEX('All CCC'!BE$7:BE$814,MATCH(WatchList!$B122,'All CCC'!$B$7:$B$814,0)))</f>
        <v/>
      </c>
      <c r="BF122" s="847" t="str">
        <f>IF($B122="","",INDEX('All CCC'!BF$7:BF$814,MATCH(WatchList!$B122,'All CCC'!$B$7:$B$814,0)))</f>
        <v/>
      </c>
      <c r="BG122" s="847" t="str">
        <f>IF($B122="","",INDEX('All CCC'!BG$7:BG$814,MATCH(WatchList!$B122,'All CCC'!$B$7:$B$814,0)))</f>
        <v/>
      </c>
    </row>
    <row r="123" spans="1:59" x14ac:dyDescent="0.2">
      <c r="A123" s="548" t="str">
        <f>IF($B123="","",INDEX('All CCC'!A$7:A$814,MATCH(WatchList!$B123,'All CCC'!$B$7:$B$814,0)))</f>
        <v/>
      </c>
      <c r="B123" s="31"/>
      <c r="C123" s="847" t="str">
        <f>IF($B123="","",INDEX('All CCC'!C$7:C$814,MATCH(WatchList!$B123,'All CCC'!$B$7:$B$814,0)))</f>
        <v/>
      </c>
      <c r="D123" s="847" t="str">
        <f>IF($B123="","",INDEX('All CCC'!D$7:D$814,MATCH(WatchList!$B123,'All CCC'!$B$7:$B$814,0)))</f>
        <v/>
      </c>
      <c r="E123" s="847" t="str">
        <f>IF($B123="","",INDEX('All CCC'!E$7:E$814,MATCH(WatchList!$B123,'All CCC'!$B$7:$B$814,0)))</f>
        <v/>
      </c>
      <c r="F123" s="847" t="str">
        <f>IF($B123="","",INDEX('All CCC'!F$7:F$814,MATCH(WatchList!$B123,'All CCC'!$B$7:$B$814,0)))</f>
        <v/>
      </c>
      <c r="G123" s="847" t="str">
        <f>IF($B123="","",INDEX('All CCC'!G$7:G$814,MATCH(WatchList!$B123,'All CCC'!$B$7:$B$814,0)))</f>
        <v/>
      </c>
      <c r="H123" s="847" t="str">
        <f>IF($B123="","",INDEX('All CCC'!H$7:H$814,MATCH(WatchList!$B123,'All CCC'!$B$7:$B$814,0)))</f>
        <v/>
      </c>
      <c r="I123" s="847" t="str">
        <f>IF($B123="","",INDEX('All CCC'!I$7:I$814,MATCH(WatchList!$B123,'All CCC'!$B$7:$B$814,0)))</f>
        <v/>
      </c>
      <c r="J123" s="847" t="str">
        <f>IF($B123="","",INDEX('All CCC'!J$7:J$814,MATCH(WatchList!$B123,'All CCC'!$B$7:$B$814,0)))</f>
        <v/>
      </c>
      <c r="K123" s="847" t="str">
        <f>IF($B123="","",INDEX('All CCC'!K$7:K$814,MATCH(WatchList!$B123,'All CCC'!$B$7:$B$814,0)))</f>
        <v/>
      </c>
      <c r="L123" s="847" t="str">
        <f>IF($B123="","",INDEX('All CCC'!L$7:L$814,MATCH(WatchList!$B123,'All CCC'!$B$7:$B$814,0)))</f>
        <v/>
      </c>
      <c r="M123" s="847" t="str">
        <f>IF($B123="","",INDEX('All CCC'!M$7:M$814,MATCH(WatchList!$B123,'All CCC'!$B$7:$B$814,0)))</f>
        <v/>
      </c>
      <c r="N123" s="847" t="str">
        <f>IF($B123="","",INDEX('All CCC'!N$7:N$814,MATCH(WatchList!$B123,'All CCC'!$B$7:$B$814,0)))</f>
        <v/>
      </c>
      <c r="O123" s="847" t="str">
        <f>IF($B123="","",INDEX('All CCC'!O$7:O$814,MATCH(WatchList!$B123,'All CCC'!$B$7:$B$814,0)))</f>
        <v/>
      </c>
      <c r="P123" s="848" t="str">
        <f>IF($B123="","",INDEX('All CCC'!P$7:P$814,MATCH(WatchList!$B123,'All CCC'!$B$7:$B$814,0)))</f>
        <v/>
      </c>
      <c r="Q123" s="848" t="str">
        <f>IF($B123="","",INDEX('All CCC'!Q$7:Q$814,MATCH(WatchList!$B123,'All CCC'!$B$7:$B$814,0)))</f>
        <v/>
      </c>
      <c r="R123" s="847" t="str">
        <f>IF($B123="","",INDEX('All CCC'!R$7:R$814,MATCH(WatchList!$B123,'All CCC'!$B$7:$B$814,0)))</f>
        <v/>
      </c>
      <c r="S123" s="847" t="str">
        <f>IF($B123="","",INDEX('All CCC'!S$7:S$814,MATCH(WatchList!$B123,'All CCC'!$B$7:$B$814,0)))</f>
        <v/>
      </c>
      <c r="T123" s="847" t="str">
        <f>IF($B123="","",INDEX('All CCC'!T$7:T$814,MATCH(WatchList!$B123,'All CCC'!$B$7:$B$814,0)))</f>
        <v/>
      </c>
      <c r="U123" s="847" t="str">
        <f>IF($B123="","",INDEX('All CCC'!U$7:U$814,MATCH(WatchList!$B123,'All CCC'!$B$7:$B$814,0)))</f>
        <v/>
      </c>
      <c r="V123" s="847" t="str">
        <f>IF($B123="","",INDEX('All CCC'!V$7:V$814,MATCH(WatchList!$B123,'All CCC'!$B$7:$B$814,0)))</f>
        <v/>
      </c>
      <c r="W123" s="847" t="str">
        <f>IF($B123="","",INDEX('All CCC'!W$7:W$814,MATCH(WatchList!$B123,'All CCC'!$B$7:$B$814,0)))</f>
        <v/>
      </c>
      <c r="X123" s="847" t="str">
        <f>IF($B123="","",INDEX('All CCC'!X$7:X$814,MATCH(WatchList!$B123,'All CCC'!$B$7:$B$814,0)))</f>
        <v/>
      </c>
      <c r="Y123" s="847" t="str">
        <f>IF($B123="","",INDEX('All CCC'!Y$7:Y$814,MATCH(WatchList!$B123,'All CCC'!$B$7:$B$814,0)))</f>
        <v/>
      </c>
      <c r="Z123" s="847" t="str">
        <f>IF($B123="","",INDEX('All CCC'!Z$7:Z$814,MATCH(WatchList!$B123,'All CCC'!$B$7:$B$814,0)))</f>
        <v/>
      </c>
      <c r="AA123" s="847" t="str">
        <f>IF($B123="","",INDEX('All CCC'!AA$7:AA$814,MATCH(WatchList!$B123,'All CCC'!$B$7:$B$814,0)))</f>
        <v/>
      </c>
      <c r="AB123" s="847" t="str">
        <f>IF($B123="","",INDEX('All CCC'!AB$7:AB$814,MATCH(WatchList!$B123,'All CCC'!$B$7:$B$814,0)))</f>
        <v/>
      </c>
      <c r="AC123" s="847" t="str">
        <f>IF($B123="","",INDEX('All CCC'!AC$7:AC$814,MATCH(WatchList!$B123,'All CCC'!$B$7:$B$814,0)))</f>
        <v/>
      </c>
      <c r="AD123" s="847" t="str">
        <f>IF($B123="","",INDEX('All CCC'!AD$7:AD$814,MATCH(WatchList!$B123,'All CCC'!$B$7:$B$814,0)))</f>
        <v/>
      </c>
      <c r="AE123" s="847" t="str">
        <f>IF($B123="","",INDEX('All CCC'!AE$7:AE$814,MATCH(WatchList!$B123,'All CCC'!$B$7:$B$814,0)))</f>
        <v/>
      </c>
      <c r="AF123" s="847" t="str">
        <f>IF($B123="","",INDEX('All CCC'!AF$7:AF$814,MATCH(WatchList!$B123,'All CCC'!$B$7:$B$814,0)))</f>
        <v/>
      </c>
      <c r="AG123" s="847" t="str">
        <f>IF($B123="","",INDEX('All CCC'!AG$7:AG$814,MATCH(WatchList!$B123,'All CCC'!$B$7:$B$814,0)))</f>
        <v/>
      </c>
      <c r="AH123" s="847" t="str">
        <f>IF($B123="","",INDEX('All CCC'!AH$7:AH$814,MATCH(WatchList!$B123,'All CCC'!$B$7:$B$814,0)))</f>
        <v/>
      </c>
      <c r="AI123" s="847" t="str">
        <f>IF($B123="","",INDEX('All CCC'!AI$7:AI$814,MATCH(WatchList!$B123,'All CCC'!$B$7:$B$814,0)))</f>
        <v/>
      </c>
      <c r="AJ123" s="847" t="str">
        <f>IF($B123="","",INDEX('All CCC'!AJ$7:AJ$814,MATCH(WatchList!$B123,'All CCC'!$B$7:$B$814,0)))</f>
        <v/>
      </c>
      <c r="AK123" s="847" t="str">
        <f>IF($B123="","",INDEX('All CCC'!AK$7:AK$814,MATCH(WatchList!$B123,'All CCC'!$B$7:$B$814,0)))</f>
        <v/>
      </c>
      <c r="AL123" s="847" t="str">
        <f>IF($B123="","",INDEX('All CCC'!AL$7:AL$814,MATCH(WatchList!$B123,'All CCC'!$B$7:$B$814,0)))</f>
        <v/>
      </c>
      <c r="AM123" s="847" t="str">
        <f>IF($B123="","",INDEX('All CCC'!AM$7:AM$814,MATCH(WatchList!$B123,'All CCC'!$B$7:$B$814,0)))</f>
        <v/>
      </c>
      <c r="AN123" s="847" t="str">
        <f>IF($B123="","",INDEX('All CCC'!AN$7:AN$814,MATCH(WatchList!$B123,'All CCC'!$B$7:$B$814,0)))</f>
        <v/>
      </c>
      <c r="AO123" s="847" t="str">
        <f>IF($B123="","",INDEX('All CCC'!AO$7:AO$814,MATCH(WatchList!$B123,'All CCC'!$B$7:$B$814,0)))</f>
        <v/>
      </c>
      <c r="AP123" s="847" t="str">
        <f>IF($B123="","",INDEX('All CCC'!AP$7:AP$814,MATCH(WatchList!$B123,'All CCC'!$B$7:$B$814,0)))</f>
        <v/>
      </c>
      <c r="AQ123" s="847" t="str">
        <f>IF($B123="","",INDEX('All CCC'!AQ$7:AQ$814,MATCH(WatchList!$B123,'All CCC'!$B$7:$B$814,0)))</f>
        <v/>
      </c>
      <c r="AR123" s="847" t="str">
        <f>IF($B123="","",INDEX('All CCC'!AR$7:AR$814,MATCH(WatchList!$B123,'All CCC'!$B$7:$B$814,0)))</f>
        <v/>
      </c>
      <c r="AS123" s="847" t="str">
        <f>IF($B123="","",INDEX('All CCC'!AS$7:AS$814,MATCH(WatchList!$B123,'All CCC'!$B$7:$B$814,0)))</f>
        <v/>
      </c>
      <c r="AT123" s="847" t="str">
        <f>IF($B123="","",INDEX('All CCC'!AT$7:AT$814,MATCH(WatchList!$B123,'All CCC'!$B$7:$B$814,0)))</f>
        <v/>
      </c>
      <c r="AU123" s="847" t="str">
        <f>IF($B123="","",INDEX('All CCC'!AU$7:AU$814,MATCH(WatchList!$B123,'All CCC'!$B$7:$B$814,0)))</f>
        <v/>
      </c>
      <c r="AV123" s="847" t="str">
        <f>IF($B123="","",INDEX('All CCC'!AV$7:AV$814,MATCH(WatchList!$B123,'All CCC'!$B$7:$B$814,0)))</f>
        <v/>
      </c>
      <c r="AW123" s="847" t="str">
        <f>IF($B123="","",INDEX('All CCC'!AW$7:AW$814,MATCH(WatchList!$B123,'All CCC'!$B$7:$B$814,0)))</f>
        <v/>
      </c>
      <c r="AX123" s="847" t="str">
        <f>IF($B123="","",INDEX('All CCC'!AX$7:AX$814,MATCH(WatchList!$B123,'All CCC'!$B$7:$B$814,0)))</f>
        <v/>
      </c>
      <c r="AY123" s="847" t="str">
        <f>IF($B123="","",INDEX('All CCC'!AY$7:AY$814,MATCH(WatchList!$B123,'All CCC'!$B$7:$B$814,0)))</f>
        <v/>
      </c>
      <c r="AZ123" s="847" t="str">
        <f>IF($B123="","",INDEX('All CCC'!AZ$7:AZ$814,MATCH(WatchList!$B123,'All CCC'!$B$7:$B$814,0)))</f>
        <v/>
      </c>
      <c r="BA123" s="847" t="str">
        <f>IF($B123="","",INDEX('All CCC'!BA$7:BA$814,MATCH(WatchList!$B123,'All CCC'!$B$7:$B$814,0)))</f>
        <v/>
      </c>
      <c r="BB123" s="847" t="str">
        <f>IF($B123="","",INDEX('All CCC'!BB$7:BB$814,MATCH(WatchList!$B123,'All CCC'!$B$7:$B$814,0)))</f>
        <v/>
      </c>
      <c r="BC123" s="847" t="str">
        <f>IF($B123="","",INDEX('All CCC'!BC$7:BC$814,MATCH(WatchList!$B123,'All CCC'!$B$7:$B$814,0)))</f>
        <v/>
      </c>
      <c r="BD123" s="847" t="str">
        <f>IF($B123="","",INDEX('All CCC'!BD$7:BD$814,MATCH(WatchList!$B123,'All CCC'!$B$7:$B$814,0)))</f>
        <v/>
      </c>
      <c r="BE123" s="847" t="str">
        <f>IF($B123="","",INDEX('All CCC'!BE$7:BE$814,MATCH(WatchList!$B123,'All CCC'!$B$7:$B$814,0)))</f>
        <v/>
      </c>
      <c r="BF123" s="847" t="str">
        <f>IF($B123="","",INDEX('All CCC'!BF$7:BF$814,MATCH(WatchList!$B123,'All CCC'!$B$7:$B$814,0)))</f>
        <v/>
      </c>
      <c r="BG123" s="847" t="str">
        <f>IF($B123="","",INDEX('All CCC'!BG$7:BG$814,MATCH(WatchList!$B123,'All CCC'!$B$7:$B$814,0)))</f>
        <v/>
      </c>
    </row>
    <row r="124" spans="1:59" x14ac:dyDescent="0.2">
      <c r="A124" s="548" t="str">
        <f>IF($B124="","",INDEX('All CCC'!A$7:A$814,MATCH(WatchList!$B124,'All CCC'!$B$7:$B$814,0)))</f>
        <v/>
      </c>
      <c r="B124" s="31"/>
      <c r="C124" s="847" t="str">
        <f>IF($B124="","",INDEX('All CCC'!C$7:C$814,MATCH(WatchList!$B124,'All CCC'!$B$7:$B$814,0)))</f>
        <v/>
      </c>
      <c r="D124" s="847" t="str">
        <f>IF($B124="","",INDEX('All CCC'!D$7:D$814,MATCH(WatchList!$B124,'All CCC'!$B$7:$B$814,0)))</f>
        <v/>
      </c>
      <c r="E124" s="847" t="str">
        <f>IF($B124="","",INDEX('All CCC'!E$7:E$814,MATCH(WatchList!$B124,'All CCC'!$B$7:$B$814,0)))</f>
        <v/>
      </c>
      <c r="F124" s="847" t="str">
        <f>IF($B124="","",INDEX('All CCC'!F$7:F$814,MATCH(WatchList!$B124,'All CCC'!$B$7:$B$814,0)))</f>
        <v/>
      </c>
      <c r="G124" s="847" t="str">
        <f>IF($B124="","",INDEX('All CCC'!G$7:G$814,MATCH(WatchList!$B124,'All CCC'!$B$7:$B$814,0)))</f>
        <v/>
      </c>
      <c r="H124" s="847" t="str">
        <f>IF($B124="","",INDEX('All CCC'!H$7:H$814,MATCH(WatchList!$B124,'All CCC'!$B$7:$B$814,0)))</f>
        <v/>
      </c>
      <c r="I124" s="847" t="str">
        <f>IF($B124="","",INDEX('All CCC'!I$7:I$814,MATCH(WatchList!$B124,'All CCC'!$B$7:$B$814,0)))</f>
        <v/>
      </c>
      <c r="J124" s="847" t="str">
        <f>IF($B124="","",INDEX('All CCC'!J$7:J$814,MATCH(WatchList!$B124,'All CCC'!$B$7:$B$814,0)))</f>
        <v/>
      </c>
      <c r="K124" s="847" t="str">
        <f>IF($B124="","",INDEX('All CCC'!K$7:K$814,MATCH(WatchList!$B124,'All CCC'!$B$7:$B$814,0)))</f>
        <v/>
      </c>
      <c r="L124" s="847" t="str">
        <f>IF($B124="","",INDEX('All CCC'!L$7:L$814,MATCH(WatchList!$B124,'All CCC'!$B$7:$B$814,0)))</f>
        <v/>
      </c>
      <c r="M124" s="847" t="str">
        <f>IF($B124="","",INDEX('All CCC'!M$7:M$814,MATCH(WatchList!$B124,'All CCC'!$B$7:$B$814,0)))</f>
        <v/>
      </c>
      <c r="N124" s="847" t="str">
        <f>IF($B124="","",INDEX('All CCC'!N$7:N$814,MATCH(WatchList!$B124,'All CCC'!$B$7:$B$814,0)))</f>
        <v/>
      </c>
      <c r="O124" s="847" t="str">
        <f>IF($B124="","",INDEX('All CCC'!O$7:O$814,MATCH(WatchList!$B124,'All CCC'!$B$7:$B$814,0)))</f>
        <v/>
      </c>
      <c r="P124" s="848" t="str">
        <f>IF($B124="","",INDEX('All CCC'!P$7:P$814,MATCH(WatchList!$B124,'All CCC'!$B$7:$B$814,0)))</f>
        <v/>
      </c>
      <c r="Q124" s="848" t="str">
        <f>IF($B124="","",INDEX('All CCC'!Q$7:Q$814,MATCH(WatchList!$B124,'All CCC'!$B$7:$B$814,0)))</f>
        <v/>
      </c>
      <c r="R124" s="847" t="str">
        <f>IF($B124="","",INDEX('All CCC'!R$7:R$814,MATCH(WatchList!$B124,'All CCC'!$B$7:$B$814,0)))</f>
        <v/>
      </c>
      <c r="S124" s="847" t="str">
        <f>IF($B124="","",INDEX('All CCC'!S$7:S$814,MATCH(WatchList!$B124,'All CCC'!$B$7:$B$814,0)))</f>
        <v/>
      </c>
      <c r="T124" s="847" t="str">
        <f>IF($B124="","",INDEX('All CCC'!T$7:T$814,MATCH(WatchList!$B124,'All CCC'!$B$7:$B$814,0)))</f>
        <v/>
      </c>
      <c r="U124" s="847" t="str">
        <f>IF($B124="","",INDEX('All CCC'!U$7:U$814,MATCH(WatchList!$B124,'All CCC'!$B$7:$B$814,0)))</f>
        <v/>
      </c>
      <c r="V124" s="847" t="str">
        <f>IF($B124="","",INDEX('All CCC'!V$7:V$814,MATCH(WatchList!$B124,'All CCC'!$B$7:$B$814,0)))</f>
        <v/>
      </c>
      <c r="W124" s="847" t="str">
        <f>IF($B124="","",INDEX('All CCC'!W$7:W$814,MATCH(WatchList!$B124,'All CCC'!$B$7:$B$814,0)))</f>
        <v/>
      </c>
      <c r="X124" s="847" t="str">
        <f>IF($B124="","",INDEX('All CCC'!X$7:X$814,MATCH(WatchList!$B124,'All CCC'!$B$7:$B$814,0)))</f>
        <v/>
      </c>
      <c r="Y124" s="847" t="str">
        <f>IF($B124="","",INDEX('All CCC'!Y$7:Y$814,MATCH(WatchList!$B124,'All CCC'!$B$7:$B$814,0)))</f>
        <v/>
      </c>
      <c r="Z124" s="847" t="str">
        <f>IF($B124="","",INDEX('All CCC'!Z$7:Z$814,MATCH(WatchList!$B124,'All CCC'!$B$7:$B$814,0)))</f>
        <v/>
      </c>
      <c r="AA124" s="847" t="str">
        <f>IF($B124="","",INDEX('All CCC'!AA$7:AA$814,MATCH(WatchList!$B124,'All CCC'!$B$7:$B$814,0)))</f>
        <v/>
      </c>
      <c r="AB124" s="847" t="str">
        <f>IF($B124="","",INDEX('All CCC'!AB$7:AB$814,MATCH(WatchList!$B124,'All CCC'!$B$7:$B$814,0)))</f>
        <v/>
      </c>
      <c r="AC124" s="847" t="str">
        <f>IF($B124="","",INDEX('All CCC'!AC$7:AC$814,MATCH(WatchList!$B124,'All CCC'!$B$7:$B$814,0)))</f>
        <v/>
      </c>
      <c r="AD124" s="847" t="str">
        <f>IF($B124="","",INDEX('All CCC'!AD$7:AD$814,MATCH(WatchList!$B124,'All CCC'!$B$7:$B$814,0)))</f>
        <v/>
      </c>
      <c r="AE124" s="847" t="str">
        <f>IF($B124="","",INDEX('All CCC'!AE$7:AE$814,MATCH(WatchList!$B124,'All CCC'!$B$7:$B$814,0)))</f>
        <v/>
      </c>
      <c r="AF124" s="847" t="str">
        <f>IF($B124="","",INDEX('All CCC'!AF$7:AF$814,MATCH(WatchList!$B124,'All CCC'!$B$7:$B$814,0)))</f>
        <v/>
      </c>
      <c r="AG124" s="847" t="str">
        <f>IF($B124="","",INDEX('All CCC'!AG$7:AG$814,MATCH(WatchList!$B124,'All CCC'!$B$7:$B$814,0)))</f>
        <v/>
      </c>
      <c r="AH124" s="847" t="str">
        <f>IF($B124="","",INDEX('All CCC'!AH$7:AH$814,MATCH(WatchList!$B124,'All CCC'!$B$7:$B$814,0)))</f>
        <v/>
      </c>
      <c r="AI124" s="847" t="str">
        <f>IF($B124="","",INDEX('All CCC'!AI$7:AI$814,MATCH(WatchList!$B124,'All CCC'!$B$7:$B$814,0)))</f>
        <v/>
      </c>
      <c r="AJ124" s="847" t="str">
        <f>IF($B124="","",INDEX('All CCC'!AJ$7:AJ$814,MATCH(WatchList!$B124,'All CCC'!$B$7:$B$814,0)))</f>
        <v/>
      </c>
      <c r="AK124" s="847" t="str">
        <f>IF($B124="","",INDEX('All CCC'!AK$7:AK$814,MATCH(WatchList!$B124,'All CCC'!$B$7:$B$814,0)))</f>
        <v/>
      </c>
      <c r="AL124" s="847" t="str">
        <f>IF($B124="","",INDEX('All CCC'!AL$7:AL$814,MATCH(WatchList!$B124,'All CCC'!$B$7:$B$814,0)))</f>
        <v/>
      </c>
      <c r="AM124" s="847" t="str">
        <f>IF($B124="","",INDEX('All CCC'!AM$7:AM$814,MATCH(WatchList!$B124,'All CCC'!$B$7:$B$814,0)))</f>
        <v/>
      </c>
      <c r="AN124" s="847" t="str">
        <f>IF($B124="","",INDEX('All CCC'!AN$7:AN$814,MATCH(WatchList!$B124,'All CCC'!$B$7:$B$814,0)))</f>
        <v/>
      </c>
      <c r="AO124" s="847" t="str">
        <f>IF($B124="","",INDEX('All CCC'!AO$7:AO$814,MATCH(WatchList!$B124,'All CCC'!$B$7:$B$814,0)))</f>
        <v/>
      </c>
      <c r="AP124" s="847" t="str">
        <f>IF($B124="","",INDEX('All CCC'!AP$7:AP$814,MATCH(WatchList!$B124,'All CCC'!$B$7:$B$814,0)))</f>
        <v/>
      </c>
      <c r="AQ124" s="847" t="str">
        <f>IF($B124="","",INDEX('All CCC'!AQ$7:AQ$814,MATCH(WatchList!$B124,'All CCC'!$B$7:$B$814,0)))</f>
        <v/>
      </c>
      <c r="AR124" s="847" t="str">
        <f>IF($B124="","",INDEX('All CCC'!AR$7:AR$814,MATCH(WatchList!$B124,'All CCC'!$B$7:$B$814,0)))</f>
        <v/>
      </c>
      <c r="AS124" s="847" t="str">
        <f>IF($B124="","",INDEX('All CCC'!AS$7:AS$814,MATCH(WatchList!$B124,'All CCC'!$B$7:$B$814,0)))</f>
        <v/>
      </c>
      <c r="AT124" s="847" t="str">
        <f>IF($B124="","",INDEX('All CCC'!AT$7:AT$814,MATCH(WatchList!$B124,'All CCC'!$B$7:$B$814,0)))</f>
        <v/>
      </c>
      <c r="AU124" s="847" t="str">
        <f>IF($B124="","",INDEX('All CCC'!AU$7:AU$814,MATCH(WatchList!$B124,'All CCC'!$B$7:$B$814,0)))</f>
        <v/>
      </c>
      <c r="AV124" s="847" t="str">
        <f>IF($B124="","",INDEX('All CCC'!AV$7:AV$814,MATCH(WatchList!$B124,'All CCC'!$B$7:$B$814,0)))</f>
        <v/>
      </c>
      <c r="AW124" s="847" t="str">
        <f>IF($B124="","",INDEX('All CCC'!AW$7:AW$814,MATCH(WatchList!$B124,'All CCC'!$B$7:$B$814,0)))</f>
        <v/>
      </c>
      <c r="AX124" s="847" t="str">
        <f>IF($B124="","",INDEX('All CCC'!AX$7:AX$814,MATCH(WatchList!$B124,'All CCC'!$B$7:$B$814,0)))</f>
        <v/>
      </c>
      <c r="AY124" s="847" t="str">
        <f>IF($B124="","",INDEX('All CCC'!AY$7:AY$814,MATCH(WatchList!$B124,'All CCC'!$B$7:$B$814,0)))</f>
        <v/>
      </c>
      <c r="AZ124" s="847" t="str">
        <f>IF($B124="","",INDEX('All CCC'!AZ$7:AZ$814,MATCH(WatchList!$B124,'All CCC'!$B$7:$B$814,0)))</f>
        <v/>
      </c>
      <c r="BA124" s="847" t="str">
        <f>IF($B124="","",INDEX('All CCC'!BA$7:BA$814,MATCH(WatchList!$B124,'All CCC'!$B$7:$B$814,0)))</f>
        <v/>
      </c>
      <c r="BB124" s="847" t="str">
        <f>IF($B124="","",INDEX('All CCC'!BB$7:BB$814,MATCH(WatchList!$B124,'All CCC'!$B$7:$B$814,0)))</f>
        <v/>
      </c>
      <c r="BC124" s="847" t="str">
        <f>IF($B124="","",INDEX('All CCC'!BC$7:BC$814,MATCH(WatchList!$B124,'All CCC'!$B$7:$B$814,0)))</f>
        <v/>
      </c>
      <c r="BD124" s="847" t="str">
        <f>IF($B124="","",INDEX('All CCC'!BD$7:BD$814,MATCH(WatchList!$B124,'All CCC'!$B$7:$B$814,0)))</f>
        <v/>
      </c>
      <c r="BE124" s="847" t="str">
        <f>IF($B124="","",INDEX('All CCC'!BE$7:BE$814,MATCH(WatchList!$B124,'All CCC'!$B$7:$B$814,0)))</f>
        <v/>
      </c>
      <c r="BF124" s="847" t="str">
        <f>IF($B124="","",INDEX('All CCC'!BF$7:BF$814,MATCH(WatchList!$B124,'All CCC'!$B$7:$B$814,0)))</f>
        <v/>
      </c>
      <c r="BG124" s="847" t="str">
        <f>IF($B124="","",INDEX('All CCC'!BG$7:BG$814,MATCH(WatchList!$B124,'All CCC'!$B$7:$B$814,0)))</f>
        <v/>
      </c>
    </row>
    <row r="125" spans="1:59" x14ac:dyDescent="0.2">
      <c r="A125" s="548" t="str">
        <f>IF($B125="","",INDEX('All CCC'!A$7:A$814,MATCH(WatchList!$B125,'All CCC'!$B$7:$B$814,0)))</f>
        <v/>
      </c>
      <c r="B125" s="31"/>
      <c r="C125" s="847" t="str">
        <f>IF($B125="","",INDEX('All CCC'!C$7:C$814,MATCH(WatchList!$B125,'All CCC'!$B$7:$B$814,0)))</f>
        <v/>
      </c>
      <c r="D125" s="847" t="str">
        <f>IF($B125="","",INDEX('All CCC'!D$7:D$814,MATCH(WatchList!$B125,'All CCC'!$B$7:$B$814,0)))</f>
        <v/>
      </c>
      <c r="E125" s="847" t="str">
        <f>IF($B125="","",INDEX('All CCC'!E$7:E$814,MATCH(WatchList!$B125,'All CCC'!$B$7:$B$814,0)))</f>
        <v/>
      </c>
      <c r="F125" s="847" t="str">
        <f>IF($B125="","",INDEX('All CCC'!F$7:F$814,MATCH(WatchList!$B125,'All CCC'!$B$7:$B$814,0)))</f>
        <v/>
      </c>
      <c r="G125" s="847" t="str">
        <f>IF($B125="","",INDEX('All CCC'!G$7:G$814,MATCH(WatchList!$B125,'All CCC'!$B$7:$B$814,0)))</f>
        <v/>
      </c>
      <c r="H125" s="847" t="str">
        <f>IF($B125="","",INDEX('All CCC'!H$7:H$814,MATCH(WatchList!$B125,'All CCC'!$B$7:$B$814,0)))</f>
        <v/>
      </c>
      <c r="I125" s="847" t="str">
        <f>IF($B125="","",INDEX('All CCC'!I$7:I$814,MATCH(WatchList!$B125,'All CCC'!$B$7:$B$814,0)))</f>
        <v/>
      </c>
      <c r="J125" s="847" t="str">
        <f>IF($B125="","",INDEX('All CCC'!J$7:J$814,MATCH(WatchList!$B125,'All CCC'!$B$7:$B$814,0)))</f>
        <v/>
      </c>
      <c r="K125" s="847" t="str">
        <f>IF($B125="","",INDEX('All CCC'!K$7:K$814,MATCH(WatchList!$B125,'All CCC'!$B$7:$B$814,0)))</f>
        <v/>
      </c>
      <c r="L125" s="847" t="str">
        <f>IF($B125="","",INDEX('All CCC'!L$7:L$814,MATCH(WatchList!$B125,'All CCC'!$B$7:$B$814,0)))</f>
        <v/>
      </c>
      <c r="M125" s="847" t="str">
        <f>IF($B125="","",INDEX('All CCC'!M$7:M$814,MATCH(WatchList!$B125,'All CCC'!$B$7:$B$814,0)))</f>
        <v/>
      </c>
      <c r="N125" s="847" t="str">
        <f>IF($B125="","",INDEX('All CCC'!N$7:N$814,MATCH(WatchList!$B125,'All CCC'!$B$7:$B$814,0)))</f>
        <v/>
      </c>
      <c r="O125" s="847" t="str">
        <f>IF($B125="","",INDEX('All CCC'!O$7:O$814,MATCH(WatchList!$B125,'All CCC'!$B$7:$B$814,0)))</f>
        <v/>
      </c>
      <c r="P125" s="848" t="str">
        <f>IF($B125="","",INDEX('All CCC'!P$7:P$814,MATCH(WatchList!$B125,'All CCC'!$B$7:$B$814,0)))</f>
        <v/>
      </c>
      <c r="Q125" s="848" t="str">
        <f>IF($B125="","",INDEX('All CCC'!Q$7:Q$814,MATCH(WatchList!$B125,'All CCC'!$B$7:$B$814,0)))</f>
        <v/>
      </c>
      <c r="R125" s="847" t="str">
        <f>IF($B125="","",INDEX('All CCC'!R$7:R$814,MATCH(WatchList!$B125,'All CCC'!$B$7:$B$814,0)))</f>
        <v/>
      </c>
      <c r="S125" s="847" t="str">
        <f>IF($B125="","",INDEX('All CCC'!S$7:S$814,MATCH(WatchList!$B125,'All CCC'!$B$7:$B$814,0)))</f>
        <v/>
      </c>
      <c r="T125" s="847" t="str">
        <f>IF($B125="","",INDEX('All CCC'!T$7:T$814,MATCH(WatchList!$B125,'All CCC'!$B$7:$B$814,0)))</f>
        <v/>
      </c>
      <c r="U125" s="847" t="str">
        <f>IF($B125="","",INDEX('All CCC'!U$7:U$814,MATCH(WatchList!$B125,'All CCC'!$B$7:$B$814,0)))</f>
        <v/>
      </c>
      <c r="V125" s="847" t="str">
        <f>IF($B125="","",INDEX('All CCC'!V$7:V$814,MATCH(WatchList!$B125,'All CCC'!$B$7:$B$814,0)))</f>
        <v/>
      </c>
      <c r="W125" s="847" t="str">
        <f>IF($B125="","",INDEX('All CCC'!W$7:W$814,MATCH(WatchList!$B125,'All CCC'!$B$7:$B$814,0)))</f>
        <v/>
      </c>
      <c r="X125" s="847" t="str">
        <f>IF($B125="","",INDEX('All CCC'!X$7:X$814,MATCH(WatchList!$B125,'All CCC'!$B$7:$B$814,0)))</f>
        <v/>
      </c>
      <c r="Y125" s="847" t="str">
        <f>IF($B125="","",INDEX('All CCC'!Y$7:Y$814,MATCH(WatchList!$B125,'All CCC'!$B$7:$B$814,0)))</f>
        <v/>
      </c>
      <c r="Z125" s="847" t="str">
        <f>IF($B125="","",INDEX('All CCC'!Z$7:Z$814,MATCH(WatchList!$B125,'All CCC'!$B$7:$B$814,0)))</f>
        <v/>
      </c>
      <c r="AA125" s="847" t="str">
        <f>IF($B125="","",INDEX('All CCC'!AA$7:AA$814,MATCH(WatchList!$B125,'All CCC'!$B$7:$B$814,0)))</f>
        <v/>
      </c>
      <c r="AB125" s="847" t="str">
        <f>IF($B125="","",INDEX('All CCC'!AB$7:AB$814,MATCH(WatchList!$B125,'All CCC'!$B$7:$B$814,0)))</f>
        <v/>
      </c>
      <c r="AC125" s="847" t="str">
        <f>IF($B125="","",INDEX('All CCC'!AC$7:AC$814,MATCH(WatchList!$B125,'All CCC'!$B$7:$B$814,0)))</f>
        <v/>
      </c>
      <c r="AD125" s="847" t="str">
        <f>IF($B125="","",INDEX('All CCC'!AD$7:AD$814,MATCH(WatchList!$B125,'All CCC'!$B$7:$B$814,0)))</f>
        <v/>
      </c>
      <c r="AE125" s="847" t="str">
        <f>IF($B125="","",INDEX('All CCC'!AE$7:AE$814,MATCH(WatchList!$B125,'All CCC'!$B$7:$B$814,0)))</f>
        <v/>
      </c>
      <c r="AF125" s="847" t="str">
        <f>IF($B125="","",INDEX('All CCC'!AF$7:AF$814,MATCH(WatchList!$B125,'All CCC'!$B$7:$B$814,0)))</f>
        <v/>
      </c>
      <c r="AG125" s="847" t="str">
        <f>IF($B125="","",INDEX('All CCC'!AG$7:AG$814,MATCH(WatchList!$B125,'All CCC'!$B$7:$B$814,0)))</f>
        <v/>
      </c>
      <c r="AH125" s="847" t="str">
        <f>IF($B125="","",INDEX('All CCC'!AH$7:AH$814,MATCH(WatchList!$B125,'All CCC'!$B$7:$B$814,0)))</f>
        <v/>
      </c>
      <c r="AI125" s="847" t="str">
        <f>IF($B125="","",INDEX('All CCC'!AI$7:AI$814,MATCH(WatchList!$B125,'All CCC'!$B$7:$B$814,0)))</f>
        <v/>
      </c>
      <c r="AJ125" s="847" t="str">
        <f>IF($B125="","",INDEX('All CCC'!AJ$7:AJ$814,MATCH(WatchList!$B125,'All CCC'!$B$7:$B$814,0)))</f>
        <v/>
      </c>
      <c r="AK125" s="847" t="str">
        <f>IF($B125="","",INDEX('All CCC'!AK$7:AK$814,MATCH(WatchList!$B125,'All CCC'!$B$7:$B$814,0)))</f>
        <v/>
      </c>
      <c r="AL125" s="847" t="str">
        <f>IF($B125="","",INDEX('All CCC'!AL$7:AL$814,MATCH(WatchList!$B125,'All CCC'!$B$7:$B$814,0)))</f>
        <v/>
      </c>
      <c r="AM125" s="847" t="str">
        <f>IF($B125="","",INDEX('All CCC'!AM$7:AM$814,MATCH(WatchList!$B125,'All CCC'!$B$7:$B$814,0)))</f>
        <v/>
      </c>
      <c r="AN125" s="847" t="str">
        <f>IF($B125="","",INDEX('All CCC'!AN$7:AN$814,MATCH(WatchList!$B125,'All CCC'!$B$7:$B$814,0)))</f>
        <v/>
      </c>
      <c r="AO125" s="847" t="str">
        <f>IF($B125="","",INDEX('All CCC'!AO$7:AO$814,MATCH(WatchList!$B125,'All CCC'!$B$7:$B$814,0)))</f>
        <v/>
      </c>
      <c r="AP125" s="847" t="str">
        <f>IF($B125="","",INDEX('All CCC'!AP$7:AP$814,MATCH(WatchList!$B125,'All CCC'!$B$7:$B$814,0)))</f>
        <v/>
      </c>
      <c r="AQ125" s="847" t="str">
        <f>IF($B125="","",INDEX('All CCC'!AQ$7:AQ$814,MATCH(WatchList!$B125,'All CCC'!$B$7:$B$814,0)))</f>
        <v/>
      </c>
      <c r="AR125" s="847" t="str">
        <f>IF($B125="","",INDEX('All CCC'!AR$7:AR$814,MATCH(WatchList!$B125,'All CCC'!$B$7:$B$814,0)))</f>
        <v/>
      </c>
      <c r="AS125" s="847" t="str">
        <f>IF($B125="","",INDEX('All CCC'!AS$7:AS$814,MATCH(WatchList!$B125,'All CCC'!$B$7:$B$814,0)))</f>
        <v/>
      </c>
      <c r="AT125" s="847" t="str">
        <f>IF($B125="","",INDEX('All CCC'!AT$7:AT$814,MATCH(WatchList!$B125,'All CCC'!$B$7:$B$814,0)))</f>
        <v/>
      </c>
      <c r="AU125" s="847" t="str">
        <f>IF($B125="","",INDEX('All CCC'!AU$7:AU$814,MATCH(WatchList!$B125,'All CCC'!$B$7:$B$814,0)))</f>
        <v/>
      </c>
      <c r="AV125" s="847" t="str">
        <f>IF($B125="","",INDEX('All CCC'!AV$7:AV$814,MATCH(WatchList!$B125,'All CCC'!$B$7:$B$814,0)))</f>
        <v/>
      </c>
      <c r="AW125" s="847" t="str">
        <f>IF($B125="","",INDEX('All CCC'!AW$7:AW$814,MATCH(WatchList!$B125,'All CCC'!$B$7:$B$814,0)))</f>
        <v/>
      </c>
      <c r="AX125" s="847" t="str">
        <f>IF($B125="","",INDEX('All CCC'!AX$7:AX$814,MATCH(WatchList!$B125,'All CCC'!$B$7:$B$814,0)))</f>
        <v/>
      </c>
      <c r="AY125" s="847" t="str">
        <f>IF($B125="","",INDEX('All CCC'!AY$7:AY$814,MATCH(WatchList!$B125,'All CCC'!$B$7:$B$814,0)))</f>
        <v/>
      </c>
      <c r="AZ125" s="847" t="str">
        <f>IF($B125="","",INDEX('All CCC'!AZ$7:AZ$814,MATCH(WatchList!$B125,'All CCC'!$B$7:$B$814,0)))</f>
        <v/>
      </c>
      <c r="BA125" s="847" t="str">
        <f>IF($B125="","",INDEX('All CCC'!BA$7:BA$814,MATCH(WatchList!$B125,'All CCC'!$B$7:$B$814,0)))</f>
        <v/>
      </c>
      <c r="BB125" s="847" t="str">
        <f>IF($B125="","",INDEX('All CCC'!BB$7:BB$814,MATCH(WatchList!$B125,'All CCC'!$B$7:$B$814,0)))</f>
        <v/>
      </c>
      <c r="BC125" s="847" t="str">
        <f>IF($B125="","",INDEX('All CCC'!BC$7:BC$814,MATCH(WatchList!$B125,'All CCC'!$B$7:$B$814,0)))</f>
        <v/>
      </c>
      <c r="BD125" s="847" t="str">
        <f>IF($B125="","",INDEX('All CCC'!BD$7:BD$814,MATCH(WatchList!$B125,'All CCC'!$B$7:$B$814,0)))</f>
        <v/>
      </c>
      <c r="BE125" s="847" t="str">
        <f>IF($B125="","",INDEX('All CCC'!BE$7:BE$814,MATCH(WatchList!$B125,'All CCC'!$B$7:$B$814,0)))</f>
        <v/>
      </c>
      <c r="BF125" s="847" t="str">
        <f>IF($B125="","",INDEX('All CCC'!BF$7:BF$814,MATCH(WatchList!$B125,'All CCC'!$B$7:$B$814,0)))</f>
        <v/>
      </c>
      <c r="BG125" s="847" t="str">
        <f>IF($B125="","",INDEX('All CCC'!BG$7:BG$814,MATCH(WatchList!$B125,'All CCC'!$B$7:$B$814,0)))</f>
        <v/>
      </c>
    </row>
    <row r="126" spans="1:59" x14ac:dyDescent="0.2">
      <c r="A126" s="548" t="str">
        <f>IF($B126="","",INDEX('All CCC'!A$7:A$814,MATCH(WatchList!$B126,'All CCC'!$B$7:$B$814,0)))</f>
        <v/>
      </c>
      <c r="B126" s="31"/>
      <c r="C126" s="847" t="str">
        <f>IF($B126="","",INDEX('All CCC'!C$7:C$814,MATCH(WatchList!$B126,'All CCC'!$B$7:$B$814,0)))</f>
        <v/>
      </c>
      <c r="D126" s="847" t="str">
        <f>IF($B126="","",INDEX('All CCC'!D$7:D$814,MATCH(WatchList!$B126,'All CCC'!$B$7:$B$814,0)))</f>
        <v/>
      </c>
      <c r="E126" s="847" t="str">
        <f>IF($B126="","",INDEX('All CCC'!E$7:E$814,MATCH(WatchList!$B126,'All CCC'!$B$7:$B$814,0)))</f>
        <v/>
      </c>
      <c r="F126" s="847" t="str">
        <f>IF($B126="","",INDEX('All CCC'!F$7:F$814,MATCH(WatchList!$B126,'All CCC'!$B$7:$B$814,0)))</f>
        <v/>
      </c>
      <c r="G126" s="847" t="str">
        <f>IF($B126="","",INDEX('All CCC'!G$7:G$814,MATCH(WatchList!$B126,'All CCC'!$B$7:$B$814,0)))</f>
        <v/>
      </c>
      <c r="H126" s="847" t="str">
        <f>IF($B126="","",INDEX('All CCC'!H$7:H$814,MATCH(WatchList!$B126,'All CCC'!$B$7:$B$814,0)))</f>
        <v/>
      </c>
      <c r="I126" s="847" t="str">
        <f>IF($B126="","",INDEX('All CCC'!I$7:I$814,MATCH(WatchList!$B126,'All CCC'!$B$7:$B$814,0)))</f>
        <v/>
      </c>
      <c r="J126" s="847" t="str">
        <f>IF($B126="","",INDEX('All CCC'!J$7:J$814,MATCH(WatchList!$B126,'All CCC'!$B$7:$B$814,0)))</f>
        <v/>
      </c>
      <c r="K126" s="847" t="str">
        <f>IF($B126="","",INDEX('All CCC'!K$7:K$814,MATCH(WatchList!$B126,'All CCC'!$B$7:$B$814,0)))</f>
        <v/>
      </c>
      <c r="L126" s="847" t="str">
        <f>IF($B126="","",INDEX('All CCC'!L$7:L$814,MATCH(WatchList!$B126,'All CCC'!$B$7:$B$814,0)))</f>
        <v/>
      </c>
      <c r="M126" s="847" t="str">
        <f>IF($B126="","",INDEX('All CCC'!M$7:M$814,MATCH(WatchList!$B126,'All CCC'!$B$7:$B$814,0)))</f>
        <v/>
      </c>
      <c r="N126" s="847" t="str">
        <f>IF($B126="","",INDEX('All CCC'!N$7:N$814,MATCH(WatchList!$B126,'All CCC'!$B$7:$B$814,0)))</f>
        <v/>
      </c>
      <c r="O126" s="847" t="str">
        <f>IF($B126="","",INDEX('All CCC'!O$7:O$814,MATCH(WatchList!$B126,'All CCC'!$B$7:$B$814,0)))</f>
        <v/>
      </c>
      <c r="P126" s="848" t="str">
        <f>IF($B126="","",INDEX('All CCC'!P$7:P$814,MATCH(WatchList!$B126,'All CCC'!$B$7:$B$814,0)))</f>
        <v/>
      </c>
      <c r="Q126" s="848" t="str">
        <f>IF($B126="","",INDEX('All CCC'!Q$7:Q$814,MATCH(WatchList!$B126,'All CCC'!$B$7:$B$814,0)))</f>
        <v/>
      </c>
      <c r="R126" s="847" t="str">
        <f>IF($B126="","",INDEX('All CCC'!R$7:R$814,MATCH(WatchList!$B126,'All CCC'!$B$7:$B$814,0)))</f>
        <v/>
      </c>
      <c r="S126" s="847" t="str">
        <f>IF($B126="","",INDEX('All CCC'!S$7:S$814,MATCH(WatchList!$B126,'All CCC'!$B$7:$B$814,0)))</f>
        <v/>
      </c>
      <c r="T126" s="847" t="str">
        <f>IF($B126="","",INDEX('All CCC'!T$7:T$814,MATCH(WatchList!$B126,'All CCC'!$B$7:$B$814,0)))</f>
        <v/>
      </c>
      <c r="U126" s="847" t="str">
        <f>IF($B126="","",INDEX('All CCC'!U$7:U$814,MATCH(WatchList!$B126,'All CCC'!$B$7:$B$814,0)))</f>
        <v/>
      </c>
      <c r="V126" s="847" t="str">
        <f>IF($B126="","",INDEX('All CCC'!V$7:V$814,MATCH(WatchList!$B126,'All CCC'!$B$7:$B$814,0)))</f>
        <v/>
      </c>
      <c r="W126" s="847" t="str">
        <f>IF($B126="","",INDEX('All CCC'!W$7:W$814,MATCH(WatchList!$B126,'All CCC'!$B$7:$B$814,0)))</f>
        <v/>
      </c>
      <c r="X126" s="847" t="str">
        <f>IF($B126="","",INDEX('All CCC'!X$7:X$814,MATCH(WatchList!$B126,'All CCC'!$B$7:$B$814,0)))</f>
        <v/>
      </c>
      <c r="Y126" s="847" t="str">
        <f>IF($B126="","",INDEX('All CCC'!Y$7:Y$814,MATCH(WatchList!$B126,'All CCC'!$B$7:$B$814,0)))</f>
        <v/>
      </c>
      <c r="Z126" s="847" t="str">
        <f>IF($B126="","",INDEX('All CCC'!Z$7:Z$814,MATCH(WatchList!$B126,'All CCC'!$B$7:$B$814,0)))</f>
        <v/>
      </c>
      <c r="AA126" s="847" t="str">
        <f>IF($B126="","",INDEX('All CCC'!AA$7:AA$814,MATCH(WatchList!$B126,'All CCC'!$B$7:$B$814,0)))</f>
        <v/>
      </c>
      <c r="AB126" s="847" t="str">
        <f>IF($B126="","",INDEX('All CCC'!AB$7:AB$814,MATCH(WatchList!$B126,'All CCC'!$B$7:$B$814,0)))</f>
        <v/>
      </c>
      <c r="AC126" s="847" t="str">
        <f>IF($B126="","",INDEX('All CCC'!AC$7:AC$814,MATCH(WatchList!$B126,'All CCC'!$B$7:$B$814,0)))</f>
        <v/>
      </c>
      <c r="AD126" s="847" t="str">
        <f>IF($B126="","",INDEX('All CCC'!AD$7:AD$814,MATCH(WatchList!$B126,'All CCC'!$B$7:$B$814,0)))</f>
        <v/>
      </c>
      <c r="AE126" s="847" t="str">
        <f>IF($B126="","",INDEX('All CCC'!AE$7:AE$814,MATCH(WatchList!$B126,'All CCC'!$B$7:$B$814,0)))</f>
        <v/>
      </c>
      <c r="AF126" s="847" t="str">
        <f>IF($B126="","",INDEX('All CCC'!AF$7:AF$814,MATCH(WatchList!$B126,'All CCC'!$B$7:$B$814,0)))</f>
        <v/>
      </c>
      <c r="AG126" s="847" t="str">
        <f>IF($B126="","",INDEX('All CCC'!AG$7:AG$814,MATCH(WatchList!$B126,'All CCC'!$B$7:$B$814,0)))</f>
        <v/>
      </c>
      <c r="AH126" s="847" t="str">
        <f>IF($B126="","",INDEX('All CCC'!AH$7:AH$814,MATCH(WatchList!$B126,'All CCC'!$B$7:$B$814,0)))</f>
        <v/>
      </c>
      <c r="AI126" s="847" t="str">
        <f>IF($B126="","",INDEX('All CCC'!AI$7:AI$814,MATCH(WatchList!$B126,'All CCC'!$B$7:$B$814,0)))</f>
        <v/>
      </c>
      <c r="AJ126" s="847" t="str">
        <f>IF($B126="","",INDEX('All CCC'!AJ$7:AJ$814,MATCH(WatchList!$B126,'All CCC'!$B$7:$B$814,0)))</f>
        <v/>
      </c>
      <c r="AK126" s="847" t="str">
        <f>IF($B126="","",INDEX('All CCC'!AK$7:AK$814,MATCH(WatchList!$B126,'All CCC'!$B$7:$B$814,0)))</f>
        <v/>
      </c>
      <c r="AL126" s="847" t="str">
        <f>IF($B126="","",INDEX('All CCC'!AL$7:AL$814,MATCH(WatchList!$B126,'All CCC'!$B$7:$B$814,0)))</f>
        <v/>
      </c>
      <c r="AM126" s="847" t="str">
        <f>IF($B126="","",INDEX('All CCC'!AM$7:AM$814,MATCH(WatchList!$B126,'All CCC'!$B$7:$B$814,0)))</f>
        <v/>
      </c>
      <c r="AN126" s="847" t="str">
        <f>IF($B126="","",INDEX('All CCC'!AN$7:AN$814,MATCH(WatchList!$B126,'All CCC'!$B$7:$B$814,0)))</f>
        <v/>
      </c>
      <c r="AO126" s="847" t="str">
        <f>IF($B126="","",INDEX('All CCC'!AO$7:AO$814,MATCH(WatchList!$B126,'All CCC'!$B$7:$B$814,0)))</f>
        <v/>
      </c>
      <c r="AP126" s="847" t="str">
        <f>IF($B126="","",INDEX('All CCC'!AP$7:AP$814,MATCH(WatchList!$B126,'All CCC'!$B$7:$B$814,0)))</f>
        <v/>
      </c>
      <c r="AQ126" s="847" t="str">
        <f>IF($B126="","",INDEX('All CCC'!AQ$7:AQ$814,MATCH(WatchList!$B126,'All CCC'!$B$7:$B$814,0)))</f>
        <v/>
      </c>
      <c r="AR126" s="847" t="str">
        <f>IF($B126="","",INDEX('All CCC'!AR$7:AR$814,MATCH(WatchList!$B126,'All CCC'!$B$7:$B$814,0)))</f>
        <v/>
      </c>
      <c r="AS126" s="847" t="str">
        <f>IF($B126="","",INDEX('All CCC'!AS$7:AS$814,MATCH(WatchList!$B126,'All CCC'!$B$7:$B$814,0)))</f>
        <v/>
      </c>
      <c r="AT126" s="847" t="str">
        <f>IF($B126="","",INDEX('All CCC'!AT$7:AT$814,MATCH(WatchList!$B126,'All CCC'!$B$7:$B$814,0)))</f>
        <v/>
      </c>
      <c r="AU126" s="847" t="str">
        <f>IF($B126="","",INDEX('All CCC'!AU$7:AU$814,MATCH(WatchList!$B126,'All CCC'!$B$7:$B$814,0)))</f>
        <v/>
      </c>
      <c r="AV126" s="847" t="str">
        <f>IF($B126="","",INDEX('All CCC'!AV$7:AV$814,MATCH(WatchList!$B126,'All CCC'!$B$7:$B$814,0)))</f>
        <v/>
      </c>
      <c r="AW126" s="847" t="str">
        <f>IF($B126="","",INDEX('All CCC'!AW$7:AW$814,MATCH(WatchList!$B126,'All CCC'!$B$7:$B$814,0)))</f>
        <v/>
      </c>
      <c r="AX126" s="847" t="str">
        <f>IF($B126="","",INDEX('All CCC'!AX$7:AX$814,MATCH(WatchList!$B126,'All CCC'!$B$7:$B$814,0)))</f>
        <v/>
      </c>
      <c r="AY126" s="847" t="str">
        <f>IF($B126="","",INDEX('All CCC'!AY$7:AY$814,MATCH(WatchList!$B126,'All CCC'!$B$7:$B$814,0)))</f>
        <v/>
      </c>
      <c r="AZ126" s="847" t="str">
        <f>IF($B126="","",INDEX('All CCC'!AZ$7:AZ$814,MATCH(WatchList!$B126,'All CCC'!$B$7:$B$814,0)))</f>
        <v/>
      </c>
      <c r="BA126" s="847" t="str">
        <f>IF($B126="","",INDEX('All CCC'!BA$7:BA$814,MATCH(WatchList!$B126,'All CCC'!$B$7:$B$814,0)))</f>
        <v/>
      </c>
      <c r="BB126" s="847" t="str">
        <f>IF($B126="","",INDEX('All CCC'!BB$7:BB$814,MATCH(WatchList!$B126,'All CCC'!$B$7:$B$814,0)))</f>
        <v/>
      </c>
      <c r="BC126" s="847" t="str">
        <f>IF($B126="","",INDEX('All CCC'!BC$7:BC$814,MATCH(WatchList!$B126,'All CCC'!$B$7:$B$814,0)))</f>
        <v/>
      </c>
      <c r="BD126" s="847" t="str">
        <f>IF($B126="","",INDEX('All CCC'!BD$7:BD$814,MATCH(WatchList!$B126,'All CCC'!$B$7:$B$814,0)))</f>
        <v/>
      </c>
      <c r="BE126" s="847" t="str">
        <f>IF($B126="","",INDEX('All CCC'!BE$7:BE$814,MATCH(WatchList!$B126,'All CCC'!$B$7:$B$814,0)))</f>
        <v/>
      </c>
      <c r="BF126" s="847" t="str">
        <f>IF($B126="","",INDEX('All CCC'!BF$7:BF$814,MATCH(WatchList!$B126,'All CCC'!$B$7:$B$814,0)))</f>
        <v/>
      </c>
      <c r="BG126" s="847" t="str">
        <f>IF($B126="","",INDEX('All CCC'!BG$7:BG$814,MATCH(WatchList!$B126,'All CCC'!$B$7:$B$814,0)))</f>
        <v/>
      </c>
    </row>
    <row r="127" spans="1:59" x14ac:dyDescent="0.2">
      <c r="A127" s="548" t="str">
        <f>IF($B127="","",INDEX('All CCC'!A$7:A$814,MATCH(WatchList!$B127,'All CCC'!$B$7:$B$814,0)))</f>
        <v/>
      </c>
      <c r="B127" s="31"/>
      <c r="C127" s="847" t="str">
        <f>IF($B127="","",INDEX('All CCC'!C$7:C$814,MATCH(WatchList!$B127,'All CCC'!$B$7:$B$814,0)))</f>
        <v/>
      </c>
      <c r="D127" s="847" t="str">
        <f>IF($B127="","",INDEX('All CCC'!D$7:D$814,MATCH(WatchList!$B127,'All CCC'!$B$7:$B$814,0)))</f>
        <v/>
      </c>
      <c r="E127" s="847" t="str">
        <f>IF($B127="","",INDEX('All CCC'!E$7:E$814,MATCH(WatchList!$B127,'All CCC'!$B$7:$B$814,0)))</f>
        <v/>
      </c>
      <c r="F127" s="847" t="str">
        <f>IF($B127="","",INDEX('All CCC'!F$7:F$814,MATCH(WatchList!$B127,'All CCC'!$B$7:$B$814,0)))</f>
        <v/>
      </c>
      <c r="G127" s="847" t="str">
        <f>IF($B127="","",INDEX('All CCC'!G$7:G$814,MATCH(WatchList!$B127,'All CCC'!$B$7:$B$814,0)))</f>
        <v/>
      </c>
      <c r="H127" s="847" t="str">
        <f>IF($B127="","",INDEX('All CCC'!H$7:H$814,MATCH(WatchList!$B127,'All CCC'!$B$7:$B$814,0)))</f>
        <v/>
      </c>
      <c r="I127" s="847" t="str">
        <f>IF($B127="","",INDEX('All CCC'!I$7:I$814,MATCH(WatchList!$B127,'All CCC'!$B$7:$B$814,0)))</f>
        <v/>
      </c>
      <c r="J127" s="847" t="str">
        <f>IF($B127="","",INDEX('All CCC'!J$7:J$814,MATCH(WatchList!$B127,'All CCC'!$B$7:$B$814,0)))</f>
        <v/>
      </c>
      <c r="K127" s="847" t="str">
        <f>IF($B127="","",INDEX('All CCC'!K$7:K$814,MATCH(WatchList!$B127,'All CCC'!$B$7:$B$814,0)))</f>
        <v/>
      </c>
      <c r="L127" s="847" t="str">
        <f>IF($B127="","",INDEX('All CCC'!L$7:L$814,MATCH(WatchList!$B127,'All CCC'!$B$7:$B$814,0)))</f>
        <v/>
      </c>
      <c r="M127" s="847" t="str">
        <f>IF($B127="","",INDEX('All CCC'!M$7:M$814,MATCH(WatchList!$B127,'All CCC'!$B$7:$B$814,0)))</f>
        <v/>
      </c>
      <c r="N127" s="847" t="str">
        <f>IF($B127="","",INDEX('All CCC'!N$7:N$814,MATCH(WatchList!$B127,'All CCC'!$B$7:$B$814,0)))</f>
        <v/>
      </c>
      <c r="O127" s="847" t="str">
        <f>IF($B127="","",INDEX('All CCC'!O$7:O$814,MATCH(WatchList!$B127,'All CCC'!$B$7:$B$814,0)))</f>
        <v/>
      </c>
      <c r="P127" s="848" t="str">
        <f>IF($B127="","",INDEX('All CCC'!P$7:P$814,MATCH(WatchList!$B127,'All CCC'!$B$7:$B$814,0)))</f>
        <v/>
      </c>
      <c r="Q127" s="848" t="str">
        <f>IF($B127="","",INDEX('All CCC'!Q$7:Q$814,MATCH(WatchList!$B127,'All CCC'!$B$7:$B$814,0)))</f>
        <v/>
      </c>
      <c r="R127" s="847" t="str">
        <f>IF($B127="","",INDEX('All CCC'!R$7:R$814,MATCH(WatchList!$B127,'All CCC'!$B$7:$B$814,0)))</f>
        <v/>
      </c>
      <c r="S127" s="847" t="str">
        <f>IF($B127="","",INDEX('All CCC'!S$7:S$814,MATCH(WatchList!$B127,'All CCC'!$B$7:$B$814,0)))</f>
        <v/>
      </c>
      <c r="T127" s="847" t="str">
        <f>IF($B127="","",INDEX('All CCC'!T$7:T$814,MATCH(WatchList!$B127,'All CCC'!$B$7:$B$814,0)))</f>
        <v/>
      </c>
      <c r="U127" s="847" t="str">
        <f>IF($B127="","",INDEX('All CCC'!U$7:U$814,MATCH(WatchList!$B127,'All CCC'!$B$7:$B$814,0)))</f>
        <v/>
      </c>
      <c r="V127" s="847" t="str">
        <f>IF($B127="","",INDEX('All CCC'!V$7:V$814,MATCH(WatchList!$B127,'All CCC'!$B$7:$B$814,0)))</f>
        <v/>
      </c>
      <c r="W127" s="847" t="str">
        <f>IF($B127="","",INDEX('All CCC'!W$7:W$814,MATCH(WatchList!$B127,'All CCC'!$B$7:$B$814,0)))</f>
        <v/>
      </c>
      <c r="X127" s="847" t="str">
        <f>IF($B127="","",INDEX('All CCC'!X$7:X$814,MATCH(WatchList!$B127,'All CCC'!$B$7:$B$814,0)))</f>
        <v/>
      </c>
      <c r="Y127" s="847" t="str">
        <f>IF($B127="","",INDEX('All CCC'!Y$7:Y$814,MATCH(WatchList!$B127,'All CCC'!$B$7:$B$814,0)))</f>
        <v/>
      </c>
      <c r="Z127" s="847" t="str">
        <f>IF($B127="","",INDEX('All CCC'!Z$7:Z$814,MATCH(WatchList!$B127,'All CCC'!$B$7:$B$814,0)))</f>
        <v/>
      </c>
      <c r="AA127" s="847" t="str">
        <f>IF($B127="","",INDEX('All CCC'!AA$7:AA$814,MATCH(WatchList!$B127,'All CCC'!$B$7:$B$814,0)))</f>
        <v/>
      </c>
      <c r="AB127" s="847" t="str">
        <f>IF($B127="","",INDEX('All CCC'!AB$7:AB$814,MATCH(WatchList!$B127,'All CCC'!$B$7:$B$814,0)))</f>
        <v/>
      </c>
      <c r="AC127" s="847" t="str">
        <f>IF($B127="","",INDEX('All CCC'!AC$7:AC$814,MATCH(WatchList!$B127,'All CCC'!$B$7:$B$814,0)))</f>
        <v/>
      </c>
      <c r="AD127" s="847" t="str">
        <f>IF($B127="","",INDEX('All CCC'!AD$7:AD$814,MATCH(WatchList!$B127,'All CCC'!$B$7:$B$814,0)))</f>
        <v/>
      </c>
      <c r="AE127" s="847" t="str">
        <f>IF($B127="","",INDEX('All CCC'!AE$7:AE$814,MATCH(WatchList!$B127,'All CCC'!$B$7:$B$814,0)))</f>
        <v/>
      </c>
      <c r="AF127" s="847" t="str">
        <f>IF($B127="","",INDEX('All CCC'!AF$7:AF$814,MATCH(WatchList!$B127,'All CCC'!$B$7:$B$814,0)))</f>
        <v/>
      </c>
      <c r="AG127" s="847" t="str">
        <f>IF($B127="","",INDEX('All CCC'!AG$7:AG$814,MATCH(WatchList!$B127,'All CCC'!$B$7:$B$814,0)))</f>
        <v/>
      </c>
      <c r="AH127" s="847" t="str">
        <f>IF($B127="","",INDEX('All CCC'!AH$7:AH$814,MATCH(WatchList!$B127,'All CCC'!$B$7:$B$814,0)))</f>
        <v/>
      </c>
      <c r="AI127" s="847" t="str">
        <f>IF($B127="","",INDEX('All CCC'!AI$7:AI$814,MATCH(WatchList!$B127,'All CCC'!$B$7:$B$814,0)))</f>
        <v/>
      </c>
      <c r="AJ127" s="847" t="str">
        <f>IF($B127="","",INDEX('All CCC'!AJ$7:AJ$814,MATCH(WatchList!$B127,'All CCC'!$B$7:$B$814,0)))</f>
        <v/>
      </c>
      <c r="AK127" s="847" t="str">
        <f>IF($B127="","",INDEX('All CCC'!AK$7:AK$814,MATCH(WatchList!$B127,'All CCC'!$B$7:$B$814,0)))</f>
        <v/>
      </c>
      <c r="AL127" s="847" t="str">
        <f>IF($B127="","",INDEX('All CCC'!AL$7:AL$814,MATCH(WatchList!$B127,'All CCC'!$B$7:$B$814,0)))</f>
        <v/>
      </c>
      <c r="AM127" s="847" t="str">
        <f>IF($B127="","",INDEX('All CCC'!AM$7:AM$814,MATCH(WatchList!$B127,'All CCC'!$B$7:$B$814,0)))</f>
        <v/>
      </c>
      <c r="AN127" s="847" t="str">
        <f>IF($B127="","",INDEX('All CCC'!AN$7:AN$814,MATCH(WatchList!$B127,'All CCC'!$B$7:$B$814,0)))</f>
        <v/>
      </c>
      <c r="AO127" s="847" t="str">
        <f>IF($B127="","",INDEX('All CCC'!AO$7:AO$814,MATCH(WatchList!$B127,'All CCC'!$B$7:$B$814,0)))</f>
        <v/>
      </c>
      <c r="AP127" s="847" t="str">
        <f>IF($B127="","",INDEX('All CCC'!AP$7:AP$814,MATCH(WatchList!$B127,'All CCC'!$B$7:$B$814,0)))</f>
        <v/>
      </c>
      <c r="AQ127" s="847" t="str">
        <f>IF($B127="","",INDEX('All CCC'!AQ$7:AQ$814,MATCH(WatchList!$B127,'All CCC'!$B$7:$B$814,0)))</f>
        <v/>
      </c>
      <c r="AR127" s="847" t="str">
        <f>IF($B127="","",INDEX('All CCC'!AR$7:AR$814,MATCH(WatchList!$B127,'All CCC'!$B$7:$B$814,0)))</f>
        <v/>
      </c>
      <c r="AS127" s="847" t="str">
        <f>IF($B127="","",INDEX('All CCC'!AS$7:AS$814,MATCH(WatchList!$B127,'All CCC'!$B$7:$B$814,0)))</f>
        <v/>
      </c>
      <c r="AT127" s="847" t="str">
        <f>IF($B127="","",INDEX('All CCC'!AT$7:AT$814,MATCH(WatchList!$B127,'All CCC'!$B$7:$B$814,0)))</f>
        <v/>
      </c>
      <c r="AU127" s="847" t="str">
        <f>IF($B127="","",INDEX('All CCC'!AU$7:AU$814,MATCH(WatchList!$B127,'All CCC'!$B$7:$B$814,0)))</f>
        <v/>
      </c>
      <c r="AV127" s="847" t="str">
        <f>IF($B127="","",INDEX('All CCC'!AV$7:AV$814,MATCH(WatchList!$B127,'All CCC'!$B$7:$B$814,0)))</f>
        <v/>
      </c>
      <c r="AW127" s="847" t="str">
        <f>IF($B127="","",INDEX('All CCC'!AW$7:AW$814,MATCH(WatchList!$B127,'All CCC'!$B$7:$B$814,0)))</f>
        <v/>
      </c>
      <c r="AX127" s="847" t="str">
        <f>IF($B127="","",INDEX('All CCC'!AX$7:AX$814,MATCH(WatchList!$B127,'All CCC'!$B$7:$B$814,0)))</f>
        <v/>
      </c>
      <c r="AY127" s="847" t="str">
        <f>IF($B127="","",INDEX('All CCC'!AY$7:AY$814,MATCH(WatchList!$B127,'All CCC'!$B$7:$B$814,0)))</f>
        <v/>
      </c>
      <c r="AZ127" s="847" t="str">
        <f>IF($B127="","",INDEX('All CCC'!AZ$7:AZ$814,MATCH(WatchList!$B127,'All CCC'!$B$7:$B$814,0)))</f>
        <v/>
      </c>
      <c r="BA127" s="847" t="str">
        <f>IF($B127="","",INDEX('All CCC'!BA$7:BA$814,MATCH(WatchList!$B127,'All CCC'!$B$7:$B$814,0)))</f>
        <v/>
      </c>
      <c r="BB127" s="847" t="str">
        <f>IF($B127="","",INDEX('All CCC'!BB$7:BB$814,MATCH(WatchList!$B127,'All CCC'!$B$7:$B$814,0)))</f>
        <v/>
      </c>
      <c r="BC127" s="847" t="str">
        <f>IF($B127="","",INDEX('All CCC'!BC$7:BC$814,MATCH(WatchList!$B127,'All CCC'!$B$7:$B$814,0)))</f>
        <v/>
      </c>
      <c r="BD127" s="847" t="str">
        <f>IF($B127="","",INDEX('All CCC'!BD$7:BD$814,MATCH(WatchList!$B127,'All CCC'!$B$7:$B$814,0)))</f>
        <v/>
      </c>
      <c r="BE127" s="847" t="str">
        <f>IF($B127="","",INDEX('All CCC'!BE$7:BE$814,MATCH(WatchList!$B127,'All CCC'!$B$7:$B$814,0)))</f>
        <v/>
      </c>
      <c r="BF127" s="847" t="str">
        <f>IF($B127="","",INDEX('All CCC'!BF$7:BF$814,MATCH(WatchList!$B127,'All CCC'!$B$7:$B$814,0)))</f>
        <v/>
      </c>
      <c r="BG127" s="847" t="str">
        <f>IF($B127="","",INDEX('All CCC'!BG$7:BG$814,MATCH(WatchList!$B127,'All CCC'!$B$7:$B$814,0)))</f>
        <v/>
      </c>
    </row>
    <row r="128" spans="1:59" x14ac:dyDescent="0.2">
      <c r="A128" s="548" t="str">
        <f>IF($B128="","",INDEX('All CCC'!A$7:A$814,MATCH(WatchList!$B128,'All CCC'!$B$7:$B$814,0)))</f>
        <v/>
      </c>
      <c r="B128" s="31"/>
      <c r="C128" s="847" t="str">
        <f>IF($B128="","",INDEX('All CCC'!C$7:C$814,MATCH(WatchList!$B128,'All CCC'!$B$7:$B$814,0)))</f>
        <v/>
      </c>
      <c r="D128" s="847" t="str">
        <f>IF($B128="","",INDEX('All CCC'!D$7:D$814,MATCH(WatchList!$B128,'All CCC'!$B$7:$B$814,0)))</f>
        <v/>
      </c>
      <c r="E128" s="847" t="str">
        <f>IF($B128="","",INDEX('All CCC'!E$7:E$814,MATCH(WatchList!$B128,'All CCC'!$B$7:$B$814,0)))</f>
        <v/>
      </c>
      <c r="F128" s="847" t="str">
        <f>IF($B128="","",INDEX('All CCC'!F$7:F$814,MATCH(WatchList!$B128,'All CCC'!$B$7:$B$814,0)))</f>
        <v/>
      </c>
      <c r="G128" s="847" t="str">
        <f>IF($B128="","",INDEX('All CCC'!G$7:G$814,MATCH(WatchList!$B128,'All CCC'!$B$7:$B$814,0)))</f>
        <v/>
      </c>
      <c r="H128" s="847" t="str">
        <f>IF($B128="","",INDEX('All CCC'!H$7:H$814,MATCH(WatchList!$B128,'All CCC'!$B$7:$B$814,0)))</f>
        <v/>
      </c>
      <c r="I128" s="847" t="str">
        <f>IF($B128="","",INDEX('All CCC'!I$7:I$814,MATCH(WatchList!$B128,'All CCC'!$B$7:$B$814,0)))</f>
        <v/>
      </c>
      <c r="J128" s="847" t="str">
        <f>IF($B128="","",INDEX('All CCC'!J$7:J$814,MATCH(WatchList!$B128,'All CCC'!$B$7:$B$814,0)))</f>
        <v/>
      </c>
      <c r="K128" s="847" t="str">
        <f>IF($B128="","",INDEX('All CCC'!K$7:K$814,MATCH(WatchList!$B128,'All CCC'!$B$7:$B$814,0)))</f>
        <v/>
      </c>
      <c r="L128" s="847" t="str">
        <f>IF($B128="","",INDEX('All CCC'!L$7:L$814,MATCH(WatchList!$B128,'All CCC'!$B$7:$B$814,0)))</f>
        <v/>
      </c>
      <c r="M128" s="847" t="str">
        <f>IF($B128="","",INDEX('All CCC'!M$7:M$814,MATCH(WatchList!$B128,'All CCC'!$B$7:$B$814,0)))</f>
        <v/>
      </c>
      <c r="N128" s="847" t="str">
        <f>IF($B128="","",INDEX('All CCC'!N$7:N$814,MATCH(WatchList!$B128,'All CCC'!$B$7:$B$814,0)))</f>
        <v/>
      </c>
      <c r="O128" s="847" t="str">
        <f>IF($B128="","",INDEX('All CCC'!O$7:O$814,MATCH(WatchList!$B128,'All CCC'!$B$7:$B$814,0)))</f>
        <v/>
      </c>
      <c r="P128" s="848" t="str">
        <f>IF($B128="","",INDEX('All CCC'!P$7:P$814,MATCH(WatchList!$B128,'All CCC'!$B$7:$B$814,0)))</f>
        <v/>
      </c>
      <c r="Q128" s="848" t="str">
        <f>IF($B128="","",INDEX('All CCC'!Q$7:Q$814,MATCH(WatchList!$B128,'All CCC'!$B$7:$B$814,0)))</f>
        <v/>
      </c>
      <c r="R128" s="847" t="str">
        <f>IF($B128="","",INDEX('All CCC'!R$7:R$814,MATCH(WatchList!$B128,'All CCC'!$B$7:$B$814,0)))</f>
        <v/>
      </c>
      <c r="S128" s="847" t="str">
        <f>IF($B128="","",INDEX('All CCC'!S$7:S$814,MATCH(WatchList!$B128,'All CCC'!$B$7:$B$814,0)))</f>
        <v/>
      </c>
      <c r="T128" s="847" t="str">
        <f>IF($B128="","",INDEX('All CCC'!T$7:T$814,MATCH(WatchList!$B128,'All CCC'!$B$7:$B$814,0)))</f>
        <v/>
      </c>
      <c r="U128" s="847" t="str">
        <f>IF($B128="","",INDEX('All CCC'!U$7:U$814,MATCH(WatchList!$B128,'All CCC'!$B$7:$B$814,0)))</f>
        <v/>
      </c>
      <c r="V128" s="847" t="str">
        <f>IF($B128="","",INDEX('All CCC'!V$7:V$814,MATCH(WatchList!$B128,'All CCC'!$B$7:$B$814,0)))</f>
        <v/>
      </c>
      <c r="W128" s="847" t="str">
        <f>IF($B128="","",INDEX('All CCC'!W$7:W$814,MATCH(WatchList!$B128,'All CCC'!$B$7:$B$814,0)))</f>
        <v/>
      </c>
      <c r="X128" s="847" t="str">
        <f>IF($B128="","",INDEX('All CCC'!X$7:X$814,MATCH(WatchList!$B128,'All CCC'!$B$7:$B$814,0)))</f>
        <v/>
      </c>
      <c r="Y128" s="847" t="str">
        <f>IF($B128="","",INDEX('All CCC'!Y$7:Y$814,MATCH(WatchList!$B128,'All CCC'!$B$7:$B$814,0)))</f>
        <v/>
      </c>
      <c r="Z128" s="847" t="str">
        <f>IF($B128="","",INDEX('All CCC'!Z$7:Z$814,MATCH(WatchList!$B128,'All CCC'!$B$7:$B$814,0)))</f>
        <v/>
      </c>
      <c r="AA128" s="847" t="str">
        <f>IF($B128="","",INDEX('All CCC'!AA$7:AA$814,MATCH(WatchList!$B128,'All CCC'!$B$7:$B$814,0)))</f>
        <v/>
      </c>
      <c r="AB128" s="847" t="str">
        <f>IF($B128="","",INDEX('All CCC'!AB$7:AB$814,MATCH(WatchList!$B128,'All CCC'!$B$7:$B$814,0)))</f>
        <v/>
      </c>
      <c r="AC128" s="847" t="str">
        <f>IF($B128="","",INDEX('All CCC'!AC$7:AC$814,MATCH(WatchList!$B128,'All CCC'!$B$7:$B$814,0)))</f>
        <v/>
      </c>
      <c r="AD128" s="847" t="str">
        <f>IF($B128="","",INDEX('All CCC'!AD$7:AD$814,MATCH(WatchList!$B128,'All CCC'!$B$7:$B$814,0)))</f>
        <v/>
      </c>
      <c r="AE128" s="847" t="str">
        <f>IF($B128="","",INDEX('All CCC'!AE$7:AE$814,MATCH(WatchList!$B128,'All CCC'!$B$7:$B$814,0)))</f>
        <v/>
      </c>
      <c r="AF128" s="847" t="str">
        <f>IF($B128="","",INDEX('All CCC'!AF$7:AF$814,MATCH(WatchList!$B128,'All CCC'!$B$7:$B$814,0)))</f>
        <v/>
      </c>
      <c r="AG128" s="847" t="str">
        <f>IF($B128="","",INDEX('All CCC'!AG$7:AG$814,MATCH(WatchList!$B128,'All CCC'!$B$7:$B$814,0)))</f>
        <v/>
      </c>
      <c r="AH128" s="847" t="str">
        <f>IF($B128="","",INDEX('All CCC'!AH$7:AH$814,MATCH(WatchList!$B128,'All CCC'!$B$7:$B$814,0)))</f>
        <v/>
      </c>
      <c r="AI128" s="847" t="str">
        <f>IF($B128="","",INDEX('All CCC'!AI$7:AI$814,MATCH(WatchList!$B128,'All CCC'!$B$7:$B$814,0)))</f>
        <v/>
      </c>
      <c r="AJ128" s="847" t="str">
        <f>IF($B128="","",INDEX('All CCC'!AJ$7:AJ$814,MATCH(WatchList!$B128,'All CCC'!$B$7:$B$814,0)))</f>
        <v/>
      </c>
      <c r="AK128" s="847" t="str">
        <f>IF($B128="","",INDEX('All CCC'!AK$7:AK$814,MATCH(WatchList!$B128,'All CCC'!$B$7:$B$814,0)))</f>
        <v/>
      </c>
      <c r="AL128" s="847" t="str">
        <f>IF($B128="","",INDEX('All CCC'!AL$7:AL$814,MATCH(WatchList!$B128,'All CCC'!$B$7:$B$814,0)))</f>
        <v/>
      </c>
      <c r="AM128" s="847" t="str">
        <f>IF($B128="","",INDEX('All CCC'!AM$7:AM$814,MATCH(WatchList!$B128,'All CCC'!$B$7:$B$814,0)))</f>
        <v/>
      </c>
      <c r="AN128" s="847" t="str">
        <f>IF($B128="","",INDEX('All CCC'!AN$7:AN$814,MATCH(WatchList!$B128,'All CCC'!$B$7:$B$814,0)))</f>
        <v/>
      </c>
      <c r="AO128" s="847" t="str">
        <f>IF($B128="","",INDEX('All CCC'!AO$7:AO$814,MATCH(WatchList!$B128,'All CCC'!$B$7:$B$814,0)))</f>
        <v/>
      </c>
      <c r="AP128" s="847" t="str">
        <f>IF($B128="","",INDEX('All CCC'!AP$7:AP$814,MATCH(WatchList!$B128,'All CCC'!$B$7:$B$814,0)))</f>
        <v/>
      </c>
      <c r="AQ128" s="847" t="str">
        <f>IF($B128="","",INDEX('All CCC'!AQ$7:AQ$814,MATCH(WatchList!$B128,'All CCC'!$B$7:$B$814,0)))</f>
        <v/>
      </c>
      <c r="AR128" s="847" t="str">
        <f>IF($B128="","",INDEX('All CCC'!AR$7:AR$814,MATCH(WatchList!$B128,'All CCC'!$B$7:$B$814,0)))</f>
        <v/>
      </c>
      <c r="AS128" s="847" t="str">
        <f>IF($B128="","",INDEX('All CCC'!AS$7:AS$814,MATCH(WatchList!$B128,'All CCC'!$B$7:$B$814,0)))</f>
        <v/>
      </c>
      <c r="AT128" s="847" t="str">
        <f>IF($B128="","",INDEX('All CCC'!AT$7:AT$814,MATCH(WatchList!$B128,'All CCC'!$B$7:$B$814,0)))</f>
        <v/>
      </c>
      <c r="AU128" s="847" t="str">
        <f>IF($B128="","",INDEX('All CCC'!AU$7:AU$814,MATCH(WatchList!$B128,'All CCC'!$B$7:$B$814,0)))</f>
        <v/>
      </c>
      <c r="AV128" s="847" t="str">
        <f>IF($B128="","",INDEX('All CCC'!AV$7:AV$814,MATCH(WatchList!$B128,'All CCC'!$B$7:$B$814,0)))</f>
        <v/>
      </c>
      <c r="AW128" s="847" t="str">
        <f>IF($B128="","",INDEX('All CCC'!AW$7:AW$814,MATCH(WatchList!$B128,'All CCC'!$B$7:$B$814,0)))</f>
        <v/>
      </c>
      <c r="AX128" s="847" t="str">
        <f>IF($B128="","",INDEX('All CCC'!AX$7:AX$814,MATCH(WatchList!$B128,'All CCC'!$B$7:$B$814,0)))</f>
        <v/>
      </c>
      <c r="AY128" s="847" t="str">
        <f>IF($B128="","",INDEX('All CCC'!AY$7:AY$814,MATCH(WatchList!$B128,'All CCC'!$B$7:$B$814,0)))</f>
        <v/>
      </c>
      <c r="AZ128" s="847" t="str">
        <f>IF($B128="","",INDEX('All CCC'!AZ$7:AZ$814,MATCH(WatchList!$B128,'All CCC'!$B$7:$B$814,0)))</f>
        <v/>
      </c>
      <c r="BA128" s="847" t="str">
        <f>IF($B128="","",INDEX('All CCC'!BA$7:BA$814,MATCH(WatchList!$B128,'All CCC'!$B$7:$B$814,0)))</f>
        <v/>
      </c>
      <c r="BB128" s="847" t="str">
        <f>IF($B128="","",INDEX('All CCC'!BB$7:BB$814,MATCH(WatchList!$B128,'All CCC'!$B$7:$B$814,0)))</f>
        <v/>
      </c>
      <c r="BC128" s="847" t="str">
        <f>IF($B128="","",INDEX('All CCC'!BC$7:BC$814,MATCH(WatchList!$B128,'All CCC'!$B$7:$B$814,0)))</f>
        <v/>
      </c>
      <c r="BD128" s="847" t="str">
        <f>IF($B128="","",INDEX('All CCC'!BD$7:BD$814,MATCH(WatchList!$B128,'All CCC'!$B$7:$B$814,0)))</f>
        <v/>
      </c>
      <c r="BE128" s="847" t="str">
        <f>IF($B128="","",INDEX('All CCC'!BE$7:BE$814,MATCH(WatchList!$B128,'All CCC'!$B$7:$B$814,0)))</f>
        <v/>
      </c>
      <c r="BF128" s="847" t="str">
        <f>IF($B128="","",INDEX('All CCC'!BF$7:BF$814,MATCH(WatchList!$B128,'All CCC'!$B$7:$B$814,0)))</f>
        <v/>
      </c>
      <c r="BG128" s="847" t="str">
        <f>IF($B128="","",INDEX('All CCC'!BG$7:BG$814,MATCH(WatchList!$B128,'All CCC'!$B$7:$B$814,0)))</f>
        <v/>
      </c>
    </row>
    <row r="129" spans="1:59" x14ac:dyDescent="0.2">
      <c r="A129" s="548" t="str">
        <f>IF($B129="","",INDEX('All CCC'!A$7:A$814,MATCH(WatchList!$B129,'All CCC'!$B$7:$B$814,0)))</f>
        <v/>
      </c>
      <c r="B129" s="31"/>
      <c r="C129" s="847" t="str">
        <f>IF($B129="","",INDEX('All CCC'!C$7:C$814,MATCH(WatchList!$B129,'All CCC'!$B$7:$B$814,0)))</f>
        <v/>
      </c>
      <c r="D129" s="847" t="str">
        <f>IF($B129="","",INDEX('All CCC'!D$7:D$814,MATCH(WatchList!$B129,'All CCC'!$B$7:$B$814,0)))</f>
        <v/>
      </c>
      <c r="E129" s="847" t="str">
        <f>IF($B129="","",INDEX('All CCC'!E$7:E$814,MATCH(WatchList!$B129,'All CCC'!$B$7:$B$814,0)))</f>
        <v/>
      </c>
      <c r="F129" s="847" t="str">
        <f>IF($B129="","",INDEX('All CCC'!F$7:F$814,MATCH(WatchList!$B129,'All CCC'!$B$7:$B$814,0)))</f>
        <v/>
      </c>
      <c r="G129" s="847" t="str">
        <f>IF($B129="","",INDEX('All CCC'!G$7:G$814,MATCH(WatchList!$B129,'All CCC'!$B$7:$B$814,0)))</f>
        <v/>
      </c>
      <c r="H129" s="847" t="str">
        <f>IF($B129="","",INDEX('All CCC'!H$7:H$814,MATCH(WatchList!$B129,'All CCC'!$B$7:$B$814,0)))</f>
        <v/>
      </c>
      <c r="I129" s="847" t="str">
        <f>IF($B129="","",INDEX('All CCC'!I$7:I$814,MATCH(WatchList!$B129,'All CCC'!$B$7:$B$814,0)))</f>
        <v/>
      </c>
      <c r="J129" s="847" t="str">
        <f>IF($B129="","",INDEX('All CCC'!J$7:J$814,MATCH(WatchList!$B129,'All CCC'!$B$7:$B$814,0)))</f>
        <v/>
      </c>
      <c r="K129" s="847" t="str">
        <f>IF($B129="","",INDEX('All CCC'!K$7:K$814,MATCH(WatchList!$B129,'All CCC'!$B$7:$B$814,0)))</f>
        <v/>
      </c>
      <c r="L129" s="847" t="str">
        <f>IF($B129="","",INDEX('All CCC'!L$7:L$814,MATCH(WatchList!$B129,'All CCC'!$B$7:$B$814,0)))</f>
        <v/>
      </c>
      <c r="M129" s="847" t="str">
        <f>IF($B129="","",INDEX('All CCC'!M$7:M$814,MATCH(WatchList!$B129,'All CCC'!$B$7:$B$814,0)))</f>
        <v/>
      </c>
      <c r="N129" s="847" t="str">
        <f>IF($B129="","",INDEX('All CCC'!N$7:N$814,MATCH(WatchList!$B129,'All CCC'!$B$7:$B$814,0)))</f>
        <v/>
      </c>
      <c r="O129" s="847" t="str">
        <f>IF($B129="","",INDEX('All CCC'!O$7:O$814,MATCH(WatchList!$B129,'All CCC'!$B$7:$B$814,0)))</f>
        <v/>
      </c>
      <c r="P129" s="848" t="str">
        <f>IF($B129="","",INDEX('All CCC'!P$7:P$814,MATCH(WatchList!$B129,'All CCC'!$B$7:$B$814,0)))</f>
        <v/>
      </c>
      <c r="Q129" s="848" t="str">
        <f>IF($B129="","",INDEX('All CCC'!Q$7:Q$814,MATCH(WatchList!$B129,'All CCC'!$B$7:$B$814,0)))</f>
        <v/>
      </c>
      <c r="R129" s="847" t="str">
        <f>IF($B129="","",INDEX('All CCC'!R$7:R$814,MATCH(WatchList!$B129,'All CCC'!$B$7:$B$814,0)))</f>
        <v/>
      </c>
      <c r="S129" s="847" t="str">
        <f>IF($B129="","",INDEX('All CCC'!S$7:S$814,MATCH(WatchList!$B129,'All CCC'!$B$7:$B$814,0)))</f>
        <v/>
      </c>
      <c r="T129" s="847" t="str">
        <f>IF($B129="","",INDEX('All CCC'!T$7:T$814,MATCH(WatchList!$B129,'All CCC'!$B$7:$B$814,0)))</f>
        <v/>
      </c>
      <c r="U129" s="847" t="str">
        <f>IF($B129="","",INDEX('All CCC'!U$7:U$814,MATCH(WatchList!$B129,'All CCC'!$B$7:$B$814,0)))</f>
        <v/>
      </c>
      <c r="V129" s="847" t="str">
        <f>IF($B129="","",INDEX('All CCC'!V$7:V$814,MATCH(WatchList!$B129,'All CCC'!$B$7:$B$814,0)))</f>
        <v/>
      </c>
      <c r="W129" s="847" t="str">
        <f>IF($B129="","",INDEX('All CCC'!W$7:W$814,MATCH(WatchList!$B129,'All CCC'!$B$7:$B$814,0)))</f>
        <v/>
      </c>
      <c r="X129" s="847" t="str">
        <f>IF($B129="","",INDEX('All CCC'!X$7:X$814,MATCH(WatchList!$B129,'All CCC'!$B$7:$B$814,0)))</f>
        <v/>
      </c>
      <c r="Y129" s="847" t="str">
        <f>IF($B129="","",INDEX('All CCC'!Y$7:Y$814,MATCH(WatchList!$B129,'All CCC'!$B$7:$B$814,0)))</f>
        <v/>
      </c>
      <c r="Z129" s="847" t="str">
        <f>IF($B129="","",INDEX('All CCC'!Z$7:Z$814,MATCH(WatchList!$B129,'All CCC'!$B$7:$B$814,0)))</f>
        <v/>
      </c>
      <c r="AA129" s="847" t="str">
        <f>IF($B129="","",INDEX('All CCC'!AA$7:AA$814,MATCH(WatchList!$B129,'All CCC'!$B$7:$B$814,0)))</f>
        <v/>
      </c>
      <c r="AB129" s="847" t="str">
        <f>IF($B129="","",INDEX('All CCC'!AB$7:AB$814,MATCH(WatchList!$B129,'All CCC'!$B$7:$B$814,0)))</f>
        <v/>
      </c>
      <c r="AC129" s="847" t="str">
        <f>IF($B129="","",INDEX('All CCC'!AC$7:AC$814,MATCH(WatchList!$B129,'All CCC'!$B$7:$B$814,0)))</f>
        <v/>
      </c>
      <c r="AD129" s="847" t="str">
        <f>IF($B129="","",INDEX('All CCC'!AD$7:AD$814,MATCH(WatchList!$B129,'All CCC'!$B$7:$B$814,0)))</f>
        <v/>
      </c>
      <c r="AE129" s="847" t="str">
        <f>IF($B129="","",INDEX('All CCC'!AE$7:AE$814,MATCH(WatchList!$B129,'All CCC'!$B$7:$B$814,0)))</f>
        <v/>
      </c>
      <c r="AF129" s="847" t="str">
        <f>IF($B129="","",INDEX('All CCC'!AF$7:AF$814,MATCH(WatchList!$B129,'All CCC'!$B$7:$B$814,0)))</f>
        <v/>
      </c>
      <c r="AG129" s="847" t="str">
        <f>IF($B129="","",INDEX('All CCC'!AG$7:AG$814,MATCH(WatchList!$B129,'All CCC'!$B$7:$B$814,0)))</f>
        <v/>
      </c>
      <c r="AH129" s="847" t="str">
        <f>IF($B129="","",INDEX('All CCC'!AH$7:AH$814,MATCH(WatchList!$B129,'All CCC'!$B$7:$B$814,0)))</f>
        <v/>
      </c>
      <c r="AI129" s="847" t="str">
        <f>IF($B129="","",INDEX('All CCC'!AI$7:AI$814,MATCH(WatchList!$B129,'All CCC'!$B$7:$B$814,0)))</f>
        <v/>
      </c>
      <c r="AJ129" s="847" t="str">
        <f>IF($B129="","",INDEX('All CCC'!AJ$7:AJ$814,MATCH(WatchList!$B129,'All CCC'!$B$7:$B$814,0)))</f>
        <v/>
      </c>
      <c r="AK129" s="847" t="str">
        <f>IF($B129="","",INDEX('All CCC'!AK$7:AK$814,MATCH(WatchList!$B129,'All CCC'!$B$7:$B$814,0)))</f>
        <v/>
      </c>
      <c r="AL129" s="847" t="str">
        <f>IF($B129="","",INDEX('All CCC'!AL$7:AL$814,MATCH(WatchList!$B129,'All CCC'!$B$7:$B$814,0)))</f>
        <v/>
      </c>
      <c r="AM129" s="847" t="str">
        <f>IF($B129="","",INDEX('All CCC'!AM$7:AM$814,MATCH(WatchList!$B129,'All CCC'!$B$7:$B$814,0)))</f>
        <v/>
      </c>
      <c r="AN129" s="847" t="str">
        <f>IF($B129="","",INDEX('All CCC'!AN$7:AN$814,MATCH(WatchList!$B129,'All CCC'!$B$7:$B$814,0)))</f>
        <v/>
      </c>
      <c r="AO129" s="847" t="str">
        <f>IF($B129="","",INDEX('All CCC'!AO$7:AO$814,MATCH(WatchList!$B129,'All CCC'!$B$7:$B$814,0)))</f>
        <v/>
      </c>
      <c r="AP129" s="847" t="str">
        <f>IF($B129="","",INDEX('All CCC'!AP$7:AP$814,MATCH(WatchList!$B129,'All CCC'!$B$7:$B$814,0)))</f>
        <v/>
      </c>
      <c r="AQ129" s="847" t="str">
        <f>IF($B129="","",INDEX('All CCC'!AQ$7:AQ$814,MATCH(WatchList!$B129,'All CCC'!$B$7:$B$814,0)))</f>
        <v/>
      </c>
      <c r="AR129" s="847" t="str">
        <f>IF($B129="","",INDEX('All CCC'!AR$7:AR$814,MATCH(WatchList!$B129,'All CCC'!$B$7:$B$814,0)))</f>
        <v/>
      </c>
      <c r="AS129" s="847" t="str">
        <f>IF($B129="","",INDEX('All CCC'!AS$7:AS$814,MATCH(WatchList!$B129,'All CCC'!$B$7:$B$814,0)))</f>
        <v/>
      </c>
      <c r="AT129" s="847" t="str">
        <f>IF($B129="","",INDEX('All CCC'!AT$7:AT$814,MATCH(WatchList!$B129,'All CCC'!$B$7:$B$814,0)))</f>
        <v/>
      </c>
      <c r="AU129" s="847" t="str">
        <f>IF($B129="","",INDEX('All CCC'!AU$7:AU$814,MATCH(WatchList!$B129,'All CCC'!$B$7:$B$814,0)))</f>
        <v/>
      </c>
      <c r="AV129" s="847" t="str">
        <f>IF($B129="","",INDEX('All CCC'!AV$7:AV$814,MATCH(WatchList!$B129,'All CCC'!$B$7:$B$814,0)))</f>
        <v/>
      </c>
      <c r="AW129" s="847" t="str">
        <f>IF($B129="","",INDEX('All CCC'!AW$7:AW$814,MATCH(WatchList!$B129,'All CCC'!$B$7:$B$814,0)))</f>
        <v/>
      </c>
      <c r="AX129" s="847" t="str">
        <f>IF($B129="","",INDEX('All CCC'!AX$7:AX$814,MATCH(WatchList!$B129,'All CCC'!$B$7:$B$814,0)))</f>
        <v/>
      </c>
      <c r="AY129" s="847" t="str">
        <f>IF($B129="","",INDEX('All CCC'!AY$7:AY$814,MATCH(WatchList!$B129,'All CCC'!$B$7:$B$814,0)))</f>
        <v/>
      </c>
      <c r="AZ129" s="847" t="str">
        <f>IF($B129="","",INDEX('All CCC'!AZ$7:AZ$814,MATCH(WatchList!$B129,'All CCC'!$B$7:$B$814,0)))</f>
        <v/>
      </c>
      <c r="BA129" s="847" t="str">
        <f>IF($B129="","",INDEX('All CCC'!BA$7:BA$814,MATCH(WatchList!$B129,'All CCC'!$B$7:$B$814,0)))</f>
        <v/>
      </c>
      <c r="BB129" s="847" t="str">
        <f>IF($B129="","",INDEX('All CCC'!BB$7:BB$814,MATCH(WatchList!$B129,'All CCC'!$B$7:$B$814,0)))</f>
        <v/>
      </c>
      <c r="BC129" s="847" t="str">
        <f>IF($B129="","",INDEX('All CCC'!BC$7:BC$814,MATCH(WatchList!$B129,'All CCC'!$B$7:$B$814,0)))</f>
        <v/>
      </c>
      <c r="BD129" s="847" t="str">
        <f>IF($B129="","",INDEX('All CCC'!BD$7:BD$814,MATCH(WatchList!$B129,'All CCC'!$B$7:$B$814,0)))</f>
        <v/>
      </c>
      <c r="BE129" s="847" t="str">
        <f>IF($B129="","",INDEX('All CCC'!BE$7:BE$814,MATCH(WatchList!$B129,'All CCC'!$B$7:$B$814,0)))</f>
        <v/>
      </c>
      <c r="BF129" s="847" t="str">
        <f>IF($B129="","",INDEX('All CCC'!BF$7:BF$814,MATCH(WatchList!$B129,'All CCC'!$B$7:$B$814,0)))</f>
        <v/>
      </c>
      <c r="BG129" s="847" t="str">
        <f>IF($B129="","",INDEX('All CCC'!BG$7:BG$814,MATCH(WatchList!$B129,'All CCC'!$B$7:$B$814,0)))</f>
        <v/>
      </c>
    </row>
    <row r="130" spans="1:59" x14ac:dyDescent="0.2">
      <c r="A130" s="548" t="str">
        <f>IF($B130="","",INDEX('All CCC'!A$7:A$814,MATCH(WatchList!$B130,'All CCC'!$B$7:$B$814,0)))</f>
        <v/>
      </c>
      <c r="B130" s="31"/>
      <c r="C130" s="847" t="str">
        <f>IF($B130="","",INDEX('All CCC'!C$7:C$814,MATCH(WatchList!$B130,'All CCC'!$B$7:$B$814,0)))</f>
        <v/>
      </c>
      <c r="D130" s="847" t="str">
        <f>IF($B130="","",INDEX('All CCC'!D$7:D$814,MATCH(WatchList!$B130,'All CCC'!$B$7:$B$814,0)))</f>
        <v/>
      </c>
      <c r="E130" s="847" t="str">
        <f>IF($B130="","",INDEX('All CCC'!E$7:E$814,MATCH(WatchList!$B130,'All CCC'!$B$7:$B$814,0)))</f>
        <v/>
      </c>
      <c r="F130" s="847" t="str">
        <f>IF($B130="","",INDEX('All CCC'!F$7:F$814,MATCH(WatchList!$B130,'All CCC'!$B$7:$B$814,0)))</f>
        <v/>
      </c>
      <c r="G130" s="847" t="str">
        <f>IF($B130="","",INDEX('All CCC'!G$7:G$814,MATCH(WatchList!$B130,'All CCC'!$B$7:$B$814,0)))</f>
        <v/>
      </c>
      <c r="H130" s="847" t="str">
        <f>IF($B130="","",INDEX('All CCC'!H$7:H$814,MATCH(WatchList!$B130,'All CCC'!$B$7:$B$814,0)))</f>
        <v/>
      </c>
      <c r="I130" s="847" t="str">
        <f>IF($B130="","",INDEX('All CCC'!I$7:I$814,MATCH(WatchList!$B130,'All CCC'!$B$7:$B$814,0)))</f>
        <v/>
      </c>
      <c r="J130" s="847" t="str">
        <f>IF($B130="","",INDEX('All CCC'!J$7:J$814,MATCH(WatchList!$B130,'All CCC'!$B$7:$B$814,0)))</f>
        <v/>
      </c>
      <c r="K130" s="847" t="str">
        <f>IF($B130="","",INDEX('All CCC'!K$7:K$814,MATCH(WatchList!$B130,'All CCC'!$B$7:$B$814,0)))</f>
        <v/>
      </c>
      <c r="L130" s="847" t="str">
        <f>IF($B130="","",INDEX('All CCC'!L$7:L$814,MATCH(WatchList!$B130,'All CCC'!$B$7:$B$814,0)))</f>
        <v/>
      </c>
      <c r="M130" s="847" t="str">
        <f>IF($B130="","",INDEX('All CCC'!M$7:M$814,MATCH(WatchList!$B130,'All CCC'!$B$7:$B$814,0)))</f>
        <v/>
      </c>
      <c r="N130" s="847" t="str">
        <f>IF($B130="","",INDEX('All CCC'!N$7:N$814,MATCH(WatchList!$B130,'All CCC'!$B$7:$B$814,0)))</f>
        <v/>
      </c>
      <c r="O130" s="847" t="str">
        <f>IF($B130="","",INDEX('All CCC'!O$7:O$814,MATCH(WatchList!$B130,'All CCC'!$B$7:$B$814,0)))</f>
        <v/>
      </c>
      <c r="P130" s="848" t="str">
        <f>IF($B130="","",INDEX('All CCC'!P$7:P$814,MATCH(WatchList!$B130,'All CCC'!$B$7:$B$814,0)))</f>
        <v/>
      </c>
      <c r="Q130" s="848" t="str">
        <f>IF($B130="","",INDEX('All CCC'!Q$7:Q$814,MATCH(WatchList!$B130,'All CCC'!$B$7:$B$814,0)))</f>
        <v/>
      </c>
      <c r="R130" s="847" t="str">
        <f>IF($B130="","",INDEX('All CCC'!R$7:R$814,MATCH(WatchList!$B130,'All CCC'!$B$7:$B$814,0)))</f>
        <v/>
      </c>
      <c r="S130" s="847" t="str">
        <f>IF($B130="","",INDEX('All CCC'!S$7:S$814,MATCH(WatchList!$B130,'All CCC'!$B$7:$B$814,0)))</f>
        <v/>
      </c>
      <c r="T130" s="847" t="str">
        <f>IF($B130="","",INDEX('All CCC'!T$7:T$814,MATCH(WatchList!$B130,'All CCC'!$B$7:$B$814,0)))</f>
        <v/>
      </c>
      <c r="U130" s="847" t="str">
        <f>IF($B130="","",INDEX('All CCC'!U$7:U$814,MATCH(WatchList!$B130,'All CCC'!$B$7:$B$814,0)))</f>
        <v/>
      </c>
      <c r="V130" s="847" t="str">
        <f>IF($B130="","",INDEX('All CCC'!V$7:V$814,MATCH(WatchList!$B130,'All CCC'!$B$7:$B$814,0)))</f>
        <v/>
      </c>
      <c r="W130" s="847" t="str">
        <f>IF($B130="","",INDEX('All CCC'!W$7:W$814,MATCH(WatchList!$B130,'All CCC'!$B$7:$B$814,0)))</f>
        <v/>
      </c>
      <c r="X130" s="847" t="str">
        <f>IF($B130="","",INDEX('All CCC'!X$7:X$814,MATCH(WatchList!$B130,'All CCC'!$B$7:$B$814,0)))</f>
        <v/>
      </c>
      <c r="Y130" s="847" t="str">
        <f>IF($B130="","",INDEX('All CCC'!Y$7:Y$814,MATCH(WatchList!$B130,'All CCC'!$B$7:$B$814,0)))</f>
        <v/>
      </c>
      <c r="Z130" s="847" t="str">
        <f>IF($B130="","",INDEX('All CCC'!Z$7:Z$814,MATCH(WatchList!$B130,'All CCC'!$B$7:$B$814,0)))</f>
        <v/>
      </c>
      <c r="AA130" s="847" t="str">
        <f>IF($B130="","",INDEX('All CCC'!AA$7:AA$814,MATCH(WatchList!$B130,'All CCC'!$B$7:$B$814,0)))</f>
        <v/>
      </c>
      <c r="AB130" s="847" t="str">
        <f>IF($B130="","",INDEX('All CCC'!AB$7:AB$814,MATCH(WatchList!$B130,'All CCC'!$B$7:$B$814,0)))</f>
        <v/>
      </c>
      <c r="AC130" s="847" t="str">
        <f>IF($B130="","",INDEX('All CCC'!AC$7:AC$814,MATCH(WatchList!$B130,'All CCC'!$B$7:$B$814,0)))</f>
        <v/>
      </c>
      <c r="AD130" s="847" t="str">
        <f>IF($B130="","",INDEX('All CCC'!AD$7:AD$814,MATCH(WatchList!$B130,'All CCC'!$B$7:$B$814,0)))</f>
        <v/>
      </c>
      <c r="AE130" s="847" t="str">
        <f>IF($B130="","",INDEX('All CCC'!AE$7:AE$814,MATCH(WatchList!$B130,'All CCC'!$B$7:$B$814,0)))</f>
        <v/>
      </c>
      <c r="AF130" s="847" t="str">
        <f>IF($B130="","",INDEX('All CCC'!AF$7:AF$814,MATCH(WatchList!$B130,'All CCC'!$B$7:$B$814,0)))</f>
        <v/>
      </c>
      <c r="AG130" s="847" t="str">
        <f>IF($B130="","",INDEX('All CCC'!AG$7:AG$814,MATCH(WatchList!$B130,'All CCC'!$B$7:$B$814,0)))</f>
        <v/>
      </c>
      <c r="AH130" s="847" t="str">
        <f>IF($B130="","",INDEX('All CCC'!AH$7:AH$814,MATCH(WatchList!$B130,'All CCC'!$B$7:$B$814,0)))</f>
        <v/>
      </c>
      <c r="AI130" s="847" t="str">
        <f>IF($B130="","",INDEX('All CCC'!AI$7:AI$814,MATCH(WatchList!$B130,'All CCC'!$B$7:$B$814,0)))</f>
        <v/>
      </c>
      <c r="AJ130" s="847" t="str">
        <f>IF($B130="","",INDEX('All CCC'!AJ$7:AJ$814,MATCH(WatchList!$B130,'All CCC'!$B$7:$B$814,0)))</f>
        <v/>
      </c>
      <c r="AK130" s="847" t="str">
        <f>IF($B130="","",INDEX('All CCC'!AK$7:AK$814,MATCH(WatchList!$B130,'All CCC'!$B$7:$B$814,0)))</f>
        <v/>
      </c>
      <c r="AL130" s="847" t="str">
        <f>IF($B130="","",INDEX('All CCC'!AL$7:AL$814,MATCH(WatchList!$B130,'All CCC'!$B$7:$B$814,0)))</f>
        <v/>
      </c>
      <c r="AM130" s="847" t="str">
        <f>IF($B130="","",INDEX('All CCC'!AM$7:AM$814,MATCH(WatchList!$B130,'All CCC'!$B$7:$B$814,0)))</f>
        <v/>
      </c>
      <c r="AN130" s="847" t="str">
        <f>IF($B130="","",INDEX('All CCC'!AN$7:AN$814,MATCH(WatchList!$B130,'All CCC'!$B$7:$B$814,0)))</f>
        <v/>
      </c>
      <c r="AO130" s="847" t="str">
        <f>IF($B130="","",INDEX('All CCC'!AO$7:AO$814,MATCH(WatchList!$B130,'All CCC'!$B$7:$B$814,0)))</f>
        <v/>
      </c>
      <c r="AP130" s="847" t="str">
        <f>IF($B130="","",INDEX('All CCC'!AP$7:AP$814,MATCH(WatchList!$B130,'All CCC'!$B$7:$B$814,0)))</f>
        <v/>
      </c>
      <c r="AQ130" s="847" t="str">
        <f>IF($B130="","",INDEX('All CCC'!AQ$7:AQ$814,MATCH(WatchList!$B130,'All CCC'!$B$7:$B$814,0)))</f>
        <v/>
      </c>
      <c r="AR130" s="847" t="str">
        <f>IF($B130="","",INDEX('All CCC'!AR$7:AR$814,MATCH(WatchList!$B130,'All CCC'!$B$7:$B$814,0)))</f>
        <v/>
      </c>
      <c r="AS130" s="847" t="str">
        <f>IF($B130="","",INDEX('All CCC'!AS$7:AS$814,MATCH(WatchList!$B130,'All CCC'!$B$7:$B$814,0)))</f>
        <v/>
      </c>
      <c r="AT130" s="847" t="str">
        <f>IF($B130="","",INDEX('All CCC'!AT$7:AT$814,MATCH(WatchList!$B130,'All CCC'!$B$7:$B$814,0)))</f>
        <v/>
      </c>
      <c r="AU130" s="847" t="str">
        <f>IF($B130="","",INDEX('All CCC'!AU$7:AU$814,MATCH(WatchList!$B130,'All CCC'!$B$7:$B$814,0)))</f>
        <v/>
      </c>
      <c r="AV130" s="847" t="str">
        <f>IF($B130="","",INDEX('All CCC'!AV$7:AV$814,MATCH(WatchList!$B130,'All CCC'!$B$7:$B$814,0)))</f>
        <v/>
      </c>
      <c r="AW130" s="847" t="str">
        <f>IF($B130="","",INDEX('All CCC'!AW$7:AW$814,MATCH(WatchList!$B130,'All CCC'!$B$7:$B$814,0)))</f>
        <v/>
      </c>
      <c r="AX130" s="847" t="str">
        <f>IF($B130="","",INDEX('All CCC'!AX$7:AX$814,MATCH(WatchList!$B130,'All CCC'!$B$7:$B$814,0)))</f>
        <v/>
      </c>
      <c r="AY130" s="847" t="str">
        <f>IF($B130="","",INDEX('All CCC'!AY$7:AY$814,MATCH(WatchList!$B130,'All CCC'!$B$7:$B$814,0)))</f>
        <v/>
      </c>
      <c r="AZ130" s="847" t="str">
        <f>IF($B130="","",INDEX('All CCC'!AZ$7:AZ$814,MATCH(WatchList!$B130,'All CCC'!$B$7:$B$814,0)))</f>
        <v/>
      </c>
      <c r="BA130" s="847" t="str">
        <f>IF($B130="","",INDEX('All CCC'!BA$7:BA$814,MATCH(WatchList!$B130,'All CCC'!$B$7:$B$814,0)))</f>
        <v/>
      </c>
      <c r="BB130" s="847" t="str">
        <f>IF($B130="","",INDEX('All CCC'!BB$7:BB$814,MATCH(WatchList!$B130,'All CCC'!$B$7:$B$814,0)))</f>
        <v/>
      </c>
      <c r="BC130" s="847" t="str">
        <f>IF($B130="","",INDEX('All CCC'!BC$7:BC$814,MATCH(WatchList!$B130,'All CCC'!$B$7:$B$814,0)))</f>
        <v/>
      </c>
      <c r="BD130" s="847" t="str">
        <f>IF($B130="","",INDEX('All CCC'!BD$7:BD$814,MATCH(WatchList!$B130,'All CCC'!$B$7:$B$814,0)))</f>
        <v/>
      </c>
      <c r="BE130" s="847" t="str">
        <f>IF($B130="","",INDEX('All CCC'!BE$7:BE$814,MATCH(WatchList!$B130,'All CCC'!$B$7:$B$814,0)))</f>
        <v/>
      </c>
      <c r="BF130" s="847" t="str">
        <f>IF($B130="","",INDEX('All CCC'!BF$7:BF$814,MATCH(WatchList!$B130,'All CCC'!$B$7:$B$814,0)))</f>
        <v/>
      </c>
      <c r="BG130" s="847" t="str">
        <f>IF($B130="","",INDEX('All CCC'!BG$7:BG$814,MATCH(WatchList!$B130,'All CCC'!$B$7:$B$814,0)))</f>
        <v/>
      </c>
    </row>
    <row r="131" spans="1:59" x14ac:dyDescent="0.2">
      <c r="A131" s="548" t="str">
        <f>IF($B131="","",INDEX('All CCC'!A$7:A$814,MATCH(WatchList!$B131,'All CCC'!$B$7:$B$814,0)))</f>
        <v/>
      </c>
      <c r="B131" s="31"/>
      <c r="C131" s="847" t="str">
        <f>IF($B131="","",INDEX('All CCC'!C$7:C$814,MATCH(WatchList!$B131,'All CCC'!$B$7:$B$814,0)))</f>
        <v/>
      </c>
      <c r="D131" s="847" t="str">
        <f>IF($B131="","",INDEX('All CCC'!D$7:D$814,MATCH(WatchList!$B131,'All CCC'!$B$7:$B$814,0)))</f>
        <v/>
      </c>
      <c r="E131" s="847" t="str">
        <f>IF($B131="","",INDEX('All CCC'!E$7:E$814,MATCH(WatchList!$B131,'All CCC'!$B$7:$B$814,0)))</f>
        <v/>
      </c>
      <c r="F131" s="847" t="str">
        <f>IF($B131="","",INDEX('All CCC'!F$7:F$814,MATCH(WatchList!$B131,'All CCC'!$B$7:$B$814,0)))</f>
        <v/>
      </c>
      <c r="G131" s="847" t="str">
        <f>IF($B131="","",INDEX('All CCC'!G$7:G$814,MATCH(WatchList!$B131,'All CCC'!$B$7:$B$814,0)))</f>
        <v/>
      </c>
      <c r="H131" s="847" t="str">
        <f>IF($B131="","",INDEX('All CCC'!H$7:H$814,MATCH(WatchList!$B131,'All CCC'!$B$7:$B$814,0)))</f>
        <v/>
      </c>
      <c r="I131" s="847" t="str">
        <f>IF($B131="","",INDEX('All CCC'!I$7:I$814,MATCH(WatchList!$B131,'All CCC'!$B$7:$B$814,0)))</f>
        <v/>
      </c>
      <c r="J131" s="847" t="str">
        <f>IF($B131="","",INDEX('All CCC'!J$7:J$814,MATCH(WatchList!$B131,'All CCC'!$B$7:$B$814,0)))</f>
        <v/>
      </c>
      <c r="K131" s="847" t="str">
        <f>IF($B131="","",INDEX('All CCC'!K$7:K$814,MATCH(WatchList!$B131,'All CCC'!$B$7:$B$814,0)))</f>
        <v/>
      </c>
      <c r="L131" s="847" t="str">
        <f>IF($B131="","",INDEX('All CCC'!L$7:L$814,MATCH(WatchList!$B131,'All CCC'!$B$7:$B$814,0)))</f>
        <v/>
      </c>
      <c r="M131" s="847" t="str">
        <f>IF($B131="","",INDEX('All CCC'!M$7:M$814,MATCH(WatchList!$B131,'All CCC'!$B$7:$B$814,0)))</f>
        <v/>
      </c>
      <c r="N131" s="847" t="str">
        <f>IF($B131="","",INDEX('All CCC'!N$7:N$814,MATCH(WatchList!$B131,'All CCC'!$B$7:$B$814,0)))</f>
        <v/>
      </c>
      <c r="O131" s="847" t="str">
        <f>IF($B131="","",INDEX('All CCC'!O$7:O$814,MATCH(WatchList!$B131,'All CCC'!$B$7:$B$814,0)))</f>
        <v/>
      </c>
      <c r="P131" s="848" t="str">
        <f>IF($B131="","",INDEX('All CCC'!P$7:P$814,MATCH(WatchList!$B131,'All CCC'!$B$7:$B$814,0)))</f>
        <v/>
      </c>
      <c r="Q131" s="848" t="str">
        <f>IF($B131="","",INDEX('All CCC'!Q$7:Q$814,MATCH(WatchList!$B131,'All CCC'!$B$7:$B$814,0)))</f>
        <v/>
      </c>
      <c r="R131" s="847" t="str">
        <f>IF($B131="","",INDEX('All CCC'!R$7:R$814,MATCH(WatchList!$B131,'All CCC'!$B$7:$B$814,0)))</f>
        <v/>
      </c>
      <c r="S131" s="847" t="str">
        <f>IF($B131="","",INDEX('All CCC'!S$7:S$814,MATCH(WatchList!$B131,'All CCC'!$B$7:$B$814,0)))</f>
        <v/>
      </c>
      <c r="T131" s="847" t="str">
        <f>IF($B131="","",INDEX('All CCC'!T$7:T$814,MATCH(WatchList!$B131,'All CCC'!$B$7:$B$814,0)))</f>
        <v/>
      </c>
      <c r="U131" s="847" t="str">
        <f>IF($B131="","",INDEX('All CCC'!U$7:U$814,MATCH(WatchList!$B131,'All CCC'!$B$7:$B$814,0)))</f>
        <v/>
      </c>
      <c r="V131" s="847" t="str">
        <f>IF($B131="","",INDEX('All CCC'!V$7:V$814,MATCH(WatchList!$B131,'All CCC'!$B$7:$B$814,0)))</f>
        <v/>
      </c>
      <c r="W131" s="847" t="str">
        <f>IF($B131="","",INDEX('All CCC'!W$7:W$814,MATCH(WatchList!$B131,'All CCC'!$B$7:$B$814,0)))</f>
        <v/>
      </c>
      <c r="X131" s="847" t="str">
        <f>IF($B131="","",INDEX('All CCC'!X$7:X$814,MATCH(WatchList!$B131,'All CCC'!$B$7:$B$814,0)))</f>
        <v/>
      </c>
      <c r="Y131" s="847" t="str">
        <f>IF($B131="","",INDEX('All CCC'!Y$7:Y$814,MATCH(WatchList!$B131,'All CCC'!$B$7:$B$814,0)))</f>
        <v/>
      </c>
      <c r="Z131" s="847" t="str">
        <f>IF($B131="","",INDEX('All CCC'!Z$7:Z$814,MATCH(WatchList!$B131,'All CCC'!$B$7:$B$814,0)))</f>
        <v/>
      </c>
      <c r="AA131" s="847" t="str">
        <f>IF($B131="","",INDEX('All CCC'!AA$7:AA$814,MATCH(WatchList!$B131,'All CCC'!$B$7:$B$814,0)))</f>
        <v/>
      </c>
      <c r="AB131" s="847" t="str">
        <f>IF($B131="","",INDEX('All CCC'!AB$7:AB$814,MATCH(WatchList!$B131,'All CCC'!$B$7:$B$814,0)))</f>
        <v/>
      </c>
      <c r="AC131" s="847" t="str">
        <f>IF($B131="","",INDEX('All CCC'!AC$7:AC$814,MATCH(WatchList!$B131,'All CCC'!$B$7:$B$814,0)))</f>
        <v/>
      </c>
      <c r="AD131" s="847" t="str">
        <f>IF($B131="","",INDEX('All CCC'!AD$7:AD$814,MATCH(WatchList!$B131,'All CCC'!$B$7:$B$814,0)))</f>
        <v/>
      </c>
      <c r="AE131" s="847" t="str">
        <f>IF($B131="","",INDEX('All CCC'!AE$7:AE$814,MATCH(WatchList!$B131,'All CCC'!$B$7:$B$814,0)))</f>
        <v/>
      </c>
      <c r="AF131" s="847" t="str">
        <f>IF($B131="","",INDEX('All CCC'!AF$7:AF$814,MATCH(WatchList!$B131,'All CCC'!$B$7:$B$814,0)))</f>
        <v/>
      </c>
      <c r="AG131" s="847" t="str">
        <f>IF($B131="","",INDEX('All CCC'!AG$7:AG$814,MATCH(WatchList!$B131,'All CCC'!$B$7:$B$814,0)))</f>
        <v/>
      </c>
      <c r="AH131" s="847" t="str">
        <f>IF($B131="","",INDEX('All CCC'!AH$7:AH$814,MATCH(WatchList!$B131,'All CCC'!$B$7:$B$814,0)))</f>
        <v/>
      </c>
      <c r="AI131" s="847" t="str">
        <f>IF($B131="","",INDEX('All CCC'!AI$7:AI$814,MATCH(WatchList!$B131,'All CCC'!$B$7:$B$814,0)))</f>
        <v/>
      </c>
      <c r="AJ131" s="847" t="str">
        <f>IF($B131="","",INDEX('All CCC'!AJ$7:AJ$814,MATCH(WatchList!$B131,'All CCC'!$B$7:$B$814,0)))</f>
        <v/>
      </c>
      <c r="AK131" s="847" t="str">
        <f>IF($B131="","",INDEX('All CCC'!AK$7:AK$814,MATCH(WatchList!$B131,'All CCC'!$B$7:$B$814,0)))</f>
        <v/>
      </c>
      <c r="AL131" s="847" t="str">
        <f>IF($B131="","",INDEX('All CCC'!AL$7:AL$814,MATCH(WatchList!$B131,'All CCC'!$B$7:$B$814,0)))</f>
        <v/>
      </c>
      <c r="AM131" s="847" t="str">
        <f>IF($B131="","",INDEX('All CCC'!AM$7:AM$814,MATCH(WatchList!$B131,'All CCC'!$B$7:$B$814,0)))</f>
        <v/>
      </c>
      <c r="AN131" s="847" t="str">
        <f>IF($B131="","",INDEX('All CCC'!AN$7:AN$814,MATCH(WatchList!$B131,'All CCC'!$B$7:$B$814,0)))</f>
        <v/>
      </c>
      <c r="AO131" s="847" t="str">
        <f>IF($B131="","",INDEX('All CCC'!AO$7:AO$814,MATCH(WatchList!$B131,'All CCC'!$B$7:$B$814,0)))</f>
        <v/>
      </c>
      <c r="AP131" s="847" t="str">
        <f>IF($B131="","",INDEX('All CCC'!AP$7:AP$814,MATCH(WatchList!$B131,'All CCC'!$B$7:$B$814,0)))</f>
        <v/>
      </c>
      <c r="AQ131" s="847" t="str">
        <f>IF($B131="","",INDEX('All CCC'!AQ$7:AQ$814,MATCH(WatchList!$B131,'All CCC'!$B$7:$B$814,0)))</f>
        <v/>
      </c>
      <c r="AR131" s="847" t="str">
        <f>IF($B131="","",INDEX('All CCC'!AR$7:AR$814,MATCH(WatchList!$B131,'All CCC'!$B$7:$B$814,0)))</f>
        <v/>
      </c>
      <c r="AS131" s="847" t="str">
        <f>IF($B131="","",INDEX('All CCC'!AS$7:AS$814,MATCH(WatchList!$B131,'All CCC'!$B$7:$B$814,0)))</f>
        <v/>
      </c>
      <c r="AT131" s="847" t="str">
        <f>IF($B131="","",INDEX('All CCC'!AT$7:AT$814,MATCH(WatchList!$B131,'All CCC'!$B$7:$B$814,0)))</f>
        <v/>
      </c>
      <c r="AU131" s="847" t="str">
        <f>IF($B131="","",INDEX('All CCC'!AU$7:AU$814,MATCH(WatchList!$B131,'All CCC'!$B$7:$B$814,0)))</f>
        <v/>
      </c>
      <c r="AV131" s="847" t="str">
        <f>IF($B131="","",INDEX('All CCC'!AV$7:AV$814,MATCH(WatchList!$B131,'All CCC'!$B$7:$B$814,0)))</f>
        <v/>
      </c>
      <c r="AW131" s="847" t="str">
        <f>IF($B131="","",INDEX('All CCC'!AW$7:AW$814,MATCH(WatchList!$B131,'All CCC'!$B$7:$B$814,0)))</f>
        <v/>
      </c>
      <c r="AX131" s="847" t="str">
        <f>IF($B131="","",INDEX('All CCC'!AX$7:AX$814,MATCH(WatchList!$B131,'All CCC'!$B$7:$B$814,0)))</f>
        <v/>
      </c>
      <c r="AY131" s="847" t="str">
        <f>IF($B131="","",INDEX('All CCC'!AY$7:AY$814,MATCH(WatchList!$B131,'All CCC'!$B$7:$B$814,0)))</f>
        <v/>
      </c>
      <c r="AZ131" s="847" t="str">
        <f>IF($B131="","",INDEX('All CCC'!AZ$7:AZ$814,MATCH(WatchList!$B131,'All CCC'!$B$7:$B$814,0)))</f>
        <v/>
      </c>
      <c r="BA131" s="847" t="str">
        <f>IF($B131="","",INDEX('All CCC'!BA$7:BA$814,MATCH(WatchList!$B131,'All CCC'!$B$7:$B$814,0)))</f>
        <v/>
      </c>
      <c r="BB131" s="847" t="str">
        <f>IF($B131="","",INDEX('All CCC'!BB$7:BB$814,MATCH(WatchList!$B131,'All CCC'!$B$7:$B$814,0)))</f>
        <v/>
      </c>
      <c r="BC131" s="847" t="str">
        <f>IF($B131="","",INDEX('All CCC'!BC$7:BC$814,MATCH(WatchList!$B131,'All CCC'!$B$7:$B$814,0)))</f>
        <v/>
      </c>
      <c r="BD131" s="847" t="str">
        <f>IF($B131="","",INDEX('All CCC'!BD$7:BD$814,MATCH(WatchList!$B131,'All CCC'!$B$7:$B$814,0)))</f>
        <v/>
      </c>
      <c r="BE131" s="847" t="str">
        <f>IF($B131="","",INDEX('All CCC'!BE$7:BE$814,MATCH(WatchList!$B131,'All CCC'!$B$7:$B$814,0)))</f>
        <v/>
      </c>
      <c r="BF131" s="847" t="str">
        <f>IF($B131="","",INDEX('All CCC'!BF$7:BF$814,MATCH(WatchList!$B131,'All CCC'!$B$7:$B$814,0)))</f>
        <v/>
      </c>
      <c r="BG131" s="847" t="str">
        <f>IF($B131="","",INDEX('All CCC'!BG$7:BG$814,MATCH(WatchList!$B131,'All CCC'!$B$7:$B$814,0)))</f>
        <v/>
      </c>
    </row>
    <row r="132" spans="1:59" x14ac:dyDescent="0.2">
      <c r="A132" s="548" t="str">
        <f>IF($B132="","",INDEX('All CCC'!A$7:A$814,MATCH(WatchList!$B132,'All CCC'!$B$7:$B$814,0)))</f>
        <v/>
      </c>
      <c r="B132" s="31"/>
      <c r="C132" s="847" t="str">
        <f>IF($B132="","",INDEX('All CCC'!C$7:C$814,MATCH(WatchList!$B132,'All CCC'!$B$7:$B$814,0)))</f>
        <v/>
      </c>
      <c r="D132" s="847" t="str">
        <f>IF($B132="","",INDEX('All CCC'!D$7:D$814,MATCH(WatchList!$B132,'All CCC'!$B$7:$B$814,0)))</f>
        <v/>
      </c>
      <c r="E132" s="847" t="str">
        <f>IF($B132="","",INDEX('All CCC'!E$7:E$814,MATCH(WatchList!$B132,'All CCC'!$B$7:$B$814,0)))</f>
        <v/>
      </c>
      <c r="F132" s="847" t="str">
        <f>IF($B132="","",INDEX('All CCC'!F$7:F$814,MATCH(WatchList!$B132,'All CCC'!$B$7:$B$814,0)))</f>
        <v/>
      </c>
      <c r="G132" s="847" t="str">
        <f>IF($B132="","",INDEX('All CCC'!G$7:G$814,MATCH(WatchList!$B132,'All CCC'!$B$7:$B$814,0)))</f>
        <v/>
      </c>
      <c r="H132" s="847" t="str">
        <f>IF($B132="","",INDEX('All CCC'!H$7:H$814,MATCH(WatchList!$B132,'All CCC'!$B$7:$B$814,0)))</f>
        <v/>
      </c>
      <c r="I132" s="847" t="str">
        <f>IF($B132="","",INDEX('All CCC'!I$7:I$814,MATCH(WatchList!$B132,'All CCC'!$B$7:$B$814,0)))</f>
        <v/>
      </c>
      <c r="J132" s="847" t="str">
        <f>IF($B132="","",INDEX('All CCC'!J$7:J$814,MATCH(WatchList!$B132,'All CCC'!$B$7:$B$814,0)))</f>
        <v/>
      </c>
      <c r="K132" s="847" t="str">
        <f>IF($B132="","",INDEX('All CCC'!K$7:K$814,MATCH(WatchList!$B132,'All CCC'!$B$7:$B$814,0)))</f>
        <v/>
      </c>
      <c r="L132" s="847" t="str">
        <f>IF($B132="","",INDEX('All CCC'!L$7:L$814,MATCH(WatchList!$B132,'All CCC'!$B$7:$B$814,0)))</f>
        <v/>
      </c>
      <c r="M132" s="847" t="str">
        <f>IF($B132="","",INDEX('All CCC'!M$7:M$814,MATCH(WatchList!$B132,'All CCC'!$B$7:$B$814,0)))</f>
        <v/>
      </c>
      <c r="N132" s="847" t="str">
        <f>IF($B132="","",INDEX('All CCC'!N$7:N$814,MATCH(WatchList!$B132,'All CCC'!$B$7:$B$814,0)))</f>
        <v/>
      </c>
      <c r="O132" s="847" t="str">
        <f>IF($B132="","",INDEX('All CCC'!O$7:O$814,MATCH(WatchList!$B132,'All CCC'!$B$7:$B$814,0)))</f>
        <v/>
      </c>
      <c r="P132" s="848" t="str">
        <f>IF($B132="","",INDEX('All CCC'!P$7:P$814,MATCH(WatchList!$B132,'All CCC'!$B$7:$B$814,0)))</f>
        <v/>
      </c>
      <c r="Q132" s="848" t="str">
        <f>IF($B132="","",INDEX('All CCC'!Q$7:Q$814,MATCH(WatchList!$B132,'All CCC'!$B$7:$B$814,0)))</f>
        <v/>
      </c>
      <c r="R132" s="847" t="str">
        <f>IF($B132="","",INDEX('All CCC'!R$7:R$814,MATCH(WatchList!$B132,'All CCC'!$B$7:$B$814,0)))</f>
        <v/>
      </c>
      <c r="S132" s="847" t="str">
        <f>IF($B132="","",INDEX('All CCC'!S$7:S$814,MATCH(WatchList!$B132,'All CCC'!$B$7:$B$814,0)))</f>
        <v/>
      </c>
      <c r="T132" s="847" t="str">
        <f>IF($B132="","",INDEX('All CCC'!T$7:T$814,MATCH(WatchList!$B132,'All CCC'!$B$7:$B$814,0)))</f>
        <v/>
      </c>
      <c r="U132" s="847" t="str">
        <f>IF($B132="","",INDEX('All CCC'!U$7:U$814,MATCH(WatchList!$B132,'All CCC'!$B$7:$B$814,0)))</f>
        <v/>
      </c>
      <c r="V132" s="847" t="str">
        <f>IF($B132="","",INDEX('All CCC'!V$7:V$814,MATCH(WatchList!$B132,'All CCC'!$B$7:$B$814,0)))</f>
        <v/>
      </c>
      <c r="W132" s="847" t="str">
        <f>IF($B132="","",INDEX('All CCC'!W$7:W$814,MATCH(WatchList!$B132,'All CCC'!$B$7:$B$814,0)))</f>
        <v/>
      </c>
      <c r="X132" s="847" t="str">
        <f>IF($B132="","",INDEX('All CCC'!X$7:X$814,MATCH(WatchList!$B132,'All CCC'!$B$7:$B$814,0)))</f>
        <v/>
      </c>
      <c r="Y132" s="847" t="str">
        <f>IF($B132="","",INDEX('All CCC'!Y$7:Y$814,MATCH(WatchList!$B132,'All CCC'!$B$7:$B$814,0)))</f>
        <v/>
      </c>
      <c r="Z132" s="847" t="str">
        <f>IF($B132="","",INDEX('All CCC'!Z$7:Z$814,MATCH(WatchList!$B132,'All CCC'!$B$7:$B$814,0)))</f>
        <v/>
      </c>
      <c r="AA132" s="847" t="str">
        <f>IF($B132="","",INDEX('All CCC'!AA$7:AA$814,MATCH(WatchList!$B132,'All CCC'!$B$7:$B$814,0)))</f>
        <v/>
      </c>
      <c r="AB132" s="847" t="str">
        <f>IF($B132="","",INDEX('All CCC'!AB$7:AB$814,MATCH(WatchList!$B132,'All CCC'!$B$7:$B$814,0)))</f>
        <v/>
      </c>
      <c r="AC132" s="847" t="str">
        <f>IF($B132="","",INDEX('All CCC'!AC$7:AC$814,MATCH(WatchList!$B132,'All CCC'!$B$7:$B$814,0)))</f>
        <v/>
      </c>
      <c r="AD132" s="847" t="str">
        <f>IF($B132="","",INDEX('All CCC'!AD$7:AD$814,MATCH(WatchList!$B132,'All CCC'!$B$7:$B$814,0)))</f>
        <v/>
      </c>
      <c r="AE132" s="847" t="str">
        <f>IF($B132="","",INDEX('All CCC'!AE$7:AE$814,MATCH(WatchList!$B132,'All CCC'!$B$7:$B$814,0)))</f>
        <v/>
      </c>
      <c r="AF132" s="847" t="str">
        <f>IF($B132="","",INDEX('All CCC'!AF$7:AF$814,MATCH(WatchList!$B132,'All CCC'!$B$7:$B$814,0)))</f>
        <v/>
      </c>
      <c r="AG132" s="847" t="str">
        <f>IF($B132="","",INDEX('All CCC'!AG$7:AG$814,MATCH(WatchList!$B132,'All CCC'!$B$7:$B$814,0)))</f>
        <v/>
      </c>
      <c r="AH132" s="847" t="str">
        <f>IF($B132="","",INDEX('All CCC'!AH$7:AH$814,MATCH(WatchList!$B132,'All CCC'!$B$7:$B$814,0)))</f>
        <v/>
      </c>
      <c r="AI132" s="847" t="str">
        <f>IF($B132="","",INDEX('All CCC'!AI$7:AI$814,MATCH(WatchList!$B132,'All CCC'!$B$7:$B$814,0)))</f>
        <v/>
      </c>
      <c r="AJ132" s="847" t="str">
        <f>IF($B132="","",INDEX('All CCC'!AJ$7:AJ$814,MATCH(WatchList!$B132,'All CCC'!$B$7:$B$814,0)))</f>
        <v/>
      </c>
      <c r="AK132" s="847" t="str">
        <f>IF($B132="","",INDEX('All CCC'!AK$7:AK$814,MATCH(WatchList!$B132,'All CCC'!$B$7:$B$814,0)))</f>
        <v/>
      </c>
      <c r="AL132" s="847" t="str">
        <f>IF($B132="","",INDEX('All CCC'!AL$7:AL$814,MATCH(WatchList!$B132,'All CCC'!$B$7:$B$814,0)))</f>
        <v/>
      </c>
      <c r="AM132" s="847" t="str">
        <f>IF($B132="","",INDEX('All CCC'!AM$7:AM$814,MATCH(WatchList!$B132,'All CCC'!$B$7:$B$814,0)))</f>
        <v/>
      </c>
      <c r="AN132" s="847" t="str">
        <f>IF($B132="","",INDEX('All CCC'!AN$7:AN$814,MATCH(WatchList!$B132,'All CCC'!$B$7:$B$814,0)))</f>
        <v/>
      </c>
      <c r="AO132" s="847" t="str">
        <f>IF($B132="","",INDEX('All CCC'!AO$7:AO$814,MATCH(WatchList!$B132,'All CCC'!$B$7:$B$814,0)))</f>
        <v/>
      </c>
      <c r="AP132" s="847" t="str">
        <f>IF($B132="","",INDEX('All CCC'!AP$7:AP$814,MATCH(WatchList!$B132,'All CCC'!$B$7:$B$814,0)))</f>
        <v/>
      </c>
      <c r="AQ132" s="847" t="str">
        <f>IF($B132="","",INDEX('All CCC'!AQ$7:AQ$814,MATCH(WatchList!$B132,'All CCC'!$B$7:$B$814,0)))</f>
        <v/>
      </c>
      <c r="AR132" s="847" t="str">
        <f>IF($B132="","",INDEX('All CCC'!AR$7:AR$814,MATCH(WatchList!$B132,'All CCC'!$B$7:$B$814,0)))</f>
        <v/>
      </c>
      <c r="AS132" s="847" t="str">
        <f>IF($B132="","",INDEX('All CCC'!AS$7:AS$814,MATCH(WatchList!$B132,'All CCC'!$B$7:$B$814,0)))</f>
        <v/>
      </c>
      <c r="AT132" s="847" t="str">
        <f>IF($B132="","",INDEX('All CCC'!AT$7:AT$814,MATCH(WatchList!$B132,'All CCC'!$B$7:$B$814,0)))</f>
        <v/>
      </c>
      <c r="AU132" s="847" t="str">
        <f>IF($B132="","",INDEX('All CCC'!AU$7:AU$814,MATCH(WatchList!$B132,'All CCC'!$B$7:$B$814,0)))</f>
        <v/>
      </c>
      <c r="AV132" s="847" t="str">
        <f>IF($B132="","",INDEX('All CCC'!AV$7:AV$814,MATCH(WatchList!$B132,'All CCC'!$B$7:$B$814,0)))</f>
        <v/>
      </c>
      <c r="AW132" s="847" t="str">
        <f>IF($B132="","",INDEX('All CCC'!AW$7:AW$814,MATCH(WatchList!$B132,'All CCC'!$B$7:$B$814,0)))</f>
        <v/>
      </c>
      <c r="AX132" s="847" t="str">
        <f>IF($B132="","",INDEX('All CCC'!AX$7:AX$814,MATCH(WatchList!$B132,'All CCC'!$B$7:$B$814,0)))</f>
        <v/>
      </c>
      <c r="AY132" s="847" t="str">
        <f>IF($B132="","",INDEX('All CCC'!AY$7:AY$814,MATCH(WatchList!$B132,'All CCC'!$B$7:$B$814,0)))</f>
        <v/>
      </c>
      <c r="AZ132" s="847" t="str">
        <f>IF($B132="","",INDEX('All CCC'!AZ$7:AZ$814,MATCH(WatchList!$B132,'All CCC'!$B$7:$B$814,0)))</f>
        <v/>
      </c>
      <c r="BA132" s="847" t="str">
        <f>IF($B132="","",INDEX('All CCC'!BA$7:BA$814,MATCH(WatchList!$B132,'All CCC'!$B$7:$B$814,0)))</f>
        <v/>
      </c>
      <c r="BB132" s="847" t="str">
        <f>IF($B132="","",INDEX('All CCC'!BB$7:BB$814,MATCH(WatchList!$B132,'All CCC'!$B$7:$B$814,0)))</f>
        <v/>
      </c>
      <c r="BC132" s="847" t="str">
        <f>IF($B132="","",INDEX('All CCC'!BC$7:BC$814,MATCH(WatchList!$B132,'All CCC'!$B$7:$B$814,0)))</f>
        <v/>
      </c>
      <c r="BD132" s="847" t="str">
        <f>IF($B132="","",INDEX('All CCC'!BD$7:BD$814,MATCH(WatchList!$B132,'All CCC'!$B$7:$B$814,0)))</f>
        <v/>
      </c>
      <c r="BE132" s="847" t="str">
        <f>IF($B132="","",INDEX('All CCC'!BE$7:BE$814,MATCH(WatchList!$B132,'All CCC'!$B$7:$B$814,0)))</f>
        <v/>
      </c>
      <c r="BF132" s="847" t="str">
        <f>IF($B132="","",INDEX('All CCC'!BF$7:BF$814,MATCH(WatchList!$B132,'All CCC'!$B$7:$B$814,0)))</f>
        <v/>
      </c>
      <c r="BG132" s="847" t="str">
        <f>IF($B132="","",INDEX('All CCC'!BG$7:BG$814,MATCH(WatchList!$B132,'All CCC'!$B$7:$B$814,0)))</f>
        <v/>
      </c>
    </row>
    <row r="133" spans="1:59" x14ac:dyDescent="0.2">
      <c r="A133" s="548" t="str">
        <f>IF($B133="","",INDEX('All CCC'!A$7:A$814,MATCH(WatchList!$B133,'All CCC'!$B$7:$B$814,0)))</f>
        <v/>
      </c>
      <c r="B133" s="31"/>
      <c r="C133" s="847" t="str">
        <f>IF($B133="","",INDEX('All CCC'!C$7:C$814,MATCH(WatchList!$B133,'All CCC'!$B$7:$B$814,0)))</f>
        <v/>
      </c>
      <c r="D133" s="847" t="str">
        <f>IF($B133="","",INDEX('All CCC'!D$7:D$814,MATCH(WatchList!$B133,'All CCC'!$B$7:$B$814,0)))</f>
        <v/>
      </c>
      <c r="E133" s="847" t="str">
        <f>IF($B133="","",INDEX('All CCC'!E$7:E$814,MATCH(WatchList!$B133,'All CCC'!$B$7:$B$814,0)))</f>
        <v/>
      </c>
      <c r="F133" s="847" t="str">
        <f>IF($B133="","",INDEX('All CCC'!F$7:F$814,MATCH(WatchList!$B133,'All CCC'!$B$7:$B$814,0)))</f>
        <v/>
      </c>
      <c r="G133" s="847" t="str">
        <f>IF($B133="","",INDEX('All CCC'!G$7:G$814,MATCH(WatchList!$B133,'All CCC'!$B$7:$B$814,0)))</f>
        <v/>
      </c>
      <c r="H133" s="847" t="str">
        <f>IF($B133="","",INDEX('All CCC'!H$7:H$814,MATCH(WatchList!$B133,'All CCC'!$B$7:$B$814,0)))</f>
        <v/>
      </c>
      <c r="I133" s="847" t="str">
        <f>IF($B133="","",INDEX('All CCC'!I$7:I$814,MATCH(WatchList!$B133,'All CCC'!$B$7:$B$814,0)))</f>
        <v/>
      </c>
      <c r="J133" s="847" t="str">
        <f>IF($B133="","",INDEX('All CCC'!J$7:J$814,MATCH(WatchList!$B133,'All CCC'!$B$7:$B$814,0)))</f>
        <v/>
      </c>
      <c r="K133" s="847" t="str">
        <f>IF($B133="","",INDEX('All CCC'!K$7:K$814,MATCH(WatchList!$B133,'All CCC'!$B$7:$B$814,0)))</f>
        <v/>
      </c>
      <c r="L133" s="847" t="str">
        <f>IF($B133="","",INDEX('All CCC'!L$7:L$814,MATCH(WatchList!$B133,'All CCC'!$B$7:$B$814,0)))</f>
        <v/>
      </c>
      <c r="M133" s="847" t="str">
        <f>IF($B133="","",INDEX('All CCC'!M$7:M$814,MATCH(WatchList!$B133,'All CCC'!$B$7:$B$814,0)))</f>
        <v/>
      </c>
      <c r="N133" s="847" t="str">
        <f>IF($B133="","",INDEX('All CCC'!N$7:N$814,MATCH(WatchList!$B133,'All CCC'!$B$7:$B$814,0)))</f>
        <v/>
      </c>
      <c r="O133" s="847" t="str">
        <f>IF($B133="","",INDEX('All CCC'!O$7:O$814,MATCH(WatchList!$B133,'All CCC'!$B$7:$B$814,0)))</f>
        <v/>
      </c>
      <c r="P133" s="848" t="str">
        <f>IF($B133="","",INDEX('All CCC'!P$7:P$814,MATCH(WatchList!$B133,'All CCC'!$B$7:$B$814,0)))</f>
        <v/>
      </c>
      <c r="Q133" s="848" t="str">
        <f>IF($B133="","",INDEX('All CCC'!Q$7:Q$814,MATCH(WatchList!$B133,'All CCC'!$B$7:$B$814,0)))</f>
        <v/>
      </c>
      <c r="R133" s="847" t="str">
        <f>IF($B133="","",INDEX('All CCC'!R$7:R$814,MATCH(WatchList!$B133,'All CCC'!$B$7:$B$814,0)))</f>
        <v/>
      </c>
      <c r="S133" s="847" t="str">
        <f>IF($B133="","",INDEX('All CCC'!S$7:S$814,MATCH(WatchList!$B133,'All CCC'!$B$7:$B$814,0)))</f>
        <v/>
      </c>
      <c r="T133" s="847" t="str">
        <f>IF($B133="","",INDEX('All CCC'!T$7:T$814,MATCH(WatchList!$B133,'All CCC'!$B$7:$B$814,0)))</f>
        <v/>
      </c>
      <c r="U133" s="847" t="str">
        <f>IF($B133="","",INDEX('All CCC'!U$7:U$814,MATCH(WatchList!$B133,'All CCC'!$B$7:$B$814,0)))</f>
        <v/>
      </c>
      <c r="V133" s="847" t="str">
        <f>IF($B133="","",INDEX('All CCC'!V$7:V$814,MATCH(WatchList!$B133,'All CCC'!$B$7:$B$814,0)))</f>
        <v/>
      </c>
      <c r="W133" s="847" t="str">
        <f>IF($B133="","",INDEX('All CCC'!W$7:W$814,MATCH(WatchList!$B133,'All CCC'!$B$7:$B$814,0)))</f>
        <v/>
      </c>
      <c r="X133" s="847" t="str">
        <f>IF($B133="","",INDEX('All CCC'!X$7:X$814,MATCH(WatchList!$B133,'All CCC'!$B$7:$B$814,0)))</f>
        <v/>
      </c>
      <c r="Y133" s="847" t="str">
        <f>IF($B133="","",INDEX('All CCC'!Y$7:Y$814,MATCH(WatchList!$B133,'All CCC'!$B$7:$B$814,0)))</f>
        <v/>
      </c>
      <c r="Z133" s="847" t="str">
        <f>IF($B133="","",INDEX('All CCC'!Z$7:Z$814,MATCH(WatchList!$B133,'All CCC'!$B$7:$B$814,0)))</f>
        <v/>
      </c>
      <c r="AA133" s="847" t="str">
        <f>IF($B133="","",INDEX('All CCC'!AA$7:AA$814,MATCH(WatchList!$B133,'All CCC'!$B$7:$B$814,0)))</f>
        <v/>
      </c>
      <c r="AB133" s="847" t="str">
        <f>IF($B133="","",INDEX('All CCC'!AB$7:AB$814,MATCH(WatchList!$B133,'All CCC'!$B$7:$B$814,0)))</f>
        <v/>
      </c>
      <c r="AC133" s="847" t="str">
        <f>IF($B133="","",INDEX('All CCC'!AC$7:AC$814,MATCH(WatchList!$B133,'All CCC'!$B$7:$B$814,0)))</f>
        <v/>
      </c>
      <c r="AD133" s="847" t="str">
        <f>IF($B133="","",INDEX('All CCC'!AD$7:AD$814,MATCH(WatchList!$B133,'All CCC'!$B$7:$B$814,0)))</f>
        <v/>
      </c>
      <c r="AE133" s="847" t="str">
        <f>IF($B133="","",INDEX('All CCC'!AE$7:AE$814,MATCH(WatchList!$B133,'All CCC'!$B$7:$B$814,0)))</f>
        <v/>
      </c>
      <c r="AF133" s="847" t="str">
        <f>IF($B133="","",INDEX('All CCC'!AF$7:AF$814,MATCH(WatchList!$B133,'All CCC'!$B$7:$B$814,0)))</f>
        <v/>
      </c>
      <c r="AG133" s="847" t="str">
        <f>IF($B133="","",INDEX('All CCC'!AG$7:AG$814,MATCH(WatchList!$B133,'All CCC'!$B$7:$B$814,0)))</f>
        <v/>
      </c>
      <c r="AH133" s="847" t="str">
        <f>IF($B133="","",INDEX('All CCC'!AH$7:AH$814,MATCH(WatchList!$B133,'All CCC'!$B$7:$B$814,0)))</f>
        <v/>
      </c>
      <c r="AI133" s="847" t="str">
        <f>IF($B133="","",INDEX('All CCC'!AI$7:AI$814,MATCH(WatchList!$B133,'All CCC'!$B$7:$B$814,0)))</f>
        <v/>
      </c>
      <c r="AJ133" s="847" t="str">
        <f>IF($B133="","",INDEX('All CCC'!AJ$7:AJ$814,MATCH(WatchList!$B133,'All CCC'!$B$7:$B$814,0)))</f>
        <v/>
      </c>
      <c r="AK133" s="847" t="str">
        <f>IF($B133="","",INDEX('All CCC'!AK$7:AK$814,MATCH(WatchList!$B133,'All CCC'!$B$7:$B$814,0)))</f>
        <v/>
      </c>
      <c r="AL133" s="847" t="str">
        <f>IF($B133="","",INDEX('All CCC'!AL$7:AL$814,MATCH(WatchList!$B133,'All CCC'!$B$7:$B$814,0)))</f>
        <v/>
      </c>
      <c r="AM133" s="847" t="str">
        <f>IF($B133="","",INDEX('All CCC'!AM$7:AM$814,MATCH(WatchList!$B133,'All CCC'!$B$7:$B$814,0)))</f>
        <v/>
      </c>
      <c r="AN133" s="847" t="str">
        <f>IF($B133="","",INDEX('All CCC'!AN$7:AN$814,MATCH(WatchList!$B133,'All CCC'!$B$7:$B$814,0)))</f>
        <v/>
      </c>
      <c r="AO133" s="847" t="str">
        <f>IF($B133="","",INDEX('All CCC'!AO$7:AO$814,MATCH(WatchList!$B133,'All CCC'!$B$7:$B$814,0)))</f>
        <v/>
      </c>
      <c r="AP133" s="847" t="str">
        <f>IF($B133="","",INDEX('All CCC'!AP$7:AP$814,MATCH(WatchList!$B133,'All CCC'!$B$7:$B$814,0)))</f>
        <v/>
      </c>
      <c r="AQ133" s="847" t="str">
        <f>IF($B133="","",INDEX('All CCC'!AQ$7:AQ$814,MATCH(WatchList!$B133,'All CCC'!$B$7:$B$814,0)))</f>
        <v/>
      </c>
      <c r="AR133" s="847" t="str">
        <f>IF($B133="","",INDEX('All CCC'!AR$7:AR$814,MATCH(WatchList!$B133,'All CCC'!$B$7:$B$814,0)))</f>
        <v/>
      </c>
      <c r="AS133" s="847" t="str">
        <f>IF($B133="","",INDEX('All CCC'!AS$7:AS$814,MATCH(WatchList!$B133,'All CCC'!$B$7:$B$814,0)))</f>
        <v/>
      </c>
      <c r="AT133" s="847" t="str">
        <f>IF($B133="","",INDEX('All CCC'!AT$7:AT$814,MATCH(WatchList!$B133,'All CCC'!$B$7:$B$814,0)))</f>
        <v/>
      </c>
      <c r="AU133" s="847" t="str">
        <f>IF($B133="","",INDEX('All CCC'!AU$7:AU$814,MATCH(WatchList!$B133,'All CCC'!$B$7:$B$814,0)))</f>
        <v/>
      </c>
      <c r="AV133" s="847" t="str">
        <f>IF($B133="","",INDEX('All CCC'!AV$7:AV$814,MATCH(WatchList!$B133,'All CCC'!$B$7:$B$814,0)))</f>
        <v/>
      </c>
      <c r="AW133" s="847" t="str">
        <f>IF($B133="","",INDEX('All CCC'!AW$7:AW$814,MATCH(WatchList!$B133,'All CCC'!$B$7:$B$814,0)))</f>
        <v/>
      </c>
      <c r="AX133" s="847" t="str">
        <f>IF($B133="","",INDEX('All CCC'!AX$7:AX$814,MATCH(WatchList!$B133,'All CCC'!$B$7:$B$814,0)))</f>
        <v/>
      </c>
      <c r="AY133" s="847" t="str">
        <f>IF($B133="","",INDEX('All CCC'!AY$7:AY$814,MATCH(WatchList!$B133,'All CCC'!$B$7:$B$814,0)))</f>
        <v/>
      </c>
      <c r="AZ133" s="847" t="str">
        <f>IF($B133="","",INDEX('All CCC'!AZ$7:AZ$814,MATCH(WatchList!$B133,'All CCC'!$B$7:$B$814,0)))</f>
        <v/>
      </c>
      <c r="BA133" s="847" t="str">
        <f>IF($B133="","",INDEX('All CCC'!BA$7:BA$814,MATCH(WatchList!$B133,'All CCC'!$B$7:$B$814,0)))</f>
        <v/>
      </c>
      <c r="BB133" s="847" t="str">
        <f>IF($B133="","",INDEX('All CCC'!BB$7:BB$814,MATCH(WatchList!$B133,'All CCC'!$B$7:$B$814,0)))</f>
        <v/>
      </c>
      <c r="BC133" s="847" t="str">
        <f>IF($B133="","",INDEX('All CCC'!BC$7:BC$814,MATCH(WatchList!$B133,'All CCC'!$B$7:$B$814,0)))</f>
        <v/>
      </c>
      <c r="BD133" s="847" t="str">
        <f>IF($B133="","",INDEX('All CCC'!BD$7:BD$814,MATCH(WatchList!$B133,'All CCC'!$B$7:$B$814,0)))</f>
        <v/>
      </c>
      <c r="BE133" s="847" t="str">
        <f>IF($B133="","",INDEX('All CCC'!BE$7:BE$814,MATCH(WatchList!$B133,'All CCC'!$B$7:$B$814,0)))</f>
        <v/>
      </c>
      <c r="BF133" s="847" t="str">
        <f>IF($B133="","",INDEX('All CCC'!BF$7:BF$814,MATCH(WatchList!$B133,'All CCC'!$B$7:$B$814,0)))</f>
        <v/>
      </c>
      <c r="BG133" s="847" t="str">
        <f>IF($B133="","",INDEX('All CCC'!BG$7:BG$814,MATCH(WatchList!$B133,'All CCC'!$B$7:$B$814,0)))</f>
        <v/>
      </c>
    </row>
    <row r="134" spans="1:59" x14ac:dyDescent="0.2">
      <c r="A134" s="548" t="str">
        <f>IF($B134="","",INDEX('All CCC'!A$7:A$814,MATCH(WatchList!$B134,'All CCC'!$B$7:$B$814,0)))</f>
        <v/>
      </c>
      <c r="B134" s="31"/>
      <c r="C134" s="847" t="str">
        <f>IF($B134="","",INDEX('All CCC'!C$7:C$814,MATCH(WatchList!$B134,'All CCC'!$B$7:$B$814,0)))</f>
        <v/>
      </c>
      <c r="D134" s="847" t="str">
        <f>IF($B134="","",INDEX('All CCC'!D$7:D$814,MATCH(WatchList!$B134,'All CCC'!$B$7:$B$814,0)))</f>
        <v/>
      </c>
      <c r="E134" s="847" t="str">
        <f>IF($B134="","",INDEX('All CCC'!E$7:E$814,MATCH(WatchList!$B134,'All CCC'!$B$7:$B$814,0)))</f>
        <v/>
      </c>
      <c r="F134" s="847" t="str">
        <f>IF($B134="","",INDEX('All CCC'!F$7:F$814,MATCH(WatchList!$B134,'All CCC'!$B$7:$B$814,0)))</f>
        <v/>
      </c>
      <c r="G134" s="847" t="str">
        <f>IF($B134="","",INDEX('All CCC'!G$7:G$814,MATCH(WatchList!$B134,'All CCC'!$B$7:$B$814,0)))</f>
        <v/>
      </c>
      <c r="H134" s="847" t="str">
        <f>IF($B134="","",INDEX('All CCC'!H$7:H$814,MATCH(WatchList!$B134,'All CCC'!$B$7:$B$814,0)))</f>
        <v/>
      </c>
      <c r="I134" s="847" t="str">
        <f>IF($B134="","",INDEX('All CCC'!I$7:I$814,MATCH(WatchList!$B134,'All CCC'!$B$7:$B$814,0)))</f>
        <v/>
      </c>
      <c r="J134" s="847" t="str">
        <f>IF($B134="","",INDEX('All CCC'!J$7:J$814,MATCH(WatchList!$B134,'All CCC'!$B$7:$B$814,0)))</f>
        <v/>
      </c>
      <c r="K134" s="847" t="str">
        <f>IF($B134="","",INDEX('All CCC'!K$7:K$814,MATCH(WatchList!$B134,'All CCC'!$B$7:$B$814,0)))</f>
        <v/>
      </c>
      <c r="L134" s="847" t="str">
        <f>IF($B134="","",INDEX('All CCC'!L$7:L$814,MATCH(WatchList!$B134,'All CCC'!$B$7:$B$814,0)))</f>
        <v/>
      </c>
      <c r="M134" s="847" t="str">
        <f>IF($B134="","",INDEX('All CCC'!M$7:M$814,MATCH(WatchList!$B134,'All CCC'!$B$7:$B$814,0)))</f>
        <v/>
      </c>
      <c r="N134" s="847" t="str">
        <f>IF($B134="","",INDEX('All CCC'!N$7:N$814,MATCH(WatchList!$B134,'All CCC'!$B$7:$B$814,0)))</f>
        <v/>
      </c>
      <c r="O134" s="847" t="str">
        <f>IF($B134="","",INDEX('All CCC'!O$7:O$814,MATCH(WatchList!$B134,'All CCC'!$B$7:$B$814,0)))</f>
        <v/>
      </c>
      <c r="P134" s="848" t="str">
        <f>IF($B134="","",INDEX('All CCC'!P$7:P$814,MATCH(WatchList!$B134,'All CCC'!$B$7:$B$814,0)))</f>
        <v/>
      </c>
      <c r="Q134" s="848" t="str">
        <f>IF($B134="","",INDEX('All CCC'!Q$7:Q$814,MATCH(WatchList!$B134,'All CCC'!$B$7:$B$814,0)))</f>
        <v/>
      </c>
      <c r="R134" s="847" t="str">
        <f>IF($B134="","",INDEX('All CCC'!R$7:R$814,MATCH(WatchList!$B134,'All CCC'!$B$7:$B$814,0)))</f>
        <v/>
      </c>
      <c r="S134" s="847" t="str">
        <f>IF($B134="","",INDEX('All CCC'!S$7:S$814,MATCH(WatchList!$B134,'All CCC'!$B$7:$B$814,0)))</f>
        <v/>
      </c>
      <c r="T134" s="847" t="str">
        <f>IF($B134="","",INDEX('All CCC'!T$7:T$814,MATCH(WatchList!$B134,'All CCC'!$B$7:$B$814,0)))</f>
        <v/>
      </c>
      <c r="U134" s="847" t="str">
        <f>IF($B134="","",INDEX('All CCC'!U$7:U$814,MATCH(WatchList!$B134,'All CCC'!$B$7:$B$814,0)))</f>
        <v/>
      </c>
      <c r="V134" s="847" t="str">
        <f>IF($B134="","",INDEX('All CCC'!V$7:V$814,MATCH(WatchList!$B134,'All CCC'!$B$7:$B$814,0)))</f>
        <v/>
      </c>
      <c r="W134" s="847" t="str">
        <f>IF($B134="","",INDEX('All CCC'!W$7:W$814,MATCH(WatchList!$B134,'All CCC'!$B$7:$B$814,0)))</f>
        <v/>
      </c>
      <c r="X134" s="847" t="str">
        <f>IF($B134="","",INDEX('All CCC'!X$7:X$814,MATCH(WatchList!$B134,'All CCC'!$B$7:$B$814,0)))</f>
        <v/>
      </c>
      <c r="Y134" s="847" t="str">
        <f>IF($B134="","",INDEX('All CCC'!Y$7:Y$814,MATCH(WatchList!$B134,'All CCC'!$B$7:$B$814,0)))</f>
        <v/>
      </c>
      <c r="Z134" s="847" t="str">
        <f>IF($B134="","",INDEX('All CCC'!Z$7:Z$814,MATCH(WatchList!$B134,'All CCC'!$B$7:$B$814,0)))</f>
        <v/>
      </c>
      <c r="AA134" s="847" t="str">
        <f>IF($B134="","",INDEX('All CCC'!AA$7:AA$814,MATCH(WatchList!$B134,'All CCC'!$B$7:$B$814,0)))</f>
        <v/>
      </c>
      <c r="AB134" s="847" t="str">
        <f>IF($B134="","",INDEX('All CCC'!AB$7:AB$814,MATCH(WatchList!$B134,'All CCC'!$B$7:$B$814,0)))</f>
        <v/>
      </c>
      <c r="AC134" s="847" t="str">
        <f>IF($B134="","",INDEX('All CCC'!AC$7:AC$814,MATCH(WatchList!$B134,'All CCC'!$B$7:$B$814,0)))</f>
        <v/>
      </c>
      <c r="AD134" s="847" t="str">
        <f>IF($B134="","",INDEX('All CCC'!AD$7:AD$814,MATCH(WatchList!$B134,'All CCC'!$B$7:$B$814,0)))</f>
        <v/>
      </c>
      <c r="AE134" s="847" t="str">
        <f>IF($B134="","",INDEX('All CCC'!AE$7:AE$814,MATCH(WatchList!$B134,'All CCC'!$B$7:$B$814,0)))</f>
        <v/>
      </c>
      <c r="AF134" s="847" t="str">
        <f>IF($B134="","",INDEX('All CCC'!AF$7:AF$814,MATCH(WatchList!$B134,'All CCC'!$B$7:$B$814,0)))</f>
        <v/>
      </c>
      <c r="AG134" s="847" t="str">
        <f>IF($B134="","",INDEX('All CCC'!AG$7:AG$814,MATCH(WatchList!$B134,'All CCC'!$B$7:$B$814,0)))</f>
        <v/>
      </c>
      <c r="AH134" s="847" t="str">
        <f>IF($B134="","",INDEX('All CCC'!AH$7:AH$814,MATCH(WatchList!$B134,'All CCC'!$B$7:$B$814,0)))</f>
        <v/>
      </c>
      <c r="AI134" s="847" t="str">
        <f>IF($B134="","",INDEX('All CCC'!AI$7:AI$814,MATCH(WatchList!$B134,'All CCC'!$B$7:$B$814,0)))</f>
        <v/>
      </c>
      <c r="AJ134" s="847" t="str">
        <f>IF($B134="","",INDEX('All CCC'!AJ$7:AJ$814,MATCH(WatchList!$B134,'All CCC'!$B$7:$B$814,0)))</f>
        <v/>
      </c>
      <c r="AK134" s="847" t="str">
        <f>IF($B134="","",INDEX('All CCC'!AK$7:AK$814,MATCH(WatchList!$B134,'All CCC'!$B$7:$B$814,0)))</f>
        <v/>
      </c>
      <c r="AL134" s="847" t="str">
        <f>IF($B134="","",INDEX('All CCC'!AL$7:AL$814,MATCH(WatchList!$B134,'All CCC'!$B$7:$B$814,0)))</f>
        <v/>
      </c>
      <c r="AM134" s="847" t="str">
        <f>IF($B134="","",INDEX('All CCC'!AM$7:AM$814,MATCH(WatchList!$B134,'All CCC'!$B$7:$B$814,0)))</f>
        <v/>
      </c>
      <c r="AN134" s="847" t="str">
        <f>IF($B134="","",INDEX('All CCC'!AN$7:AN$814,MATCH(WatchList!$B134,'All CCC'!$B$7:$B$814,0)))</f>
        <v/>
      </c>
      <c r="AO134" s="847" t="str">
        <f>IF($B134="","",INDEX('All CCC'!AO$7:AO$814,MATCH(WatchList!$B134,'All CCC'!$B$7:$B$814,0)))</f>
        <v/>
      </c>
      <c r="AP134" s="847" t="str">
        <f>IF($B134="","",INDEX('All CCC'!AP$7:AP$814,MATCH(WatchList!$B134,'All CCC'!$B$7:$B$814,0)))</f>
        <v/>
      </c>
      <c r="AQ134" s="847" t="str">
        <f>IF($B134="","",INDEX('All CCC'!AQ$7:AQ$814,MATCH(WatchList!$B134,'All CCC'!$B$7:$B$814,0)))</f>
        <v/>
      </c>
      <c r="AR134" s="847" t="str">
        <f>IF($B134="","",INDEX('All CCC'!AR$7:AR$814,MATCH(WatchList!$B134,'All CCC'!$B$7:$B$814,0)))</f>
        <v/>
      </c>
      <c r="AS134" s="847" t="str">
        <f>IF($B134="","",INDEX('All CCC'!AS$7:AS$814,MATCH(WatchList!$B134,'All CCC'!$B$7:$B$814,0)))</f>
        <v/>
      </c>
      <c r="AT134" s="847" t="str">
        <f>IF($B134="","",INDEX('All CCC'!AT$7:AT$814,MATCH(WatchList!$B134,'All CCC'!$B$7:$B$814,0)))</f>
        <v/>
      </c>
      <c r="AU134" s="847" t="str">
        <f>IF($B134="","",INDEX('All CCC'!AU$7:AU$814,MATCH(WatchList!$B134,'All CCC'!$B$7:$B$814,0)))</f>
        <v/>
      </c>
      <c r="AV134" s="847" t="str">
        <f>IF($B134="","",INDEX('All CCC'!AV$7:AV$814,MATCH(WatchList!$B134,'All CCC'!$B$7:$B$814,0)))</f>
        <v/>
      </c>
      <c r="AW134" s="847" t="str">
        <f>IF($B134="","",INDEX('All CCC'!AW$7:AW$814,MATCH(WatchList!$B134,'All CCC'!$B$7:$B$814,0)))</f>
        <v/>
      </c>
      <c r="AX134" s="847" t="str">
        <f>IF($B134="","",INDEX('All CCC'!AX$7:AX$814,MATCH(WatchList!$B134,'All CCC'!$B$7:$B$814,0)))</f>
        <v/>
      </c>
      <c r="AY134" s="847" t="str">
        <f>IF($B134="","",INDEX('All CCC'!AY$7:AY$814,MATCH(WatchList!$B134,'All CCC'!$B$7:$B$814,0)))</f>
        <v/>
      </c>
      <c r="AZ134" s="847" t="str">
        <f>IF($B134="","",INDEX('All CCC'!AZ$7:AZ$814,MATCH(WatchList!$B134,'All CCC'!$B$7:$B$814,0)))</f>
        <v/>
      </c>
      <c r="BA134" s="847" t="str">
        <f>IF($B134="","",INDEX('All CCC'!BA$7:BA$814,MATCH(WatchList!$B134,'All CCC'!$B$7:$B$814,0)))</f>
        <v/>
      </c>
      <c r="BB134" s="847" t="str">
        <f>IF($B134="","",INDEX('All CCC'!BB$7:BB$814,MATCH(WatchList!$B134,'All CCC'!$B$7:$B$814,0)))</f>
        <v/>
      </c>
      <c r="BC134" s="847" t="str">
        <f>IF($B134="","",INDEX('All CCC'!BC$7:BC$814,MATCH(WatchList!$B134,'All CCC'!$B$7:$B$814,0)))</f>
        <v/>
      </c>
      <c r="BD134" s="847" t="str">
        <f>IF($B134="","",INDEX('All CCC'!BD$7:BD$814,MATCH(WatchList!$B134,'All CCC'!$B$7:$B$814,0)))</f>
        <v/>
      </c>
      <c r="BE134" s="847" t="str">
        <f>IF($B134="","",INDEX('All CCC'!BE$7:BE$814,MATCH(WatchList!$B134,'All CCC'!$B$7:$B$814,0)))</f>
        <v/>
      </c>
      <c r="BF134" s="847" t="str">
        <f>IF($B134="","",INDEX('All CCC'!BF$7:BF$814,MATCH(WatchList!$B134,'All CCC'!$B$7:$B$814,0)))</f>
        <v/>
      </c>
      <c r="BG134" s="847" t="str">
        <f>IF($B134="","",INDEX('All CCC'!BG$7:BG$814,MATCH(WatchList!$B134,'All CCC'!$B$7:$B$814,0)))</f>
        <v/>
      </c>
    </row>
    <row r="135" spans="1:59" x14ac:dyDescent="0.2">
      <c r="A135" s="548" t="str">
        <f>IF($B135="","",INDEX('All CCC'!A$7:A$814,MATCH(WatchList!$B135,'All CCC'!$B$7:$B$814,0)))</f>
        <v/>
      </c>
      <c r="B135" s="31"/>
      <c r="C135" s="847" t="str">
        <f>IF($B135="","",INDEX('All CCC'!C$7:C$814,MATCH(WatchList!$B135,'All CCC'!$B$7:$B$814,0)))</f>
        <v/>
      </c>
      <c r="D135" s="847" t="str">
        <f>IF($B135="","",INDEX('All CCC'!D$7:D$814,MATCH(WatchList!$B135,'All CCC'!$B$7:$B$814,0)))</f>
        <v/>
      </c>
      <c r="E135" s="847" t="str">
        <f>IF($B135="","",INDEX('All CCC'!E$7:E$814,MATCH(WatchList!$B135,'All CCC'!$B$7:$B$814,0)))</f>
        <v/>
      </c>
      <c r="F135" s="847" t="str">
        <f>IF($B135="","",INDEX('All CCC'!F$7:F$814,MATCH(WatchList!$B135,'All CCC'!$B$7:$B$814,0)))</f>
        <v/>
      </c>
      <c r="G135" s="847" t="str">
        <f>IF($B135="","",INDEX('All CCC'!G$7:G$814,MATCH(WatchList!$B135,'All CCC'!$B$7:$B$814,0)))</f>
        <v/>
      </c>
      <c r="H135" s="847" t="str">
        <f>IF($B135="","",INDEX('All CCC'!H$7:H$814,MATCH(WatchList!$B135,'All CCC'!$B$7:$B$814,0)))</f>
        <v/>
      </c>
      <c r="I135" s="847" t="str">
        <f>IF($B135="","",INDEX('All CCC'!I$7:I$814,MATCH(WatchList!$B135,'All CCC'!$B$7:$B$814,0)))</f>
        <v/>
      </c>
      <c r="J135" s="847" t="str">
        <f>IF($B135="","",INDEX('All CCC'!J$7:J$814,MATCH(WatchList!$B135,'All CCC'!$B$7:$B$814,0)))</f>
        <v/>
      </c>
      <c r="K135" s="847" t="str">
        <f>IF($B135="","",INDEX('All CCC'!K$7:K$814,MATCH(WatchList!$B135,'All CCC'!$B$7:$B$814,0)))</f>
        <v/>
      </c>
      <c r="L135" s="847" t="str">
        <f>IF($B135="","",INDEX('All CCC'!L$7:L$814,MATCH(WatchList!$B135,'All CCC'!$B$7:$B$814,0)))</f>
        <v/>
      </c>
      <c r="M135" s="847" t="str">
        <f>IF($B135="","",INDEX('All CCC'!M$7:M$814,MATCH(WatchList!$B135,'All CCC'!$B$7:$B$814,0)))</f>
        <v/>
      </c>
      <c r="N135" s="847" t="str">
        <f>IF($B135="","",INDEX('All CCC'!N$7:N$814,MATCH(WatchList!$B135,'All CCC'!$B$7:$B$814,0)))</f>
        <v/>
      </c>
      <c r="O135" s="847" t="str">
        <f>IF($B135="","",INDEX('All CCC'!O$7:O$814,MATCH(WatchList!$B135,'All CCC'!$B$7:$B$814,0)))</f>
        <v/>
      </c>
      <c r="P135" s="848" t="str">
        <f>IF($B135="","",INDEX('All CCC'!P$7:P$814,MATCH(WatchList!$B135,'All CCC'!$B$7:$B$814,0)))</f>
        <v/>
      </c>
      <c r="Q135" s="848" t="str">
        <f>IF($B135="","",INDEX('All CCC'!Q$7:Q$814,MATCH(WatchList!$B135,'All CCC'!$B$7:$B$814,0)))</f>
        <v/>
      </c>
      <c r="R135" s="847" t="str">
        <f>IF($B135="","",INDEX('All CCC'!R$7:R$814,MATCH(WatchList!$B135,'All CCC'!$B$7:$B$814,0)))</f>
        <v/>
      </c>
      <c r="S135" s="847" t="str">
        <f>IF($B135="","",INDEX('All CCC'!S$7:S$814,MATCH(WatchList!$B135,'All CCC'!$B$7:$B$814,0)))</f>
        <v/>
      </c>
      <c r="T135" s="847" t="str">
        <f>IF($B135="","",INDEX('All CCC'!T$7:T$814,MATCH(WatchList!$B135,'All CCC'!$B$7:$B$814,0)))</f>
        <v/>
      </c>
      <c r="U135" s="847" t="str">
        <f>IF($B135="","",INDEX('All CCC'!U$7:U$814,MATCH(WatchList!$B135,'All CCC'!$B$7:$B$814,0)))</f>
        <v/>
      </c>
      <c r="V135" s="847" t="str">
        <f>IF($B135="","",INDEX('All CCC'!V$7:V$814,MATCH(WatchList!$B135,'All CCC'!$B$7:$B$814,0)))</f>
        <v/>
      </c>
      <c r="W135" s="847" t="str">
        <f>IF($B135="","",INDEX('All CCC'!W$7:W$814,MATCH(WatchList!$B135,'All CCC'!$B$7:$B$814,0)))</f>
        <v/>
      </c>
      <c r="X135" s="847" t="str">
        <f>IF($B135="","",INDEX('All CCC'!X$7:X$814,MATCH(WatchList!$B135,'All CCC'!$B$7:$B$814,0)))</f>
        <v/>
      </c>
      <c r="Y135" s="847" t="str">
        <f>IF($B135="","",INDEX('All CCC'!Y$7:Y$814,MATCH(WatchList!$B135,'All CCC'!$B$7:$B$814,0)))</f>
        <v/>
      </c>
      <c r="Z135" s="847" t="str">
        <f>IF($B135="","",INDEX('All CCC'!Z$7:Z$814,MATCH(WatchList!$B135,'All CCC'!$B$7:$B$814,0)))</f>
        <v/>
      </c>
      <c r="AA135" s="847" t="str">
        <f>IF($B135="","",INDEX('All CCC'!AA$7:AA$814,MATCH(WatchList!$B135,'All CCC'!$B$7:$B$814,0)))</f>
        <v/>
      </c>
      <c r="AB135" s="847" t="str">
        <f>IF($B135="","",INDEX('All CCC'!AB$7:AB$814,MATCH(WatchList!$B135,'All CCC'!$B$7:$B$814,0)))</f>
        <v/>
      </c>
      <c r="AC135" s="847" t="str">
        <f>IF($B135="","",INDEX('All CCC'!AC$7:AC$814,MATCH(WatchList!$B135,'All CCC'!$B$7:$B$814,0)))</f>
        <v/>
      </c>
      <c r="AD135" s="847" t="str">
        <f>IF($B135="","",INDEX('All CCC'!AD$7:AD$814,MATCH(WatchList!$B135,'All CCC'!$B$7:$B$814,0)))</f>
        <v/>
      </c>
      <c r="AE135" s="847" t="str">
        <f>IF($B135="","",INDEX('All CCC'!AE$7:AE$814,MATCH(WatchList!$B135,'All CCC'!$B$7:$B$814,0)))</f>
        <v/>
      </c>
      <c r="AF135" s="847" t="str">
        <f>IF($B135="","",INDEX('All CCC'!AF$7:AF$814,MATCH(WatchList!$B135,'All CCC'!$B$7:$B$814,0)))</f>
        <v/>
      </c>
      <c r="AG135" s="847" t="str">
        <f>IF($B135="","",INDEX('All CCC'!AG$7:AG$814,MATCH(WatchList!$B135,'All CCC'!$B$7:$B$814,0)))</f>
        <v/>
      </c>
      <c r="AH135" s="847" t="str">
        <f>IF($B135="","",INDEX('All CCC'!AH$7:AH$814,MATCH(WatchList!$B135,'All CCC'!$B$7:$B$814,0)))</f>
        <v/>
      </c>
      <c r="AI135" s="847" t="str">
        <f>IF($B135="","",INDEX('All CCC'!AI$7:AI$814,MATCH(WatchList!$B135,'All CCC'!$B$7:$B$814,0)))</f>
        <v/>
      </c>
      <c r="AJ135" s="847" t="str">
        <f>IF($B135="","",INDEX('All CCC'!AJ$7:AJ$814,MATCH(WatchList!$B135,'All CCC'!$B$7:$B$814,0)))</f>
        <v/>
      </c>
      <c r="AK135" s="847" t="str">
        <f>IF($B135="","",INDEX('All CCC'!AK$7:AK$814,MATCH(WatchList!$B135,'All CCC'!$B$7:$B$814,0)))</f>
        <v/>
      </c>
      <c r="AL135" s="847" t="str">
        <f>IF($B135="","",INDEX('All CCC'!AL$7:AL$814,MATCH(WatchList!$B135,'All CCC'!$B$7:$B$814,0)))</f>
        <v/>
      </c>
      <c r="AM135" s="847" t="str">
        <f>IF($B135="","",INDEX('All CCC'!AM$7:AM$814,MATCH(WatchList!$B135,'All CCC'!$B$7:$B$814,0)))</f>
        <v/>
      </c>
      <c r="AN135" s="847" t="str">
        <f>IF($B135="","",INDEX('All CCC'!AN$7:AN$814,MATCH(WatchList!$B135,'All CCC'!$B$7:$B$814,0)))</f>
        <v/>
      </c>
      <c r="AO135" s="847" t="str">
        <f>IF($B135="","",INDEX('All CCC'!AO$7:AO$814,MATCH(WatchList!$B135,'All CCC'!$B$7:$B$814,0)))</f>
        <v/>
      </c>
      <c r="AP135" s="847" t="str">
        <f>IF($B135="","",INDEX('All CCC'!AP$7:AP$814,MATCH(WatchList!$B135,'All CCC'!$B$7:$B$814,0)))</f>
        <v/>
      </c>
      <c r="AQ135" s="847" t="str">
        <f>IF($B135="","",INDEX('All CCC'!AQ$7:AQ$814,MATCH(WatchList!$B135,'All CCC'!$B$7:$B$814,0)))</f>
        <v/>
      </c>
      <c r="AR135" s="847" t="str">
        <f>IF($B135="","",INDEX('All CCC'!AR$7:AR$814,MATCH(WatchList!$B135,'All CCC'!$B$7:$B$814,0)))</f>
        <v/>
      </c>
      <c r="AS135" s="847" t="str">
        <f>IF($B135="","",INDEX('All CCC'!AS$7:AS$814,MATCH(WatchList!$B135,'All CCC'!$B$7:$B$814,0)))</f>
        <v/>
      </c>
      <c r="AT135" s="847" t="str">
        <f>IF($B135="","",INDEX('All CCC'!AT$7:AT$814,MATCH(WatchList!$B135,'All CCC'!$B$7:$B$814,0)))</f>
        <v/>
      </c>
      <c r="AU135" s="847" t="str">
        <f>IF($B135="","",INDEX('All CCC'!AU$7:AU$814,MATCH(WatchList!$B135,'All CCC'!$B$7:$B$814,0)))</f>
        <v/>
      </c>
      <c r="AV135" s="847" t="str">
        <f>IF($B135="","",INDEX('All CCC'!AV$7:AV$814,MATCH(WatchList!$B135,'All CCC'!$B$7:$B$814,0)))</f>
        <v/>
      </c>
      <c r="AW135" s="847" t="str">
        <f>IF($B135="","",INDEX('All CCC'!AW$7:AW$814,MATCH(WatchList!$B135,'All CCC'!$B$7:$B$814,0)))</f>
        <v/>
      </c>
      <c r="AX135" s="847" t="str">
        <f>IF($B135="","",INDEX('All CCC'!AX$7:AX$814,MATCH(WatchList!$B135,'All CCC'!$B$7:$B$814,0)))</f>
        <v/>
      </c>
      <c r="AY135" s="847" t="str">
        <f>IF($B135="","",INDEX('All CCC'!AY$7:AY$814,MATCH(WatchList!$B135,'All CCC'!$B$7:$B$814,0)))</f>
        <v/>
      </c>
      <c r="AZ135" s="847" t="str">
        <f>IF($B135="","",INDEX('All CCC'!AZ$7:AZ$814,MATCH(WatchList!$B135,'All CCC'!$B$7:$B$814,0)))</f>
        <v/>
      </c>
      <c r="BA135" s="847" t="str">
        <f>IF($B135="","",INDEX('All CCC'!BA$7:BA$814,MATCH(WatchList!$B135,'All CCC'!$B$7:$B$814,0)))</f>
        <v/>
      </c>
      <c r="BB135" s="847" t="str">
        <f>IF($B135="","",INDEX('All CCC'!BB$7:BB$814,MATCH(WatchList!$B135,'All CCC'!$B$7:$B$814,0)))</f>
        <v/>
      </c>
      <c r="BC135" s="847" t="str">
        <f>IF($B135="","",INDEX('All CCC'!BC$7:BC$814,MATCH(WatchList!$B135,'All CCC'!$B$7:$B$814,0)))</f>
        <v/>
      </c>
      <c r="BD135" s="847" t="str">
        <f>IF($B135="","",INDEX('All CCC'!BD$7:BD$814,MATCH(WatchList!$B135,'All CCC'!$B$7:$B$814,0)))</f>
        <v/>
      </c>
      <c r="BE135" s="847" t="str">
        <f>IF($B135="","",INDEX('All CCC'!BE$7:BE$814,MATCH(WatchList!$B135,'All CCC'!$B$7:$B$814,0)))</f>
        <v/>
      </c>
      <c r="BF135" s="847" t="str">
        <f>IF($B135="","",INDEX('All CCC'!BF$7:BF$814,MATCH(WatchList!$B135,'All CCC'!$B$7:$B$814,0)))</f>
        <v/>
      </c>
      <c r="BG135" s="847" t="str">
        <f>IF($B135="","",INDEX('All CCC'!BG$7:BG$814,MATCH(WatchList!$B135,'All CCC'!$B$7:$B$814,0)))</f>
        <v/>
      </c>
    </row>
    <row r="136" spans="1:59" x14ac:dyDescent="0.2">
      <c r="A136" s="548" t="str">
        <f>IF($B136="","",INDEX('All CCC'!A$7:A$814,MATCH(WatchList!$B136,'All CCC'!$B$7:$B$814,0)))</f>
        <v/>
      </c>
      <c r="B136" s="31"/>
      <c r="C136" s="847" t="str">
        <f>IF($B136="","",INDEX('All CCC'!C$7:C$814,MATCH(WatchList!$B136,'All CCC'!$B$7:$B$814,0)))</f>
        <v/>
      </c>
      <c r="D136" s="847" t="str">
        <f>IF($B136="","",INDEX('All CCC'!D$7:D$814,MATCH(WatchList!$B136,'All CCC'!$B$7:$B$814,0)))</f>
        <v/>
      </c>
      <c r="E136" s="847" t="str">
        <f>IF($B136="","",INDEX('All CCC'!E$7:E$814,MATCH(WatchList!$B136,'All CCC'!$B$7:$B$814,0)))</f>
        <v/>
      </c>
      <c r="F136" s="847" t="str">
        <f>IF($B136="","",INDEX('All CCC'!F$7:F$814,MATCH(WatchList!$B136,'All CCC'!$B$7:$B$814,0)))</f>
        <v/>
      </c>
      <c r="G136" s="847" t="str">
        <f>IF($B136="","",INDEX('All CCC'!G$7:G$814,MATCH(WatchList!$B136,'All CCC'!$B$7:$B$814,0)))</f>
        <v/>
      </c>
      <c r="H136" s="847" t="str">
        <f>IF($B136="","",INDEX('All CCC'!H$7:H$814,MATCH(WatchList!$B136,'All CCC'!$B$7:$B$814,0)))</f>
        <v/>
      </c>
      <c r="I136" s="847" t="str">
        <f>IF($B136="","",INDEX('All CCC'!I$7:I$814,MATCH(WatchList!$B136,'All CCC'!$B$7:$B$814,0)))</f>
        <v/>
      </c>
      <c r="J136" s="847" t="str">
        <f>IF($B136="","",INDEX('All CCC'!J$7:J$814,MATCH(WatchList!$B136,'All CCC'!$B$7:$B$814,0)))</f>
        <v/>
      </c>
      <c r="K136" s="847" t="str">
        <f>IF($B136="","",INDEX('All CCC'!K$7:K$814,MATCH(WatchList!$B136,'All CCC'!$B$7:$B$814,0)))</f>
        <v/>
      </c>
      <c r="L136" s="847" t="str">
        <f>IF($B136="","",INDEX('All CCC'!L$7:L$814,MATCH(WatchList!$B136,'All CCC'!$B$7:$B$814,0)))</f>
        <v/>
      </c>
      <c r="M136" s="847" t="str">
        <f>IF($B136="","",INDEX('All CCC'!M$7:M$814,MATCH(WatchList!$B136,'All CCC'!$B$7:$B$814,0)))</f>
        <v/>
      </c>
      <c r="N136" s="847" t="str">
        <f>IF($B136="","",INDEX('All CCC'!N$7:N$814,MATCH(WatchList!$B136,'All CCC'!$B$7:$B$814,0)))</f>
        <v/>
      </c>
      <c r="O136" s="847" t="str">
        <f>IF($B136="","",INDEX('All CCC'!O$7:O$814,MATCH(WatchList!$B136,'All CCC'!$B$7:$B$814,0)))</f>
        <v/>
      </c>
      <c r="P136" s="848" t="str">
        <f>IF($B136="","",INDEX('All CCC'!P$7:P$814,MATCH(WatchList!$B136,'All CCC'!$B$7:$B$814,0)))</f>
        <v/>
      </c>
      <c r="Q136" s="848" t="str">
        <f>IF($B136="","",INDEX('All CCC'!Q$7:Q$814,MATCH(WatchList!$B136,'All CCC'!$B$7:$B$814,0)))</f>
        <v/>
      </c>
      <c r="R136" s="847" t="str">
        <f>IF($B136="","",INDEX('All CCC'!R$7:R$814,MATCH(WatchList!$B136,'All CCC'!$B$7:$B$814,0)))</f>
        <v/>
      </c>
      <c r="S136" s="847" t="str">
        <f>IF($B136="","",INDEX('All CCC'!S$7:S$814,MATCH(WatchList!$B136,'All CCC'!$B$7:$B$814,0)))</f>
        <v/>
      </c>
      <c r="T136" s="847" t="str">
        <f>IF($B136="","",INDEX('All CCC'!T$7:T$814,MATCH(WatchList!$B136,'All CCC'!$B$7:$B$814,0)))</f>
        <v/>
      </c>
      <c r="U136" s="847" t="str">
        <f>IF($B136="","",INDEX('All CCC'!U$7:U$814,MATCH(WatchList!$B136,'All CCC'!$B$7:$B$814,0)))</f>
        <v/>
      </c>
      <c r="V136" s="847" t="str">
        <f>IF($B136="","",INDEX('All CCC'!V$7:V$814,MATCH(WatchList!$B136,'All CCC'!$B$7:$B$814,0)))</f>
        <v/>
      </c>
      <c r="W136" s="847" t="str">
        <f>IF($B136="","",INDEX('All CCC'!W$7:W$814,MATCH(WatchList!$B136,'All CCC'!$B$7:$B$814,0)))</f>
        <v/>
      </c>
      <c r="X136" s="847" t="str">
        <f>IF($B136="","",INDEX('All CCC'!X$7:X$814,MATCH(WatchList!$B136,'All CCC'!$B$7:$B$814,0)))</f>
        <v/>
      </c>
      <c r="Y136" s="847" t="str">
        <f>IF($B136="","",INDEX('All CCC'!Y$7:Y$814,MATCH(WatchList!$B136,'All CCC'!$B$7:$B$814,0)))</f>
        <v/>
      </c>
      <c r="Z136" s="847" t="str">
        <f>IF($B136="","",INDEX('All CCC'!Z$7:Z$814,MATCH(WatchList!$B136,'All CCC'!$B$7:$B$814,0)))</f>
        <v/>
      </c>
      <c r="AA136" s="847" t="str">
        <f>IF($B136="","",INDEX('All CCC'!AA$7:AA$814,MATCH(WatchList!$B136,'All CCC'!$B$7:$B$814,0)))</f>
        <v/>
      </c>
      <c r="AB136" s="847" t="str">
        <f>IF($B136="","",INDEX('All CCC'!AB$7:AB$814,MATCH(WatchList!$B136,'All CCC'!$B$7:$B$814,0)))</f>
        <v/>
      </c>
      <c r="AC136" s="847" t="str">
        <f>IF($B136="","",INDEX('All CCC'!AC$7:AC$814,MATCH(WatchList!$B136,'All CCC'!$B$7:$B$814,0)))</f>
        <v/>
      </c>
      <c r="AD136" s="847" t="str">
        <f>IF($B136="","",INDEX('All CCC'!AD$7:AD$814,MATCH(WatchList!$B136,'All CCC'!$B$7:$B$814,0)))</f>
        <v/>
      </c>
      <c r="AE136" s="847" t="str">
        <f>IF($B136="","",INDEX('All CCC'!AE$7:AE$814,MATCH(WatchList!$B136,'All CCC'!$B$7:$B$814,0)))</f>
        <v/>
      </c>
      <c r="AF136" s="847" t="str">
        <f>IF($B136="","",INDEX('All CCC'!AF$7:AF$814,MATCH(WatchList!$B136,'All CCC'!$B$7:$B$814,0)))</f>
        <v/>
      </c>
      <c r="AG136" s="847" t="str">
        <f>IF($B136="","",INDEX('All CCC'!AG$7:AG$814,MATCH(WatchList!$B136,'All CCC'!$B$7:$B$814,0)))</f>
        <v/>
      </c>
      <c r="AH136" s="847" t="str">
        <f>IF($B136="","",INDEX('All CCC'!AH$7:AH$814,MATCH(WatchList!$B136,'All CCC'!$B$7:$B$814,0)))</f>
        <v/>
      </c>
      <c r="AI136" s="847" t="str">
        <f>IF($B136="","",INDEX('All CCC'!AI$7:AI$814,MATCH(WatchList!$B136,'All CCC'!$B$7:$B$814,0)))</f>
        <v/>
      </c>
      <c r="AJ136" s="847" t="str">
        <f>IF($B136="","",INDEX('All CCC'!AJ$7:AJ$814,MATCH(WatchList!$B136,'All CCC'!$B$7:$B$814,0)))</f>
        <v/>
      </c>
      <c r="AK136" s="847" t="str">
        <f>IF($B136="","",INDEX('All CCC'!AK$7:AK$814,MATCH(WatchList!$B136,'All CCC'!$B$7:$B$814,0)))</f>
        <v/>
      </c>
      <c r="AL136" s="847" t="str">
        <f>IF($B136="","",INDEX('All CCC'!AL$7:AL$814,MATCH(WatchList!$B136,'All CCC'!$B$7:$B$814,0)))</f>
        <v/>
      </c>
      <c r="AM136" s="847" t="str">
        <f>IF($B136="","",INDEX('All CCC'!AM$7:AM$814,MATCH(WatchList!$B136,'All CCC'!$B$7:$B$814,0)))</f>
        <v/>
      </c>
      <c r="AN136" s="847" t="str">
        <f>IF($B136="","",INDEX('All CCC'!AN$7:AN$814,MATCH(WatchList!$B136,'All CCC'!$B$7:$B$814,0)))</f>
        <v/>
      </c>
      <c r="AO136" s="847" t="str">
        <f>IF($B136="","",INDEX('All CCC'!AO$7:AO$814,MATCH(WatchList!$B136,'All CCC'!$B$7:$B$814,0)))</f>
        <v/>
      </c>
      <c r="AP136" s="847" t="str">
        <f>IF($B136="","",INDEX('All CCC'!AP$7:AP$814,MATCH(WatchList!$B136,'All CCC'!$B$7:$B$814,0)))</f>
        <v/>
      </c>
      <c r="AQ136" s="847" t="str">
        <f>IF($B136="","",INDEX('All CCC'!AQ$7:AQ$814,MATCH(WatchList!$B136,'All CCC'!$B$7:$B$814,0)))</f>
        <v/>
      </c>
      <c r="AR136" s="847" t="str">
        <f>IF($B136="","",INDEX('All CCC'!AR$7:AR$814,MATCH(WatchList!$B136,'All CCC'!$B$7:$B$814,0)))</f>
        <v/>
      </c>
      <c r="AS136" s="847" t="str">
        <f>IF($B136="","",INDEX('All CCC'!AS$7:AS$814,MATCH(WatchList!$B136,'All CCC'!$B$7:$B$814,0)))</f>
        <v/>
      </c>
      <c r="AT136" s="847" t="str">
        <f>IF($B136="","",INDEX('All CCC'!AT$7:AT$814,MATCH(WatchList!$B136,'All CCC'!$B$7:$B$814,0)))</f>
        <v/>
      </c>
      <c r="AU136" s="847" t="str">
        <f>IF($B136="","",INDEX('All CCC'!AU$7:AU$814,MATCH(WatchList!$B136,'All CCC'!$B$7:$B$814,0)))</f>
        <v/>
      </c>
      <c r="AV136" s="847" t="str">
        <f>IF($B136="","",INDEX('All CCC'!AV$7:AV$814,MATCH(WatchList!$B136,'All CCC'!$B$7:$B$814,0)))</f>
        <v/>
      </c>
      <c r="AW136" s="847" t="str">
        <f>IF($B136="","",INDEX('All CCC'!AW$7:AW$814,MATCH(WatchList!$B136,'All CCC'!$B$7:$B$814,0)))</f>
        <v/>
      </c>
      <c r="AX136" s="847" t="str">
        <f>IF($B136="","",INDEX('All CCC'!AX$7:AX$814,MATCH(WatchList!$B136,'All CCC'!$B$7:$B$814,0)))</f>
        <v/>
      </c>
      <c r="AY136" s="847" t="str">
        <f>IF($B136="","",INDEX('All CCC'!AY$7:AY$814,MATCH(WatchList!$B136,'All CCC'!$B$7:$B$814,0)))</f>
        <v/>
      </c>
      <c r="AZ136" s="847" t="str">
        <f>IF($B136="","",INDEX('All CCC'!AZ$7:AZ$814,MATCH(WatchList!$B136,'All CCC'!$B$7:$B$814,0)))</f>
        <v/>
      </c>
      <c r="BA136" s="847" t="str">
        <f>IF($B136="","",INDEX('All CCC'!BA$7:BA$814,MATCH(WatchList!$B136,'All CCC'!$B$7:$B$814,0)))</f>
        <v/>
      </c>
      <c r="BB136" s="847" t="str">
        <f>IF($B136="","",INDEX('All CCC'!BB$7:BB$814,MATCH(WatchList!$B136,'All CCC'!$B$7:$B$814,0)))</f>
        <v/>
      </c>
      <c r="BC136" s="847" t="str">
        <f>IF($B136="","",INDEX('All CCC'!BC$7:BC$814,MATCH(WatchList!$B136,'All CCC'!$B$7:$B$814,0)))</f>
        <v/>
      </c>
      <c r="BD136" s="847" t="str">
        <f>IF($B136="","",INDEX('All CCC'!BD$7:BD$814,MATCH(WatchList!$B136,'All CCC'!$B$7:$B$814,0)))</f>
        <v/>
      </c>
      <c r="BE136" s="847" t="str">
        <f>IF($B136="","",INDEX('All CCC'!BE$7:BE$814,MATCH(WatchList!$B136,'All CCC'!$B$7:$B$814,0)))</f>
        <v/>
      </c>
      <c r="BF136" s="847" t="str">
        <f>IF($B136="","",INDEX('All CCC'!BF$7:BF$814,MATCH(WatchList!$B136,'All CCC'!$B$7:$B$814,0)))</f>
        <v/>
      </c>
      <c r="BG136" s="847" t="str">
        <f>IF($B136="","",INDEX('All CCC'!BG$7:BG$814,MATCH(WatchList!$B136,'All CCC'!$B$7:$B$814,0)))</f>
        <v/>
      </c>
    </row>
    <row r="137" spans="1:59" x14ac:dyDescent="0.2">
      <c r="A137" s="548" t="str">
        <f>IF($B137="","",INDEX('All CCC'!A$7:A$814,MATCH(WatchList!$B137,'All CCC'!$B$7:$B$814,0)))</f>
        <v/>
      </c>
      <c r="B137" s="31"/>
      <c r="C137" s="847" t="str">
        <f>IF($B137="","",INDEX('All CCC'!C$7:C$814,MATCH(WatchList!$B137,'All CCC'!$B$7:$B$814,0)))</f>
        <v/>
      </c>
      <c r="D137" s="847" t="str">
        <f>IF($B137="","",INDEX('All CCC'!D$7:D$814,MATCH(WatchList!$B137,'All CCC'!$B$7:$B$814,0)))</f>
        <v/>
      </c>
      <c r="E137" s="847" t="str">
        <f>IF($B137="","",INDEX('All CCC'!E$7:E$814,MATCH(WatchList!$B137,'All CCC'!$B$7:$B$814,0)))</f>
        <v/>
      </c>
      <c r="F137" s="847" t="str">
        <f>IF($B137="","",INDEX('All CCC'!F$7:F$814,MATCH(WatchList!$B137,'All CCC'!$B$7:$B$814,0)))</f>
        <v/>
      </c>
      <c r="G137" s="847" t="str">
        <f>IF($B137="","",INDEX('All CCC'!G$7:G$814,MATCH(WatchList!$B137,'All CCC'!$B$7:$B$814,0)))</f>
        <v/>
      </c>
      <c r="H137" s="847" t="str">
        <f>IF($B137="","",INDEX('All CCC'!H$7:H$814,MATCH(WatchList!$B137,'All CCC'!$B$7:$B$814,0)))</f>
        <v/>
      </c>
      <c r="I137" s="847" t="str">
        <f>IF($B137="","",INDEX('All CCC'!I$7:I$814,MATCH(WatchList!$B137,'All CCC'!$B$7:$B$814,0)))</f>
        <v/>
      </c>
      <c r="J137" s="847" t="str">
        <f>IF($B137="","",INDEX('All CCC'!J$7:J$814,MATCH(WatchList!$B137,'All CCC'!$B$7:$B$814,0)))</f>
        <v/>
      </c>
      <c r="K137" s="847" t="str">
        <f>IF($B137="","",INDEX('All CCC'!K$7:K$814,MATCH(WatchList!$B137,'All CCC'!$B$7:$B$814,0)))</f>
        <v/>
      </c>
      <c r="L137" s="847" t="str">
        <f>IF($B137="","",INDEX('All CCC'!L$7:L$814,MATCH(WatchList!$B137,'All CCC'!$B$7:$B$814,0)))</f>
        <v/>
      </c>
      <c r="M137" s="847" t="str">
        <f>IF($B137="","",INDEX('All CCC'!M$7:M$814,MATCH(WatchList!$B137,'All CCC'!$B$7:$B$814,0)))</f>
        <v/>
      </c>
      <c r="N137" s="847" t="str">
        <f>IF($B137="","",INDEX('All CCC'!N$7:N$814,MATCH(WatchList!$B137,'All CCC'!$B$7:$B$814,0)))</f>
        <v/>
      </c>
      <c r="O137" s="847" t="str">
        <f>IF($B137="","",INDEX('All CCC'!O$7:O$814,MATCH(WatchList!$B137,'All CCC'!$B$7:$B$814,0)))</f>
        <v/>
      </c>
      <c r="P137" s="848" t="str">
        <f>IF($B137="","",INDEX('All CCC'!P$7:P$814,MATCH(WatchList!$B137,'All CCC'!$B$7:$B$814,0)))</f>
        <v/>
      </c>
      <c r="Q137" s="848" t="str">
        <f>IF($B137="","",INDEX('All CCC'!Q$7:Q$814,MATCH(WatchList!$B137,'All CCC'!$B$7:$B$814,0)))</f>
        <v/>
      </c>
      <c r="R137" s="847" t="str">
        <f>IF($B137="","",INDEX('All CCC'!R$7:R$814,MATCH(WatchList!$B137,'All CCC'!$B$7:$B$814,0)))</f>
        <v/>
      </c>
      <c r="S137" s="847" t="str">
        <f>IF($B137="","",INDEX('All CCC'!S$7:S$814,MATCH(WatchList!$B137,'All CCC'!$B$7:$B$814,0)))</f>
        <v/>
      </c>
      <c r="T137" s="847" t="str">
        <f>IF($B137="","",INDEX('All CCC'!T$7:T$814,MATCH(WatchList!$B137,'All CCC'!$B$7:$B$814,0)))</f>
        <v/>
      </c>
      <c r="U137" s="847" t="str">
        <f>IF($B137="","",INDEX('All CCC'!U$7:U$814,MATCH(WatchList!$B137,'All CCC'!$B$7:$B$814,0)))</f>
        <v/>
      </c>
      <c r="V137" s="847" t="str">
        <f>IF($B137="","",INDEX('All CCC'!V$7:V$814,MATCH(WatchList!$B137,'All CCC'!$B$7:$B$814,0)))</f>
        <v/>
      </c>
      <c r="W137" s="847" t="str">
        <f>IF($B137="","",INDEX('All CCC'!W$7:W$814,MATCH(WatchList!$B137,'All CCC'!$B$7:$B$814,0)))</f>
        <v/>
      </c>
      <c r="X137" s="847" t="str">
        <f>IF($B137="","",INDEX('All CCC'!X$7:X$814,MATCH(WatchList!$B137,'All CCC'!$B$7:$B$814,0)))</f>
        <v/>
      </c>
      <c r="Y137" s="847" t="str">
        <f>IF($B137="","",INDEX('All CCC'!Y$7:Y$814,MATCH(WatchList!$B137,'All CCC'!$B$7:$B$814,0)))</f>
        <v/>
      </c>
      <c r="Z137" s="847" t="str">
        <f>IF($B137="","",INDEX('All CCC'!Z$7:Z$814,MATCH(WatchList!$B137,'All CCC'!$B$7:$B$814,0)))</f>
        <v/>
      </c>
      <c r="AA137" s="847" t="str">
        <f>IF($B137="","",INDEX('All CCC'!AA$7:AA$814,MATCH(WatchList!$B137,'All CCC'!$B$7:$B$814,0)))</f>
        <v/>
      </c>
      <c r="AB137" s="847" t="str">
        <f>IF($B137="","",INDEX('All CCC'!AB$7:AB$814,MATCH(WatchList!$B137,'All CCC'!$B$7:$B$814,0)))</f>
        <v/>
      </c>
      <c r="AC137" s="847" t="str">
        <f>IF($B137="","",INDEX('All CCC'!AC$7:AC$814,MATCH(WatchList!$B137,'All CCC'!$B$7:$B$814,0)))</f>
        <v/>
      </c>
      <c r="AD137" s="847" t="str">
        <f>IF($B137="","",INDEX('All CCC'!AD$7:AD$814,MATCH(WatchList!$B137,'All CCC'!$B$7:$B$814,0)))</f>
        <v/>
      </c>
      <c r="AE137" s="847" t="str">
        <f>IF($B137="","",INDEX('All CCC'!AE$7:AE$814,MATCH(WatchList!$B137,'All CCC'!$B$7:$B$814,0)))</f>
        <v/>
      </c>
      <c r="AF137" s="847" t="str">
        <f>IF($B137="","",INDEX('All CCC'!AF$7:AF$814,MATCH(WatchList!$B137,'All CCC'!$B$7:$B$814,0)))</f>
        <v/>
      </c>
      <c r="AG137" s="847" t="str">
        <f>IF($B137="","",INDEX('All CCC'!AG$7:AG$814,MATCH(WatchList!$B137,'All CCC'!$B$7:$B$814,0)))</f>
        <v/>
      </c>
      <c r="AH137" s="847" t="str">
        <f>IF($B137="","",INDEX('All CCC'!AH$7:AH$814,MATCH(WatchList!$B137,'All CCC'!$B$7:$B$814,0)))</f>
        <v/>
      </c>
      <c r="AI137" s="847" t="str">
        <f>IF($B137="","",INDEX('All CCC'!AI$7:AI$814,MATCH(WatchList!$B137,'All CCC'!$B$7:$B$814,0)))</f>
        <v/>
      </c>
      <c r="AJ137" s="847" t="str">
        <f>IF($B137="","",INDEX('All CCC'!AJ$7:AJ$814,MATCH(WatchList!$B137,'All CCC'!$B$7:$B$814,0)))</f>
        <v/>
      </c>
      <c r="AK137" s="847" t="str">
        <f>IF($B137="","",INDEX('All CCC'!AK$7:AK$814,MATCH(WatchList!$B137,'All CCC'!$B$7:$B$814,0)))</f>
        <v/>
      </c>
      <c r="AL137" s="847" t="str">
        <f>IF($B137="","",INDEX('All CCC'!AL$7:AL$814,MATCH(WatchList!$B137,'All CCC'!$B$7:$B$814,0)))</f>
        <v/>
      </c>
      <c r="AM137" s="847" t="str">
        <f>IF($B137="","",INDEX('All CCC'!AM$7:AM$814,MATCH(WatchList!$B137,'All CCC'!$B$7:$B$814,0)))</f>
        <v/>
      </c>
      <c r="AN137" s="847" t="str">
        <f>IF($B137="","",INDEX('All CCC'!AN$7:AN$814,MATCH(WatchList!$B137,'All CCC'!$B$7:$B$814,0)))</f>
        <v/>
      </c>
      <c r="AO137" s="847" t="str">
        <f>IF($B137="","",INDEX('All CCC'!AO$7:AO$814,MATCH(WatchList!$B137,'All CCC'!$B$7:$B$814,0)))</f>
        <v/>
      </c>
      <c r="AP137" s="847" t="str">
        <f>IF($B137="","",INDEX('All CCC'!AP$7:AP$814,MATCH(WatchList!$B137,'All CCC'!$B$7:$B$814,0)))</f>
        <v/>
      </c>
      <c r="AQ137" s="847" t="str">
        <f>IF($B137="","",INDEX('All CCC'!AQ$7:AQ$814,MATCH(WatchList!$B137,'All CCC'!$B$7:$B$814,0)))</f>
        <v/>
      </c>
      <c r="AR137" s="847" t="str">
        <f>IF($B137="","",INDEX('All CCC'!AR$7:AR$814,MATCH(WatchList!$B137,'All CCC'!$B$7:$B$814,0)))</f>
        <v/>
      </c>
      <c r="AS137" s="847" t="str">
        <f>IF($B137="","",INDEX('All CCC'!AS$7:AS$814,MATCH(WatchList!$B137,'All CCC'!$B$7:$B$814,0)))</f>
        <v/>
      </c>
      <c r="AT137" s="847" t="str">
        <f>IF($B137="","",INDEX('All CCC'!AT$7:AT$814,MATCH(WatchList!$B137,'All CCC'!$B$7:$B$814,0)))</f>
        <v/>
      </c>
      <c r="AU137" s="847" t="str">
        <f>IF($B137="","",INDEX('All CCC'!AU$7:AU$814,MATCH(WatchList!$B137,'All CCC'!$B$7:$B$814,0)))</f>
        <v/>
      </c>
      <c r="AV137" s="847" t="str">
        <f>IF($B137="","",INDEX('All CCC'!AV$7:AV$814,MATCH(WatchList!$B137,'All CCC'!$B$7:$B$814,0)))</f>
        <v/>
      </c>
      <c r="AW137" s="847" t="str">
        <f>IF($B137="","",INDEX('All CCC'!AW$7:AW$814,MATCH(WatchList!$B137,'All CCC'!$B$7:$B$814,0)))</f>
        <v/>
      </c>
      <c r="AX137" s="847" t="str">
        <f>IF($B137="","",INDEX('All CCC'!AX$7:AX$814,MATCH(WatchList!$B137,'All CCC'!$B$7:$B$814,0)))</f>
        <v/>
      </c>
      <c r="AY137" s="847" t="str">
        <f>IF($B137="","",INDEX('All CCC'!AY$7:AY$814,MATCH(WatchList!$B137,'All CCC'!$B$7:$B$814,0)))</f>
        <v/>
      </c>
      <c r="AZ137" s="847" t="str">
        <f>IF($B137="","",INDEX('All CCC'!AZ$7:AZ$814,MATCH(WatchList!$B137,'All CCC'!$B$7:$B$814,0)))</f>
        <v/>
      </c>
      <c r="BA137" s="847" t="str">
        <f>IF($B137="","",INDEX('All CCC'!BA$7:BA$814,MATCH(WatchList!$B137,'All CCC'!$B$7:$B$814,0)))</f>
        <v/>
      </c>
      <c r="BB137" s="847" t="str">
        <f>IF($B137="","",INDEX('All CCC'!BB$7:BB$814,MATCH(WatchList!$B137,'All CCC'!$B$7:$B$814,0)))</f>
        <v/>
      </c>
      <c r="BC137" s="847" t="str">
        <f>IF($B137="","",INDEX('All CCC'!BC$7:BC$814,MATCH(WatchList!$B137,'All CCC'!$B$7:$B$814,0)))</f>
        <v/>
      </c>
      <c r="BD137" s="847" t="str">
        <f>IF($B137="","",INDEX('All CCC'!BD$7:BD$814,MATCH(WatchList!$B137,'All CCC'!$B$7:$B$814,0)))</f>
        <v/>
      </c>
      <c r="BE137" s="847" t="str">
        <f>IF($B137="","",INDEX('All CCC'!BE$7:BE$814,MATCH(WatchList!$B137,'All CCC'!$B$7:$B$814,0)))</f>
        <v/>
      </c>
      <c r="BF137" s="847" t="str">
        <f>IF($B137="","",INDEX('All CCC'!BF$7:BF$814,MATCH(WatchList!$B137,'All CCC'!$B$7:$B$814,0)))</f>
        <v/>
      </c>
      <c r="BG137" s="847" t="str">
        <f>IF($B137="","",INDEX('All CCC'!BG$7:BG$814,MATCH(WatchList!$B137,'All CCC'!$B$7:$B$814,0)))</f>
        <v/>
      </c>
    </row>
    <row r="138" spans="1:59" x14ac:dyDescent="0.2">
      <c r="A138" s="548" t="str">
        <f>IF($B138="","",INDEX('All CCC'!A$7:A$814,MATCH(WatchList!$B138,'All CCC'!$B$7:$B$814,0)))</f>
        <v/>
      </c>
      <c r="B138" s="31"/>
      <c r="C138" s="847" t="str">
        <f>IF($B138="","",INDEX('All CCC'!C$7:C$814,MATCH(WatchList!$B138,'All CCC'!$B$7:$B$814,0)))</f>
        <v/>
      </c>
      <c r="D138" s="847" t="str">
        <f>IF($B138="","",INDEX('All CCC'!D$7:D$814,MATCH(WatchList!$B138,'All CCC'!$B$7:$B$814,0)))</f>
        <v/>
      </c>
      <c r="E138" s="847" t="str">
        <f>IF($B138="","",INDEX('All CCC'!E$7:E$814,MATCH(WatchList!$B138,'All CCC'!$B$7:$B$814,0)))</f>
        <v/>
      </c>
      <c r="F138" s="847" t="str">
        <f>IF($B138="","",INDEX('All CCC'!F$7:F$814,MATCH(WatchList!$B138,'All CCC'!$B$7:$B$814,0)))</f>
        <v/>
      </c>
      <c r="G138" s="847" t="str">
        <f>IF($B138="","",INDEX('All CCC'!G$7:G$814,MATCH(WatchList!$B138,'All CCC'!$B$7:$B$814,0)))</f>
        <v/>
      </c>
      <c r="H138" s="847" t="str">
        <f>IF($B138="","",INDEX('All CCC'!H$7:H$814,MATCH(WatchList!$B138,'All CCC'!$B$7:$B$814,0)))</f>
        <v/>
      </c>
      <c r="I138" s="847" t="str">
        <f>IF($B138="","",INDEX('All CCC'!I$7:I$814,MATCH(WatchList!$B138,'All CCC'!$B$7:$B$814,0)))</f>
        <v/>
      </c>
      <c r="J138" s="847" t="str">
        <f>IF($B138="","",INDEX('All CCC'!J$7:J$814,MATCH(WatchList!$B138,'All CCC'!$B$7:$B$814,0)))</f>
        <v/>
      </c>
      <c r="K138" s="847" t="str">
        <f>IF($B138="","",INDEX('All CCC'!K$7:K$814,MATCH(WatchList!$B138,'All CCC'!$B$7:$B$814,0)))</f>
        <v/>
      </c>
      <c r="L138" s="847" t="str">
        <f>IF($B138="","",INDEX('All CCC'!L$7:L$814,MATCH(WatchList!$B138,'All CCC'!$B$7:$B$814,0)))</f>
        <v/>
      </c>
      <c r="M138" s="847" t="str">
        <f>IF($B138="","",INDEX('All CCC'!M$7:M$814,MATCH(WatchList!$B138,'All CCC'!$B$7:$B$814,0)))</f>
        <v/>
      </c>
      <c r="N138" s="847" t="str">
        <f>IF($B138="","",INDEX('All CCC'!N$7:N$814,MATCH(WatchList!$B138,'All CCC'!$B$7:$B$814,0)))</f>
        <v/>
      </c>
      <c r="O138" s="847" t="str">
        <f>IF($B138="","",INDEX('All CCC'!O$7:O$814,MATCH(WatchList!$B138,'All CCC'!$B$7:$B$814,0)))</f>
        <v/>
      </c>
      <c r="P138" s="848" t="str">
        <f>IF($B138="","",INDEX('All CCC'!P$7:P$814,MATCH(WatchList!$B138,'All CCC'!$B$7:$B$814,0)))</f>
        <v/>
      </c>
      <c r="Q138" s="848" t="str">
        <f>IF($B138="","",INDEX('All CCC'!Q$7:Q$814,MATCH(WatchList!$B138,'All CCC'!$B$7:$B$814,0)))</f>
        <v/>
      </c>
      <c r="R138" s="847" t="str">
        <f>IF($B138="","",INDEX('All CCC'!R$7:R$814,MATCH(WatchList!$B138,'All CCC'!$B$7:$B$814,0)))</f>
        <v/>
      </c>
      <c r="S138" s="847" t="str">
        <f>IF($B138="","",INDEX('All CCC'!S$7:S$814,MATCH(WatchList!$B138,'All CCC'!$B$7:$B$814,0)))</f>
        <v/>
      </c>
      <c r="T138" s="847" t="str">
        <f>IF($B138="","",INDEX('All CCC'!T$7:T$814,MATCH(WatchList!$B138,'All CCC'!$B$7:$B$814,0)))</f>
        <v/>
      </c>
      <c r="U138" s="847" t="str">
        <f>IF($B138="","",INDEX('All CCC'!U$7:U$814,MATCH(WatchList!$B138,'All CCC'!$B$7:$B$814,0)))</f>
        <v/>
      </c>
      <c r="V138" s="847" t="str">
        <f>IF($B138="","",INDEX('All CCC'!V$7:V$814,MATCH(WatchList!$B138,'All CCC'!$B$7:$B$814,0)))</f>
        <v/>
      </c>
      <c r="W138" s="847" t="str">
        <f>IF($B138="","",INDEX('All CCC'!W$7:W$814,MATCH(WatchList!$B138,'All CCC'!$B$7:$B$814,0)))</f>
        <v/>
      </c>
      <c r="X138" s="847" t="str">
        <f>IF($B138="","",INDEX('All CCC'!X$7:X$814,MATCH(WatchList!$B138,'All CCC'!$B$7:$B$814,0)))</f>
        <v/>
      </c>
      <c r="Y138" s="847" t="str">
        <f>IF($B138="","",INDEX('All CCC'!Y$7:Y$814,MATCH(WatchList!$B138,'All CCC'!$B$7:$B$814,0)))</f>
        <v/>
      </c>
      <c r="Z138" s="847" t="str">
        <f>IF($B138="","",INDEX('All CCC'!Z$7:Z$814,MATCH(WatchList!$B138,'All CCC'!$B$7:$B$814,0)))</f>
        <v/>
      </c>
      <c r="AA138" s="847" t="str">
        <f>IF($B138="","",INDEX('All CCC'!AA$7:AA$814,MATCH(WatchList!$B138,'All CCC'!$B$7:$B$814,0)))</f>
        <v/>
      </c>
      <c r="AB138" s="847" t="str">
        <f>IF($B138="","",INDEX('All CCC'!AB$7:AB$814,MATCH(WatchList!$B138,'All CCC'!$B$7:$B$814,0)))</f>
        <v/>
      </c>
      <c r="AC138" s="847" t="str">
        <f>IF($B138="","",INDEX('All CCC'!AC$7:AC$814,MATCH(WatchList!$B138,'All CCC'!$B$7:$B$814,0)))</f>
        <v/>
      </c>
      <c r="AD138" s="847" t="str">
        <f>IF($B138="","",INDEX('All CCC'!AD$7:AD$814,MATCH(WatchList!$B138,'All CCC'!$B$7:$B$814,0)))</f>
        <v/>
      </c>
      <c r="AE138" s="847" t="str">
        <f>IF($B138="","",INDEX('All CCC'!AE$7:AE$814,MATCH(WatchList!$B138,'All CCC'!$B$7:$B$814,0)))</f>
        <v/>
      </c>
      <c r="AF138" s="847" t="str">
        <f>IF($B138="","",INDEX('All CCC'!AF$7:AF$814,MATCH(WatchList!$B138,'All CCC'!$B$7:$B$814,0)))</f>
        <v/>
      </c>
      <c r="AG138" s="847" t="str">
        <f>IF($B138="","",INDEX('All CCC'!AG$7:AG$814,MATCH(WatchList!$B138,'All CCC'!$B$7:$B$814,0)))</f>
        <v/>
      </c>
      <c r="AH138" s="847" t="str">
        <f>IF($B138="","",INDEX('All CCC'!AH$7:AH$814,MATCH(WatchList!$B138,'All CCC'!$B$7:$B$814,0)))</f>
        <v/>
      </c>
      <c r="AI138" s="847" t="str">
        <f>IF($B138="","",INDEX('All CCC'!AI$7:AI$814,MATCH(WatchList!$B138,'All CCC'!$B$7:$B$814,0)))</f>
        <v/>
      </c>
      <c r="AJ138" s="847" t="str">
        <f>IF($B138="","",INDEX('All CCC'!AJ$7:AJ$814,MATCH(WatchList!$B138,'All CCC'!$B$7:$B$814,0)))</f>
        <v/>
      </c>
      <c r="AK138" s="847" t="str">
        <f>IF($B138="","",INDEX('All CCC'!AK$7:AK$814,MATCH(WatchList!$B138,'All CCC'!$B$7:$B$814,0)))</f>
        <v/>
      </c>
      <c r="AL138" s="847" t="str">
        <f>IF($B138="","",INDEX('All CCC'!AL$7:AL$814,MATCH(WatchList!$B138,'All CCC'!$B$7:$B$814,0)))</f>
        <v/>
      </c>
      <c r="AM138" s="847" t="str">
        <f>IF($B138="","",INDEX('All CCC'!AM$7:AM$814,MATCH(WatchList!$B138,'All CCC'!$B$7:$B$814,0)))</f>
        <v/>
      </c>
      <c r="AN138" s="847" t="str">
        <f>IF($B138="","",INDEX('All CCC'!AN$7:AN$814,MATCH(WatchList!$B138,'All CCC'!$B$7:$B$814,0)))</f>
        <v/>
      </c>
      <c r="AO138" s="847" t="str">
        <f>IF($B138="","",INDEX('All CCC'!AO$7:AO$814,MATCH(WatchList!$B138,'All CCC'!$B$7:$B$814,0)))</f>
        <v/>
      </c>
      <c r="AP138" s="847" t="str">
        <f>IF($B138="","",INDEX('All CCC'!AP$7:AP$814,MATCH(WatchList!$B138,'All CCC'!$B$7:$B$814,0)))</f>
        <v/>
      </c>
      <c r="AQ138" s="847" t="str">
        <f>IF($B138="","",INDEX('All CCC'!AQ$7:AQ$814,MATCH(WatchList!$B138,'All CCC'!$B$7:$B$814,0)))</f>
        <v/>
      </c>
      <c r="AR138" s="847" t="str">
        <f>IF($B138="","",INDEX('All CCC'!AR$7:AR$814,MATCH(WatchList!$B138,'All CCC'!$B$7:$B$814,0)))</f>
        <v/>
      </c>
      <c r="AS138" s="847" t="str">
        <f>IF($B138="","",INDEX('All CCC'!AS$7:AS$814,MATCH(WatchList!$B138,'All CCC'!$B$7:$B$814,0)))</f>
        <v/>
      </c>
      <c r="AT138" s="847" t="str">
        <f>IF($B138="","",INDEX('All CCC'!AT$7:AT$814,MATCH(WatchList!$B138,'All CCC'!$B$7:$B$814,0)))</f>
        <v/>
      </c>
      <c r="AU138" s="847" t="str">
        <f>IF($B138="","",INDEX('All CCC'!AU$7:AU$814,MATCH(WatchList!$B138,'All CCC'!$B$7:$B$814,0)))</f>
        <v/>
      </c>
      <c r="AV138" s="847" t="str">
        <f>IF($B138="","",INDEX('All CCC'!AV$7:AV$814,MATCH(WatchList!$B138,'All CCC'!$B$7:$B$814,0)))</f>
        <v/>
      </c>
      <c r="AW138" s="847" t="str">
        <f>IF($B138="","",INDEX('All CCC'!AW$7:AW$814,MATCH(WatchList!$B138,'All CCC'!$B$7:$B$814,0)))</f>
        <v/>
      </c>
      <c r="AX138" s="847" t="str">
        <f>IF($B138="","",INDEX('All CCC'!AX$7:AX$814,MATCH(WatchList!$B138,'All CCC'!$B$7:$B$814,0)))</f>
        <v/>
      </c>
      <c r="AY138" s="847" t="str">
        <f>IF($B138="","",INDEX('All CCC'!AY$7:AY$814,MATCH(WatchList!$B138,'All CCC'!$B$7:$B$814,0)))</f>
        <v/>
      </c>
      <c r="AZ138" s="847" t="str">
        <f>IF($B138="","",INDEX('All CCC'!AZ$7:AZ$814,MATCH(WatchList!$B138,'All CCC'!$B$7:$B$814,0)))</f>
        <v/>
      </c>
      <c r="BA138" s="847" t="str">
        <f>IF($B138="","",INDEX('All CCC'!BA$7:BA$814,MATCH(WatchList!$B138,'All CCC'!$B$7:$B$814,0)))</f>
        <v/>
      </c>
      <c r="BB138" s="847" t="str">
        <f>IF($B138="","",INDEX('All CCC'!BB$7:BB$814,MATCH(WatchList!$B138,'All CCC'!$B$7:$B$814,0)))</f>
        <v/>
      </c>
      <c r="BC138" s="847" t="str">
        <f>IF($B138="","",INDEX('All CCC'!BC$7:BC$814,MATCH(WatchList!$B138,'All CCC'!$B$7:$B$814,0)))</f>
        <v/>
      </c>
      <c r="BD138" s="847" t="str">
        <f>IF($B138="","",INDEX('All CCC'!BD$7:BD$814,MATCH(WatchList!$B138,'All CCC'!$B$7:$B$814,0)))</f>
        <v/>
      </c>
      <c r="BE138" s="847" t="str">
        <f>IF($B138="","",INDEX('All CCC'!BE$7:BE$814,MATCH(WatchList!$B138,'All CCC'!$B$7:$B$814,0)))</f>
        <v/>
      </c>
      <c r="BF138" s="847" t="str">
        <f>IF($B138="","",INDEX('All CCC'!BF$7:BF$814,MATCH(WatchList!$B138,'All CCC'!$B$7:$B$814,0)))</f>
        <v/>
      </c>
      <c r="BG138" s="847" t="str">
        <f>IF($B138="","",INDEX('All CCC'!BG$7:BG$814,MATCH(WatchList!$B138,'All CCC'!$B$7:$B$814,0)))</f>
        <v/>
      </c>
    </row>
    <row r="139" spans="1:59" x14ac:dyDescent="0.2">
      <c r="A139" s="548" t="str">
        <f>IF($B139="","",INDEX('All CCC'!A$7:A$814,MATCH(WatchList!$B139,'All CCC'!$B$7:$B$814,0)))</f>
        <v/>
      </c>
      <c r="B139" s="31"/>
      <c r="C139" s="847" t="str">
        <f>IF($B139="","",INDEX('All CCC'!C$7:C$814,MATCH(WatchList!$B139,'All CCC'!$B$7:$B$814,0)))</f>
        <v/>
      </c>
      <c r="D139" s="847" t="str">
        <f>IF($B139="","",INDEX('All CCC'!D$7:D$814,MATCH(WatchList!$B139,'All CCC'!$B$7:$B$814,0)))</f>
        <v/>
      </c>
      <c r="E139" s="847" t="str">
        <f>IF($B139="","",INDEX('All CCC'!E$7:E$814,MATCH(WatchList!$B139,'All CCC'!$B$7:$B$814,0)))</f>
        <v/>
      </c>
      <c r="F139" s="847" t="str">
        <f>IF($B139="","",INDEX('All CCC'!F$7:F$814,MATCH(WatchList!$B139,'All CCC'!$B$7:$B$814,0)))</f>
        <v/>
      </c>
      <c r="G139" s="847" t="str">
        <f>IF($B139="","",INDEX('All CCC'!G$7:G$814,MATCH(WatchList!$B139,'All CCC'!$B$7:$B$814,0)))</f>
        <v/>
      </c>
      <c r="H139" s="847" t="str">
        <f>IF($B139="","",INDEX('All CCC'!H$7:H$814,MATCH(WatchList!$B139,'All CCC'!$B$7:$B$814,0)))</f>
        <v/>
      </c>
      <c r="I139" s="847" t="str">
        <f>IF($B139="","",INDEX('All CCC'!I$7:I$814,MATCH(WatchList!$B139,'All CCC'!$B$7:$B$814,0)))</f>
        <v/>
      </c>
      <c r="J139" s="847" t="str">
        <f>IF($B139="","",INDEX('All CCC'!J$7:J$814,MATCH(WatchList!$B139,'All CCC'!$B$7:$B$814,0)))</f>
        <v/>
      </c>
      <c r="K139" s="847" t="str">
        <f>IF($B139="","",INDEX('All CCC'!K$7:K$814,MATCH(WatchList!$B139,'All CCC'!$B$7:$B$814,0)))</f>
        <v/>
      </c>
      <c r="L139" s="847" t="str">
        <f>IF($B139="","",INDEX('All CCC'!L$7:L$814,MATCH(WatchList!$B139,'All CCC'!$B$7:$B$814,0)))</f>
        <v/>
      </c>
      <c r="M139" s="847" t="str">
        <f>IF($B139="","",INDEX('All CCC'!M$7:M$814,MATCH(WatchList!$B139,'All CCC'!$B$7:$B$814,0)))</f>
        <v/>
      </c>
      <c r="N139" s="847" t="str">
        <f>IF($B139="","",INDEX('All CCC'!N$7:N$814,MATCH(WatchList!$B139,'All CCC'!$B$7:$B$814,0)))</f>
        <v/>
      </c>
      <c r="O139" s="847" t="str">
        <f>IF($B139="","",INDEX('All CCC'!O$7:O$814,MATCH(WatchList!$B139,'All CCC'!$B$7:$B$814,0)))</f>
        <v/>
      </c>
      <c r="P139" s="848" t="str">
        <f>IF($B139="","",INDEX('All CCC'!P$7:P$814,MATCH(WatchList!$B139,'All CCC'!$B$7:$B$814,0)))</f>
        <v/>
      </c>
      <c r="Q139" s="848" t="str">
        <f>IF($B139="","",INDEX('All CCC'!Q$7:Q$814,MATCH(WatchList!$B139,'All CCC'!$B$7:$B$814,0)))</f>
        <v/>
      </c>
      <c r="R139" s="847" t="str">
        <f>IF($B139="","",INDEX('All CCC'!R$7:R$814,MATCH(WatchList!$B139,'All CCC'!$B$7:$B$814,0)))</f>
        <v/>
      </c>
      <c r="S139" s="847" t="str">
        <f>IF($B139="","",INDEX('All CCC'!S$7:S$814,MATCH(WatchList!$B139,'All CCC'!$B$7:$B$814,0)))</f>
        <v/>
      </c>
      <c r="T139" s="847" t="str">
        <f>IF($B139="","",INDEX('All CCC'!T$7:T$814,MATCH(WatchList!$B139,'All CCC'!$B$7:$B$814,0)))</f>
        <v/>
      </c>
      <c r="U139" s="847" t="str">
        <f>IF($B139="","",INDEX('All CCC'!U$7:U$814,MATCH(WatchList!$B139,'All CCC'!$B$7:$B$814,0)))</f>
        <v/>
      </c>
      <c r="V139" s="847" t="str">
        <f>IF($B139="","",INDEX('All CCC'!V$7:V$814,MATCH(WatchList!$B139,'All CCC'!$B$7:$B$814,0)))</f>
        <v/>
      </c>
      <c r="W139" s="847" t="str">
        <f>IF($B139="","",INDEX('All CCC'!W$7:W$814,MATCH(WatchList!$B139,'All CCC'!$B$7:$B$814,0)))</f>
        <v/>
      </c>
      <c r="X139" s="847" t="str">
        <f>IF($B139="","",INDEX('All CCC'!X$7:X$814,MATCH(WatchList!$B139,'All CCC'!$B$7:$B$814,0)))</f>
        <v/>
      </c>
      <c r="Y139" s="847" t="str">
        <f>IF($B139="","",INDEX('All CCC'!Y$7:Y$814,MATCH(WatchList!$B139,'All CCC'!$B$7:$B$814,0)))</f>
        <v/>
      </c>
      <c r="Z139" s="847" t="str">
        <f>IF($B139="","",INDEX('All CCC'!Z$7:Z$814,MATCH(WatchList!$B139,'All CCC'!$B$7:$B$814,0)))</f>
        <v/>
      </c>
      <c r="AA139" s="847" t="str">
        <f>IF($B139="","",INDEX('All CCC'!AA$7:AA$814,MATCH(WatchList!$B139,'All CCC'!$B$7:$B$814,0)))</f>
        <v/>
      </c>
      <c r="AB139" s="847" t="str">
        <f>IF($B139="","",INDEX('All CCC'!AB$7:AB$814,MATCH(WatchList!$B139,'All CCC'!$B$7:$B$814,0)))</f>
        <v/>
      </c>
      <c r="AC139" s="847" t="str">
        <f>IF($B139="","",INDEX('All CCC'!AC$7:AC$814,MATCH(WatchList!$B139,'All CCC'!$B$7:$B$814,0)))</f>
        <v/>
      </c>
      <c r="AD139" s="847" t="str">
        <f>IF($B139="","",INDEX('All CCC'!AD$7:AD$814,MATCH(WatchList!$B139,'All CCC'!$B$7:$B$814,0)))</f>
        <v/>
      </c>
      <c r="AE139" s="847" t="str">
        <f>IF($B139="","",INDEX('All CCC'!AE$7:AE$814,MATCH(WatchList!$B139,'All CCC'!$B$7:$B$814,0)))</f>
        <v/>
      </c>
      <c r="AF139" s="847" t="str">
        <f>IF($B139="","",INDEX('All CCC'!AF$7:AF$814,MATCH(WatchList!$B139,'All CCC'!$B$7:$B$814,0)))</f>
        <v/>
      </c>
      <c r="AG139" s="847" t="str">
        <f>IF($B139="","",INDEX('All CCC'!AG$7:AG$814,MATCH(WatchList!$B139,'All CCC'!$B$7:$B$814,0)))</f>
        <v/>
      </c>
      <c r="AH139" s="847" t="str">
        <f>IF($B139="","",INDEX('All CCC'!AH$7:AH$814,MATCH(WatchList!$B139,'All CCC'!$B$7:$B$814,0)))</f>
        <v/>
      </c>
      <c r="AI139" s="847" t="str">
        <f>IF($B139="","",INDEX('All CCC'!AI$7:AI$814,MATCH(WatchList!$B139,'All CCC'!$B$7:$B$814,0)))</f>
        <v/>
      </c>
      <c r="AJ139" s="847" t="str">
        <f>IF($B139="","",INDEX('All CCC'!AJ$7:AJ$814,MATCH(WatchList!$B139,'All CCC'!$B$7:$B$814,0)))</f>
        <v/>
      </c>
      <c r="AK139" s="847" t="str">
        <f>IF($B139="","",INDEX('All CCC'!AK$7:AK$814,MATCH(WatchList!$B139,'All CCC'!$B$7:$B$814,0)))</f>
        <v/>
      </c>
      <c r="AL139" s="847" t="str">
        <f>IF($B139="","",INDEX('All CCC'!AL$7:AL$814,MATCH(WatchList!$B139,'All CCC'!$B$7:$B$814,0)))</f>
        <v/>
      </c>
      <c r="AM139" s="847" t="str">
        <f>IF($B139="","",INDEX('All CCC'!AM$7:AM$814,MATCH(WatchList!$B139,'All CCC'!$B$7:$B$814,0)))</f>
        <v/>
      </c>
      <c r="AN139" s="847" t="str">
        <f>IF($B139="","",INDEX('All CCC'!AN$7:AN$814,MATCH(WatchList!$B139,'All CCC'!$B$7:$B$814,0)))</f>
        <v/>
      </c>
      <c r="AO139" s="847" t="str">
        <f>IF($B139="","",INDEX('All CCC'!AO$7:AO$814,MATCH(WatchList!$B139,'All CCC'!$B$7:$B$814,0)))</f>
        <v/>
      </c>
      <c r="AP139" s="847" t="str">
        <f>IF($B139="","",INDEX('All CCC'!AP$7:AP$814,MATCH(WatchList!$B139,'All CCC'!$B$7:$B$814,0)))</f>
        <v/>
      </c>
      <c r="AQ139" s="847" t="str">
        <f>IF($B139="","",INDEX('All CCC'!AQ$7:AQ$814,MATCH(WatchList!$B139,'All CCC'!$B$7:$B$814,0)))</f>
        <v/>
      </c>
      <c r="AR139" s="847" t="str">
        <f>IF($B139="","",INDEX('All CCC'!AR$7:AR$814,MATCH(WatchList!$B139,'All CCC'!$B$7:$B$814,0)))</f>
        <v/>
      </c>
      <c r="AS139" s="847" t="str">
        <f>IF($B139="","",INDEX('All CCC'!AS$7:AS$814,MATCH(WatchList!$B139,'All CCC'!$B$7:$B$814,0)))</f>
        <v/>
      </c>
      <c r="AT139" s="847" t="str">
        <f>IF($B139="","",INDEX('All CCC'!AT$7:AT$814,MATCH(WatchList!$B139,'All CCC'!$B$7:$B$814,0)))</f>
        <v/>
      </c>
      <c r="AU139" s="847" t="str">
        <f>IF($B139="","",INDEX('All CCC'!AU$7:AU$814,MATCH(WatchList!$B139,'All CCC'!$B$7:$B$814,0)))</f>
        <v/>
      </c>
      <c r="AV139" s="847" t="str">
        <f>IF($B139="","",INDEX('All CCC'!AV$7:AV$814,MATCH(WatchList!$B139,'All CCC'!$B$7:$B$814,0)))</f>
        <v/>
      </c>
      <c r="AW139" s="847" t="str">
        <f>IF($B139="","",INDEX('All CCC'!AW$7:AW$814,MATCH(WatchList!$B139,'All CCC'!$B$7:$B$814,0)))</f>
        <v/>
      </c>
      <c r="AX139" s="847" t="str">
        <f>IF($B139="","",INDEX('All CCC'!AX$7:AX$814,MATCH(WatchList!$B139,'All CCC'!$B$7:$B$814,0)))</f>
        <v/>
      </c>
      <c r="AY139" s="847" t="str">
        <f>IF($B139="","",INDEX('All CCC'!AY$7:AY$814,MATCH(WatchList!$B139,'All CCC'!$B$7:$B$814,0)))</f>
        <v/>
      </c>
      <c r="AZ139" s="847" t="str">
        <f>IF($B139="","",INDEX('All CCC'!AZ$7:AZ$814,MATCH(WatchList!$B139,'All CCC'!$B$7:$B$814,0)))</f>
        <v/>
      </c>
      <c r="BA139" s="847" t="str">
        <f>IF($B139="","",INDEX('All CCC'!BA$7:BA$814,MATCH(WatchList!$B139,'All CCC'!$B$7:$B$814,0)))</f>
        <v/>
      </c>
      <c r="BB139" s="847" t="str">
        <f>IF($B139="","",INDEX('All CCC'!BB$7:BB$814,MATCH(WatchList!$B139,'All CCC'!$B$7:$B$814,0)))</f>
        <v/>
      </c>
      <c r="BC139" s="847" t="str">
        <f>IF($B139="","",INDEX('All CCC'!BC$7:BC$814,MATCH(WatchList!$B139,'All CCC'!$B$7:$B$814,0)))</f>
        <v/>
      </c>
      <c r="BD139" s="847" t="str">
        <f>IF($B139="","",INDEX('All CCC'!BD$7:BD$814,MATCH(WatchList!$B139,'All CCC'!$B$7:$B$814,0)))</f>
        <v/>
      </c>
      <c r="BE139" s="847" t="str">
        <f>IF($B139="","",INDEX('All CCC'!BE$7:BE$814,MATCH(WatchList!$B139,'All CCC'!$B$7:$B$814,0)))</f>
        <v/>
      </c>
      <c r="BF139" s="847" t="str">
        <f>IF($B139="","",INDEX('All CCC'!BF$7:BF$814,MATCH(WatchList!$B139,'All CCC'!$B$7:$B$814,0)))</f>
        <v/>
      </c>
      <c r="BG139" s="847" t="str">
        <f>IF($B139="","",INDEX('All CCC'!BG$7:BG$814,MATCH(WatchList!$B139,'All CCC'!$B$7:$B$814,0)))</f>
        <v/>
      </c>
    </row>
    <row r="140" spans="1:59" x14ac:dyDescent="0.2">
      <c r="A140" s="548" t="str">
        <f>IF($B140="","",INDEX('All CCC'!A$7:A$814,MATCH(WatchList!$B140,'All CCC'!$B$7:$B$814,0)))</f>
        <v/>
      </c>
      <c r="B140" s="31"/>
      <c r="C140" s="847" t="str">
        <f>IF($B140="","",INDEX('All CCC'!C$7:C$814,MATCH(WatchList!$B140,'All CCC'!$B$7:$B$814,0)))</f>
        <v/>
      </c>
      <c r="D140" s="847" t="str">
        <f>IF($B140="","",INDEX('All CCC'!D$7:D$814,MATCH(WatchList!$B140,'All CCC'!$B$7:$B$814,0)))</f>
        <v/>
      </c>
      <c r="E140" s="847" t="str">
        <f>IF($B140="","",INDEX('All CCC'!E$7:E$814,MATCH(WatchList!$B140,'All CCC'!$B$7:$B$814,0)))</f>
        <v/>
      </c>
      <c r="F140" s="847" t="str">
        <f>IF($B140="","",INDEX('All CCC'!F$7:F$814,MATCH(WatchList!$B140,'All CCC'!$B$7:$B$814,0)))</f>
        <v/>
      </c>
      <c r="G140" s="847" t="str">
        <f>IF($B140="","",INDEX('All CCC'!G$7:G$814,MATCH(WatchList!$B140,'All CCC'!$B$7:$B$814,0)))</f>
        <v/>
      </c>
      <c r="H140" s="847" t="str">
        <f>IF($B140="","",INDEX('All CCC'!H$7:H$814,MATCH(WatchList!$B140,'All CCC'!$B$7:$B$814,0)))</f>
        <v/>
      </c>
      <c r="I140" s="847" t="str">
        <f>IF($B140="","",INDEX('All CCC'!I$7:I$814,MATCH(WatchList!$B140,'All CCC'!$B$7:$B$814,0)))</f>
        <v/>
      </c>
      <c r="J140" s="847" t="str">
        <f>IF($B140="","",INDEX('All CCC'!J$7:J$814,MATCH(WatchList!$B140,'All CCC'!$B$7:$B$814,0)))</f>
        <v/>
      </c>
      <c r="K140" s="847" t="str">
        <f>IF($B140="","",INDEX('All CCC'!K$7:K$814,MATCH(WatchList!$B140,'All CCC'!$B$7:$B$814,0)))</f>
        <v/>
      </c>
      <c r="L140" s="847" t="str">
        <f>IF($B140="","",INDEX('All CCC'!L$7:L$814,MATCH(WatchList!$B140,'All CCC'!$B$7:$B$814,0)))</f>
        <v/>
      </c>
      <c r="M140" s="847" t="str">
        <f>IF($B140="","",INDEX('All CCC'!M$7:M$814,MATCH(WatchList!$B140,'All CCC'!$B$7:$B$814,0)))</f>
        <v/>
      </c>
      <c r="N140" s="847" t="str">
        <f>IF($B140="","",INDEX('All CCC'!N$7:N$814,MATCH(WatchList!$B140,'All CCC'!$B$7:$B$814,0)))</f>
        <v/>
      </c>
      <c r="O140" s="847" t="str">
        <f>IF($B140="","",INDEX('All CCC'!O$7:O$814,MATCH(WatchList!$B140,'All CCC'!$B$7:$B$814,0)))</f>
        <v/>
      </c>
      <c r="P140" s="848" t="str">
        <f>IF($B140="","",INDEX('All CCC'!P$7:P$814,MATCH(WatchList!$B140,'All CCC'!$B$7:$B$814,0)))</f>
        <v/>
      </c>
      <c r="Q140" s="848" t="str">
        <f>IF($B140="","",INDEX('All CCC'!Q$7:Q$814,MATCH(WatchList!$B140,'All CCC'!$B$7:$B$814,0)))</f>
        <v/>
      </c>
      <c r="R140" s="847" t="str">
        <f>IF($B140="","",INDEX('All CCC'!R$7:R$814,MATCH(WatchList!$B140,'All CCC'!$B$7:$B$814,0)))</f>
        <v/>
      </c>
      <c r="S140" s="847" t="str">
        <f>IF($B140="","",INDEX('All CCC'!S$7:S$814,MATCH(WatchList!$B140,'All CCC'!$B$7:$B$814,0)))</f>
        <v/>
      </c>
      <c r="T140" s="847" t="str">
        <f>IF($B140="","",INDEX('All CCC'!T$7:T$814,MATCH(WatchList!$B140,'All CCC'!$B$7:$B$814,0)))</f>
        <v/>
      </c>
      <c r="U140" s="847" t="str">
        <f>IF($B140="","",INDEX('All CCC'!U$7:U$814,MATCH(WatchList!$B140,'All CCC'!$B$7:$B$814,0)))</f>
        <v/>
      </c>
      <c r="V140" s="847" t="str">
        <f>IF($B140="","",INDEX('All CCC'!V$7:V$814,MATCH(WatchList!$B140,'All CCC'!$B$7:$B$814,0)))</f>
        <v/>
      </c>
      <c r="W140" s="847" t="str">
        <f>IF($B140="","",INDEX('All CCC'!W$7:W$814,MATCH(WatchList!$B140,'All CCC'!$B$7:$B$814,0)))</f>
        <v/>
      </c>
      <c r="X140" s="847" t="str">
        <f>IF($B140="","",INDEX('All CCC'!X$7:X$814,MATCH(WatchList!$B140,'All CCC'!$B$7:$B$814,0)))</f>
        <v/>
      </c>
      <c r="Y140" s="847" t="str">
        <f>IF($B140="","",INDEX('All CCC'!Y$7:Y$814,MATCH(WatchList!$B140,'All CCC'!$B$7:$B$814,0)))</f>
        <v/>
      </c>
      <c r="Z140" s="847" t="str">
        <f>IF($B140="","",INDEX('All CCC'!Z$7:Z$814,MATCH(WatchList!$B140,'All CCC'!$B$7:$B$814,0)))</f>
        <v/>
      </c>
      <c r="AA140" s="847" t="str">
        <f>IF($B140="","",INDEX('All CCC'!AA$7:AA$814,MATCH(WatchList!$B140,'All CCC'!$B$7:$B$814,0)))</f>
        <v/>
      </c>
      <c r="AB140" s="847" t="str">
        <f>IF($B140="","",INDEX('All CCC'!AB$7:AB$814,MATCH(WatchList!$B140,'All CCC'!$B$7:$B$814,0)))</f>
        <v/>
      </c>
      <c r="AC140" s="847" t="str">
        <f>IF($B140="","",INDEX('All CCC'!AC$7:AC$814,MATCH(WatchList!$B140,'All CCC'!$B$7:$B$814,0)))</f>
        <v/>
      </c>
      <c r="AD140" s="847" t="str">
        <f>IF($B140="","",INDEX('All CCC'!AD$7:AD$814,MATCH(WatchList!$B140,'All CCC'!$B$7:$B$814,0)))</f>
        <v/>
      </c>
      <c r="AE140" s="847" t="str">
        <f>IF($B140="","",INDEX('All CCC'!AE$7:AE$814,MATCH(WatchList!$B140,'All CCC'!$B$7:$B$814,0)))</f>
        <v/>
      </c>
      <c r="AF140" s="847" t="str">
        <f>IF($B140="","",INDEX('All CCC'!AF$7:AF$814,MATCH(WatchList!$B140,'All CCC'!$B$7:$B$814,0)))</f>
        <v/>
      </c>
      <c r="AG140" s="847" t="str">
        <f>IF($B140="","",INDEX('All CCC'!AG$7:AG$814,MATCH(WatchList!$B140,'All CCC'!$B$7:$B$814,0)))</f>
        <v/>
      </c>
      <c r="AH140" s="847" t="str">
        <f>IF($B140="","",INDEX('All CCC'!AH$7:AH$814,MATCH(WatchList!$B140,'All CCC'!$B$7:$B$814,0)))</f>
        <v/>
      </c>
      <c r="AI140" s="847" t="str">
        <f>IF($B140="","",INDEX('All CCC'!AI$7:AI$814,MATCH(WatchList!$B140,'All CCC'!$B$7:$B$814,0)))</f>
        <v/>
      </c>
      <c r="AJ140" s="847" t="str">
        <f>IF($B140="","",INDEX('All CCC'!AJ$7:AJ$814,MATCH(WatchList!$B140,'All CCC'!$B$7:$B$814,0)))</f>
        <v/>
      </c>
      <c r="AK140" s="847" t="str">
        <f>IF($B140="","",INDEX('All CCC'!AK$7:AK$814,MATCH(WatchList!$B140,'All CCC'!$B$7:$B$814,0)))</f>
        <v/>
      </c>
      <c r="AL140" s="847" t="str">
        <f>IF($B140="","",INDEX('All CCC'!AL$7:AL$814,MATCH(WatchList!$B140,'All CCC'!$B$7:$B$814,0)))</f>
        <v/>
      </c>
      <c r="AM140" s="847" t="str">
        <f>IF($B140="","",INDEX('All CCC'!AM$7:AM$814,MATCH(WatchList!$B140,'All CCC'!$B$7:$B$814,0)))</f>
        <v/>
      </c>
      <c r="AN140" s="847" t="str">
        <f>IF($B140="","",INDEX('All CCC'!AN$7:AN$814,MATCH(WatchList!$B140,'All CCC'!$B$7:$B$814,0)))</f>
        <v/>
      </c>
      <c r="AO140" s="847" t="str">
        <f>IF($B140="","",INDEX('All CCC'!AO$7:AO$814,MATCH(WatchList!$B140,'All CCC'!$B$7:$B$814,0)))</f>
        <v/>
      </c>
      <c r="AP140" s="847" t="str">
        <f>IF($B140="","",INDEX('All CCC'!AP$7:AP$814,MATCH(WatchList!$B140,'All CCC'!$B$7:$B$814,0)))</f>
        <v/>
      </c>
      <c r="AQ140" s="847" t="str">
        <f>IF($B140="","",INDEX('All CCC'!AQ$7:AQ$814,MATCH(WatchList!$B140,'All CCC'!$B$7:$B$814,0)))</f>
        <v/>
      </c>
      <c r="AR140" s="847" t="str">
        <f>IF($B140="","",INDEX('All CCC'!AR$7:AR$814,MATCH(WatchList!$B140,'All CCC'!$B$7:$B$814,0)))</f>
        <v/>
      </c>
      <c r="AS140" s="847" t="str">
        <f>IF($B140="","",INDEX('All CCC'!AS$7:AS$814,MATCH(WatchList!$B140,'All CCC'!$B$7:$B$814,0)))</f>
        <v/>
      </c>
      <c r="AT140" s="847" t="str">
        <f>IF($B140="","",INDEX('All CCC'!AT$7:AT$814,MATCH(WatchList!$B140,'All CCC'!$B$7:$B$814,0)))</f>
        <v/>
      </c>
      <c r="AU140" s="847" t="str">
        <f>IF($B140="","",INDEX('All CCC'!AU$7:AU$814,MATCH(WatchList!$B140,'All CCC'!$B$7:$B$814,0)))</f>
        <v/>
      </c>
      <c r="AV140" s="847" t="str">
        <f>IF($B140="","",INDEX('All CCC'!AV$7:AV$814,MATCH(WatchList!$B140,'All CCC'!$B$7:$B$814,0)))</f>
        <v/>
      </c>
      <c r="AW140" s="847" t="str">
        <f>IF($B140="","",INDEX('All CCC'!AW$7:AW$814,MATCH(WatchList!$B140,'All CCC'!$B$7:$B$814,0)))</f>
        <v/>
      </c>
      <c r="AX140" s="847" t="str">
        <f>IF($B140="","",INDEX('All CCC'!AX$7:AX$814,MATCH(WatchList!$B140,'All CCC'!$B$7:$B$814,0)))</f>
        <v/>
      </c>
      <c r="AY140" s="847" t="str">
        <f>IF($B140="","",INDEX('All CCC'!AY$7:AY$814,MATCH(WatchList!$B140,'All CCC'!$B$7:$B$814,0)))</f>
        <v/>
      </c>
      <c r="AZ140" s="847" t="str">
        <f>IF($B140="","",INDEX('All CCC'!AZ$7:AZ$814,MATCH(WatchList!$B140,'All CCC'!$B$7:$B$814,0)))</f>
        <v/>
      </c>
      <c r="BA140" s="847" t="str">
        <f>IF($B140="","",INDEX('All CCC'!BA$7:BA$814,MATCH(WatchList!$B140,'All CCC'!$B$7:$B$814,0)))</f>
        <v/>
      </c>
      <c r="BB140" s="847" t="str">
        <f>IF($B140="","",INDEX('All CCC'!BB$7:BB$814,MATCH(WatchList!$B140,'All CCC'!$B$7:$B$814,0)))</f>
        <v/>
      </c>
      <c r="BC140" s="847" t="str">
        <f>IF($B140="","",INDEX('All CCC'!BC$7:BC$814,MATCH(WatchList!$B140,'All CCC'!$B$7:$B$814,0)))</f>
        <v/>
      </c>
      <c r="BD140" s="847" t="str">
        <f>IF($B140="","",INDEX('All CCC'!BD$7:BD$814,MATCH(WatchList!$B140,'All CCC'!$B$7:$B$814,0)))</f>
        <v/>
      </c>
      <c r="BE140" s="847" t="str">
        <f>IF($B140="","",INDEX('All CCC'!BE$7:BE$814,MATCH(WatchList!$B140,'All CCC'!$B$7:$B$814,0)))</f>
        <v/>
      </c>
      <c r="BF140" s="847" t="str">
        <f>IF($B140="","",INDEX('All CCC'!BF$7:BF$814,MATCH(WatchList!$B140,'All CCC'!$B$7:$B$814,0)))</f>
        <v/>
      </c>
      <c r="BG140" s="847" t="str">
        <f>IF($B140="","",INDEX('All CCC'!BG$7:BG$814,MATCH(WatchList!$B140,'All CCC'!$B$7:$B$814,0)))</f>
        <v/>
      </c>
    </row>
    <row r="141" spans="1:59" x14ac:dyDescent="0.2">
      <c r="A141" s="548" t="str">
        <f>IF($B141="","",INDEX('All CCC'!A$7:A$814,MATCH(WatchList!$B141,'All CCC'!$B$7:$B$814,0)))</f>
        <v/>
      </c>
      <c r="B141" s="31"/>
      <c r="C141" s="847" t="str">
        <f>IF($B141="","",INDEX('All CCC'!C$7:C$814,MATCH(WatchList!$B141,'All CCC'!$B$7:$B$814,0)))</f>
        <v/>
      </c>
      <c r="D141" s="847" t="str">
        <f>IF($B141="","",INDEX('All CCC'!D$7:D$814,MATCH(WatchList!$B141,'All CCC'!$B$7:$B$814,0)))</f>
        <v/>
      </c>
      <c r="E141" s="847" t="str">
        <f>IF($B141="","",INDEX('All CCC'!E$7:E$814,MATCH(WatchList!$B141,'All CCC'!$B$7:$B$814,0)))</f>
        <v/>
      </c>
      <c r="F141" s="847" t="str">
        <f>IF($B141="","",INDEX('All CCC'!F$7:F$814,MATCH(WatchList!$B141,'All CCC'!$B$7:$B$814,0)))</f>
        <v/>
      </c>
      <c r="G141" s="847" t="str">
        <f>IF($B141="","",INDEX('All CCC'!G$7:G$814,MATCH(WatchList!$B141,'All CCC'!$B$7:$B$814,0)))</f>
        <v/>
      </c>
      <c r="H141" s="847" t="str">
        <f>IF($B141="","",INDEX('All CCC'!H$7:H$814,MATCH(WatchList!$B141,'All CCC'!$B$7:$B$814,0)))</f>
        <v/>
      </c>
      <c r="I141" s="847" t="str">
        <f>IF($B141="","",INDEX('All CCC'!I$7:I$814,MATCH(WatchList!$B141,'All CCC'!$B$7:$B$814,0)))</f>
        <v/>
      </c>
      <c r="J141" s="847" t="str">
        <f>IF($B141="","",INDEX('All CCC'!J$7:J$814,MATCH(WatchList!$B141,'All CCC'!$B$7:$B$814,0)))</f>
        <v/>
      </c>
      <c r="K141" s="847" t="str">
        <f>IF($B141="","",INDEX('All CCC'!K$7:K$814,MATCH(WatchList!$B141,'All CCC'!$B$7:$B$814,0)))</f>
        <v/>
      </c>
      <c r="L141" s="847" t="str">
        <f>IF($B141="","",INDEX('All CCC'!L$7:L$814,MATCH(WatchList!$B141,'All CCC'!$B$7:$B$814,0)))</f>
        <v/>
      </c>
      <c r="M141" s="847" t="str">
        <f>IF($B141="","",INDEX('All CCC'!M$7:M$814,MATCH(WatchList!$B141,'All CCC'!$B$7:$B$814,0)))</f>
        <v/>
      </c>
      <c r="N141" s="847" t="str">
        <f>IF($B141="","",INDEX('All CCC'!N$7:N$814,MATCH(WatchList!$B141,'All CCC'!$B$7:$B$814,0)))</f>
        <v/>
      </c>
      <c r="O141" s="847" t="str">
        <f>IF($B141="","",INDEX('All CCC'!O$7:O$814,MATCH(WatchList!$B141,'All CCC'!$B$7:$B$814,0)))</f>
        <v/>
      </c>
      <c r="P141" s="848" t="str">
        <f>IF($B141="","",INDEX('All CCC'!P$7:P$814,MATCH(WatchList!$B141,'All CCC'!$B$7:$B$814,0)))</f>
        <v/>
      </c>
      <c r="Q141" s="848" t="str">
        <f>IF($B141="","",INDEX('All CCC'!Q$7:Q$814,MATCH(WatchList!$B141,'All CCC'!$B$7:$B$814,0)))</f>
        <v/>
      </c>
      <c r="R141" s="847" t="str">
        <f>IF($B141="","",INDEX('All CCC'!R$7:R$814,MATCH(WatchList!$B141,'All CCC'!$B$7:$B$814,0)))</f>
        <v/>
      </c>
      <c r="S141" s="847" t="str">
        <f>IF($B141="","",INDEX('All CCC'!S$7:S$814,MATCH(WatchList!$B141,'All CCC'!$B$7:$B$814,0)))</f>
        <v/>
      </c>
      <c r="T141" s="847" t="str">
        <f>IF($B141="","",INDEX('All CCC'!T$7:T$814,MATCH(WatchList!$B141,'All CCC'!$B$7:$B$814,0)))</f>
        <v/>
      </c>
      <c r="U141" s="847" t="str">
        <f>IF($B141="","",INDEX('All CCC'!U$7:U$814,MATCH(WatchList!$B141,'All CCC'!$B$7:$B$814,0)))</f>
        <v/>
      </c>
      <c r="V141" s="847" t="str">
        <f>IF($B141="","",INDEX('All CCC'!V$7:V$814,MATCH(WatchList!$B141,'All CCC'!$B$7:$B$814,0)))</f>
        <v/>
      </c>
      <c r="W141" s="847" t="str">
        <f>IF($B141="","",INDEX('All CCC'!W$7:W$814,MATCH(WatchList!$B141,'All CCC'!$B$7:$B$814,0)))</f>
        <v/>
      </c>
      <c r="X141" s="847" t="str">
        <f>IF($B141="","",INDEX('All CCC'!X$7:X$814,MATCH(WatchList!$B141,'All CCC'!$B$7:$B$814,0)))</f>
        <v/>
      </c>
      <c r="Y141" s="847" t="str">
        <f>IF($B141="","",INDEX('All CCC'!Y$7:Y$814,MATCH(WatchList!$B141,'All CCC'!$B$7:$B$814,0)))</f>
        <v/>
      </c>
      <c r="Z141" s="847" t="str">
        <f>IF($B141="","",INDEX('All CCC'!Z$7:Z$814,MATCH(WatchList!$B141,'All CCC'!$B$7:$B$814,0)))</f>
        <v/>
      </c>
      <c r="AA141" s="847" t="str">
        <f>IF($B141="","",INDEX('All CCC'!AA$7:AA$814,MATCH(WatchList!$B141,'All CCC'!$B$7:$B$814,0)))</f>
        <v/>
      </c>
      <c r="AB141" s="847" t="str">
        <f>IF($B141="","",INDEX('All CCC'!AB$7:AB$814,MATCH(WatchList!$B141,'All CCC'!$B$7:$B$814,0)))</f>
        <v/>
      </c>
      <c r="AC141" s="847" t="str">
        <f>IF($B141="","",INDEX('All CCC'!AC$7:AC$814,MATCH(WatchList!$B141,'All CCC'!$B$7:$B$814,0)))</f>
        <v/>
      </c>
      <c r="AD141" s="847" t="str">
        <f>IF($B141="","",INDEX('All CCC'!AD$7:AD$814,MATCH(WatchList!$B141,'All CCC'!$B$7:$B$814,0)))</f>
        <v/>
      </c>
      <c r="AE141" s="847" t="str">
        <f>IF($B141="","",INDEX('All CCC'!AE$7:AE$814,MATCH(WatchList!$B141,'All CCC'!$B$7:$B$814,0)))</f>
        <v/>
      </c>
      <c r="AF141" s="847" t="str">
        <f>IF($B141="","",INDEX('All CCC'!AF$7:AF$814,MATCH(WatchList!$B141,'All CCC'!$B$7:$B$814,0)))</f>
        <v/>
      </c>
      <c r="AG141" s="847" t="str">
        <f>IF($B141="","",INDEX('All CCC'!AG$7:AG$814,MATCH(WatchList!$B141,'All CCC'!$B$7:$B$814,0)))</f>
        <v/>
      </c>
      <c r="AH141" s="847" t="str">
        <f>IF($B141="","",INDEX('All CCC'!AH$7:AH$814,MATCH(WatchList!$B141,'All CCC'!$B$7:$B$814,0)))</f>
        <v/>
      </c>
      <c r="AI141" s="847" t="str">
        <f>IF($B141="","",INDEX('All CCC'!AI$7:AI$814,MATCH(WatchList!$B141,'All CCC'!$B$7:$B$814,0)))</f>
        <v/>
      </c>
      <c r="AJ141" s="847" t="str">
        <f>IF($B141="","",INDEX('All CCC'!AJ$7:AJ$814,MATCH(WatchList!$B141,'All CCC'!$B$7:$B$814,0)))</f>
        <v/>
      </c>
      <c r="AK141" s="847" t="str">
        <f>IF($B141="","",INDEX('All CCC'!AK$7:AK$814,MATCH(WatchList!$B141,'All CCC'!$B$7:$B$814,0)))</f>
        <v/>
      </c>
      <c r="AL141" s="847" t="str">
        <f>IF($B141="","",INDEX('All CCC'!AL$7:AL$814,MATCH(WatchList!$B141,'All CCC'!$B$7:$B$814,0)))</f>
        <v/>
      </c>
      <c r="AM141" s="847" t="str">
        <f>IF($B141="","",INDEX('All CCC'!AM$7:AM$814,MATCH(WatchList!$B141,'All CCC'!$B$7:$B$814,0)))</f>
        <v/>
      </c>
      <c r="AN141" s="847" t="str">
        <f>IF($B141="","",INDEX('All CCC'!AN$7:AN$814,MATCH(WatchList!$B141,'All CCC'!$B$7:$B$814,0)))</f>
        <v/>
      </c>
      <c r="AO141" s="847" t="str">
        <f>IF($B141="","",INDEX('All CCC'!AO$7:AO$814,MATCH(WatchList!$B141,'All CCC'!$B$7:$B$814,0)))</f>
        <v/>
      </c>
      <c r="AP141" s="847" t="str">
        <f>IF($B141="","",INDEX('All CCC'!AP$7:AP$814,MATCH(WatchList!$B141,'All CCC'!$B$7:$B$814,0)))</f>
        <v/>
      </c>
      <c r="AQ141" s="847" t="str">
        <f>IF($B141="","",INDEX('All CCC'!AQ$7:AQ$814,MATCH(WatchList!$B141,'All CCC'!$B$7:$B$814,0)))</f>
        <v/>
      </c>
      <c r="AR141" s="847" t="str">
        <f>IF($B141="","",INDEX('All CCC'!AR$7:AR$814,MATCH(WatchList!$B141,'All CCC'!$B$7:$B$814,0)))</f>
        <v/>
      </c>
      <c r="AS141" s="847" t="str">
        <f>IF($B141="","",INDEX('All CCC'!AS$7:AS$814,MATCH(WatchList!$B141,'All CCC'!$B$7:$B$814,0)))</f>
        <v/>
      </c>
      <c r="AT141" s="847" t="str">
        <f>IF($B141="","",INDEX('All CCC'!AT$7:AT$814,MATCH(WatchList!$B141,'All CCC'!$B$7:$B$814,0)))</f>
        <v/>
      </c>
      <c r="AU141" s="847" t="str">
        <f>IF($B141="","",INDEX('All CCC'!AU$7:AU$814,MATCH(WatchList!$B141,'All CCC'!$B$7:$B$814,0)))</f>
        <v/>
      </c>
      <c r="AV141" s="847" t="str">
        <f>IF($B141="","",INDEX('All CCC'!AV$7:AV$814,MATCH(WatchList!$B141,'All CCC'!$B$7:$B$814,0)))</f>
        <v/>
      </c>
      <c r="AW141" s="847" t="str">
        <f>IF($B141="","",INDEX('All CCC'!AW$7:AW$814,MATCH(WatchList!$B141,'All CCC'!$B$7:$B$814,0)))</f>
        <v/>
      </c>
      <c r="AX141" s="847" t="str">
        <f>IF($B141="","",INDEX('All CCC'!AX$7:AX$814,MATCH(WatchList!$B141,'All CCC'!$B$7:$B$814,0)))</f>
        <v/>
      </c>
      <c r="AY141" s="847" t="str">
        <f>IF($B141="","",INDEX('All CCC'!AY$7:AY$814,MATCH(WatchList!$B141,'All CCC'!$B$7:$B$814,0)))</f>
        <v/>
      </c>
      <c r="AZ141" s="847" t="str">
        <f>IF($B141="","",INDEX('All CCC'!AZ$7:AZ$814,MATCH(WatchList!$B141,'All CCC'!$B$7:$B$814,0)))</f>
        <v/>
      </c>
      <c r="BA141" s="847" t="str">
        <f>IF($B141="","",INDEX('All CCC'!BA$7:BA$814,MATCH(WatchList!$B141,'All CCC'!$B$7:$B$814,0)))</f>
        <v/>
      </c>
      <c r="BB141" s="847" t="str">
        <f>IF($B141="","",INDEX('All CCC'!BB$7:BB$814,MATCH(WatchList!$B141,'All CCC'!$B$7:$B$814,0)))</f>
        <v/>
      </c>
      <c r="BC141" s="847" t="str">
        <f>IF($B141="","",INDEX('All CCC'!BC$7:BC$814,MATCH(WatchList!$B141,'All CCC'!$B$7:$B$814,0)))</f>
        <v/>
      </c>
      <c r="BD141" s="847" t="str">
        <f>IF($B141="","",INDEX('All CCC'!BD$7:BD$814,MATCH(WatchList!$B141,'All CCC'!$B$7:$B$814,0)))</f>
        <v/>
      </c>
      <c r="BE141" s="847" t="str">
        <f>IF($B141="","",INDEX('All CCC'!BE$7:BE$814,MATCH(WatchList!$B141,'All CCC'!$B$7:$B$814,0)))</f>
        <v/>
      </c>
      <c r="BF141" s="847" t="str">
        <f>IF($B141="","",INDEX('All CCC'!BF$7:BF$814,MATCH(WatchList!$B141,'All CCC'!$B$7:$B$814,0)))</f>
        <v/>
      </c>
      <c r="BG141" s="847" t="str">
        <f>IF($B141="","",INDEX('All CCC'!BG$7:BG$814,MATCH(WatchList!$B141,'All CCC'!$B$7:$B$814,0)))</f>
        <v/>
      </c>
    </row>
    <row r="142" spans="1:59" x14ac:dyDescent="0.2">
      <c r="A142" s="548" t="str">
        <f>IF($B142="","",INDEX('All CCC'!A$7:A$814,MATCH(WatchList!$B142,'All CCC'!$B$7:$B$814,0)))</f>
        <v/>
      </c>
      <c r="B142" s="31"/>
      <c r="C142" s="847" t="str">
        <f>IF($B142="","",INDEX('All CCC'!C$7:C$814,MATCH(WatchList!$B142,'All CCC'!$B$7:$B$814,0)))</f>
        <v/>
      </c>
      <c r="D142" s="847" t="str">
        <f>IF($B142="","",INDEX('All CCC'!D$7:D$814,MATCH(WatchList!$B142,'All CCC'!$B$7:$B$814,0)))</f>
        <v/>
      </c>
      <c r="E142" s="847" t="str">
        <f>IF($B142="","",INDEX('All CCC'!E$7:E$814,MATCH(WatchList!$B142,'All CCC'!$B$7:$B$814,0)))</f>
        <v/>
      </c>
      <c r="F142" s="847" t="str">
        <f>IF($B142="","",INDEX('All CCC'!F$7:F$814,MATCH(WatchList!$B142,'All CCC'!$B$7:$B$814,0)))</f>
        <v/>
      </c>
      <c r="G142" s="847" t="str">
        <f>IF($B142="","",INDEX('All CCC'!G$7:G$814,MATCH(WatchList!$B142,'All CCC'!$B$7:$B$814,0)))</f>
        <v/>
      </c>
      <c r="H142" s="847" t="str">
        <f>IF($B142="","",INDEX('All CCC'!H$7:H$814,MATCH(WatchList!$B142,'All CCC'!$B$7:$B$814,0)))</f>
        <v/>
      </c>
      <c r="I142" s="847" t="str">
        <f>IF($B142="","",INDEX('All CCC'!I$7:I$814,MATCH(WatchList!$B142,'All CCC'!$B$7:$B$814,0)))</f>
        <v/>
      </c>
      <c r="J142" s="847" t="str">
        <f>IF($B142="","",INDEX('All CCC'!J$7:J$814,MATCH(WatchList!$B142,'All CCC'!$B$7:$B$814,0)))</f>
        <v/>
      </c>
      <c r="K142" s="847" t="str">
        <f>IF($B142="","",INDEX('All CCC'!K$7:K$814,MATCH(WatchList!$B142,'All CCC'!$B$7:$B$814,0)))</f>
        <v/>
      </c>
      <c r="L142" s="847" t="str">
        <f>IF($B142="","",INDEX('All CCC'!L$7:L$814,MATCH(WatchList!$B142,'All CCC'!$B$7:$B$814,0)))</f>
        <v/>
      </c>
      <c r="M142" s="847" t="str">
        <f>IF($B142="","",INDEX('All CCC'!M$7:M$814,MATCH(WatchList!$B142,'All CCC'!$B$7:$B$814,0)))</f>
        <v/>
      </c>
      <c r="N142" s="847" t="str">
        <f>IF($B142="","",INDEX('All CCC'!N$7:N$814,MATCH(WatchList!$B142,'All CCC'!$B$7:$B$814,0)))</f>
        <v/>
      </c>
      <c r="O142" s="847" t="str">
        <f>IF($B142="","",INDEX('All CCC'!O$7:O$814,MATCH(WatchList!$B142,'All CCC'!$B$7:$B$814,0)))</f>
        <v/>
      </c>
      <c r="P142" s="848" t="str">
        <f>IF($B142="","",INDEX('All CCC'!P$7:P$814,MATCH(WatchList!$B142,'All CCC'!$B$7:$B$814,0)))</f>
        <v/>
      </c>
      <c r="Q142" s="848" t="str">
        <f>IF($B142="","",INDEX('All CCC'!Q$7:Q$814,MATCH(WatchList!$B142,'All CCC'!$B$7:$B$814,0)))</f>
        <v/>
      </c>
      <c r="R142" s="847" t="str">
        <f>IF($B142="","",INDEX('All CCC'!R$7:R$814,MATCH(WatchList!$B142,'All CCC'!$B$7:$B$814,0)))</f>
        <v/>
      </c>
      <c r="S142" s="847" t="str">
        <f>IF($B142="","",INDEX('All CCC'!S$7:S$814,MATCH(WatchList!$B142,'All CCC'!$B$7:$B$814,0)))</f>
        <v/>
      </c>
      <c r="T142" s="847" t="str">
        <f>IF($B142="","",INDEX('All CCC'!T$7:T$814,MATCH(WatchList!$B142,'All CCC'!$B$7:$B$814,0)))</f>
        <v/>
      </c>
      <c r="U142" s="847" t="str">
        <f>IF($B142="","",INDEX('All CCC'!U$7:U$814,MATCH(WatchList!$B142,'All CCC'!$B$7:$B$814,0)))</f>
        <v/>
      </c>
      <c r="V142" s="847" t="str">
        <f>IF($B142="","",INDEX('All CCC'!V$7:V$814,MATCH(WatchList!$B142,'All CCC'!$B$7:$B$814,0)))</f>
        <v/>
      </c>
      <c r="W142" s="847" t="str">
        <f>IF($B142="","",INDEX('All CCC'!W$7:W$814,MATCH(WatchList!$B142,'All CCC'!$B$7:$B$814,0)))</f>
        <v/>
      </c>
      <c r="X142" s="847" t="str">
        <f>IF($B142="","",INDEX('All CCC'!X$7:X$814,MATCH(WatchList!$B142,'All CCC'!$B$7:$B$814,0)))</f>
        <v/>
      </c>
      <c r="Y142" s="847" t="str">
        <f>IF($B142="","",INDEX('All CCC'!Y$7:Y$814,MATCH(WatchList!$B142,'All CCC'!$B$7:$B$814,0)))</f>
        <v/>
      </c>
      <c r="Z142" s="847" t="str">
        <f>IF($B142="","",INDEX('All CCC'!Z$7:Z$814,MATCH(WatchList!$B142,'All CCC'!$B$7:$B$814,0)))</f>
        <v/>
      </c>
      <c r="AA142" s="847" t="str">
        <f>IF($B142="","",INDEX('All CCC'!AA$7:AA$814,MATCH(WatchList!$B142,'All CCC'!$B$7:$B$814,0)))</f>
        <v/>
      </c>
      <c r="AB142" s="847" t="str">
        <f>IF($B142="","",INDEX('All CCC'!AB$7:AB$814,MATCH(WatchList!$B142,'All CCC'!$B$7:$B$814,0)))</f>
        <v/>
      </c>
      <c r="AC142" s="847" t="str">
        <f>IF($B142="","",INDEX('All CCC'!AC$7:AC$814,MATCH(WatchList!$B142,'All CCC'!$B$7:$B$814,0)))</f>
        <v/>
      </c>
      <c r="AD142" s="847" t="str">
        <f>IF($B142="","",INDEX('All CCC'!AD$7:AD$814,MATCH(WatchList!$B142,'All CCC'!$B$7:$B$814,0)))</f>
        <v/>
      </c>
      <c r="AE142" s="847" t="str">
        <f>IF($B142="","",INDEX('All CCC'!AE$7:AE$814,MATCH(WatchList!$B142,'All CCC'!$B$7:$B$814,0)))</f>
        <v/>
      </c>
      <c r="AF142" s="847" t="str">
        <f>IF($B142="","",INDEX('All CCC'!AF$7:AF$814,MATCH(WatchList!$B142,'All CCC'!$B$7:$B$814,0)))</f>
        <v/>
      </c>
      <c r="AG142" s="847" t="str">
        <f>IF($B142="","",INDEX('All CCC'!AG$7:AG$814,MATCH(WatchList!$B142,'All CCC'!$B$7:$B$814,0)))</f>
        <v/>
      </c>
      <c r="AH142" s="847" t="str">
        <f>IF($B142="","",INDEX('All CCC'!AH$7:AH$814,MATCH(WatchList!$B142,'All CCC'!$B$7:$B$814,0)))</f>
        <v/>
      </c>
      <c r="AI142" s="847" t="str">
        <f>IF($B142="","",INDEX('All CCC'!AI$7:AI$814,MATCH(WatchList!$B142,'All CCC'!$B$7:$B$814,0)))</f>
        <v/>
      </c>
      <c r="AJ142" s="847" t="str">
        <f>IF($B142="","",INDEX('All CCC'!AJ$7:AJ$814,MATCH(WatchList!$B142,'All CCC'!$B$7:$B$814,0)))</f>
        <v/>
      </c>
      <c r="AK142" s="847" t="str">
        <f>IF($B142="","",INDEX('All CCC'!AK$7:AK$814,MATCH(WatchList!$B142,'All CCC'!$B$7:$B$814,0)))</f>
        <v/>
      </c>
      <c r="AL142" s="847" t="str">
        <f>IF($B142="","",INDEX('All CCC'!AL$7:AL$814,MATCH(WatchList!$B142,'All CCC'!$B$7:$B$814,0)))</f>
        <v/>
      </c>
      <c r="AM142" s="847" t="str">
        <f>IF($B142="","",INDEX('All CCC'!AM$7:AM$814,MATCH(WatchList!$B142,'All CCC'!$B$7:$B$814,0)))</f>
        <v/>
      </c>
      <c r="AN142" s="847" t="str">
        <f>IF($B142="","",INDEX('All CCC'!AN$7:AN$814,MATCH(WatchList!$B142,'All CCC'!$B$7:$B$814,0)))</f>
        <v/>
      </c>
      <c r="AO142" s="847" t="str">
        <f>IF($B142="","",INDEX('All CCC'!AO$7:AO$814,MATCH(WatchList!$B142,'All CCC'!$B$7:$B$814,0)))</f>
        <v/>
      </c>
      <c r="AP142" s="847" t="str">
        <f>IF($B142="","",INDEX('All CCC'!AP$7:AP$814,MATCH(WatchList!$B142,'All CCC'!$B$7:$B$814,0)))</f>
        <v/>
      </c>
      <c r="AQ142" s="847" t="str">
        <f>IF($B142="","",INDEX('All CCC'!AQ$7:AQ$814,MATCH(WatchList!$B142,'All CCC'!$B$7:$B$814,0)))</f>
        <v/>
      </c>
      <c r="AR142" s="847" t="str">
        <f>IF($B142="","",INDEX('All CCC'!AR$7:AR$814,MATCH(WatchList!$B142,'All CCC'!$B$7:$B$814,0)))</f>
        <v/>
      </c>
      <c r="AS142" s="847" t="str">
        <f>IF($B142="","",INDEX('All CCC'!AS$7:AS$814,MATCH(WatchList!$B142,'All CCC'!$B$7:$B$814,0)))</f>
        <v/>
      </c>
      <c r="AT142" s="847" t="str">
        <f>IF($B142="","",INDEX('All CCC'!AT$7:AT$814,MATCH(WatchList!$B142,'All CCC'!$B$7:$B$814,0)))</f>
        <v/>
      </c>
      <c r="AU142" s="847" t="str">
        <f>IF($B142="","",INDEX('All CCC'!AU$7:AU$814,MATCH(WatchList!$B142,'All CCC'!$B$7:$B$814,0)))</f>
        <v/>
      </c>
      <c r="AV142" s="847" t="str">
        <f>IF($B142="","",INDEX('All CCC'!AV$7:AV$814,MATCH(WatchList!$B142,'All CCC'!$B$7:$B$814,0)))</f>
        <v/>
      </c>
      <c r="AW142" s="847" t="str">
        <f>IF($B142="","",INDEX('All CCC'!AW$7:AW$814,MATCH(WatchList!$B142,'All CCC'!$B$7:$B$814,0)))</f>
        <v/>
      </c>
      <c r="AX142" s="847" t="str">
        <f>IF($B142="","",INDEX('All CCC'!AX$7:AX$814,MATCH(WatchList!$B142,'All CCC'!$B$7:$B$814,0)))</f>
        <v/>
      </c>
      <c r="AY142" s="847" t="str">
        <f>IF($B142="","",INDEX('All CCC'!AY$7:AY$814,MATCH(WatchList!$B142,'All CCC'!$B$7:$B$814,0)))</f>
        <v/>
      </c>
      <c r="AZ142" s="847" t="str">
        <f>IF($B142="","",INDEX('All CCC'!AZ$7:AZ$814,MATCH(WatchList!$B142,'All CCC'!$B$7:$B$814,0)))</f>
        <v/>
      </c>
      <c r="BA142" s="847" t="str">
        <f>IF($B142="","",INDEX('All CCC'!BA$7:BA$814,MATCH(WatchList!$B142,'All CCC'!$B$7:$B$814,0)))</f>
        <v/>
      </c>
      <c r="BB142" s="847" t="str">
        <f>IF($B142="","",INDEX('All CCC'!BB$7:BB$814,MATCH(WatchList!$B142,'All CCC'!$B$7:$B$814,0)))</f>
        <v/>
      </c>
      <c r="BC142" s="847" t="str">
        <f>IF($B142="","",INDEX('All CCC'!BC$7:BC$814,MATCH(WatchList!$B142,'All CCC'!$B$7:$B$814,0)))</f>
        <v/>
      </c>
      <c r="BD142" s="847" t="str">
        <f>IF($B142="","",INDEX('All CCC'!BD$7:BD$814,MATCH(WatchList!$B142,'All CCC'!$B$7:$B$814,0)))</f>
        <v/>
      </c>
      <c r="BE142" s="847" t="str">
        <f>IF($B142="","",INDEX('All CCC'!BE$7:BE$814,MATCH(WatchList!$B142,'All CCC'!$B$7:$B$814,0)))</f>
        <v/>
      </c>
      <c r="BF142" s="847" t="str">
        <f>IF($B142="","",INDEX('All CCC'!BF$7:BF$814,MATCH(WatchList!$B142,'All CCC'!$B$7:$B$814,0)))</f>
        <v/>
      </c>
      <c r="BG142" s="847" t="str">
        <f>IF($B142="","",INDEX('All CCC'!BG$7:BG$814,MATCH(WatchList!$B142,'All CCC'!$B$7:$B$814,0)))</f>
        <v/>
      </c>
    </row>
    <row r="143" spans="1:59" x14ac:dyDescent="0.2">
      <c r="A143" s="548" t="str">
        <f>IF($B143="","",INDEX('All CCC'!A$7:A$814,MATCH(WatchList!$B143,'All CCC'!$B$7:$B$814,0)))</f>
        <v/>
      </c>
      <c r="B143" s="31"/>
      <c r="C143" s="847" t="str">
        <f>IF($B143="","",INDEX('All CCC'!C$7:C$814,MATCH(WatchList!$B143,'All CCC'!$B$7:$B$814,0)))</f>
        <v/>
      </c>
      <c r="D143" s="847" t="str">
        <f>IF($B143="","",INDEX('All CCC'!D$7:D$814,MATCH(WatchList!$B143,'All CCC'!$B$7:$B$814,0)))</f>
        <v/>
      </c>
      <c r="E143" s="847" t="str">
        <f>IF($B143="","",INDEX('All CCC'!E$7:E$814,MATCH(WatchList!$B143,'All CCC'!$B$7:$B$814,0)))</f>
        <v/>
      </c>
      <c r="F143" s="847" t="str">
        <f>IF($B143="","",INDEX('All CCC'!F$7:F$814,MATCH(WatchList!$B143,'All CCC'!$B$7:$B$814,0)))</f>
        <v/>
      </c>
      <c r="G143" s="847" t="str">
        <f>IF($B143="","",INDEX('All CCC'!G$7:G$814,MATCH(WatchList!$B143,'All CCC'!$B$7:$B$814,0)))</f>
        <v/>
      </c>
      <c r="H143" s="847" t="str">
        <f>IF($B143="","",INDEX('All CCC'!H$7:H$814,MATCH(WatchList!$B143,'All CCC'!$B$7:$B$814,0)))</f>
        <v/>
      </c>
      <c r="I143" s="847" t="str">
        <f>IF($B143="","",INDEX('All CCC'!I$7:I$814,MATCH(WatchList!$B143,'All CCC'!$B$7:$B$814,0)))</f>
        <v/>
      </c>
      <c r="J143" s="847" t="str">
        <f>IF($B143="","",INDEX('All CCC'!J$7:J$814,MATCH(WatchList!$B143,'All CCC'!$B$7:$B$814,0)))</f>
        <v/>
      </c>
      <c r="K143" s="847" t="str">
        <f>IF($B143="","",INDEX('All CCC'!K$7:K$814,MATCH(WatchList!$B143,'All CCC'!$B$7:$B$814,0)))</f>
        <v/>
      </c>
      <c r="L143" s="847" t="str">
        <f>IF($B143="","",INDEX('All CCC'!L$7:L$814,MATCH(WatchList!$B143,'All CCC'!$B$7:$B$814,0)))</f>
        <v/>
      </c>
      <c r="M143" s="847" t="str">
        <f>IF($B143="","",INDEX('All CCC'!M$7:M$814,MATCH(WatchList!$B143,'All CCC'!$B$7:$B$814,0)))</f>
        <v/>
      </c>
      <c r="N143" s="847" t="str">
        <f>IF($B143="","",INDEX('All CCC'!N$7:N$814,MATCH(WatchList!$B143,'All CCC'!$B$7:$B$814,0)))</f>
        <v/>
      </c>
      <c r="O143" s="847" t="str">
        <f>IF($B143="","",INDEX('All CCC'!O$7:O$814,MATCH(WatchList!$B143,'All CCC'!$B$7:$B$814,0)))</f>
        <v/>
      </c>
      <c r="P143" s="848" t="str">
        <f>IF($B143="","",INDEX('All CCC'!P$7:P$814,MATCH(WatchList!$B143,'All CCC'!$B$7:$B$814,0)))</f>
        <v/>
      </c>
      <c r="Q143" s="848" t="str">
        <f>IF($B143="","",INDEX('All CCC'!Q$7:Q$814,MATCH(WatchList!$B143,'All CCC'!$B$7:$B$814,0)))</f>
        <v/>
      </c>
      <c r="R143" s="847" t="str">
        <f>IF($B143="","",INDEX('All CCC'!R$7:R$814,MATCH(WatchList!$B143,'All CCC'!$B$7:$B$814,0)))</f>
        <v/>
      </c>
      <c r="S143" s="847" t="str">
        <f>IF($B143="","",INDEX('All CCC'!S$7:S$814,MATCH(WatchList!$B143,'All CCC'!$B$7:$B$814,0)))</f>
        <v/>
      </c>
      <c r="T143" s="847" t="str">
        <f>IF($B143="","",INDEX('All CCC'!T$7:T$814,MATCH(WatchList!$B143,'All CCC'!$B$7:$B$814,0)))</f>
        <v/>
      </c>
      <c r="U143" s="847" t="str">
        <f>IF($B143="","",INDEX('All CCC'!U$7:U$814,MATCH(WatchList!$B143,'All CCC'!$B$7:$B$814,0)))</f>
        <v/>
      </c>
      <c r="V143" s="847" t="str">
        <f>IF($B143="","",INDEX('All CCC'!V$7:V$814,MATCH(WatchList!$B143,'All CCC'!$B$7:$B$814,0)))</f>
        <v/>
      </c>
      <c r="W143" s="847" t="str">
        <f>IF($B143="","",INDEX('All CCC'!W$7:W$814,MATCH(WatchList!$B143,'All CCC'!$B$7:$B$814,0)))</f>
        <v/>
      </c>
      <c r="X143" s="847" t="str">
        <f>IF($B143="","",INDEX('All CCC'!X$7:X$814,MATCH(WatchList!$B143,'All CCC'!$B$7:$B$814,0)))</f>
        <v/>
      </c>
      <c r="Y143" s="847" t="str">
        <f>IF($B143="","",INDEX('All CCC'!Y$7:Y$814,MATCH(WatchList!$B143,'All CCC'!$B$7:$B$814,0)))</f>
        <v/>
      </c>
      <c r="Z143" s="847" t="str">
        <f>IF($B143="","",INDEX('All CCC'!Z$7:Z$814,MATCH(WatchList!$B143,'All CCC'!$B$7:$B$814,0)))</f>
        <v/>
      </c>
      <c r="AA143" s="847" t="str">
        <f>IF($B143="","",INDEX('All CCC'!AA$7:AA$814,MATCH(WatchList!$B143,'All CCC'!$B$7:$B$814,0)))</f>
        <v/>
      </c>
      <c r="AB143" s="847" t="str">
        <f>IF($B143="","",INDEX('All CCC'!AB$7:AB$814,MATCH(WatchList!$B143,'All CCC'!$B$7:$B$814,0)))</f>
        <v/>
      </c>
      <c r="AC143" s="847" t="str">
        <f>IF($B143="","",INDEX('All CCC'!AC$7:AC$814,MATCH(WatchList!$B143,'All CCC'!$B$7:$B$814,0)))</f>
        <v/>
      </c>
      <c r="AD143" s="847" t="str">
        <f>IF($B143="","",INDEX('All CCC'!AD$7:AD$814,MATCH(WatchList!$B143,'All CCC'!$B$7:$B$814,0)))</f>
        <v/>
      </c>
      <c r="AE143" s="847" t="str">
        <f>IF($B143="","",INDEX('All CCC'!AE$7:AE$814,MATCH(WatchList!$B143,'All CCC'!$B$7:$B$814,0)))</f>
        <v/>
      </c>
      <c r="AF143" s="847" t="str">
        <f>IF($B143="","",INDEX('All CCC'!AF$7:AF$814,MATCH(WatchList!$B143,'All CCC'!$B$7:$B$814,0)))</f>
        <v/>
      </c>
      <c r="AG143" s="847" t="str">
        <f>IF($B143="","",INDEX('All CCC'!AG$7:AG$814,MATCH(WatchList!$B143,'All CCC'!$B$7:$B$814,0)))</f>
        <v/>
      </c>
      <c r="AH143" s="847" t="str">
        <f>IF($B143="","",INDEX('All CCC'!AH$7:AH$814,MATCH(WatchList!$B143,'All CCC'!$B$7:$B$814,0)))</f>
        <v/>
      </c>
      <c r="AI143" s="847" t="str">
        <f>IF($B143="","",INDEX('All CCC'!AI$7:AI$814,MATCH(WatchList!$B143,'All CCC'!$B$7:$B$814,0)))</f>
        <v/>
      </c>
      <c r="AJ143" s="847" t="str">
        <f>IF($B143="","",INDEX('All CCC'!AJ$7:AJ$814,MATCH(WatchList!$B143,'All CCC'!$B$7:$B$814,0)))</f>
        <v/>
      </c>
      <c r="AK143" s="847" t="str">
        <f>IF($B143="","",INDEX('All CCC'!AK$7:AK$814,MATCH(WatchList!$B143,'All CCC'!$B$7:$B$814,0)))</f>
        <v/>
      </c>
      <c r="AL143" s="847" t="str">
        <f>IF($B143="","",INDEX('All CCC'!AL$7:AL$814,MATCH(WatchList!$B143,'All CCC'!$B$7:$B$814,0)))</f>
        <v/>
      </c>
      <c r="AM143" s="847" t="str">
        <f>IF($B143="","",INDEX('All CCC'!AM$7:AM$814,MATCH(WatchList!$B143,'All CCC'!$B$7:$B$814,0)))</f>
        <v/>
      </c>
      <c r="AN143" s="847" t="str">
        <f>IF($B143="","",INDEX('All CCC'!AN$7:AN$814,MATCH(WatchList!$B143,'All CCC'!$B$7:$B$814,0)))</f>
        <v/>
      </c>
      <c r="AO143" s="847" t="str">
        <f>IF($B143="","",INDEX('All CCC'!AO$7:AO$814,MATCH(WatchList!$B143,'All CCC'!$B$7:$B$814,0)))</f>
        <v/>
      </c>
      <c r="AP143" s="847" t="str">
        <f>IF($B143="","",INDEX('All CCC'!AP$7:AP$814,MATCH(WatchList!$B143,'All CCC'!$B$7:$B$814,0)))</f>
        <v/>
      </c>
      <c r="AQ143" s="847" t="str">
        <f>IF($B143="","",INDEX('All CCC'!AQ$7:AQ$814,MATCH(WatchList!$B143,'All CCC'!$B$7:$B$814,0)))</f>
        <v/>
      </c>
      <c r="AR143" s="847" t="str">
        <f>IF($B143="","",INDEX('All CCC'!AR$7:AR$814,MATCH(WatchList!$B143,'All CCC'!$B$7:$B$814,0)))</f>
        <v/>
      </c>
      <c r="AS143" s="847" t="str">
        <f>IF($B143="","",INDEX('All CCC'!AS$7:AS$814,MATCH(WatchList!$B143,'All CCC'!$B$7:$B$814,0)))</f>
        <v/>
      </c>
      <c r="AT143" s="847" t="str">
        <f>IF($B143="","",INDEX('All CCC'!AT$7:AT$814,MATCH(WatchList!$B143,'All CCC'!$B$7:$B$814,0)))</f>
        <v/>
      </c>
      <c r="AU143" s="847" t="str">
        <f>IF($B143="","",INDEX('All CCC'!AU$7:AU$814,MATCH(WatchList!$B143,'All CCC'!$B$7:$B$814,0)))</f>
        <v/>
      </c>
      <c r="AV143" s="847" t="str">
        <f>IF($B143="","",INDEX('All CCC'!AV$7:AV$814,MATCH(WatchList!$B143,'All CCC'!$B$7:$B$814,0)))</f>
        <v/>
      </c>
      <c r="AW143" s="847" t="str">
        <f>IF($B143="","",INDEX('All CCC'!AW$7:AW$814,MATCH(WatchList!$B143,'All CCC'!$B$7:$B$814,0)))</f>
        <v/>
      </c>
      <c r="AX143" s="847" t="str">
        <f>IF($B143="","",INDEX('All CCC'!AX$7:AX$814,MATCH(WatchList!$B143,'All CCC'!$B$7:$B$814,0)))</f>
        <v/>
      </c>
      <c r="AY143" s="847" t="str">
        <f>IF($B143="","",INDEX('All CCC'!AY$7:AY$814,MATCH(WatchList!$B143,'All CCC'!$B$7:$B$814,0)))</f>
        <v/>
      </c>
      <c r="AZ143" s="847" t="str">
        <f>IF($B143="","",INDEX('All CCC'!AZ$7:AZ$814,MATCH(WatchList!$B143,'All CCC'!$B$7:$B$814,0)))</f>
        <v/>
      </c>
      <c r="BA143" s="847" t="str">
        <f>IF($B143="","",INDEX('All CCC'!BA$7:BA$814,MATCH(WatchList!$B143,'All CCC'!$B$7:$B$814,0)))</f>
        <v/>
      </c>
      <c r="BB143" s="847" t="str">
        <f>IF($B143="","",INDEX('All CCC'!BB$7:BB$814,MATCH(WatchList!$B143,'All CCC'!$B$7:$B$814,0)))</f>
        <v/>
      </c>
      <c r="BC143" s="847" t="str">
        <f>IF($B143="","",INDEX('All CCC'!BC$7:BC$814,MATCH(WatchList!$B143,'All CCC'!$B$7:$B$814,0)))</f>
        <v/>
      </c>
      <c r="BD143" s="847" t="str">
        <f>IF($B143="","",INDEX('All CCC'!BD$7:BD$814,MATCH(WatchList!$B143,'All CCC'!$B$7:$B$814,0)))</f>
        <v/>
      </c>
      <c r="BE143" s="847" t="str">
        <f>IF($B143="","",INDEX('All CCC'!BE$7:BE$814,MATCH(WatchList!$B143,'All CCC'!$B$7:$B$814,0)))</f>
        <v/>
      </c>
      <c r="BF143" s="847" t="str">
        <f>IF($B143="","",INDEX('All CCC'!BF$7:BF$814,MATCH(WatchList!$B143,'All CCC'!$B$7:$B$814,0)))</f>
        <v/>
      </c>
      <c r="BG143" s="847" t="str">
        <f>IF($B143="","",INDEX('All CCC'!BG$7:BG$814,MATCH(WatchList!$B143,'All CCC'!$B$7:$B$814,0)))</f>
        <v/>
      </c>
    </row>
    <row r="144" spans="1:59" x14ac:dyDescent="0.2">
      <c r="A144" s="548" t="str">
        <f>IF($B144="","",INDEX('All CCC'!A$7:A$814,MATCH(WatchList!$B144,'All CCC'!$B$7:$B$814,0)))</f>
        <v/>
      </c>
      <c r="B144" s="31"/>
      <c r="C144" s="847" t="str">
        <f>IF($B144="","",INDEX('All CCC'!C$7:C$814,MATCH(WatchList!$B144,'All CCC'!$B$7:$B$814,0)))</f>
        <v/>
      </c>
      <c r="D144" s="847" t="str">
        <f>IF($B144="","",INDEX('All CCC'!D$7:D$814,MATCH(WatchList!$B144,'All CCC'!$B$7:$B$814,0)))</f>
        <v/>
      </c>
      <c r="E144" s="847" t="str">
        <f>IF($B144="","",INDEX('All CCC'!E$7:E$814,MATCH(WatchList!$B144,'All CCC'!$B$7:$B$814,0)))</f>
        <v/>
      </c>
      <c r="F144" s="847" t="str">
        <f>IF($B144="","",INDEX('All CCC'!F$7:F$814,MATCH(WatchList!$B144,'All CCC'!$B$7:$B$814,0)))</f>
        <v/>
      </c>
      <c r="G144" s="847" t="str">
        <f>IF($B144="","",INDEX('All CCC'!G$7:G$814,MATCH(WatchList!$B144,'All CCC'!$B$7:$B$814,0)))</f>
        <v/>
      </c>
      <c r="H144" s="847" t="str">
        <f>IF($B144="","",INDEX('All CCC'!H$7:H$814,MATCH(WatchList!$B144,'All CCC'!$B$7:$B$814,0)))</f>
        <v/>
      </c>
      <c r="I144" s="847" t="str">
        <f>IF($B144="","",INDEX('All CCC'!I$7:I$814,MATCH(WatchList!$B144,'All CCC'!$B$7:$B$814,0)))</f>
        <v/>
      </c>
      <c r="J144" s="847" t="str">
        <f>IF($B144="","",INDEX('All CCC'!J$7:J$814,MATCH(WatchList!$B144,'All CCC'!$B$7:$B$814,0)))</f>
        <v/>
      </c>
      <c r="K144" s="847" t="str">
        <f>IF($B144="","",INDEX('All CCC'!K$7:K$814,MATCH(WatchList!$B144,'All CCC'!$B$7:$B$814,0)))</f>
        <v/>
      </c>
      <c r="L144" s="847" t="str">
        <f>IF($B144="","",INDEX('All CCC'!L$7:L$814,MATCH(WatchList!$B144,'All CCC'!$B$7:$B$814,0)))</f>
        <v/>
      </c>
      <c r="M144" s="847" t="str">
        <f>IF($B144="","",INDEX('All CCC'!M$7:M$814,MATCH(WatchList!$B144,'All CCC'!$B$7:$B$814,0)))</f>
        <v/>
      </c>
      <c r="N144" s="847" t="str">
        <f>IF($B144="","",INDEX('All CCC'!N$7:N$814,MATCH(WatchList!$B144,'All CCC'!$B$7:$B$814,0)))</f>
        <v/>
      </c>
      <c r="O144" s="847" t="str">
        <f>IF($B144="","",INDEX('All CCC'!O$7:O$814,MATCH(WatchList!$B144,'All CCC'!$B$7:$B$814,0)))</f>
        <v/>
      </c>
      <c r="P144" s="848" t="str">
        <f>IF($B144="","",INDEX('All CCC'!P$7:P$814,MATCH(WatchList!$B144,'All CCC'!$B$7:$B$814,0)))</f>
        <v/>
      </c>
      <c r="Q144" s="848" t="str">
        <f>IF($B144="","",INDEX('All CCC'!Q$7:Q$814,MATCH(WatchList!$B144,'All CCC'!$B$7:$B$814,0)))</f>
        <v/>
      </c>
      <c r="R144" s="847" t="str">
        <f>IF($B144="","",INDEX('All CCC'!R$7:R$814,MATCH(WatchList!$B144,'All CCC'!$B$7:$B$814,0)))</f>
        <v/>
      </c>
      <c r="S144" s="847" t="str">
        <f>IF($B144="","",INDEX('All CCC'!S$7:S$814,MATCH(WatchList!$B144,'All CCC'!$B$7:$B$814,0)))</f>
        <v/>
      </c>
      <c r="T144" s="847" t="str">
        <f>IF($B144="","",INDEX('All CCC'!T$7:T$814,MATCH(WatchList!$B144,'All CCC'!$B$7:$B$814,0)))</f>
        <v/>
      </c>
      <c r="U144" s="847" t="str">
        <f>IF($B144="","",INDEX('All CCC'!U$7:U$814,MATCH(WatchList!$B144,'All CCC'!$B$7:$B$814,0)))</f>
        <v/>
      </c>
      <c r="V144" s="847" t="str">
        <f>IF($B144="","",INDEX('All CCC'!V$7:V$814,MATCH(WatchList!$B144,'All CCC'!$B$7:$B$814,0)))</f>
        <v/>
      </c>
      <c r="W144" s="847" t="str">
        <f>IF($B144="","",INDEX('All CCC'!W$7:W$814,MATCH(WatchList!$B144,'All CCC'!$B$7:$B$814,0)))</f>
        <v/>
      </c>
      <c r="X144" s="847" t="str">
        <f>IF($B144="","",INDEX('All CCC'!X$7:X$814,MATCH(WatchList!$B144,'All CCC'!$B$7:$B$814,0)))</f>
        <v/>
      </c>
      <c r="Y144" s="847" t="str">
        <f>IF($B144="","",INDEX('All CCC'!Y$7:Y$814,MATCH(WatchList!$B144,'All CCC'!$B$7:$B$814,0)))</f>
        <v/>
      </c>
      <c r="Z144" s="847" t="str">
        <f>IF($B144="","",INDEX('All CCC'!Z$7:Z$814,MATCH(WatchList!$B144,'All CCC'!$B$7:$B$814,0)))</f>
        <v/>
      </c>
      <c r="AA144" s="847" t="str">
        <f>IF($B144="","",INDEX('All CCC'!AA$7:AA$814,MATCH(WatchList!$B144,'All CCC'!$B$7:$B$814,0)))</f>
        <v/>
      </c>
      <c r="AB144" s="847" t="str">
        <f>IF($B144="","",INDEX('All CCC'!AB$7:AB$814,MATCH(WatchList!$B144,'All CCC'!$B$7:$B$814,0)))</f>
        <v/>
      </c>
      <c r="AC144" s="847" t="str">
        <f>IF($B144="","",INDEX('All CCC'!AC$7:AC$814,MATCH(WatchList!$B144,'All CCC'!$B$7:$B$814,0)))</f>
        <v/>
      </c>
      <c r="AD144" s="847" t="str">
        <f>IF($B144="","",INDEX('All CCC'!AD$7:AD$814,MATCH(WatchList!$B144,'All CCC'!$B$7:$B$814,0)))</f>
        <v/>
      </c>
      <c r="AE144" s="847" t="str">
        <f>IF($B144="","",INDEX('All CCC'!AE$7:AE$814,MATCH(WatchList!$B144,'All CCC'!$B$7:$B$814,0)))</f>
        <v/>
      </c>
      <c r="AF144" s="847" t="str">
        <f>IF($B144="","",INDEX('All CCC'!AF$7:AF$814,MATCH(WatchList!$B144,'All CCC'!$B$7:$B$814,0)))</f>
        <v/>
      </c>
      <c r="AG144" s="847" t="str">
        <f>IF($B144="","",INDEX('All CCC'!AG$7:AG$814,MATCH(WatchList!$B144,'All CCC'!$B$7:$B$814,0)))</f>
        <v/>
      </c>
      <c r="AH144" s="847" t="str">
        <f>IF($B144="","",INDEX('All CCC'!AH$7:AH$814,MATCH(WatchList!$B144,'All CCC'!$B$7:$B$814,0)))</f>
        <v/>
      </c>
      <c r="AI144" s="847" t="str">
        <f>IF($B144="","",INDEX('All CCC'!AI$7:AI$814,MATCH(WatchList!$B144,'All CCC'!$B$7:$B$814,0)))</f>
        <v/>
      </c>
      <c r="AJ144" s="847" t="str">
        <f>IF($B144="","",INDEX('All CCC'!AJ$7:AJ$814,MATCH(WatchList!$B144,'All CCC'!$B$7:$B$814,0)))</f>
        <v/>
      </c>
      <c r="AK144" s="847" t="str">
        <f>IF($B144="","",INDEX('All CCC'!AK$7:AK$814,MATCH(WatchList!$B144,'All CCC'!$B$7:$B$814,0)))</f>
        <v/>
      </c>
      <c r="AL144" s="847" t="str">
        <f>IF($B144="","",INDEX('All CCC'!AL$7:AL$814,MATCH(WatchList!$B144,'All CCC'!$B$7:$B$814,0)))</f>
        <v/>
      </c>
      <c r="AM144" s="847" t="str">
        <f>IF($B144="","",INDEX('All CCC'!AM$7:AM$814,MATCH(WatchList!$B144,'All CCC'!$B$7:$B$814,0)))</f>
        <v/>
      </c>
      <c r="AN144" s="847" t="str">
        <f>IF($B144="","",INDEX('All CCC'!AN$7:AN$814,MATCH(WatchList!$B144,'All CCC'!$B$7:$B$814,0)))</f>
        <v/>
      </c>
      <c r="AO144" s="847" t="str">
        <f>IF($B144="","",INDEX('All CCC'!AO$7:AO$814,MATCH(WatchList!$B144,'All CCC'!$B$7:$B$814,0)))</f>
        <v/>
      </c>
      <c r="AP144" s="847" t="str">
        <f>IF($B144="","",INDEX('All CCC'!AP$7:AP$814,MATCH(WatchList!$B144,'All CCC'!$B$7:$B$814,0)))</f>
        <v/>
      </c>
      <c r="AQ144" s="847" t="str">
        <f>IF($B144="","",INDEX('All CCC'!AQ$7:AQ$814,MATCH(WatchList!$B144,'All CCC'!$B$7:$B$814,0)))</f>
        <v/>
      </c>
      <c r="AR144" s="847" t="str">
        <f>IF($B144="","",INDEX('All CCC'!AR$7:AR$814,MATCH(WatchList!$B144,'All CCC'!$B$7:$B$814,0)))</f>
        <v/>
      </c>
      <c r="AS144" s="847" t="str">
        <f>IF($B144="","",INDEX('All CCC'!AS$7:AS$814,MATCH(WatchList!$B144,'All CCC'!$B$7:$B$814,0)))</f>
        <v/>
      </c>
      <c r="AT144" s="847" t="str">
        <f>IF($B144="","",INDEX('All CCC'!AT$7:AT$814,MATCH(WatchList!$B144,'All CCC'!$B$7:$B$814,0)))</f>
        <v/>
      </c>
      <c r="AU144" s="847" t="str">
        <f>IF($B144="","",INDEX('All CCC'!AU$7:AU$814,MATCH(WatchList!$B144,'All CCC'!$B$7:$B$814,0)))</f>
        <v/>
      </c>
      <c r="AV144" s="847" t="str">
        <f>IF($B144="","",INDEX('All CCC'!AV$7:AV$814,MATCH(WatchList!$B144,'All CCC'!$B$7:$B$814,0)))</f>
        <v/>
      </c>
      <c r="AW144" s="847" t="str">
        <f>IF($B144="","",INDEX('All CCC'!AW$7:AW$814,MATCH(WatchList!$B144,'All CCC'!$B$7:$B$814,0)))</f>
        <v/>
      </c>
      <c r="AX144" s="847" t="str">
        <f>IF($B144="","",INDEX('All CCC'!AX$7:AX$814,MATCH(WatchList!$B144,'All CCC'!$B$7:$B$814,0)))</f>
        <v/>
      </c>
      <c r="AY144" s="847" t="str">
        <f>IF($B144="","",INDEX('All CCC'!AY$7:AY$814,MATCH(WatchList!$B144,'All CCC'!$B$7:$B$814,0)))</f>
        <v/>
      </c>
      <c r="AZ144" s="847" t="str">
        <f>IF($B144="","",INDEX('All CCC'!AZ$7:AZ$814,MATCH(WatchList!$B144,'All CCC'!$B$7:$B$814,0)))</f>
        <v/>
      </c>
      <c r="BA144" s="847" t="str">
        <f>IF($B144="","",INDEX('All CCC'!BA$7:BA$814,MATCH(WatchList!$B144,'All CCC'!$B$7:$B$814,0)))</f>
        <v/>
      </c>
      <c r="BB144" s="847" t="str">
        <f>IF($B144="","",INDEX('All CCC'!BB$7:BB$814,MATCH(WatchList!$B144,'All CCC'!$B$7:$B$814,0)))</f>
        <v/>
      </c>
      <c r="BC144" s="847" t="str">
        <f>IF($B144="","",INDEX('All CCC'!BC$7:BC$814,MATCH(WatchList!$B144,'All CCC'!$B$7:$B$814,0)))</f>
        <v/>
      </c>
      <c r="BD144" s="847" t="str">
        <f>IF($B144="","",INDEX('All CCC'!BD$7:BD$814,MATCH(WatchList!$B144,'All CCC'!$B$7:$B$814,0)))</f>
        <v/>
      </c>
      <c r="BE144" s="847" t="str">
        <f>IF($B144="","",INDEX('All CCC'!BE$7:BE$814,MATCH(WatchList!$B144,'All CCC'!$B$7:$B$814,0)))</f>
        <v/>
      </c>
      <c r="BF144" s="847" t="str">
        <f>IF($B144="","",INDEX('All CCC'!BF$7:BF$814,MATCH(WatchList!$B144,'All CCC'!$B$7:$B$814,0)))</f>
        <v/>
      </c>
      <c r="BG144" s="847" t="str">
        <f>IF($B144="","",INDEX('All CCC'!BG$7:BG$814,MATCH(WatchList!$B144,'All CCC'!$B$7:$B$814,0)))</f>
        <v/>
      </c>
    </row>
    <row r="145" spans="1:59" x14ac:dyDescent="0.2">
      <c r="A145" s="548" t="str">
        <f>IF($B145="","",INDEX('All CCC'!A$7:A$814,MATCH(WatchList!$B145,'All CCC'!$B$7:$B$814,0)))</f>
        <v/>
      </c>
      <c r="B145" s="31"/>
      <c r="C145" s="847" t="str">
        <f>IF($B145="","",INDEX('All CCC'!C$7:C$814,MATCH(WatchList!$B145,'All CCC'!$B$7:$B$814,0)))</f>
        <v/>
      </c>
      <c r="D145" s="847" t="str">
        <f>IF($B145="","",INDEX('All CCC'!D$7:D$814,MATCH(WatchList!$B145,'All CCC'!$B$7:$B$814,0)))</f>
        <v/>
      </c>
      <c r="E145" s="847" t="str">
        <f>IF($B145="","",INDEX('All CCC'!E$7:E$814,MATCH(WatchList!$B145,'All CCC'!$B$7:$B$814,0)))</f>
        <v/>
      </c>
      <c r="F145" s="847" t="str">
        <f>IF($B145="","",INDEX('All CCC'!F$7:F$814,MATCH(WatchList!$B145,'All CCC'!$B$7:$B$814,0)))</f>
        <v/>
      </c>
      <c r="G145" s="847" t="str">
        <f>IF($B145="","",INDEX('All CCC'!G$7:G$814,MATCH(WatchList!$B145,'All CCC'!$B$7:$B$814,0)))</f>
        <v/>
      </c>
      <c r="H145" s="847" t="str">
        <f>IF($B145="","",INDEX('All CCC'!H$7:H$814,MATCH(WatchList!$B145,'All CCC'!$B$7:$B$814,0)))</f>
        <v/>
      </c>
      <c r="I145" s="847" t="str">
        <f>IF($B145="","",INDEX('All CCC'!I$7:I$814,MATCH(WatchList!$B145,'All CCC'!$B$7:$B$814,0)))</f>
        <v/>
      </c>
      <c r="J145" s="847" t="str">
        <f>IF($B145="","",INDEX('All CCC'!J$7:J$814,MATCH(WatchList!$B145,'All CCC'!$B$7:$B$814,0)))</f>
        <v/>
      </c>
      <c r="K145" s="847" t="str">
        <f>IF($B145="","",INDEX('All CCC'!K$7:K$814,MATCH(WatchList!$B145,'All CCC'!$B$7:$B$814,0)))</f>
        <v/>
      </c>
      <c r="L145" s="847" t="str">
        <f>IF($B145="","",INDEX('All CCC'!L$7:L$814,MATCH(WatchList!$B145,'All CCC'!$B$7:$B$814,0)))</f>
        <v/>
      </c>
      <c r="M145" s="847" t="str">
        <f>IF($B145="","",INDEX('All CCC'!M$7:M$814,MATCH(WatchList!$B145,'All CCC'!$B$7:$B$814,0)))</f>
        <v/>
      </c>
      <c r="N145" s="847" t="str">
        <f>IF($B145="","",INDEX('All CCC'!N$7:N$814,MATCH(WatchList!$B145,'All CCC'!$B$7:$B$814,0)))</f>
        <v/>
      </c>
      <c r="O145" s="847" t="str">
        <f>IF($B145="","",INDEX('All CCC'!O$7:O$814,MATCH(WatchList!$B145,'All CCC'!$B$7:$B$814,0)))</f>
        <v/>
      </c>
      <c r="P145" s="848" t="str">
        <f>IF($B145="","",INDEX('All CCC'!P$7:P$814,MATCH(WatchList!$B145,'All CCC'!$B$7:$B$814,0)))</f>
        <v/>
      </c>
      <c r="Q145" s="848" t="str">
        <f>IF($B145="","",INDEX('All CCC'!Q$7:Q$814,MATCH(WatchList!$B145,'All CCC'!$B$7:$B$814,0)))</f>
        <v/>
      </c>
      <c r="R145" s="847" t="str">
        <f>IF($B145="","",INDEX('All CCC'!R$7:R$814,MATCH(WatchList!$B145,'All CCC'!$B$7:$B$814,0)))</f>
        <v/>
      </c>
      <c r="S145" s="847" t="str">
        <f>IF($B145="","",INDEX('All CCC'!S$7:S$814,MATCH(WatchList!$B145,'All CCC'!$B$7:$B$814,0)))</f>
        <v/>
      </c>
      <c r="T145" s="847" t="str">
        <f>IF($B145="","",INDEX('All CCC'!T$7:T$814,MATCH(WatchList!$B145,'All CCC'!$B$7:$B$814,0)))</f>
        <v/>
      </c>
      <c r="U145" s="847" t="str">
        <f>IF($B145="","",INDEX('All CCC'!U$7:U$814,MATCH(WatchList!$B145,'All CCC'!$B$7:$B$814,0)))</f>
        <v/>
      </c>
      <c r="V145" s="847" t="str">
        <f>IF($B145="","",INDEX('All CCC'!V$7:V$814,MATCH(WatchList!$B145,'All CCC'!$B$7:$B$814,0)))</f>
        <v/>
      </c>
      <c r="W145" s="847" t="str">
        <f>IF($B145="","",INDEX('All CCC'!W$7:W$814,MATCH(WatchList!$B145,'All CCC'!$B$7:$B$814,0)))</f>
        <v/>
      </c>
      <c r="X145" s="847" t="str">
        <f>IF($B145="","",INDEX('All CCC'!X$7:X$814,MATCH(WatchList!$B145,'All CCC'!$B$7:$B$814,0)))</f>
        <v/>
      </c>
      <c r="Y145" s="847" t="str">
        <f>IF($B145="","",INDEX('All CCC'!Y$7:Y$814,MATCH(WatchList!$B145,'All CCC'!$B$7:$B$814,0)))</f>
        <v/>
      </c>
      <c r="Z145" s="847" t="str">
        <f>IF($B145="","",INDEX('All CCC'!Z$7:Z$814,MATCH(WatchList!$B145,'All CCC'!$B$7:$B$814,0)))</f>
        <v/>
      </c>
      <c r="AA145" s="847" t="str">
        <f>IF($B145="","",INDEX('All CCC'!AA$7:AA$814,MATCH(WatchList!$B145,'All CCC'!$B$7:$B$814,0)))</f>
        <v/>
      </c>
      <c r="AB145" s="847" t="str">
        <f>IF($B145="","",INDEX('All CCC'!AB$7:AB$814,MATCH(WatchList!$B145,'All CCC'!$B$7:$B$814,0)))</f>
        <v/>
      </c>
      <c r="AC145" s="847" t="str">
        <f>IF($B145="","",INDEX('All CCC'!AC$7:AC$814,MATCH(WatchList!$B145,'All CCC'!$B$7:$B$814,0)))</f>
        <v/>
      </c>
      <c r="AD145" s="847" t="str">
        <f>IF($B145="","",INDEX('All CCC'!AD$7:AD$814,MATCH(WatchList!$B145,'All CCC'!$B$7:$B$814,0)))</f>
        <v/>
      </c>
      <c r="AE145" s="847" t="str">
        <f>IF($B145="","",INDEX('All CCC'!AE$7:AE$814,MATCH(WatchList!$B145,'All CCC'!$B$7:$B$814,0)))</f>
        <v/>
      </c>
      <c r="AF145" s="847" t="str">
        <f>IF($B145="","",INDEX('All CCC'!AF$7:AF$814,MATCH(WatchList!$B145,'All CCC'!$B$7:$B$814,0)))</f>
        <v/>
      </c>
      <c r="AG145" s="847" t="str">
        <f>IF($B145="","",INDEX('All CCC'!AG$7:AG$814,MATCH(WatchList!$B145,'All CCC'!$B$7:$B$814,0)))</f>
        <v/>
      </c>
      <c r="AH145" s="847" t="str">
        <f>IF($B145="","",INDEX('All CCC'!AH$7:AH$814,MATCH(WatchList!$B145,'All CCC'!$B$7:$B$814,0)))</f>
        <v/>
      </c>
      <c r="AI145" s="847" t="str">
        <f>IF($B145="","",INDEX('All CCC'!AI$7:AI$814,MATCH(WatchList!$B145,'All CCC'!$B$7:$B$814,0)))</f>
        <v/>
      </c>
      <c r="AJ145" s="847" t="str">
        <f>IF($B145="","",INDEX('All CCC'!AJ$7:AJ$814,MATCH(WatchList!$B145,'All CCC'!$B$7:$B$814,0)))</f>
        <v/>
      </c>
      <c r="AK145" s="847" t="str">
        <f>IF($B145="","",INDEX('All CCC'!AK$7:AK$814,MATCH(WatchList!$B145,'All CCC'!$B$7:$B$814,0)))</f>
        <v/>
      </c>
      <c r="AL145" s="847" t="str">
        <f>IF($B145="","",INDEX('All CCC'!AL$7:AL$814,MATCH(WatchList!$B145,'All CCC'!$B$7:$B$814,0)))</f>
        <v/>
      </c>
      <c r="AM145" s="847" t="str">
        <f>IF($B145="","",INDEX('All CCC'!AM$7:AM$814,MATCH(WatchList!$B145,'All CCC'!$B$7:$B$814,0)))</f>
        <v/>
      </c>
      <c r="AN145" s="847" t="str">
        <f>IF($B145="","",INDEX('All CCC'!AN$7:AN$814,MATCH(WatchList!$B145,'All CCC'!$B$7:$B$814,0)))</f>
        <v/>
      </c>
      <c r="AO145" s="847" t="str">
        <f>IF($B145="","",INDEX('All CCC'!AO$7:AO$814,MATCH(WatchList!$B145,'All CCC'!$B$7:$B$814,0)))</f>
        <v/>
      </c>
      <c r="AP145" s="847" t="str">
        <f>IF($B145="","",INDEX('All CCC'!AP$7:AP$814,MATCH(WatchList!$B145,'All CCC'!$B$7:$B$814,0)))</f>
        <v/>
      </c>
      <c r="AQ145" s="847" t="str">
        <f>IF($B145="","",INDEX('All CCC'!AQ$7:AQ$814,MATCH(WatchList!$B145,'All CCC'!$B$7:$B$814,0)))</f>
        <v/>
      </c>
      <c r="AR145" s="847" t="str">
        <f>IF($B145="","",INDEX('All CCC'!AR$7:AR$814,MATCH(WatchList!$B145,'All CCC'!$B$7:$B$814,0)))</f>
        <v/>
      </c>
      <c r="AS145" s="847" t="str">
        <f>IF($B145="","",INDEX('All CCC'!AS$7:AS$814,MATCH(WatchList!$B145,'All CCC'!$B$7:$B$814,0)))</f>
        <v/>
      </c>
      <c r="AT145" s="847" t="str">
        <f>IF($B145="","",INDEX('All CCC'!AT$7:AT$814,MATCH(WatchList!$B145,'All CCC'!$B$7:$B$814,0)))</f>
        <v/>
      </c>
      <c r="AU145" s="847" t="str">
        <f>IF($B145="","",INDEX('All CCC'!AU$7:AU$814,MATCH(WatchList!$B145,'All CCC'!$B$7:$B$814,0)))</f>
        <v/>
      </c>
      <c r="AV145" s="847" t="str">
        <f>IF($B145="","",INDEX('All CCC'!AV$7:AV$814,MATCH(WatchList!$B145,'All CCC'!$B$7:$B$814,0)))</f>
        <v/>
      </c>
      <c r="AW145" s="847" t="str">
        <f>IF($B145="","",INDEX('All CCC'!AW$7:AW$814,MATCH(WatchList!$B145,'All CCC'!$B$7:$B$814,0)))</f>
        <v/>
      </c>
      <c r="AX145" s="847" t="str">
        <f>IF($B145="","",INDEX('All CCC'!AX$7:AX$814,MATCH(WatchList!$B145,'All CCC'!$B$7:$B$814,0)))</f>
        <v/>
      </c>
      <c r="AY145" s="847" t="str">
        <f>IF($B145="","",INDEX('All CCC'!AY$7:AY$814,MATCH(WatchList!$B145,'All CCC'!$B$7:$B$814,0)))</f>
        <v/>
      </c>
      <c r="AZ145" s="847" t="str">
        <f>IF($B145="","",INDEX('All CCC'!AZ$7:AZ$814,MATCH(WatchList!$B145,'All CCC'!$B$7:$B$814,0)))</f>
        <v/>
      </c>
      <c r="BA145" s="847" t="str">
        <f>IF($B145="","",INDEX('All CCC'!BA$7:BA$814,MATCH(WatchList!$B145,'All CCC'!$B$7:$B$814,0)))</f>
        <v/>
      </c>
      <c r="BB145" s="847" t="str">
        <f>IF($B145="","",INDEX('All CCC'!BB$7:BB$814,MATCH(WatchList!$B145,'All CCC'!$B$7:$B$814,0)))</f>
        <v/>
      </c>
      <c r="BC145" s="847" t="str">
        <f>IF($B145="","",INDEX('All CCC'!BC$7:BC$814,MATCH(WatchList!$B145,'All CCC'!$B$7:$B$814,0)))</f>
        <v/>
      </c>
      <c r="BD145" s="847" t="str">
        <f>IF($B145="","",INDEX('All CCC'!BD$7:BD$814,MATCH(WatchList!$B145,'All CCC'!$B$7:$B$814,0)))</f>
        <v/>
      </c>
      <c r="BE145" s="847" t="str">
        <f>IF($B145="","",INDEX('All CCC'!BE$7:BE$814,MATCH(WatchList!$B145,'All CCC'!$B$7:$B$814,0)))</f>
        <v/>
      </c>
      <c r="BF145" s="847" t="str">
        <f>IF($B145="","",INDEX('All CCC'!BF$7:BF$814,MATCH(WatchList!$B145,'All CCC'!$B$7:$B$814,0)))</f>
        <v/>
      </c>
      <c r="BG145" s="847" t="str">
        <f>IF($B145="","",INDEX('All CCC'!BG$7:BG$814,MATCH(WatchList!$B145,'All CCC'!$B$7:$B$814,0)))</f>
        <v/>
      </c>
    </row>
    <row r="146" spans="1:59" x14ac:dyDescent="0.2">
      <c r="A146" s="548" t="str">
        <f>IF($B146="","",INDEX('All CCC'!A$7:A$814,MATCH(WatchList!$B146,'All CCC'!$B$7:$B$814,0)))</f>
        <v/>
      </c>
      <c r="B146" s="31"/>
      <c r="C146" s="847" t="str">
        <f>IF($B146="","",INDEX('All CCC'!C$7:C$814,MATCH(WatchList!$B146,'All CCC'!$B$7:$B$814,0)))</f>
        <v/>
      </c>
      <c r="D146" s="847" t="str">
        <f>IF($B146="","",INDEX('All CCC'!D$7:D$814,MATCH(WatchList!$B146,'All CCC'!$B$7:$B$814,0)))</f>
        <v/>
      </c>
      <c r="E146" s="847" t="str">
        <f>IF($B146="","",INDEX('All CCC'!E$7:E$814,MATCH(WatchList!$B146,'All CCC'!$B$7:$B$814,0)))</f>
        <v/>
      </c>
      <c r="F146" s="847" t="str">
        <f>IF($B146="","",INDEX('All CCC'!F$7:F$814,MATCH(WatchList!$B146,'All CCC'!$B$7:$B$814,0)))</f>
        <v/>
      </c>
      <c r="G146" s="847" t="str">
        <f>IF($B146="","",INDEX('All CCC'!G$7:G$814,MATCH(WatchList!$B146,'All CCC'!$B$7:$B$814,0)))</f>
        <v/>
      </c>
      <c r="H146" s="847" t="str">
        <f>IF($B146="","",INDEX('All CCC'!H$7:H$814,MATCH(WatchList!$B146,'All CCC'!$B$7:$B$814,0)))</f>
        <v/>
      </c>
      <c r="I146" s="847" t="str">
        <f>IF($B146="","",INDEX('All CCC'!I$7:I$814,MATCH(WatchList!$B146,'All CCC'!$B$7:$B$814,0)))</f>
        <v/>
      </c>
      <c r="J146" s="847" t="str">
        <f>IF($B146="","",INDEX('All CCC'!J$7:J$814,MATCH(WatchList!$B146,'All CCC'!$B$7:$B$814,0)))</f>
        <v/>
      </c>
      <c r="K146" s="847" t="str">
        <f>IF($B146="","",INDEX('All CCC'!K$7:K$814,MATCH(WatchList!$B146,'All CCC'!$B$7:$B$814,0)))</f>
        <v/>
      </c>
      <c r="L146" s="847" t="str">
        <f>IF($B146="","",INDEX('All CCC'!L$7:L$814,MATCH(WatchList!$B146,'All CCC'!$B$7:$B$814,0)))</f>
        <v/>
      </c>
      <c r="M146" s="847" t="str">
        <f>IF($B146="","",INDEX('All CCC'!M$7:M$814,MATCH(WatchList!$B146,'All CCC'!$B$7:$B$814,0)))</f>
        <v/>
      </c>
      <c r="N146" s="847" t="str">
        <f>IF($B146="","",INDEX('All CCC'!N$7:N$814,MATCH(WatchList!$B146,'All CCC'!$B$7:$B$814,0)))</f>
        <v/>
      </c>
      <c r="O146" s="847" t="str">
        <f>IF($B146="","",INDEX('All CCC'!O$7:O$814,MATCH(WatchList!$B146,'All CCC'!$B$7:$B$814,0)))</f>
        <v/>
      </c>
      <c r="P146" s="848" t="str">
        <f>IF($B146="","",INDEX('All CCC'!P$7:P$814,MATCH(WatchList!$B146,'All CCC'!$B$7:$B$814,0)))</f>
        <v/>
      </c>
      <c r="Q146" s="848" t="str">
        <f>IF($B146="","",INDEX('All CCC'!Q$7:Q$814,MATCH(WatchList!$B146,'All CCC'!$B$7:$B$814,0)))</f>
        <v/>
      </c>
      <c r="R146" s="847" t="str">
        <f>IF($B146="","",INDEX('All CCC'!R$7:R$814,MATCH(WatchList!$B146,'All CCC'!$B$7:$B$814,0)))</f>
        <v/>
      </c>
      <c r="S146" s="847" t="str">
        <f>IF($B146="","",INDEX('All CCC'!S$7:S$814,MATCH(WatchList!$B146,'All CCC'!$B$7:$B$814,0)))</f>
        <v/>
      </c>
      <c r="T146" s="847" t="str">
        <f>IF($B146="","",INDEX('All CCC'!T$7:T$814,MATCH(WatchList!$B146,'All CCC'!$B$7:$B$814,0)))</f>
        <v/>
      </c>
      <c r="U146" s="847" t="str">
        <f>IF($B146="","",INDEX('All CCC'!U$7:U$814,MATCH(WatchList!$B146,'All CCC'!$B$7:$B$814,0)))</f>
        <v/>
      </c>
      <c r="V146" s="847" t="str">
        <f>IF($B146="","",INDEX('All CCC'!V$7:V$814,MATCH(WatchList!$B146,'All CCC'!$B$7:$B$814,0)))</f>
        <v/>
      </c>
      <c r="W146" s="847" t="str">
        <f>IF($B146="","",INDEX('All CCC'!W$7:W$814,MATCH(WatchList!$B146,'All CCC'!$B$7:$B$814,0)))</f>
        <v/>
      </c>
      <c r="X146" s="847" t="str">
        <f>IF($B146="","",INDEX('All CCC'!X$7:X$814,MATCH(WatchList!$B146,'All CCC'!$B$7:$B$814,0)))</f>
        <v/>
      </c>
      <c r="Y146" s="847" t="str">
        <f>IF($B146="","",INDEX('All CCC'!Y$7:Y$814,MATCH(WatchList!$B146,'All CCC'!$B$7:$B$814,0)))</f>
        <v/>
      </c>
      <c r="Z146" s="847" t="str">
        <f>IF($B146="","",INDEX('All CCC'!Z$7:Z$814,MATCH(WatchList!$B146,'All CCC'!$B$7:$B$814,0)))</f>
        <v/>
      </c>
      <c r="AA146" s="847" t="str">
        <f>IF($B146="","",INDEX('All CCC'!AA$7:AA$814,MATCH(WatchList!$B146,'All CCC'!$B$7:$B$814,0)))</f>
        <v/>
      </c>
      <c r="AB146" s="847" t="str">
        <f>IF($B146="","",INDEX('All CCC'!AB$7:AB$814,MATCH(WatchList!$B146,'All CCC'!$B$7:$B$814,0)))</f>
        <v/>
      </c>
      <c r="AC146" s="847" t="str">
        <f>IF($B146="","",INDEX('All CCC'!AC$7:AC$814,MATCH(WatchList!$B146,'All CCC'!$B$7:$B$814,0)))</f>
        <v/>
      </c>
      <c r="AD146" s="847" t="str">
        <f>IF($B146="","",INDEX('All CCC'!AD$7:AD$814,MATCH(WatchList!$B146,'All CCC'!$B$7:$B$814,0)))</f>
        <v/>
      </c>
      <c r="AE146" s="847" t="str">
        <f>IF($B146="","",INDEX('All CCC'!AE$7:AE$814,MATCH(WatchList!$B146,'All CCC'!$B$7:$B$814,0)))</f>
        <v/>
      </c>
      <c r="AF146" s="847" t="str">
        <f>IF($B146="","",INDEX('All CCC'!AF$7:AF$814,MATCH(WatchList!$B146,'All CCC'!$B$7:$B$814,0)))</f>
        <v/>
      </c>
      <c r="AG146" s="847" t="str">
        <f>IF($B146="","",INDEX('All CCC'!AG$7:AG$814,MATCH(WatchList!$B146,'All CCC'!$B$7:$B$814,0)))</f>
        <v/>
      </c>
      <c r="AH146" s="847" t="str">
        <f>IF($B146="","",INDEX('All CCC'!AH$7:AH$814,MATCH(WatchList!$B146,'All CCC'!$B$7:$B$814,0)))</f>
        <v/>
      </c>
      <c r="AI146" s="847" t="str">
        <f>IF($B146="","",INDEX('All CCC'!AI$7:AI$814,MATCH(WatchList!$B146,'All CCC'!$B$7:$B$814,0)))</f>
        <v/>
      </c>
      <c r="AJ146" s="847" t="str">
        <f>IF($B146="","",INDEX('All CCC'!AJ$7:AJ$814,MATCH(WatchList!$B146,'All CCC'!$B$7:$B$814,0)))</f>
        <v/>
      </c>
      <c r="AK146" s="847" t="str">
        <f>IF($B146="","",INDEX('All CCC'!AK$7:AK$814,MATCH(WatchList!$B146,'All CCC'!$B$7:$B$814,0)))</f>
        <v/>
      </c>
      <c r="AL146" s="847" t="str">
        <f>IF($B146="","",INDEX('All CCC'!AL$7:AL$814,MATCH(WatchList!$B146,'All CCC'!$B$7:$B$814,0)))</f>
        <v/>
      </c>
      <c r="AM146" s="847" t="str">
        <f>IF($B146="","",INDEX('All CCC'!AM$7:AM$814,MATCH(WatchList!$B146,'All CCC'!$B$7:$B$814,0)))</f>
        <v/>
      </c>
      <c r="AN146" s="847" t="str">
        <f>IF($B146="","",INDEX('All CCC'!AN$7:AN$814,MATCH(WatchList!$B146,'All CCC'!$B$7:$B$814,0)))</f>
        <v/>
      </c>
      <c r="AO146" s="847" t="str">
        <f>IF($B146="","",INDEX('All CCC'!AO$7:AO$814,MATCH(WatchList!$B146,'All CCC'!$B$7:$B$814,0)))</f>
        <v/>
      </c>
      <c r="AP146" s="847" t="str">
        <f>IF($B146="","",INDEX('All CCC'!AP$7:AP$814,MATCH(WatchList!$B146,'All CCC'!$B$7:$B$814,0)))</f>
        <v/>
      </c>
      <c r="AQ146" s="847" t="str">
        <f>IF($B146="","",INDEX('All CCC'!AQ$7:AQ$814,MATCH(WatchList!$B146,'All CCC'!$B$7:$B$814,0)))</f>
        <v/>
      </c>
      <c r="AR146" s="847" t="str">
        <f>IF($B146="","",INDEX('All CCC'!AR$7:AR$814,MATCH(WatchList!$B146,'All CCC'!$B$7:$B$814,0)))</f>
        <v/>
      </c>
      <c r="AS146" s="847" t="str">
        <f>IF($B146="","",INDEX('All CCC'!AS$7:AS$814,MATCH(WatchList!$B146,'All CCC'!$B$7:$B$814,0)))</f>
        <v/>
      </c>
      <c r="AT146" s="847" t="str">
        <f>IF($B146="","",INDEX('All CCC'!AT$7:AT$814,MATCH(WatchList!$B146,'All CCC'!$B$7:$B$814,0)))</f>
        <v/>
      </c>
      <c r="AU146" s="847" t="str">
        <f>IF($B146="","",INDEX('All CCC'!AU$7:AU$814,MATCH(WatchList!$B146,'All CCC'!$B$7:$B$814,0)))</f>
        <v/>
      </c>
      <c r="AV146" s="847" t="str">
        <f>IF($B146="","",INDEX('All CCC'!AV$7:AV$814,MATCH(WatchList!$B146,'All CCC'!$B$7:$B$814,0)))</f>
        <v/>
      </c>
      <c r="AW146" s="847" t="str">
        <f>IF($B146="","",INDEX('All CCC'!AW$7:AW$814,MATCH(WatchList!$B146,'All CCC'!$B$7:$B$814,0)))</f>
        <v/>
      </c>
      <c r="AX146" s="847" t="str">
        <f>IF($B146="","",INDEX('All CCC'!AX$7:AX$814,MATCH(WatchList!$B146,'All CCC'!$B$7:$B$814,0)))</f>
        <v/>
      </c>
      <c r="AY146" s="847" t="str">
        <f>IF($B146="","",INDEX('All CCC'!AY$7:AY$814,MATCH(WatchList!$B146,'All CCC'!$B$7:$B$814,0)))</f>
        <v/>
      </c>
      <c r="AZ146" s="847" t="str">
        <f>IF($B146="","",INDEX('All CCC'!AZ$7:AZ$814,MATCH(WatchList!$B146,'All CCC'!$B$7:$B$814,0)))</f>
        <v/>
      </c>
      <c r="BA146" s="847" t="str">
        <f>IF($B146="","",INDEX('All CCC'!BA$7:BA$814,MATCH(WatchList!$B146,'All CCC'!$B$7:$B$814,0)))</f>
        <v/>
      </c>
      <c r="BB146" s="847" t="str">
        <f>IF($B146="","",INDEX('All CCC'!BB$7:BB$814,MATCH(WatchList!$B146,'All CCC'!$B$7:$B$814,0)))</f>
        <v/>
      </c>
      <c r="BC146" s="847" t="str">
        <f>IF($B146="","",INDEX('All CCC'!BC$7:BC$814,MATCH(WatchList!$B146,'All CCC'!$B$7:$B$814,0)))</f>
        <v/>
      </c>
      <c r="BD146" s="847" t="str">
        <f>IF($B146="","",INDEX('All CCC'!BD$7:BD$814,MATCH(WatchList!$B146,'All CCC'!$B$7:$B$814,0)))</f>
        <v/>
      </c>
      <c r="BE146" s="847" t="str">
        <f>IF($B146="","",INDEX('All CCC'!BE$7:BE$814,MATCH(WatchList!$B146,'All CCC'!$B$7:$B$814,0)))</f>
        <v/>
      </c>
      <c r="BF146" s="847" t="str">
        <f>IF($B146="","",INDEX('All CCC'!BF$7:BF$814,MATCH(WatchList!$B146,'All CCC'!$B$7:$B$814,0)))</f>
        <v/>
      </c>
      <c r="BG146" s="847" t="str">
        <f>IF($B146="","",INDEX('All CCC'!BG$7:BG$814,MATCH(WatchList!$B146,'All CCC'!$B$7:$B$814,0)))</f>
        <v/>
      </c>
    </row>
    <row r="147" spans="1:59" x14ac:dyDescent="0.2">
      <c r="A147" s="548" t="str">
        <f>IF($B147="","",INDEX('All CCC'!A$7:A$814,MATCH(WatchList!$B147,'All CCC'!$B$7:$B$814,0)))</f>
        <v/>
      </c>
      <c r="B147" s="31"/>
      <c r="C147" s="847" t="str">
        <f>IF($B147="","",INDEX('All CCC'!C$7:C$814,MATCH(WatchList!$B147,'All CCC'!$B$7:$B$814,0)))</f>
        <v/>
      </c>
      <c r="D147" s="847" t="str">
        <f>IF($B147="","",INDEX('All CCC'!D$7:D$814,MATCH(WatchList!$B147,'All CCC'!$B$7:$B$814,0)))</f>
        <v/>
      </c>
      <c r="E147" s="847" t="str">
        <f>IF($B147="","",INDEX('All CCC'!E$7:E$814,MATCH(WatchList!$B147,'All CCC'!$B$7:$B$814,0)))</f>
        <v/>
      </c>
      <c r="F147" s="847" t="str">
        <f>IF($B147="","",INDEX('All CCC'!F$7:F$814,MATCH(WatchList!$B147,'All CCC'!$B$7:$B$814,0)))</f>
        <v/>
      </c>
      <c r="G147" s="847" t="str">
        <f>IF($B147="","",INDEX('All CCC'!G$7:G$814,MATCH(WatchList!$B147,'All CCC'!$B$7:$B$814,0)))</f>
        <v/>
      </c>
      <c r="H147" s="847" t="str">
        <f>IF($B147="","",INDEX('All CCC'!H$7:H$814,MATCH(WatchList!$B147,'All CCC'!$B$7:$B$814,0)))</f>
        <v/>
      </c>
      <c r="I147" s="847" t="str">
        <f>IF($B147="","",INDEX('All CCC'!I$7:I$814,MATCH(WatchList!$B147,'All CCC'!$B$7:$B$814,0)))</f>
        <v/>
      </c>
      <c r="J147" s="847" t="str">
        <f>IF($B147="","",INDEX('All CCC'!J$7:J$814,MATCH(WatchList!$B147,'All CCC'!$B$7:$B$814,0)))</f>
        <v/>
      </c>
      <c r="K147" s="847" t="str">
        <f>IF($B147="","",INDEX('All CCC'!K$7:K$814,MATCH(WatchList!$B147,'All CCC'!$B$7:$B$814,0)))</f>
        <v/>
      </c>
      <c r="L147" s="847" t="str">
        <f>IF($B147="","",INDEX('All CCC'!L$7:L$814,MATCH(WatchList!$B147,'All CCC'!$B$7:$B$814,0)))</f>
        <v/>
      </c>
      <c r="M147" s="847" t="str">
        <f>IF($B147="","",INDEX('All CCC'!M$7:M$814,MATCH(WatchList!$B147,'All CCC'!$B$7:$B$814,0)))</f>
        <v/>
      </c>
      <c r="N147" s="847" t="str">
        <f>IF($B147="","",INDEX('All CCC'!N$7:N$814,MATCH(WatchList!$B147,'All CCC'!$B$7:$B$814,0)))</f>
        <v/>
      </c>
      <c r="O147" s="847" t="str">
        <f>IF($B147="","",INDEX('All CCC'!O$7:O$814,MATCH(WatchList!$B147,'All CCC'!$B$7:$B$814,0)))</f>
        <v/>
      </c>
      <c r="P147" s="848" t="str">
        <f>IF($B147="","",INDEX('All CCC'!P$7:P$814,MATCH(WatchList!$B147,'All CCC'!$B$7:$B$814,0)))</f>
        <v/>
      </c>
      <c r="Q147" s="848" t="str">
        <f>IF($B147="","",INDEX('All CCC'!Q$7:Q$814,MATCH(WatchList!$B147,'All CCC'!$B$7:$B$814,0)))</f>
        <v/>
      </c>
      <c r="R147" s="847" t="str">
        <f>IF($B147="","",INDEX('All CCC'!R$7:R$814,MATCH(WatchList!$B147,'All CCC'!$B$7:$B$814,0)))</f>
        <v/>
      </c>
      <c r="S147" s="847" t="str">
        <f>IF($B147="","",INDEX('All CCC'!S$7:S$814,MATCH(WatchList!$B147,'All CCC'!$B$7:$B$814,0)))</f>
        <v/>
      </c>
      <c r="T147" s="847" t="str">
        <f>IF($B147="","",INDEX('All CCC'!T$7:T$814,MATCH(WatchList!$B147,'All CCC'!$B$7:$B$814,0)))</f>
        <v/>
      </c>
      <c r="U147" s="847" t="str">
        <f>IF($B147="","",INDEX('All CCC'!U$7:U$814,MATCH(WatchList!$B147,'All CCC'!$B$7:$B$814,0)))</f>
        <v/>
      </c>
      <c r="V147" s="847" t="str">
        <f>IF($B147="","",INDEX('All CCC'!V$7:V$814,MATCH(WatchList!$B147,'All CCC'!$B$7:$B$814,0)))</f>
        <v/>
      </c>
      <c r="W147" s="847" t="str">
        <f>IF($B147="","",INDEX('All CCC'!W$7:W$814,MATCH(WatchList!$B147,'All CCC'!$B$7:$B$814,0)))</f>
        <v/>
      </c>
      <c r="X147" s="847" t="str">
        <f>IF($B147="","",INDEX('All CCC'!X$7:X$814,MATCH(WatchList!$B147,'All CCC'!$B$7:$B$814,0)))</f>
        <v/>
      </c>
      <c r="Y147" s="847" t="str">
        <f>IF($B147="","",INDEX('All CCC'!Y$7:Y$814,MATCH(WatchList!$B147,'All CCC'!$B$7:$B$814,0)))</f>
        <v/>
      </c>
      <c r="Z147" s="847" t="str">
        <f>IF($B147="","",INDEX('All CCC'!Z$7:Z$814,MATCH(WatchList!$B147,'All CCC'!$B$7:$B$814,0)))</f>
        <v/>
      </c>
      <c r="AA147" s="847" t="str">
        <f>IF($B147="","",INDEX('All CCC'!AA$7:AA$814,MATCH(WatchList!$B147,'All CCC'!$B$7:$B$814,0)))</f>
        <v/>
      </c>
      <c r="AB147" s="847" t="str">
        <f>IF($B147="","",INDEX('All CCC'!AB$7:AB$814,MATCH(WatchList!$B147,'All CCC'!$B$7:$B$814,0)))</f>
        <v/>
      </c>
      <c r="AC147" s="847" t="str">
        <f>IF($B147="","",INDEX('All CCC'!AC$7:AC$814,MATCH(WatchList!$B147,'All CCC'!$B$7:$B$814,0)))</f>
        <v/>
      </c>
      <c r="AD147" s="847" t="str">
        <f>IF($B147="","",INDEX('All CCC'!AD$7:AD$814,MATCH(WatchList!$B147,'All CCC'!$B$7:$B$814,0)))</f>
        <v/>
      </c>
      <c r="AE147" s="847" t="str">
        <f>IF($B147="","",INDEX('All CCC'!AE$7:AE$814,MATCH(WatchList!$B147,'All CCC'!$B$7:$B$814,0)))</f>
        <v/>
      </c>
      <c r="AF147" s="847" t="str">
        <f>IF($B147="","",INDEX('All CCC'!AF$7:AF$814,MATCH(WatchList!$B147,'All CCC'!$B$7:$B$814,0)))</f>
        <v/>
      </c>
      <c r="AG147" s="847" t="str">
        <f>IF($B147="","",INDEX('All CCC'!AG$7:AG$814,MATCH(WatchList!$B147,'All CCC'!$B$7:$B$814,0)))</f>
        <v/>
      </c>
      <c r="AH147" s="847" t="str">
        <f>IF($B147="","",INDEX('All CCC'!AH$7:AH$814,MATCH(WatchList!$B147,'All CCC'!$B$7:$B$814,0)))</f>
        <v/>
      </c>
      <c r="AI147" s="847" t="str">
        <f>IF($B147="","",INDEX('All CCC'!AI$7:AI$814,MATCH(WatchList!$B147,'All CCC'!$B$7:$B$814,0)))</f>
        <v/>
      </c>
      <c r="AJ147" s="847" t="str">
        <f>IF($B147="","",INDEX('All CCC'!AJ$7:AJ$814,MATCH(WatchList!$B147,'All CCC'!$B$7:$B$814,0)))</f>
        <v/>
      </c>
      <c r="AK147" s="847" t="str">
        <f>IF($B147="","",INDEX('All CCC'!AK$7:AK$814,MATCH(WatchList!$B147,'All CCC'!$B$7:$B$814,0)))</f>
        <v/>
      </c>
      <c r="AL147" s="847" t="str">
        <f>IF($B147="","",INDEX('All CCC'!AL$7:AL$814,MATCH(WatchList!$B147,'All CCC'!$B$7:$B$814,0)))</f>
        <v/>
      </c>
      <c r="AM147" s="847" t="str">
        <f>IF($B147="","",INDEX('All CCC'!AM$7:AM$814,MATCH(WatchList!$B147,'All CCC'!$B$7:$B$814,0)))</f>
        <v/>
      </c>
      <c r="AN147" s="847" t="str">
        <f>IF($B147="","",INDEX('All CCC'!AN$7:AN$814,MATCH(WatchList!$B147,'All CCC'!$B$7:$B$814,0)))</f>
        <v/>
      </c>
      <c r="AO147" s="847" t="str">
        <f>IF($B147="","",INDEX('All CCC'!AO$7:AO$814,MATCH(WatchList!$B147,'All CCC'!$B$7:$B$814,0)))</f>
        <v/>
      </c>
      <c r="AP147" s="847" t="str">
        <f>IF($B147="","",INDEX('All CCC'!AP$7:AP$814,MATCH(WatchList!$B147,'All CCC'!$B$7:$B$814,0)))</f>
        <v/>
      </c>
      <c r="AQ147" s="847" t="str">
        <f>IF($B147="","",INDEX('All CCC'!AQ$7:AQ$814,MATCH(WatchList!$B147,'All CCC'!$B$7:$B$814,0)))</f>
        <v/>
      </c>
      <c r="AR147" s="847" t="str">
        <f>IF($B147="","",INDEX('All CCC'!AR$7:AR$814,MATCH(WatchList!$B147,'All CCC'!$B$7:$B$814,0)))</f>
        <v/>
      </c>
      <c r="AS147" s="847" t="str">
        <f>IF($B147="","",INDEX('All CCC'!AS$7:AS$814,MATCH(WatchList!$B147,'All CCC'!$B$7:$B$814,0)))</f>
        <v/>
      </c>
      <c r="AT147" s="847" t="str">
        <f>IF($B147="","",INDEX('All CCC'!AT$7:AT$814,MATCH(WatchList!$B147,'All CCC'!$B$7:$B$814,0)))</f>
        <v/>
      </c>
      <c r="AU147" s="847" t="str">
        <f>IF($B147="","",INDEX('All CCC'!AU$7:AU$814,MATCH(WatchList!$B147,'All CCC'!$B$7:$B$814,0)))</f>
        <v/>
      </c>
      <c r="AV147" s="847" t="str">
        <f>IF($B147="","",INDEX('All CCC'!AV$7:AV$814,MATCH(WatchList!$B147,'All CCC'!$B$7:$B$814,0)))</f>
        <v/>
      </c>
      <c r="AW147" s="847" t="str">
        <f>IF($B147="","",INDEX('All CCC'!AW$7:AW$814,MATCH(WatchList!$B147,'All CCC'!$B$7:$B$814,0)))</f>
        <v/>
      </c>
      <c r="AX147" s="847" t="str">
        <f>IF($B147="","",INDEX('All CCC'!AX$7:AX$814,MATCH(WatchList!$B147,'All CCC'!$B$7:$B$814,0)))</f>
        <v/>
      </c>
      <c r="AY147" s="847" t="str">
        <f>IF($B147="","",INDEX('All CCC'!AY$7:AY$814,MATCH(WatchList!$B147,'All CCC'!$B$7:$B$814,0)))</f>
        <v/>
      </c>
      <c r="AZ147" s="847" t="str">
        <f>IF($B147="","",INDEX('All CCC'!AZ$7:AZ$814,MATCH(WatchList!$B147,'All CCC'!$B$7:$B$814,0)))</f>
        <v/>
      </c>
      <c r="BA147" s="847" t="str">
        <f>IF($B147="","",INDEX('All CCC'!BA$7:BA$814,MATCH(WatchList!$B147,'All CCC'!$B$7:$B$814,0)))</f>
        <v/>
      </c>
      <c r="BB147" s="847" t="str">
        <f>IF($B147="","",INDEX('All CCC'!BB$7:BB$814,MATCH(WatchList!$B147,'All CCC'!$B$7:$B$814,0)))</f>
        <v/>
      </c>
      <c r="BC147" s="847" t="str">
        <f>IF($B147="","",INDEX('All CCC'!BC$7:BC$814,MATCH(WatchList!$B147,'All CCC'!$B$7:$B$814,0)))</f>
        <v/>
      </c>
      <c r="BD147" s="847" t="str">
        <f>IF($B147="","",INDEX('All CCC'!BD$7:BD$814,MATCH(WatchList!$B147,'All CCC'!$B$7:$B$814,0)))</f>
        <v/>
      </c>
      <c r="BE147" s="847" t="str">
        <f>IF($B147="","",INDEX('All CCC'!BE$7:BE$814,MATCH(WatchList!$B147,'All CCC'!$B$7:$B$814,0)))</f>
        <v/>
      </c>
      <c r="BF147" s="847" t="str">
        <f>IF($B147="","",INDEX('All CCC'!BF$7:BF$814,MATCH(WatchList!$B147,'All CCC'!$B$7:$B$814,0)))</f>
        <v/>
      </c>
      <c r="BG147" s="847" t="str">
        <f>IF($B147="","",INDEX('All CCC'!BG$7:BG$814,MATCH(WatchList!$B147,'All CCC'!$B$7:$B$814,0)))</f>
        <v/>
      </c>
    </row>
    <row r="148" spans="1:59" x14ac:dyDescent="0.2">
      <c r="A148" s="548" t="str">
        <f>IF($B148="","",INDEX('All CCC'!A$7:A$814,MATCH(WatchList!$B148,'All CCC'!$B$7:$B$814,0)))</f>
        <v/>
      </c>
      <c r="B148" s="31"/>
      <c r="C148" s="847" t="str">
        <f>IF($B148="","",INDEX('All CCC'!C$7:C$814,MATCH(WatchList!$B148,'All CCC'!$B$7:$B$814,0)))</f>
        <v/>
      </c>
      <c r="D148" s="847" t="str">
        <f>IF($B148="","",INDEX('All CCC'!D$7:D$814,MATCH(WatchList!$B148,'All CCC'!$B$7:$B$814,0)))</f>
        <v/>
      </c>
      <c r="E148" s="847" t="str">
        <f>IF($B148="","",INDEX('All CCC'!E$7:E$814,MATCH(WatchList!$B148,'All CCC'!$B$7:$B$814,0)))</f>
        <v/>
      </c>
      <c r="F148" s="847" t="str">
        <f>IF($B148="","",INDEX('All CCC'!F$7:F$814,MATCH(WatchList!$B148,'All CCC'!$B$7:$B$814,0)))</f>
        <v/>
      </c>
      <c r="G148" s="847" t="str">
        <f>IF($B148="","",INDEX('All CCC'!G$7:G$814,MATCH(WatchList!$B148,'All CCC'!$B$7:$B$814,0)))</f>
        <v/>
      </c>
      <c r="H148" s="847" t="str">
        <f>IF($B148="","",INDEX('All CCC'!H$7:H$814,MATCH(WatchList!$B148,'All CCC'!$B$7:$B$814,0)))</f>
        <v/>
      </c>
      <c r="I148" s="847" t="str">
        <f>IF($B148="","",INDEX('All CCC'!I$7:I$814,MATCH(WatchList!$B148,'All CCC'!$B$7:$B$814,0)))</f>
        <v/>
      </c>
      <c r="J148" s="847" t="str">
        <f>IF($B148="","",INDEX('All CCC'!J$7:J$814,MATCH(WatchList!$B148,'All CCC'!$B$7:$B$814,0)))</f>
        <v/>
      </c>
      <c r="K148" s="847" t="str">
        <f>IF($B148="","",INDEX('All CCC'!K$7:K$814,MATCH(WatchList!$B148,'All CCC'!$B$7:$B$814,0)))</f>
        <v/>
      </c>
      <c r="L148" s="847" t="str">
        <f>IF($B148="","",INDEX('All CCC'!L$7:L$814,MATCH(WatchList!$B148,'All CCC'!$B$7:$B$814,0)))</f>
        <v/>
      </c>
      <c r="M148" s="847" t="str">
        <f>IF($B148="","",INDEX('All CCC'!M$7:M$814,MATCH(WatchList!$B148,'All CCC'!$B$7:$B$814,0)))</f>
        <v/>
      </c>
      <c r="N148" s="847" t="str">
        <f>IF($B148="","",INDEX('All CCC'!N$7:N$814,MATCH(WatchList!$B148,'All CCC'!$B$7:$B$814,0)))</f>
        <v/>
      </c>
      <c r="O148" s="847" t="str">
        <f>IF($B148="","",INDEX('All CCC'!O$7:O$814,MATCH(WatchList!$B148,'All CCC'!$B$7:$B$814,0)))</f>
        <v/>
      </c>
      <c r="P148" s="848" t="str">
        <f>IF($B148="","",INDEX('All CCC'!P$7:P$814,MATCH(WatchList!$B148,'All CCC'!$B$7:$B$814,0)))</f>
        <v/>
      </c>
      <c r="Q148" s="848" t="str">
        <f>IF($B148="","",INDEX('All CCC'!Q$7:Q$814,MATCH(WatchList!$B148,'All CCC'!$B$7:$B$814,0)))</f>
        <v/>
      </c>
      <c r="R148" s="847" t="str">
        <f>IF($B148="","",INDEX('All CCC'!R$7:R$814,MATCH(WatchList!$B148,'All CCC'!$B$7:$B$814,0)))</f>
        <v/>
      </c>
      <c r="S148" s="847" t="str">
        <f>IF($B148="","",INDEX('All CCC'!S$7:S$814,MATCH(WatchList!$B148,'All CCC'!$B$7:$B$814,0)))</f>
        <v/>
      </c>
      <c r="T148" s="847" t="str">
        <f>IF($B148="","",INDEX('All CCC'!T$7:T$814,MATCH(WatchList!$B148,'All CCC'!$B$7:$B$814,0)))</f>
        <v/>
      </c>
      <c r="U148" s="847" t="str">
        <f>IF($B148="","",INDEX('All CCC'!U$7:U$814,MATCH(WatchList!$B148,'All CCC'!$B$7:$B$814,0)))</f>
        <v/>
      </c>
      <c r="V148" s="847" t="str">
        <f>IF($B148="","",INDEX('All CCC'!V$7:V$814,MATCH(WatchList!$B148,'All CCC'!$B$7:$B$814,0)))</f>
        <v/>
      </c>
      <c r="W148" s="847" t="str">
        <f>IF($B148="","",INDEX('All CCC'!W$7:W$814,MATCH(WatchList!$B148,'All CCC'!$B$7:$B$814,0)))</f>
        <v/>
      </c>
      <c r="X148" s="847" t="str">
        <f>IF($B148="","",INDEX('All CCC'!X$7:X$814,MATCH(WatchList!$B148,'All CCC'!$B$7:$B$814,0)))</f>
        <v/>
      </c>
      <c r="Y148" s="847" t="str">
        <f>IF($B148="","",INDEX('All CCC'!Y$7:Y$814,MATCH(WatchList!$B148,'All CCC'!$B$7:$B$814,0)))</f>
        <v/>
      </c>
      <c r="Z148" s="847" t="str">
        <f>IF($B148="","",INDEX('All CCC'!Z$7:Z$814,MATCH(WatchList!$B148,'All CCC'!$B$7:$B$814,0)))</f>
        <v/>
      </c>
      <c r="AA148" s="847" t="str">
        <f>IF($B148="","",INDEX('All CCC'!AA$7:AA$814,MATCH(WatchList!$B148,'All CCC'!$B$7:$B$814,0)))</f>
        <v/>
      </c>
      <c r="AB148" s="847" t="str">
        <f>IF($B148="","",INDEX('All CCC'!AB$7:AB$814,MATCH(WatchList!$B148,'All CCC'!$B$7:$B$814,0)))</f>
        <v/>
      </c>
      <c r="AC148" s="847" t="str">
        <f>IF($B148="","",INDEX('All CCC'!AC$7:AC$814,MATCH(WatchList!$B148,'All CCC'!$B$7:$B$814,0)))</f>
        <v/>
      </c>
      <c r="AD148" s="847" t="str">
        <f>IF($B148="","",INDEX('All CCC'!AD$7:AD$814,MATCH(WatchList!$B148,'All CCC'!$B$7:$B$814,0)))</f>
        <v/>
      </c>
      <c r="AE148" s="847" t="str">
        <f>IF($B148="","",INDEX('All CCC'!AE$7:AE$814,MATCH(WatchList!$B148,'All CCC'!$B$7:$B$814,0)))</f>
        <v/>
      </c>
      <c r="AF148" s="847" t="str">
        <f>IF($B148="","",INDEX('All CCC'!AF$7:AF$814,MATCH(WatchList!$B148,'All CCC'!$B$7:$B$814,0)))</f>
        <v/>
      </c>
      <c r="AG148" s="847" t="str">
        <f>IF($B148="","",INDEX('All CCC'!AG$7:AG$814,MATCH(WatchList!$B148,'All CCC'!$B$7:$B$814,0)))</f>
        <v/>
      </c>
      <c r="AH148" s="847" t="str">
        <f>IF($B148="","",INDEX('All CCC'!AH$7:AH$814,MATCH(WatchList!$B148,'All CCC'!$B$7:$B$814,0)))</f>
        <v/>
      </c>
      <c r="AI148" s="847" t="str">
        <f>IF($B148="","",INDEX('All CCC'!AI$7:AI$814,MATCH(WatchList!$B148,'All CCC'!$B$7:$B$814,0)))</f>
        <v/>
      </c>
      <c r="AJ148" s="847" t="str">
        <f>IF($B148="","",INDEX('All CCC'!AJ$7:AJ$814,MATCH(WatchList!$B148,'All CCC'!$B$7:$B$814,0)))</f>
        <v/>
      </c>
      <c r="AK148" s="847" t="str">
        <f>IF($B148="","",INDEX('All CCC'!AK$7:AK$814,MATCH(WatchList!$B148,'All CCC'!$B$7:$B$814,0)))</f>
        <v/>
      </c>
      <c r="AL148" s="847" t="str">
        <f>IF($B148="","",INDEX('All CCC'!AL$7:AL$814,MATCH(WatchList!$B148,'All CCC'!$B$7:$B$814,0)))</f>
        <v/>
      </c>
      <c r="AM148" s="847" t="str">
        <f>IF($B148="","",INDEX('All CCC'!AM$7:AM$814,MATCH(WatchList!$B148,'All CCC'!$B$7:$B$814,0)))</f>
        <v/>
      </c>
      <c r="AN148" s="847" t="str">
        <f>IF($B148="","",INDEX('All CCC'!AN$7:AN$814,MATCH(WatchList!$B148,'All CCC'!$B$7:$B$814,0)))</f>
        <v/>
      </c>
      <c r="AO148" s="847" t="str">
        <f>IF($B148="","",INDEX('All CCC'!AO$7:AO$814,MATCH(WatchList!$B148,'All CCC'!$B$7:$B$814,0)))</f>
        <v/>
      </c>
      <c r="AP148" s="847" t="str">
        <f>IF($B148="","",INDEX('All CCC'!AP$7:AP$814,MATCH(WatchList!$B148,'All CCC'!$B$7:$B$814,0)))</f>
        <v/>
      </c>
      <c r="AQ148" s="847" t="str">
        <f>IF($B148="","",INDEX('All CCC'!AQ$7:AQ$814,MATCH(WatchList!$B148,'All CCC'!$B$7:$B$814,0)))</f>
        <v/>
      </c>
      <c r="AR148" s="847" t="str">
        <f>IF($B148="","",INDEX('All CCC'!AR$7:AR$814,MATCH(WatchList!$B148,'All CCC'!$B$7:$B$814,0)))</f>
        <v/>
      </c>
      <c r="AS148" s="847" t="str">
        <f>IF($B148="","",INDEX('All CCC'!AS$7:AS$814,MATCH(WatchList!$B148,'All CCC'!$B$7:$B$814,0)))</f>
        <v/>
      </c>
      <c r="AT148" s="847" t="str">
        <f>IF($B148="","",INDEX('All CCC'!AT$7:AT$814,MATCH(WatchList!$B148,'All CCC'!$B$7:$B$814,0)))</f>
        <v/>
      </c>
      <c r="AU148" s="847" t="str">
        <f>IF($B148="","",INDEX('All CCC'!AU$7:AU$814,MATCH(WatchList!$B148,'All CCC'!$B$7:$B$814,0)))</f>
        <v/>
      </c>
      <c r="AV148" s="847" t="str">
        <f>IF($B148="","",INDEX('All CCC'!AV$7:AV$814,MATCH(WatchList!$B148,'All CCC'!$B$7:$B$814,0)))</f>
        <v/>
      </c>
      <c r="AW148" s="847" t="str">
        <f>IF($B148="","",INDEX('All CCC'!AW$7:AW$814,MATCH(WatchList!$B148,'All CCC'!$B$7:$B$814,0)))</f>
        <v/>
      </c>
      <c r="AX148" s="847" t="str">
        <f>IF($B148="","",INDEX('All CCC'!AX$7:AX$814,MATCH(WatchList!$B148,'All CCC'!$B$7:$B$814,0)))</f>
        <v/>
      </c>
      <c r="AY148" s="847" t="str">
        <f>IF($B148="","",INDEX('All CCC'!AY$7:AY$814,MATCH(WatchList!$B148,'All CCC'!$B$7:$B$814,0)))</f>
        <v/>
      </c>
      <c r="AZ148" s="847" t="str">
        <f>IF($B148="","",INDEX('All CCC'!AZ$7:AZ$814,MATCH(WatchList!$B148,'All CCC'!$B$7:$B$814,0)))</f>
        <v/>
      </c>
      <c r="BA148" s="847" t="str">
        <f>IF($B148="","",INDEX('All CCC'!BA$7:BA$814,MATCH(WatchList!$B148,'All CCC'!$B$7:$B$814,0)))</f>
        <v/>
      </c>
      <c r="BB148" s="847" t="str">
        <f>IF($B148="","",INDEX('All CCC'!BB$7:BB$814,MATCH(WatchList!$B148,'All CCC'!$B$7:$B$814,0)))</f>
        <v/>
      </c>
      <c r="BC148" s="847" t="str">
        <f>IF($B148="","",INDEX('All CCC'!BC$7:BC$814,MATCH(WatchList!$B148,'All CCC'!$B$7:$B$814,0)))</f>
        <v/>
      </c>
      <c r="BD148" s="847" t="str">
        <f>IF($B148="","",INDEX('All CCC'!BD$7:BD$814,MATCH(WatchList!$B148,'All CCC'!$B$7:$B$814,0)))</f>
        <v/>
      </c>
      <c r="BE148" s="847" t="str">
        <f>IF($B148="","",INDEX('All CCC'!BE$7:BE$814,MATCH(WatchList!$B148,'All CCC'!$B$7:$B$814,0)))</f>
        <v/>
      </c>
      <c r="BF148" s="847" t="str">
        <f>IF($B148="","",INDEX('All CCC'!BF$7:BF$814,MATCH(WatchList!$B148,'All CCC'!$B$7:$B$814,0)))</f>
        <v/>
      </c>
      <c r="BG148" s="847" t="str">
        <f>IF($B148="","",INDEX('All CCC'!BG$7:BG$814,MATCH(WatchList!$B148,'All CCC'!$B$7:$B$814,0)))</f>
        <v/>
      </c>
    </row>
    <row r="149" spans="1:59" x14ac:dyDescent="0.2">
      <c r="A149" s="548" t="str">
        <f>IF($B149="","",INDEX('All CCC'!A$7:A$814,MATCH(WatchList!$B149,'All CCC'!$B$7:$B$814,0)))</f>
        <v/>
      </c>
      <c r="B149" s="31"/>
      <c r="C149" s="847" t="str">
        <f>IF($B149="","",INDEX('All CCC'!C$7:C$814,MATCH(WatchList!$B149,'All CCC'!$B$7:$B$814,0)))</f>
        <v/>
      </c>
      <c r="D149" s="847" t="str">
        <f>IF($B149="","",INDEX('All CCC'!D$7:D$814,MATCH(WatchList!$B149,'All CCC'!$B$7:$B$814,0)))</f>
        <v/>
      </c>
      <c r="E149" s="847" t="str">
        <f>IF($B149="","",INDEX('All CCC'!E$7:E$814,MATCH(WatchList!$B149,'All CCC'!$B$7:$B$814,0)))</f>
        <v/>
      </c>
      <c r="F149" s="847" t="str">
        <f>IF($B149="","",INDEX('All CCC'!F$7:F$814,MATCH(WatchList!$B149,'All CCC'!$B$7:$B$814,0)))</f>
        <v/>
      </c>
      <c r="G149" s="847" t="str">
        <f>IF($B149="","",INDEX('All CCC'!G$7:G$814,MATCH(WatchList!$B149,'All CCC'!$B$7:$B$814,0)))</f>
        <v/>
      </c>
      <c r="H149" s="847" t="str">
        <f>IF($B149="","",INDEX('All CCC'!H$7:H$814,MATCH(WatchList!$B149,'All CCC'!$B$7:$B$814,0)))</f>
        <v/>
      </c>
      <c r="I149" s="847" t="str">
        <f>IF($B149="","",INDEX('All CCC'!I$7:I$814,MATCH(WatchList!$B149,'All CCC'!$B$7:$B$814,0)))</f>
        <v/>
      </c>
      <c r="J149" s="847" t="str">
        <f>IF($B149="","",INDEX('All CCC'!J$7:J$814,MATCH(WatchList!$B149,'All CCC'!$B$7:$B$814,0)))</f>
        <v/>
      </c>
      <c r="K149" s="847" t="str">
        <f>IF($B149="","",INDEX('All CCC'!K$7:K$814,MATCH(WatchList!$B149,'All CCC'!$B$7:$B$814,0)))</f>
        <v/>
      </c>
      <c r="L149" s="847" t="str">
        <f>IF($B149="","",INDEX('All CCC'!L$7:L$814,MATCH(WatchList!$B149,'All CCC'!$B$7:$B$814,0)))</f>
        <v/>
      </c>
      <c r="M149" s="847" t="str">
        <f>IF($B149="","",INDEX('All CCC'!M$7:M$814,MATCH(WatchList!$B149,'All CCC'!$B$7:$B$814,0)))</f>
        <v/>
      </c>
      <c r="N149" s="847" t="str">
        <f>IF($B149="","",INDEX('All CCC'!N$7:N$814,MATCH(WatchList!$B149,'All CCC'!$B$7:$B$814,0)))</f>
        <v/>
      </c>
      <c r="O149" s="847" t="str">
        <f>IF($B149="","",INDEX('All CCC'!O$7:O$814,MATCH(WatchList!$B149,'All CCC'!$B$7:$B$814,0)))</f>
        <v/>
      </c>
      <c r="P149" s="848" t="str">
        <f>IF($B149="","",INDEX('All CCC'!P$7:P$814,MATCH(WatchList!$B149,'All CCC'!$B$7:$B$814,0)))</f>
        <v/>
      </c>
      <c r="Q149" s="848" t="str">
        <f>IF($B149="","",INDEX('All CCC'!Q$7:Q$814,MATCH(WatchList!$B149,'All CCC'!$B$7:$B$814,0)))</f>
        <v/>
      </c>
      <c r="R149" s="847" t="str">
        <f>IF($B149="","",INDEX('All CCC'!R$7:R$814,MATCH(WatchList!$B149,'All CCC'!$B$7:$B$814,0)))</f>
        <v/>
      </c>
      <c r="S149" s="847" t="str">
        <f>IF($B149="","",INDEX('All CCC'!S$7:S$814,MATCH(WatchList!$B149,'All CCC'!$B$7:$B$814,0)))</f>
        <v/>
      </c>
      <c r="T149" s="847" t="str">
        <f>IF($B149="","",INDEX('All CCC'!T$7:T$814,MATCH(WatchList!$B149,'All CCC'!$B$7:$B$814,0)))</f>
        <v/>
      </c>
      <c r="U149" s="847" t="str">
        <f>IF($B149="","",INDEX('All CCC'!U$7:U$814,MATCH(WatchList!$B149,'All CCC'!$B$7:$B$814,0)))</f>
        <v/>
      </c>
      <c r="V149" s="847" t="str">
        <f>IF($B149="","",INDEX('All CCC'!V$7:V$814,MATCH(WatchList!$B149,'All CCC'!$B$7:$B$814,0)))</f>
        <v/>
      </c>
      <c r="W149" s="847" t="str">
        <f>IF($B149="","",INDEX('All CCC'!W$7:W$814,MATCH(WatchList!$B149,'All CCC'!$B$7:$B$814,0)))</f>
        <v/>
      </c>
      <c r="X149" s="847" t="str">
        <f>IF($B149="","",INDEX('All CCC'!X$7:X$814,MATCH(WatchList!$B149,'All CCC'!$B$7:$B$814,0)))</f>
        <v/>
      </c>
      <c r="Y149" s="847" t="str">
        <f>IF($B149="","",INDEX('All CCC'!Y$7:Y$814,MATCH(WatchList!$B149,'All CCC'!$B$7:$B$814,0)))</f>
        <v/>
      </c>
      <c r="Z149" s="847" t="str">
        <f>IF($B149="","",INDEX('All CCC'!Z$7:Z$814,MATCH(WatchList!$B149,'All CCC'!$B$7:$B$814,0)))</f>
        <v/>
      </c>
      <c r="AA149" s="847" t="str">
        <f>IF($B149="","",INDEX('All CCC'!AA$7:AA$814,MATCH(WatchList!$B149,'All CCC'!$B$7:$B$814,0)))</f>
        <v/>
      </c>
      <c r="AB149" s="847" t="str">
        <f>IF($B149="","",INDEX('All CCC'!AB$7:AB$814,MATCH(WatchList!$B149,'All CCC'!$B$7:$B$814,0)))</f>
        <v/>
      </c>
      <c r="AC149" s="847" t="str">
        <f>IF($B149="","",INDEX('All CCC'!AC$7:AC$814,MATCH(WatchList!$B149,'All CCC'!$B$7:$B$814,0)))</f>
        <v/>
      </c>
      <c r="AD149" s="847" t="str">
        <f>IF($B149="","",INDEX('All CCC'!AD$7:AD$814,MATCH(WatchList!$B149,'All CCC'!$B$7:$B$814,0)))</f>
        <v/>
      </c>
      <c r="AE149" s="847" t="str">
        <f>IF($B149="","",INDEX('All CCC'!AE$7:AE$814,MATCH(WatchList!$B149,'All CCC'!$B$7:$B$814,0)))</f>
        <v/>
      </c>
      <c r="AF149" s="847" t="str">
        <f>IF($B149="","",INDEX('All CCC'!AF$7:AF$814,MATCH(WatchList!$B149,'All CCC'!$B$7:$B$814,0)))</f>
        <v/>
      </c>
      <c r="AG149" s="847" t="str">
        <f>IF($B149="","",INDEX('All CCC'!AG$7:AG$814,MATCH(WatchList!$B149,'All CCC'!$B$7:$B$814,0)))</f>
        <v/>
      </c>
      <c r="AH149" s="847" t="str">
        <f>IF($B149="","",INDEX('All CCC'!AH$7:AH$814,MATCH(WatchList!$B149,'All CCC'!$B$7:$B$814,0)))</f>
        <v/>
      </c>
      <c r="AI149" s="847" t="str">
        <f>IF($B149="","",INDEX('All CCC'!AI$7:AI$814,MATCH(WatchList!$B149,'All CCC'!$B$7:$B$814,0)))</f>
        <v/>
      </c>
      <c r="AJ149" s="847" t="str">
        <f>IF($B149="","",INDEX('All CCC'!AJ$7:AJ$814,MATCH(WatchList!$B149,'All CCC'!$B$7:$B$814,0)))</f>
        <v/>
      </c>
      <c r="AK149" s="847" t="str">
        <f>IF($B149="","",INDEX('All CCC'!AK$7:AK$814,MATCH(WatchList!$B149,'All CCC'!$B$7:$B$814,0)))</f>
        <v/>
      </c>
      <c r="AL149" s="847" t="str">
        <f>IF($B149="","",INDEX('All CCC'!AL$7:AL$814,MATCH(WatchList!$B149,'All CCC'!$B$7:$B$814,0)))</f>
        <v/>
      </c>
      <c r="AM149" s="847" t="str">
        <f>IF($B149="","",INDEX('All CCC'!AM$7:AM$814,MATCH(WatchList!$B149,'All CCC'!$B$7:$B$814,0)))</f>
        <v/>
      </c>
      <c r="AN149" s="847" t="str">
        <f>IF($B149="","",INDEX('All CCC'!AN$7:AN$814,MATCH(WatchList!$B149,'All CCC'!$B$7:$B$814,0)))</f>
        <v/>
      </c>
      <c r="AO149" s="847" t="str">
        <f>IF($B149="","",INDEX('All CCC'!AO$7:AO$814,MATCH(WatchList!$B149,'All CCC'!$B$7:$B$814,0)))</f>
        <v/>
      </c>
      <c r="AP149" s="847" t="str">
        <f>IF($B149="","",INDEX('All CCC'!AP$7:AP$814,MATCH(WatchList!$B149,'All CCC'!$B$7:$B$814,0)))</f>
        <v/>
      </c>
      <c r="AQ149" s="847" t="str">
        <f>IF($B149="","",INDEX('All CCC'!AQ$7:AQ$814,MATCH(WatchList!$B149,'All CCC'!$B$7:$B$814,0)))</f>
        <v/>
      </c>
      <c r="AR149" s="847" t="str">
        <f>IF($B149="","",INDEX('All CCC'!AR$7:AR$814,MATCH(WatchList!$B149,'All CCC'!$B$7:$B$814,0)))</f>
        <v/>
      </c>
      <c r="AS149" s="847" t="str">
        <f>IF($B149="","",INDEX('All CCC'!AS$7:AS$814,MATCH(WatchList!$B149,'All CCC'!$B$7:$B$814,0)))</f>
        <v/>
      </c>
      <c r="AT149" s="847" t="str">
        <f>IF($B149="","",INDEX('All CCC'!AT$7:AT$814,MATCH(WatchList!$B149,'All CCC'!$B$7:$B$814,0)))</f>
        <v/>
      </c>
      <c r="AU149" s="847" t="str">
        <f>IF($B149="","",INDEX('All CCC'!AU$7:AU$814,MATCH(WatchList!$B149,'All CCC'!$B$7:$B$814,0)))</f>
        <v/>
      </c>
      <c r="AV149" s="847" t="str">
        <f>IF($B149="","",INDEX('All CCC'!AV$7:AV$814,MATCH(WatchList!$B149,'All CCC'!$B$7:$B$814,0)))</f>
        <v/>
      </c>
      <c r="AW149" s="847" t="str">
        <f>IF($B149="","",INDEX('All CCC'!AW$7:AW$814,MATCH(WatchList!$B149,'All CCC'!$B$7:$B$814,0)))</f>
        <v/>
      </c>
      <c r="AX149" s="847" t="str">
        <f>IF($B149="","",INDEX('All CCC'!AX$7:AX$814,MATCH(WatchList!$B149,'All CCC'!$B$7:$B$814,0)))</f>
        <v/>
      </c>
      <c r="AY149" s="847" t="str">
        <f>IF($B149="","",INDEX('All CCC'!AY$7:AY$814,MATCH(WatchList!$B149,'All CCC'!$B$7:$B$814,0)))</f>
        <v/>
      </c>
      <c r="AZ149" s="847" t="str">
        <f>IF($B149="","",INDEX('All CCC'!AZ$7:AZ$814,MATCH(WatchList!$B149,'All CCC'!$B$7:$B$814,0)))</f>
        <v/>
      </c>
      <c r="BA149" s="847" t="str">
        <f>IF($B149="","",INDEX('All CCC'!BA$7:BA$814,MATCH(WatchList!$B149,'All CCC'!$B$7:$B$814,0)))</f>
        <v/>
      </c>
      <c r="BB149" s="847" t="str">
        <f>IF($B149="","",INDEX('All CCC'!BB$7:BB$814,MATCH(WatchList!$B149,'All CCC'!$B$7:$B$814,0)))</f>
        <v/>
      </c>
      <c r="BC149" s="847" t="str">
        <f>IF($B149="","",INDEX('All CCC'!BC$7:BC$814,MATCH(WatchList!$B149,'All CCC'!$B$7:$B$814,0)))</f>
        <v/>
      </c>
      <c r="BD149" s="847" t="str">
        <f>IF($B149="","",INDEX('All CCC'!BD$7:BD$814,MATCH(WatchList!$B149,'All CCC'!$B$7:$B$814,0)))</f>
        <v/>
      </c>
      <c r="BE149" s="847" t="str">
        <f>IF($B149="","",INDEX('All CCC'!BE$7:BE$814,MATCH(WatchList!$B149,'All CCC'!$B$7:$B$814,0)))</f>
        <v/>
      </c>
      <c r="BF149" s="847" t="str">
        <f>IF($B149="","",INDEX('All CCC'!BF$7:BF$814,MATCH(WatchList!$B149,'All CCC'!$B$7:$B$814,0)))</f>
        <v/>
      </c>
      <c r="BG149" s="847" t="str">
        <f>IF($B149="","",INDEX('All CCC'!BG$7:BG$814,MATCH(WatchList!$B149,'All CCC'!$B$7:$B$814,0)))</f>
        <v/>
      </c>
    </row>
    <row r="150" spans="1:59" x14ac:dyDescent="0.2">
      <c r="A150" s="548" t="str">
        <f>IF($B150="","",INDEX('All CCC'!A$7:A$814,MATCH(WatchList!$B150,'All CCC'!$B$7:$B$814,0)))</f>
        <v/>
      </c>
      <c r="B150" s="31"/>
      <c r="C150" s="847" t="str">
        <f>IF($B150="","",INDEX('All CCC'!C$7:C$814,MATCH(WatchList!$B150,'All CCC'!$B$7:$B$814,0)))</f>
        <v/>
      </c>
      <c r="D150" s="847" t="str">
        <f>IF($B150="","",INDEX('All CCC'!D$7:D$814,MATCH(WatchList!$B150,'All CCC'!$B$7:$B$814,0)))</f>
        <v/>
      </c>
      <c r="E150" s="847" t="str">
        <f>IF($B150="","",INDEX('All CCC'!E$7:E$814,MATCH(WatchList!$B150,'All CCC'!$B$7:$B$814,0)))</f>
        <v/>
      </c>
      <c r="F150" s="847" t="str">
        <f>IF($B150="","",INDEX('All CCC'!F$7:F$814,MATCH(WatchList!$B150,'All CCC'!$B$7:$B$814,0)))</f>
        <v/>
      </c>
      <c r="G150" s="847" t="str">
        <f>IF($B150="","",INDEX('All CCC'!G$7:G$814,MATCH(WatchList!$B150,'All CCC'!$B$7:$B$814,0)))</f>
        <v/>
      </c>
      <c r="H150" s="847" t="str">
        <f>IF($B150="","",INDEX('All CCC'!H$7:H$814,MATCH(WatchList!$B150,'All CCC'!$B$7:$B$814,0)))</f>
        <v/>
      </c>
      <c r="I150" s="847" t="str">
        <f>IF($B150="","",INDEX('All CCC'!I$7:I$814,MATCH(WatchList!$B150,'All CCC'!$B$7:$B$814,0)))</f>
        <v/>
      </c>
      <c r="J150" s="847" t="str">
        <f>IF($B150="","",INDEX('All CCC'!J$7:J$814,MATCH(WatchList!$B150,'All CCC'!$B$7:$B$814,0)))</f>
        <v/>
      </c>
      <c r="K150" s="847" t="str">
        <f>IF($B150="","",INDEX('All CCC'!K$7:K$814,MATCH(WatchList!$B150,'All CCC'!$B$7:$B$814,0)))</f>
        <v/>
      </c>
      <c r="L150" s="847" t="str">
        <f>IF($B150="","",INDEX('All CCC'!L$7:L$814,MATCH(WatchList!$B150,'All CCC'!$B$7:$B$814,0)))</f>
        <v/>
      </c>
      <c r="M150" s="847" t="str">
        <f>IF($B150="","",INDEX('All CCC'!M$7:M$814,MATCH(WatchList!$B150,'All CCC'!$B$7:$B$814,0)))</f>
        <v/>
      </c>
      <c r="N150" s="847" t="str">
        <f>IF($B150="","",INDEX('All CCC'!N$7:N$814,MATCH(WatchList!$B150,'All CCC'!$B$7:$B$814,0)))</f>
        <v/>
      </c>
      <c r="O150" s="847" t="str">
        <f>IF($B150="","",INDEX('All CCC'!O$7:O$814,MATCH(WatchList!$B150,'All CCC'!$B$7:$B$814,0)))</f>
        <v/>
      </c>
      <c r="P150" s="848" t="str">
        <f>IF($B150="","",INDEX('All CCC'!P$7:P$814,MATCH(WatchList!$B150,'All CCC'!$B$7:$B$814,0)))</f>
        <v/>
      </c>
      <c r="Q150" s="848" t="str">
        <f>IF($B150="","",INDEX('All CCC'!Q$7:Q$814,MATCH(WatchList!$B150,'All CCC'!$B$7:$B$814,0)))</f>
        <v/>
      </c>
      <c r="R150" s="847" t="str">
        <f>IF($B150="","",INDEX('All CCC'!R$7:R$814,MATCH(WatchList!$B150,'All CCC'!$B$7:$B$814,0)))</f>
        <v/>
      </c>
      <c r="S150" s="847" t="str">
        <f>IF($B150="","",INDEX('All CCC'!S$7:S$814,MATCH(WatchList!$B150,'All CCC'!$B$7:$B$814,0)))</f>
        <v/>
      </c>
      <c r="T150" s="847" t="str">
        <f>IF($B150="","",INDEX('All CCC'!T$7:T$814,MATCH(WatchList!$B150,'All CCC'!$B$7:$B$814,0)))</f>
        <v/>
      </c>
      <c r="U150" s="847" t="str">
        <f>IF($B150="","",INDEX('All CCC'!U$7:U$814,MATCH(WatchList!$B150,'All CCC'!$B$7:$B$814,0)))</f>
        <v/>
      </c>
      <c r="V150" s="847" t="str">
        <f>IF($B150="","",INDEX('All CCC'!V$7:V$814,MATCH(WatchList!$B150,'All CCC'!$B$7:$B$814,0)))</f>
        <v/>
      </c>
      <c r="W150" s="847" t="str">
        <f>IF($B150="","",INDEX('All CCC'!W$7:W$814,MATCH(WatchList!$B150,'All CCC'!$B$7:$B$814,0)))</f>
        <v/>
      </c>
      <c r="X150" s="847" t="str">
        <f>IF($B150="","",INDEX('All CCC'!X$7:X$814,MATCH(WatchList!$B150,'All CCC'!$B$7:$B$814,0)))</f>
        <v/>
      </c>
      <c r="Y150" s="847" t="str">
        <f>IF($B150="","",INDEX('All CCC'!Y$7:Y$814,MATCH(WatchList!$B150,'All CCC'!$B$7:$B$814,0)))</f>
        <v/>
      </c>
      <c r="Z150" s="847" t="str">
        <f>IF($B150="","",INDEX('All CCC'!Z$7:Z$814,MATCH(WatchList!$B150,'All CCC'!$B$7:$B$814,0)))</f>
        <v/>
      </c>
      <c r="AA150" s="847" t="str">
        <f>IF($B150="","",INDEX('All CCC'!AA$7:AA$814,MATCH(WatchList!$B150,'All CCC'!$B$7:$B$814,0)))</f>
        <v/>
      </c>
      <c r="AB150" s="847" t="str">
        <f>IF($B150="","",INDEX('All CCC'!AB$7:AB$814,MATCH(WatchList!$B150,'All CCC'!$B$7:$B$814,0)))</f>
        <v/>
      </c>
      <c r="AC150" s="847" t="str">
        <f>IF($B150="","",INDEX('All CCC'!AC$7:AC$814,MATCH(WatchList!$B150,'All CCC'!$B$7:$B$814,0)))</f>
        <v/>
      </c>
      <c r="AD150" s="847" t="str">
        <f>IF($B150="","",INDEX('All CCC'!AD$7:AD$814,MATCH(WatchList!$B150,'All CCC'!$B$7:$B$814,0)))</f>
        <v/>
      </c>
      <c r="AE150" s="847" t="str">
        <f>IF($B150="","",INDEX('All CCC'!AE$7:AE$814,MATCH(WatchList!$B150,'All CCC'!$B$7:$B$814,0)))</f>
        <v/>
      </c>
      <c r="AF150" s="847" t="str">
        <f>IF($B150="","",INDEX('All CCC'!AF$7:AF$814,MATCH(WatchList!$B150,'All CCC'!$B$7:$B$814,0)))</f>
        <v/>
      </c>
      <c r="AG150" s="847" t="str">
        <f>IF($B150="","",INDEX('All CCC'!AG$7:AG$814,MATCH(WatchList!$B150,'All CCC'!$B$7:$B$814,0)))</f>
        <v/>
      </c>
      <c r="AH150" s="847" t="str">
        <f>IF($B150="","",INDEX('All CCC'!AH$7:AH$814,MATCH(WatchList!$B150,'All CCC'!$B$7:$B$814,0)))</f>
        <v/>
      </c>
      <c r="AI150" s="847" t="str">
        <f>IF($B150="","",INDEX('All CCC'!AI$7:AI$814,MATCH(WatchList!$B150,'All CCC'!$B$7:$B$814,0)))</f>
        <v/>
      </c>
      <c r="AJ150" s="847" t="str">
        <f>IF($B150="","",INDEX('All CCC'!AJ$7:AJ$814,MATCH(WatchList!$B150,'All CCC'!$B$7:$B$814,0)))</f>
        <v/>
      </c>
      <c r="AK150" s="847" t="str">
        <f>IF($B150="","",INDEX('All CCC'!AK$7:AK$814,MATCH(WatchList!$B150,'All CCC'!$B$7:$B$814,0)))</f>
        <v/>
      </c>
      <c r="AL150" s="847" t="str">
        <f>IF($B150="","",INDEX('All CCC'!AL$7:AL$814,MATCH(WatchList!$B150,'All CCC'!$B$7:$B$814,0)))</f>
        <v/>
      </c>
      <c r="AM150" s="847" t="str">
        <f>IF($B150="","",INDEX('All CCC'!AM$7:AM$814,MATCH(WatchList!$B150,'All CCC'!$B$7:$B$814,0)))</f>
        <v/>
      </c>
      <c r="AN150" s="847" t="str">
        <f>IF($B150="","",INDEX('All CCC'!AN$7:AN$814,MATCH(WatchList!$B150,'All CCC'!$B$7:$B$814,0)))</f>
        <v/>
      </c>
      <c r="AO150" s="847" t="str">
        <f>IF($B150="","",INDEX('All CCC'!AO$7:AO$814,MATCH(WatchList!$B150,'All CCC'!$B$7:$B$814,0)))</f>
        <v/>
      </c>
      <c r="AP150" s="847" t="str">
        <f>IF($B150="","",INDEX('All CCC'!AP$7:AP$814,MATCH(WatchList!$B150,'All CCC'!$B$7:$B$814,0)))</f>
        <v/>
      </c>
      <c r="AQ150" s="847" t="str">
        <f>IF($B150="","",INDEX('All CCC'!AQ$7:AQ$814,MATCH(WatchList!$B150,'All CCC'!$B$7:$B$814,0)))</f>
        <v/>
      </c>
      <c r="AR150" s="847" t="str">
        <f>IF($B150="","",INDEX('All CCC'!AR$7:AR$814,MATCH(WatchList!$B150,'All CCC'!$B$7:$B$814,0)))</f>
        <v/>
      </c>
      <c r="AS150" s="847" t="str">
        <f>IF($B150="","",INDEX('All CCC'!AS$7:AS$814,MATCH(WatchList!$B150,'All CCC'!$B$7:$B$814,0)))</f>
        <v/>
      </c>
      <c r="AT150" s="847" t="str">
        <f>IF($B150="","",INDEX('All CCC'!AT$7:AT$814,MATCH(WatchList!$B150,'All CCC'!$B$7:$B$814,0)))</f>
        <v/>
      </c>
      <c r="AU150" s="847" t="str">
        <f>IF($B150="","",INDEX('All CCC'!AU$7:AU$814,MATCH(WatchList!$B150,'All CCC'!$B$7:$B$814,0)))</f>
        <v/>
      </c>
      <c r="AV150" s="847" t="str">
        <f>IF($B150="","",INDEX('All CCC'!AV$7:AV$814,MATCH(WatchList!$B150,'All CCC'!$B$7:$B$814,0)))</f>
        <v/>
      </c>
      <c r="AW150" s="847" t="str">
        <f>IF($B150="","",INDEX('All CCC'!AW$7:AW$814,MATCH(WatchList!$B150,'All CCC'!$B$7:$B$814,0)))</f>
        <v/>
      </c>
      <c r="AX150" s="847" t="str">
        <f>IF($B150="","",INDEX('All CCC'!AX$7:AX$814,MATCH(WatchList!$B150,'All CCC'!$B$7:$B$814,0)))</f>
        <v/>
      </c>
      <c r="AY150" s="847" t="str">
        <f>IF($B150="","",INDEX('All CCC'!AY$7:AY$814,MATCH(WatchList!$B150,'All CCC'!$B$7:$B$814,0)))</f>
        <v/>
      </c>
      <c r="AZ150" s="847" t="str">
        <f>IF($B150="","",INDEX('All CCC'!AZ$7:AZ$814,MATCH(WatchList!$B150,'All CCC'!$B$7:$B$814,0)))</f>
        <v/>
      </c>
      <c r="BA150" s="847" t="str">
        <f>IF($B150="","",INDEX('All CCC'!BA$7:BA$814,MATCH(WatchList!$B150,'All CCC'!$B$7:$B$814,0)))</f>
        <v/>
      </c>
      <c r="BB150" s="847" t="str">
        <f>IF($B150="","",INDEX('All CCC'!BB$7:BB$814,MATCH(WatchList!$B150,'All CCC'!$B$7:$B$814,0)))</f>
        <v/>
      </c>
      <c r="BC150" s="847" t="str">
        <f>IF($B150="","",INDEX('All CCC'!BC$7:BC$814,MATCH(WatchList!$B150,'All CCC'!$B$7:$B$814,0)))</f>
        <v/>
      </c>
      <c r="BD150" s="847" t="str">
        <f>IF($B150="","",INDEX('All CCC'!BD$7:BD$814,MATCH(WatchList!$B150,'All CCC'!$B$7:$B$814,0)))</f>
        <v/>
      </c>
      <c r="BE150" s="847" t="str">
        <f>IF($B150="","",INDEX('All CCC'!BE$7:BE$814,MATCH(WatchList!$B150,'All CCC'!$B$7:$B$814,0)))</f>
        <v/>
      </c>
      <c r="BF150" s="847" t="str">
        <f>IF($B150="","",INDEX('All CCC'!BF$7:BF$814,MATCH(WatchList!$B150,'All CCC'!$B$7:$B$814,0)))</f>
        <v/>
      </c>
      <c r="BG150" s="847" t="str">
        <f>IF($B150="","",INDEX('All CCC'!BG$7:BG$814,MATCH(WatchList!$B150,'All CCC'!$B$7:$B$814,0)))</f>
        <v/>
      </c>
    </row>
    <row r="151" spans="1:59" x14ac:dyDescent="0.2">
      <c r="A151" s="548" t="str">
        <f>IF($B151="","",INDEX('All CCC'!A$7:A$814,MATCH(WatchList!$B151,'All CCC'!$B$7:$B$814,0)))</f>
        <v/>
      </c>
      <c r="B151" s="31"/>
      <c r="C151" s="847" t="str">
        <f>IF($B151="","",INDEX('All CCC'!C$7:C$814,MATCH(WatchList!$B151,'All CCC'!$B$7:$B$814,0)))</f>
        <v/>
      </c>
      <c r="D151" s="847" t="str">
        <f>IF($B151="","",INDEX('All CCC'!D$7:D$814,MATCH(WatchList!$B151,'All CCC'!$B$7:$B$814,0)))</f>
        <v/>
      </c>
      <c r="E151" s="847" t="str">
        <f>IF($B151="","",INDEX('All CCC'!E$7:E$814,MATCH(WatchList!$B151,'All CCC'!$B$7:$B$814,0)))</f>
        <v/>
      </c>
      <c r="F151" s="847" t="str">
        <f>IF($B151="","",INDEX('All CCC'!F$7:F$814,MATCH(WatchList!$B151,'All CCC'!$B$7:$B$814,0)))</f>
        <v/>
      </c>
      <c r="G151" s="847" t="str">
        <f>IF($B151="","",INDEX('All CCC'!G$7:G$814,MATCH(WatchList!$B151,'All CCC'!$B$7:$B$814,0)))</f>
        <v/>
      </c>
      <c r="H151" s="847" t="str">
        <f>IF($B151="","",INDEX('All CCC'!H$7:H$814,MATCH(WatchList!$B151,'All CCC'!$B$7:$B$814,0)))</f>
        <v/>
      </c>
      <c r="I151" s="847" t="str">
        <f>IF($B151="","",INDEX('All CCC'!I$7:I$814,MATCH(WatchList!$B151,'All CCC'!$B$7:$B$814,0)))</f>
        <v/>
      </c>
      <c r="J151" s="847" t="str">
        <f>IF($B151="","",INDEX('All CCC'!J$7:J$814,MATCH(WatchList!$B151,'All CCC'!$B$7:$B$814,0)))</f>
        <v/>
      </c>
      <c r="K151" s="847" t="str">
        <f>IF($B151="","",INDEX('All CCC'!K$7:K$814,MATCH(WatchList!$B151,'All CCC'!$B$7:$B$814,0)))</f>
        <v/>
      </c>
      <c r="L151" s="847" t="str">
        <f>IF($B151="","",INDEX('All CCC'!L$7:L$814,MATCH(WatchList!$B151,'All CCC'!$B$7:$B$814,0)))</f>
        <v/>
      </c>
      <c r="M151" s="847" t="str">
        <f>IF($B151="","",INDEX('All CCC'!M$7:M$814,MATCH(WatchList!$B151,'All CCC'!$B$7:$B$814,0)))</f>
        <v/>
      </c>
      <c r="N151" s="847" t="str">
        <f>IF($B151="","",INDEX('All CCC'!N$7:N$814,MATCH(WatchList!$B151,'All CCC'!$B$7:$B$814,0)))</f>
        <v/>
      </c>
      <c r="O151" s="847" t="str">
        <f>IF($B151="","",INDEX('All CCC'!O$7:O$814,MATCH(WatchList!$B151,'All CCC'!$B$7:$B$814,0)))</f>
        <v/>
      </c>
      <c r="P151" s="848" t="str">
        <f>IF($B151="","",INDEX('All CCC'!P$7:P$814,MATCH(WatchList!$B151,'All CCC'!$B$7:$B$814,0)))</f>
        <v/>
      </c>
      <c r="Q151" s="848" t="str">
        <f>IF($B151="","",INDEX('All CCC'!Q$7:Q$814,MATCH(WatchList!$B151,'All CCC'!$B$7:$B$814,0)))</f>
        <v/>
      </c>
      <c r="R151" s="847" t="str">
        <f>IF($B151="","",INDEX('All CCC'!R$7:R$814,MATCH(WatchList!$B151,'All CCC'!$B$7:$B$814,0)))</f>
        <v/>
      </c>
      <c r="S151" s="847" t="str">
        <f>IF($B151="","",INDEX('All CCC'!S$7:S$814,MATCH(WatchList!$B151,'All CCC'!$B$7:$B$814,0)))</f>
        <v/>
      </c>
      <c r="T151" s="847" t="str">
        <f>IF($B151="","",INDEX('All CCC'!T$7:T$814,MATCH(WatchList!$B151,'All CCC'!$B$7:$B$814,0)))</f>
        <v/>
      </c>
      <c r="U151" s="847" t="str">
        <f>IF($B151="","",INDEX('All CCC'!U$7:U$814,MATCH(WatchList!$B151,'All CCC'!$B$7:$B$814,0)))</f>
        <v/>
      </c>
      <c r="V151" s="847" t="str">
        <f>IF($B151="","",INDEX('All CCC'!V$7:V$814,MATCH(WatchList!$B151,'All CCC'!$B$7:$B$814,0)))</f>
        <v/>
      </c>
      <c r="W151" s="847" t="str">
        <f>IF($B151="","",INDEX('All CCC'!W$7:W$814,MATCH(WatchList!$B151,'All CCC'!$B$7:$B$814,0)))</f>
        <v/>
      </c>
      <c r="X151" s="847" t="str">
        <f>IF($B151="","",INDEX('All CCC'!X$7:X$814,MATCH(WatchList!$B151,'All CCC'!$B$7:$B$814,0)))</f>
        <v/>
      </c>
      <c r="Y151" s="847" t="str">
        <f>IF($B151="","",INDEX('All CCC'!Y$7:Y$814,MATCH(WatchList!$B151,'All CCC'!$B$7:$B$814,0)))</f>
        <v/>
      </c>
      <c r="Z151" s="847" t="str">
        <f>IF($B151="","",INDEX('All CCC'!Z$7:Z$814,MATCH(WatchList!$B151,'All CCC'!$B$7:$B$814,0)))</f>
        <v/>
      </c>
      <c r="AA151" s="847" t="str">
        <f>IF($B151="","",INDEX('All CCC'!AA$7:AA$814,MATCH(WatchList!$B151,'All CCC'!$B$7:$B$814,0)))</f>
        <v/>
      </c>
      <c r="AB151" s="847" t="str">
        <f>IF($B151="","",INDEX('All CCC'!AB$7:AB$814,MATCH(WatchList!$B151,'All CCC'!$B$7:$B$814,0)))</f>
        <v/>
      </c>
      <c r="AC151" s="847" t="str">
        <f>IF($B151="","",INDEX('All CCC'!AC$7:AC$814,MATCH(WatchList!$B151,'All CCC'!$B$7:$B$814,0)))</f>
        <v/>
      </c>
      <c r="AD151" s="847" t="str">
        <f>IF($B151="","",INDEX('All CCC'!AD$7:AD$814,MATCH(WatchList!$B151,'All CCC'!$B$7:$B$814,0)))</f>
        <v/>
      </c>
      <c r="AE151" s="847" t="str">
        <f>IF($B151="","",INDEX('All CCC'!AE$7:AE$814,MATCH(WatchList!$B151,'All CCC'!$B$7:$B$814,0)))</f>
        <v/>
      </c>
      <c r="AF151" s="847" t="str">
        <f>IF($B151="","",INDEX('All CCC'!AF$7:AF$814,MATCH(WatchList!$B151,'All CCC'!$B$7:$B$814,0)))</f>
        <v/>
      </c>
      <c r="AG151" s="847" t="str">
        <f>IF($B151="","",INDEX('All CCC'!AG$7:AG$814,MATCH(WatchList!$B151,'All CCC'!$B$7:$B$814,0)))</f>
        <v/>
      </c>
      <c r="AH151" s="847" t="str">
        <f>IF($B151="","",INDEX('All CCC'!AH$7:AH$814,MATCH(WatchList!$B151,'All CCC'!$B$7:$B$814,0)))</f>
        <v/>
      </c>
      <c r="AI151" s="847" t="str">
        <f>IF($B151="","",INDEX('All CCC'!AI$7:AI$814,MATCH(WatchList!$B151,'All CCC'!$B$7:$B$814,0)))</f>
        <v/>
      </c>
      <c r="AJ151" s="847" t="str">
        <f>IF($B151="","",INDEX('All CCC'!AJ$7:AJ$814,MATCH(WatchList!$B151,'All CCC'!$B$7:$B$814,0)))</f>
        <v/>
      </c>
      <c r="AK151" s="847" t="str">
        <f>IF($B151="","",INDEX('All CCC'!AK$7:AK$814,MATCH(WatchList!$B151,'All CCC'!$B$7:$B$814,0)))</f>
        <v/>
      </c>
      <c r="AL151" s="847" t="str">
        <f>IF($B151="","",INDEX('All CCC'!AL$7:AL$814,MATCH(WatchList!$B151,'All CCC'!$B$7:$B$814,0)))</f>
        <v/>
      </c>
      <c r="AM151" s="847" t="str">
        <f>IF($B151="","",INDEX('All CCC'!AM$7:AM$814,MATCH(WatchList!$B151,'All CCC'!$B$7:$B$814,0)))</f>
        <v/>
      </c>
      <c r="AN151" s="847" t="str">
        <f>IF($B151="","",INDEX('All CCC'!AN$7:AN$814,MATCH(WatchList!$B151,'All CCC'!$B$7:$B$814,0)))</f>
        <v/>
      </c>
      <c r="AO151" s="847" t="str">
        <f>IF($B151="","",INDEX('All CCC'!AO$7:AO$814,MATCH(WatchList!$B151,'All CCC'!$B$7:$B$814,0)))</f>
        <v/>
      </c>
      <c r="AP151" s="847" t="str">
        <f>IF($B151="","",INDEX('All CCC'!AP$7:AP$814,MATCH(WatchList!$B151,'All CCC'!$B$7:$B$814,0)))</f>
        <v/>
      </c>
      <c r="AQ151" s="847" t="str">
        <f>IF($B151="","",INDEX('All CCC'!AQ$7:AQ$814,MATCH(WatchList!$B151,'All CCC'!$B$7:$B$814,0)))</f>
        <v/>
      </c>
      <c r="AR151" s="847" t="str">
        <f>IF($B151="","",INDEX('All CCC'!AR$7:AR$814,MATCH(WatchList!$B151,'All CCC'!$B$7:$B$814,0)))</f>
        <v/>
      </c>
      <c r="AS151" s="847" t="str">
        <f>IF($B151="","",INDEX('All CCC'!AS$7:AS$814,MATCH(WatchList!$B151,'All CCC'!$B$7:$B$814,0)))</f>
        <v/>
      </c>
      <c r="AT151" s="847" t="str">
        <f>IF($B151="","",INDEX('All CCC'!AT$7:AT$814,MATCH(WatchList!$B151,'All CCC'!$B$7:$B$814,0)))</f>
        <v/>
      </c>
      <c r="AU151" s="847" t="str">
        <f>IF($B151="","",INDEX('All CCC'!AU$7:AU$814,MATCH(WatchList!$B151,'All CCC'!$B$7:$B$814,0)))</f>
        <v/>
      </c>
      <c r="AV151" s="847" t="str">
        <f>IF($B151="","",INDEX('All CCC'!AV$7:AV$814,MATCH(WatchList!$B151,'All CCC'!$B$7:$B$814,0)))</f>
        <v/>
      </c>
      <c r="AW151" s="847" t="str">
        <f>IF($B151="","",INDEX('All CCC'!AW$7:AW$814,MATCH(WatchList!$B151,'All CCC'!$B$7:$B$814,0)))</f>
        <v/>
      </c>
      <c r="AX151" s="847" t="str">
        <f>IF($B151="","",INDEX('All CCC'!AX$7:AX$814,MATCH(WatchList!$B151,'All CCC'!$B$7:$B$814,0)))</f>
        <v/>
      </c>
      <c r="AY151" s="847" t="str">
        <f>IF($B151="","",INDEX('All CCC'!AY$7:AY$814,MATCH(WatchList!$B151,'All CCC'!$B$7:$B$814,0)))</f>
        <v/>
      </c>
      <c r="AZ151" s="847" t="str">
        <f>IF($B151="","",INDEX('All CCC'!AZ$7:AZ$814,MATCH(WatchList!$B151,'All CCC'!$B$7:$B$814,0)))</f>
        <v/>
      </c>
      <c r="BA151" s="847" t="str">
        <f>IF($B151="","",INDEX('All CCC'!BA$7:BA$814,MATCH(WatchList!$B151,'All CCC'!$B$7:$B$814,0)))</f>
        <v/>
      </c>
      <c r="BB151" s="847" t="str">
        <f>IF($B151="","",INDEX('All CCC'!BB$7:BB$814,MATCH(WatchList!$B151,'All CCC'!$B$7:$B$814,0)))</f>
        <v/>
      </c>
      <c r="BC151" s="847" t="str">
        <f>IF($B151="","",INDEX('All CCC'!BC$7:BC$814,MATCH(WatchList!$B151,'All CCC'!$B$7:$B$814,0)))</f>
        <v/>
      </c>
      <c r="BD151" s="847" t="str">
        <f>IF($B151="","",INDEX('All CCC'!BD$7:BD$814,MATCH(WatchList!$B151,'All CCC'!$B$7:$B$814,0)))</f>
        <v/>
      </c>
      <c r="BE151" s="847" t="str">
        <f>IF($B151="","",INDEX('All CCC'!BE$7:BE$814,MATCH(WatchList!$B151,'All CCC'!$B$7:$B$814,0)))</f>
        <v/>
      </c>
      <c r="BF151" s="847" t="str">
        <f>IF($B151="","",INDEX('All CCC'!BF$7:BF$814,MATCH(WatchList!$B151,'All CCC'!$B$7:$B$814,0)))</f>
        <v/>
      </c>
      <c r="BG151" s="847" t="str">
        <f>IF($B151="","",INDEX('All CCC'!BG$7:BG$814,MATCH(WatchList!$B151,'All CCC'!$B$7:$B$814,0)))</f>
        <v/>
      </c>
    </row>
    <row r="152" spans="1:59" x14ac:dyDescent="0.2">
      <c r="A152" s="548" t="str">
        <f>IF($B152="","",INDEX('All CCC'!A$7:A$814,MATCH(WatchList!$B152,'All CCC'!$B$7:$B$814,0)))</f>
        <v/>
      </c>
      <c r="B152" s="31"/>
      <c r="C152" s="847" t="str">
        <f>IF($B152="","",INDEX('All CCC'!C$7:C$814,MATCH(WatchList!$B152,'All CCC'!$B$7:$B$814,0)))</f>
        <v/>
      </c>
      <c r="D152" s="847" t="str">
        <f>IF($B152="","",INDEX('All CCC'!D$7:D$814,MATCH(WatchList!$B152,'All CCC'!$B$7:$B$814,0)))</f>
        <v/>
      </c>
      <c r="E152" s="847" t="str">
        <f>IF($B152="","",INDEX('All CCC'!E$7:E$814,MATCH(WatchList!$B152,'All CCC'!$B$7:$B$814,0)))</f>
        <v/>
      </c>
      <c r="F152" s="847" t="str">
        <f>IF($B152="","",INDEX('All CCC'!F$7:F$814,MATCH(WatchList!$B152,'All CCC'!$B$7:$B$814,0)))</f>
        <v/>
      </c>
      <c r="G152" s="847" t="str">
        <f>IF($B152="","",INDEX('All CCC'!G$7:G$814,MATCH(WatchList!$B152,'All CCC'!$B$7:$B$814,0)))</f>
        <v/>
      </c>
      <c r="H152" s="847" t="str">
        <f>IF($B152="","",INDEX('All CCC'!H$7:H$814,MATCH(WatchList!$B152,'All CCC'!$B$7:$B$814,0)))</f>
        <v/>
      </c>
      <c r="I152" s="847" t="str">
        <f>IF($B152="","",INDEX('All CCC'!I$7:I$814,MATCH(WatchList!$B152,'All CCC'!$B$7:$B$814,0)))</f>
        <v/>
      </c>
      <c r="J152" s="847" t="str">
        <f>IF($B152="","",INDEX('All CCC'!J$7:J$814,MATCH(WatchList!$B152,'All CCC'!$B$7:$B$814,0)))</f>
        <v/>
      </c>
      <c r="K152" s="847" t="str">
        <f>IF($B152="","",INDEX('All CCC'!K$7:K$814,MATCH(WatchList!$B152,'All CCC'!$B$7:$B$814,0)))</f>
        <v/>
      </c>
      <c r="L152" s="847" t="str">
        <f>IF($B152="","",INDEX('All CCC'!L$7:L$814,MATCH(WatchList!$B152,'All CCC'!$B$7:$B$814,0)))</f>
        <v/>
      </c>
      <c r="M152" s="847" t="str">
        <f>IF($B152="","",INDEX('All CCC'!M$7:M$814,MATCH(WatchList!$B152,'All CCC'!$B$7:$B$814,0)))</f>
        <v/>
      </c>
      <c r="N152" s="847" t="str">
        <f>IF($B152="","",INDEX('All CCC'!N$7:N$814,MATCH(WatchList!$B152,'All CCC'!$B$7:$B$814,0)))</f>
        <v/>
      </c>
      <c r="O152" s="847" t="str">
        <f>IF($B152="","",INDEX('All CCC'!O$7:O$814,MATCH(WatchList!$B152,'All CCC'!$B$7:$B$814,0)))</f>
        <v/>
      </c>
      <c r="P152" s="848" t="str">
        <f>IF($B152="","",INDEX('All CCC'!P$7:P$814,MATCH(WatchList!$B152,'All CCC'!$B$7:$B$814,0)))</f>
        <v/>
      </c>
      <c r="Q152" s="848" t="str">
        <f>IF($B152="","",INDEX('All CCC'!Q$7:Q$814,MATCH(WatchList!$B152,'All CCC'!$B$7:$B$814,0)))</f>
        <v/>
      </c>
      <c r="R152" s="847" t="str">
        <f>IF($B152="","",INDEX('All CCC'!R$7:R$814,MATCH(WatchList!$B152,'All CCC'!$B$7:$B$814,0)))</f>
        <v/>
      </c>
      <c r="S152" s="847" t="str">
        <f>IF($B152="","",INDEX('All CCC'!S$7:S$814,MATCH(WatchList!$B152,'All CCC'!$B$7:$B$814,0)))</f>
        <v/>
      </c>
      <c r="T152" s="847" t="str">
        <f>IF($B152="","",INDEX('All CCC'!T$7:T$814,MATCH(WatchList!$B152,'All CCC'!$B$7:$B$814,0)))</f>
        <v/>
      </c>
      <c r="U152" s="847" t="str">
        <f>IF($B152="","",INDEX('All CCC'!U$7:U$814,MATCH(WatchList!$B152,'All CCC'!$B$7:$B$814,0)))</f>
        <v/>
      </c>
      <c r="V152" s="847" t="str">
        <f>IF($B152="","",INDEX('All CCC'!V$7:V$814,MATCH(WatchList!$B152,'All CCC'!$B$7:$B$814,0)))</f>
        <v/>
      </c>
      <c r="W152" s="847" t="str">
        <f>IF($B152="","",INDEX('All CCC'!W$7:W$814,MATCH(WatchList!$B152,'All CCC'!$B$7:$B$814,0)))</f>
        <v/>
      </c>
      <c r="X152" s="847" t="str">
        <f>IF($B152="","",INDEX('All CCC'!X$7:X$814,MATCH(WatchList!$B152,'All CCC'!$B$7:$B$814,0)))</f>
        <v/>
      </c>
      <c r="Y152" s="847" t="str">
        <f>IF($B152="","",INDEX('All CCC'!Y$7:Y$814,MATCH(WatchList!$B152,'All CCC'!$B$7:$B$814,0)))</f>
        <v/>
      </c>
      <c r="Z152" s="847" t="str">
        <f>IF($B152="","",INDEX('All CCC'!Z$7:Z$814,MATCH(WatchList!$B152,'All CCC'!$B$7:$B$814,0)))</f>
        <v/>
      </c>
      <c r="AA152" s="847" t="str">
        <f>IF($B152="","",INDEX('All CCC'!AA$7:AA$814,MATCH(WatchList!$B152,'All CCC'!$B$7:$B$814,0)))</f>
        <v/>
      </c>
      <c r="AB152" s="847" t="str">
        <f>IF($B152="","",INDEX('All CCC'!AB$7:AB$814,MATCH(WatchList!$B152,'All CCC'!$B$7:$B$814,0)))</f>
        <v/>
      </c>
      <c r="AC152" s="847" t="str">
        <f>IF($B152="","",INDEX('All CCC'!AC$7:AC$814,MATCH(WatchList!$B152,'All CCC'!$B$7:$B$814,0)))</f>
        <v/>
      </c>
      <c r="AD152" s="847" t="str">
        <f>IF($B152="","",INDEX('All CCC'!AD$7:AD$814,MATCH(WatchList!$B152,'All CCC'!$B$7:$B$814,0)))</f>
        <v/>
      </c>
      <c r="AE152" s="847" t="str">
        <f>IF($B152="","",INDEX('All CCC'!AE$7:AE$814,MATCH(WatchList!$B152,'All CCC'!$B$7:$B$814,0)))</f>
        <v/>
      </c>
      <c r="AF152" s="847" t="str">
        <f>IF($B152="","",INDEX('All CCC'!AF$7:AF$814,MATCH(WatchList!$B152,'All CCC'!$B$7:$B$814,0)))</f>
        <v/>
      </c>
      <c r="AG152" s="847" t="str">
        <f>IF($B152="","",INDEX('All CCC'!AG$7:AG$814,MATCH(WatchList!$B152,'All CCC'!$B$7:$B$814,0)))</f>
        <v/>
      </c>
      <c r="AH152" s="847" t="str">
        <f>IF($B152="","",INDEX('All CCC'!AH$7:AH$814,MATCH(WatchList!$B152,'All CCC'!$B$7:$B$814,0)))</f>
        <v/>
      </c>
      <c r="AI152" s="847" t="str">
        <f>IF($B152="","",INDEX('All CCC'!AI$7:AI$814,MATCH(WatchList!$B152,'All CCC'!$B$7:$B$814,0)))</f>
        <v/>
      </c>
      <c r="AJ152" s="847" t="str">
        <f>IF($B152="","",INDEX('All CCC'!AJ$7:AJ$814,MATCH(WatchList!$B152,'All CCC'!$B$7:$B$814,0)))</f>
        <v/>
      </c>
      <c r="AK152" s="847" t="str">
        <f>IF($B152="","",INDEX('All CCC'!AK$7:AK$814,MATCH(WatchList!$B152,'All CCC'!$B$7:$B$814,0)))</f>
        <v/>
      </c>
      <c r="AL152" s="847" t="str">
        <f>IF($B152="","",INDEX('All CCC'!AL$7:AL$814,MATCH(WatchList!$B152,'All CCC'!$B$7:$B$814,0)))</f>
        <v/>
      </c>
      <c r="AM152" s="847" t="str">
        <f>IF($B152="","",INDEX('All CCC'!AM$7:AM$814,MATCH(WatchList!$B152,'All CCC'!$B$7:$B$814,0)))</f>
        <v/>
      </c>
      <c r="AN152" s="847" t="str">
        <f>IF($B152="","",INDEX('All CCC'!AN$7:AN$814,MATCH(WatchList!$B152,'All CCC'!$B$7:$B$814,0)))</f>
        <v/>
      </c>
      <c r="AO152" s="847" t="str">
        <f>IF($B152="","",INDEX('All CCC'!AO$7:AO$814,MATCH(WatchList!$B152,'All CCC'!$B$7:$B$814,0)))</f>
        <v/>
      </c>
      <c r="AP152" s="847" t="str">
        <f>IF($B152="","",INDEX('All CCC'!AP$7:AP$814,MATCH(WatchList!$B152,'All CCC'!$B$7:$B$814,0)))</f>
        <v/>
      </c>
      <c r="AQ152" s="847" t="str">
        <f>IF($B152="","",INDEX('All CCC'!AQ$7:AQ$814,MATCH(WatchList!$B152,'All CCC'!$B$7:$B$814,0)))</f>
        <v/>
      </c>
      <c r="AR152" s="847" t="str">
        <f>IF($B152="","",INDEX('All CCC'!AR$7:AR$814,MATCH(WatchList!$B152,'All CCC'!$B$7:$B$814,0)))</f>
        <v/>
      </c>
      <c r="AS152" s="847" t="str">
        <f>IF($B152="","",INDEX('All CCC'!AS$7:AS$814,MATCH(WatchList!$B152,'All CCC'!$B$7:$B$814,0)))</f>
        <v/>
      </c>
      <c r="AT152" s="847" t="str">
        <f>IF($B152="","",INDEX('All CCC'!AT$7:AT$814,MATCH(WatchList!$B152,'All CCC'!$B$7:$B$814,0)))</f>
        <v/>
      </c>
      <c r="AU152" s="847" t="str">
        <f>IF($B152="","",INDEX('All CCC'!AU$7:AU$814,MATCH(WatchList!$B152,'All CCC'!$B$7:$B$814,0)))</f>
        <v/>
      </c>
      <c r="AV152" s="847" t="str">
        <f>IF($B152="","",INDEX('All CCC'!AV$7:AV$814,MATCH(WatchList!$B152,'All CCC'!$B$7:$B$814,0)))</f>
        <v/>
      </c>
      <c r="AW152" s="847" t="str">
        <f>IF($B152="","",INDEX('All CCC'!AW$7:AW$814,MATCH(WatchList!$B152,'All CCC'!$B$7:$B$814,0)))</f>
        <v/>
      </c>
      <c r="AX152" s="847" t="str">
        <f>IF($B152="","",INDEX('All CCC'!AX$7:AX$814,MATCH(WatchList!$B152,'All CCC'!$B$7:$B$814,0)))</f>
        <v/>
      </c>
      <c r="AY152" s="847" t="str">
        <f>IF($B152="","",INDEX('All CCC'!AY$7:AY$814,MATCH(WatchList!$B152,'All CCC'!$B$7:$B$814,0)))</f>
        <v/>
      </c>
      <c r="AZ152" s="847" t="str">
        <f>IF($B152="","",INDEX('All CCC'!AZ$7:AZ$814,MATCH(WatchList!$B152,'All CCC'!$B$7:$B$814,0)))</f>
        <v/>
      </c>
      <c r="BA152" s="847" t="str">
        <f>IF($B152="","",INDEX('All CCC'!BA$7:BA$814,MATCH(WatchList!$B152,'All CCC'!$B$7:$B$814,0)))</f>
        <v/>
      </c>
      <c r="BB152" s="847" t="str">
        <f>IF($B152="","",INDEX('All CCC'!BB$7:BB$814,MATCH(WatchList!$B152,'All CCC'!$B$7:$B$814,0)))</f>
        <v/>
      </c>
      <c r="BC152" s="847" t="str">
        <f>IF($B152="","",INDEX('All CCC'!BC$7:BC$814,MATCH(WatchList!$B152,'All CCC'!$B$7:$B$814,0)))</f>
        <v/>
      </c>
      <c r="BD152" s="847" t="str">
        <f>IF($B152="","",INDEX('All CCC'!BD$7:BD$814,MATCH(WatchList!$B152,'All CCC'!$B$7:$B$814,0)))</f>
        <v/>
      </c>
      <c r="BE152" s="847" t="str">
        <f>IF($B152="","",INDEX('All CCC'!BE$7:BE$814,MATCH(WatchList!$B152,'All CCC'!$B$7:$B$814,0)))</f>
        <v/>
      </c>
      <c r="BF152" s="847" t="str">
        <f>IF($B152="","",INDEX('All CCC'!BF$7:BF$814,MATCH(WatchList!$B152,'All CCC'!$B$7:$B$814,0)))</f>
        <v/>
      </c>
      <c r="BG152" s="847" t="str">
        <f>IF($B152="","",INDEX('All CCC'!BG$7:BG$814,MATCH(WatchList!$B152,'All CCC'!$B$7:$B$814,0)))</f>
        <v/>
      </c>
    </row>
    <row r="153" spans="1:59" x14ac:dyDescent="0.2">
      <c r="A153" s="548" t="str">
        <f>IF($B153="","",INDEX('All CCC'!A$7:A$814,MATCH(WatchList!$B153,'All CCC'!$B$7:$B$814,0)))</f>
        <v/>
      </c>
      <c r="B153" s="31"/>
      <c r="C153" s="847" t="str">
        <f>IF($B153="","",INDEX('All CCC'!C$7:C$814,MATCH(WatchList!$B153,'All CCC'!$B$7:$B$814,0)))</f>
        <v/>
      </c>
      <c r="D153" s="847" t="str">
        <f>IF($B153="","",INDEX('All CCC'!D$7:D$814,MATCH(WatchList!$B153,'All CCC'!$B$7:$B$814,0)))</f>
        <v/>
      </c>
      <c r="E153" s="847" t="str">
        <f>IF($B153="","",INDEX('All CCC'!E$7:E$814,MATCH(WatchList!$B153,'All CCC'!$B$7:$B$814,0)))</f>
        <v/>
      </c>
      <c r="F153" s="847" t="str">
        <f>IF($B153="","",INDEX('All CCC'!F$7:F$814,MATCH(WatchList!$B153,'All CCC'!$B$7:$B$814,0)))</f>
        <v/>
      </c>
      <c r="G153" s="847" t="str">
        <f>IF($B153="","",INDEX('All CCC'!G$7:G$814,MATCH(WatchList!$B153,'All CCC'!$B$7:$B$814,0)))</f>
        <v/>
      </c>
      <c r="H153" s="847" t="str">
        <f>IF($B153="","",INDEX('All CCC'!H$7:H$814,MATCH(WatchList!$B153,'All CCC'!$B$7:$B$814,0)))</f>
        <v/>
      </c>
      <c r="I153" s="847" t="str">
        <f>IF($B153="","",INDEX('All CCC'!I$7:I$814,MATCH(WatchList!$B153,'All CCC'!$B$7:$B$814,0)))</f>
        <v/>
      </c>
      <c r="J153" s="847" t="str">
        <f>IF($B153="","",INDEX('All CCC'!J$7:J$814,MATCH(WatchList!$B153,'All CCC'!$B$7:$B$814,0)))</f>
        <v/>
      </c>
      <c r="K153" s="847" t="str">
        <f>IF($B153="","",INDEX('All CCC'!K$7:K$814,MATCH(WatchList!$B153,'All CCC'!$B$7:$B$814,0)))</f>
        <v/>
      </c>
      <c r="L153" s="847" t="str">
        <f>IF($B153="","",INDEX('All CCC'!L$7:L$814,MATCH(WatchList!$B153,'All CCC'!$B$7:$B$814,0)))</f>
        <v/>
      </c>
      <c r="M153" s="847" t="str">
        <f>IF($B153="","",INDEX('All CCC'!M$7:M$814,MATCH(WatchList!$B153,'All CCC'!$B$7:$B$814,0)))</f>
        <v/>
      </c>
      <c r="N153" s="847" t="str">
        <f>IF($B153="","",INDEX('All CCC'!N$7:N$814,MATCH(WatchList!$B153,'All CCC'!$B$7:$B$814,0)))</f>
        <v/>
      </c>
      <c r="O153" s="847" t="str">
        <f>IF($B153="","",INDEX('All CCC'!O$7:O$814,MATCH(WatchList!$B153,'All CCC'!$B$7:$B$814,0)))</f>
        <v/>
      </c>
      <c r="P153" s="848" t="str">
        <f>IF($B153="","",INDEX('All CCC'!P$7:P$814,MATCH(WatchList!$B153,'All CCC'!$B$7:$B$814,0)))</f>
        <v/>
      </c>
      <c r="Q153" s="848" t="str">
        <f>IF($B153="","",INDEX('All CCC'!Q$7:Q$814,MATCH(WatchList!$B153,'All CCC'!$B$7:$B$814,0)))</f>
        <v/>
      </c>
      <c r="R153" s="847" t="str">
        <f>IF($B153="","",INDEX('All CCC'!R$7:R$814,MATCH(WatchList!$B153,'All CCC'!$B$7:$B$814,0)))</f>
        <v/>
      </c>
      <c r="S153" s="847" t="str">
        <f>IF($B153="","",INDEX('All CCC'!S$7:S$814,MATCH(WatchList!$B153,'All CCC'!$B$7:$B$814,0)))</f>
        <v/>
      </c>
      <c r="T153" s="847" t="str">
        <f>IF($B153="","",INDEX('All CCC'!T$7:T$814,MATCH(WatchList!$B153,'All CCC'!$B$7:$B$814,0)))</f>
        <v/>
      </c>
      <c r="U153" s="847" t="str">
        <f>IF($B153="","",INDEX('All CCC'!U$7:U$814,MATCH(WatchList!$B153,'All CCC'!$B$7:$B$814,0)))</f>
        <v/>
      </c>
      <c r="V153" s="847" t="str">
        <f>IF($B153="","",INDEX('All CCC'!V$7:V$814,MATCH(WatchList!$B153,'All CCC'!$B$7:$B$814,0)))</f>
        <v/>
      </c>
      <c r="W153" s="847" t="str">
        <f>IF($B153="","",INDEX('All CCC'!W$7:W$814,MATCH(WatchList!$B153,'All CCC'!$B$7:$B$814,0)))</f>
        <v/>
      </c>
      <c r="X153" s="847" t="str">
        <f>IF($B153="","",INDEX('All CCC'!X$7:X$814,MATCH(WatchList!$B153,'All CCC'!$B$7:$B$814,0)))</f>
        <v/>
      </c>
      <c r="Y153" s="847" t="str">
        <f>IF($B153="","",INDEX('All CCC'!Y$7:Y$814,MATCH(WatchList!$B153,'All CCC'!$B$7:$B$814,0)))</f>
        <v/>
      </c>
      <c r="Z153" s="847" t="str">
        <f>IF($B153="","",INDEX('All CCC'!Z$7:Z$814,MATCH(WatchList!$B153,'All CCC'!$B$7:$B$814,0)))</f>
        <v/>
      </c>
      <c r="AA153" s="847" t="str">
        <f>IF($B153="","",INDEX('All CCC'!AA$7:AA$814,MATCH(WatchList!$B153,'All CCC'!$B$7:$B$814,0)))</f>
        <v/>
      </c>
      <c r="AB153" s="847" t="str">
        <f>IF($B153="","",INDEX('All CCC'!AB$7:AB$814,MATCH(WatchList!$B153,'All CCC'!$B$7:$B$814,0)))</f>
        <v/>
      </c>
      <c r="AC153" s="847" t="str">
        <f>IF($B153="","",INDEX('All CCC'!AC$7:AC$814,MATCH(WatchList!$B153,'All CCC'!$B$7:$B$814,0)))</f>
        <v/>
      </c>
      <c r="AD153" s="847" t="str">
        <f>IF($B153="","",INDEX('All CCC'!AD$7:AD$814,MATCH(WatchList!$B153,'All CCC'!$B$7:$B$814,0)))</f>
        <v/>
      </c>
      <c r="AE153" s="847" t="str">
        <f>IF($B153="","",INDEX('All CCC'!AE$7:AE$814,MATCH(WatchList!$B153,'All CCC'!$B$7:$B$814,0)))</f>
        <v/>
      </c>
      <c r="AF153" s="847" t="str">
        <f>IF($B153="","",INDEX('All CCC'!AF$7:AF$814,MATCH(WatchList!$B153,'All CCC'!$B$7:$B$814,0)))</f>
        <v/>
      </c>
      <c r="AG153" s="847" t="str">
        <f>IF($B153="","",INDEX('All CCC'!AG$7:AG$814,MATCH(WatchList!$B153,'All CCC'!$B$7:$B$814,0)))</f>
        <v/>
      </c>
      <c r="AH153" s="847" t="str">
        <f>IF($B153="","",INDEX('All CCC'!AH$7:AH$814,MATCH(WatchList!$B153,'All CCC'!$B$7:$B$814,0)))</f>
        <v/>
      </c>
      <c r="AI153" s="847" t="str">
        <f>IF($B153="","",INDEX('All CCC'!AI$7:AI$814,MATCH(WatchList!$B153,'All CCC'!$B$7:$B$814,0)))</f>
        <v/>
      </c>
      <c r="AJ153" s="847" t="str">
        <f>IF($B153="","",INDEX('All CCC'!AJ$7:AJ$814,MATCH(WatchList!$B153,'All CCC'!$B$7:$B$814,0)))</f>
        <v/>
      </c>
      <c r="AK153" s="847" t="str">
        <f>IF($B153="","",INDEX('All CCC'!AK$7:AK$814,MATCH(WatchList!$B153,'All CCC'!$B$7:$B$814,0)))</f>
        <v/>
      </c>
      <c r="AL153" s="847" t="str">
        <f>IF($B153="","",INDEX('All CCC'!AL$7:AL$814,MATCH(WatchList!$B153,'All CCC'!$B$7:$B$814,0)))</f>
        <v/>
      </c>
      <c r="AM153" s="847" t="str">
        <f>IF($B153="","",INDEX('All CCC'!AM$7:AM$814,MATCH(WatchList!$B153,'All CCC'!$B$7:$B$814,0)))</f>
        <v/>
      </c>
      <c r="AN153" s="847" t="str">
        <f>IF($B153="","",INDEX('All CCC'!AN$7:AN$814,MATCH(WatchList!$B153,'All CCC'!$B$7:$B$814,0)))</f>
        <v/>
      </c>
      <c r="AO153" s="847" t="str">
        <f>IF($B153="","",INDEX('All CCC'!AO$7:AO$814,MATCH(WatchList!$B153,'All CCC'!$B$7:$B$814,0)))</f>
        <v/>
      </c>
      <c r="AP153" s="847" t="str">
        <f>IF($B153="","",INDEX('All CCC'!AP$7:AP$814,MATCH(WatchList!$B153,'All CCC'!$B$7:$B$814,0)))</f>
        <v/>
      </c>
      <c r="AQ153" s="847" t="str">
        <f>IF($B153="","",INDEX('All CCC'!AQ$7:AQ$814,MATCH(WatchList!$B153,'All CCC'!$B$7:$B$814,0)))</f>
        <v/>
      </c>
      <c r="AR153" s="847" t="str">
        <f>IF($B153="","",INDEX('All CCC'!AR$7:AR$814,MATCH(WatchList!$B153,'All CCC'!$B$7:$B$814,0)))</f>
        <v/>
      </c>
      <c r="AS153" s="847" t="str">
        <f>IF($B153="","",INDEX('All CCC'!AS$7:AS$814,MATCH(WatchList!$B153,'All CCC'!$B$7:$B$814,0)))</f>
        <v/>
      </c>
      <c r="AT153" s="847" t="str">
        <f>IF($B153="","",INDEX('All CCC'!AT$7:AT$814,MATCH(WatchList!$B153,'All CCC'!$B$7:$B$814,0)))</f>
        <v/>
      </c>
      <c r="AU153" s="847" t="str">
        <f>IF($B153="","",INDEX('All CCC'!AU$7:AU$814,MATCH(WatchList!$B153,'All CCC'!$B$7:$B$814,0)))</f>
        <v/>
      </c>
      <c r="AV153" s="847" t="str">
        <f>IF($B153="","",INDEX('All CCC'!AV$7:AV$814,MATCH(WatchList!$B153,'All CCC'!$B$7:$B$814,0)))</f>
        <v/>
      </c>
      <c r="AW153" s="847" t="str">
        <f>IF($B153="","",INDEX('All CCC'!AW$7:AW$814,MATCH(WatchList!$B153,'All CCC'!$B$7:$B$814,0)))</f>
        <v/>
      </c>
      <c r="AX153" s="847" t="str">
        <f>IF($B153="","",INDEX('All CCC'!AX$7:AX$814,MATCH(WatchList!$B153,'All CCC'!$B$7:$B$814,0)))</f>
        <v/>
      </c>
      <c r="AY153" s="847" t="str">
        <f>IF($B153="","",INDEX('All CCC'!AY$7:AY$814,MATCH(WatchList!$B153,'All CCC'!$B$7:$B$814,0)))</f>
        <v/>
      </c>
      <c r="AZ153" s="847" t="str">
        <f>IF($B153="","",INDEX('All CCC'!AZ$7:AZ$814,MATCH(WatchList!$B153,'All CCC'!$B$7:$B$814,0)))</f>
        <v/>
      </c>
      <c r="BA153" s="847" t="str">
        <f>IF($B153="","",INDEX('All CCC'!BA$7:BA$814,MATCH(WatchList!$B153,'All CCC'!$B$7:$B$814,0)))</f>
        <v/>
      </c>
      <c r="BB153" s="847" t="str">
        <f>IF($B153="","",INDEX('All CCC'!BB$7:BB$814,MATCH(WatchList!$B153,'All CCC'!$B$7:$B$814,0)))</f>
        <v/>
      </c>
      <c r="BC153" s="847" t="str">
        <f>IF($B153="","",INDEX('All CCC'!BC$7:BC$814,MATCH(WatchList!$B153,'All CCC'!$B$7:$B$814,0)))</f>
        <v/>
      </c>
      <c r="BD153" s="847" t="str">
        <f>IF($B153="","",INDEX('All CCC'!BD$7:BD$814,MATCH(WatchList!$B153,'All CCC'!$B$7:$B$814,0)))</f>
        <v/>
      </c>
      <c r="BE153" s="847" t="str">
        <f>IF($B153="","",INDEX('All CCC'!BE$7:BE$814,MATCH(WatchList!$B153,'All CCC'!$B$7:$B$814,0)))</f>
        <v/>
      </c>
      <c r="BF153" s="847" t="str">
        <f>IF($B153="","",INDEX('All CCC'!BF$7:BF$814,MATCH(WatchList!$B153,'All CCC'!$B$7:$B$814,0)))</f>
        <v/>
      </c>
      <c r="BG153" s="847" t="str">
        <f>IF($B153="","",INDEX('All CCC'!BG$7:BG$814,MATCH(WatchList!$B153,'All CCC'!$B$7:$B$814,0)))</f>
        <v/>
      </c>
    </row>
    <row r="154" spans="1:59" x14ac:dyDescent="0.2">
      <c r="A154" s="548" t="str">
        <f>IF($B154="","",INDEX('All CCC'!A$7:A$814,MATCH(WatchList!$B154,'All CCC'!$B$7:$B$814,0)))</f>
        <v/>
      </c>
      <c r="B154" s="31"/>
      <c r="C154" s="847" t="str">
        <f>IF($B154="","",INDEX('All CCC'!C$7:C$814,MATCH(WatchList!$B154,'All CCC'!$B$7:$B$814,0)))</f>
        <v/>
      </c>
      <c r="D154" s="847" t="str">
        <f>IF($B154="","",INDEX('All CCC'!D$7:D$814,MATCH(WatchList!$B154,'All CCC'!$B$7:$B$814,0)))</f>
        <v/>
      </c>
      <c r="E154" s="847" t="str">
        <f>IF($B154="","",INDEX('All CCC'!E$7:E$814,MATCH(WatchList!$B154,'All CCC'!$B$7:$B$814,0)))</f>
        <v/>
      </c>
      <c r="F154" s="847" t="str">
        <f>IF($B154="","",INDEX('All CCC'!F$7:F$814,MATCH(WatchList!$B154,'All CCC'!$B$7:$B$814,0)))</f>
        <v/>
      </c>
      <c r="G154" s="847" t="str">
        <f>IF($B154="","",INDEX('All CCC'!G$7:G$814,MATCH(WatchList!$B154,'All CCC'!$B$7:$B$814,0)))</f>
        <v/>
      </c>
      <c r="H154" s="847" t="str">
        <f>IF($B154="","",INDEX('All CCC'!H$7:H$814,MATCH(WatchList!$B154,'All CCC'!$B$7:$B$814,0)))</f>
        <v/>
      </c>
      <c r="I154" s="847" t="str">
        <f>IF($B154="","",INDEX('All CCC'!I$7:I$814,MATCH(WatchList!$B154,'All CCC'!$B$7:$B$814,0)))</f>
        <v/>
      </c>
      <c r="J154" s="847" t="str">
        <f>IF($B154="","",INDEX('All CCC'!J$7:J$814,MATCH(WatchList!$B154,'All CCC'!$B$7:$B$814,0)))</f>
        <v/>
      </c>
      <c r="K154" s="847" t="str">
        <f>IF($B154="","",INDEX('All CCC'!K$7:K$814,MATCH(WatchList!$B154,'All CCC'!$B$7:$B$814,0)))</f>
        <v/>
      </c>
      <c r="L154" s="847" t="str">
        <f>IF($B154="","",INDEX('All CCC'!L$7:L$814,MATCH(WatchList!$B154,'All CCC'!$B$7:$B$814,0)))</f>
        <v/>
      </c>
      <c r="M154" s="847" t="str">
        <f>IF($B154="","",INDEX('All CCC'!M$7:M$814,MATCH(WatchList!$B154,'All CCC'!$B$7:$B$814,0)))</f>
        <v/>
      </c>
      <c r="N154" s="847" t="str">
        <f>IF($B154="","",INDEX('All CCC'!N$7:N$814,MATCH(WatchList!$B154,'All CCC'!$B$7:$B$814,0)))</f>
        <v/>
      </c>
      <c r="O154" s="847" t="str">
        <f>IF($B154="","",INDEX('All CCC'!O$7:O$814,MATCH(WatchList!$B154,'All CCC'!$B$7:$B$814,0)))</f>
        <v/>
      </c>
      <c r="P154" s="848" t="str">
        <f>IF($B154="","",INDEX('All CCC'!P$7:P$814,MATCH(WatchList!$B154,'All CCC'!$B$7:$B$814,0)))</f>
        <v/>
      </c>
      <c r="Q154" s="848" t="str">
        <f>IF($B154="","",INDEX('All CCC'!Q$7:Q$814,MATCH(WatchList!$B154,'All CCC'!$B$7:$B$814,0)))</f>
        <v/>
      </c>
      <c r="R154" s="847" t="str">
        <f>IF($B154="","",INDEX('All CCC'!R$7:R$814,MATCH(WatchList!$B154,'All CCC'!$B$7:$B$814,0)))</f>
        <v/>
      </c>
      <c r="S154" s="847" t="str">
        <f>IF($B154="","",INDEX('All CCC'!S$7:S$814,MATCH(WatchList!$B154,'All CCC'!$B$7:$B$814,0)))</f>
        <v/>
      </c>
      <c r="T154" s="847" t="str">
        <f>IF($B154="","",INDEX('All CCC'!T$7:T$814,MATCH(WatchList!$B154,'All CCC'!$B$7:$B$814,0)))</f>
        <v/>
      </c>
      <c r="U154" s="847" t="str">
        <f>IF($B154="","",INDEX('All CCC'!U$7:U$814,MATCH(WatchList!$B154,'All CCC'!$B$7:$B$814,0)))</f>
        <v/>
      </c>
      <c r="V154" s="847" t="str">
        <f>IF($B154="","",INDEX('All CCC'!V$7:V$814,MATCH(WatchList!$B154,'All CCC'!$B$7:$B$814,0)))</f>
        <v/>
      </c>
      <c r="W154" s="847" t="str">
        <f>IF($B154="","",INDEX('All CCC'!W$7:W$814,MATCH(WatchList!$B154,'All CCC'!$B$7:$B$814,0)))</f>
        <v/>
      </c>
      <c r="X154" s="847" t="str">
        <f>IF($B154="","",INDEX('All CCC'!X$7:X$814,MATCH(WatchList!$B154,'All CCC'!$B$7:$B$814,0)))</f>
        <v/>
      </c>
      <c r="Y154" s="847" t="str">
        <f>IF($B154="","",INDEX('All CCC'!Y$7:Y$814,MATCH(WatchList!$B154,'All CCC'!$B$7:$B$814,0)))</f>
        <v/>
      </c>
      <c r="Z154" s="847" t="str">
        <f>IF($B154="","",INDEX('All CCC'!Z$7:Z$814,MATCH(WatchList!$B154,'All CCC'!$B$7:$B$814,0)))</f>
        <v/>
      </c>
      <c r="AA154" s="847" t="str">
        <f>IF($B154="","",INDEX('All CCC'!AA$7:AA$814,MATCH(WatchList!$B154,'All CCC'!$B$7:$B$814,0)))</f>
        <v/>
      </c>
      <c r="AB154" s="847" t="str">
        <f>IF($B154="","",INDEX('All CCC'!AB$7:AB$814,MATCH(WatchList!$B154,'All CCC'!$B$7:$B$814,0)))</f>
        <v/>
      </c>
      <c r="AC154" s="847" t="str">
        <f>IF($B154="","",INDEX('All CCC'!AC$7:AC$814,MATCH(WatchList!$B154,'All CCC'!$B$7:$B$814,0)))</f>
        <v/>
      </c>
      <c r="AD154" s="847" t="str">
        <f>IF($B154="","",INDEX('All CCC'!AD$7:AD$814,MATCH(WatchList!$B154,'All CCC'!$B$7:$B$814,0)))</f>
        <v/>
      </c>
      <c r="AE154" s="847" t="str">
        <f>IF($B154="","",INDEX('All CCC'!AE$7:AE$814,MATCH(WatchList!$B154,'All CCC'!$B$7:$B$814,0)))</f>
        <v/>
      </c>
      <c r="AF154" s="847" t="str">
        <f>IF($B154="","",INDEX('All CCC'!AF$7:AF$814,MATCH(WatchList!$B154,'All CCC'!$B$7:$B$814,0)))</f>
        <v/>
      </c>
      <c r="AG154" s="847" t="str">
        <f>IF($B154="","",INDEX('All CCC'!AG$7:AG$814,MATCH(WatchList!$B154,'All CCC'!$B$7:$B$814,0)))</f>
        <v/>
      </c>
      <c r="AH154" s="847" t="str">
        <f>IF($B154="","",INDEX('All CCC'!AH$7:AH$814,MATCH(WatchList!$B154,'All CCC'!$B$7:$B$814,0)))</f>
        <v/>
      </c>
      <c r="AI154" s="847" t="str">
        <f>IF($B154="","",INDEX('All CCC'!AI$7:AI$814,MATCH(WatchList!$B154,'All CCC'!$B$7:$B$814,0)))</f>
        <v/>
      </c>
      <c r="AJ154" s="847" t="str">
        <f>IF($B154="","",INDEX('All CCC'!AJ$7:AJ$814,MATCH(WatchList!$B154,'All CCC'!$B$7:$B$814,0)))</f>
        <v/>
      </c>
      <c r="AK154" s="847" t="str">
        <f>IF($B154="","",INDEX('All CCC'!AK$7:AK$814,MATCH(WatchList!$B154,'All CCC'!$B$7:$B$814,0)))</f>
        <v/>
      </c>
      <c r="AL154" s="847" t="str">
        <f>IF($B154="","",INDEX('All CCC'!AL$7:AL$814,MATCH(WatchList!$B154,'All CCC'!$B$7:$B$814,0)))</f>
        <v/>
      </c>
      <c r="AM154" s="847" t="str">
        <f>IF($B154="","",INDEX('All CCC'!AM$7:AM$814,MATCH(WatchList!$B154,'All CCC'!$B$7:$B$814,0)))</f>
        <v/>
      </c>
      <c r="AN154" s="847" t="str">
        <f>IF($B154="","",INDEX('All CCC'!AN$7:AN$814,MATCH(WatchList!$B154,'All CCC'!$B$7:$B$814,0)))</f>
        <v/>
      </c>
      <c r="AO154" s="847" t="str">
        <f>IF($B154="","",INDEX('All CCC'!AO$7:AO$814,MATCH(WatchList!$B154,'All CCC'!$B$7:$B$814,0)))</f>
        <v/>
      </c>
      <c r="AP154" s="847" t="str">
        <f>IF($B154="","",INDEX('All CCC'!AP$7:AP$814,MATCH(WatchList!$B154,'All CCC'!$B$7:$B$814,0)))</f>
        <v/>
      </c>
      <c r="AQ154" s="847" t="str">
        <f>IF($B154="","",INDEX('All CCC'!AQ$7:AQ$814,MATCH(WatchList!$B154,'All CCC'!$B$7:$B$814,0)))</f>
        <v/>
      </c>
      <c r="AR154" s="847" t="str">
        <f>IF($B154="","",INDEX('All CCC'!AR$7:AR$814,MATCH(WatchList!$B154,'All CCC'!$B$7:$B$814,0)))</f>
        <v/>
      </c>
      <c r="AS154" s="847" t="str">
        <f>IF($B154="","",INDEX('All CCC'!AS$7:AS$814,MATCH(WatchList!$B154,'All CCC'!$B$7:$B$814,0)))</f>
        <v/>
      </c>
      <c r="AT154" s="847" t="str">
        <f>IF($B154="","",INDEX('All CCC'!AT$7:AT$814,MATCH(WatchList!$B154,'All CCC'!$B$7:$B$814,0)))</f>
        <v/>
      </c>
      <c r="AU154" s="847" t="str">
        <f>IF($B154="","",INDEX('All CCC'!AU$7:AU$814,MATCH(WatchList!$B154,'All CCC'!$B$7:$B$814,0)))</f>
        <v/>
      </c>
      <c r="AV154" s="847" t="str">
        <f>IF($B154="","",INDEX('All CCC'!AV$7:AV$814,MATCH(WatchList!$B154,'All CCC'!$B$7:$B$814,0)))</f>
        <v/>
      </c>
      <c r="AW154" s="847" t="str">
        <f>IF($B154="","",INDEX('All CCC'!AW$7:AW$814,MATCH(WatchList!$B154,'All CCC'!$B$7:$B$814,0)))</f>
        <v/>
      </c>
      <c r="AX154" s="847" t="str">
        <f>IF($B154="","",INDEX('All CCC'!AX$7:AX$814,MATCH(WatchList!$B154,'All CCC'!$B$7:$B$814,0)))</f>
        <v/>
      </c>
      <c r="AY154" s="847" t="str">
        <f>IF($B154="","",INDEX('All CCC'!AY$7:AY$814,MATCH(WatchList!$B154,'All CCC'!$B$7:$B$814,0)))</f>
        <v/>
      </c>
      <c r="AZ154" s="847" t="str">
        <f>IF($B154="","",INDEX('All CCC'!AZ$7:AZ$814,MATCH(WatchList!$B154,'All CCC'!$B$7:$B$814,0)))</f>
        <v/>
      </c>
      <c r="BA154" s="847" t="str">
        <f>IF($B154="","",INDEX('All CCC'!BA$7:BA$814,MATCH(WatchList!$B154,'All CCC'!$B$7:$B$814,0)))</f>
        <v/>
      </c>
      <c r="BB154" s="847" t="str">
        <f>IF($B154="","",INDEX('All CCC'!BB$7:BB$814,MATCH(WatchList!$B154,'All CCC'!$B$7:$B$814,0)))</f>
        <v/>
      </c>
      <c r="BC154" s="847" t="str">
        <f>IF($B154="","",INDEX('All CCC'!BC$7:BC$814,MATCH(WatchList!$B154,'All CCC'!$B$7:$B$814,0)))</f>
        <v/>
      </c>
      <c r="BD154" s="847" t="str">
        <f>IF($B154="","",INDEX('All CCC'!BD$7:BD$814,MATCH(WatchList!$B154,'All CCC'!$B$7:$B$814,0)))</f>
        <v/>
      </c>
      <c r="BE154" s="847" t="str">
        <f>IF($B154="","",INDEX('All CCC'!BE$7:BE$814,MATCH(WatchList!$B154,'All CCC'!$B$7:$B$814,0)))</f>
        <v/>
      </c>
      <c r="BF154" s="847" t="str">
        <f>IF($B154="","",INDEX('All CCC'!BF$7:BF$814,MATCH(WatchList!$B154,'All CCC'!$B$7:$B$814,0)))</f>
        <v/>
      </c>
      <c r="BG154" s="847" t="str">
        <f>IF($B154="","",INDEX('All CCC'!BG$7:BG$814,MATCH(WatchList!$B154,'All CCC'!$B$7:$B$814,0)))</f>
        <v/>
      </c>
    </row>
    <row r="155" spans="1:59" x14ac:dyDescent="0.2">
      <c r="A155" s="548" t="str">
        <f>IF($B155="","",INDEX('All CCC'!A$7:A$814,MATCH(WatchList!$B155,'All CCC'!$B$7:$B$814,0)))</f>
        <v/>
      </c>
      <c r="B155" s="31"/>
      <c r="C155" s="847" t="str">
        <f>IF($B155="","",INDEX('All CCC'!C$7:C$814,MATCH(WatchList!$B155,'All CCC'!$B$7:$B$814,0)))</f>
        <v/>
      </c>
      <c r="D155" s="847" t="str">
        <f>IF($B155="","",INDEX('All CCC'!D$7:D$814,MATCH(WatchList!$B155,'All CCC'!$B$7:$B$814,0)))</f>
        <v/>
      </c>
      <c r="E155" s="847" t="str">
        <f>IF($B155="","",INDEX('All CCC'!E$7:E$814,MATCH(WatchList!$B155,'All CCC'!$B$7:$B$814,0)))</f>
        <v/>
      </c>
      <c r="F155" s="847" t="str">
        <f>IF($B155="","",INDEX('All CCC'!F$7:F$814,MATCH(WatchList!$B155,'All CCC'!$B$7:$B$814,0)))</f>
        <v/>
      </c>
      <c r="G155" s="847" t="str">
        <f>IF($B155="","",INDEX('All CCC'!G$7:G$814,MATCH(WatchList!$B155,'All CCC'!$B$7:$B$814,0)))</f>
        <v/>
      </c>
      <c r="H155" s="847" t="str">
        <f>IF($B155="","",INDEX('All CCC'!H$7:H$814,MATCH(WatchList!$B155,'All CCC'!$B$7:$B$814,0)))</f>
        <v/>
      </c>
      <c r="I155" s="847" t="str">
        <f>IF($B155="","",INDEX('All CCC'!I$7:I$814,MATCH(WatchList!$B155,'All CCC'!$B$7:$B$814,0)))</f>
        <v/>
      </c>
      <c r="J155" s="847" t="str">
        <f>IF($B155="","",INDEX('All CCC'!J$7:J$814,MATCH(WatchList!$B155,'All CCC'!$B$7:$B$814,0)))</f>
        <v/>
      </c>
      <c r="K155" s="847" t="str">
        <f>IF($B155="","",INDEX('All CCC'!K$7:K$814,MATCH(WatchList!$B155,'All CCC'!$B$7:$B$814,0)))</f>
        <v/>
      </c>
      <c r="L155" s="847" t="str">
        <f>IF($B155="","",INDEX('All CCC'!L$7:L$814,MATCH(WatchList!$B155,'All CCC'!$B$7:$B$814,0)))</f>
        <v/>
      </c>
      <c r="M155" s="847" t="str">
        <f>IF($B155="","",INDEX('All CCC'!M$7:M$814,MATCH(WatchList!$B155,'All CCC'!$B$7:$B$814,0)))</f>
        <v/>
      </c>
      <c r="N155" s="847" t="str">
        <f>IF($B155="","",INDEX('All CCC'!N$7:N$814,MATCH(WatchList!$B155,'All CCC'!$B$7:$B$814,0)))</f>
        <v/>
      </c>
      <c r="O155" s="847" t="str">
        <f>IF($B155="","",INDEX('All CCC'!O$7:O$814,MATCH(WatchList!$B155,'All CCC'!$B$7:$B$814,0)))</f>
        <v/>
      </c>
      <c r="P155" s="848" t="str">
        <f>IF($B155="","",INDEX('All CCC'!P$7:P$814,MATCH(WatchList!$B155,'All CCC'!$B$7:$B$814,0)))</f>
        <v/>
      </c>
      <c r="Q155" s="848" t="str">
        <f>IF($B155="","",INDEX('All CCC'!Q$7:Q$814,MATCH(WatchList!$B155,'All CCC'!$B$7:$B$814,0)))</f>
        <v/>
      </c>
      <c r="R155" s="847" t="str">
        <f>IF($B155="","",INDEX('All CCC'!R$7:R$814,MATCH(WatchList!$B155,'All CCC'!$B$7:$B$814,0)))</f>
        <v/>
      </c>
      <c r="S155" s="847" t="str">
        <f>IF($B155="","",INDEX('All CCC'!S$7:S$814,MATCH(WatchList!$B155,'All CCC'!$B$7:$B$814,0)))</f>
        <v/>
      </c>
      <c r="T155" s="847" t="str">
        <f>IF($B155="","",INDEX('All CCC'!T$7:T$814,MATCH(WatchList!$B155,'All CCC'!$B$7:$B$814,0)))</f>
        <v/>
      </c>
      <c r="U155" s="847" t="str">
        <f>IF($B155="","",INDEX('All CCC'!U$7:U$814,MATCH(WatchList!$B155,'All CCC'!$B$7:$B$814,0)))</f>
        <v/>
      </c>
      <c r="V155" s="847" t="str">
        <f>IF($B155="","",INDEX('All CCC'!V$7:V$814,MATCH(WatchList!$B155,'All CCC'!$B$7:$B$814,0)))</f>
        <v/>
      </c>
      <c r="W155" s="847" t="str">
        <f>IF($B155="","",INDEX('All CCC'!W$7:W$814,MATCH(WatchList!$B155,'All CCC'!$B$7:$B$814,0)))</f>
        <v/>
      </c>
      <c r="X155" s="847" t="str">
        <f>IF($B155="","",INDEX('All CCC'!X$7:X$814,MATCH(WatchList!$B155,'All CCC'!$B$7:$B$814,0)))</f>
        <v/>
      </c>
      <c r="Y155" s="847" t="str">
        <f>IF($B155="","",INDEX('All CCC'!Y$7:Y$814,MATCH(WatchList!$B155,'All CCC'!$B$7:$B$814,0)))</f>
        <v/>
      </c>
      <c r="Z155" s="847" t="str">
        <f>IF($B155="","",INDEX('All CCC'!Z$7:Z$814,MATCH(WatchList!$B155,'All CCC'!$B$7:$B$814,0)))</f>
        <v/>
      </c>
      <c r="AA155" s="847" t="str">
        <f>IF($B155="","",INDEX('All CCC'!AA$7:AA$814,MATCH(WatchList!$B155,'All CCC'!$B$7:$B$814,0)))</f>
        <v/>
      </c>
      <c r="AB155" s="847" t="str">
        <f>IF($B155="","",INDEX('All CCC'!AB$7:AB$814,MATCH(WatchList!$B155,'All CCC'!$B$7:$B$814,0)))</f>
        <v/>
      </c>
      <c r="AC155" s="847" t="str">
        <f>IF($B155="","",INDEX('All CCC'!AC$7:AC$814,MATCH(WatchList!$B155,'All CCC'!$B$7:$B$814,0)))</f>
        <v/>
      </c>
      <c r="AD155" s="847" t="str">
        <f>IF($B155="","",INDEX('All CCC'!AD$7:AD$814,MATCH(WatchList!$B155,'All CCC'!$B$7:$B$814,0)))</f>
        <v/>
      </c>
      <c r="AE155" s="847" t="str">
        <f>IF($B155="","",INDEX('All CCC'!AE$7:AE$814,MATCH(WatchList!$B155,'All CCC'!$B$7:$B$814,0)))</f>
        <v/>
      </c>
      <c r="AF155" s="847" t="str">
        <f>IF($B155="","",INDEX('All CCC'!AF$7:AF$814,MATCH(WatchList!$B155,'All CCC'!$B$7:$B$814,0)))</f>
        <v/>
      </c>
      <c r="AG155" s="847" t="str">
        <f>IF($B155="","",INDEX('All CCC'!AG$7:AG$814,MATCH(WatchList!$B155,'All CCC'!$B$7:$B$814,0)))</f>
        <v/>
      </c>
      <c r="AH155" s="847" t="str">
        <f>IF($B155="","",INDEX('All CCC'!AH$7:AH$814,MATCH(WatchList!$B155,'All CCC'!$B$7:$B$814,0)))</f>
        <v/>
      </c>
      <c r="AI155" s="847" t="str">
        <f>IF($B155="","",INDEX('All CCC'!AI$7:AI$814,MATCH(WatchList!$B155,'All CCC'!$B$7:$B$814,0)))</f>
        <v/>
      </c>
      <c r="AJ155" s="847" t="str">
        <f>IF($B155="","",INDEX('All CCC'!AJ$7:AJ$814,MATCH(WatchList!$B155,'All CCC'!$B$7:$B$814,0)))</f>
        <v/>
      </c>
      <c r="AK155" s="847" t="str">
        <f>IF($B155="","",INDEX('All CCC'!AK$7:AK$814,MATCH(WatchList!$B155,'All CCC'!$B$7:$B$814,0)))</f>
        <v/>
      </c>
      <c r="AL155" s="847" t="str">
        <f>IF($B155="","",INDEX('All CCC'!AL$7:AL$814,MATCH(WatchList!$B155,'All CCC'!$B$7:$B$814,0)))</f>
        <v/>
      </c>
      <c r="AM155" s="847" t="str">
        <f>IF($B155="","",INDEX('All CCC'!AM$7:AM$814,MATCH(WatchList!$B155,'All CCC'!$B$7:$B$814,0)))</f>
        <v/>
      </c>
      <c r="AN155" s="847" t="str">
        <f>IF($B155="","",INDEX('All CCC'!AN$7:AN$814,MATCH(WatchList!$B155,'All CCC'!$B$7:$B$814,0)))</f>
        <v/>
      </c>
      <c r="AO155" s="847" t="str">
        <f>IF($B155="","",INDEX('All CCC'!AO$7:AO$814,MATCH(WatchList!$B155,'All CCC'!$B$7:$B$814,0)))</f>
        <v/>
      </c>
      <c r="AP155" s="847" t="str">
        <f>IF($B155="","",INDEX('All CCC'!AP$7:AP$814,MATCH(WatchList!$B155,'All CCC'!$B$7:$B$814,0)))</f>
        <v/>
      </c>
      <c r="AQ155" s="847" t="str">
        <f>IF($B155="","",INDEX('All CCC'!AQ$7:AQ$814,MATCH(WatchList!$B155,'All CCC'!$B$7:$B$814,0)))</f>
        <v/>
      </c>
      <c r="AR155" s="847" t="str">
        <f>IF($B155="","",INDEX('All CCC'!AR$7:AR$814,MATCH(WatchList!$B155,'All CCC'!$B$7:$B$814,0)))</f>
        <v/>
      </c>
      <c r="AS155" s="847" t="str">
        <f>IF($B155="","",INDEX('All CCC'!AS$7:AS$814,MATCH(WatchList!$B155,'All CCC'!$B$7:$B$814,0)))</f>
        <v/>
      </c>
      <c r="AT155" s="847" t="str">
        <f>IF($B155="","",INDEX('All CCC'!AT$7:AT$814,MATCH(WatchList!$B155,'All CCC'!$B$7:$B$814,0)))</f>
        <v/>
      </c>
      <c r="AU155" s="847" t="str">
        <f>IF($B155="","",INDEX('All CCC'!AU$7:AU$814,MATCH(WatchList!$B155,'All CCC'!$B$7:$B$814,0)))</f>
        <v/>
      </c>
      <c r="AV155" s="847" t="str">
        <f>IF($B155="","",INDEX('All CCC'!AV$7:AV$814,MATCH(WatchList!$B155,'All CCC'!$B$7:$B$814,0)))</f>
        <v/>
      </c>
      <c r="AW155" s="847" t="str">
        <f>IF($B155="","",INDEX('All CCC'!AW$7:AW$814,MATCH(WatchList!$B155,'All CCC'!$B$7:$B$814,0)))</f>
        <v/>
      </c>
      <c r="AX155" s="847" t="str">
        <f>IF($B155="","",INDEX('All CCC'!AX$7:AX$814,MATCH(WatchList!$B155,'All CCC'!$B$7:$B$814,0)))</f>
        <v/>
      </c>
      <c r="AY155" s="847" t="str">
        <f>IF($B155="","",INDEX('All CCC'!AY$7:AY$814,MATCH(WatchList!$B155,'All CCC'!$B$7:$B$814,0)))</f>
        <v/>
      </c>
      <c r="AZ155" s="847" t="str">
        <f>IF($B155="","",INDEX('All CCC'!AZ$7:AZ$814,MATCH(WatchList!$B155,'All CCC'!$B$7:$B$814,0)))</f>
        <v/>
      </c>
      <c r="BA155" s="847" t="str">
        <f>IF($B155="","",INDEX('All CCC'!BA$7:BA$814,MATCH(WatchList!$B155,'All CCC'!$B$7:$B$814,0)))</f>
        <v/>
      </c>
      <c r="BB155" s="847" t="str">
        <f>IF($B155="","",INDEX('All CCC'!BB$7:BB$814,MATCH(WatchList!$B155,'All CCC'!$B$7:$B$814,0)))</f>
        <v/>
      </c>
      <c r="BC155" s="847" t="str">
        <f>IF($B155="","",INDEX('All CCC'!BC$7:BC$814,MATCH(WatchList!$B155,'All CCC'!$B$7:$B$814,0)))</f>
        <v/>
      </c>
      <c r="BD155" s="847" t="str">
        <f>IF($B155="","",INDEX('All CCC'!BD$7:BD$814,MATCH(WatchList!$B155,'All CCC'!$B$7:$B$814,0)))</f>
        <v/>
      </c>
      <c r="BE155" s="847" t="str">
        <f>IF($B155="","",INDEX('All CCC'!BE$7:BE$814,MATCH(WatchList!$B155,'All CCC'!$B$7:$B$814,0)))</f>
        <v/>
      </c>
      <c r="BF155" s="847" t="str">
        <f>IF($B155="","",INDEX('All CCC'!BF$7:BF$814,MATCH(WatchList!$B155,'All CCC'!$B$7:$B$814,0)))</f>
        <v/>
      </c>
      <c r="BG155" s="847" t="str">
        <f>IF($B155="","",INDEX('All CCC'!BG$7:BG$814,MATCH(WatchList!$B155,'All CCC'!$B$7:$B$814,0)))</f>
        <v/>
      </c>
    </row>
    <row r="156" spans="1:59" x14ac:dyDescent="0.2">
      <c r="A156" s="548" t="str">
        <f>IF($B156="","",INDEX('All CCC'!A$7:A$814,MATCH(WatchList!$B156,'All CCC'!$B$7:$B$814,0)))</f>
        <v/>
      </c>
      <c r="B156" s="31"/>
      <c r="C156" s="847" t="str">
        <f>IF($B156="","",INDEX('All CCC'!C$7:C$814,MATCH(WatchList!$B156,'All CCC'!$B$7:$B$814,0)))</f>
        <v/>
      </c>
      <c r="D156" s="847" t="str">
        <f>IF($B156="","",INDEX('All CCC'!D$7:D$814,MATCH(WatchList!$B156,'All CCC'!$B$7:$B$814,0)))</f>
        <v/>
      </c>
      <c r="E156" s="847" t="str">
        <f>IF($B156="","",INDEX('All CCC'!E$7:E$814,MATCH(WatchList!$B156,'All CCC'!$B$7:$B$814,0)))</f>
        <v/>
      </c>
      <c r="F156" s="847" t="str">
        <f>IF($B156="","",INDEX('All CCC'!F$7:F$814,MATCH(WatchList!$B156,'All CCC'!$B$7:$B$814,0)))</f>
        <v/>
      </c>
      <c r="G156" s="847" t="str">
        <f>IF($B156="","",INDEX('All CCC'!G$7:G$814,MATCH(WatchList!$B156,'All CCC'!$B$7:$B$814,0)))</f>
        <v/>
      </c>
      <c r="H156" s="847" t="str">
        <f>IF($B156="","",INDEX('All CCC'!H$7:H$814,MATCH(WatchList!$B156,'All CCC'!$B$7:$B$814,0)))</f>
        <v/>
      </c>
      <c r="I156" s="847" t="str">
        <f>IF($B156="","",INDEX('All CCC'!I$7:I$814,MATCH(WatchList!$B156,'All CCC'!$B$7:$B$814,0)))</f>
        <v/>
      </c>
      <c r="J156" s="847" t="str">
        <f>IF($B156="","",INDEX('All CCC'!J$7:J$814,MATCH(WatchList!$B156,'All CCC'!$B$7:$B$814,0)))</f>
        <v/>
      </c>
      <c r="K156" s="847" t="str">
        <f>IF($B156="","",INDEX('All CCC'!K$7:K$814,MATCH(WatchList!$B156,'All CCC'!$B$7:$B$814,0)))</f>
        <v/>
      </c>
      <c r="L156" s="847" t="str">
        <f>IF($B156="","",INDEX('All CCC'!L$7:L$814,MATCH(WatchList!$B156,'All CCC'!$B$7:$B$814,0)))</f>
        <v/>
      </c>
      <c r="M156" s="847" t="str">
        <f>IF($B156="","",INDEX('All CCC'!M$7:M$814,MATCH(WatchList!$B156,'All CCC'!$B$7:$B$814,0)))</f>
        <v/>
      </c>
      <c r="N156" s="847" t="str">
        <f>IF($B156="","",INDEX('All CCC'!N$7:N$814,MATCH(WatchList!$B156,'All CCC'!$B$7:$B$814,0)))</f>
        <v/>
      </c>
      <c r="O156" s="847" t="str">
        <f>IF($B156="","",INDEX('All CCC'!O$7:O$814,MATCH(WatchList!$B156,'All CCC'!$B$7:$B$814,0)))</f>
        <v/>
      </c>
      <c r="P156" s="848" t="str">
        <f>IF($B156="","",INDEX('All CCC'!P$7:P$814,MATCH(WatchList!$B156,'All CCC'!$B$7:$B$814,0)))</f>
        <v/>
      </c>
      <c r="Q156" s="848" t="str">
        <f>IF($B156="","",INDEX('All CCC'!Q$7:Q$814,MATCH(WatchList!$B156,'All CCC'!$B$7:$B$814,0)))</f>
        <v/>
      </c>
      <c r="R156" s="847" t="str">
        <f>IF($B156="","",INDEX('All CCC'!R$7:R$814,MATCH(WatchList!$B156,'All CCC'!$B$7:$B$814,0)))</f>
        <v/>
      </c>
      <c r="S156" s="847" t="str">
        <f>IF($B156="","",INDEX('All CCC'!S$7:S$814,MATCH(WatchList!$B156,'All CCC'!$B$7:$B$814,0)))</f>
        <v/>
      </c>
      <c r="T156" s="847" t="str">
        <f>IF($B156="","",INDEX('All CCC'!T$7:T$814,MATCH(WatchList!$B156,'All CCC'!$B$7:$B$814,0)))</f>
        <v/>
      </c>
      <c r="U156" s="847" t="str">
        <f>IF($B156="","",INDEX('All CCC'!U$7:U$814,MATCH(WatchList!$B156,'All CCC'!$B$7:$B$814,0)))</f>
        <v/>
      </c>
      <c r="V156" s="847" t="str">
        <f>IF($B156="","",INDEX('All CCC'!V$7:V$814,MATCH(WatchList!$B156,'All CCC'!$B$7:$B$814,0)))</f>
        <v/>
      </c>
      <c r="W156" s="847" t="str">
        <f>IF($B156="","",INDEX('All CCC'!W$7:W$814,MATCH(WatchList!$B156,'All CCC'!$B$7:$B$814,0)))</f>
        <v/>
      </c>
      <c r="X156" s="847" t="str">
        <f>IF($B156="","",INDEX('All CCC'!X$7:X$814,MATCH(WatchList!$B156,'All CCC'!$B$7:$B$814,0)))</f>
        <v/>
      </c>
      <c r="Y156" s="847" t="str">
        <f>IF($B156="","",INDEX('All CCC'!Y$7:Y$814,MATCH(WatchList!$B156,'All CCC'!$B$7:$B$814,0)))</f>
        <v/>
      </c>
      <c r="Z156" s="847" t="str">
        <f>IF($B156="","",INDEX('All CCC'!Z$7:Z$814,MATCH(WatchList!$B156,'All CCC'!$B$7:$B$814,0)))</f>
        <v/>
      </c>
      <c r="AA156" s="847" t="str">
        <f>IF($B156="","",INDEX('All CCC'!AA$7:AA$814,MATCH(WatchList!$B156,'All CCC'!$B$7:$B$814,0)))</f>
        <v/>
      </c>
      <c r="AB156" s="847" t="str">
        <f>IF($B156="","",INDEX('All CCC'!AB$7:AB$814,MATCH(WatchList!$B156,'All CCC'!$B$7:$B$814,0)))</f>
        <v/>
      </c>
      <c r="AC156" s="847" t="str">
        <f>IF($B156="","",INDEX('All CCC'!AC$7:AC$814,MATCH(WatchList!$B156,'All CCC'!$B$7:$B$814,0)))</f>
        <v/>
      </c>
      <c r="AD156" s="847" t="str">
        <f>IF($B156="","",INDEX('All CCC'!AD$7:AD$814,MATCH(WatchList!$B156,'All CCC'!$B$7:$B$814,0)))</f>
        <v/>
      </c>
      <c r="AE156" s="847" t="str">
        <f>IF($B156="","",INDEX('All CCC'!AE$7:AE$814,MATCH(WatchList!$B156,'All CCC'!$B$7:$B$814,0)))</f>
        <v/>
      </c>
      <c r="AF156" s="847" t="str">
        <f>IF($B156="","",INDEX('All CCC'!AF$7:AF$814,MATCH(WatchList!$B156,'All CCC'!$B$7:$B$814,0)))</f>
        <v/>
      </c>
      <c r="AG156" s="847" t="str">
        <f>IF($B156="","",INDEX('All CCC'!AG$7:AG$814,MATCH(WatchList!$B156,'All CCC'!$B$7:$B$814,0)))</f>
        <v/>
      </c>
      <c r="AH156" s="847" t="str">
        <f>IF($B156="","",INDEX('All CCC'!AH$7:AH$814,MATCH(WatchList!$B156,'All CCC'!$B$7:$B$814,0)))</f>
        <v/>
      </c>
      <c r="AI156" s="847" t="str">
        <f>IF($B156="","",INDEX('All CCC'!AI$7:AI$814,MATCH(WatchList!$B156,'All CCC'!$B$7:$B$814,0)))</f>
        <v/>
      </c>
      <c r="AJ156" s="847" t="str">
        <f>IF($B156="","",INDEX('All CCC'!AJ$7:AJ$814,MATCH(WatchList!$B156,'All CCC'!$B$7:$B$814,0)))</f>
        <v/>
      </c>
      <c r="AK156" s="847" t="str">
        <f>IF($B156="","",INDEX('All CCC'!AK$7:AK$814,MATCH(WatchList!$B156,'All CCC'!$B$7:$B$814,0)))</f>
        <v/>
      </c>
      <c r="AL156" s="847" t="str">
        <f>IF($B156="","",INDEX('All CCC'!AL$7:AL$814,MATCH(WatchList!$B156,'All CCC'!$B$7:$B$814,0)))</f>
        <v/>
      </c>
      <c r="AM156" s="847" t="str">
        <f>IF($B156="","",INDEX('All CCC'!AM$7:AM$814,MATCH(WatchList!$B156,'All CCC'!$B$7:$B$814,0)))</f>
        <v/>
      </c>
      <c r="AN156" s="847" t="str">
        <f>IF($B156="","",INDEX('All CCC'!AN$7:AN$814,MATCH(WatchList!$B156,'All CCC'!$B$7:$B$814,0)))</f>
        <v/>
      </c>
      <c r="AO156" s="847" t="str">
        <f>IF($B156="","",INDEX('All CCC'!AO$7:AO$814,MATCH(WatchList!$B156,'All CCC'!$B$7:$B$814,0)))</f>
        <v/>
      </c>
      <c r="AP156" s="847" t="str">
        <f>IF($B156="","",INDEX('All CCC'!AP$7:AP$814,MATCH(WatchList!$B156,'All CCC'!$B$7:$B$814,0)))</f>
        <v/>
      </c>
      <c r="AQ156" s="847" t="str">
        <f>IF($B156="","",INDEX('All CCC'!AQ$7:AQ$814,MATCH(WatchList!$B156,'All CCC'!$B$7:$B$814,0)))</f>
        <v/>
      </c>
      <c r="AR156" s="847" t="str">
        <f>IF($B156="","",INDEX('All CCC'!AR$7:AR$814,MATCH(WatchList!$B156,'All CCC'!$B$7:$B$814,0)))</f>
        <v/>
      </c>
      <c r="AS156" s="847" t="str">
        <f>IF($B156="","",INDEX('All CCC'!AS$7:AS$814,MATCH(WatchList!$B156,'All CCC'!$B$7:$B$814,0)))</f>
        <v/>
      </c>
      <c r="AT156" s="847" t="str">
        <f>IF($B156="","",INDEX('All CCC'!AT$7:AT$814,MATCH(WatchList!$B156,'All CCC'!$B$7:$B$814,0)))</f>
        <v/>
      </c>
      <c r="AU156" s="847" t="str">
        <f>IF($B156="","",INDEX('All CCC'!AU$7:AU$814,MATCH(WatchList!$B156,'All CCC'!$B$7:$B$814,0)))</f>
        <v/>
      </c>
      <c r="AV156" s="847" t="str">
        <f>IF($B156="","",INDEX('All CCC'!AV$7:AV$814,MATCH(WatchList!$B156,'All CCC'!$B$7:$B$814,0)))</f>
        <v/>
      </c>
      <c r="AW156" s="847" t="str">
        <f>IF($B156="","",INDEX('All CCC'!AW$7:AW$814,MATCH(WatchList!$B156,'All CCC'!$B$7:$B$814,0)))</f>
        <v/>
      </c>
      <c r="AX156" s="847" t="str">
        <f>IF($B156="","",INDEX('All CCC'!AX$7:AX$814,MATCH(WatchList!$B156,'All CCC'!$B$7:$B$814,0)))</f>
        <v/>
      </c>
      <c r="AY156" s="847" t="str">
        <f>IF($B156="","",INDEX('All CCC'!AY$7:AY$814,MATCH(WatchList!$B156,'All CCC'!$B$7:$B$814,0)))</f>
        <v/>
      </c>
      <c r="AZ156" s="847" t="str">
        <f>IF($B156="","",INDEX('All CCC'!AZ$7:AZ$814,MATCH(WatchList!$B156,'All CCC'!$B$7:$B$814,0)))</f>
        <v/>
      </c>
      <c r="BA156" s="847" t="str">
        <f>IF($B156="","",INDEX('All CCC'!BA$7:BA$814,MATCH(WatchList!$B156,'All CCC'!$B$7:$B$814,0)))</f>
        <v/>
      </c>
      <c r="BB156" s="847" t="str">
        <f>IF($B156="","",INDEX('All CCC'!BB$7:BB$814,MATCH(WatchList!$B156,'All CCC'!$B$7:$B$814,0)))</f>
        <v/>
      </c>
      <c r="BC156" s="847" t="str">
        <f>IF($B156="","",INDEX('All CCC'!BC$7:BC$814,MATCH(WatchList!$B156,'All CCC'!$B$7:$B$814,0)))</f>
        <v/>
      </c>
      <c r="BD156" s="847" t="str">
        <f>IF($B156="","",INDEX('All CCC'!BD$7:BD$814,MATCH(WatchList!$B156,'All CCC'!$B$7:$B$814,0)))</f>
        <v/>
      </c>
      <c r="BE156" s="847" t="str">
        <f>IF($B156="","",INDEX('All CCC'!BE$7:BE$814,MATCH(WatchList!$B156,'All CCC'!$B$7:$B$814,0)))</f>
        <v/>
      </c>
      <c r="BF156" s="847" t="str">
        <f>IF($B156="","",INDEX('All CCC'!BF$7:BF$814,MATCH(WatchList!$B156,'All CCC'!$B$7:$B$814,0)))</f>
        <v/>
      </c>
      <c r="BG156" s="847" t="str">
        <f>IF($B156="","",INDEX('All CCC'!BG$7:BG$814,MATCH(WatchList!$B156,'All CCC'!$B$7:$B$814,0)))</f>
        <v/>
      </c>
    </row>
    <row r="157" spans="1:59" x14ac:dyDescent="0.2">
      <c r="A157" s="548" t="str">
        <f>IF($B157="","",INDEX('All CCC'!A$7:A$814,MATCH(WatchList!$B157,'All CCC'!$B$7:$B$814,0)))</f>
        <v/>
      </c>
      <c r="B157" s="31"/>
      <c r="C157" s="847" t="str">
        <f>IF($B157="","",INDEX('All CCC'!C$7:C$814,MATCH(WatchList!$B157,'All CCC'!$B$7:$B$814,0)))</f>
        <v/>
      </c>
      <c r="D157" s="847" t="str">
        <f>IF($B157="","",INDEX('All CCC'!D$7:D$814,MATCH(WatchList!$B157,'All CCC'!$B$7:$B$814,0)))</f>
        <v/>
      </c>
      <c r="E157" s="847" t="str">
        <f>IF($B157="","",INDEX('All CCC'!E$7:E$814,MATCH(WatchList!$B157,'All CCC'!$B$7:$B$814,0)))</f>
        <v/>
      </c>
      <c r="F157" s="847" t="str">
        <f>IF($B157="","",INDEX('All CCC'!F$7:F$814,MATCH(WatchList!$B157,'All CCC'!$B$7:$B$814,0)))</f>
        <v/>
      </c>
      <c r="G157" s="847" t="str">
        <f>IF($B157="","",INDEX('All CCC'!G$7:G$814,MATCH(WatchList!$B157,'All CCC'!$B$7:$B$814,0)))</f>
        <v/>
      </c>
      <c r="H157" s="847" t="str">
        <f>IF($B157="","",INDEX('All CCC'!H$7:H$814,MATCH(WatchList!$B157,'All CCC'!$B$7:$B$814,0)))</f>
        <v/>
      </c>
      <c r="I157" s="847" t="str">
        <f>IF($B157="","",INDEX('All CCC'!I$7:I$814,MATCH(WatchList!$B157,'All CCC'!$B$7:$B$814,0)))</f>
        <v/>
      </c>
      <c r="J157" s="847" t="str">
        <f>IF($B157="","",INDEX('All CCC'!J$7:J$814,MATCH(WatchList!$B157,'All CCC'!$B$7:$B$814,0)))</f>
        <v/>
      </c>
      <c r="K157" s="847" t="str">
        <f>IF($B157="","",INDEX('All CCC'!K$7:K$814,MATCH(WatchList!$B157,'All CCC'!$B$7:$B$814,0)))</f>
        <v/>
      </c>
      <c r="L157" s="847" t="str">
        <f>IF($B157="","",INDEX('All CCC'!L$7:L$814,MATCH(WatchList!$B157,'All CCC'!$B$7:$B$814,0)))</f>
        <v/>
      </c>
      <c r="M157" s="847" t="str">
        <f>IF($B157="","",INDEX('All CCC'!M$7:M$814,MATCH(WatchList!$B157,'All CCC'!$B$7:$B$814,0)))</f>
        <v/>
      </c>
      <c r="N157" s="847" t="str">
        <f>IF($B157="","",INDEX('All CCC'!N$7:N$814,MATCH(WatchList!$B157,'All CCC'!$B$7:$B$814,0)))</f>
        <v/>
      </c>
      <c r="O157" s="847" t="str">
        <f>IF($B157="","",INDEX('All CCC'!O$7:O$814,MATCH(WatchList!$B157,'All CCC'!$B$7:$B$814,0)))</f>
        <v/>
      </c>
      <c r="P157" s="848" t="str">
        <f>IF($B157="","",INDEX('All CCC'!P$7:P$814,MATCH(WatchList!$B157,'All CCC'!$B$7:$B$814,0)))</f>
        <v/>
      </c>
      <c r="Q157" s="848" t="str">
        <f>IF($B157="","",INDEX('All CCC'!Q$7:Q$814,MATCH(WatchList!$B157,'All CCC'!$B$7:$B$814,0)))</f>
        <v/>
      </c>
      <c r="R157" s="847" t="str">
        <f>IF($B157="","",INDEX('All CCC'!R$7:R$814,MATCH(WatchList!$B157,'All CCC'!$B$7:$B$814,0)))</f>
        <v/>
      </c>
      <c r="S157" s="847" t="str">
        <f>IF($B157="","",INDEX('All CCC'!S$7:S$814,MATCH(WatchList!$B157,'All CCC'!$B$7:$B$814,0)))</f>
        <v/>
      </c>
      <c r="T157" s="847" t="str">
        <f>IF($B157="","",INDEX('All CCC'!T$7:T$814,MATCH(WatchList!$B157,'All CCC'!$B$7:$B$814,0)))</f>
        <v/>
      </c>
      <c r="U157" s="847" t="str">
        <f>IF($B157="","",INDEX('All CCC'!U$7:U$814,MATCH(WatchList!$B157,'All CCC'!$B$7:$B$814,0)))</f>
        <v/>
      </c>
      <c r="V157" s="847" t="str">
        <f>IF($B157="","",INDEX('All CCC'!V$7:V$814,MATCH(WatchList!$B157,'All CCC'!$B$7:$B$814,0)))</f>
        <v/>
      </c>
      <c r="W157" s="847" t="str">
        <f>IF($B157="","",INDEX('All CCC'!W$7:W$814,MATCH(WatchList!$B157,'All CCC'!$B$7:$B$814,0)))</f>
        <v/>
      </c>
      <c r="X157" s="847" t="str">
        <f>IF($B157="","",INDEX('All CCC'!X$7:X$814,MATCH(WatchList!$B157,'All CCC'!$B$7:$B$814,0)))</f>
        <v/>
      </c>
      <c r="Y157" s="847" t="str">
        <f>IF($B157="","",INDEX('All CCC'!Y$7:Y$814,MATCH(WatchList!$B157,'All CCC'!$B$7:$B$814,0)))</f>
        <v/>
      </c>
      <c r="Z157" s="847" t="str">
        <f>IF($B157="","",INDEX('All CCC'!Z$7:Z$814,MATCH(WatchList!$B157,'All CCC'!$B$7:$B$814,0)))</f>
        <v/>
      </c>
      <c r="AA157" s="847" t="str">
        <f>IF($B157="","",INDEX('All CCC'!AA$7:AA$814,MATCH(WatchList!$B157,'All CCC'!$B$7:$B$814,0)))</f>
        <v/>
      </c>
      <c r="AB157" s="847" t="str">
        <f>IF($B157="","",INDEX('All CCC'!AB$7:AB$814,MATCH(WatchList!$B157,'All CCC'!$B$7:$B$814,0)))</f>
        <v/>
      </c>
      <c r="AC157" s="847" t="str">
        <f>IF($B157="","",INDEX('All CCC'!AC$7:AC$814,MATCH(WatchList!$B157,'All CCC'!$B$7:$B$814,0)))</f>
        <v/>
      </c>
      <c r="AD157" s="847" t="str">
        <f>IF($B157="","",INDEX('All CCC'!AD$7:AD$814,MATCH(WatchList!$B157,'All CCC'!$B$7:$B$814,0)))</f>
        <v/>
      </c>
      <c r="AE157" s="847" t="str">
        <f>IF($B157="","",INDEX('All CCC'!AE$7:AE$814,MATCH(WatchList!$B157,'All CCC'!$B$7:$B$814,0)))</f>
        <v/>
      </c>
      <c r="AF157" s="847" t="str">
        <f>IF($B157="","",INDEX('All CCC'!AF$7:AF$814,MATCH(WatchList!$B157,'All CCC'!$B$7:$B$814,0)))</f>
        <v/>
      </c>
      <c r="AG157" s="847" t="str">
        <f>IF($B157="","",INDEX('All CCC'!AG$7:AG$814,MATCH(WatchList!$B157,'All CCC'!$B$7:$B$814,0)))</f>
        <v/>
      </c>
      <c r="AH157" s="847" t="str">
        <f>IF($B157="","",INDEX('All CCC'!AH$7:AH$814,MATCH(WatchList!$B157,'All CCC'!$B$7:$B$814,0)))</f>
        <v/>
      </c>
      <c r="AI157" s="847" t="str">
        <f>IF($B157="","",INDEX('All CCC'!AI$7:AI$814,MATCH(WatchList!$B157,'All CCC'!$B$7:$B$814,0)))</f>
        <v/>
      </c>
      <c r="AJ157" s="847" t="str">
        <f>IF($B157="","",INDEX('All CCC'!AJ$7:AJ$814,MATCH(WatchList!$B157,'All CCC'!$B$7:$B$814,0)))</f>
        <v/>
      </c>
      <c r="AK157" s="847" t="str">
        <f>IF($B157="","",INDEX('All CCC'!AK$7:AK$814,MATCH(WatchList!$B157,'All CCC'!$B$7:$B$814,0)))</f>
        <v/>
      </c>
      <c r="AL157" s="847" t="str">
        <f>IF($B157="","",INDEX('All CCC'!AL$7:AL$814,MATCH(WatchList!$B157,'All CCC'!$B$7:$B$814,0)))</f>
        <v/>
      </c>
      <c r="AM157" s="847" t="str">
        <f>IF($B157="","",INDEX('All CCC'!AM$7:AM$814,MATCH(WatchList!$B157,'All CCC'!$B$7:$B$814,0)))</f>
        <v/>
      </c>
      <c r="AN157" s="847" t="str">
        <f>IF($B157="","",INDEX('All CCC'!AN$7:AN$814,MATCH(WatchList!$B157,'All CCC'!$B$7:$B$814,0)))</f>
        <v/>
      </c>
      <c r="AO157" s="847" t="str">
        <f>IF($B157="","",INDEX('All CCC'!AO$7:AO$814,MATCH(WatchList!$B157,'All CCC'!$B$7:$B$814,0)))</f>
        <v/>
      </c>
      <c r="AP157" s="847" t="str">
        <f>IF($B157="","",INDEX('All CCC'!AP$7:AP$814,MATCH(WatchList!$B157,'All CCC'!$B$7:$B$814,0)))</f>
        <v/>
      </c>
      <c r="AQ157" s="847" t="str">
        <f>IF($B157="","",INDEX('All CCC'!AQ$7:AQ$814,MATCH(WatchList!$B157,'All CCC'!$B$7:$B$814,0)))</f>
        <v/>
      </c>
      <c r="AR157" s="847" t="str">
        <f>IF($B157="","",INDEX('All CCC'!AR$7:AR$814,MATCH(WatchList!$B157,'All CCC'!$B$7:$B$814,0)))</f>
        <v/>
      </c>
      <c r="AS157" s="847" t="str">
        <f>IF($B157="","",INDEX('All CCC'!AS$7:AS$814,MATCH(WatchList!$B157,'All CCC'!$B$7:$B$814,0)))</f>
        <v/>
      </c>
      <c r="AT157" s="847" t="str">
        <f>IF($B157="","",INDEX('All CCC'!AT$7:AT$814,MATCH(WatchList!$B157,'All CCC'!$B$7:$B$814,0)))</f>
        <v/>
      </c>
      <c r="AU157" s="847" t="str">
        <f>IF($B157="","",INDEX('All CCC'!AU$7:AU$814,MATCH(WatchList!$B157,'All CCC'!$B$7:$B$814,0)))</f>
        <v/>
      </c>
      <c r="AV157" s="847" t="str">
        <f>IF($B157="","",INDEX('All CCC'!AV$7:AV$814,MATCH(WatchList!$B157,'All CCC'!$B$7:$B$814,0)))</f>
        <v/>
      </c>
      <c r="AW157" s="847" t="str">
        <f>IF($B157="","",INDEX('All CCC'!AW$7:AW$814,MATCH(WatchList!$B157,'All CCC'!$B$7:$B$814,0)))</f>
        <v/>
      </c>
      <c r="AX157" s="847" t="str">
        <f>IF($B157="","",INDEX('All CCC'!AX$7:AX$814,MATCH(WatchList!$B157,'All CCC'!$B$7:$B$814,0)))</f>
        <v/>
      </c>
      <c r="AY157" s="847" t="str">
        <f>IF($B157="","",INDEX('All CCC'!AY$7:AY$814,MATCH(WatchList!$B157,'All CCC'!$B$7:$B$814,0)))</f>
        <v/>
      </c>
      <c r="AZ157" s="847" t="str">
        <f>IF($B157="","",INDEX('All CCC'!AZ$7:AZ$814,MATCH(WatchList!$B157,'All CCC'!$B$7:$B$814,0)))</f>
        <v/>
      </c>
      <c r="BA157" s="847" t="str">
        <f>IF($B157="","",INDEX('All CCC'!BA$7:BA$814,MATCH(WatchList!$B157,'All CCC'!$B$7:$B$814,0)))</f>
        <v/>
      </c>
      <c r="BB157" s="847" t="str">
        <f>IF($B157="","",INDEX('All CCC'!BB$7:BB$814,MATCH(WatchList!$B157,'All CCC'!$B$7:$B$814,0)))</f>
        <v/>
      </c>
      <c r="BC157" s="847" t="str">
        <f>IF($B157="","",INDEX('All CCC'!BC$7:BC$814,MATCH(WatchList!$B157,'All CCC'!$B$7:$B$814,0)))</f>
        <v/>
      </c>
      <c r="BD157" s="847" t="str">
        <f>IF($B157="","",INDEX('All CCC'!BD$7:BD$814,MATCH(WatchList!$B157,'All CCC'!$B$7:$B$814,0)))</f>
        <v/>
      </c>
      <c r="BE157" s="847" t="str">
        <f>IF($B157="","",INDEX('All CCC'!BE$7:BE$814,MATCH(WatchList!$B157,'All CCC'!$B$7:$B$814,0)))</f>
        <v/>
      </c>
      <c r="BF157" s="847" t="str">
        <f>IF($B157="","",INDEX('All CCC'!BF$7:BF$814,MATCH(WatchList!$B157,'All CCC'!$B$7:$B$814,0)))</f>
        <v/>
      </c>
      <c r="BG157" s="847" t="str">
        <f>IF($B157="","",INDEX('All CCC'!BG$7:BG$814,MATCH(WatchList!$B157,'All CCC'!$B$7:$B$814,0)))</f>
        <v/>
      </c>
    </row>
    <row r="158" spans="1:59" x14ac:dyDescent="0.2">
      <c r="A158" s="548" t="str">
        <f>IF($B158="","",INDEX('All CCC'!A$7:A$814,MATCH(WatchList!$B158,'All CCC'!$B$7:$B$814,0)))</f>
        <v/>
      </c>
      <c r="B158" s="31"/>
      <c r="C158" s="847" t="str">
        <f>IF($B158="","",INDEX('All CCC'!C$7:C$814,MATCH(WatchList!$B158,'All CCC'!$B$7:$B$814,0)))</f>
        <v/>
      </c>
      <c r="D158" s="847" t="str">
        <f>IF($B158="","",INDEX('All CCC'!D$7:D$814,MATCH(WatchList!$B158,'All CCC'!$B$7:$B$814,0)))</f>
        <v/>
      </c>
      <c r="E158" s="847" t="str">
        <f>IF($B158="","",INDEX('All CCC'!E$7:E$814,MATCH(WatchList!$B158,'All CCC'!$B$7:$B$814,0)))</f>
        <v/>
      </c>
      <c r="F158" s="847" t="str">
        <f>IF($B158="","",INDEX('All CCC'!F$7:F$814,MATCH(WatchList!$B158,'All CCC'!$B$7:$B$814,0)))</f>
        <v/>
      </c>
      <c r="G158" s="847" t="str">
        <f>IF($B158="","",INDEX('All CCC'!G$7:G$814,MATCH(WatchList!$B158,'All CCC'!$B$7:$B$814,0)))</f>
        <v/>
      </c>
      <c r="H158" s="847" t="str">
        <f>IF($B158="","",INDEX('All CCC'!H$7:H$814,MATCH(WatchList!$B158,'All CCC'!$B$7:$B$814,0)))</f>
        <v/>
      </c>
      <c r="I158" s="847" t="str">
        <f>IF($B158="","",INDEX('All CCC'!I$7:I$814,MATCH(WatchList!$B158,'All CCC'!$B$7:$B$814,0)))</f>
        <v/>
      </c>
      <c r="J158" s="847" t="str">
        <f>IF($B158="","",INDEX('All CCC'!J$7:J$814,MATCH(WatchList!$B158,'All CCC'!$B$7:$B$814,0)))</f>
        <v/>
      </c>
      <c r="K158" s="847" t="str">
        <f>IF($B158="","",INDEX('All CCC'!K$7:K$814,MATCH(WatchList!$B158,'All CCC'!$B$7:$B$814,0)))</f>
        <v/>
      </c>
      <c r="L158" s="847" t="str">
        <f>IF($B158="","",INDEX('All CCC'!L$7:L$814,MATCH(WatchList!$B158,'All CCC'!$B$7:$B$814,0)))</f>
        <v/>
      </c>
      <c r="M158" s="847" t="str">
        <f>IF($B158="","",INDEX('All CCC'!M$7:M$814,MATCH(WatchList!$B158,'All CCC'!$B$7:$B$814,0)))</f>
        <v/>
      </c>
      <c r="N158" s="847" t="str">
        <f>IF($B158="","",INDEX('All CCC'!N$7:N$814,MATCH(WatchList!$B158,'All CCC'!$B$7:$B$814,0)))</f>
        <v/>
      </c>
      <c r="O158" s="847" t="str">
        <f>IF($B158="","",INDEX('All CCC'!O$7:O$814,MATCH(WatchList!$B158,'All CCC'!$B$7:$B$814,0)))</f>
        <v/>
      </c>
      <c r="P158" s="848" t="str">
        <f>IF($B158="","",INDEX('All CCC'!P$7:P$814,MATCH(WatchList!$B158,'All CCC'!$B$7:$B$814,0)))</f>
        <v/>
      </c>
      <c r="Q158" s="848" t="str">
        <f>IF($B158="","",INDEX('All CCC'!Q$7:Q$814,MATCH(WatchList!$B158,'All CCC'!$B$7:$B$814,0)))</f>
        <v/>
      </c>
      <c r="R158" s="847" t="str">
        <f>IF($B158="","",INDEX('All CCC'!R$7:R$814,MATCH(WatchList!$B158,'All CCC'!$B$7:$B$814,0)))</f>
        <v/>
      </c>
      <c r="S158" s="847" t="str">
        <f>IF($B158="","",INDEX('All CCC'!S$7:S$814,MATCH(WatchList!$B158,'All CCC'!$B$7:$B$814,0)))</f>
        <v/>
      </c>
      <c r="T158" s="847" t="str">
        <f>IF($B158="","",INDEX('All CCC'!T$7:T$814,MATCH(WatchList!$B158,'All CCC'!$B$7:$B$814,0)))</f>
        <v/>
      </c>
      <c r="U158" s="847" t="str">
        <f>IF($B158="","",INDEX('All CCC'!U$7:U$814,MATCH(WatchList!$B158,'All CCC'!$B$7:$B$814,0)))</f>
        <v/>
      </c>
      <c r="V158" s="847" t="str">
        <f>IF($B158="","",INDEX('All CCC'!V$7:V$814,MATCH(WatchList!$B158,'All CCC'!$B$7:$B$814,0)))</f>
        <v/>
      </c>
      <c r="W158" s="847" t="str">
        <f>IF($B158="","",INDEX('All CCC'!W$7:W$814,MATCH(WatchList!$B158,'All CCC'!$B$7:$B$814,0)))</f>
        <v/>
      </c>
      <c r="X158" s="847" t="str">
        <f>IF($B158="","",INDEX('All CCC'!X$7:X$814,MATCH(WatchList!$B158,'All CCC'!$B$7:$B$814,0)))</f>
        <v/>
      </c>
      <c r="Y158" s="847" t="str">
        <f>IF($B158="","",INDEX('All CCC'!Y$7:Y$814,MATCH(WatchList!$B158,'All CCC'!$B$7:$B$814,0)))</f>
        <v/>
      </c>
      <c r="Z158" s="847" t="str">
        <f>IF($B158="","",INDEX('All CCC'!Z$7:Z$814,MATCH(WatchList!$B158,'All CCC'!$B$7:$B$814,0)))</f>
        <v/>
      </c>
      <c r="AA158" s="847" t="str">
        <f>IF($B158="","",INDEX('All CCC'!AA$7:AA$814,MATCH(WatchList!$B158,'All CCC'!$B$7:$B$814,0)))</f>
        <v/>
      </c>
      <c r="AB158" s="847" t="str">
        <f>IF($B158="","",INDEX('All CCC'!AB$7:AB$814,MATCH(WatchList!$B158,'All CCC'!$B$7:$B$814,0)))</f>
        <v/>
      </c>
      <c r="AC158" s="847" t="str">
        <f>IF($B158="","",INDEX('All CCC'!AC$7:AC$814,MATCH(WatchList!$B158,'All CCC'!$B$7:$B$814,0)))</f>
        <v/>
      </c>
      <c r="AD158" s="847" t="str">
        <f>IF($B158="","",INDEX('All CCC'!AD$7:AD$814,MATCH(WatchList!$B158,'All CCC'!$B$7:$B$814,0)))</f>
        <v/>
      </c>
      <c r="AE158" s="847" t="str">
        <f>IF($B158="","",INDEX('All CCC'!AE$7:AE$814,MATCH(WatchList!$B158,'All CCC'!$B$7:$B$814,0)))</f>
        <v/>
      </c>
      <c r="AF158" s="847" t="str">
        <f>IF($B158="","",INDEX('All CCC'!AF$7:AF$814,MATCH(WatchList!$B158,'All CCC'!$B$7:$B$814,0)))</f>
        <v/>
      </c>
      <c r="AG158" s="847" t="str">
        <f>IF($B158="","",INDEX('All CCC'!AG$7:AG$814,MATCH(WatchList!$B158,'All CCC'!$B$7:$B$814,0)))</f>
        <v/>
      </c>
      <c r="AH158" s="847" t="str">
        <f>IF($B158="","",INDEX('All CCC'!AH$7:AH$814,MATCH(WatchList!$B158,'All CCC'!$B$7:$B$814,0)))</f>
        <v/>
      </c>
      <c r="AI158" s="847" t="str">
        <f>IF($B158="","",INDEX('All CCC'!AI$7:AI$814,MATCH(WatchList!$B158,'All CCC'!$B$7:$B$814,0)))</f>
        <v/>
      </c>
      <c r="AJ158" s="847" t="str">
        <f>IF($B158="","",INDEX('All CCC'!AJ$7:AJ$814,MATCH(WatchList!$B158,'All CCC'!$B$7:$B$814,0)))</f>
        <v/>
      </c>
      <c r="AK158" s="847" t="str">
        <f>IF($B158="","",INDEX('All CCC'!AK$7:AK$814,MATCH(WatchList!$B158,'All CCC'!$B$7:$B$814,0)))</f>
        <v/>
      </c>
      <c r="AL158" s="847" t="str">
        <f>IF($B158="","",INDEX('All CCC'!AL$7:AL$814,MATCH(WatchList!$B158,'All CCC'!$B$7:$B$814,0)))</f>
        <v/>
      </c>
      <c r="AM158" s="847" t="str">
        <f>IF($B158="","",INDEX('All CCC'!AM$7:AM$814,MATCH(WatchList!$B158,'All CCC'!$B$7:$B$814,0)))</f>
        <v/>
      </c>
      <c r="AN158" s="847" t="str">
        <f>IF($B158="","",INDEX('All CCC'!AN$7:AN$814,MATCH(WatchList!$B158,'All CCC'!$B$7:$B$814,0)))</f>
        <v/>
      </c>
      <c r="AO158" s="847" t="str">
        <f>IF($B158="","",INDEX('All CCC'!AO$7:AO$814,MATCH(WatchList!$B158,'All CCC'!$B$7:$B$814,0)))</f>
        <v/>
      </c>
      <c r="AP158" s="847" t="str">
        <f>IF($B158="","",INDEX('All CCC'!AP$7:AP$814,MATCH(WatchList!$B158,'All CCC'!$B$7:$B$814,0)))</f>
        <v/>
      </c>
      <c r="AQ158" s="847" t="str">
        <f>IF($B158="","",INDEX('All CCC'!AQ$7:AQ$814,MATCH(WatchList!$B158,'All CCC'!$B$7:$B$814,0)))</f>
        <v/>
      </c>
      <c r="AR158" s="847" t="str">
        <f>IF($B158="","",INDEX('All CCC'!AR$7:AR$814,MATCH(WatchList!$B158,'All CCC'!$B$7:$B$814,0)))</f>
        <v/>
      </c>
      <c r="AS158" s="847" t="str">
        <f>IF($B158="","",INDEX('All CCC'!AS$7:AS$814,MATCH(WatchList!$B158,'All CCC'!$B$7:$B$814,0)))</f>
        <v/>
      </c>
      <c r="AT158" s="847" t="str">
        <f>IF($B158="","",INDEX('All CCC'!AT$7:AT$814,MATCH(WatchList!$B158,'All CCC'!$B$7:$B$814,0)))</f>
        <v/>
      </c>
      <c r="AU158" s="847" t="str">
        <f>IF($B158="","",INDEX('All CCC'!AU$7:AU$814,MATCH(WatchList!$B158,'All CCC'!$B$7:$B$814,0)))</f>
        <v/>
      </c>
      <c r="AV158" s="847" t="str">
        <f>IF($B158="","",INDEX('All CCC'!AV$7:AV$814,MATCH(WatchList!$B158,'All CCC'!$B$7:$B$814,0)))</f>
        <v/>
      </c>
      <c r="AW158" s="847" t="str">
        <f>IF($B158="","",INDEX('All CCC'!AW$7:AW$814,MATCH(WatchList!$B158,'All CCC'!$B$7:$B$814,0)))</f>
        <v/>
      </c>
      <c r="AX158" s="847" t="str">
        <f>IF($B158="","",INDEX('All CCC'!AX$7:AX$814,MATCH(WatchList!$B158,'All CCC'!$B$7:$B$814,0)))</f>
        <v/>
      </c>
      <c r="AY158" s="847" t="str">
        <f>IF($B158="","",INDEX('All CCC'!AY$7:AY$814,MATCH(WatchList!$B158,'All CCC'!$B$7:$B$814,0)))</f>
        <v/>
      </c>
      <c r="AZ158" s="847" t="str">
        <f>IF($B158="","",INDEX('All CCC'!AZ$7:AZ$814,MATCH(WatchList!$B158,'All CCC'!$B$7:$B$814,0)))</f>
        <v/>
      </c>
      <c r="BA158" s="847" t="str">
        <f>IF($B158="","",INDEX('All CCC'!BA$7:BA$814,MATCH(WatchList!$B158,'All CCC'!$B$7:$B$814,0)))</f>
        <v/>
      </c>
      <c r="BB158" s="847" t="str">
        <f>IF($B158="","",INDEX('All CCC'!BB$7:BB$814,MATCH(WatchList!$B158,'All CCC'!$B$7:$B$814,0)))</f>
        <v/>
      </c>
      <c r="BC158" s="847" t="str">
        <f>IF($B158="","",INDEX('All CCC'!BC$7:BC$814,MATCH(WatchList!$B158,'All CCC'!$B$7:$B$814,0)))</f>
        <v/>
      </c>
      <c r="BD158" s="847" t="str">
        <f>IF($B158="","",INDEX('All CCC'!BD$7:BD$814,MATCH(WatchList!$B158,'All CCC'!$B$7:$B$814,0)))</f>
        <v/>
      </c>
      <c r="BE158" s="847" t="str">
        <f>IF($B158="","",INDEX('All CCC'!BE$7:BE$814,MATCH(WatchList!$B158,'All CCC'!$B$7:$B$814,0)))</f>
        <v/>
      </c>
      <c r="BF158" s="847" t="str">
        <f>IF($B158="","",INDEX('All CCC'!BF$7:BF$814,MATCH(WatchList!$B158,'All CCC'!$B$7:$B$814,0)))</f>
        <v/>
      </c>
      <c r="BG158" s="847" t="str">
        <f>IF($B158="","",INDEX('All CCC'!BG$7:BG$814,MATCH(WatchList!$B158,'All CCC'!$B$7:$B$814,0)))</f>
        <v/>
      </c>
    </row>
    <row r="159" spans="1:59" x14ac:dyDescent="0.2">
      <c r="A159" s="548" t="str">
        <f>IF($B159="","",INDEX('All CCC'!A$7:A$814,MATCH(WatchList!$B159,'All CCC'!$B$7:$B$814,0)))</f>
        <v/>
      </c>
      <c r="B159" s="31"/>
      <c r="C159" s="847" t="str">
        <f>IF($B159="","",INDEX('All CCC'!C$7:C$814,MATCH(WatchList!$B159,'All CCC'!$B$7:$B$814,0)))</f>
        <v/>
      </c>
      <c r="D159" s="847" t="str">
        <f>IF($B159="","",INDEX('All CCC'!D$7:D$814,MATCH(WatchList!$B159,'All CCC'!$B$7:$B$814,0)))</f>
        <v/>
      </c>
      <c r="E159" s="847" t="str">
        <f>IF($B159="","",INDEX('All CCC'!E$7:E$814,MATCH(WatchList!$B159,'All CCC'!$B$7:$B$814,0)))</f>
        <v/>
      </c>
      <c r="F159" s="847" t="str">
        <f>IF($B159="","",INDEX('All CCC'!F$7:F$814,MATCH(WatchList!$B159,'All CCC'!$B$7:$B$814,0)))</f>
        <v/>
      </c>
      <c r="G159" s="847" t="str">
        <f>IF($B159="","",INDEX('All CCC'!G$7:G$814,MATCH(WatchList!$B159,'All CCC'!$B$7:$B$814,0)))</f>
        <v/>
      </c>
      <c r="H159" s="847" t="str">
        <f>IF($B159="","",INDEX('All CCC'!H$7:H$814,MATCH(WatchList!$B159,'All CCC'!$B$7:$B$814,0)))</f>
        <v/>
      </c>
      <c r="I159" s="847" t="str">
        <f>IF($B159="","",INDEX('All CCC'!I$7:I$814,MATCH(WatchList!$B159,'All CCC'!$B$7:$B$814,0)))</f>
        <v/>
      </c>
      <c r="J159" s="847" t="str">
        <f>IF($B159="","",INDEX('All CCC'!J$7:J$814,MATCH(WatchList!$B159,'All CCC'!$B$7:$B$814,0)))</f>
        <v/>
      </c>
      <c r="K159" s="847" t="str">
        <f>IF($B159="","",INDEX('All CCC'!K$7:K$814,MATCH(WatchList!$B159,'All CCC'!$B$7:$B$814,0)))</f>
        <v/>
      </c>
      <c r="L159" s="847" t="str">
        <f>IF($B159="","",INDEX('All CCC'!L$7:L$814,MATCH(WatchList!$B159,'All CCC'!$B$7:$B$814,0)))</f>
        <v/>
      </c>
      <c r="M159" s="847" t="str">
        <f>IF($B159="","",INDEX('All CCC'!M$7:M$814,MATCH(WatchList!$B159,'All CCC'!$B$7:$B$814,0)))</f>
        <v/>
      </c>
      <c r="N159" s="847" t="str">
        <f>IF($B159="","",INDEX('All CCC'!N$7:N$814,MATCH(WatchList!$B159,'All CCC'!$B$7:$B$814,0)))</f>
        <v/>
      </c>
      <c r="O159" s="847" t="str">
        <f>IF($B159="","",INDEX('All CCC'!O$7:O$814,MATCH(WatchList!$B159,'All CCC'!$B$7:$B$814,0)))</f>
        <v/>
      </c>
      <c r="P159" s="848" t="str">
        <f>IF($B159="","",INDEX('All CCC'!P$7:P$814,MATCH(WatchList!$B159,'All CCC'!$B$7:$B$814,0)))</f>
        <v/>
      </c>
      <c r="Q159" s="848" t="str">
        <f>IF($B159="","",INDEX('All CCC'!Q$7:Q$814,MATCH(WatchList!$B159,'All CCC'!$B$7:$B$814,0)))</f>
        <v/>
      </c>
      <c r="R159" s="847" t="str">
        <f>IF($B159="","",INDEX('All CCC'!R$7:R$814,MATCH(WatchList!$B159,'All CCC'!$B$7:$B$814,0)))</f>
        <v/>
      </c>
      <c r="S159" s="847" t="str">
        <f>IF($B159="","",INDEX('All CCC'!S$7:S$814,MATCH(WatchList!$B159,'All CCC'!$B$7:$B$814,0)))</f>
        <v/>
      </c>
      <c r="T159" s="847" t="str">
        <f>IF($B159="","",INDEX('All CCC'!T$7:T$814,MATCH(WatchList!$B159,'All CCC'!$B$7:$B$814,0)))</f>
        <v/>
      </c>
      <c r="U159" s="847" t="str">
        <f>IF($B159="","",INDEX('All CCC'!U$7:U$814,MATCH(WatchList!$B159,'All CCC'!$B$7:$B$814,0)))</f>
        <v/>
      </c>
      <c r="V159" s="847" t="str">
        <f>IF($B159="","",INDEX('All CCC'!V$7:V$814,MATCH(WatchList!$B159,'All CCC'!$B$7:$B$814,0)))</f>
        <v/>
      </c>
      <c r="W159" s="847" t="str">
        <f>IF($B159="","",INDEX('All CCC'!W$7:W$814,MATCH(WatchList!$B159,'All CCC'!$B$7:$B$814,0)))</f>
        <v/>
      </c>
      <c r="X159" s="847" t="str">
        <f>IF($B159="","",INDEX('All CCC'!X$7:X$814,MATCH(WatchList!$B159,'All CCC'!$B$7:$B$814,0)))</f>
        <v/>
      </c>
      <c r="Y159" s="847" t="str">
        <f>IF($B159="","",INDEX('All CCC'!Y$7:Y$814,MATCH(WatchList!$B159,'All CCC'!$B$7:$B$814,0)))</f>
        <v/>
      </c>
      <c r="Z159" s="847" t="str">
        <f>IF($B159="","",INDEX('All CCC'!Z$7:Z$814,MATCH(WatchList!$B159,'All CCC'!$B$7:$B$814,0)))</f>
        <v/>
      </c>
      <c r="AA159" s="847" t="str">
        <f>IF($B159="","",INDEX('All CCC'!AA$7:AA$814,MATCH(WatchList!$B159,'All CCC'!$B$7:$B$814,0)))</f>
        <v/>
      </c>
      <c r="AB159" s="847" t="str">
        <f>IF($B159="","",INDEX('All CCC'!AB$7:AB$814,MATCH(WatchList!$B159,'All CCC'!$B$7:$B$814,0)))</f>
        <v/>
      </c>
      <c r="AC159" s="847" t="str">
        <f>IF($B159="","",INDEX('All CCC'!AC$7:AC$814,MATCH(WatchList!$B159,'All CCC'!$B$7:$B$814,0)))</f>
        <v/>
      </c>
      <c r="AD159" s="847" t="str">
        <f>IF($B159="","",INDEX('All CCC'!AD$7:AD$814,MATCH(WatchList!$B159,'All CCC'!$B$7:$B$814,0)))</f>
        <v/>
      </c>
      <c r="AE159" s="847" t="str">
        <f>IF($B159="","",INDEX('All CCC'!AE$7:AE$814,MATCH(WatchList!$B159,'All CCC'!$B$7:$B$814,0)))</f>
        <v/>
      </c>
      <c r="AF159" s="847" t="str">
        <f>IF($B159="","",INDEX('All CCC'!AF$7:AF$814,MATCH(WatchList!$B159,'All CCC'!$B$7:$B$814,0)))</f>
        <v/>
      </c>
      <c r="AG159" s="847" t="str">
        <f>IF($B159="","",INDEX('All CCC'!AG$7:AG$814,MATCH(WatchList!$B159,'All CCC'!$B$7:$B$814,0)))</f>
        <v/>
      </c>
      <c r="AH159" s="847" t="str">
        <f>IF($B159="","",INDEX('All CCC'!AH$7:AH$814,MATCH(WatchList!$B159,'All CCC'!$B$7:$B$814,0)))</f>
        <v/>
      </c>
      <c r="AI159" s="847" t="str">
        <f>IF($B159="","",INDEX('All CCC'!AI$7:AI$814,MATCH(WatchList!$B159,'All CCC'!$B$7:$B$814,0)))</f>
        <v/>
      </c>
      <c r="AJ159" s="847" t="str">
        <f>IF($B159="","",INDEX('All CCC'!AJ$7:AJ$814,MATCH(WatchList!$B159,'All CCC'!$B$7:$B$814,0)))</f>
        <v/>
      </c>
      <c r="AK159" s="847" t="str">
        <f>IF($B159="","",INDEX('All CCC'!AK$7:AK$814,MATCH(WatchList!$B159,'All CCC'!$B$7:$B$814,0)))</f>
        <v/>
      </c>
      <c r="AL159" s="847" t="str">
        <f>IF($B159="","",INDEX('All CCC'!AL$7:AL$814,MATCH(WatchList!$B159,'All CCC'!$B$7:$B$814,0)))</f>
        <v/>
      </c>
      <c r="AM159" s="847" t="str">
        <f>IF($B159="","",INDEX('All CCC'!AM$7:AM$814,MATCH(WatchList!$B159,'All CCC'!$B$7:$B$814,0)))</f>
        <v/>
      </c>
      <c r="AN159" s="847" t="str">
        <f>IF($B159="","",INDEX('All CCC'!AN$7:AN$814,MATCH(WatchList!$B159,'All CCC'!$B$7:$B$814,0)))</f>
        <v/>
      </c>
      <c r="AO159" s="847" t="str">
        <f>IF($B159="","",INDEX('All CCC'!AO$7:AO$814,MATCH(WatchList!$B159,'All CCC'!$B$7:$B$814,0)))</f>
        <v/>
      </c>
      <c r="AP159" s="847" t="str">
        <f>IF($B159="","",INDEX('All CCC'!AP$7:AP$814,MATCH(WatchList!$B159,'All CCC'!$B$7:$B$814,0)))</f>
        <v/>
      </c>
      <c r="AQ159" s="847" t="str">
        <f>IF($B159="","",INDEX('All CCC'!AQ$7:AQ$814,MATCH(WatchList!$B159,'All CCC'!$B$7:$B$814,0)))</f>
        <v/>
      </c>
      <c r="AR159" s="847" t="str">
        <f>IF($B159="","",INDEX('All CCC'!AR$7:AR$814,MATCH(WatchList!$B159,'All CCC'!$B$7:$B$814,0)))</f>
        <v/>
      </c>
      <c r="AS159" s="847" t="str">
        <f>IF($B159="","",INDEX('All CCC'!AS$7:AS$814,MATCH(WatchList!$B159,'All CCC'!$B$7:$B$814,0)))</f>
        <v/>
      </c>
      <c r="AT159" s="847" t="str">
        <f>IF($B159="","",INDEX('All CCC'!AT$7:AT$814,MATCH(WatchList!$B159,'All CCC'!$B$7:$B$814,0)))</f>
        <v/>
      </c>
      <c r="AU159" s="847" t="str">
        <f>IF($B159="","",INDEX('All CCC'!AU$7:AU$814,MATCH(WatchList!$B159,'All CCC'!$B$7:$B$814,0)))</f>
        <v/>
      </c>
      <c r="AV159" s="847" t="str">
        <f>IF($B159="","",INDEX('All CCC'!AV$7:AV$814,MATCH(WatchList!$B159,'All CCC'!$B$7:$B$814,0)))</f>
        <v/>
      </c>
      <c r="AW159" s="847" t="str">
        <f>IF($B159="","",INDEX('All CCC'!AW$7:AW$814,MATCH(WatchList!$B159,'All CCC'!$B$7:$B$814,0)))</f>
        <v/>
      </c>
      <c r="AX159" s="847" t="str">
        <f>IF($B159="","",INDEX('All CCC'!AX$7:AX$814,MATCH(WatchList!$B159,'All CCC'!$B$7:$B$814,0)))</f>
        <v/>
      </c>
      <c r="AY159" s="847" t="str">
        <f>IF($B159="","",INDEX('All CCC'!AY$7:AY$814,MATCH(WatchList!$B159,'All CCC'!$B$7:$B$814,0)))</f>
        <v/>
      </c>
      <c r="AZ159" s="847" t="str">
        <f>IF($B159="","",INDEX('All CCC'!AZ$7:AZ$814,MATCH(WatchList!$B159,'All CCC'!$B$7:$B$814,0)))</f>
        <v/>
      </c>
      <c r="BA159" s="847" t="str">
        <f>IF($B159="","",INDEX('All CCC'!BA$7:BA$814,MATCH(WatchList!$B159,'All CCC'!$B$7:$B$814,0)))</f>
        <v/>
      </c>
      <c r="BB159" s="847" t="str">
        <f>IF($B159="","",INDEX('All CCC'!BB$7:BB$814,MATCH(WatchList!$B159,'All CCC'!$B$7:$B$814,0)))</f>
        <v/>
      </c>
      <c r="BC159" s="847" t="str">
        <f>IF($B159="","",INDEX('All CCC'!BC$7:BC$814,MATCH(WatchList!$B159,'All CCC'!$B$7:$B$814,0)))</f>
        <v/>
      </c>
      <c r="BD159" s="847" t="str">
        <f>IF($B159="","",INDEX('All CCC'!BD$7:BD$814,MATCH(WatchList!$B159,'All CCC'!$B$7:$B$814,0)))</f>
        <v/>
      </c>
      <c r="BE159" s="847" t="str">
        <f>IF($B159="","",INDEX('All CCC'!BE$7:BE$814,MATCH(WatchList!$B159,'All CCC'!$B$7:$B$814,0)))</f>
        <v/>
      </c>
      <c r="BF159" s="847" t="str">
        <f>IF($B159="","",INDEX('All CCC'!BF$7:BF$814,MATCH(WatchList!$B159,'All CCC'!$B$7:$B$814,0)))</f>
        <v/>
      </c>
      <c r="BG159" s="847" t="str">
        <f>IF($B159="","",INDEX('All CCC'!BG$7:BG$814,MATCH(WatchList!$B159,'All CCC'!$B$7:$B$814,0)))</f>
        <v/>
      </c>
    </row>
    <row r="160" spans="1:59" x14ac:dyDescent="0.2">
      <c r="A160" s="548" t="str">
        <f>IF($B160="","",INDEX('All CCC'!A$7:A$814,MATCH(WatchList!$B160,'All CCC'!$B$7:$B$814,0)))</f>
        <v/>
      </c>
      <c r="B160" s="31"/>
      <c r="C160" s="847" t="str">
        <f>IF($B160="","",INDEX('All CCC'!C$7:C$814,MATCH(WatchList!$B160,'All CCC'!$B$7:$B$814,0)))</f>
        <v/>
      </c>
      <c r="D160" s="847" t="str">
        <f>IF($B160="","",INDEX('All CCC'!D$7:D$814,MATCH(WatchList!$B160,'All CCC'!$B$7:$B$814,0)))</f>
        <v/>
      </c>
      <c r="E160" s="847" t="str">
        <f>IF($B160="","",INDEX('All CCC'!E$7:E$814,MATCH(WatchList!$B160,'All CCC'!$B$7:$B$814,0)))</f>
        <v/>
      </c>
      <c r="F160" s="847" t="str">
        <f>IF($B160="","",INDEX('All CCC'!F$7:F$814,MATCH(WatchList!$B160,'All CCC'!$B$7:$B$814,0)))</f>
        <v/>
      </c>
      <c r="G160" s="847" t="str">
        <f>IF($B160="","",INDEX('All CCC'!G$7:G$814,MATCH(WatchList!$B160,'All CCC'!$B$7:$B$814,0)))</f>
        <v/>
      </c>
      <c r="H160" s="847" t="str">
        <f>IF($B160="","",INDEX('All CCC'!H$7:H$814,MATCH(WatchList!$B160,'All CCC'!$B$7:$B$814,0)))</f>
        <v/>
      </c>
      <c r="I160" s="847" t="str">
        <f>IF($B160="","",INDEX('All CCC'!I$7:I$814,MATCH(WatchList!$B160,'All CCC'!$B$7:$B$814,0)))</f>
        <v/>
      </c>
      <c r="J160" s="847" t="str">
        <f>IF($B160="","",INDEX('All CCC'!J$7:J$814,MATCH(WatchList!$B160,'All CCC'!$B$7:$B$814,0)))</f>
        <v/>
      </c>
      <c r="K160" s="847" t="str">
        <f>IF($B160="","",INDEX('All CCC'!K$7:K$814,MATCH(WatchList!$B160,'All CCC'!$B$7:$B$814,0)))</f>
        <v/>
      </c>
      <c r="L160" s="847" t="str">
        <f>IF($B160="","",INDEX('All CCC'!L$7:L$814,MATCH(WatchList!$B160,'All CCC'!$B$7:$B$814,0)))</f>
        <v/>
      </c>
      <c r="M160" s="847" t="str">
        <f>IF($B160="","",INDEX('All CCC'!M$7:M$814,MATCH(WatchList!$B160,'All CCC'!$B$7:$B$814,0)))</f>
        <v/>
      </c>
      <c r="N160" s="847" t="str">
        <f>IF($B160="","",INDEX('All CCC'!N$7:N$814,MATCH(WatchList!$B160,'All CCC'!$B$7:$B$814,0)))</f>
        <v/>
      </c>
      <c r="O160" s="847" t="str">
        <f>IF($B160="","",INDEX('All CCC'!O$7:O$814,MATCH(WatchList!$B160,'All CCC'!$B$7:$B$814,0)))</f>
        <v/>
      </c>
      <c r="P160" s="848" t="str">
        <f>IF($B160="","",INDEX('All CCC'!P$7:P$814,MATCH(WatchList!$B160,'All CCC'!$B$7:$B$814,0)))</f>
        <v/>
      </c>
      <c r="Q160" s="848" t="str">
        <f>IF($B160="","",INDEX('All CCC'!Q$7:Q$814,MATCH(WatchList!$B160,'All CCC'!$B$7:$B$814,0)))</f>
        <v/>
      </c>
      <c r="R160" s="847" t="str">
        <f>IF($B160="","",INDEX('All CCC'!R$7:R$814,MATCH(WatchList!$B160,'All CCC'!$B$7:$B$814,0)))</f>
        <v/>
      </c>
      <c r="S160" s="847" t="str">
        <f>IF($B160="","",INDEX('All CCC'!S$7:S$814,MATCH(WatchList!$B160,'All CCC'!$B$7:$B$814,0)))</f>
        <v/>
      </c>
      <c r="T160" s="847" t="str">
        <f>IF($B160="","",INDEX('All CCC'!T$7:T$814,MATCH(WatchList!$B160,'All CCC'!$B$7:$B$814,0)))</f>
        <v/>
      </c>
      <c r="U160" s="847" t="str">
        <f>IF($B160="","",INDEX('All CCC'!U$7:U$814,MATCH(WatchList!$B160,'All CCC'!$B$7:$B$814,0)))</f>
        <v/>
      </c>
      <c r="V160" s="847" t="str">
        <f>IF($B160="","",INDEX('All CCC'!V$7:V$814,MATCH(WatchList!$B160,'All CCC'!$B$7:$B$814,0)))</f>
        <v/>
      </c>
      <c r="W160" s="847" t="str">
        <f>IF($B160="","",INDEX('All CCC'!W$7:W$814,MATCH(WatchList!$B160,'All CCC'!$B$7:$B$814,0)))</f>
        <v/>
      </c>
      <c r="X160" s="847" t="str">
        <f>IF($B160="","",INDEX('All CCC'!X$7:X$814,MATCH(WatchList!$B160,'All CCC'!$B$7:$B$814,0)))</f>
        <v/>
      </c>
      <c r="Y160" s="847" t="str">
        <f>IF($B160="","",INDEX('All CCC'!Y$7:Y$814,MATCH(WatchList!$B160,'All CCC'!$B$7:$B$814,0)))</f>
        <v/>
      </c>
      <c r="Z160" s="847" t="str">
        <f>IF($B160="","",INDEX('All CCC'!Z$7:Z$814,MATCH(WatchList!$B160,'All CCC'!$B$7:$B$814,0)))</f>
        <v/>
      </c>
      <c r="AA160" s="847" t="str">
        <f>IF($B160="","",INDEX('All CCC'!AA$7:AA$814,MATCH(WatchList!$B160,'All CCC'!$B$7:$B$814,0)))</f>
        <v/>
      </c>
      <c r="AB160" s="847" t="str">
        <f>IF($B160="","",INDEX('All CCC'!AB$7:AB$814,MATCH(WatchList!$B160,'All CCC'!$B$7:$B$814,0)))</f>
        <v/>
      </c>
      <c r="AC160" s="847" t="str">
        <f>IF($B160="","",INDEX('All CCC'!AC$7:AC$814,MATCH(WatchList!$B160,'All CCC'!$B$7:$B$814,0)))</f>
        <v/>
      </c>
      <c r="AD160" s="847" t="str">
        <f>IF($B160="","",INDEX('All CCC'!AD$7:AD$814,MATCH(WatchList!$B160,'All CCC'!$B$7:$B$814,0)))</f>
        <v/>
      </c>
      <c r="AE160" s="847" t="str">
        <f>IF($B160="","",INDEX('All CCC'!AE$7:AE$814,MATCH(WatchList!$B160,'All CCC'!$B$7:$B$814,0)))</f>
        <v/>
      </c>
      <c r="AF160" s="847" t="str">
        <f>IF($B160="","",INDEX('All CCC'!AF$7:AF$814,MATCH(WatchList!$B160,'All CCC'!$B$7:$B$814,0)))</f>
        <v/>
      </c>
      <c r="AG160" s="847" t="str">
        <f>IF($B160="","",INDEX('All CCC'!AG$7:AG$814,MATCH(WatchList!$B160,'All CCC'!$B$7:$B$814,0)))</f>
        <v/>
      </c>
      <c r="AH160" s="847" t="str">
        <f>IF($B160="","",INDEX('All CCC'!AH$7:AH$814,MATCH(WatchList!$B160,'All CCC'!$B$7:$B$814,0)))</f>
        <v/>
      </c>
      <c r="AI160" s="847" t="str">
        <f>IF($B160="","",INDEX('All CCC'!AI$7:AI$814,MATCH(WatchList!$B160,'All CCC'!$B$7:$B$814,0)))</f>
        <v/>
      </c>
      <c r="AJ160" s="847" t="str">
        <f>IF($B160="","",INDEX('All CCC'!AJ$7:AJ$814,MATCH(WatchList!$B160,'All CCC'!$B$7:$B$814,0)))</f>
        <v/>
      </c>
      <c r="AK160" s="847" t="str">
        <f>IF($B160="","",INDEX('All CCC'!AK$7:AK$814,MATCH(WatchList!$B160,'All CCC'!$B$7:$B$814,0)))</f>
        <v/>
      </c>
      <c r="AL160" s="847" t="str">
        <f>IF($B160="","",INDEX('All CCC'!AL$7:AL$814,MATCH(WatchList!$B160,'All CCC'!$B$7:$B$814,0)))</f>
        <v/>
      </c>
      <c r="AM160" s="847" t="str">
        <f>IF($B160="","",INDEX('All CCC'!AM$7:AM$814,MATCH(WatchList!$B160,'All CCC'!$B$7:$B$814,0)))</f>
        <v/>
      </c>
      <c r="AN160" s="847" t="str">
        <f>IF($B160="","",INDEX('All CCC'!AN$7:AN$814,MATCH(WatchList!$B160,'All CCC'!$B$7:$B$814,0)))</f>
        <v/>
      </c>
      <c r="AO160" s="847" t="str">
        <f>IF($B160="","",INDEX('All CCC'!AO$7:AO$814,MATCH(WatchList!$B160,'All CCC'!$B$7:$B$814,0)))</f>
        <v/>
      </c>
      <c r="AP160" s="847" t="str">
        <f>IF($B160="","",INDEX('All CCC'!AP$7:AP$814,MATCH(WatchList!$B160,'All CCC'!$B$7:$B$814,0)))</f>
        <v/>
      </c>
      <c r="AQ160" s="847" t="str">
        <f>IF($B160="","",INDEX('All CCC'!AQ$7:AQ$814,MATCH(WatchList!$B160,'All CCC'!$B$7:$B$814,0)))</f>
        <v/>
      </c>
      <c r="AR160" s="847" t="str">
        <f>IF($B160="","",INDEX('All CCC'!AR$7:AR$814,MATCH(WatchList!$B160,'All CCC'!$B$7:$B$814,0)))</f>
        <v/>
      </c>
      <c r="AS160" s="847" t="str">
        <f>IF($B160="","",INDEX('All CCC'!AS$7:AS$814,MATCH(WatchList!$B160,'All CCC'!$B$7:$B$814,0)))</f>
        <v/>
      </c>
      <c r="AT160" s="847" t="str">
        <f>IF($B160="","",INDEX('All CCC'!AT$7:AT$814,MATCH(WatchList!$B160,'All CCC'!$B$7:$B$814,0)))</f>
        <v/>
      </c>
      <c r="AU160" s="847" t="str">
        <f>IF($B160="","",INDEX('All CCC'!AU$7:AU$814,MATCH(WatchList!$B160,'All CCC'!$B$7:$B$814,0)))</f>
        <v/>
      </c>
      <c r="AV160" s="847" t="str">
        <f>IF($B160="","",INDEX('All CCC'!AV$7:AV$814,MATCH(WatchList!$B160,'All CCC'!$B$7:$B$814,0)))</f>
        <v/>
      </c>
      <c r="AW160" s="847" t="str">
        <f>IF($B160="","",INDEX('All CCC'!AW$7:AW$814,MATCH(WatchList!$B160,'All CCC'!$B$7:$B$814,0)))</f>
        <v/>
      </c>
      <c r="AX160" s="847" t="str">
        <f>IF($B160="","",INDEX('All CCC'!AX$7:AX$814,MATCH(WatchList!$B160,'All CCC'!$B$7:$B$814,0)))</f>
        <v/>
      </c>
      <c r="AY160" s="847" t="str">
        <f>IF($B160="","",INDEX('All CCC'!AY$7:AY$814,MATCH(WatchList!$B160,'All CCC'!$B$7:$B$814,0)))</f>
        <v/>
      </c>
      <c r="AZ160" s="847" t="str">
        <f>IF($B160="","",INDEX('All CCC'!AZ$7:AZ$814,MATCH(WatchList!$B160,'All CCC'!$B$7:$B$814,0)))</f>
        <v/>
      </c>
      <c r="BA160" s="847" t="str">
        <f>IF($B160="","",INDEX('All CCC'!BA$7:BA$814,MATCH(WatchList!$B160,'All CCC'!$B$7:$B$814,0)))</f>
        <v/>
      </c>
      <c r="BB160" s="847" t="str">
        <f>IF($B160="","",INDEX('All CCC'!BB$7:BB$814,MATCH(WatchList!$B160,'All CCC'!$B$7:$B$814,0)))</f>
        <v/>
      </c>
      <c r="BC160" s="847" t="str">
        <f>IF($B160="","",INDEX('All CCC'!BC$7:BC$814,MATCH(WatchList!$B160,'All CCC'!$B$7:$B$814,0)))</f>
        <v/>
      </c>
      <c r="BD160" s="847" t="str">
        <f>IF($B160="","",INDEX('All CCC'!BD$7:BD$814,MATCH(WatchList!$B160,'All CCC'!$B$7:$B$814,0)))</f>
        <v/>
      </c>
      <c r="BE160" s="847" t="str">
        <f>IF($B160="","",INDEX('All CCC'!BE$7:BE$814,MATCH(WatchList!$B160,'All CCC'!$B$7:$B$814,0)))</f>
        <v/>
      </c>
      <c r="BF160" s="847" t="str">
        <f>IF($B160="","",INDEX('All CCC'!BF$7:BF$814,MATCH(WatchList!$B160,'All CCC'!$B$7:$B$814,0)))</f>
        <v/>
      </c>
      <c r="BG160" s="847" t="str">
        <f>IF($B160="","",INDEX('All CCC'!BG$7:BG$814,MATCH(WatchList!$B160,'All CCC'!$B$7:$B$814,0)))</f>
        <v/>
      </c>
    </row>
    <row r="161" spans="1:59" x14ac:dyDescent="0.2">
      <c r="A161" s="548" t="str">
        <f>IF($B161="","",INDEX('All CCC'!A$7:A$814,MATCH(WatchList!$B161,'All CCC'!$B$7:$B$814,0)))</f>
        <v/>
      </c>
      <c r="B161" s="31"/>
      <c r="C161" s="847" t="str">
        <f>IF($B161="","",INDEX('All CCC'!C$7:C$814,MATCH(WatchList!$B161,'All CCC'!$B$7:$B$814,0)))</f>
        <v/>
      </c>
      <c r="D161" s="847" t="str">
        <f>IF($B161="","",INDEX('All CCC'!D$7:D$814,MATCH(WatchList!$B161,'All CCC'!$B$7:$B$814,0)))</f>
        <v/>
      </c>
      <c r="E161" s="847" t="str">
        <f>IF($B161="","",INDEX('All CCC'!E$7:E$814,MATCH(WatchList!$B161,'All CCC'!$B$7:$B$814,0)))</f>
        <v/>
      </c>
      <c r="F161" s="847" t="str">
        <f>IF($B161="","",INDEX('All CCC'!F$7:F$814,MATCH(WatchList!$B161,'All CCC'!$B$7:$B$814,0)))</f>
        <v/>
      </c>
      <c r="G161" s="847" t="str">
        <f>IF($B161="","",INDEX('All CCC'!G$7:G$814,MATCH(WatchList!$B161,'All CCC'!$B$7:$B$814,0)))</f>
        <v/>
      </c>
      <c r="H161" s="847" t="str">
        <f>IF($B161="","",INDEX('All CCC'!H$7:H$814,MATCH(WatchList!$B161,'All CCC'!$B$7:$B$814,0)))</f>
        <v/>
      </c>
      <c r="I161" s="847" t="str">
        <f>IF($B161="","",INDEX('All CCC'!I$7:I$814,MATCH(WatchList!$B161,'All CCC'!$B$7:$B$814,0)))</f>
        <v/>
      </c>
      <c r="J161" s="847" t="str">
        <f>IF($B161="","",INDEX('All CCC'!J$7:J$814,MATCH(WatchList!$B161,'All CCC'!$B$7:$B$814,0)))</f>
        <v/>
      </c>
      <c r="K161" s="847" t="str">
        <f>IF($B161="","",INDEX('All CCC'!K$7:K$814,MATCH(WatchList!$B161,'All CCC'!$B$7:$B$814,0)))</f>
        <v/>
      </c>
      <c r="L161" s="847" t="str">
        <f>IF($B161="","",INDEX('All CCC'!L$7:L$814,MATCH(WatchList!$B161,'All CCC'!$B$7:$B$814,0)))</f>
        <v/>
      </c>
      <c r="M161" s="847" t="str">
        <f>IF($B161="","",INDEX('All CCC'!M$7:M$814,MATCH(WatchList!$B161,'All CCC'!$B$7:$B$814,0)))</f>
        <v/>
      </c>
      <c r="N161" s="847" t="str">
        <f>IF($B161="","",INDEX('All CCC'!N$7:N$814,MATCH(WatchList!$B161,'All CCC'!$B$7:$B$814,0)))</f>
        <v/>
      </c>
      <c r="O161" s="847" t="str">
        <f>IF($B161="","",INDEX('All CCC'!O$7:O$814,MATCH(WatchList!$B161,'All CCC'!$B$7:$B$814,0)))</f>
        <v/>
      </c>
      <c r="P161" s="848" t="str">
        <f>IF($B161="","",INDEX('All CCC'!P$7:P$814,MATCH(WatchList!$B161,'All CCC'!$B$7:$B$814,0)))</f>
        <v/>
      </c>
      <c r="Q161" s="848" t="str">
        <f>IF($B161="","",INDEX('All CCC'!Q$7:Q$814,MATCH(WatchList!$B161,'All CCC'!$B$7:$B$814,0)))</f>
        <v/>
      </c>
      <c r="R161" s="847" t="str">
        <f>IF($B161="","",INDEX('All CCC'!R$7:R$814,MATCH(WatchList!$B161,'All CCC'!$B$7:$B$814,0)))</f>
        <v/>
      </c>
      <c r="S161" s="847" t="str">
        <f>IF($B161="","",INDEX('All CCC'!S$7:S$814,MATCH(WatchList!$B161,'All CCC'!$B$7:$B$814,0)))</f>
        <v/>
      </c>
      <c r="T161" s="847" t="str">
        <f>IF($B161="","",INDEX('All CCC'!T$7:T$814,MATCH(WatchList!$B161,'All CCC'!$B$7:$B$814,0)))</f>
        <v/>
      </c>
      <c r="U161" s="847" t="str">
        <f>IF($B161="","",INDEX('All CCC'!U$7:U$814,MATCH(WatchList!$B161,'All CCC'!$B$7:$B$814,0)))</f>
        <v/>
      </c>
      <c r="V161" s="847" t="str">
        <f>IF($B161="","",INDEX('All CCC'!V$7:V$814,MATCH(WatchList!$B161,'All CCC'!$B$7:$B$814,0)))</f>
        <v/>
      </c>
      <c r="W161" s="847" t="str">
        <f>IF($B161="","",INDEX('All CCC'!W$7:W$814,MATCH(WatchList!$B161,'All CCC'!$B$7:$B$814,0)))</f>
        <v/>
      </c>
      <c r="X161" s="847" t="str">
        <f>IF($B161="","",INDEX('All CCC'!X$7:X$814,MATCH(WatchList!$B161,'All CCC'!$B$7:$B$814,0)))</f>
        <v/>
      </c>
      <c r="Y161" s="847" t="str">
        <f>IF($B161="","",INDEX('All CCC'!Y$7:Y$814,MATCH(WatchList!$B161,'All CCC'!$B$7:$B$814,0)))</f>
        <v/>
      </c>
      <c r="Z161" s="847" t="str">
        <f>IF($B161="","",INDEX('All CCC'!Z$7:Z$814,MATCH(WatchList!$B161,'All CCC'!$B$7:$B$814,0)))</f>
        <v/>
      </c>
      <c r="AA161" s="847" t="str">
        <f>IF($B161="","",INDEX('All CCC'!AA$7:AA$814,MATCH(WatchList!$B161,'All CCC'!$B$7:$B$814,0)))</f>
        <v/>
      </c>
      <c r="AB161" s="847" t="str">
        <f>IF($B161="","",INDEX('All CCC'!AB$7:AB$814,MATCH(WatchList!$B161,'All CCC'!$B$7:$B$814,0)))</f>
        <v/>
      </c>
      <c r="AC161" s="847" t="str">
        <f>IF($B161="","",INDEX('All CCC'!AC$7:AC$814,MATCH(WatchList!$B161,'All CCC'!$B$7:$B$814,0)))</f>
        <v/>
      </c>
      <c r="AD161" s="847" t="str">
        <f>IF($B161="","",INDEX('All CCC'!AD$7:AD$814,MATCH(WatchList!$B161,'All CCC'!$B$7:$B$814,0)))</f>
        <v/>
      </c>
      <c r="AE161" s="847" t="str">
        <f>IF($B161="","",INDEX('All CCC'!AE$7:AE$814,MATCH(WatchList!$B161,'All CCC'!$B$7:$B$814,0)))</f>
        <v/>
      </c>
      <c r="AF161" s="847" t="str">
        <f>IF($B161="","",INDEX('All CCC'!AF$7:AF$814,MATCH(WatchList!$B161,'All CCC'!$B$7:$B$814,0)))</f>
        <v/>
      </c>
      <c r="AG161" s="847" t="str">
        <f>IF($B161="","",INDEX('All CCC'!AG$7:AG$814,MATCH(WatchList!$B161,'All CCC'!$B$7:$B$814,0)))</f>
        <v/>
      </c>
      <c r="AH161" s="847" t="str">
        <f>IF($B161="","",INDEX('All CCC'!AH$7:AH$814,MATCH(WatchList!$B161,'All CCC'!$B$7:$B$814,0)))</f>
        <v/>
      </c>
      <c r="AI161" s="847" t="str">
        <f>IF($B161="","",INDEX('All CCC'!AI$7:AI$814,MATCH(WatchList!$B161,'All CCC'!$B$7:$B$814,0)))</f>
        <v/>
      </c>
      <c r="AJ161" s="847" t="str">
        <f>IF($B161="","",INDEX('All CCC'!AJ$7:AJ$814,MATCH(WatchList!$B161,'All CCC'!$B$7:$B$814,0)))</f>
        <v/>
      </c>
      <c r="AK161" s="847" t="str">
        <f>IF($B161="","",INDEX('All CCC'!AK$7:AK$814,MATCH(WatchList!$B161,'All CCC'!$B$7:$B$814,0)))</f>
        <v/>
      </c>
      <c r="AL161" s="847" t="str">
        <f>IF($B161="","",INDEX('All CCC'!AL$7:AL$814,MATCH(WatchList!$B161,'All CCC'!$B$7:$B$814,0)))</f>
        <v/>
      </c>
      <c r="AM161" s="847" t="str">
        <f>IF($B161="","",INDEX('All CCC'!AM$7:AM$814,MATCH(WatchList!$B161,'All CCC'!$B$7:$B$814,0)))</f>
        <v/>
      </c>
      <c r="AN161" s="847" t="str">
        <f>IF($B161="","",INDEX('All CCC'!AN$7:AN$814,MATCH(WatchList!$B161,'All CCC'!$B$7:$B$814,0)))</f>
        <v/>
      </c>
      <c r="AO161" s="847" t="str">
        <f>IF($B161="","",INDEX('All CCC'!AO$7:AO$814,MATCH(WatchList!$B161,'All CCC'!$B$7:$B$814,0)))</f>
        <v/>
      </c>
      <c r="AP161" s="847" t="str">
        <f>IF($B161="","",INDEX('All CCC'!AP$7:AP$814,MATCH(WatchList!$B161,'All CCC'!$B$7:$B$814,0)))</f>
        <v/>
      </c>
      <c r="AQ161" s="847" t="str">
        <f>IF($B161="","",INDEX('All CCC'!AQ$7:AQ$814,MATCH(WatchList!$B161,'All CCC'!$B$7:$B$814,0)))</f>
        <v/>
      </c>
      <c r="AR161" s="847" t="str">
        <f>IF($B161="","",INDEX('All CCC'!AR$7:AR$814,MATCH(WatchList!$B161,'All CCC'!$B$7:$B$814,0)))</f>
        <v/>
      </c>
      <c r="AS161" s="847" t="str">
        <f>IF($B161="","",INDEX('All CCC'!AS$7:AS$814,MATCH(WatchList!$B161,'All CCC'!$B$7:$B$814,0)))</f>
        <v/>
      </c>
      <c r="AT161" s="847" t="str">
        <f>IF($B161="","",INDEX('All CCC'!AT$7:AT$814,MATCH(WatchList!$B161,'All CCC'!$B$7:$B$814,0)))</f>
        <v/>
      </c>
      <c r="AU161" s="847" t="str">
        <f>IF($B161="","",INDEX('All CCC'!AU$7:AU$814,MATCH(WatchList!$B161,'All CCC'!$B$7:$B$814,0)))</f>
        <v/>
      </c>
      <c r="AV161" s="847" t="str">
        <f>IF($B161="","",INDEX('All CCC'!AV$7:AV$814,MATCH(WatchList!$B161,'All CCC'!$B$7:$B$814,0)))</f>
        <v/>
      </c>
      <c r="AW161" s="847" t="str">
        <f>IF($B161="","",INDEX('All CCC'!AW$7:AW$814,MATCH(WatchList!$B161,'All CCC'!$B$7:$B$814,0)))</f>
        <v/>
      </c>
      <c r="AX161" s="847" t="str">
        <f>IF($B161="","",INDEX('All CCC'!AX$7:AX$814,MATCH(WatchList!$B161,'All CCC'!$B$7:$B$814,0)))</f>
        <v/>
      </c>
      <c r="AY161" s="847" t="str">
        <f>IF($B161="","",INDEX('All CCC'!AY$7:AY$814,MATCH(WatchList!$B161,'All CCC'!$B$7:$B$814,0)))</f>
        <v/>
      </c>
      <c r="AZ161" s="847" t="str">
        <f>IF($B161="","",INDEX('All CCC'!AZ$7:AZ$814,MATCH(WatchList!$B161,'All CCC'!$B$7:$B$814,0)))</f>
        <v/>
      </c>
      <c r="BA161" s="847" t="str">
        <f>IF($B161="","",INDEX('All CCC'!BA$7:BA$814,MATCH(WatchList!$B161,'All CCC'!$B$7:$B$814,0)))</f>
        <v/>
      </c>
      <c r="BB161" s="847" t="str">
        <f>IF($B161="","",INDEX('All CCC'!BB$7:BB$814,MATCH(WatchList!$B161,'All CCC'!$B$7:$B$814,0)))</f>
        <v/>
      </c>
      <c r="BC161" s="847" t="str">
        <f>IF($B161="","",INDEX('All CCC'!BC$7:BC$814,MATCH(WatchList!$B161,'All CCC'!$B$7:$B$814,0)))</f>
        <v/>
      </c>
      <c r="BD161" s="847" t="str">
        <f>IF($B161="","",INDEX('All CCC'!BD$7:BD$814,MATCH(WatchList!$B161,'All CCC'!$B$7:$B$814,0)))</f>
        <v/>
      </c>
      <c r="BE161" s="847" t="str">
        <f>IF($B161="","",INDEX('All CCC'!BE$7:BE$814,MATCH(WatchList!$B161,'All CCC'!$B$7:$B$814,0)))</f>
        <v/>
      </c>
      <c r="BF161" s="847" t="str">
        <f>IF($B161="","",INDEX('All CCC'!BF$7:BF$814,MATCH(WatchList!$B161,'All CCC'!$B$7:$B$814,0)))</f>
        <v/>
      </c>
      <c r="BG161" s="847" t="str">
        <f>IF($B161="","",INDEX('All CCC'!BG$7:BG$814,MATCH(WatchList!$B161,'All CCC'!$B$7:$B$814,0)))</f>
        <v/>
      </c>
    </row>
    <row r="162" spans="1:59" x14ac:dyDescent="0.2">
      <c r="A162" s="548" t="str">
        <f>IF($B162="","",INDEX('All CCC'!A$7:A$814,MATCH(WatchList!$B162,'All CCC'!$B$7:$B$814,0)))</f>
        <v/>
      </c>
      <c r="B162" s="31"/>
      <c r="C162" s="847" t="str">
        <f>IF($B162="","",INDEX('All CCC'!C$7:C$814,MATCH(WatchList!$B162,'All CCC'!$B$7:$B$814,0)))</f>
        <v/>
      </c>
      <c r="D162" s="847" t="str">
        <f>IF($B162="","",INDEX('All CCC'!D$7:D$814,MATCH(WatchList!$B162,'All CCC'!$B$7:$B$814,0)))</f>
        <v/>
      </c>
      <c r="E162" s="847" t="str">
        <f>IF($B162="","",INDEX('All CCC'!E$7:E$814,MATCH(WatchList!$B162,'All CCC'!$B$7:$B$814,0)))</f>
        <v/>
      </c>
      <c r="F162" s="847" t="str">
        <f>IF($B162="","",INDEX('All CCC'!F$7:F$814,MATCH(WatchList!$B162,'All CCC'!$B$7:$B$814,0)))</f>
        <v/>
      </c>
      <c r="G162" s="847" t="str">
        <f>IF($B162="","",INDEX('All CCC'!G$7:G$814,MATCH(WatchList!$B162,'All CCC'!$B$7:$B$814,0)))</f>
        <v/>
      </c>
      <c r="H162" s="847" t="str">
        <f>IF($B162="","",INDEX('All CCC'!H$7:H$814,MATCH(WatchList!$B162,'All CCC'!$B$7:$B$814,0)))</f>
        <v/>
      </c>
      <c r="I162" s="847" t="str">
        <f>IF($B162="","",INDEX('All CCC'!I$7:I$814,MATCH(WatchList!$B162,'All CCC'!$B$7:$B$814,0)))</f>
        <v/>
      </c>
      <c r="J162" s="847" t="str">
        <f>IF($B162="","",INDEX('All CCC'!J$7:J$814,MATCH(WatchList!$B162,'All CCC'!$B$7:$B$814,0)))</f>
        <v/>
      </c>
      <c r="K162" s="847" t="str">
        <f>IF($B162="","",INDEX('All CCC'!K$7:K$814,MATCH(WatchList!$B162,'All CCC'!$B$7:$B$814,0)))</f>
        <v/>
      </c>
      <c r="L162" s="847" t="str">
        <f>IF($B162="","",INDEX('All CCC'!L$7:L$814,MATCH(WatchList!$B162,'All CCC'!$B$7:$B$814,0)))</f>
        <v/>
      </c>
      <c r="M162" s="847" t="str">
        <f>IF($B162="","",INDEX('All CCC'!M$7:M$814,MATCH(WatchList!$B162,'All CCC'!$B$7:$B$814,0)))</f>
        <v/>
      </c>
      <c r="N162" s="847" t="str">
        <f>IF($B162="","",INDEX('All CCC'!N$7:N$814,MATCH(WatchList!$B162,'All CCC'!$B$7:$B$814,0)))</f>
        <v/>
      </c>
      <c r="O162" s="847" t="str">
        <f>IF($B162="","",INDEX('All CCC'!O$7:O$814,MATCH(WatchList!$B162,'All CCC'!$B$7:$B$814,0)))</f>
        <v/>
      </c>
      <c r="P162" s="848" t="str">
        <f>IF($B162="","",INDEX('All CCC'!P$7:P$814,MATCH(WatchList!$B162,'All CCC'!$B$7:$B$814,0)))</f>
        <v/>
      </c>
      <c r="Q162" s="848" t="str">
        <f>IF($B162="","",INDEX('All CCC'!Q$7:Q$814,MATCH(WatchList!$B162,'All CCC'!$B$7:$B$814,0)))</f>
        <v/>
      </c>
      <c r="R162" s="847" t="str">
        <f>IF($B162="","",INDEX('All CCC'!R$7:R$814,MATCH(WatchList!$B162,'All CCC'!$B$7:$B$814,0)))</f>
        <v/>
      </c>
      <c r="S162" s="847" t="str">
        <f>IF($B162="","",INDEX('All CCC'!S$7:S$814,MATCH(WatchList!$B162,'All CCC'!$B$7:$B$814,0)))</f>
        <v/>
      </c>
      <c r="T162" s="847" t="str">
        <f>IF($B162="","",INDEX('All CCC'!T$7:T$814,MATCH(WatchList!$B162,'All CCC'!$B$7:$B$814,0)))</f>
        <v/>
      </c>
      <c r="U162" s="847" t="str">
        <f>IF($B162="","",INDEX('All CCC'!U$7:U$814,MATCH(WatchList!$B162,'All CCC'!$B$7:$B$814,0)))</f>
        <v/>
      </c>
      <c r="V162" s="847" t="str">
        <f>IF($B162="","",INDEX('All CCC'!V$7:V$814,MATCH(WatchList!$B162,'All CCC'!$B$7:$B$814,0)))</f>
        <v/>
      </c>
      <c r="W162" s="847" t="str">
        <f>IF($B162="","",INDEX('All CCC'!W$7:W$814,MATCH(WatchList!$B162,'All CCC'!$B$7:$B$814,0)))</f>
        <v/>
      </c>
      <c r="X162" s="847" t="str">
        <f>IF($B162="","",INDEX('All CCC'!X$7:X$814,MATCH(WatchList!$B162,'All CCC'!$B$7:$B$814,0)))</f>
        <v/>
      </c>
      <c r="Y162" s="847" t="str">
        <f>IF($B162="","",INDEX('All CCC'!Y$7:Y$814,MATCH(WatchList!$B162,'All CCC'!$B$7:$B$814,0)))</f>
        <v/>
      </c>
      <c r="Z162" s="847" t="str">
        <f>IF($B162="","",INDEX('All CCC'!Z$7:Z$814,MATCH(WatchList!$B162,'All CCC'!$B$7:$B$814,0)))</f>
        <v/>
      </c>
      <c r="AA162" s="847" t="str">
        <f>IF($B162="","",INDEX('All CCC'!AA$7:AA$814,MATCH(WatchList!$B162,'All CCC'!$B$7:$B$814,0)))</f>
        <v/>
      </c>
      <c r="AB162" s="847" t="str">
        <f>IF($B162="","",INDEX('All CCC'!AB$7:AB$814,MATCH(WatchList!$B162,'All CCC'!$B$7:$B$814,0)))</f>
        <v/>
      </c>
      <c r="AC162" s="847" t="str">
        <f>IF($B162="","",INDEX('All CCC'!AC$7:AC$814,MATCH(WatchList!$B162,'All CCC'!$B$7:$B$814,0)))</f>
        <v/>
      </c>
      <c r="AD162" s="847" t="str">
        <f>IF($B162="","",INDEX('All CCC'!AD$7:AD$814,MATCH(WatchList!$B162,'All CCC'!$B$7:$B$814,0)))</f>
        <v/>
      </c>
      <c r="AE162" s="847" t="str">
        <f>IF($B162="","",INDEX('All CCC'!AE$7:AE$814,MATCH(WatchList!$B162,'All CCC'!$B$7:$B$814,0)))</f>
        <v/>
      </c>
      <c r="AF162" s="847" t="str">
        <f>IF($B162="","",INDEX('All CCC'!AF$7:AF$814,MATCH(WatchList!$B162,'All CCC'!$B$7:$B$814,0)))</f>
        <v/>
      </c>
      <c r="AG162" s="847" t="str">
        <f>IF($B162="","",INDEX('All CCC'!AG$7:AG$814,MATCH(WatchList!$B162,'All CCC'!$B$7:$B$814,0)))</f>
        <v/>
      </c>
      <c r="AH162" s="847" t="str">
        <f>IF($B162="","",INDEX('All CCC'!AH$7:AH$814,MATCH(WatchList!$B162,'All CCC'!$B$7:$B$814,0)))</f>
        <v/>
      </c>
      <c r="AI162" s="847" t="str">
        <f>IF($B162="","",INDEX('All CCC'!AI$7:AI$814,MATCH(WatchList!$B162,'All CCC'!$B$7:$B$814,0)))</f>
        <v/>
      </c>
      <c r="AJ162" s="847" t="str">
        <f>IF($B162="","",INDEX('All CCC'!AJ$7:AJ$814,MATCH(WatchList!$B162,'All CCC'!$B$7:$B$814,0)))</f>
        <v/>
      </c>
      <c r="AK162" s="847" t="str">
        <f>IF($B162="","",INDEX('All CCC'!AK$7:AK$814,MATCH(WatchList!$B162,'All CCC'!$B$7:$B$814,0)))</f>
        <v/>
      </c>
      <c r="AL162" s="847" t="str">
        <f>IF($B162="","",INDEX('All CCC'!AL$7:AL$814,MATCH(WatchList!$B162,'All CCC'!$B$7:$B$814,0)))</f>
        <v/>
      </c>
      <c r="AM162" s="847" t="str">
        <f>IF($B162="","",INDEX('All CCC'!AM$7:AM$814,MATCH(WatchList!$B162,'All CCC'!$B$7:$B$814,0)))</f>
        <v/>
      </c>
      <c r="AN162" s="847" t="str">
        <f>IF($B162="","",INDEX('All CCC'!AN$7:AN$814,MATCH(WatchList!$B162,'All CCC'!$B$7:$B$814,0)))</f>
        <v/>
      </c>
      <c r="AO162" s="847" t="str">
        <f>IF($B162="","",INDEX('All CCC'!AO$7:AO$814,MATCH(WatchList!$B162,'All CCC'!$B$7:$B$814,0)))</f>
        <v/>
      </c>
      <c r="AP162" s="847" t="str">
        <f>IF($B162="","",INDEX('All CCC'!AP$7:AP$814,MATCH(WatchList!$B162,'All CCC'!$B$7:$B$814,0)))</f>
        <v/>
      </c>
      <c r="AQ162" s="847" t="str">
        <f>IF($B162="","",INDEX('All CCC'!AQ$7:AQ$814,MATCH(WatchList!$B162,'All CCC'!$B$7:$B$814,0)))</f>
        <v/>
      </c>
      <c r="AR162" s="847" t="str">
        <f>IF($B162="","",INDEX('All CCC'!AR$7:AR$814,MATCH(WatchList!$B162,'All CCC'!$B$7:$B$814,0)))</f>
        <v/>
      </c>
      <c r="AS162" s="847" t="str">
        <f>IF($B162="","",INDEX('All CCC'!AS$7:AS$814,MATCH(WatchList!$B162,'All CCC'!$B$7:$B$814,0)))</f>
        <v/>
      </c>
      <c r="AT162" s="847" t="str">
        <f>IF($B162="","",INDEX('All CCC'!AT$7:AT$814,MATCH(WatchList!$B162,'All CCC'!$B$7:$B$814,0)))</f>
        <v/>
      </c>
      <c r="AU162" s="847" t="str">
        <f>IF($B162="","",INDEX('All CCC'!AU$7:AU$814,MATCH(WatchList!$B162,'All CCC'!$B$7:$B$814,0)))</f>
        <v/>
      </c>
      <c r="AV162" s="847" t="str">
        <f>IF($B162="","",INDEX('All CCC'!AV$7:AV$814,MATCH(WatchList!$B162,'All CCC'!$B$7:$B$814,0)))</f>
        <v/>
      </c>
      <c r="AW162" s="847" t="str">
        <f>IF($B162="","",INDEX('All CCC'!AW$7:AW$814,MATCH(WatchList!$B162,'All CCC'!$B$7:$B$814,0)))</f>
        <v/>
      </c>
      <c r="AX162" s="847" t="str">
        <f>IF($B162="","",INDEX('All CCC'!AX$7:AX$814,MATCH(WatchList!$B162,'All CCC'!$B$7:$B$814,0)))</f>
        <v/>
      </c>
      <c r="AY162" s="847" t="str">
        <f>IF($B162="","",INDEX('All CCC'!AY$7:AY$814,MATCH(WatchList!$B162,'All CCC'!$B$7:$B$814,0)))</f>
        <v/>
      </c>
      <c r="AZ162" s="847" t="str">
        <f>IF($B162="","",INDEX('All CCC'!AZ$7:AZ$814,MATCH(WatchList!$B162,'All CCC'!$B$7:$B$814,0)))</f>
        <v/>
      </c>
      <c r="BA162" s="847" t="str">
        <f>IF($B162="","",INDEX('All CCC'!BA$7:BA$814,MATCH(WatchList!$B162,'All CCC'!$B$7:$B$814,0)))</f>
        <v/>
      </c>
      <c r="BB162" s="847" t="str">
        <f>IF($B162="","",INDEX('All CCC'!BB$7:BB$814,MATCH(WatchList!$B162,'All CCC'!$B$7:$B$814,0)))</f>
        <v/>
      </c>
      <c r="BC162" s="847" t="str">
        <f>IF($B162="","",INDEX('All CCC'!BC$7:BC$814,MATCH(WatchList!$B162,'All CCC'!$B$7:$B$814,0)))</f>
        <v/>
      </c>
      <c r="BD162" s="847" t="str">
        <f>IF($B162="","",INDEX('All CCC'!BD$7:BD$814,MATCH(WatchList!$B162,'All CCC'!$B$7:$B$814,0)))</f>
        <v/>
      </c>
      <c r="BE162" s="847" t="str">
        <f>IF($B162="","",INDEX('All CCC'!BE$7:BE$814,MATCH(WatchList!$B162,'All CCC'!$B$7:$B$814,0)))</f>
        <v/>
      </c>
      <c r="BF162" s="847" t="str">
        <f>IF($B162="","",INDEX('All CCC'!BF$7:BF$814,MATCH(WatchList!$B162,'All CCC'!$B$7:$B$814,0)))</f>
        <v/>
      </c>
      <c r="BG162" s="847" t="str">
        <f>IF($B162="","",INDEX('All CCC'!BG$7:BG$814,MATCH(WatchList!$B162,'All CCC'!$B$7:$B$814,0)))</f>
        <v/>
      </c>
    </row>
    <row r="163" spans="1:59" x14ac:dyDescent="0.2">
      <c r="A163" s="548" t="str">
        <f>IF($B163="","",INDEX('All CCC'!A$7:A$814,MATCH(WatchList!$B163,'All CCC'!$B$7:$B$814,0)))</f>
        <v/>
      </c>
      <c r="B163" s="31"/>
      <c r="C163" s="847" t="str">
        <f>IF($B163="","",INDEX('All CCC'!C$7:C$814,MATCH(WatchList!$B163,'All CCC'!$B$7:$B$814,0)))</f>
        <v/>
      </c>
      <c r="D163" s="847" t="str">
        <f>IF($B163="","",INDEX('All CCC'!D$7:D$814,MATCH(WatchList!$B163,'All CCC'!$B$7:$B$814,0)))</f>
        <v/>
      </c>
      <c r="E163" s="847" t="str">
        <f>IF($B163="","",INDEX('All CCC'!E$7:E$814,MATCH(WatchList!$B163,'All CCC'!$B$7:$B$814,0)))</f>
        <v/>
      </c>
      <c r="F163" s="847" t="str">
        <f>IF($B163="","",INDEX('All CCC'!F$7:F$814,MATCH(WatchList!$B163,'All CCC'!$B$7:$B$814,0)))</f>
        <v/>
      </c>
      <c r="G163" s="847" t="str">
        <f>IF($B163="","",INDEX('All CCC'!G$7:G$814,MATCH(WatchList!$B163,'All CCC'!$B$7:$B$814,0)))</f>
        <v/>
      </c>
      <c r="H163" s="847" t="str">
        <f>IF($B163="","",INDEX('All CCC'!H$7:H$814,MATCH(WatchList!$B163,'All CCC'!$B$7:$B$814,0)))</f>
        <v/>
      </c>
      <c r="I163" s="847" t="str">
        <f>IF($B163="","",INDEX('All CCC'!I$7:I$814,MATCH(WatchList!$B163,'All CCC'!$B$7:$B$814,0)))</f>
        <v/>
      </c>
      <c r="J163" s="847" t="str">
        <f>IF($B163="","",INDEX('All CCC'!J$7:J$814,MATCH(WatchList!$B163,'All CCC'!$B$7:$B$814,0)))</f>
        <v/>
      </c>
      <c r="K163" s="847" t="str">
        <f>IF($B163="","",INDEX('All CCC'!K$7:K$814,MATCH(WatchList!$B163,'All CCC'!$B$7:$B$814,0)))</f>
        <v/>
      </c>
      <c r="L163" s="847" t="str">
        <f>IF($B163="","",INDEX('All CCC'!L$7:L$814,MATCH(WatchList!$B163,'All CCC'!$B$7:$B$814,0)))</f>
        <v/>
      </c>
      <c r="M163" s="847" t="str">
        <f>IF($B163="","",INDEX('All CCC'!M$7:M$814,MATCH(WatchList!$B163,'All CCC'!$B$7:$B$814,0)))</f>
        <v/>
      </c>
      <c r="N163" s="847" t="str">
        <f>IF($B163="","",INDEX('All CCC'!N$7:N$814,MATCH(WatchList!$B163,'All CCC'!$B$7:$B$814,0)))</f>
        <v/>
      </c>
      <c r="O163" s="847" t="str">
        <f>IF($B163="","",INDEX('All CCC'!O$7:O$814,MATCH(WatchList!$B163,'All CCC'!$B$7:$B$814,0)))</f>
        <v/>
      </c>
      <c r="P163" s="848" t="str">
        <f>IF($B163="","",INDEX('All CCC'!P$7:P$814,MATCH(WatchList!$B163,'All CCC'!$B$7:$B$814,0)))</f>
        <v/>
      </c>
      <c r="Q163" s="848" t="str">
        <f>IF($B163="","",INDEX('All CCC'!Q$7:Q$814,MATCH(WatchList!$B163,'All CCC'!$B$7:$B$814,0)))</f>
        <v/>
      </c>
      <c r="R163" s="847" t="str">
        <f>IF($B163="","",INDEX('All CCC'!R$7:R$814,MATCH(WatchList!$B163,'All CCC'!$B$7:$B$814,0)))</f>
        <v/>
      </c>
      <c r="S163" s="847" t="str">
        <f>IF($B163="","",INDEX('All CCC'!S$7:S$814,MATCH(WatchList!$B163,'All CCC'!$B$7:$B$814,0)))</f>
        <v/>
      </c>
      <c r="T163" s="847" t="str">
        <f>IF($B163="","",INDEX('All CCC'!T$7:T$814,MATCH(WatchList!$B163,'All CCC'!$B$7:$B$814,0)))</f>
        <v/>
      </c>
      <c r="U163" s="847" t="str">
        <f>IF($B163="","",INDEX('All CCC'!U$7:U$814,MATCH(WatchList!$B163,'All CCC'!$B$7:$B$814,0)))</f>
        <v/>
      </c>
      <c r="V163" s="847" t="str">
        <f>IF($B163="","",INDEX('All CCC'!V$7:V$814,MATCH(WatchList!$B163,'All CCC'!$B$7:$B$814,0)))</f>
        <v/>
      </c>
      <c r="W163" s="847" t="str">
        <f>IF($B163="","",INDEX('All CCC'!W$7:W$814,MATCH(WatchList!$B163,'All CCC'!$B$7:$B$814,0)))</f>
        <v/>
      </c>
      <c r="X163" s="847" t="str">
        <f>IF($B163="","",INDEX('All CCC'!X$7:X$814,MATCH(WatchList!$B163,'All CCC'!$B$7:$B$814,0)))</f>
        <v/>
      </c>
      <c r="Y163" s="847" t="str">
        <f>IF($B163="","",INDEX('All CCC'!Y$7:Y$814,MATCH(WatchList!$B163,'All CCC'!$B$7:$B$814,0)))</f>
        <v/>
      </c>
      <c r="Z163" s="847" t="str">
        <f>IF($B163="","",INDEX('All CCC'!Z$7:Z$814,MATCH(WatchList!$B163,'All CCC'!$B$7:$B$814,0)))</f>
        <v/>
      </c>
      <c r="AA163" s="847" t="str">
        <f>IF($B163="","",INDEX('All CCC'!AA$7:AA$814,MATCH(WatchList!$B163,'All CCC'!$B$7:$B$814,0)))</f>
        <v/>
      </c>
      <c r="AB163" s="847" t="str">
        <f>IF($B163="","",INDEX('All CCC'!AB$7:AB$814,MATCH(WatchList!$B163,'All CCC'!$B$7:$B$814,0)))</f>
        <v/>
      </c>
      <c r="AC163" s="847" t="str">
        <f>IF($B163="","",INDEX('All CCC'!AC$7:AC$814,MATCH(WatchList!$B163,'All CCC'!$B$7:$B$814,0)))</f>
        <v/>
      </c>
      <c r="AD163" s="847" t="str">
        <f>IF($B163="","",INDEX('All CCC'!AD$7:AD$814,MATCH(WatchList!$B163,'All CCC'!$B$7:$B$814,0)))</f>
        <v/>
      </c>
      <c r="AE163" s="847" t="str">
        <f>IF($B163="","",INDEX('All CCC'!AE$7:AE$814,MATCH(WatchList!$B163,'All CCC'!$B$7:$B$814,0)))</f>
        <v/>
      </c>
      <c r="AF163" s="847" t="str">
        <f>IF($B163="","",INDEX('All CCC'!AF$7:AF$814,MATCH(WatchList!$B163,'All CCC'!$B$7:$B$814,0)))</f>
        <v/>
      </c>
      <c r="AG163" s="847" t="str">
        <f>IF($B163="","",INDEX('All CCC'!AG$7:AG$814,MATCH(WatchList!$B163,'All CCC'!$B$7:$B$814,0)))</f>
        <v/>
      </c>
      <c r="AH163" s="847" t="str">
        <f>IF($B163="","",INDEX('All CCC'!AH$7:AH$814,MATCH(WatchList!$B163,'All CCC'!$B$7:$B$814,0)))</f>
        <v/>
      </c>
      <c r="AI163" s="847" t="str">
        <f>IF($B163="","",INDEX('All CCC'!AI$7:AI$814,MATCH(WatchList!$B163,'All CCC'!$B$7:$B$814,0)))</f>
        <v/>
      </c>
      <c r="AJ163" s="847" t="str">
        <f>IF($B163="","",INDEX('All CCC'!AJ$7:AJ$814,MATCH(WatchList!$B163,'All CCC'!$B$7:$B$814,0)))</f>
        <v/>
      </c>
      <c r="AK163" s="847" t="str">
        <f>IF($B163="","",INDEX('All CCC'!AK$7:AK$814,MATCH(WatchList!$B163,'All CCC'!$B$7:$B$814,0)))</f>
        <v/>
      </c>
      <c r="AL163" s="847" t="str">
        <f>IF($B163="","",INDEX('All CCC'!AL$7:AL$814,MATCH(WatchList!$B163,'All CCC'!$B$7:$B$814,0)))</f>
        <v/>
      </c>
      <c r="AM163" s="847" t="str">
        <f>IF($B163="","",INDEX('All CCC'!AM$7:AM$814,MATCH(WatchList!$B163,'All CCC'!$B$7:$B$814,0)))</f>
        <v/>
      </c>
      <c r="AN163" s="847" t="str">
        <f>IF($B163="","",INDEX('All CCC'!AN$7:AN$814,MATCH(WatchList!$B163,'All CCC'!$B$7:$B$814,0)))</f>
        <v/>
      </c>
      <c r="AO163" s="847" t="str">
        <f>IF($B163="","",INDEX('All CCC'!AO$7:AO$814,MATCH(WatchList!$B163,'All CCC'!$B$7:$B$814,0)))</f>
        <v/>
      </c>
      <c r="AP163" s="847" t="str">
        <f>IF($B163="","",INDEX('All CCC'!AP$7:AP$814,MATCH(WatchList!$B163,'All CCC'!$B$7:$B$814,0)))</f>
        <v/>
      </c>
      <c r="AQ163" s="847" t="str">
        <f>IF($B163="","",INDEX('All CCC'!AQ$7:AQ$814,MATCH(WatchList!$B163,'All CCC'!$B$7:$B$814,0)))</f>
        <v/>
      </c>
      <c r="AR163" s="847" t="str">
        <f>IF($B163="","",INDEX('All CCC'!AR$7:AR$814,MATCH(WatchList!$B163,'All CCC'!$B$7:$B$814,0)))</f>
        <v/>
      </c>
      <c r="AS163" s="847" t="str">
        <f>IF($B163="","",INDEX('All CCC'!AS$7:AS$814,MATCH(WatchList!$B163,'All CCC'!$B$7:$B$814,0)))</f>
        <v/>
      </c>
      <c r="AT163" s="847" t="str">
        <f>IF($B163="","",INDEX('All CCC'!AT$7:AT$814,MATCH(WatchList!$B163,'All CCC'!$B$7:$B$814,0)))</f>
        <v/>
      </c>
      <c r="AU163" s="847" t="str">
        <f>IF($B163="","",INDEX('All CCC'!AU$7:AU$814,MATCH(WatchList!$B163,'All CCC'!$B$7:$B$814,0)))</f>
        <v/>
      </c>
      <c r="AV163" s="847" t="str">
        <f>IF($B163="","",INDEX('All CCC'!AV$7:AV$814,MATCH(WatchList!$B163,'All CCC'!$B$7:$B$814,0)))</f>
        <v/>
      </c>
      <c r="AW163" s="847" t="str">
        <f>IF($B163="","",INDEX('All CCC'!AW$7:AW$814,MATCH(WatchList!$B163,'All CCC'!$B$7:$B$814,0)))</f>
        <v/>
      </c>
      <c r="AX163" s="847" t="str">
        <f>IF($B163="","",INDEX('All CCC'!AX$7:AX$814,MATCH(WatchList!$B163,'All CCC'!$B$7:$B$814,0)))</f>
        <v/>
      </c>
      <c r="AY163" s="847" t="str">
        <f>IF($B163="","",INDEX('All CCC'!AY$7:AY$814,MATCH(WatchList!$B163,'All CCC'!$B$7:$B$814,0)))</f>
        <v/>
      </c>
      <c r="AZ163" s="847" t="str">
        <f>IF($B163="","",INDEX('All CCC'!AZ$7:AZ$814,MATCH(WatchList!$B163,'All CCC'!$B$7:$B$814,0)))</f>
        <v/>
      </c>
      <c r="BA163" s="847" t="str">
        <f>IF($B163="","",INDEX('All CCC'!BA$7:BA$814,MATCH(WatchList!$B163,'All CCC'!$B$7:$B$814,0)))</f>
        <v/>
      </c>
      <c r="BB163" s="847" t="str">
        <f>IF($B163="","",INDEX('All CCC'!BB$7:BB$814,MATCH(WatchList!$B163,'All CCC'!$B$7:$B$814,0)))</f>
        <v/>
      </c>
      <c r="BC163" s="847" t="str">
        <f>IF($B163="","",INDEX('All CCC'!BC$7:BC$814,MATCH(WatchList!$B163,'All CCC'!$B$7:$B$814,0)))</f>
        <v/>
      </c>
      <c r="BD163" s="847" t="str">
        <f>IF($B163="","",INDEX('All CCC'!BD$7:BD$814,MATCH(WatchList!$B163,'All CCC'!$B$7:$B$814,0)))</f>
        <v/>
      </c>
      <c r="BE163" s="847" t="str">
        <f>IF($B163="","",INDEX('All CCC'!BE$7:BE$814,MATCH(WatchList!$B163,'All CCC'!$B$7:$B$814,0)))</f>
        <v/>
      </c>
      <c r="BF163" s="847" t="str">
        <f>IF($B163="","",INDEX('All CCC'!BF$7:BF$814,MATCH(WatchList!$B163,'All CCC'!$B$7:$B$814,0)))</f>
        <v/>
      </c>
      <c r="BG163" s="847" t="str">
        <f>IF($B163="","",INDEX('All CCC'!BG$7:BG$814,MATCH(WatchList!$B163,'All CCC'!$B$7:$B$814,0)))</f>
        <v/>
      </c>
    </row>
    <row r="164" spans="1:59" x14ac:dyDescent="0.2">
      <c r="A164" s="548" t="str">
        <f>IF($B164="","",INDEX('All CCC'!A$7:A$814,MATCH(WatchList!$B164,'All CCC'!$B$7:$B$814,0)))</f>
        <v/>
      </c>
      <c r="B164" s="31"/>
      <c r="C164" s="847" t="str">
        <f>IF($B164="","",INDEX('All CCC'!C$7:C$814,MATCH(WatchList!$B164,'All CCC'!$B$7:$B$814,0)))</f>
        <v/>
      </c>
      <c r="D164" s="847" t="str">
        <f>IF($B164="","",INDEX('All CCC'!D$7:D$814,MATCH(WatchList!$B164,'All CCC'!$B$7:$B$814,0)))</f>
        <v/>
      </c>
      <c r="E164" s="847" t="str">
        <f>IF($B164="","",INDEX('All CCC'!E$7:E$814,MATCH(WatchList!$B164,'All CCC'!$B$7:$B$814,0)))</f>
        <v/>
      </c>
      <c r="F164" s="847" t="str">
        <f>IF($B164="","",INDEX('All CCC'!F$7:F$814,MATCH(WatchList!$B164,'All CCC'!$B$7:$B$814,0)))</f>
        <v/>
      </c>
      <c r="G164" s="847" t="str">
        <f>IF($B164="","",INDEX('All CCC'!G$7:G$814,MATCH(WatchList!$B164,'All CCC'!$B$7:$B$814,0)))</f>
        <v/>
      </c>
      <c r="H164" s="847" t="str">
        <f>IF($B164="","",INDEX('All CCC'!H$7:H$814,MATCH(WatchList!$B164,'All CCC'!$B$7:$B$814,0)))</f>
        <v/>
      </c>
      <c r="I164" s="847" t="str">
        <f>IF($B164="","",INDEX('All CCC'!I$7:I$814,MATCH(WatchList!$B164,'All CCC'!$B$7:$B$814,0)))</f>
        <v/>
      </c>
      <c r="J164" s="847" t="str">
        <f>IF($B164="","",INDEX('All CCC'!J$7:J$814,MATCH(WatchList!$B164,'All CCC'!$B$7:$B$814,0)))</f>
        <v/>
      </c>
      <c r="K164" s="847" t="str">
        <f>IF($B164="","",INDEX('All CCC'!K$7:K$814,MATCH(WatchList!$B164,'All CCC'!$B$7:$B$814,0)))</f>
        <v/>
      </c>
      <c r="L164" s="847" t="str">
        <f>IF($B164="","",INDEX('All CCC'!L$7:L$814,MATCH(WatchList!$B164,'All CCC'!$B$7:$B$814,0)))</f>
        <v/>
      </c>
      <c r="M164" s="847" t="str">
        <f>IF($B164="","",INDEX('All CCC'!M$7:M$814,MATCH(WatchList!$B164,'All CCC'!$B$7:$B$814,0)))</f>
        <v/>
      </c>
      <c r="N164" s="847" t="str">
        <f>IF($B164="","",INDEX('All CCC'!N$7:N$814,MATCH(WatchList!$B164,'All CCC'!$B$7:$B$814,0)))</f>
        <v/>
      </c>
      <c r="O164" s="847" t="str">
        <f>IF($B164="","",INDEX('All CCC'!O$7:O$814,MATCH(WatchList!$B164,'All CCC'!$B$7:$B$814,0)))</f>
        <v/>
      </c>
      <c r="P164" s="848" t="str">
        <f>IF($B164="","",INDEX('All CCC'!P$7:P$814,MATCH(WatchList!$B164,'All CCC'!$B$7:$B$814,0)))</f>
        <v/>
      </c>
      <c r="Q164" s="848" t="str">
        <f>IF($B164="","",INDEX('All CCC'!Q$7:Q$814,MATCH(WatchList!$B164,'All CCC'!$B$7:$B$814,0)))</f>
        <v/>
      </c>
      <c r="R164" s="847" t="str">
        <f>IF($B164="","",INDEX('All CCC'!R$7:R$814,MATCH(WatchList!$B164,'All CCC'!$B$7:$B$814,0)))</f>
        <v/>
      </c>
      <c r="S164" s="847" t="str">
        <f>IF($B164="","",INDEX('All CCC'!S$7:S$814,MATCH(WatchList!$B164,'All CCC'!$B$7:$B$814,0)))</f>
        <v/>
      </c>
      <c r="T164" s="847" t="str">
        <f>IF($B164="","",INDEX('All CCC'!T$7:T$814,MATCH(WatchList!$B164,'All CCC'!$B$7:$B$814,0)))</f>
        <v/>
      </c>
      <c r="U164" s="847" t="str">
        <f>IF($B164="","",INDEX('All CCC'!U$7:U$814,MATCH(WatchList!$B164,'All CCC'!$B$7:$B$814,0)))</f>
        <v/>
      </c>
      <c r="V164" s="847" t="str">
        <f>IF($B164="","",INDEX('All CCC'!V$7:V$814,MATCH(WatchList!$B164,'All CCC'!$B$7:$B$814,0)))</f>
        <v/>
      </c>
      <c r="W164" s="847" t="str">
        <f>IF($B164="","",INDEX('All CCC'!W$7:W$814,MATCH(WatchList!$B164,'All CCC'!$B$7:$B$814,0)))</f>
        <v/>
      </c>
      <c r="X164" s="847" t="str">
        <f>IF($B164="","",INDEX('All CCC'!X$7:X$814,MATCH(WatchList!$B164,'All CCC'!$B$7:$B$814,0)))</f>
        <v/>
      </c>
      <c r="Y164" s="847" t="str">
        <f>IF($B164="","",INDEX('All CCC'!Y$7:Y$814,MATCH(WatchList!$B164,'All CCC'!$B$7:$B$814,0)))</f>
        <v/>
      </c>
      <c r="Z164" s="847" t="str">
        <f>IF($B164="","",INDEX('All CCC'!Z$7:Z$814,MATCH(WatchList!$B164,'All CCC'!$B$7:$B$814,0)))</f>
        <v/>
      </c>
      <c r="AA164" s="847" t="str">
        <f>IF($B164="","",INDEX('All CCC'!AA$7:AA$814,MATCH(WatchList!$B164,'All CCC'!$B$7:$B$814,0)))</f>
        <v/>
      </c>
      <c r="AB164" s="847" t="str">
        <f>IF($B164="","",INDEX('All CCC'!AB$7:AB$814,MATCH(WatchList!$B164,'All CCC'!$B$7:$B$814,0)))</f>
        <v/>
      </c>
      <c r="AC164" s="847" t="str">
        <f>IF($B164="","",INDEX('All CCC'!AC$7:AC$814,MATCH(WatchList!$B164,'All CCC'!$B$7:$B$814,0)))</f>
        <v/>
      </c>
      <c r="AD164" s="847" t="str">
        <f>IF($B164="","",INDEX('All CCC'!AD$7:AD$814,MATCH(WatchList!$B164,'All CCC'!$B$7:$B$814,0)))</f>
        <v/>
      </c>
      <c r="AE164" s="847" t="str">
        <f>IF($B164="","",INDEX('All CCC'!AE$7:AE$814,MATCH(WatchList!$B164,'All CCC'!$B$7:$B$814,0)))</f>
        <v/>
      </c>
      <c r="AF164" s="847" t="str">
        <f>IF($B164="","",INDEX('All CCC'!AF$7:AF$814,MATCH(WatchList!$B164,'All CCC'!$B$7:$B$814,0)))</f>
        <v/>
      </c>
      <c r="AG164" s="847" t="str">
        <f>IF($B164="","",INDEX('All CCC'!AG$7:AG$814,MATCH(WatchList!$B164,'All CCC'!$B$7:$B$814,0)))</f>
        <v/>
      </c>
      <c r="AH164" s="847" t="str">
        <f>IF($B164="","",INDEX('All CCC'!AH$7:AH$814,MATCH(WatchList!$B164,'All CCC'!$B$7:$B$814,0)))</f>
        <v/>
      </c>
      <c r="AI164" s="847" t="str">
        <f>IF($B164="","",INDEX('All CCC'!AI$7:AI$814,MATCH(WatchList!$B164,'All CCC'!$B$7:$B$814,0)))</f>
        <v/>
      </c>
      <c r="AJ164" s="847" t="str">
        <f>IF($B164="","",INDEX('All CCC'!AJ$7:AJ$814,MATCH(WatchList!$B164,'All CCC'!$B$7:$B$814,0)))</f>
        <v/>
      </c>
      <c r="AK164" s="847" t="str">
        <f>IF($B164="","",INDEX('All CCC'!AK$7:AK$814,MATCH(WatchList!$B164,'All CCC'!$B$7:$B$814,0)))</f>
        <v/>
      </c>
      <c r="AL164" s="847" t="str">
        <f>IF($B164="","",INDEX('All CCC'!AL$7:AL$814,MATCH(WatchList!$B164,'All CCC'!$B$7:$B$814,0)))</f>
        <v/>
      </c>
      <c r="AM164" s="847" t="str">
        <f>IF($B164="","",INDEX('All CCC'!AM$7:AM$814,MATCH(WatchList!$B164,'All CCC'!$B$7:$B$814,0)))</f>
        <v/>
      </c>
      <c r="AN164" s="847" t="str">
        <f>IF($B164="","",INDEX('All CCC'!AN$7:AN$814,MATCH(WatchList!$B164,'All CCC'!$B$7:$B$814,0)))</f>
        <v/>
      </c>
      <c r="AO164" s="847" t="str">
        <f>IF($B164="","",INDEX('All CCC'!AO$7:AO$814,MATCH(WatchList!$B164,'All CCC'!$B$7:$B$814,0)))</f>
        <v/>
      </c>
      <c r="AP164" s="847" t="str">
        <f>IF($B164="","",INDEX('All CCC'!AP$7:AP$814,MATCH(WatchList!$B164,'All CCC'!$B$7:$B$814,0)))</f>
        <v/>
      </c>
      <c r="AQ164" s="847" t="str">
        <f>IF($B164="","",INDEX('All CCC'!AQ$7:AQ$814,MATCH(WatchList!$B164,'All CCC'!$B$7:$B$814,0)))</f>
        <v/>
      </c>
      <c r="AR164" s="847" t="str">
        <f>IF($B164="","",INDEX('All CCC'!AR$7:AR$814,MATCH(WatchList!$B164,'All CCC'!$B$7:$B$814,0)))</f>
        <v/>
      </c>
      <c r="AS164" s="847" t="str">
        <f>IF($B164="","",INDEX('All CCC'!AS$7:AS$814,MATCH(WatchList!$B164,'All CCC'!$B$7:$B$814,0)))</f>
        <v/>
      </c>
      <c r="AT164" s="847" t="str">
        <f>IF($B164="","",INDEX('All CCC'!AT$7:AT$814,MATCH(WatchList!$B164,'All CCC'!$B$7:$B$814,0)))</f>
        <v/>
      </c>
      <c r="AU164" s="847" t="str">
        <f>IF($B164="","",INDEX('All CCC'!AU$7:AU$814,MATCH(WatchList!$B164,'All CCC'!$B$7:$B$814,0)))</f>
        <v/>
      </c>
      <c r="AV164" s="847" t="str">
        <f>IF($B164="","",INDEX('All CCC'!AV$7:AV$814,MATCH(WatchList!$B164,'All CCC'!$B$7:$B$814,0)))</f>
        <v/>
      </c>
      <c r="AW164" s="847" t="str">
        <f>IF($B164="","",INDEX('All CCC'!AW$7:AW$814,MATCH(WatchList!$B164,'All CCC'!$B$7:$B$814,0)))</f>
        <v/>
      </c>
      <c r="AX164" s="847" t="str">
        <f>IF($B164="","",INDEX('All CCC'!AX$7:AX$814,MATCH(WatchList!$B164,'All CCC'!$B$7:$B$814,0)))</f>
        <v/>
      </c>
      <c r="AY164" s="847" t="str">
        <f>IF($B164="","",INDEX('All CCC'!AY$7:AY$814,MATCH(WatchList!$B164,'All CCC'!$B$7:$B$814,0)))</f>
        <v/>
      </c>
      <c r="AZ164" s="847" t="str">
        <f>IF($B164="","",INDEX('All CCC'!AZ$7:AZ$814,MATCH(WatchList!$B164,'All CCC'!$B$7:$B$814,0)))</f>
        <v/>
      </c>
      <c r="BA164" s="847" t="str">
        <f>IF($B164="","",INDEX('All CCC'!BA$7:BA$814,MATCH(WatchList!$B164,'All CCC'!$B$7:$B$814,0)))</f>
        <v/>
      </c>
      <c r="BB164" s="847" t="str">
        <f>IF($B164="","",INDEX('All CCC'!BB$7:BB$814,MATCH(WatchList!$B164,'All CCC'!$B$7:$B$814,0)))</f>
        <v/>
      </c>
      <c r="BC164" s="847" t="str">
        <f>IF($B164="","",INDEX('All CCC'!BC$7:BC$814,MATCH(WatchList!$B164,'All CCC'!$B$7:$B$814,0)))</f>
        <v/>
      </c>
      <c r="BD164" s="847" t="str">
        <f>IF($B164="","",INDEX('All CCC'!BD$7:BD$814,MATCH(WatchList!$B164,'All CCC'!$B$7:$B$814,0)))</f>
        <v/>
      </c>
      <c r="BE164" s="847" t="str">
        <f>IF($B164="","",INDEX('All CCC'!BE$7:BE$814,MATCH(WatchList!$B164,'All CCC'!$B$7:$B$814,0)))</f>
        <v/>
      </c>
      <c r="BF164" s="847" t="str">
        <f>IF($B164="","",INDEX('All CCC'!BF$7:BF$814,MATCH(WatchList!$B164,'All CCC'!$B$7:$B$814,0)))</f>
        <v/>
      </c>
      <c r="BG164" s="847" t="str">
        <f>IF($B164="","",INDEX('All CCC'!BG$7:BG$814,MATCH(WatchList!$B164,'All CCC'!$B$7:$B$814,0)))</f>
        <v/>
      </c>
    </row>
    <row r="165" spans="1:59" x14ac:dyDescent="0.2">
      <c r="A165" s="548" t="str">
        <f>IF($B165="","",INDEX('All CCC'!A$7:A$814,MATCH(WatchList!$B165,'All CCC'!$B$7:$B$814,0)))</f>
        <v/>
      </c>
      <c r="B165" s="31"/>
      <c r="C165" s="847" t="str">
        <f>IF($B165="","",INDEX('All CCC'!C$7:C$814,MATCH(WatchList!$B165,'All CCC'!$B$7:$B$814,0)))</f>
        <v/>
      </c>
      <c r="D165" s="847" t="str">
        <f>IF($B165="","",INDEX('All CCC'!D$7:D$814,MATCH(WatchList!$B165,'All CCC'!$B$7:$B$814,0)))</f>
        <v/>
      </c>
      <c r="E165" s="847" t="str">
        <f>IF($B165="","",INDEX('All CCC'!E$7:E$814,MATCH(WatchList!$B165,'All CCC'!$B$7:$B$814,0)))</f>
        <v/>
      </c>
      <c r="F165" s="847" t="str">
        <f>IF($B165="","",INDEX('All CCC'!F$7:F$814,MATCH(WatchList!$B165,'All CCC'!$B$7:$B$814,0)))</f>
        <v/>
      </c>
      <c r="G165" s="847" t="str">
        <f>IF($B165="","",INDEX('All CCC'!G$7:G$814,MATCH(WatchList!$B165,'All CCC'!$B$7:$B$814,0)))</f>
        <v/>
      </c>
      <c r="H165" s="847" t="str">
        <f>IF($B165="","",INDEX('All CCC'!H$7:H$814,MATCH(WatchList!$B165,'All CCC'!$B$7:$B$814,0)))</f>
        <v/>
      </c>
      <c r="I165" s="847" t="str">
        <f>IF($B165="","",INDEX('All CCC'!I$7:I$814,MATCH(WatchList!$B165,'All CCC'!$B$7:$B$814,0)))</f>
        <v/>
      </c>
      <c r="J165" s="847" t="str">
        <f>IF($B165="","",INDEX('All CCC'!J$7:J$814,MATCH(WatchList!$B165,'All CCC'!$B$7:$B$814,0)))</f>
        <v/>
      </c>
      <c r="K165" s="847" t="str">
        <f>IF($B165="","",INDEX('All CCC'!K$7:K$814,MATCH(WatchList!$B165,'All CCC'!$B$7:$B$814,0)))</f>
        <v/>
      </c>
      <c r="L165" s="847" t="str">
        <f>IF($B165="","",INDEX('All CCC'!L$7:L$814,MATCH(WatchList!$B165,'All CCC'!$B$7:$B$814,0)))</f>
        <v/>
      </c>
      <c r="M165" s="847" t="str">
        <f>IF($B165="","",INDEX('All CCC'!M$7:M$814,MATCH(WatchList!$B165,'All CCC'!$B$7:$B$814,0)))</f>
        <v/>
      </c>
      <c r="N165" s="847" t="str">
        <f>IF($B165="","",INDEX('All CCC'!N$7:N$814,MATCH(WatchList!$B165,'All CCC'!$B$7:$B$814,0)))</f>
        <v/>
      </c>
      <c r="O165" s="847" t="str">
        <f>IF($B165="","",INDEX('All CCC'!O$7:O$814,MATCH(WatchList!$B165,'All CCC'!$B$7:$B$814,0)))</f>
        <v/>
      </c>
      <c r="P165" s="848" t="str">
        <f>IF($B165="","",INDEX('All CCC'!P$7:P$814,MATCH(WatchList!$B165,'All CCC'!$B$7:$B$814,0)))</f>
        <v/>
      </c>
      <c r="Q165" s="848" t="str">
        <f>IF($B165="","",INDEX('All CCC'!Q$7:Q$814,MATCH(WatchList!$B165,'All CCC'!$B$7:$B$814,0)))</f>
        <v/>
      </c>
      <c r="R165" s="847" t="str">
        <f>IF($B165="","",INDEX('All CCC'!R$7:R$814,MATCH(WatchList!$B165,'All CCC'!$B$7:$B$814,0)))</f>
        <v/>
      </c>
      <c r="S165" s="847" t="str">
        <f>IF($B165="","",INDEX('All CCC'!S$7:S$814,MATCH(WatchList!$B165,'All CCC'!$B$7:$B$814,0)))</f>
        <v/>
      </c>
      <c r="T165" s="847" t="str">
        <f>IF($B165="","",INDEX('All CCC'!T$7:T$814,MATCH(WatchList!$B165,'All CCC'!$B$7:$B$814,0)))</f>
        <v/>
      </c>
      <c r="U165" s="847" t="str">
        <f>IF($B165="","",INDEX('All CCC'!U$7:U$814,MATCH(WatchList!$B165,'All CCC'!$B$7:$B$814,0)))</f>
        <v/>
      </c>
      <c r="V165" s="847" t="str">
        <f>IF($B165="","",INDEX('All CCC'!V$7:V$814,MATCH(WatchList!$B165,'All CCC'!$B$7:$B$814,0)))</f>
        <v/>
      </c>
      <c r="W165" s="847" t="str">
        <f>IF($B165="","",INDEX('All CCC'!W$7:W$814,MATCH(WatchList!$B165,'All CCC'!$B$7:$B$814,0)))</f>
        <v/>
      </c>
      <c r="X165" s="847" t="str">
        <f>IF($B165="","",INDEX('All CCC'!X$7:X$814,MATCH(WatchList!$B165,'All CCC'!$B$7:$B$814,0)))</f>
        <v/>
      </c>
      <c r="Y165" s="847" t="str">
        <f>IF($B165="","",INDEX('All CCC'!Y$7:Y$814,MATCH(WatchList!$B165,'All CCC'!$B$7:$B$814,0)))</f>
        <v/>
      </c>
      <c r="Z165" s="847" t="str">
        <f>IF($B165="","",INDEX('All CCC'!Z$7:Z$814,MATCH(WatchList!$B165,'All CCC'!$B$7:$B$814,0)))</f>
        <v/>
      </c>
      <c r="AA165" s="847" t="str">
        <f>IF($B165="","",INDEX('All CCC'!AA$7:AA$814,MATCH(WatchList!$B165,'All CCC'!$B$7:$B$814,0)))</f>
        <v/>
      </c>
      <c r="AB165" s="847" t="str">
        <f>IF($B165="","",INDEX('All CCC'!AB$7:AB$814,MATCH(WatchList!$B165,'All CCC'!$B$7:$B$814,0)))</f>
        <v/>
      </c>
      <c r="AC165" s="847" t="str">
        <f>IF($B165="","",INDEX('All CCC'!AC$7:AC$814,MATCH(WatchList!$B165,'All CCC'!$B$7:$B$814,0)))</f>
        <v/>
      </c>
      <c r="AD165" s="847" t="str">
        <f>IF($B165="","",INDEX('All CCC'!AD$7:AD$814,MATCH(WatchList!$B165,'All CCC'!$B$7:$B$814,0)))</f>
        <v/>
      </c>
      <c r="AE165" s="847" t="str">
        <f>IF($B165="","",INDEX('All CCC'!AE$7:AE$814,MATCH(WatchList!$B165,'All CCC'!$B$7:$B$814,0)))</f>
        <v/>
      </c>
      <c r="AF165" s="847" t="str">
        <f>IF($B165="","",INDEX('All CCC'!AF$7:AF$814,MATCH(WatchList!$B165,'All CCC'!$B$7:$B$814,0)))</f>
        <v/>
      </c>
      <c r="AG165" s="847" t="str">
        <f>IF($B165="","",INDEX('All CCC'!AG$7:AG$814,MATCH(WatchList!$B165,'All CCC'!$B$7:$B$814,0)))</f>
        <v/>
      </c>
      <c r="AH165" s="847" t="str">
        <f>IF($B165="","",INDEX('All CCC'!AH$7:AH$814,MATCH(WatchList!$B165,'All CCC'!$B$7:$B$814,0)))</f>
        <v/>
      </c>
      <c r="AI165" s="847" t="str">
        <f>IF($B165="","",INDEX('All CCC'!AI$7:AI$814,MATCH(WatchList!$B165,'All CCC'!$B$7:$B$814,0)))</f>
        <v/>
      </c>
      <c r="AJ165" s="847" t="str">
        <f>IF($B165="","",INDEX('All CCC'!AJ$7:AJ$814,MATCH(WatchList!$B165,'All CCC'!$B$7:$B$814,0)))</f>
        <v/>
      </c>
      <c r="AK165" s="847" t="str">
        <f>IF($B165="","",INDEX('All CCC'!AK$7:AK$814,MATCH(WatchList!$B165,'All CCC'!$B$7:$B$814,0)))</f>
        <v/>
      </c>
      <c r="AL165" s="847" t="str">
        <f>IF($B165="","",INDEX('All CCC'!AL$7:AL$814,MATCH(WatchList!$B165,'All CCC'!$B$7:$B$814,0)))</f>
        <v/>
      </c>
      <c r="AM165" s="847" t="str">
        <f>IF($B165="","",INDEX('All CCC'!AM$7:AM$814,MATCH(WatchList!$B165,'All CCC'!$B$7:$B$814,0)))</f>
        <v/>
      </c>
      <c r="AN165" s="847" t="str">
        <f>IF($B165="","",INDEX('All CCC'!AN$7:AN$814,MATCH(WatchList!$B165,'All CCC'!$B$7:$B$814,0)))</f>
        <v/>
      </c>
      <c r="AO165" s="847" t="str">
        <f>IF($B165="","",INDEX('All CCC'!AO$7:AO$814,MATCH(WatchList!$B165,'All CCC'!$B$7:$B$814,0)))</f>
        <v/>
      </c>
      <c r="AP165" s="847" t="str">
        <f>IF($B165="","",INDEX('All CCC'!AP$7:AP$814,MATCH(WatchList!$B165,'All CCC'!$B$7:$B$814,0)))</f>
        <v/>
      </c>
      <c r="AQ165" s="847" t="str">
        <f>IF($B165="","",INDEX('All CCC'!AQ$7:AQ$814,MATCH(WatchList!$B165,'All CCC'!$B$7:$B$814,0)))</f>
        <v/>
      </c>
      <c r="AR165" s="847" t="str">
        <f>IF($B165="","",INDEX('All CCC'!AR$7:AR$814,MATCH(WatchList!$B165,'All CCC'!$B$7:$B$814,0)))</f>
        <v/>
      </c>
      <c r="AS165" s="847" t="str">
        <f>IF($B165="","",INDEX('All CCC'!AS$7:AS$814,MATCH(WatchList!$B165,'All CCC'!$B$7:$B$814,0)))</f>
        <v/>
      </c>
      <c r="AT165" s="847" t="str">
        <f>IF($B165="","",INDEX('All CCC'!AT$7:AT$814,MATCH(WatchList!$B165,'All CCC'!$B$7:$B$814,0)))</f>
        <v/>
      </c>
      <c r="AU165" s="847" t="str">
        <f>IF($B165="","",INDEX('All CCC'!AU$7:AU$814,MATCH(WatchList!$B165,'All CCC'!$B$7:$B$814,0)))</f>
        <v/>
      </c>
      <c r="AV165" s="847" t="str">
        <f>IF($B165="","",INDEX('All CCC'!AV$7:AV$814,MATCH(WatchList!$B165,'All CCC'!$B$7:$B$814,0)))</f>
        <v/>
      </c>
      <c r="AW165" s="847" t="str">
        <f>IF($B165="","",INDEX('All CCC'!AW$7:AW$814,MATCH(WatchList!$B165,'All CCC'!$B$7:$B$814,0)))</f>
        <v/>
      </c>
      <c r="AX165" s="847" t="str">
        <f>IF($B165="","",INDEX('All CCC'!AX$7:AX$814,MATCH(WatchList!$B165,'All CCC'!$B$7:$B$814,0)))</f>
        <v/>
      </c>
      <c r="AY165" s="847" t="str">
        <f>IF($B165="","",INDEX('All CCC'!AY$7:AY$814,MATCH(WatchList!$B165,'All CCC'!$B$7:$B$814,0)))</f>
        <v/>
      </c>
      <c r="AZ165" s="847" t="str">
        <f>IF($B165="","",INDEX('All CCC'!AZ$7:AZ$814,MATCH(WatchList!$B165,'All CCC'!$B$7:$B$814,0)))</f>
        <v/>
      </c>
      <c r="BA165" s="847" t="str">
        <f>IF($B165="","",INDEX('All CCC'!BA$7:BA$814,MATCH(WatchList!$B165,'All CCC'!$B$7:$B$814,0)))</f>
        <v/>
      </c>
      <c r="BB165" s="847" t="str">
        <f>IF($B165="","",INDEX('All CCC'!BB$7:BB$814,MATCH(WatchList!$B165,'All CCC'!$B$7:$B$814,0)))</f>
        <v/>
      </c>
      <c r="BC165" s="847" t="str">
        <f>IF($B165="","",INDEX('All CCC'!BC$7:BC$814,MATCH(WatchList!$B165,'All CCC'!$B$7:$B$814,0)))</f>
        <v/>
      </c>
      <c r="BD165" s="847" t="str">
        <f>IF($B165="","",INDEX('All CCC'!BD$7:BD$814,MATCH(WatchList!$B165,'All CCC'!$B$7:$B$814,0)))</f>
        <v/>
      </c>
      <c r="BE165" s="847" t="str">
        <f>IF($B165="","",INDEX('All CCC'!BE$7:BE$814,MATCH(WatchList!$B165,'All CCC'!$B$7:$B$814,0)))</f>
        <v/>
      </c>
      <c r="BF165" s="847" t="str">
        <f>IF($B165="","",INDEX('All CCC'!BF$7:BF$814,MATCH(WatchList!$B165,'All CCC'!$B$7:$B$814,0)))</f>
        <v/>
      </c>
      <c r="BG165" s="847" t="str">
        <f>IF($B165="","",INDEX('All CCC'!BG$7:BG$814,MATCH(WatchList!$B165,'All CCC'!$B$7:$B$814,0)))</f>
        <v/>
      </c>
    </row>
    <row r="166" spans="1:59" x14ac:dyDescent="0.2">
      <c r="A166" s="548" t="str">
        <f>IF($B166="","",INDEX('All CCC'!A$7:A$814,MATCH(WatchList!$B166,'All CCC'!$B$7:$B$814,0)))</f>
        <v/>
      </c>
      <c r="B166" s="31"/>
      <c r="C166" s="847" t="str">
        <f>IF($B166="","",INDEX('All CCC'!C$7:C$814,MATCH(WatchList!$B166,'All CCC'!$B$7:$B$814,0)))</f>
        <v/>
      </c>
      <c r="D166" s="847" t="str">
        <f>IF($B166="","",INDEX('All CCC'!D$7:D$814,MATCH(WatchList!$B166,'All CCC'!$B$7:$B$814,0)))</f>
        <v/>
      </c>
      <c r="E166" s="847" t="str">
        <f>IF($B166="","",INDEX('All CCC'!E$7:E$814,MATCH(WatchList!$B166,'All CCC'!$B$7:$B$814,0)))</f>
        <v/>
      </c>
      <c r="F166" s="847" t="str">
        <f>IF($B166="","",INDEX('All CCC'!F$7:F$814,MATCH(WatchList!$B166,'All CCC'!$B$7:$B$814,0)))</f>
        <v/>
      </c>
      <c r="G166" s="847" t="str">
        <f>IF($B166="","",INDEX('All CCC'!G$7:G$814,MATCH(WatchList!$B166,'All CCC'!$B$7:$B$814,0)))</f>
        <v/>
      </c>
      <c r="H166" s="847" t="str">
        <f>IF($B166="","",INDEX('All CCC'!H$7:H$814,MATCH(WatchList!$B166,'All CCC'!$B$7:$B$814,0)))</f>
        <v/>
      </c>
      <c r="I166" s="847" t="str">
        <f>IF($B166="","",INDEX('All CCC'!I$7:I$814,MATCH(WatchList!$B166,'All CCC'!$B$7:$B$814,0)))</f>
        <v/>
      </c>
      <c r="J166" s="847" t="str">
        <f>IF($B166="","",INDEX('All CCC'!J$7:J$814,MATCH(WatchList!$B166,'All CCC'!$B$7:$B$814,0)))</f>
        <v/>
      </c>
      <c r="K166" s="847" t="str">
        <f>IF($B166="","",INDEX('All CCC'!K$7:K$814,MATCH(WatchList!$B166,'All CCC'!$B$7:$B$814,0)))</f>
        <v/>
      </c>
      <c r="L166" s="847" t="str">
        <f>IF($B166="","",INDEX('All CCC'!L$7:L$814,MATCH(WatchList!$B166,'All CCC'!$B$7:$B$814,0)))</f>
        <v/>
      </c>
      <c r="M166" s="847" t="str">
        <f>IF($B166="","",INDEX('All CCC'!M$7:M$814,MATCH(WatchList!$B166,'All CCC'!$B$7:$B$814,0)))</f>
        <v/>
      </c>
      <c r="N166" s="847" t="str">
        <f>IF($B166="","",INDEX('All CCC'!N$7:N$814,MATCH(WatchList!$B166,'All CCC'!$B$7:$B$814,0)))</f>
        <v/>
      </c>
      <c r="O166" s="847" t="str">
        <f>IF($B166="","",INDEX('All CCC'!O$7:O$814,MATCH(WatchList!$B166,'All CCC'!$B$7:$B$814,0)))</f>
        <v/>
      </c>
      <c r="P166" s="848" t="str">
        <f>IF($B166="","",INDEX('All CCC'!P$7:P$814,MATCH(WatchList!$B166,'All CCC'!$B$7:$B$814,0)))</f>
        <v/>
      </c>
      <c r="Q166" s="848" t="str">
        <f>IF($B166="","",INDEX('All CCC'!Q$7:Q$814,MATCH(WatchList!$B166,'All CCC'!$B$7:$B$814,0)))</f>
        <v/>
      </c>
      <c r="R166" s="847" t="str">
        <f>IF($B166="","",INDEX('All CCC'!R$7:R$814,MATCH(WatchList!$B166,'All CCC'!$B$7:$B$814,0)))</f>
        <v/>
      </c>
      <c r="S166" s="847" t="str">
        <f>IF($B166="","",INDEX('All CCC'!S$7:S$814,MATCH(WatchList!$B166,'All CCC'!$B$7:$B$814,0)))</f>
        <v/>
      </c>
      <c r="T166" s="847" t="str">
        <f>IF($B166="","",INDEX('All CCC'!T$7:T$814,MATCH(WatchList!$B166,'All CCC'!$B$7:$B$814,0)))</f>
        <v/>
      </c>
      <c r="U166" s="847" t="str">
        <f>IF($B166="","",INDEX('All CCC'!U$7:U$814,MATCH(WatchList!$B166,'All CCC'!$B$7:$B$814,0)))</f>
        <v/>
      </c>
      <c r="V166" s="847" t="str">
        <f>IF($B166="","",INDEX('All CCC'!V$7:V$814,MATCH(WatchList!$B166,'All CCC'!$B$7:$B$814,0)))</f>
        <v/>
      </c>
      <c r="W166" s="847" t="str">
        <f>IF($B166="","",INDEX('All CCC'!W$7:W$814,MATCH(WatchList!$B166,'All CCC'!$B$7:$B$814,0)))</f>
        <v/>
      </c>
      <c r="X166" s="847" t="str">
        <f>IF($B166="","",INDEX('All CCC'!X$7:X$814,MATCH(WatchList!$B166,'All CCC'!$B$7:$B$814,0)))</f>
        <v/>
      </c>
      <c r="Y166" s="847" t="str">
        <f>IF($B166="","",INDEX('All CCC'!Y$7:Y$814,MATCH(WatchList!$B166,'All CCC'!$B$7:$B$814,0)))</f>
        <v/>
      </c>
      <c r="Z166" s="847" t="str">
        <f>IF($B166="","",INDEX('All CCC'!Z$7:Z$814,MATCH(WatchList!$B166,'All CCC'!$B$7:$B$814,0)))</f>
        <v/>
      </c>
      <c r="AA166" s="847" t="str">
        <f>IF($B166="","",INDEX('All CCC'!AA$7:AA$814,MATCH(WatchList!$B166,'All CCC'!$B$7:$B$814,0)))</f>
        <v/>
      </c>
      <c r="AB166" s="847" t="str">
        <f>IF($B166="","",INDEX('All CCC'!AB$7:AB$814,MATCH(WatchList!$B166,'All CCC'!$B$7:$B$814,0)))</f>
        <v/>
      </c>
      <c r="AC166" s="847" t="str">
        <f>IF($B166="","",INDEX('All CCC'!AC$7:AC$814,MATCH(WatchList!$B166,'All CCC'!$B$7:$B$814,0)))</f>
        <v/>
      </c>
      <c r="AD166" s="847" t="str">
        <f>IF($B166="","",INDEX('All CCC'!AD$7:AD$814,MATCH(WatchList!$B166,'All CCC'!$B$7:$B$814,0)))</f>
        <v/>
      </c>
      <c r="AE166" s="847" t="str">
        <f>IF($B166="","",INDEX('All CCC'!AE$7:AE$814,MATCH(WatchList!$B166,'All CCC'!$B$7:$B$814,0)))</f>
        <v/>
      </c>
      <c r="AF166" s="847" t="str">
        <f>IF($B166="","",INDEX('All CCC'!AF$7:AF$814,MATCH(WatchList!$B166,'All CCC'!$B$7:$B$814,0)))</f>
        <v/>
      </c>
      <c r="AG166" s="847" t="str">
        <f>IF($B166="","",INDEX('All CCC'!AG$7:AG$814,MATCH(WatchList!$B166,'All CCC'!$B$7:$B$814,0)))</f>
        <v/>
      </c>
      <c r="AH166" s="847" t="str">
        <f>IF($B166="","",INDEX('All CCC'!AH$7:AH$814,MATCH(WatchList!$B166,'All CCC'!$B$7:$B$814,0)))</f>
        <v/>
      </c>
      <c r="AI166" s="847" t="str">
        <f>IF($B166="","",INDEX('All CCC'!AI$7:AI$814,MATCH(WatchList!$B166,'All CCC'!$B$7:$B$814,0)))</f>
        <v/>
      </c>
      <c r="AJ166" s="847" t="str">
        <f>IF($B166="","",INDEX('All CCC'!AJ$7:AJ$814,MATCH(WatchList!$B166,'All CCC'!$B$7:$B$814,0)))</f>
        <v/>
      </c>
      <c r="AK166" s="847" t="str">
        <f>IF($B166="","",INDEX('All CCC'!AK$7:AK$814,MATCH(WatchList!$B166,'All CCC'!$B$7:$B$814,0)))</f>
        <v/>
      </c>
      <c r="AL166" s="847" t="str">
        <f>IF($B166="","",INDEX('All CCC'!AL$7:AL$814,MATCH(WatchList!$B166,'All CCC'!$B$7:$B$814,0)))</f>
        <v/>
      </c>
      <c r="AM166" s="847" t="str">
        <f>IF($B166="","",INDEX('All CCC'!AM$7:AM$814,MATCH(WatchList!$B166,'All CCC'!$B$7:$B$814,0)))</f>
        <v/>
      </c>
      <c r="AN166" s="847" t="str">
        <f>IF($B166="","",INDEX('All CCC'!AN$7:AN$814,MATCH(WatchList!$B166,'All CCC'!$B$7:$B$814,0)))</f>
        <v/>
      </c>
      <c r="AO166" s="847" t="str">
        <f>IF($B166="","",INDEX('All CCC'!AO$7:AO$814,MATCH(WatchList!$B166,'All CCC'!$B$7:$B$814,0)))</f>
        <v/>
      </c>
      <c r="AP166" s="847" t="str">
        <f>IF($B166="","",INDEX('All CCC'!AP$7:AP$814,MATCH(WatchList!$B166,'All CCC'!$B$7:$B$814,0)))</f>
        <v/>
      </c>
      <c r="AQ166" s="847" t="str">
        <f>IF($B166="","",INDEX('All CCC'!AQ$7:AQ$814,MATCH(WatchList!$B166,'All CCC'!$B$7:$B$814,0)))</f>
        <v/>
      </c>
      <c r="AR166" s="847" t="str">
        <f>IF($B166="","",INDEX('All CCC'!AR$7:AR$814,MATCH(WatchList!$B166,'All CCC'!$B$7:$B$814,0)))</f>
        <v/>
      </c>
      <c r="AS166" s="847" t="str">
        <f>IF($B166="","",INDEX('All CCC'!AS$7:AS$814,MATCH(WatchList!$B166,'All CCC'!$B$7:$B$814,0)))</f>
        <v/>
      </c>
      <c r="AT166" s="847" t="str">
        <f>IF($B166="","",INDEX('All CCC'!AT$7:AT$814,MATCH(WatchList!$B166,'All CCC'!$B$7:$B$814,0)))</f>
        <v/>
      </c>
      <c r="AU166" s="847" t="str">
        <f>IF($B166="","",INDEX('All CCC'!AU$7:AU$814,MATCH(WatchList!$B166,'All CCC'!$B$7:$B$814,0)))</f>
        <v/>
      </c>
      <c r="AV166" s="847" t="str">
        <f>IF($B166="","",INDEX('All CCC'!AV$7:AV$814,MATCH(WatchList!$B166,'All CCC'!$B$7:$B$814,0)))</f>
        <v/>
      </c>
      <c r="AW166" s="847" t="str">
        <f>IF($B166="","",INDEX('All CCC'!AW$7:AW$814,MATCH(WatchList!$B166,'All CCC'!$B$7:$B$814,0)))</f>
        <v/>
      </c>
      <c r="AX166" s="847" t="str">
        <f>IF($B166="","",INDEX('All CCC'!AX$7:AX$814,MATCH(WatchList!$B166,'All CCC'!$B$7:$B$814,0)))</f>
        <v/>
      </c>
      <c r="AY166" s="847" t="str">
        <f>IF($B166="","",INDEX('All CCC'!AY$7:AY$814,MATCH(WatchList!$B166,'All CCC'!$B$7:$B$814,0)))</f>
        <v/>
      </c>
      <c r="AZ166" s="847" t="str">
        <f>IF($B166="","",INDEX('All CCC'!AZ$7:AZ$814,MATCH(WatchList!$B166,'All CCC'!$B$7:$B$814,0)))</f>
        <v/>
      </c>
      <c r="BA166" s="847" t="str">
        <f>IF($B166="","",INDEX('All CCC'!BA$7:BA$814,MATCH(WatchList!$B166,'All CCC'!$B$7:$B$814,0)))</f>
        <v/>
      </c>
      <c r="BB166" s="847" t="str">
        <f>IF($B166="","",INDEX('All CCC'!BB$7:BB$814,MATCH(WatchList!$B166,'All CCC'!$B$7:$B$814,0)))</f>
        <v/>
      </c>
      <c r="BC166" s="847" t="str">
        <f>IF($B166="","",INDEX('All CCC'!BC$7:BC$814,MATCH(WatchList!$B166,'All CCC'!$B$7:$B$814,0)))</f>
        <v/>
      </c>
      <c r="BD166" s="847" t="str">
        <f>IF($B166="","",INDEX('All CCC'!BD$7:BD$814,MATCH(WatchList!$B166,'All CCC'!$B$7:$B$814,0)))</f>
        <v/>
      </c>
      <c r="BE166" s="847" t="str">
        <f>IF($B166="","",INDEX('All CCC'!BE$7:BE$814,MATCH(WatchList!$B166,'All CCC'!$B$7:$B$814,0)))</f>
        <v/>
      </c>
      <c r="BF166" s="847" t="str">
        <f>IF($B166="","",INDEX('All CCC'!BF$7:BF$814,MATCH(WatchList!$B166,'All CCC'!$B$7:$B$814,0)))</f>
        <v/>
      </c>
      <c r="BG166" s="847" t="str">
        <f>IF($B166="","",INDEX('All CCC'!BG$7:BG$814,MATCH(WatchList!$B166,'All CCC'!$B$7:$B$814,0)))</f>
        <v/>
      </c>
    </row>
    <row r="167" spans="1:59" x14ac:dyDescent="0.2">
      <c r="A167" s="548" t="str">
        <f>IF($B167="","",INDEX('All CCC'!A$7:A$814,MATCH(WatchList!$B167,'All CCC'!$B$7:$B$814,0)))</f>
        <v/>
      </c>
      <c r="B167" s="31"/>
      <c r="C167" s="847" t="str">
        <f>IF($B167="","",INDEX('All CCC'!C$7:C$814,MATCH(WatchList!$B167,'All CCC'!$B$7:$B$814,0)))</f>
        <v/>
      </c>
      <c r="D167" s="847" t="str">
        <f>IF($B167="","",INDEX('All CCC'!D$7:D$814,MATCH(WatchList!$B167,'All CCC'!$B$7:$B$814,0)))</f>
        <v/>
      </c>
      <c r="E167" s="847" t="str">
        <f>IF($B167="","",INDEX('All CCC'!E$7:E$814,MATCH(WatchList!$B167,'All CCC'!$B$7:$B$814,0)))</f>
        <v/>
      </c>
      <c r="F167" s="847" t="str">
        <f>IF($B167="","",INDEX('All CCC'!F$7:F$814,MATCH(WatchList!$B167,'All CCC'!$B$7:$B$814,0)))</f>
        <v/>
      </c>
      <c r="G167" s="847" t="str">
        <f>IF($B167="","",INDEX('All CCC'!G$7:G$814,MATCH(WatchList!$B167,'All CCC'!$B$7:$B$814,0)))</f>
        <v/>
      </c>
      <c r="H167" s="847" t="str">
        <f>IF($B167="","",INDEX('All CCC'!H$7:H$814,MATCH(WatchList!$B167,'All CCC'!$B$7:$B$814,0)))</f>
        <v/>
      </c>
      <c r="I167" s="847" t="str">
        <f>IF($B167="","",INDEX('All CCC'!I$7:I$814,MATCH(WatchList!$B167,'All CCC'!$B$7:$B$814,0)))</f>
        <v/>
      </c>
      <c r="J167" s="847" t="str">
        <f>IF($B167="","",INDEX('All CCC'!J$7:J$814,MATCH(WatchList!$B167,'All CCC'!$B$7:$B$814,0)))</f>
        <v/>
      </c>
      <c r="K167" s="847" t="str">
        <f>IF($B167="","",INDEX('All CCC'!K$7:K$814,MATCH(WatchList!$B167,'All CCC'!$B$7:$B$814,0)))</f>
        <v/>
      </c>
      <c r="L167" s="847" t="str">
        <f>IF($B167="","",INDEX('All CCC'!L$7:L$814,MATCH(WatchList!$B167,'All CCC'!$B$7:$B$814,0)))</f>
        <v/>
      </c>
      <c r="M167" s="847" t="str">
        <f>IF($B167="","",INDEX('All CCC'!M$7:M$814,MATCH(WatchList!$B167,'All CCC'!$B$7:$B$814,0)))</f>
        <v/>
      </c>
      <c r="N167" s="847" t="str">
        <f>IF($B167="","",INDEX('All CCC'!N$7:N$814,MATCH(WatchList!$B167,'All CCC'!$B$7:$B$814,0)))</f>
        <v/>
      </c>
      <c r="O167" s="847" t="str">
        <f>IF($B167="","",INDEX('All CCC'!O$7:O$814,MATCH(WatchList!$B167,'All CCC'!$B$7:$B$814,0)))</f>
        <v/>
      </c>
      <c r="P167" s="848" t="str">
        <f>IF($B167="","",INDEX('All CCC'!P$7:P$814,MATCH(WatchList!$B167,'All CCC'!$B$7:$B$814,0)))</f>
        <v/>
      </c>
      <c r="Q167" s="848" t="str">
        <f>IF($B167="","",INDEX('All CCC'!Q$7:Q$814,MATCH(WatchList!$B167,'All CCC'!$B$7:$B$814,0)))</f>
        <v/>
      </c>
      <c r="R167" s="847" t="str">
        <f>IF($B167="","",INDEX('All CCC'!R$7:R$814,MATCH(WatchList!$B167,'All CCC'!$B$7:$B$814,0)))</f>
        <v/>
      </c>
      <c r="S167" s="847" t="str">
        <f>IF($B167="","",INDEX('All CCC'!S$7:S$814,MATCH(WatchList!$B167,'All CCC'!$B$7:$B$814,0)))</f>
        <v/>
      </c>
      <c r="T167" s="847" t="str">
        <f>IF($B167="","",INDEX('All CCC'!T$7:T$814,MATCH(WatchList!$B167,'All CCC'!$B$7:$B$814,0)))</f>
        <v/>
      </c>
      <c r="U167" s="847" t="str">
        <f>IF($B167="","",INDEX('All CCC'!U$7:U$814,MATCH(WatchList!$B167,'All CCC'!$B$7:$B$814,0)))</f>
        <v/>
      </c>
      <c r="V167" s="847" t="str">
        <f>IF($B167="","",INDEX('All CCC'!V$7:V$814,MATCH(WatchList!$B167,'All CCC'!$B$7:$B$814,0)))</f>
        <v/>
      </c>
      <c r="W167" s="847" t="str">
        <f>IF($B167="","",INDEX('All CCC'!W$7:W$814,MATCH(WatchList!$B167,'All CCC'!$B$7:$B$814,0)))</f>
        <v/>
      </c>
      <c r="X167" s="847" t="str">
        <f>IF($B167="","",INDEX('All CCC'!X$7:X$814,MATCH(WatchList!$B167,'All CCC'!$B$7:$B$814,0)))</f>
        <v/>
      </c>
      <c r="Y167" s="847" t="str">
        <f>IF($B167="","",INDEX('All CCC'!Y$7:Y$814,MATCH(WatchList!$B167,'All CCC'!$B$7:$B$814,0)))</f>
        <v/>
      </c>
      <c r="Z167" s="847" t="str">
        <f>IF($B167="","",INDEX('All CCC'!Z$7:Z$814,MATCH(WatchList!$B167,'All CCC'!$B$7:$B$814,0)))</f>
        <v/>
      </c>
      <c r="AA167" s="847" t="str">
        <f>IF($B167="","",INDEX('All CCC'!AA$7:AA$814,MATCH(WatchList!$B167,'All CCC'!$B$7:$B$814,0)))</f>
        <v/>
      </c>
      <c r="AB167" s="847" t="str">
        <f>IF($B167="","",INDEX('All CCC'!AB$7:AB$814,MATCH(WatchList!$B167,'All CCC'!$B$7:$B$814,0)))</f>
        <v/>
      </c>
      <c r="AC167" s="847" t="str">
        <f>IF($B167="","",INDEX('All CCC'!AC$7:AC$814,MATCH(WatchList!$B167,'All CCC'!$B$7:$B$814,0)))</f>
        <v/>
      </c>
      <c r="AD167" s="847" t="str">
        <f>IF($B167="","",INDEX('All CCC'!AD$7:AD$814,MATCH(WatchList!$B167,'All CCC'!$B$7:$B$814,0)))</f>
        <v/>
      </c>
      <c r="AE167" s="847" t="str">
        <f>IF($B167="","",INDEX('All CCC'!AE$7:AE$814,MATCH(WatchList!$B167,'All CCC'!$B$7:$B$814,0)))</f>
        <v/>
      </c>
      <c r="AF167" s="847" t="str">
        <f>IF($B167="","",INDEX('All CCC'!AF$7:AF$814,MATCH(WatchList!$B167,'All CCC'!$B$7:$B$814,0)))</f>
        <v/>
      </c>
      <c r="AG167" s="847" t="str">
        <f>IF($B167="","",INDEX('All CCC'!AG$7:AG$814,MATCH(WatchList!$B167,'All CCC'!$B$7:$B$814,0)))</f>
        <v/>
      </c>
      <c r="AH167" s="847" t="str">
        <f>IF($B167="","",INDEX('All CCC'!AH$7:AH$814,MATCH(WatchList!$B167,'All CCC'!$B$7:$B$814,0)))</f>
        <v/>
      </c>
      <c r="AI167" s="847" t="str">
        <f>IF($B167="","",INDEX('All CCC'!AI$7:AI$814,MATCH(WatchList!$B167,'All CCC'!$B$7:$B$814,0)))</f>
        <v/>
      </c>
      <c r="AJ167" s="847" t="str">
        <f>IF($B167="","",INDEX('All CCC'!AJ$7:AJ$814,MATCH(WatchList!$B167,'All CCC'!$B$7:$B$814,0)))</f>
        <v/>
      </c>
      <c r="AK167" s="847" t="str">
        <f>IF($B167="","",INDEX('All CCC'!AK$7:AK$814,MATCH(WatchList!$B167,'All CCC'!$B$7:$B$814,0)))</f>
        <v/>
      </c>
      <c r="AL167" s="847" t="str">
        <f>IF($B167="","",INDEX('All CCC'!AL$7:AL$814,MATCH(WatchList!$B167,'All CCC'!$B$7:$B$814,0)))</f>
        <v/>
      </c>
      <c r="AM167" s="847" t="str">
        <f>IF($B167="","",INDEX('All CCC'!AM$7:AM$814,MATCH(WatchList!$B167,'All CCC'!$B$7:$B$814,0)))</f>
        <v/>
      </c>
      <c r="AN167" s="847" t="str">
        <f>IF($B167="","",INDEX('All CCC'!AN$7:AN$814,MATCH(WatchList!$B167,'All CCC'!$B$7:$B$814,0)))</f>
        <v/>
      </c>
      <c r="AO167" s="847" t="str">
        <f>IF($B167="","",INDEX('All CCC'!AO$7:AO$814,MATCH(WatchList!$B167,'All CCC'!$B$7:$B$814,0)))</f>
        <v/>
      </c>
      <c r="AP167" s="847" t="str">
        <f>IF($B167="","",INDEX('All CCC'!AP$7:AP$814,MATCH(WatchList!$B167,'All CCC'!$B$7:$B$814,0)))</f>
        <v/>
      </c>
      <c r="AQ167" s="847" t="str">
        <f>IF($B167="","",INDEX('All CCC'!AQ$7:AQ$814,MATCH(WatchList!$B167,'All CCC'!$B$7:$B$814,0)))</f>
        <v/>
      </c>
      <c r="AR167" s="847" t="str">
        <f>IF($B167="","",INDEX('All CCC'!AR$7:AR$814,MATCH(WatchList!$B167,'All CCC'!$B$7:$B$814,0)))</f>
        <v/>
      </c>
      <c r="AS167" s="847" t="str">
        <f>IF($B167="","",INDEX('All CCC'!AS$7:AS$814,MATCH(WatchList!$B167,'All CCC'!$B$7:$B$814,0)))</f>
        <v/>
      </c>
      <c r="AT167" s="847" t="str">
        <f>IF($B167="","",INDEX('All CCC'!AT$7:AT$814,MATCH(WatchList!$B167,'All CCC'!$B$7:$B$814,0)))</f>
        <v/>
      </c>
      <c r="AU167" s="847" t="str">
        <f>IF($B167="","",INDEX('All CCC'!AU$7:AU$814,MATCH(WatchList!$B167,'All CCC'!$B$7:$B$814,0)))</f>
        <v/>
      </c>
      <c r="AV167" s="847" t="str">
        <f>IF($B167="","",INDEX('All CCC'!AV$7:AV$814,MATCH(WatchList!$B167,'All CCC'!$B$7:$B$814,0)))</f>
        <v/>
      </c>
      <c r="AW167" s="847" t="str">
        <f>IF($B167="","",INDEX('All CCC'!AW$7:AW$814,MATCH(WatchList!$B167,'All CCC'!$B$7:$B$814,0)))</f>
        <v/>
      </c>
      <c r="AX167" s="847" t="str">
        <f>IF($B167="","",INDEX('All CCC'!AX$7:AX$814,MATCH(WatchList!$B167,'All CCC'!$B$7:$B$814,0)))</f>
        <v/>
      </c>
      <c r="AY167" s="847" t="str">
        <f>IF($B167="","",INDEX('All CCC'!AY$7:AY$814,MATCH(WatchList!$B167,'All CCC'!$B$7:$B$814,0)))</f>
        <v/>
      </c>
      <c r="AZ167" s="847" t="str">
        <f>IF($B167="","",INDEX('All CCC'!AZ$7:AZ$814,MATCH(WatchList!$B167,'All CCC'!$B$7:$B$814,0)))</f>
        <v/>
      </c>
      <c r="BA167" s="847" t="str">
        <f>IF($B167="","",INDEX('All CCC'!BA$7:BA$814,MATCH(WatchList!$B167,'All CCC'!$B$7:$B$814,0)))</f>
        <v/>
      </c>
      <c r="BB167" s="847" t="str">
        <f>IF($B167="","",INDEX('All CCC'!BB$7:BB$814,MATCH(WatchList!$B167,'All CCC'!$B$7:$B$814,0)))</f>
        <v/>
      </c>
      <c r="BC167" s="847" t="str">
        <f>IF($B167="","",INDEX('All CCC'!BC$7:BC$814,MATCH(WatchList!$B167,'All CCC'!$B$7:$B$814,0)))</f>
        <v/>
      </c>
      <c r="BD167" s="847" t="str">
        <f>IF($B167="","",INDEX('All CCC'!BD$7:BD$814,MATCH(WatchList!$B167,'All CCC'!$B$7:$B$814,0)))</f>
        <v/>
      </c>
      <c r="BE167" s="847" t="str">
        <f>IF($B167="","",INDEX('All CCC'!BE$7:BE$814,MATCH(WatchList!$B167,'All CCC'!$B$7:$B$814,0)))</f>
        <v/>
      </c>
      <c r="BF167" s="847" t="str">
        <f>IF($B167="","",INDEX('All CCC'!BF$7:BF$814,MATCH(WatchList!$B167,'All CCC'!$B$7:$B$814,0)))</f>
        <v/>
      </c>
      <c r="BG167" s="847" t="str">
        <f>IF($B167="","",INDEX('All CCC'!BG$7:BG$814,MATCH(WatchList!$B167,'All CCC'!$B$7:$B$814,0)))</f>
        <v/>
      </c>
    </row>
    <row r="168" spans="1:59" x14ac:dyDescent="0.2">
      <c r="A168" s="548" t="str">
        <f>IF($B168="","",INDEX('All CCC'!A$7:A$814,MATCH(WatchList!$B168,'All CCC'!$B$7:$B$814,0)))</f>
        <v/>
      </c>
      <c r="B168" s="31"/>
      <c r="C168" s="847" t="str">
        <f>IF($B168="","",INDEX('All CCC'!C$7:C$814,MATCH(WatchList!$B168,'All CCC'!$B$7:$B$814,0)))</f>
        <v/>
      </c>
      <c r="D168" s="847" t="str">
        <f>IF($B168="","",INDEX('All CCC'!D$7:D$814,MATCH(WatchList!$B168,'All CCC'!$B$7:$B$814,0)))</f>
        <v/>
      </c>
      <c r="E168" s="847" t="str">
        <f>IF($B168="","",INDEX('All CCC'!E$7:E$814,MATCH(WatchList!$B168,'All CCC'!$B$7:$B$814,0)))</f>
        <v/>
      </c>
      <c r="F168" s="847" t="str">
        <f>IF($B168="","",INDEX('All CCC'!F$7:F$814,MATCH(WatchList!$B168,'All CCC'!$B$7:$B$814,0)))</f>
        <v/>
      </c>
      <c r="G168" s="847" t="str">
        <f>IF($B168="","",INDEX('All CCC'!G$7:G$814,MATCH(WatchList!$B168,'All CCC'!$B$7:$B$814,0)))</f>
        <v/>
      </c>
      <c r="H168" s="847" t="str">
        <f>IF($B168="","",INDEX('All CCC'!H$7:H$814,MATCH(WatchList!$B168,'All CCC'!$B$7:$B$814,0)))</f>
        <v/>
      </c>
      <c r="I168" s="847" t="str">
        <f>IF($B168="","",INDEX('All CCC'!I$7:I$814,MATCH(WatchList!$B168,'All CCC'!$B$7:$B$814,0)))</f>
        <v/>
      </c>
      <c r="J168" s="847" t="str">
        <f>IF($B168="","",INDEX('All CCC'!J$7:J$814,MATCH(WatchList!$B168,'All CCC'!$B$7:$B$814,0)))</f>
        <v/>
      </c>
      <c r="K168" s="847" t="str">
        <f>IF($B168="","",INDEX('All CCC'!K$7:K$814,MATCH(WatchList!$B168,'All CCC'!$B$7:$B$814,0)))</f>
        <v/>
      </c>
      <c r="L168" s="847" t="str">
        <f>IF($B168="","",INDEX('All CCC'!L$7:L$814,MATCH(WatchList!$B168,'All CCC'!$B$7:$B$814,0)))</f>
        <v/>
      </c>
      <c r="M168" s="847" t="str">
        <f>IF($B168="","",INDEX('All CCC'!M$7:M$814,MATCH(WatchList!$B168,'All CCC'!$B$7:$B$814,0)))</f>
        <v/>
      </c>
      <c r="N168" s="847" t="str">
        <f>IF($B168="","",INDEX('All CCC'!N$7:N$814,MATCH(WatchList!$B168,'All CCC'!$B$7:$B$814,0)))</f>
        <v/>
      </c>
      <c r="O168" s="847" t="str">
        <f>IF($B168="","",INDEX('All CCC'!O$7:O$814,MATCH(WatchList!$B168,'All CCC'!$B$7:$B$814,0)))</f>
        <v/>
      </c>
      <c r="P168" s="848" t="str">
        <f>IF($B168="","",INDEX('All CCC'!P$7:P$814,MATCH(WatchList!$B168,'All CCC'!$B$7:$B$814,0)))</f>
        <v/>
      </c>
      <c r="Q168" s="848" t="str">
        <f>IF($B168="","",INDEX('All CCC'!Q$7:Q$814,MATCH(WatchList!$B168,'All CCC'!$B$7:$B$814,0)))</f>
        <v/>
      </c>
      <c r="R168" s="847" t="str">
        <f>IF($B168="","",INDEX('All CCC'!R$7:R$814,MATCH(WatchList!$B168,'All CCC'!$B$7:$B$814,0)))</f>
        <v/>
      </c>
      <c r="S168" s="847" t="str">
        <f>IF($B168="","",INDEX('All CCC'!S$7:S$814,MATCH(WatchList!$B168,'All CCC'!$B$7:$B$814,0)))</f>
        <v/>
      </c>
      <c r="T168" s="847" t="str">
        <f>IF($B168="","",INDEX('All CCC'!T$7:T$814,MATCH(WatchList!$B168,'All CCC'!$B$7:$B$814,0)))</f>
        <v/>
      </c>
      <c r="U168" s="847" t="str">
        <f>IF($B168="","",INDEX('All CCC'!U$7:U$814,MATCH(WatchList!$B168,'All CCC'!$B$7:$B$814,0)))</f>
        <v/>
      </c>
      <c r="V168" s="847" t="str">
        <f>IF($B168="","",INDEX('All CCC'!V$7:V$814,MATCH(WatchList!$B168,'All CCC'!$B$7:$B$814,0)))</f>
        <v/>
      </c>
      <c r="W168" s="847" t="str">
        <f>IF($B168="","",INDEX('All CCC'!W$7:W$814,MATCH(WatchList!$B168,'All CCC'!$B$7:$B$814,0)))</f>
        <v/>
      </c>
      <c r="X168" s="847" t="str">
        <f>IF($B168="","",INDEX('All CCC'!X$7:X$814,MATCH(WatchList!$B168,'All CCC'!$B$7:$B$814,0)))</f>
        <v/>
      </c>
      <c r="Y168" s="847" t="str">
        <f>IF($B168="","",INDEX('All CCC'!Y$7:Y$814,MATCH(WatchList!$B168,'All CCC'!$B$7:$B$814,0)))</f>
        <v/>
      </c>
      <c r="Z168" s="847" t="str">
        <f>IF($B168="","",INDEX('All CCC'!Z$7:Z$814,MATCH(WatchList!$B168,'All CCC'!$B$7:$B$814,0)))</f>
        <v/>
      </c>
      <c r="AA168" s="847" t="str">
        <f>IF($B168="","",INDEX('All CCC'!AA$7:AA$814,MATCH(WatchList!$B168,'All CCC'!$B$7:$B$814,0)))</f>
        <v/>
      </c>
      <c r="AB168" s="847" t="str">
        <f>IF($B168="","",INDEX('All CCC'!AB$7:AB$814,MATCH(WatchList!$B168,'All CCC'!$B$7:$B$814,0)))</f>
        <v/>
      </c>
      <c r="AC168" s="847" t="str">
        <f>IF($B168="","",INDEX('All CCC'!AC$7:AC$814,MATCH(WatchList!$B168,'All CCC'!$B$7:$B$814,0)))</f>
        <v/>
      </c>
      <c r="AD168" s="847" t="str">
        <f>IF($B168="","",INDEX('All CCC'!AD$7:AD$814,MATCH(WatchList!$B168,'All CCC'!$B$7:$B$814,0)))</f>
        <v/>
      </c>
      <c r="AE168" s="847" t="str">
        <f>IF($B168="","",INDEX('All CCC'!AE$7:AE$814,MATCH(WatchList!$B168,'All CCC'!$B$7:$B$814,0)))</f>
        <v/>
      </c>
      <c r="AF168" s="847" t="str">
        <f>IF($B168="","",INDEX('All CCC'!AF$7:AF$814,MATCH(WatchList!$B168,'All CCC'!$B$7:$B$814,0)))</f>
        <v/>
      </c>
      <c r="AG168" s="847" t="str">
        <f>IF($B168="","",INDEX('All CCC'!AG$7:AG$814,MATCH(WatchList!$B168,'All CCC'!$B$7:$B$814,0)))</f>
        <v/>
      </c>
      <c r="AH168" s="847" t="str">
        <f>IF($B168="","",INDEX('All CCC'!AH$7:AH$814,MATCH(WatchList!$B168,'All CCC'!$B$7:$B$814,0)))</f>
        <v/>
      </c>
      <c r="AI168" s="847" t="str">
        <f>IF($B168="","",INDEX('All CCC'!AI$7:AI$814,MATCH(WatchList!$B168,'All CCC'!$B$7:$B$814,0)))</f>
        <v/>
      </c>
      <c r="AJ168" s="847" t="str">
        <f>IF($B168="","",INDEX('All CCC'!AJ$7:AJ$814,MATCH(WatchList!$B168,'All CCC'!$B$7:$B$814,0)))</f>
        <v/>
      </c>
      <c r="AK168" s="847" t="str">
        <f>IF($B168="","",INDEX('All CCC'!AK$7:AK$814,MATCH(WatchList!$B168,'All CCC'!$B$7:$B$814,0)))</f>
        <v/>
      </c>
      <c r="AL168" s="847" t="str">
        <f>IF($B168="","",INDEX('All CCC'!AL$7:AL$814,MATCH(WatchList!$B168,'All CCC'!$B$7:$B$814,0)))</f>
        <v/>
      </c>
      <c r="AM168" s="847" t="str">
        <f>IF($B168="","",INDEX('All CCC'!AM$7:AM$814,MATCH(WatchList!$B168,'All CCC'!$B$7:$B$814,0)))</f>
        <v/>
      </c>
      <c r="AN168" s="847" t="str">
        <f>IF($B168="","",INDEX('All CCC'!AN$7:AN$814,MATCH(WatchList!$B168,'All CCC'!$B$7:$B$814,0)))</f>
        <v/>
      </c>
      <c r="AO168" s="847" t="str">
        <f>IF($B168="","",INDEX('All CCC'!AO$7:AO$814,MATCH(WatchList!$B168,'All CCC'!$B$7:$B$814,0)))</f>
        <v/>
      </c>
      <c r="AP168" s="847" t="str">
        <f>IF($B168="","",INDEX('All CCC'!AP$7:AP$814,MATCH(WatchList!$B168,'All CCC'!$B$7:$B$814,0)))</f>
        <v/>
      </c>
      <c r="AQ168" s="847" t="str">
        <f>IF($B168="","",INDEX('All CCC'!AQ$7:AQ$814,MATCH(WatchList!$B168,'All CCC'!$B$7:$B$814,0)))</f>
        <v/>
      </c>
      <c r="AR168" s="847" t="str">
        <f>IF($B168="","",INDEX('All CCC'!AR$7:AR$814,MATCH(WatchList!$B168,'All CCC'!$B$7:$B$814,0)))</f>
        <v/>
      </c>
      <c r="AS168" s="847" t="str">
        <f>IF($B168="","",INDEX('All CCC'!AS$7:AS$814,MATCH(WatchList!$B168,'All CCC'!$B$7:$B$814,0)))</f>
        <v/>
      </c>
      <c r="AT168" s="847" t="str">
        <f>IF($B168="","",INDEX('All CCC'!AT$7:AT$814,MATCH(WatchList!$B168,'All CCC'!$B$7:$B$814,0)))</f>
        <v/>
      </c>
      <c r="AU168" s="847" t="str">
        <f>IF($B168="","",INDEX('All CCC'!AU$7:AU$814,MATCH(WatchList!$B168,'All CCC'!$B$7:$B$814,0)))</f>
        <v/>
      </c>
      <c r="AV168" s="847" t="str">
        <f>IF($B168="","",INDEX('All CCC'!AV$7:AV$814,MATCH(WatchList!$B168,'All CCC'!$B$7:$B$814,0)))</f>
        <v/>
      </c>
      <c r="AW168" s="847" t="str">
        <f>IF($B168="","",INDEX('All CCC'!AW$7:AW$814,MATCH(WatchList!$B168,'All CCC'!$B$7:$B$814,0)))</f>
        <v/>
      </c>
      <c r="AX168" s="847" t="str">
        <f>IF($B168="","",INDEX('All CCC'!AX$7:AX$814,MATCH(WatchList!$B168,'All CCC'!$B$7:$B$814,0)))</f>
        <v/>
      </c>
      <c r="AY168" s="847" t="str">
        <f>IF($B168="","",INDEX('All CCC'!AY$7:AY$814,MATCH(WatchList!$B168,'All CCC'!$B$7:$B$814,0)))</f>
        <v/>
      </c>
      <c r="AZ168" s="847" t="str">
        <f>IF($B168="","",INDEX('All CCC'!AZ$7:AZ$814,MATCH(WatchList!$B168,'All CCC'!$B$7:$B$814,0)))</f>
        <v/>
      </c>
      <c r="BA168" s="847" t="str">
        <f>IF($B168="","",INDEX('All CCC'!BA$7:BA$814,MATCH(WatchList!$B168,'All CCC'!$B$7:$B$814,0)))</f>
        <v/>
      </c>
      <c r="BB168" s="847" t="str">
        <f>IF($B168="","",INDEX('All CCC'!BB$7:BB$814,MATCH(WatchList!$B168,'All CCC'!$B$7:$B$814,0)))</f>
        <v/>
      </c>
      <c r="BC168" s="847" t="str">
        <f>IF($B168="","",INDEX('All CCC'!BC$7:BC$814,MATCH(WatchList!$B168,'All CCC'!$B$7:$B$814,0)))</f>
        <v/>
      </c>
      <c r="BD168" s="847" t="str">
        <f>IF($B168="","",INDEX('All CCC'!BD$7:BD$814,MATCH(WatchList!$B168,'All CCC'!$B$7:$B$814,0)))</f>
        <v/>
      </c>
      <c r="BE168" s="847" t="str">
        <f>IF($B168="","",INDEX('All CCC'!BE$7:BE$814,MATCH(WatchList!$B168,'All CCC'!$B$7:$B$814,0)))</f>
        <v/>
      </c>
      <c r="BF168" s="847" t="str">
        <f>IF($B168="","",INDEX('All CCC'!BF$7:BF$814,MATCH(WatchList!$B168,'All CCC'!$B$7:$B$814,0)))</f>
        <v/>
      </c>
      <c r="BG168" s="847" t="str">
        <f>IF($B168="","",INDEX('All CCC'!BG$7:BG$814,MATCH(WatchList!$B168,'All CCC'!$B$7:$B$814,0)))</f>
        <v/>
      </c>
    </row>
    <row r="169" spans="1:59" x14ac:dyDescent="0.2">
      <c r="A169" s="548" t="str">
        <f>IF($B169="","",INDEX('All CCC'!A$7:A$814,MATCH(WatchList!$B169,'All CCC'!$B$7:$B$814,0)))</f>
        <v/>
      </c>
      <c r="B169" s="31"/>
      <c r="C169" s="847" t="str">
        <f>IF($B169="","",INDEX('All CCC'!C$7:C$814,MATCH(WatchList!$B169,'All CCC'!$B$7:$B$814,0)))</f>
        <v/>
      </c>
      <c r="D169" s="847" t="str">
        <f>IF($B169="","",INDEX('All CCC'!D$7:D$814,MATCH(WatchList!$B169,'All CCC'!$B$7:$B$814,0)))</f>
        <v/>
      </c>
      <c r="E169" s="847" t="str">
        <f>IF($B169="","",INDEX('All CCC'!E$7:E$814,MATCH(WatchList!$B169,'All CCC'!$B$7:$B$814,0)))</f>
        <v/>
      </c>
      <c r="F169" s="847" t="str">
        <f>IF($B169="","",INDEX('All CCC'!F$7:F$814,MATCH(WatchList!$B169,'All CCC'!$B$7:$B$814,0)))</f>
        <v/>
      </c>
      <c r="G169" s="847" t="str">
        <f>IF($B169="","",INDEX('All CCC'!G$7:G$814,MATCH(WatchList!$B169,'All CCC'!$B$7:$B$814,0)))</f>
        <v/>
      </c>
      <c r="H169" s="847" t="str">
        <f>IF($B169="","",INDEX('All CCC'!H$7:H$814,MATCH(WatchList!$B169,'All CCC'!$B$7:$B$814,0)))</f>
        <v/>
      </c>
      <c r="I169" s="847" t="str">
        <f>IF($B169="","",INDEX('All CCC'!I$7:I$814,MATCH(WatchList!$B169,'All CCC'!$B$7:$B$814,0)))</f>
        <v/>
      </c>
      <c r="J169" s="847" t="str">
        <f>IF($B169="","",INDEX('All CCC'!J$7:J$814,MATCH(WatchList!$B169,'All CCC'!$B$7:$B$814,0)))</f>
        <v/>
      </c>
      <c r="K169" s="847" t="str">
        <f>IF($B169="","",INDEX('All CCC'!K$7:K$814,MATCH(WatchList!$B169,'All CCC'!$B$7:$B$814,0)))</f>
        <v/>
      </c>
      <c r="L169" s="847" t="str">
        <f>IF($B169="","",INDEX('All CCC'!L$7:L$814,MATCH(WatchList!$B169,'All CCC'!$B$7:$B$814,0)))</f>
        <v/>
      </c>
      <c r="M169" s="847" t="str">
        <f>IF($B169="","",INDEX('All CCC'!M$7:M$814,MATCH(WatchList!$B169,'All CCC'!$B$7:$B$814,0)))</f>
        <v/>
      </c>
      <c r="N169" s="847" t="str">
        <f>IF($B169="","",INDEX('All CCC'!N$7:N$814,MATCH(WatchList!$B169,'All CCC'!$B$7:$B$814,0)))</f>
        <v/>
      </c>
      <c r="O169" s="847" t="str">
        <f>IF($B169="","",INDEX('All CCC'!O$7:O$814,MATCH(WatchList!$B169,'All CCC'!$B$7:$B$814,0)))</f>
        <v/>
      </c>
      <c r="P169" s="848" t="str">
        <f>IF($B169="","",INDEX('All CCC'!P$7:P$814,MATCH(WatchList!$B169,'All CCC'!$B$7:$B$814,0)))</f>
        <v/>
      </c>
      <c r="Q169" s="848" t="str">
        <f>IF($B169="","",INDEX('All CCC'!Q$7:Q$814,MATCH(WatchList!$B169,'All CCC'!$B$7:$B$814,0)))</f>
        <v/>
      </c>
      <c r="R169" s="847" t="str">
        <f>IF($B169="","",INDEX('All CCC'!R$7:R$814,MATCH(WatchList!$B169,'All CCC'!$B$7:$B$814,0)))</f>
        <v/>
      </c>
      <c r="S169" s="847" t="str">
        <f>IF($B169="","",INDEX('All CCC'!S$7:S$814,MATCH(WatchList!$B169,'All CCC'!$B$7:$B$814,0)))</f>
        <v/>
      </c>
      <c r="T169" s="847" t="str">
        <f>IF($B169="","",INDEX('All CCC'!T$7:T$814,MATCH(WatchList!$B169,'All CCC'!$B$7:$B$814,0)))</f>
        <v/>
      </c>
      <c r="U169" s="847" t="str">
        <f>IF($B169="","",INDEX('All CCC'!U$7:U$814,MATCH(WatchList!$B169,'All CCC'!$B$7:$B$814,0)))</f>
        <v/>
      </c>
      <c r="V169" s="847" t="str">
        <f>IF($B169="","",INDEX('All CCC'!V$7:V$814,MATCH(WatchList!$B169,'All CCC'!$B$7:$B$814,0)))</f>
        <v/>
      </c>
      <c r="W169" s="847" t="str">
        <f>IF($B169="","",INDEX('All CCC'!W$7:W$814,MATCH(WatchList!$B169,'All CCC'!$B$7:$B$814,0)))</f>
        <v/>
      </c>
      <c r="X169" s="847" t="str">
        <f>IF($B169="","",INDEX('All CCC'!X$7:X$814,MATCH(WatchList!$B169,'All CCC'!$B$7:$B$814,0)))</f>
        <v/>
      </c>
      <c r="Y169" s="847" t="str">
        <f>IF($B169="","",INDEX('All CCC'!Y$7:Y$814,MATCH(WatchList!$B169,'All CCC'!$B$7:$B$814,0)))</f>
        <v/>
      </c>
      <c r="Z169" s="847" t="str">
        <f>IF($B169="","",INDEX('All CCC'!Z$7:Z$814,MATCH(WatchList!$B169,'All CCC'!$B$7:$B$814,0)))</f>
        <v/>
      </c>
      <c r="AA169" s="847" t="str">
        <f>IF($B169="","",INDEX('All CCC'!AA$7:AA$814,MATCH(WatchList!$B169,'All CCC'!$B$7:$B$814,0)))</f>
        <v/>
      </c>
      <c r="AB169" s="847" t="str">
        <f>IF($B169="","",INDEX('All CCC'!AB$7:AB$814,MATCH(WatchList!$B169,'All CCC'!$B$7:$B$814,0)))</f>
        <v/>
      </c>
      <c r="AC169" s="847" t="str">
        <f>IF($B169="","",INDEX('All CCC'!AC$7:AC$814,MATCH(WatchList!$B169,'All CCC'!$B$7:$B$814,0)))</f>
        <v/>
      </c>
      <c r="AD169" s="847" t="str">
        <f>IF($B169="","",INDEX('All CCC'!AD$7:AD$814,MATCH(WatchList!$B169,'All CCC'!$B$7:$B$814,0)))</f>
        <v/>
      </c>
      <c r="AE169" s="847" t="str">
        <f>IF($B169="","",INDEX('All CCC'!AE$7:AE$814,MATCH(WatchList!$B169,'All CCC'!$B$7:$B$814,0)))</f>
        <v/>
      </c>
      <c r="AF169" s="847" t="str">
        <f>IF($B169="","",INDEX('All CCC'!AF$7:AF$814,MATCH(WatchList!$B169,'All CCC'!$B$7:$B$814,0)))</f>
        <v/>
      </c>
      <c r="AG169" s="847" t="str">
        <f>IF($B169="","",INDEX('All CCC'!AG$7:AG$814,MATCH(WatchList!$B169,'All CCC'!$B$7:$B$814,0)))</f>
        <v/>
      </c>
      <c r="AH169" s="847" t="str">
        <f>IF($B169="","",INDEX('All CCC'!AH$7:AH$814,MATCH(WatchList!$B169,'All CCC'!$B$7:$B$814,0)))</f>
        <v/>
      </c>
      <c r="AI169" s="847" t="str">
        <f>IF($B169="","",INDEX('All CCC'!AI$7:AI$814,MATCH(WatchList!$B169,'All CCC'!$B$7:$B$814,0)))</f>
        <v/>
      </c>
      <c r="AJ169" s="847" t="str">
        <f>IF($B169="","",INDEX('All CCC'!AJ$7:AJ$814,MATCH(WatchList!$B169,'All CCC'!$B$7:$B$814,0)))</f>
        <v/>
      </c>
      <c r="AK169" s="847" t="str">
        <f>IF($B169="","",INDEX('All CCC'!AK$7:AK$814,MATCH(WatchList!$B169,'All CCC'!$B$7:$B$814,0)))</f>
        <v/>
      </c>
      <c r="AL169" s="847" t="str">
        <f>IF($B169="","",INDEX('All CCC'!AL$7:AL$814,MATCH(WatchList!$B169,'All CCC'!$B$7:$B$814,0)))</f>
        <v/>
      </c>
      <c r="AM169" s="847" t="str">
        <f>IF($B169="","",INDEX('All CCC'!AM$7:AM$814,MATCH(WatchList!$B169,'All CCC'!$B$7:$B$814,0)))</f>
        <v/>
      </c>
      <c r="AN169" s="847" t="str">
        <f>IF($B169="","",INDEX('All CCC'!AN$7:AN$814,MATCH(WatchList!$B169,'All CCC'!$B$7:$B$814,0)))</f>
        <v/>
      </c>
      <c r="AO169" s="847" t="str">
        <f>IF($B169="","",INDEX('All CCC'!AO$7:AO$814,MATCH(WatchList!$B169,'All CCC'!$B$7:$B$814,0)))</f>
        <v/>
      </c>
      <c r="AP169" s="847" t="str">
        <f>IF($B169="","",INDEX('All CCC'!AP$7:AP$814,MATCH(WatchList!$B169,'All CCC'!$B$7:$B$814,0)))</f>
        <v/>
      </c>
      <c r="AQ169" s="847" t="str">
        <f>IF($B169="","",INDEX('All CCC'!AQ$7:AQ$814,MATCH(WatchList!$B169,'All CCC'!$B$7:$B$814,0)))</f>
        <v/>
      </c>
      <c r="AR169" s="847" t="str">
        <f>IF($B169="","",INDEX('All CCC'!AR$7:AR$814,MATCH(WatchList!$B169,'All CCC'!$B$7:$B$814,0)))</f>
        <v/>
      </c>
      <c r="AS169" s="847" t="str">
        <f>IF($B169="","",INDEX('All CCC'!AS$7:AS$814,MATCH(WatchList!$B169,'All CCC'!$B$7:$B$814,0)))</f>
        <v/>
      </c>
      <c r="AT169" s="847" t="str">
        <f>IF($B169="","",INDEX('All CCC'!AT$7:AT$814,MATCH(WatchList!$B169,'All CCC'!$B$7:$B$814,0)))</f>
        <v/>
      </c>
      <c r="AU169" s="847" t="str">
        <f>IF($B169="","",INDEX('All CCC'!AU$7:AU$814,MATCH(WatchList!$B169,'All CCC'!$B$7:$B$814,0)))</f>
        <v/>
      </c>
      <c r="AV169" s="847" t="str">
        <f>IF($B169="","",INDEX('All CCC'!AV$7:AV$814,MATCH(WatchList!$B169,'All CCC'!$B$7:$B$814,0)))</f>
        <v/>
      </c>
      <c r="AW169" s="847" t="str">
        <f>IF($B169="","",INDEX('All CCC'!AW$7:AW$814,MATCH(WatchList!$B169,'All CCC'!$B$7:$B$814,0)))</f>
        <v/>
      </c>
      <c r="AX169" s="847" t="str">
        <f>IF($B169="","",INDEX('All CCC'!AX$7:AX$814,MATCH(WatchList!$B169,'All CCC'!$B$7:$B$814,0)))</f>
        <v/>
      </c>
      <c r="AY169" s="847" t="str">
        <f>IF($B169="","",INDEX('All CCC'!AY$7:AY$814,MATCH(WatchList!$B169,'All CCC'!$B$7:$B$814,0)))</f>
        <v/>
      </c>
      <c r="AZ169" s="847" t="str">
        <f>IF($B169="","",INDEX('All CCC'!AZ$7:AZ$814,MATCH(WatchList!$B169,'All CCC'!$B$7:$B$814,0)))</f>
        <v/>
      </c>
      <c r="BA169" s="847" t="str">
        <f>IF($B169="","",INDEX('All CCC'!BA$7:BA$814,MATCH(WatchList!$B169,'All CCC'!$B$7:$B$814,0)))</f>
        <v/>
      </c>
      <c r="BB169" s="847" t="str">
        <f>IF($B169="","",INDEX('All CCC'!BB$7:BB$814,MATCH(WatchList!$B169,'All CCC'!$B$7:$B$814,0)))</f>
        <v/>
      </c>
      <c r="BC169" s="847" t="str">
        <f>IF($B169="","",INDEX('All CCC'!BC$7:BC$814,MATCH(WatchList!$B169,'All CCC'!$B$7:$B$814,0)))</f>
        <v/>
      </c>
      <c r="BD169" s="847" t="str">
        <f>IF($B169="","",INDEX('All CCC'!BD$7:BD$814,MATCH(WatchList!$B169,'All CCC'!$B$7:$B$814,0)))</f>
        <v/>
      </c>
      <c r="BE169" s="847" t="str">
        <f>IF($B169="","",INDEX('All CCC'!BE$7:BE$814,MATCH(WatchList!$B169,'All CCC'!$B$7:$B$814,0)))</f>
        <v/>
      </c>
      <c r="BF169" s="847" t="str">
        <f>IF($B169="","",INDEX('All CCC'!BF$7:BF$814,MATCH(WatchList!$B169,'All CCC'!$B$7:$B$814,0)))</f>
        <v/>
      </c>
      <c r="BG169" s="847" t="str">
        <f>IF($B169="","",INDEX('All CCC'!BG$7:BG$814,MATCH(WatchList!$B169,'All CCC'!$B$7:$B$814,0)))</f>
        <v/>
      </c>
    </row>
    <row r="170" spans="1:59" x14ac:dyDescent="0.2">
      <c r="A170" s="548" t="str">
        <f>IF($B170="","",INDEX('All CCC'!A$7:A$814,MATCH(WatchList!$B170,'All CCC'!$B$7:$B$814,0)))</f>
        <v/>
      </c>
      <c r="B170" s="31"/>
      <c r="C170" s="847" t="str">
        <f>IF($B170="","",INDEX('All CCC'!C$7:C$814,MATCH(WatchList!$B170,'All CCC'!$B$7:$B$814,0)))</f>
        <v/>
      </c>
      <c r="D170" s="847" t="str">
        <f>IF($B170="","",INDEX('All CCC'!D$7:D$814,MATCH(WatchList!$B170,'All CCC'!$B$7:$B$814,0)))</f>
        <v/>
      </c>
      <c r="E170" s="847" t="str">
        <f>IF($B170="","",INDEX('All CCC'!E$7:E$814,MATCH(WatchList!$B170,'All CCC'!$B$7:$B$814,0)))</f>
        <v/>
      </c>
      <c r="F170" s="847" t="str">
        <f>IF($B170="","",INDEX('All CCC'!F$7:F$814,MATCH(WatchList!$B170,'All CCC'!$B$7:$B$814,0)))</f>
        <v/>
      </c>
      <c r="G170" s="847" t="str">
        <f>IF($B170="","",INDEX('All CCC'!G$7:G$814,MATCH(WatchList!$B170,'All CCC'!$B$7:$B$814,0)))</f>
        <v/>
      </c>
      <c r="H170" s="847" t="str">
        <f>IF($B170="","",INDEX('All CCC'!H$7:H$814,MATCH(WatchList!$B170,'All CCC'!$B$7:$B$814,0)))</f>
        <v/>
      </c>
      <c r="I170" s="847" t="str">
        <f>IF($B170="","",INDEX('All CCC'!I$7:I$814,MATCH(WatchList!$B170,'All CCC'!$B$7:$B$814,0)))</f>
        <v/>
      </c>
      <c r="J170" s="847" t="str">
        <f>IF($B170="","",INDEX('All CCC'!J$7:J$814,MATCH(WatchList!$B170,'All CCC'!$B$7:$B$814,0)))</f>
        <v/>
      </c>
      <c r="K170" s="847" t="str">
        <f>IF($B170="","",INDEX('All CCC'!K$7:K$814,MATCH(WatchList!$B170,'All CCC'!$B$7:$B$814,0)))</f>
        <v/>
      </c>
      <c r="L170" s="847" t="str">
        <f>IF($B170="","",INDEX('All CCC'!L$7:L$814,MATCH(WatchList!$B170,'All CCC'!$B$7:$B$814,0)))</f>
        <v/>
      </c>
      <c r="M170" s="847" t="str">
        <f>IF($B170="","",INDEX('All CCC'!M$7:M$814,MATCH(WatchList!$B170,'All CCC'!$B$7:$B$814,0)))</f>
        <v/>
      </c>
      <c r="N170" s="847" t="str">
        <f>IF($B170="","",INDEX('All CCC'!N$7:N$814,MATCH(WatchList!$B170,'All CCC'!$B$7:$B$814,0)))</f>
        <v/>
      </c>
      <c r="O170" s="847" t="str">
        <f>IF($B170="","",INDEX('All CCC'!O$7:O$814,MATCH(WatchList!$B170,'All CCC'!$B$7:$B$814,0)))</f>
        <v/>
      </c>
      <c r="P170" s="848" t="str">
        <f>IF($B170="","",INDEX('All CCC'!P$7:P$814,MATCH(WatchList!$B170,'All CCC'!$B$7:$B$814,0)))</f>
        <v/>
      </c>
      <c r="Q170" s="848" t="str">
        <f>IF($B170="","",INDEX('All CCC'!Q$7:Q$814,MATCH(WatchList!$B170,'All CCC'!$B$7:$B$814,0)))</f>
        <v/>
      </c>
      <c r="R170" s="847" t="str">
        <f>IF($B170="","",INDEX('All CCC'!R$7:R$814,MATCH(WatchList!$B170,'All CCC'!$B$7:$B$814,0)))</f>
        <v/>
      </c>
      <c r="S170" s="847" t="str">
        <f>IF($B170="","",INDEX('All CCC'!S$7:S$814,MATCH(WatchList!$B170,'All CCC'!$B$7:$B$814,0)))</f>
        <v/>
      </c>
      <c r="T170" s="847" t="str">
        <f>IF($B170="","",INDEX('All CCC'!T$7:T$814,MATCH(WatchList!$B170,'All CCC'!$B$7:$B$814,0)))</f>
        <v/>
      </c>
      <c r="U170" s="847" t="str">
        <f>IF($B170="","",INDEX('All CCC'!U$7:U$814,MATCH(WatchList!$B170,'All CCC'!$B$7:$B$814,0)))</f>
        <v/>
      </c>
      <c r="V170" s="847" t="str">
        <f>IF($B170="","",INDEX('All CCC'!V$7:V$814,MATCH(WatchList!$B170,'All CCC'!$B$7:$B$814,0)))</f>
        <v/>
      </c>
      <c r="W170" s="847" t="str">
        <f>IF($B170="","",INDEX('All CCC'!W$7:W$814,MATCH(WatchList!$B170,'All CCC'!$B$7:$B$814,0)))</f>
        <v/>
      </c>
      <c r="X170" s="847" t="str">
        <f>IF($B170="","",INDEX('All CCC'!X$7:X$814,MATCH(WatchList!$B170,'All CCC'!$B$7:$B$814,0)))</f>
        <v/>
      </c>
      <c r="Y170" s="847" t="str">
        <f>IF($B170="","",INDEX('All CCC'!Y$7:Y$814,MATCH(WatchList!$B170,'All CCC'!$B$7:$B$814,0)))</f>
        <v/>
      </c>
      <c r="Z170" s="847" t="str">
        <f>IF($B170="","",INDEX('All CCC'!Z$7:Z$814,MATCH(WatchList!$B170,'All CCC'!$B$7:$B$814,0)))</f>
        <v/>
      </c>
      <c r="AA170" s="847" t="str">
        <f>IF($B170="","",INDEX('All CCC'!AA$7:AA$814,MATCH(WatchList!$B170,'All CCC'!$B$7:$B$814,0)))</f>
        <v/>
      </c>
      <c r="AB170" s="847" t="str">
        <f>IF($B170="","",INDEX('All CCC'!AB$7:AB$814,MATCH(WatchList!$B170,'All CCC'!$B$7:$B$814,0)))</f>
        <v/>
      </c>
      <c r="AC170" s="847" t="str">
        <f>IF($B170="","",INDEX('All CCC'!AC$7:AC$814,MATCH(WatchList!$B170,'All CCC'!$B$7:$B$814,0)))</f>
        <v/>
      </c>
      <c r="AD170" s="847" t="str">
        <f>IF($B170="","",INDEX('All CCC'!AD$7:AD$814,MATCH(WatchList!$B170,'All CCC'!$B$7:$B$814,0)))</f>
        <v/>
      </c>
      <c r="AE170" s="847" t="str">
        <f>IF($B170="","",INDEX('All CCC'!AE$7:AE$814,MATCH(WatchList!$B170,'All CCC'!$B$7:$B$814,0)))</f>
        <v/>
      </c>
      <c r="AF170" s="847" t="str">
        <f>IF($B170="","",INDEX('All CCC'!AF$7:AF$814,MATCH(WatchList!$B170,'All CCC'!$B$7:$B$814,0)))</f>
        <v/>
      </c>
      <c r="AG170" s="847" t="str">
        <f>IF($B170="","",INDEX('All CCC'!AG$7:AG$814,MATCH(WatchList!$B170,'All CCC'!$B$7:$B$814,0)))</f>
        <v/>
      </c>
      <c r="AH170" s="847" t="str">
        <f>IF($B170="","",INDEX('All CCC'!AH$7:AH$814,MATCH(WatchList!$B170,'All CCC'!$B$7:$B$814,0)))</f>
        <v/>
      </c>
      <c r="AI170" s="847" t="str">
        <f>IF($B170="","",INDEX('All CCC'!AI$7:AI$814,MATCH(WatchList!$B170,'All CCC'!$B$7:$B$814,0)))</f>
        <v/>
      </c>
      <c r="AJ170" s="847" t="str">
        <f>IF($B170="","",INDEX('All CCC'!AJ$7:AJ$814,MATCH(WatchList!$B170,'All CCC'!$B$7:$B$814,0)))</f>
        <v/>
      </c>
      <c r="AK170" s="847" t="str">
        <f>IF($B170="","",INDEX('All CCC'!AK$7:AK$814,MATCH(WatchList!$B170,'All CCC'!$B$7:$B$814,0)))</f>
        <v/>
      </c>
      <c r="AL170" s="847" t="str">
        <f>IF($B170="","",INDEX('All CCC'!AL$7:AL$814,MATCH(WatchList!$B170,'All CCC'!$B$7:$B$814,0)))</f>
        <v/>
      </c>
      <c r="AM170" s="847" t="str">
        <f>IF($B170="","",INDEX('All CCC'!AM$7:AM$814,MATCH(WatchList!$B170,'All CCC'!$B$7:$B$814,0)))</f>
        <v/>
      </c>
      <c r="AN170" s="847" t="str">
        <f>IF($B170="","",INDEX('All CCC'!AN$7:AN$814,MATCH(WatchList!$B170,'All CCC'!$B$7:$B$814,0)))</f>
        <v/>
      </c>
      <c r="AO170" s="847" t="str">
        <f>IF($B170="","",INDEX('All CCC'!AO$7:AO$814,MATCH(WatchList!$B170,'All CCC'!$B$7:$B$814,0)))</f>
        <v/>
      </c>
      <c r="AP170" s="847" t="str">
        <f>IF($B170="","",INDEX('All CCC'!AP$7:AP$814,MATCH(WatchList!$B170,'All CCC'!$B$7:$B$814,0)))</f>
        <v/>
      </c>
      <c r="AQ170" s="847" t="str">
        <f>IF($B170="","",INDEX('All CCC'!AQ$7:AQ$814,MATCH(WatchList!$B170,'All CCC'!$B$7:$B$814,0)))</f>
        <v/>
      </c>
      <c r="AR170" s="847" t="str">
        <f>IF($B170="","",INDEX('All CCC'!AR$7:AR$814,MATCH(WatchList!$B170,'All CCC'!$B$7:$B$814,0)))</f>
        <v/>
      </c>
      <c r="AS170" s="847" t="str">
        <f>IF($B170="","",INDEX('All CCC'!AS$7:AS$814,MATCH(WatchList!$B170,'All CCC'!$B$7:$B$814,0)))</f>
        <v/>
      </c>
      <c r="AT170" s="847" t="str">
        <f>IF($B170="","",INDEX('All CCC'!AT$7:AT$814,MATCH(WatchList!$B170,'All CCC'!$B$7:$B$814,0)))</f>
        <v/>
      </c>
      <c r="AU170" s="847" t="str">
        <f>IF($B170="","",INDEX('All CCC'!AU$7:AU$814,MATCH(WatchList!$B170,'All CCC'!$B$7:$B$814,0)))</f>
        <v/>
      </c>
      <c r="AV170" s="847" t="str">
        <f>IF($B170="","",INDEX('All CCC'!AV$7:AV$814,MATCH(WatchList!$B170,'All CCC'!$B$7:$B$814,0)))</f>
        <v/>
      </c>
      <c r="AW170" s="847" t="str">
        <f>IF($B170="","",INDEX('All CCC'!AW$7:AW$814,MATCH(WatchList!$B170,'All CCC'!$B$7:$B$814,0)))</f>
        <v/>
      </c>
      <c r="AX170" s="847" t="str">
        <f>IF($B170="","",INDEX('All CCC'!AX$7:AX$814,MATCH(WatchList!$B170,'All CCC'!$B$7:$B$814,0)))</f>
        <v/>
      </c>
      <c r="AY170" s="847" t="str">
        <f>IF($B170="","",INDEX('All CCC'!AY$7:AY$814,MATCH(WatchList!$B170,'All CCC'!$B$7:$B$814,0)))</f>
        <v/>
      </c>
      <c r="AZ170" s="847" t="str">
        <f>IF($B170="","",INDEX('All CCC'!AZ$7:AZ$814,MATCH(WatchList!$B170,'All CCC'!$B$7:$B$814,0)))</f>
        <v/>
      </c>
      <c r="BA170" s="847" t="str">
        <f>IF($B170="","",INDEX('All CCC'!BA$7:BA$814,MATCH(WatchList!$B170,'All CCC'!$B$7:$B$814,0)))</f>
        <v/>
      </c>
      <c r="BB170" s="847" t="str">
        <f>IF($B170="","",INDEX('All CCC'!BB$7:BB$814,MATCH(WatchList!$B170,'All CCC'!$B$7:$B$814,0)))</f>
        <v/>
      </c>
      <c r="BC170" s="847" t="str">
        <f>IF($B170="","",INDEX('All CCC'!BC$7:BC$814,MATCH(WatchList!$B170,'All CCC'!$B$7:$B$814,0)))</f>
        <v/>
      </c>
      <c r="BD170" s="847" t="str">
        <f>IF($B170="","",INDEX('All CCC'!BD$7:BD$814,MATCH(WatchList!$B170,'All CCC'!$B$7:$B$814,0)))</f>
        <v/>
      </c>
      <c r="BE170" s="847" t="str">
        <f>IF($B170="","",INDEX('All CCC'!BE$7:BE$814,MATCH(WatchList!$B170,'All CCC'!$B$7:$B$814,0)))</f>
        <v/>
      </c>
      <c r="BF170" s="847" t="str">
        <f>IF($B170="","",INDEX('All CCC'!BF$7:BF$814,MATCH(WatchList!$B170,'All CCC'!$B$7:$B$814,0)))</f>
        <v/>
      </c>
      <c r="BG170" s="847" t="str">
        <f>IF($B170="","",INDEX('All CCC'!BG$7:BG$814,MATCH(WatchList!$B170,'All CCC'!$B$7:$B$814,0)))</f>
        <v/>
      </c>
    </row>
    <row r="171" spans="1:59" x14ac:dyDescent="0.2">
      <c r="A171" s="548" t="str">
        <f>IF($B171="","",INDEX('All CCC'!A$7:A$814,MATCH(WatchList!$B171,'All CCC'!$B$7:$B$814,0)))</f>
        <v/>
      </c>
      <c r="B171" s="31"/>
      <c r="C171" s="847" t="str">
        <f>IF($B171="","",INDEX('All CCC'!C$7:C$814,MATCH(WatchList!$B171,'All CCC'!$B$7:$B$814,0)))</f>
        <v/>
      </c>
      <c r="D171" s="847" t="str">
        <f>IF($B171="","",INDEX('All CCC'!D$7:D$814,MATCH(WatchList!$B171,'All CCC'!$B$7:$B$814,0)))</f>
        <v/>
      </c>
      <c r="E171" s="847" t="str">
        <f>IF($B171="","",INDEX('All CCC'!E$7:E$814,MATCH(WatchList!$B171,'All CCC'!$B$7:$B$814,0)))</f>
        <v/>
      </c>
      <c r="F171" s="847" t="str">
        <f>IF($B171="","",INDEX('All CCC'!F$7:F$814,MATCH(WatchList!$B171,'All CCC'!$B$7:$B$814,0)))</f>
        <v/>
      </c>
      <c r="G171" s="847" t="str">
        <f>IF($B171="","",INDEX('All CCC'!G$7:G$814,MATCH(WatchList!$B171,'All CCC'!$B$7:$B$814,0)))</f>
        <v/>
      </c>
      <c r="H171" s="847" t="str">
        <f>IF($B171="","",INDEX('All CCC'!H$7:H$814,MATCH(WatchList!$B171,'All CCC'!$B$7:$B$814,0)))</f>
        <v/>
      </c>
      <c r="I171" s="847" t="str">
        <f>IF($B171="","",INDEX('All CCC'!I$7:I$814,MATCH(WatchList!$B171,'All CCC'!$B$7:$B$814,0)))</f>
        <v/>
      </c>
      <c r="J171" s="847" t="str">
        <f>IF($B171="","",INDEX('All CCC'!J$7:J$814,MATCH(WatchList!$B171,'All CCC'!$B$7:$B$814,0)))</f>
        <v/>
      </c>
      <c r="K171" s="847" t="str">
        <f>IF($B171="","",INDEX('All CCC'!K$7:K$814,MATCH(WatchList!$B171,'All CCC'!$B$7:$B$814,0)))</f>
        <v/>
      </c>
      <c r="L171" s="847" t="str">
        <f>IF($B171="","",INDEX('All CCC'!L$7:L$814,MATCH(WatchList!$B171,'All CCC'!$B$7:$B$814,0)))</f>
        <v/>
      </c>
      <c r="M171" s="847" t="str">
        <f>IF($B171="","",INDEX('All CCC'!M$7:M$814,MATCH(WatchList!$B171,'All CCC'!$B$7:$B$814,0)))</f>
        <v/>
      </c>
      <c r="N171" s="847" t="str">
        <f>IF($B171="","",INDEX('All CCC'!N$7:N$814,MATCH(WatchList!$B171,'All CCC'!$B$7:$B$814,0)))</f>
        <v/>
      </c>
      <c r="O171" s="847" t="str">
        <f>IF($B171="","",INDEX('All CCC'!O$7:O$814,MATCH(WatchList!$B171,'All CCC'!$B$7:$B$814,0)))</f>
        <v/>
      </c>
      <c r="P171" s="848" t="str">
        <f>IF($B171="","",INDEX('All CCC'!P$7:P$814,MATCH(WatchList!$B171,'All CCC'!$B$7:$B$814,0)))</f>
        <v/>
      </c>
      <c r="Q171" s="848" t="str">
        <f>IF($B171="","",INDEX('All CCC'!Q$7:Q$814,MATCH(WatchList!$B171,'All CCC'!$B$7:$B$814,0)))</f>
        <v/>
      </c>
      <c r="R171" s="847" t="str">
        <f>IF($B171="","",INDEX('All CCC'!R$7:R$814,MATCH(WatchList!$B171,'All CCC'!$B$7:$B$814,0)))</f>
        <v/>
      </c>
      <c r="S171" s="847" t="str">
        <f>IF($B171="","",INDEX('All CCC'!S$7:S$814,MATCH(WatchList!$B171,'All CCC'!$B$7:$B$814,0)))</f>
        <v/>
      </c>
      <c r="T171" s="847" t="str">
        <f>IF($B171="","",INDEX('All CCC'!T$7:T$814,MATCH(WatchList!$B171,'All CCC'!$B$7:$B$814,0)))</f>
        <v/>
      </c>
      <c r="U171" s="847" t="str">
        <f>IF($B171="","",INDEX('All CCC'!U$7:U$814,MATCH(WatchList!$B171,'All CCC'!$B$7:$B$814,0)))</f>
        <v/>
      </c>
      <c r="V171" s="847" t="str">
        <f>IF($B171="","",INDEX('All CCC'!V$7:V$814,MATCH(WatchList!$B171,'All CCC'!$B$7:$B$814,0)))</f>
        <v/>
      </c>
      <c r="W171" s="847" t="str">
        <f>IF($B171="","",INDEX('All CCC'!W$7:W$814,MATCH(WatchList!$B171,'All CCC'!$B$7:$B$814,0)))</f>
        <v/>
      </c>
      <c r="X171" s="847" t="str">
        <f>IF($B171="","",INDEX('All CCC'!X$7:X$814,MATCH(WatchList!$B171,'All CCC'!$B$7:$B$814,0)))</f>
        <v/>
      </c>
      <c r="Y171" s="847" t="str">
        <f>IF($B171="","",INDEX('All CCC'!Y$7:Y$814,MATCH(WatchList!$B171,'All CCC'!$B$7:$B$814,0)))</f>
        <v/>
      </c>
      <c r="Z171" s="847" t="str">
        <f>IF($B171="","",INDEX('All CCC'!Z$7:Z$814,MATCH(WatchList!$B171,'All CCC'!$B$7:$B$814,0)))</f>
        <v/>
      </c>
      <c r="AA171" s="847" t="str">
        <f>IF($B171="","",INDEX('All CCC'!AA$7:AA$814,MATCH(WatchList!$B171,'All CCC'!$B$7:$B$814,0)))</f>
        <v/>
      </c>
      <c r="AB171" s="847" t="str">
        <f>IF($B171="","",INDEX('All CCC'!AB$7:AB$814,MATCH(WatchList!$B171,'All CCC'!$B$7:$B$814,0)))</f>
        <v/>
      </c>
      <c r="AC171" s="847" t="str">
        <f>IF($B171="","",INDEX('All CCC'!AC$7:AC$814,MATCH(WatchList!$B171,'All CCC'!$B$7:$B$814,0)))</f>
        <v/>
      </c>
      <c r="AD171" s="847" t="str">
        <f>IF($B171="","",INDEX('All CCC'!AD$7:AD$814,MATCH(WatchList!$B171,'All CCC'!$B$7:$B$814,0)))</f>
        <v/>
      </c>
      <c r="AE171" s="847" t="str">
        <f>IF($B171="","",INDEX('All CCC'!AE$7:AE$814,MATCH(WatchList!$B171,'All CCC'!$B$7:$B$814,0)))</f>
        <v/>
      </c>
      <c r="AF171" s="847" t="str">
        <f>IF($B171="","",INDEX('All CCC'!AF$7:AF$814,MATCH(WatchList!$B171,'All CCC'!$B$7:$B$814,0)))</f>
        <v/>
      </c>
      <c r="AG171" s="847" t="str">
        <f>IF($B171="","",INDEX('All CCC'!AG$7:AG$814,MATCH(WatchList!$B171,'All CCC'!$B$7:$B$814,0)))</f>
        <v/>
      </c>
      <c r="AH171" s="847" t="str">
        <f>IF($B171="","",INDEX('All CCC'!AH$7:AH$814,MATCH(WatchList!$B171,'All CCC'!$B$7:$B$814,0)))</f>
        <v/>
      </c>
      <c r="AI171" s="847" t="str">
        <f>IF($B171="","",INDEX('All CCC'!AI$7:AI$814,MATCH(WatchList!$B171,'All CCC'!$B$7:$B$814,0)))</f>
        <v/>
      </c>
      <c r="AJ171" s="847" t="str">
        <f>IF($B171="","",INDEX('All CCC'!AJ$7:AJ$814,MATCH(WatchList!$B171,'All CCC'!$B$7:$B$814,0)))</f>
        <v/>
      </c>
      <c r="AK171" s="847" t="str">
        <f>IF($B171="","",INDEX('All CCC'!AK$7:AK$814,MATCH(WatchList!$B171,'All CCC'!$B$7:$B$814,0)))</f>
        <v/>
      </c>
      <c r="AL171" s="847" t="str">
        <f>IF($B171="","",INDEX('All CCC'!AL$7:AL$814,MATCH(WatchList!$B171,'All CCC'!$B$7:$B$814,0)))</f>
        <v/>
      </c>
      <c r="AM171" s="847" t="str">
        <f>IF($B171="","",INDEX('All CCC'!AM$7:AM$814,MATCH(WatchList!$B171,'All CCC'!$B$7:$B$814,0)))</f>
        <v/>
      </c>
      <c r="AN171" s="847" t="str">
        <f>IF($B171="","",INDEX('All CCC'!AN$7:AN$814,MATCH(WatchList!$B171,'All CCC'!$B$7:$B$814,0)))</f>
        <v/>
      </c>
      <c r="AO171" s="847" t="str">
        <f>IF($B171="","",INDEX('All CCC'!AO$7:AO$814,MATCH(WatchList!$B171,'All CCC'!$B$7:$B$814,0)))</f>
        <v/>
      </c>
      <c r="AP171" s="847" t="str">
        <f>IF($B171="","",INDEX('All CCC'!AP$7:AP$814,MATCH(WatchList!$B171,'All CCC'!$B$7:$B$814,0)))</f>
        <v/>
      </c>
      <c r="AQ171" s="847" t="str">
        <f>IF($B171="","",INDEX('All CCC'!AQ$7:AQ$814,MATCH(WatchList!$B171,'All CCC'!$B$7:$B$814,0)))</f>
        <v/>
      </c>
      <c r="AR171" s="847" t="str">
        <f>IF($B171="","",INDEX('All CCC'!AR$7:AR$814,MATCH(WatchList!$B171,'All CCC'!$B$7:$B$814,0)))</f>
        <v/>
      </c>
      <c r="AS171" s="847" t="str">
        <f>IF($B171="","",INDEX('All CCC'!AS$7:AS$814,MATCH(WatchList!$B171,'All CCC'!$B$7:$B$814,0)))</f>
        <v/>
      </c>
      <c r="AT171" s="847" t="str">
        <f>IF($B171="","",INDEX('All CCC'!AT$7:AT$814,MATCH(WatchList!$B171,'All CCC'!$B$7:$B$814,0)))</f>
        <v/>
      </c>
      <c r="AU171" s="847" t="str">
        <f>IF($B171="","",INDEX('All CCC'!AU$7:AU$814,MATCH(WatchList!$B171,'All CCC'!$B$7:$B$814,0)))</f>
        <v/>
      </c>
      <c r="AV171" s="847" t="str">
        <f>IF($B171="","",INDEX('All CCC'!AV$7:AV$814,MATCH(WatchList!$B171,'All CCC'!$B$7:$B$814,0)))</f>
        <v/>
      </c>
      <c r="AW171" s="847" t="str">
        <f>IF($B171="","",INDEX('All CCC'!AW$7:AW$814,MATCH(WatchList!$B171,'All CCC'!$B$7:$B$814,0)))</f>
        <v/>
      </c>
      <c r="AX171" s="847" t="str">
        <f>IF($B171="","",INDEX('All CCC'!AX$7:AX$814,MATCH(WatchList!$B171,'All CCC'!$B$7:$B$814,0)))</f>
        <v/>
      </c>
      <c r="AY171" s="847" t="str">
        <f>IF($B171="","",INDEX('All CCC'!AY$7:AY$814,MATCH(WatchList!$B171,'All CCC'!$B$7:$B$814,0)))</f>
        <v/>
      </c>
      <c r="AZ171" s="847" t="str">
        <f>IF($B171="","",INDEX('All CCC'!AZ$7:AZ$814,MATCH(WatchList!$B171,'All CCC'!$B$7:$B$814,0)))</f>
        <v/>
      </c>
      <c r="BA171" s="847" t="str">
        <f>IF($B171="","",INDEX('All CCC'!BA$7:BA$814,MATCH(WatchList!$B171,'All CCC'!$B$7:$B$814,0)))</f>
        <v/>
      </c>
      <c r="BB171" s="847" t="str">
        <f>IF($B171="","",INDEX('All CCC'!BB$7:BB$814,MATCH(WatchList!$B171,'All CCC'!$B$7:$B$814,0)))</f>
        <v/>
      </c>
      <c r="BC171" s="847" t="str">
        <f>IF($B171="","",INDEX('All CCC'!BC$7:BC$814,MATCH(WatchList!$B171,'All CCC'!$B$7:$B$814,0)))</f>
        <v/>
      </c>
      <c r="BD171" s="847" t="str">
        <f>IF($B171="","",INDEX('All CCC'!BD$7:BD$814,MATCH(WatchList!$B171,'All CCC'!$B$7:$B$814,0)))</f>
        <v/>
      </c>
      <c r="BE171" s="847" t="str">
        <f>IF($B171="","",INDEX('All CCC'!BE$7:BE$814,MATCH(WatchList!$B171,'All CCC'!$B$7:$B$814,0)))</f>
        <v/>
      </c>
      <c r="BF171" s="847" t="str">
        <f>IF($B171="","",INDEX('All CCC'!BF$7:BF$814,MATCH(WatchList!$B171,'All CCC'!$B$7:$B$814,0)))</f>
        <v/>
      </c>
      <c r="BG171" s="847" t="str">
        <f>IF($B171="","",INDEX('All CCC'!BG$7:BG$814,MATCH(WatchList!$B171,'All CCC'!$B$7:$B$814,0)))</f>
        <v/>
      </c>
    </row>
    <row r="172" spans="1:59" x14ac:dyDescent="0.2">
      <c r="A172" s="548" t="str">
        <f>IF($B172="","",INDEX('All CCC'!A$7:A$814,MATCH(WatchList!$B172,'All CCC'!$B$7:$B$814,0)))</f>
        <v/>
      </c>
      <c r="B172" s="31"/>
      <c r="C172" s="847" t="str">
        <f>IF($B172="","",INDEX('All CCC'!C$7:C$814,MATCH(WatchList!$B172,'All CCC'!$B$7:$B$814,0)))</f>
        <v/>
      </c>
      <c r="D172" s="847" t="str">
        <f>IF($B172="","",INDEX('All CCC'!D$7:D$814,MATCH(WatchList!$B172,'All CCC'!$B$7:$B$814,0)))</f>
        <v/>
      </c>
      <c r="E172" s="847" t="str">
        <f>IF($B172="","",INDEX('All CCC'!E$7:E$814,MATCH(WatchList!$B172,'All CCC'!$B$7:$B$814,0)))</f>
        <v/>
      </c>
      <c r="F172" s="847" t="str">
        <f>IF($B172="","",INDEX('All CCC'!F$7:F$814,MATCH(WatchList!$B172,'All CCC'!$B$7:$B$814,0)))</f>
        <v/>
      </c>
      <c r="G172" s="847" t="str">
        <f>IF($B172="","",INDEX('All CCC'!G$7:G$814,MATCH(WatchList!$B172,'All CCC'!$B$7:$B$814,0)))</f>
        <v/>
      </c>
      <c r="H172" s="847" t="str">
        <f>IF($B172="","",INDEX('All CCC'!H$7:H$814,MATCH(WatchList!$B172,'All CCC'!$B$7:$B$814,0)))</f>
        <v/>
      </c>
      <c r="I172" s="847" t="str">
        <f>IF($B172="","",INDEX('All CCC'!I$7:I$814,MATCH(WatchList!$B172,'All CCC'!$B$7:$B$814,0)))</f>
        <v/>
      </c>
      <c r="J172" s="847" t="str">
        <f>IF($B172="","",INDEX('All CCC'!J$7:J$814,MATCH(WatchList!$B172,'All CCC'!$B$7:$B$814,0)))</f>
        <v/>
      </c>
      <c r="K172" s="847" t="str">
        <f>IF($B172="","",INDEX('All CCC'!K$7:K$814,MATCH(WatchList!$B172,'All CCC'!$B$7:$B$814,0)))</f>
        <v/>
      </c>
      <c r="L172" s="847" t="str">
        <f>IF($B172="","",INDEX('All CCC'!L$7:L$814,MATCH(WatchList!$B172,'All CCC'!$B$7:$B$814,0)))</f>
        <v/>
      </c>
      <c r="M172" s="847" t="str">
        <f>IF($B172="","",INDEX('All CCC'!M$7:M$814,MATCH(WatchList!$B172,'All CCC'!$B$7:$B$814,0)))</f>
        <v/>
      </c>
      <c r="N172" s="847" t="str">
        <f>IF($B172="","",INDEX('All CCC'!N$7:N$814,MATCH(WatchList!$B172,'All CCC'!$B$7:$B$814,0)))</f>
        <v/>
      </c>
      <c r="O172" s="847" t="str">
        <f>IF($B172="","",INDEX('All CCC'!O$7:O$814,MATCH(WatchList!$B172,'All CCC'!$B$7:$B$814,0)))</f>
        <v/>
      </c>
      <c r="P172" s="848" t="str">
        <f>IF($B172="","",INDEX('All CCC'!P$7:P$814,MATCH(WatchList!$B172,'All CCC'!$B$7:$B$814,0)))</f>
        <v/>
      </c>
      <c r="Q172" s="848" t="str">
        <f>IF($B172="","",INDEX('All CCC'!Q$7:Q$814,MATCH(WatchList!$B172,'All CCC'!$B$7:$B$814,0)))</f>
        <v/>
      </c>
      <c r="R172" s="847" t="str">
        <f>IF($B172="","",INDEX('All CCC'!R$7:R$814,MATCH(WatchList!$B172,'All CCC'!$B$7:$B$814,0)))</f>
        <v/>
      </c>
      <c r="S172" s="847" t="str">
        <f>IF($B172="","",INDEX('All CCC'!S$7:S$814,MATCH(WatchList!$B172,'All CCC'!$B$7:$B$814,0)))</f>
        <v/>
      </c>
      <c r="T172" s="847" t="str">
        <f>IF($B172="","",INDEX('All CCC'!T$7:T$814,MATCH(WatchList!$B172,'All CCC'!$B$7:$B$814,0)))</f>
        <v/>
      </c>
      <c r="U172" s="847" t="str">
        <f>IF($B172="","",INDEX('All CCC'!U$7:U$814,MATCH(WatchList!$B172,'All CCC'!$B$7:$B$814,0)))</f>
        <v/>
      </c>
      <c r="V172" s="847" t="str">
        <f>IF($B172="","",INDEX('All CCC'!V$7:V$814,MATCH(WatchList!$B172,'All CCC'!$B$7:$B$814,0)))</f>
        <v/>
      </c>
      <c r="W172" s="847" t="str">
        <f>IF($B172="","",INDEX('All CCC'!W$7:W$814,MATCH(WatchList!$B172,'All CCC'!$B$7:$B$814,0)))</f>
        <v/>
      </c>
      <c r="X172" s="847" t="str">
        <f>IF($B172="","",INDEX('All CCC'!X$7:X$814,MATCH(WatchList!$B172,'All CCC'!$B$7:$B$814,0)))</f>
        <v/>
      </c>
      <c r="Y172" s="847" t="str">
        <f>IF($B172="","",INDEX('All CCC'!Y$7:Y$814,MATCH(WatchList!$B172,'All CCC'!$B$7:$B$814,0)))</f>
        <v/>
      </c>
      <c r="Z172" s="847" t="str">
        <f>IF($B172="","",INDEX('All CCC'!Z$7:Z$814,MATCH(WatchList!$B172,'All CCC'!$B$7:$B$814,0)))</f>
        <v/>
      </c>
      <c r="AA172" s="847" t="str">
        <f>IF($B172="","",INDEX('All CCC'!AA$7:AA$814,MATCH(WatchList!$B172,'All CCC'!$B$7:$B$814,0)))</f>
        <v/>
      </c>
      <c r="AB172" s="847" t="str">
        <f>IF($B172="","",INDEX('All CCC'!AB$7:AB$814,MATCH(WatchList!$B172,'All CCC'!$B$7:$B$814,0)))</f>
        <v/>
      </c>
      <c r="AC172" s="847" t="str">
        <f>IF($B172="","",INDEX('All CCC'!AC$7:AC$814,MATCH(WatchList!$B172,'All CCC'!$B$7:$B$814,0)))</f>
        <v/>
      </c>
      <c r="AD172" s="847" t="str">
        <f>IF($B172="","",INDEX('All CCC'!AD$7:AD$814,MATCH(WatchList!$B172,'All CCC'!$B$7:$B$814,0)))</f>
        <v/>
      </c>
      <c r="AE172" s="847" t="str">
        <f>IF($B172="","",INDEX('All CCC'!AE$7:AE$814,MATCH(WatchList!$B172,'All CCC'!$B$7:$B$814,0)))</f>
        <v/>
      </c>
      <c r="AF172" s="847" t="str">
        <f>IF($B172="","",INDEX('All CCC'!AF$7:AF$814,MATCH(WatchList!$B172,'All CCC'!$B$7:$B$814,0)))</f>
        <v/>
      </c>
      <c r="AG172" s="847" t="str">
        <f>IF($B172="","",INDEX('All CCC'!AG$7:AG$814,MATCH(WatchList!$B172,'All CCC'!$B$7:$B$814,0)))</f>
        <v/>
      </c>
      <c r="AH172" s="847" t="str">
        <f>IF($B172="","",INDEX('All CCC'!AH$7:AH$814,MATCH(WatchList!$B172,'All CCC'!$B$7:$B$814,0)))</f>
        <v/>
      </c>
      <c r="AI172" s="847" t="str">
        <f>IF($B172="","",INDEX('All CCC'!AI$7:AI$814,MATCH(WatchList!$B172,'All CCC'!$B$7:$B$814,0)))</f>
        <v/>
      </c>
      <c r="AJ172" s="847" t="str">
        <f>IF($B172="","",INDEX('All CCC'!AJ$7:AJ$814,MATCH(WatchList!$B172,'All CCC'!$B$7:$B$814,0)))</f>
        <v/>
      </c>
      <c r="AK172" s="847" t="str">
        <f>IF($B172="","",INDEX('All CCC'!AK$7:AK$814,MATCH(WatchList!$B172,'All CCC'!$B$7:$B$814,0)))</f>
        <v/>
      </c>
      <c r="AL172" s="847" t="str">
        <f>IF($B172="","",INDEX('All CCC'!AL$7:AL$814,MATCH(WatchList!$B172,'All CCC'!$B$7:$B$814,0)))</f>
        <v/>
      </c>
      <c r="AM172" s="847" t="str">
        <f>IF($B172="","",INDEX('All CCC'!AM$7:AM$814,MATCH(WatchList!$B172,'All CCC'!$B$7:$B$814,0)))</f>
        <v/>
      </c>
      <c r="AN172" s="847" t="str">
        <f>IF($B172="","",INDEX('All CCC'!AN$7:AN$814,MATCH(WatchList!$B172,'All CCC'!$B$7:$B$814,0)))</f>
        <v/>
      </c>
      <c r="AO172" s="847" t="str">
        <f>IF($B172="","",INDEX('All CCC'!AO$7:AO$814,MATCH(WatchList!$B172,'All CCC'!$B$7:$B$814,0)))</f>
        <v/>
      </c>
      <c r="AP172" s="847" t="str">
        <f>IF($B172="","",INDEX('All CCC'!AP$7:AP$814,MATCH(WatchList!$B172,'All CCC'!$B$7:$B$814,0)))</f>
        <v/>
      </c>
      <c r="AQ172" s="847" t="str">
        <f>IF($B172="","",INDEX('All CCC'!AQ$7:AQ$814,MATCH(WatchList!$B172,'All CCC'!$B$7:$B$814,0)))</f>
        <v/>
      </c>
      <c r="AR172" s="847" t="str">
        <f>IF($B172="","",INDEX('All CCC'!AR$7:AR$814,MATCH(WatchList!$B172,'All CCC'!$B$7:$B$814,0)))</f>
        <v/>
      </c>
      <c r="AS172" s="847" t="str">
        <f>IF($B172="","",INDEX('All CCC'!AS$7:AS$814,MATCH(WatchList!$B172,'All CCC'!$B$7:$B$814,0)))</f>
        <v/>
      </c>
      <c r="AT172" s="847" t="str">
        <f>IF($B172="","",INDEX('All CCC'!AT$7:AT$814,MATCH(WatchList!$B172,'All CCC'!$B$7:$B$814,0)))</f>
        <v/>
      </c>
      <c r="AU172" s="847" t="str">
        <f>IF($B172="","",INDEX('All CCC'!AU$7:AU$814,MATCH(WatchList!$B172,'All CCC'!$B$7:$B$814,0)))</f>
        <v/>
      </c>
      <c r="AV172" s="847" t="str">
        <f>IF($B172="","",INDEX('All CCC'!AV$7:AV$814,MATCH(WatchList!$B172,'All CCC'!$B$7:$B$814,0)))</f>
        <v/>
      </c>
      <c r="AW172" s="847" t="str">
        <f>IF($B172="","",INDEX('All CCC'!AW$7:AW$814,MATCH(WatchList!$B172,'All CCC'!$B$7:$B$814,0)))</f>
        <v/>
      </c>
      <c r="AX172" s="847" t="str">
        <f>IF($B172="","",INDEX('All CCC'!AX$7:AX$814,MATCH(WatchList!$B172,'All CCC'!$B$7:$B$814,0)))</f>
        <v/>
      </c>
      <c r="AY172" s="847" t="str">
        <f>IF($B172="","",INDEX('All CCC'!AY$7:AY$814,MATCH(WatchList!$B172,'All CCC'!$B$7:$B$814,0)))</f>
        <v/>
      </c>
      <c r="AZ172" s="847" t="str">
        <f>IF($B172="","",INDEX('All CCC'!AZ$7:AZ$814,MATCH(WatchList!$B172,'All CCC'!$B$7:$B$814,0)))</f>
        <v/>
      </c>
      <c r="BA172" s="847" t="str">
        <f>IF($B172="","",INDEX('All CCC'!BA$7:BA$814,MATCH(WatchList!$B172,'All CCC'!$B$7:$B$814,0)))</f>
        <v/>
      </c>
      <c r="BB172" s="847" t="str">
        <f>IF($B172="","",INDEX('All CCC'!BB$7:BB$814,MATCH(WatchList!$B172,'All CCC'!$B$7:$B$814,0)))</f>
        <v/>
      </c>
      <c r="BC172" s="847" t="str">
        <f>IF($B172="","",INDEX('All CCC'!BC$7:BC$814,MATCH(WatchList!$B172,'All CCC'!$B$7:$B$814,0)))</f>
        <v/>
      </c>
      <c r="BD172" s="847" t="str">
        <f>IF($B172="","",INDEX('All CCC'!BD$7:BD$814,MATCH(WatchList!$B172,'All CCC'!$B$7:$B$814,0)))</f>
        <v/>
      </c>
      <c r="BE172" s="847" t="str">
        <f>IF($B172="","",INDEX('All CCC'!BE$7:BE$814,MATCH(WatchList!$B172,'All CCC'!$B$7:$B$814,0)))</f>
        <v/>
      </c>
      <c r="BF172" s="847" t="str">
        <f>IF($B172="","",INDEX('All CCC'!BF$7:BF$814,MATCH(WatchList!$B172,'All CCC'!$B$7:$B$814,0)))</f>
        <v/>
      </c>
      <c r="BG172" s="847" t="str">
        <f>IF($B172="","",INDEX('All CCC'!BG$7:BG$814,MATCH(WatchList!$B172,'All CCC'!$B$7:$B$814,0)))</f>
        <v/>
      </c>
    </row>
    <row r="173" spans="1:59" x14ac:dyDescent="0.2">
      <c r="A173" s="548" t="str">
        <f>IF($B173="","",INDEX('All CCC'!A$7:A$814,MATCH(WatchList!$B173,'All CCC'!$B$7:$B$814,0)))</f>
        <v/>
      </c>
      <c r="B173" s="31"/>
      <c r="C173" s="847" t="str">
        <f>IF($B173="","",INDEX('All CCC'!C$7:C$814,MATCH(WatchList!$B173,'All CCC'!$B$7:$B$814,0)))</f>
        <v/>
      </c>
      <c r="D173" s="847" t="str">
        <f>IF($B173="","",INDEX('All CCC'!D$7:D$814,MATCH(WatchList!$B173,'All CCC'!$B$7:$B$814,0)))</f>
        <v/>
      </c>
      <c r="E173" s="847" t="str">
        <f>IF($B173="","",INDEX('All CCC'!E$7:E$814,MATCH(WatchList!$B173,'All CCC'!$B$7:$B$814,0)))</f>
        <v/>
      </c>
      <c r="F173" s="847" t="str">
        <f>IF($B173="","",INDEX('All CCC'!F$7:F$814,MATCH(WatchList!$B173,'All CCC'!$B$7:$B$814,0)))</f>
        <v/>
      </c>
      <c r="G173" s="847" t="str">
        <f>IF($B173="","",INDEX('All CCC'!G$7:G$814,MATCH(WatchList!$B173,'All CCC'!$B$7:$B$814,0)))</f>
        <v/>
      </c>
      <c r="H173" s="847" t="str">
        <f>IF($B173="","",INDEX('All CCC'!H$7:H$814,MATCH(WatchList!$B173,'All CCC'!$B$7:$B$814,0)))</f>
        <v/>
      </c>
      <c r="I173" s="847" t="str">
        <f>IF($B173="","",INDEX('All CCC'!I$7:I$814,MATCH(WatchList!$B173,'All CCC'!$B$7:$B$814,0)))</f>
        <v/>
      </c>
      <c r="J173" s="847" t="str">
        <f>IF($B173="","",INDEX('All CCC'!J$7:J$814,MATCH(WatchList!$B173,'All CCC'!$B$7:$B$814,0)))</f>
        <v/>
      </c>
      <c r="K173" s="847" t="str">
        <f>IF($B173="","",INDEX('All CCC'!K$7:K$814,MATCH(WatchList!$B173,'All CCC'!$B$7:$B$814,0)))</f>
        <v/>
      </c>
      <c r="L173" s="847" t="str">
        <f>IF($B173="","",INDEX('All CCC'!L$7:L$814,MATCH(WatchList!$B173,'All CCC'!$B$7:$B$814,0)))</f>
        <v/>
      </c>
      <c r="M173" s="847" t="str">
        <f>IF($B173="","",INDEX('All CCC'!M$7:M$814,MATCH(WatchList!$B173,'All CCC'!$B$7:$B$814,0)))</f>
        <v/>
      </c>
      <c r="N173" s="847" t="str">
        <f>IF($B173="","",INDEX('All CCC'!N$7:N$814,MATCH(WatchList!$B173,'All CCC'!$B$7:$B$814,0)))</f>
        <v/>
      </c>
      <c r="O173" s="847" t="str">
        <f>IF($B173="","",INDEX('All CCC'!O$7:O$814,MATCH(WatchList!$B173,'All CCC'!$B$7:$B$814,0)))</f>
        <v/>
      </c>
      <c r="P173" s="848" t="str">
        <f>IF($B173="","",INDEX('All CCC'!P$7:P$814,MATCH(WatchList!$B173,'All CCC'!$B$7:$B$814,0)))</f>
        <v/>
      </c>
      <c r="Q173" s="848" t="str">
        <f>IF($B173="","",INDEX('All CCC'!Q$7:Q$814,MATCH(WatchList!$B173,'All CCC'!$B$7:$B$814,0)))</f>
        <v/>
      </c>
      <c r="R173" s="847" t="str">
        <f>IF($B173="","",INDEX('All CCC'!R$7:R$814,MATCH(WatchList!$B173,'All CCC'!$B$7:$B$814,0)))</f>
        <v/>
      </c>
      <c r="S173" s="847" t="str">
        <f>IF($B173="","",INDEX('All CCC'!S$7:S$814,MATCH(WatchList!$B173,'All CCC'!$B$7:$B$814,0)))</f>
        <v/>
      </c>
      <c r="T173" s="847" t="str">
        <f>IF($B173="","",INDEX('All CCC'!T$7:T$814,MATCH(WatchList!$B173,'All CCC'!$B$7:$B$814,0)))</f>
        <v/>
      </c>
      <c r="U173" s="847" t="str">
        <f>IF($B173="","",INDEX('All CCC'!U$7:U$814,MATCH(WatchList!$B173,'All CCC'!$B$7:$B$814,0)))</f>
        <v/>
      </c>
      <c r="V173" s="847" t="str">
        <f>IF($B173="","",INDEX('All CCC'!V$7:V$814,MATCH(WatchList!$B173,'All CCC'!$B$7:$B$814,0)))</f>
        <v/>
      </c>
      <c r="W173" s="847" t="str">
        <f>IF($B173="","",INDEX('All CCC'!W$7:W$814,MATCH(WatchList!$B173,'All CCC'!$B$7:$B$814,0)))</f>
        <v/>
      </c>
      <c r="X173" s="847" t="str">
        <f>IF($B173="","",INDEX('All CCC'!X$7:X$814,MATCH(WatchList!$B173,'All CCC'!$B$7:$B$814,0)))</f>
        <v/>
      </c>
      <c r="Y173" s="847" t="str">
        <f>IF($B173="","",INDEX('All CCC'!Y$7:Y$814,MATCH(WatchList!$B173,'All CCC'!$B$7:$B$814,0)))</f>
        <v/>
      </c>
      <c r="Z173" s="847" t="str">
        <f>IF($B173="","",INDEX('All CCC'!Z$7:Z$814,MATCH(WatchList!$B173,'All CCC'!$B$7:$B$814,0)))</f>
        <v/>
      </c>
      <c r="AA173" s="847" t="str">
        <f>IF($B173="","",INDEX('All CCC'!AA$7:AA$814,MATCH(WatchList!$B173,'All CCC'!$B$7:$B$814,0)))</f>
        <v/>
      </c>
      <c r="AB173" s="847" t="str">
        <f>IF($B173="","",INDEX('All CCC'!AB$7:AB$814,MATCH(WatchList!$B173,'All CCC'!$B$7:$B$814,0)))</f>
        <v/>
      </c>
      <c r="AC173" s="847" t="str">
        <f>IF($B173="","",INDEX('All CCC'!AC$7:AC$814,MATCH(WatchList!$B173,'All CCC'!$B$7:$B$814,0)))</f>
        <v/>
      </c>
      <c r="AD173" s="847" t="str">
        <f>IF($B173="","",INDEX('All CCC'!AD$7:AD$814,MATCH(WatchList!$B173,'All CCC'!$B$7:$B$814,0)))</f>
        <v/>
      </c>
      <c r="AE173" s="847" t="str">
        <f>IF($B173="","",INDEX('All CCC'!AE$7:AE$814,MATCH(WatchList!$B173,'All CCC'!$B$7:$B$814,0)))</f>
        <v/>
      </c>
      <c r="AF173" s="847" t="str">
        <f>IF($B173="","",INDEX('All CCC'!AF$7:AF$814,MATCH(WatchList!$B173,'All CCC'!$B$7:$B$814,0)))</f>
        <v/>
      </c>
      <c r="AG173" s="847" t="str">
        <f>IF($B173="","",INDEX('All CCC'!AG$7:AG$814,MATCH(WatchList!$B173,'All CCC'!$B$7:$B$814,0)))</f>
        <v/>
      </c>
      <c r="AH173" s="847" t="str">
        <f>IF($B173="","",INDEX('All CCC'!AH$7:AH$814,MATCH(WatchList!$B173,'All CCC'!$B$7:$B$814,0)))</f>
        <v/>
      </c>
      <c r="AI173" s="847" t="str">
        <f>IF($B173="","",INDEX('All CCC'!AI$7:AI$814,MATCH(WatchList!$B173,'All CCC'!$B$7:$B$814,0)))</f>
        <v/>
      </c>
      <c r="AJ173" s="847" t="str">
        <f>IF($B173="","",INDEX('All CCC'!AJ$7:AJ$814,MATCH(WatchList!$B173,'All CCC'!$B$7:$B$814,0)))</f>
        <v/>
      </c>
      <c r="AK173" s="847" t="str">
        <f>IF($B173="","",INDEX('All CCC'!AK$7:AK$814,MATCH(WatchList!$B173,'All CCC'!$B$7:$B$814,0)))</f>
        <v/>
      </c>
      <c r="AL173" s="847" t="str">
        <f>IF($B173="","",INDEX('All CCC'!AL$7:AL$814,MATCH(WatchList!$B173,'All CCC'!$B$7:$B$814,0)))</f>
        <v/>
      </c>
      <c r="AM173" s="847" t="str">
        <f>IF($B173="","",INDEX('All CCC'!AM$7:AM$814,MATCH(WatchList!$B173,'All CCC'!$B$7:$B$814,0)))</f>
        <v/>
      </c>
      <c r="AN173" s="847" t="str">
        <f>IF($B173="","",INDEX('All CCC'!AN$7:AN$814,MATCH(WatchList!$B173,'All CCC'!$B$7:$B$814,0)))</f>
        <v/>
      </c>
      <c r="AO173" s="847" t="str">
        <f>IF($B173="","",INDEX('All CCC'!AO$7:AO$814,MATCH(WatchList!$B173,'All CCC'!$B$7:$B$814,0)))</f>
        <v/>
      </c>
      <c r="AP173" s="847" t="str">
        <f>IF($B173="","",INDEX('All CCC'!AP$7:AP$814,MATCH(WatchList!$B173,'All CCC'!$B$7:$B$814,0)))</f>
        <v/>
      </c>
      <c r="AQ173" s="847" t="str">
        <f>IF($B173="","",INDEX('All CCC'!AQ$7:AQ$814,MATCH(WatchList!$B173,'All CCC'!$B$7:$B$814,0)))</f>
        <v/>
      </c>
      <c r="AR173" s="847" t="str">
        <f>IF($B173="","",INDEX('All CCC'!AR$7:AR$814,MATCH(WatchList!$B173,'All CCC'!$B$7:$B$814,0)))</f>
        <v/>
      </c>
      <c r="AS173" s="847" t="str">
        <f>IF($B173="","",INDEX('All CCC'!AS$7:AS$814,MATCH(WatchList!$B173,'All CCC'!$B$7:$B$814,0)))</f>
        <v/>
      </c>
      <c r="AT173" s="847" t="str">
        <f>IF($B173="","",INDEX('All CCC'!AT$7:AT$814,MATCH(WatchList!$B173,'All CCC'!$B$7:$B$814,0)))</f>
        <v/>
      </c>
      <c r="AU173" s="847" t="str">
        <f>IF($B173="","",INDEX('All CCC'!AU$7:AU$814,MATCH(WatchList!$B173,'All CCC'!$B$7:$B$814,0)))</f>
        <v/>
      </c>
      <c r="AV173" s="847" t="str">
        <f>IF($B173="","",INDEX('All CCC'!AV$7:AV$814,MATCH(WatchList!$B173,'All CCC'!$B$7:$B$814,0)))</f>
        <v/>
      </c>
      <c r="AW173" s="847" t="str">
        <f>IF($B173="","",INDEX('All CCC'!AW$7:AW$814,MATCH(WatchList!$B173,'All CCC'!$B$7:$B$814,0)))</f>
        <v/>
      </c>
      <c r="AX173" s="847" t="str">
        <f>IF($B173="","",INDEX('All CCC'!AX$7:AX$814,MATCH(WatchList!$B173,'All CCC'!$B$7:$B$814,0)))</f>
        <v/>
      </c>
      <c r="AY173" s="847" t="str">
        <f>IF($B173="","",INDEX('All CCC'!AY$7:AY$814,MATCH(WatchList!$B173,'All CCC'!$B$7:$B$814,0)))</f>
        <v/>
      </c>
      <c r="AZ173" s="847" t="str">
        <f>IF($B173="","",INDEX('All CCC'!AZ$7:AZ$814,MATCH(WatchList!$B173,'All CCC'!$B$7:$B$814,0)))</f>
        <v/>
      </c>
      <c r="BA173" s="847" t="str">
        <f>IF($B173="","",INDEX('All CCC'!BA$7:BA$814,MATCH(WatchList!$B173,'All CCC'!$B$7:$B$814,0)))</f>
        <v/>
      </c>
      <c r="BB173" s="847" t="str">
        <f>IF($B173="","",INDEX('All CCC'!BB$7:BB$814,MATCH(WatchList!$B173,'All CCC'!$B$7:$B$814,0)))</f>
        <v/>
      </c>
      <c r="BC173" s="847" t="str">
        <f>IF($B173="","",INDEX('All CCC'!BC$7:BC$814,MATCH(WatchList!$B173,'All CCC'!$B$7:$B$814,0)))</f>
        <v/>
      </c>
      <c r="BD173" s="847" t="str">
        <f>IF($B173="","",INDEX('All CCC'!BD$7:BD$814,MATCH(WatchList!$B173,'All CCC'!$B$7:$B$814,0)))</f>
        <v/>
      </c>
      <c r="BE173" s="847" t="str">
        <f>IF($B173="","",INDEX('All CCC'!BE$7:BE$814,MATCH(WatchList!$B173,'All CCC'!$B$7:$B$814,0)))</f>
        <v/>
      </c>
      <c r="BF173" s="847" t="str">
        <f>IF($B173="","",INDEX('All CCC'!BF$7:BF$814,MATCH(WatchList!$B173,'All CCC'!$B$7:$B$814,0)))</f>
        <v/>
      </c>
      <c r="BG173" s="847" t="str">
        <f>IF($B173="","",INDEX('All CCC'!BG$7:BG$814,MATCH(WatchList!$B173,'All CCC'!$B$7:$B$814,0)))</f>
        <v/>
      </c>
    </row>
    <row r="174" spans="1:59" x14ac:dyDescent="0.2">
      <c r="A174" s="548" t="str">
        <f>IF($B174="","",INDEX('All CCC'!A$7:A$814,MATCH(WatchList!$B174,'All CCC'!$B$7:$B$814,0)))</f>
        <v/>
      </c>
      <c r="B174" s="31"/>
      <c r="C174" s="847" t="str">
        <f>IF($B174="","",INDEX('All CCC'!C$7:C$814,MATCH(WatchList!$B174,'All CCC'!$B$7:$B$814,0)))</f>
        <v/>
      </c>
      <c r="D174" s="847" t="str">
        <f>IF($B174="","",INDEX('All CCC'!D$7:D$814,MATCH(WatchList!$B174,'All CCC'!$B$7:$B$814,0)))</f>
        <v/>
      </c>
      <c r="E174" s="847" t="str">
        <f>IF($B174="","",INDEX('All CCC'!E$7:E$814,MATCH(WatchList!$B174,'All CCC'!$B$7:$B$814,0)))</f>
        <v/>
      </c>
      <c r="F174" s="847" t="str">
        <f>IF($B174="","",INDEX('All CCC'!F$7:F$814,MATCH(WatchList!$B174,'All CCC'!$B$7:$B$814,0)))</f>
        <v/>
      </c>
      <c r="G174" s="847" t="str">
        <f>IF($B174="","",INDEX('All CCC'!G$7:G$814,MATCH(WatchList!$B174,'All CCC'!$B$7:$B$814,0)))</f>
        <v/>
      </c>
      <c r="H174" s="847" t="str">
        <f>IF($B174="","",INDEX('All CCC'!H$7:H$814,MATCH(WatchList!$B174,'All CCC'!$B$7:$B$814,0)))</f>
        <v/>
      </c>
      <c r="I174" s="847" t="str">
        <f>IF($B174="","",INDEX('All CCC'!I$7:I$814,MATCH(WatchList!$B174,'All CCC'!$B$7:$B$814,0)))</f>
        <v/>
      </c>
      <c r="J174" s="847" t="str">
        <f>IF($B174="","",INDEX('All CCC'!J$7:J$814,MATCH(WatchList!$B174,'All CCC'!$B$7:$B$814,0)))</f>
        <v/>
      </c>
      <c r="K174" s="847" t="str">
        <f>IF($B174="","",INDEX('All CCC'!K$7:K$814,MATCH(WatchList!$B174,'All CCC'!$B$7:$B$814,0)))</f>
        <v/>
      </c>
      <c r="L174" s="847" t="str">
        <f>IF($B174="","",INDEX('All CCC'!L$7:L$814,MATCH(WatchList!$B174,'All CCC'!$B$7:$B$814,0)))</f>
        <v/>
      </c>
      <c r="M174" s="847" t="str">
        <f>IF($B174="","",INDEX('All CCC'!M$7:M$814,MATCH(WatchList!$B174,'All CCC'!$B$7:$B$814,0)))</f>
        <v/>
      </c>
      <c r="N174" s="847" t="str">
        <f>IF($B174="","",INDEX('All CCC'!N$7:N$814,MATCH(WatchList!$B174,'All CCC'!$B$7:$B$814,0)))</f>
        <v/>
      </c>
      <c r="O174" s="847" t="str">
        <f>IF($B174="","",INDEX('All CCC'!O$7:O$814,MATCH(WatchList!$B174,'All CCC'!$B$7:$B$814,0)))</f>
        <v/>
      </c>
      <c r="P174" s="848" t="str">
        <f>IF($B174="","",INDEX('All CCC'!P$7:P$814,MATCH(WatchList!$B174,'All CCC'!$B$7:$B$814,0)))</f>
        <v/>
      </c>
      <c r="Q174" s="848" t="str">
        <f>IF($B174="","",INDEX('All CCC'!Q$7:Q$814,MATCH(WatchList!$B174,'All CCC'!$B$7:$B$814,0)))</f>
        <v/>
      </c>
      <c r="R174" s="847" t="str">
        <f>IF($B174="","",INDEX('All CCC'!R$7:R$814,MATCH(WatchList!$B174,'All CCC'!$B$7:$B$814,0)))</f>
        <v/>
      </c>
      <c r="S174" s="847" t="str">
        <f>IF($B174="","",INDEX('All CCC'!S$7:S$814,MATCH(WatchList!$B174,'All CCC'!$B$7:$B$814,0)))</f>
        <v/>
      </c>
      <c r="T174" s="847" t="str">
        <f>IF($B174="","",INDEX('All CCC'!T$7:T$814,MATCH(WatchList!$B174,'All CCC'!$B$7:$B$814,0)))</f>
        <v/>
      </c>
      <c r="U174" s="847" t="str">
        <f>IF($B174="","",INDEX('All CCC'!U$7:U$814,MATCH(WatchList!$B174,'All CCC'!$B$7:$B$814,0)))</f>
        <v/>
      </c>
      <c r="V174" s="847" t="str">
        <f>IF($B174="","",INDEX('All CCC'!V$7:V$814,MATCH(WatchList!$B174,'All CCC'!$B$7:$B$814,0)))</f>
        <v/>
      </c>
      <c r="W174" s="847" t="str">
        <f>IF($B174="","",INDEX('All CCC'!W$7:W$814,MATCH(WatchList!$B174,'All CCC'!$B$7:$B$814,0)))</f>
        <v/>
      </c>
      <c r="X174" s="847" t="str">
        <f>IF($B174="","",INDEX('All CCC'!X$7:X$814,MATCH(WatchList!$B174,'All CCC'!$B$7:$B$814,0)))</f>
        <v/>
      </c>
      <c r="Y174" s="847" t="str">
        <f>IF($B174="","",INDEX('All CCC'!Y$7:Y$814,MATCH(WatchList!$B174,'All CCC'!$B$7:$B$814,0)))</f>
        <v/>
      </c>
      <c r="Z174" s="847" t="str">
        <f>IF($B174="","",INDEX('All CCC'!Z$7:Z$814,MATCH(WatchList!$B174,'All CCC'!$B$7:$B$814,0)))</f>
        <v/>
      </c>
      <c r="AA174" s="847" t="str">
        <f>IF($B174="","",INDEX('All CCC'!AA$7:AA$814,MATCH(WatchList!$B174,'All CCC'!$B$7:$B$814,0)))</f>
        <v/>
      </c>
      <c r="AB174" s="847" t="str">
        <f>IF($B174="","",INDEX('All CCC'!AB$7:AB$814,MATCH(WatchList!$B174,'All CCC'!$B$7:$B$814,0)))</f>
        <v/>
      </c>
      <c r="AC174" s="847" t="str">
        <f>IF($B174="","",INDEX('All CCC'!AC$7:AC$814,MATCH(WatchList!$B174,'All CCC'!$B$7:$B$814,0)))</f>
        <v/>
      </c>
      <c r="AD174" s="847" t="str">
        <f>IF($B174="","",INDEX('All CCC'!AD$7:AD$814,MATCH(WatchList!$B174,'All CCC'!$B$7:$B$814,0)))</f>
        <v/>
      </c>
      <c r="AE174" s="847" t="str">
        <f>IF($B174="","",INDEX('All CCC'!AE$7:AE$814,MATCH(WatchList!$B174,'All CCC'!$B$7:$B$814,0)))</f>
        <v/>
      </c>
      <c r="AF174" s="847" t="str">
        <f>IF($B174="","",INDEX('All CCC'!AF$7:AF$814,MATCH(WatchList!$B174,'All CCC'!$B$7:$B$814,0)))</f>
        <v/>
      </c>
      <c r="AG174" s="847" t="str">
        <f>IF($B174="","",INDEX('All CCC'!AG$7:AG$814,MATCH(WatchList!$B174,'All CCC'!$B$7:$B$814,0)))</f>
        <v/>
      </c>
      <c r="AH174" s="847" t="str">
        <f>IF($B174="","",INDEX('All CCC'!AH$7:AH$814,MATCH(WatchList!$B174,'All CCC'!$B$7:$B$814,0)))</f>
        <v/>
      </c>
      <c r="AI174" s="847" t="str">
        <f>IF($B174="","",INDEX('All CCC'!AI$7:AI$814,MATCH(WatchList!$B174,'All CCC'!$B$7:$B$814,0)))</f>
        <v/>
      </c>
      <c r="AJ174" s="847" t="str">
        <f>IF($B174="","",INDEX('All CCC'!AJ$7:AJ$814,MATCH(WatchList!$B174,'All CCC'!$B$7:$B$814,0)))</f>
        <v/>
      </c>
      <c r="AK174" s="847" t="str">
        <f>IF($B174="","",INDEX('All CCC'!AK$7:AK$814,MATCH(WatchList!$B174,'All CCC'!$B$7:$B$814,0)))</f>
        <v/>
      </c>
      <c r="AL174" s="847" t="str">
        <f>IF($B174="","",INDEX('All CCC'!AL$7:AL$814,MATCH(WatchList!$B174,'All CCC'!$B$7:$B$814,0)))</f>
        <v/>
      </c>
      <c r="AM174" s="847" t="str">
        <f>IF($B174="","",INDEX('All CCC'!AM$7:AM$814,MATCH(WatchList!$B174,'All CCC'!$B$7:$B$814,0)))</f>
        <v/>
      </c>
      <c r="AN174" s="847" t="str">
        <f>IF($B174="","",INDEX('All CCC'!AN$7:AN$814,MATCH(WatchList!$B174,'All CCC'!$B$7:$B$814,0)))</f>
        <v/>
      </c>
      <c r="AO174" s="847" t="str">
        <f>IF($B174="","",INDEX('All CCC'!AO$7:AO$814,MATCH(WatchList!$B174,'All CCC'!$B$7:$B$814,0)))</f>
        <v/>
      </c>
      <c r="AP174" s="847" t="str">
        <f>IF($B174="","",INDEX('All CCC'!AP$7:AP$814,MATCH(WatchList!$B174,'All CCC'!$B$7:$B$814,0)))</f>
        <v/>
      </c>
      <c r="AQ174" s="847" t="str">
        <f>IF($B174="","",INDEX('All CCC'!AQ$7:AQ$814,MATCH(WatchList!$B174,'All CCC'!$B$7:$B$814,0)))</f>
        <v/>
      </c>
      <c r="AR174" s="847" t="str">
        <f>IF($B174="","",INDEX('All CCC'!AR$7:AR$814,MATCH(WatchList!$B174,'All CCC'!$B$7:$B$814,0)))</f>
        <v/>
      </c>
      <c r="AS174" s="847" t="str">
        <f>IF($B174="","",INDEX('All CCC'!AS$7:AS$814,MATCH(WatchList!$B174,'All CCC'!$B$7:$B$814,0)))</f>
        <v/>
      </c>
      <c r="AT174" s="847" t="str">
        <f>IF($B174="","",INDEX('All CCC'!AT$7:AT$814,MATCH(WatchList!$B174,'All CCC'!$B$7:$B$814,0)))</f>
        <v/>
      </c>
      <c r="AU174" s="847" t="str">
        <f>IF($B174="","",INDEX('All CCC'!AU$7:AU$814,MATCH(WatchList!$B174,'All CCC'!$B$7:$B$814,0)))</f>
        <v/>
      </c>
      <c r="AV174" s="847" t="str">
        <f>IF($B174="","",INDEX('All CCC'!AV$7:AV$814,MATCH(WatchList!$B174,'All CCC'!$B$7:$B$814,0)))</f>
        <v/>
      </c>
      <c r="AW174" s="847" t="str">
        <f>IF($B174="","",INDEX('All CCC'!AW$7:AW$814,MATCH(WatchList!$B174,'All CCC'!$B$7:$B$814,0)))</f>
        <v/>
      </c>
      <c r="AX174" s="847" t="str">
        <f>IF($B174="","",INDEX('All CCC'!AX$7:AX$814,MATCH(WatchList!$B174,'All CCC'!$B$7:$B$814,0)))</f>
        <v/>
      </c>
      <c r="AY174" s="847" t="str">
        <f>IF($B174="","",INDEX('All CCC'!AY$7:AY$814,MATCH(WatchList!$B174,'All CCC'!$B$7:$B$814,0)))</f>
        <v/>
      </c>
      <c r="AZ174" s="847" t="str">
        <f>IF($B174="","",INDEX('All CCC'!AZ$7:AZ$814,MATCH(WatchList!$B174,'All CCC'!$B$7:$B$814,0)))</f>
        <v/>
      </c>
      <c r="BA174" s="847" t="str">
        <f>IF($B174="","",INDEX('All CCC'!BA$7:BA$814,MATCH(WatchList!$B174,'All CCC'!$B$7:$B$814,0)))</f>
        <v/>
      </c>
      <c r="BB174" s="847" t="str">
        <f>IF($B174="","",INDEX('All CCC'!BB$7:BB$814,MATCH(WatchList!$B174,'All CCC'!$B$7:$B$814,0)))</f>
        <v/>
      </c>
      <c r="BC174" s="847" t="str">
        <f>IF($B174="","",INDEX('All CCC'!BC$7:BC$814,MATCH(WatchList!$B174,'All CCC'!$B$7:$B$814,0)))</f>
        <v/>
      </c>
      <c r="BD174" s="847" t="str">
        <f>IF($B174="","",INDEX('All CCC'!BD$7:BD$814,MATCH(WatchList!$B174,'All CCC'!$B$7:$B$814,0)))</f>
        <v/>
      </c>
      <c r="BE174" s="847" t="str">
        <f>IF($B174="","",INDEX('All CCC'!BE$7:BE$814,MATCH(WatchList!$B174,'All CCC'!$B$7:$B$814,0)))</f>
        <v/>
      </c>
      <c r="BF174" s="847" t="str">
        <f>IF($B174="","",INDEX('All CCC'!BF$7:BF$814,MATCH(WatchList!$B174,'All CCC'!$B$7:$B$814,0)))</f>
        <v/>
      </c>
      <c r="BG174" s="847" t="str">
        <f>IF($B174="","",INDEX('All CCC'!BG$7:BG$814,MATCH(WatchList!$B174,'All CCC'!$B$7:$B$814,0)))</f>
        <v/>
      </c>
    </row>
    <row r="175" spans="1:59" x14ac:dyDescent="0.2">
      <c r="A175" s="548" t="str">
        <f>IF($B175="","",INDEX('All CCC'!A$7:A$814,MATCH(WatchList!$B175,'All CCC'!$B$7:$B$814,0)))</f>
        <v/>
      </c>
      <c r="B175" s="31"/>
      <c r="C175" s="847" t="str">
        <f>IF($B175="","",INDEX('All CCC'!C$7:C$814,MATCH(WatchList!$B175,'All CCC'!$B$7:$B$814,0)))</f>
        <v/>
      </c>
      <c r="D175" s="847" t="str">
        <f>IF($B175="","",INDEX('All CCC'!D$7:D$814,MATCH(WatchList!$B175,'All CCC'!$B$7:$B$814,0)))</f>
        <v/>
      </c>
      <c r="E175" s="847" t="str">
        <f>IF($B175="","",INDEX('All CCC'!E$7:E$814,MATCH(WatchList!$B175,'All CCC'!$B$7:$B$814,0)))</f>
        <v/>
      </c>
      <c r="F175" s="847" t="str">
        <f>IF($B175="","",INDEX('All CCC'!F$7:F$814,MATCH(WatchList!$B175,'All CCC'!$B$7:$B$814,0)))</f>
        <v/>
      </c>
      <c r="G175" s="847" t="str">
        <f>IF($B175="","",INDEX('All CCC'!G$7:G$814,MATCH(WatchList!$B175,'All CCC'!$B$7:$B$814,0)))</f>
        <v/>
      </c>
      <c r="H175" s="847" t="str">
        <f>IF($B175="","",INDEX('All CCC'!H$7:H$814,MATCH(WatchList!$B175,'All CCC'!$B$7:$B$814,0)))</f>
        <v/>
      </c>
      <c r="I175" s="847" t="str">
        <f>IF($B175="","",INDEX('All CCC'!I$7:I$814,MATCH(WatchList!$B175,'All CCC'!$B$7:$B$814,0)))</f>
        <v/>
      </c>
      <c r="J175" s="847" t="str">
        <f>IF($B175="","",INDEX('All CCC'!J$7:J$814,MATCH(WatchList!$B175,'All CCC'!$B$7:$B$814,0)))</f>
        <v/>
      </c>
      <c r="K175" s="847" t="str">
        <f>IF($B175="","",INDEX('All CCC'!K$7:K$814,MATCH(WatchList!$B175,'All CCC'!$B$7:$B$814,0)))</f>
        <v/>
      </c>
      <c r="L175" s="847" t="str">
        <f>IF($B175="","",INDEX('All CCC'!L$7:L$814,MATCH(WatchList!$B175,'All CCC'!$B$7:$B$814,0)))</f>
        <v/>
      </c>
      <c r="M175" s="847" t="str">
        <f>IF($B175="","",INDEX('All CCC'!M$7:M$814,MATCH(WatchList!$B175,'All CCC'!$B$7:$B$814,0)))</f>
        <v/>
      </c>
      <c r="N175" s="847" t="str">
        <f>IF($B175="","",INDEX('All CCC'!N$7:N$814,MATCH(WatchList!$B175,'All CCC'!$B$7:$B$814,0)))</f>
        <v/>
      </c>
      <c r="O175" s="847" t="str">
        <f>IF($B175="","",INDEX('All CCC'!O$7:O$814,MATCH(WatchList!$B175,'All CCC'!$B$7:$B$814,0)))</f>
        <v/>
      </c>
      <c r="P175" s="848" t="str">
        <f>IF($B175="","",INDEX('All CCC'!P$7:P$814,MATCH(WatchList!$B175,'All CCC'!$B$7:$B$814,0)))</f>
        <v/>
      </c>
      <c r="Q175" s="848" t="str">
        <f>IF($B175="","",INDEX('All CCC'!Q$7:Q$814,MATCH(WatchList!$B175,'All CCC'!$B$7:$B$814,0)))</f>
        <v/>
      </c>
      <c r="R175" s="847" t="str">
        <f>IF($B175="","",INDEX('All CCC'!R$7:R$814,MATCH(WatchList!$B175,'All CCC'!$B$7:$B$814,0)))</f>
        <v/>
      </c>
      <c r="S175" s="847" t="str">
        <f>IF($B175="","",INDEX('All CCC'!S$7:S$814,MATCH(WatchList!$B175,'All CCC'!$B$7:$B$814,0)))</f>
        <v/>
      </c>
      <c r="T175" s="847" t="str">
        <f>IF($B175="","",INDEX('All CCC'!T$7:T$814,MATCH(WatchList!$B175,'All CCC'!$B$7:$B$814,0)))</f>
        <v/>
      </c>
      <c r="U175" s="847" t="str">
        <f>IF($B175="","",INDEX('All CCC'!U$7:U$814,MATCH(WatchList!$B175,'All CCC'!$B$7:$B$814,0)))</f>
        <v/>
      </c>
      <c r="V175" s="847" t="str">
        <f>IF($B175="","",INDEX('All CCC'!V$7:V$814,MATCH(WatchList!$B175,'All CCC'!$B$7:$B$814,0)))</f>
        <v/>
      </c>
      <c r="W175" s="847" t="str">
        <f>IF($B175="","",INDEX('All CCC'!W$7:W$814,MATCH(WatchList!$B175,'All CCC'!$B$7:$B$814,0)))</f>
        <v/>
      </c>
      <c r="X175" s="847" t="str">
        <f>IF($B175="","",INDEX('All CCC'!X$7:X$814,MATCH(WatchList!$B175,'All CCC'!$B$7:$B$814,0)))</f>
        <v/>
      </c>
      <c r="Y175" s="847" t="str">
        <f>IF($B175="","",INDEX('All CCC'!Y$7:Y$814,MATCH(WatchList!$B175,'All CCC'!$B$7:$B$814,0)))</f>
        <v/>
      </c>
      <c r="Z175" s="847" t="str">
        <f>IF($B175="","",INDEX('All CCC'!Z$7:Z$814,MATCH(WatchList!$B175,'All CCC'!$B$7:$B$814,0)))</f>
        <v/>
      </c>
      <c r="AA175" s="847" t="str">
        <f>IF($B175="","",INDEX('All CCC'!AA$7:AA$814,MATCH(WatchList!$B175,'All CCC'!$B$7:$B$814,0)))</f>
        <v/>
      </c>
      <c r="AB175" s="847" t="str">
        <f>IF($B175="","",INDEX('All CCC'!AB$7:AB$814,MATCH(WatchList!$B175,'All CCC'!$B$7:$B$814,0)))</f>
        <v/>
      </c>
      <c r="AC175" s="847" t="str">
        <f>IF($B175="","",INDEX('All CCC'!AC$7:AC$814,MATCH(WatchList!$B175,'All CCC'!$B$7:$B$814,0)))</f>
        <v/>
      </c>
      <c r="AD175" s="847" t="str">
        <f>IF($B175="","",INDEX('All CCC'!AD$7:AD$814,MATCH(WatchList!$B175,'All CCC'!$B$7:$B$814,0)))</f>
        <v/>
      </c>
      <c r="AE175" s="847" t="str">
        <f>IF($B175="","",INDEX('All CCC'!AE$7:AE$814,MATCH(WatchList!$B175,'All CCC'!$B$7:$B$814,0)))</f>
        <v/>
      </c>
      <c r="AF175" s="847" t="str">
        <f>IF($B175="","",INDEX('All CCC'!AF$7:AF$814,MATCH(WatchList!$B175,'All CCC'!$B$7:$B$814,0)))</f>
        <v/>
      </c>
      <c r="AG175" s="847" t="str">
        <f>IF($B175="","",INDEX('All CCC'!AG$7:AG$814,MATCH(WatchList!$B175,'All CCC'!$B$7:$B$814,0)))</f>
        <v/>
      </c>
      <c r="AH175" s="847" t="str">
        <f>IF($B175="","",INDEX('All CCC'!AH$7:AH$814,MATCH(WatchList!$B175,'All CCC'!$B$7:$B$814,0)))</f>
        <v/>
      </c>
      <c r="AI175" s="847" t="str">
        <f>IF($B175="","",INDEX('All CCC'!AI$7:AI$814,MATCH(WatchList!$B175,'All CCC'!$B$7:$B$814,0)))</f>
        <v/>
      </c>
      <c r="AJ175" s="847" t="str">
        <f>IF($B175="","",INDEX('All CCC'!AJ$7:AJ$814,MATCH(WatchList!$B175,'All CCC'!$B$7:$B$814,0)))</f>
        <v/>
      </c>
      <c r="AK175" s="847" t="str">
        <f>IF($B175="","",INDEX('All CCC'!AK$7:AK$814,MATCH(WatchList!$B175,'All CCC'!$B$7:$B$814,0)))</f>
        <v/>
      </c>
      <c r="AL175" s="847" t="str">
        <f>IF($B175="","",INDEX('All CCC'!AL$7:AL$814,MATCH(WatchList!$B175,'All CCC'!$B$7:$B$814,0)))</f>
        <v/>
      </c>
      <c r="AM175" s="847" t="str">
        <f>IF($B175="","",INDEX('All CCC'!AM$7:AM$814,MATCH(WatchList!$B175,'All CCC'!$B$7:$B$814,0)))</f>
        <v/>
      </c>
      <c r="AN175" s="847" t="str">
        <f>IF($B175="","",INDEX('All CCC'!AN$7:AN$814,MATCH(WatchList!$B175,'All CCC'!$B$7:$B$814,0)))</f>
        <v/>
      </c>
      <c r="AO175" s="847" t="str">
        <f>IF($B175="","",INDEX('All CCC'!AO$7:AO$814,MATCH(WatchList!$B175,'All CCC'!$B$7:$B$814,0)))</f>
        <v/>
      </c>
      <c r="AP175" s="847" t="str">
        <f>IF($B175="","",INDEX('All CCC'!AP$7:AP$814,MATCH(WatchList!$B175,'All CCC'!$B$7:$B$814,0)))</f>
        <v/>
      </c>
      <c r="AQ175" s="847" t="str">
        <f>IF($B175="","",INDEX('All CCC'!AQ$7:AQ$814,MATCH(WatchList!$B175,'All CCC'!$B$7:$B$814,0)))</f>
        <v/>
      </c>
      <c r="AR175" s="847" t="str">
        <f>IF($B175="","",INDEX('All CCC'!AR$7:AR$814,MATCH(WatchList!$B175,'All CCC'!$B$7:$B$814,0)))</f>
        <v/>
      </c>
      <c r="AS175" s="847" t="str">
        <f>IF($B175="","",INDEX('All CCC'!AS$7:AS$814,MATCH(WatchList!$B175,'All CCC'!$B$7:$B$814,0)))</f>
        <v/>
      </c>
      <c r="AT175" s="847" t="str">
        <f>IF($B175="","",INDEX('All CCC'!AT$7:AT$814,MATCH(WatchList!$B175,'All CCC'!$B$7:$B$814,0)))</f>
        <v/>
      </c>
      <c r="AU175" s="847" t="str">
        <f>IF($B175="","",INDEX('All CCC'!AU$7:AU$814,MATCH(WatchList!$B175,'All CCC'!$B$7:$B$814,0)))</f>
        <v/>
      </c>
      <c r="AV175" s="847" t="str">
        <f>IF($B175="","",INDEX('All CCC'!AV$7:AV$814,MATCH(WatchList!$B175,'All CCC'!$B$7:$B$814,0)))</f>
        <v/>
      </c>
      <c r="AW175" s="847" t="str">
        <f>IF($B175="","",INDEX('All CCC'!AW$7:AW$814,MATCH(WatchList!$B175,'All CCC'!$B$7:$B$814,0)))</f>
        <v/>
      </c>
      <c r="AX175" s="847" t="str">
        <f>IF($B175="","",INDEX('All CCC'!AX$7:AX$814,MATCH(WatchList!$B175,'All CCC'!$B$7:$B$814,0)))</f>
        <v/>
      </c>
      <c r="AY175" s="847" t="str">
        <f>IF($B175="","",INDEX('All CCC'!AY$7:AY$814,MATCH(WatchList!$B175,'All CCC'!$B$7:$B$814,0)))</f>
        <v/>
      </c>
      <c r="AZ175" s="847" t="str">
        <f>IF($B175="","",INDEX('All CCC'!AZ$7:AZ$814,MATCH(WatchList!$B175,'All CCC'!$B$7:$B$814,0)))</f>
        <v/>
      </c>
      <c r="BA175" s="847" t="str">
        <f>IF($B175="","",INDEX('All CCC'!BA$7:BA$814,MATCH(WatchList!$B175,'All CCC'!$B$7:$B$814,0)))</f>
        <v/>
      </c>
      <c r="BB175" s="847" t="str">
        <f>IF($B175="","",INDEX('All CCC'!BB$7:BB$814,MATCH(WatchList!$B175,'All CCC'!$B$7:$B$814,0)))</f>
        <v/>
      </c>
      <c r="BC175" s="847" t="str">
        <f>IF($B175="","",INDEX('All CCC'!BC$7:BC$814,MATCH(WatchList!$B175,'All CCC'!$B$7:$B$814,0)))</f>
        <v/>
      </c>
      <c r="BD175" s="847" t="str">
        <f>IF($B175="","",INDEX('All CCC'!BD$7:BD$814,MATCH(WatchList!$B175,'All CCC'!$B$7:$B$814,0)))</f>
        <v/>
      </c>
      <c r="BE175" s="847" t="str">
        <f>IF($B175="","",INDEX('All CCC'!BE$7:BE$814,MATCH(WatchList!$B175,'All CCC'!$B$7:$B$814,0)))</f>
        <v/>
      </c>
      <c r="BF175" s="847" t="str">
        <f>IF($B175="","",INDEX('All CCC'!BF$7:BF$814,MATCH(WatchList!$B175,'All CCC'!$B$7:$B$814,0)))</f>
        <v/>
      </c>
      <c r="BG175" s="847" t="str">
        <f>IF($B175="","",INDEX('All CCC'!BG$7:BG$814,MATCH(WatchList!$B175,'All CCC'!$B$7:$B$814,0)))</f>
        <v/>
      </c>
    </row>
    <row r="176" spans="1:59" x14ac:dyDescent="0.2">
      <c r="A176" s="548" t="str">
        <f>IF($B176="","",INDEX('All CCC'!A$7:A$814,MATCH(WatchList!$B176,'All CCC'!$B$7:$B$814,0)))</f>
        <v/>
      </c>
      <c r="B176" s="31"/>
      <c r="C176" s="847" t="str">
        <f>IF($B176="","",INDEX('All CCC'!C$7:C$814,MATCH(WatchList!$B176,'All CCC'!$B$7:$B$814,0)))</f>
        <v/>
      </c>
      <c r="D176" s="847" t="str">
        <f>IF($B176="","",INDEX('All CCC'!D$7:D$814,MATCH(WatchList!$B176,'All CCC'!$B$7:$B$814,0)))</f>
        <v/>
      </c>
      <c r="E176" s="847" t="str">
        <f>IF($B176="","",INDEX('All CCC'!E$7:E$814,MATCH(WatchList!$B176,'All CCC'!$B$7:$B$814,0)))</f>
        <v/>
      </c>
      <c r="F176" s="847" t="str">
        <f>IF($B176="","",INDEX('All CCC'!F$7:F$814,MATCH(WatchList!$B176,'All CCC'!$B$7:$B$814,0)))</f>
        <v/>
      </c>
      <c r="G176" s="847" t="str">
        <f>IF($B176="","",INDEX('All CCC'!G$7:G$814,MATCH(WatchList!$B176,'All CCC'!$B$7:$B$814,0)))</f>
        <v/>
      </c>
      <c r="H176" s="847" t="str">
        <f>IF($B176="","",INDEX('All CCC'!H$7:H$814,MATCH(WatchList!$B176,'All CCC'!$B$7:$B$814,0)))</f>
        <v/>
      </c>
      <c r="I176" s="847" t="str">
        <f>IF($B176="","",INDEX('All CCC'!I$7:I$814,MATCH(WatchList!$B176,'All CCC'!$B$7:$B$814,0)))</f>
        <v/>
      </c>
      <c r="J176" s="847" t="str">
        <f>IF($B176="","",INDEX('All CCC'!J$7:J$814,MATCH(WatchList!$B176,'All CCC'!$B$7:$B$814,0)))</f>
        <v/>
      </c>
      <c r="K176" s="847" t="str">
        <f>IF($B176="","",INDEX('All CCC'!K$7:K$814,MATCH(WatchList!$B176,'All CCC'!$B$7:$B$814,0)))</f>
        <v/>
      </c>
      <c r="L176" s="847" t="str">
        <f>IF($B176="","",INDEX('All CCC'!L$7:L$814,MATCH(WatchList!$B176,'All CCC'!$B$7:$B$814,0)))</f>
        <v/>
      </c>
      <c r="M176" s="847" t="str">
        <f>IF($B176="","",INDEX('All CCC'!M$7:M$814,MATCH(WatchList!$B176,'All CCC'!$B$7:$B$814,0)))</f>
        <v/>
      </c>
      <c r="N176" s="847" t="str">
        <f>IF($B176="","",INDEX('All CCC'!N$7:N$814,MATCH(WatchList!$B176,'All CCC'!$B$7:$B$814,0)))</f>
        <v/>
      </c>
      <c r="O176" s="847" t="str">
        <f>IF($B176="","",INDEX('All CCC'!O$7:O$814,MATCH(WatchList!$B176,'All CCC'!$B$7:$B$814,0)))</f>
        <v/>
      </c>
      <c r="P176" s="848" t="str">
        <f>IF($B176="","",INDEX('All CCC'!P$7:P$814,MATCH(WatchList!$B176,'All CCC'!$B$7:$B$814,0)))</f>
        <v/>
      </c>
      <c r="Q176" s="848" t="str">
        <f>IF($B176="","",INDEX('All CCC'!Q$7:Q$814,MATCH(WatchList!$B176,'All CCC'!$B$7:$B$814,0)))</f>
        <v/>
      </c>
      <c r="R176" s="847" t="str">
        <f>IF($B176="","",INDEX('All CCC'!R$7:R$814,MATCH(WatchList!$B176,'All CCC'!$B$7:$B$814,0)))</f>
        <v/>
      </c>
      <c r="S176" s="847" t="str">
        <f>IF($B176="","",INDEX('All CCC'!S$7:S$814,MATCH(WatchList!$B176,'All CCC'!$B$7:$B$814,0)))</f>
        <v/>
      </c>
      <c r="T176" s="847" t="str">
        <f>IF($B176="","",INDEX('All CCC'!T$7:T$814,MATCH(WatchList!$B176,'All CCC'!$B$7:$B$814,0)))</f>
        <v/>
      </c>
      <c r="U176" s="847" t="str">
        <f>IF($B176="","",INDEX('All CCC'!U$7:U$814,MATCH(WatchList!$B176,'All CCC'!$B$7:$B$814,0)))</f>
        <v/>
      </c>
      <c r="V176" s="847" t="str">
        <f>IF($B176="","",INDEX('All CCC'!V$7:V$814,MATCH(WatchList!$B176,'All CCC'!$B$7:$B$814,0)))</f>
        <v/>
      </c>
      <c r="W176" s="847" t="str">
        <f>IF($B176="","",INDEX('All CCC'!W$7:W$814,MATCH(WatchList!$B176,'All CCC'!$B$7:$B$814,0)))</f>
        <v/>
      </c>
      <c r="X176" s="847" t="str">
        <f>IF($B176="","",INDEX('All CCC'!X$7:X$814,MATCH(WatchList!$B176,'All CCC'!$B$7:$B$814,0)))</f>
        <v/>
      </c>
      <c r="Y176" s="847" t="str">
        <f>IF($B176="","",INDEX('All CCC'!Y$7:Y$814,MATCH(WatchList!$B176,'All CCC'!$B$7:$B$814,0)))</f>
        <v/>
      </c>
      <c r="Z176" s="847" t="str">
        <f>IF($B176="","",INDEX('All CCC'!Z$7:Z$814,MATCH(WatchList!$B176,'All CCC'!$B$7:$B$814,0)))</f>
        <v/>
      </c>
      <c r="AA176" s="847" t="str">
        <f>IF($B176="","",INDEX('All CCC'!AA$7:AA$814,MATCH(WatchList!$B176,'All CCC'!$B$7:$B$814,0)))</f>
        <v/>
      </c>
      <c r="AB176" s="847" t="str">
        <f>IF($B176="","",INDEX('All CCC'!AB$7:AB$814,MATCH(WatchList!$B176,'All CCC'!$B$7:$B$814,0)))</f>
        <v/>
      </c>
      <c r="AC176" s="847" t="str">
        <f>IF($B176="","",INDEX('All CCC'!AC$7:AC$814,MATCH(WatchList!$B176,'All CCC'!$B$7:$B$814,0)))</f>
        <v/>
      </c>
      <c r="AD176" s="847" t="str">
        <f>IF($B176="","",INDEX('All CCC'!AD$7:AD$814,MATCH(WatchList!$B176,'All CCC'!$B$7:$B$814,0)))</f>
        <v/>
      </c>
      <c r="AE176" s="847" t="str">
        <f>IF($B176="","",INDEX('All CCC'!AE$7:AE$814,MATCH(WatchList!$B176,'All CCC'!$B$7:$B$814,0)))</f>
        <v/>
      </c>
      <c r="AF176" s="847" t="str">
        <f>IF($B176="","",INDEX('All CCC'!AF$7:AF$814,MATCH(WatchList!$B176,'All CCC'!$B$7:$B$814,0)))</f>
        <v/>
      </c>
      <c r="AG176" s="847" t="str">
        <f>IF($B176="","",INDEX('All CCC'!AG$7:AG$814,MATCH(WatchList!$B176,'All CCC'!$B$7:$B$814,0)))</f>
        <v/>
      </c>
      <c r="AH176" s="847" t="str">
        <f>IF($B176="","",INDEX('All CCC'!AH$7:AH$814,MATCH(WatchList!$B176,'All CCC'!$B$7:$B$814,0)))</f>
        <v/>
      </c>
      <c r="AI176" s="847" t="str">
        <f>IF($B176="","",INDEX('All CCC'!AI$7:AI$814,MATCH(WatchList!$B176,'All CCC'!$B$7:$B$814,0)))</f>
        <v/>
      </c>
      <c r="AJ176" s="847" t="str">
        <f>IF($B176="","",INDEX('All CCC'!AJ$7:AJ$814,MATCH(WatchList!$B176,'All CCC'!$B$7:$B$814,0)))</f>
        <v/>
      </c>
      <c r="AK176" s="847" t="str">
        <f>IF($B176="","",INDEX('All CCC'!AK$7:AK$814,MATCH(WatchList!$B176,'All CCC'!$B$7:$B$814,0)))</f>
        <v/>
      </c>
      <c r="AL176" s="847" t="str">
        <f>IF($B176="","",INDEX('All CCC'!AL$7:AL$814,MATCH(WatchList!$B176,'All CCC'!$B$7:$B$814,0)))</f>
        <v/>
      </c>
      <c r="AM176" s="847" t="str">
        <f>IF($B176="","",INDEX('All CCC'!AM$7:AM$814,MATCH(WatchList!$B176,'All CCC'!$B$7:$B$814,0)))</f>
        <v/>
      </c>
      <c r="AN176" s="847" t="str">
        <f>IF($B176="","",INDEX('All CCC'!AN$7:AN$814,MATCH(WatchList!$B176,'All CCC'!$B$7:$B$814,0)))</f>
        <v/>
      </c>
      <c r="AO176" s="847" t="str">
        <f>IF($B176="","",INDEX('All CCC'!AO$7:AO$814,MATCH(WatchList!$B176,'All CCC'!$B$7:$B$814,0)))</f>
        <v/>
      </c>
      <c r="AP176" s="847" t="str">
        <f>IF($B176="","",INDEX('All CCC'!AP$7:AP$814,MATCH(WatchList!$B176,'All CCC'!$B$7:$B$814,0)))</f>
        <v/>
      </c>
      <c r="AQ176" s="847" t="str">
        <f>IF($B176="","",INDEX('All CCC'!AQ$7:AQ$814,MATCH(WatchList!$B176,'All CCC'!$B$7:$B$814,0)))</f>
        <v/>
      </c>
      <c r="AR176" s="847" t="str">
        <f>IF($B176="","",INDEX('All CCC'!AR$7:AR$814,MATCH(WatchList!$B176,'All CCC'!$B$7:$B$814,0)))</f>
        <v/>
      </c>
      <c r="AS176" s="847" t="str">
        <f>IF($B176="","",INDEX('All CCC'!AS$7:AS$814,MATCH(WatchList!$B176,'All CCC'!$B$7:$B$814,0)))</f>
        <v/>
      </c>
      <c r="AT176" s="847" t="str">
        <f>IF($B176="","",INDEX('All CCC'!AT$7:AT$814,MATCH(WatchList!$B176,'All CCC'!$B$7:$B$814,0)))</f>
        <v/>
      </c>
      <c r="AU176" s="847" t="str">
        <f>IF($B176="","",INDEX('All CCC'!AU$7:AU$814,MATCH(WatchList!$B176,'All CCC'!$B$7:$B$814,0)))</f>
        <v/>
      </c>
      <c r="AV176" s="847" t="str">
        <f>IF($B176="","",INDEX('All CCC'!AV$7:AV$814,MATCH(WatchList!$B176,'All CCC'!$B$7:$B$814,0)))</f>
        <v/>
      </c>
      <c r="AW176" s="847" t="str">
        <f>IF($B176="","",INDEX('All CCC'!AW$7:AW$814,MATCH(WatchList!$B176,'All CCC'!$B$7:$B$814,0)))</f>
        <v/>
      </c>
      <c r="AX176" s="847" t="str">
        <f>IF($B176="","",INDEX('All CCC'!AX$7:AX$814,MATCH(WatchList!$B176,'All CCC'!$B$7:$B$814,0)))</f>
        <v/>
      </c>
      <c r="AY176" s="847" t="str">
        <f>IF($B176="","",INDEX('All CCC'!AY$7:AY$814,MATCH(WatchList!$B176,'All CCC'!$B$7:$B$814,0)))</f>
        <v/>
      </c>
      <c r="AZ176" s="847" t="str">
        <f>IF($B176="","",INDEX('All CCC'!AZ$7:AZ$814,MATCH(WatchList!$B176,'All CCC'!$B$7:$B$814,0)))</f>
        <v/>
      </c>
      <c r="BA176" s="847" t="str">
        <f>IF($B176="","",INDEX('All CCC'!BA$7:BA$814,MATCH(WatchList!$B176,'All CCC'!$B$7:$B$814,0)))</f>
        <v/>
      </c>
      <c r="BB176" s="847" t="str">
        <f>IF($B176="","",INDEX('All CCC'!BB$7:BB$814,MATCH(WatchList!$B176,'All CCC'!$B$7:$B$814,0)))</f>
        <v/>
      </c>
      <c r="BC176" s="847" t="str">
        <f>IF($B176="","",INDEX('All CCC'!BC$7:BC$814,MATCH(WatchList!$B176,'All CCC'!$B$7:$B$814,0)))</f>
        <v/>
      </c>
      <c r="BD176" s="847" t="str">
        <f>IF($B176="","",INDEX('All CCC'!BD$7:BD$814,MATCH(WatchList!$B176,'All CCC'!$B$7:$B$814,0)))</f>
        <v/>
      </c>
      <c r="BE176" s="847" t="str">
        <f>IF($B176="","",INDEX('All CCC'!BE$7:BE$814,MATCH(WatchList!$B176,'All CCC'!$B$7:$B$814,0)))</f>
        <v/>
      </c>
      <c r="BF176" s="847" t="str">
        <f>IF($B176="","",INDEX('All CCC'!BF$7:BF$814,MATCH(WatchList!$B176,'All CCC'!$B$7:$B$814,0)))</f>
        <v/>
      </c>
      <c r="BG176" s="847" t="str">
        <f>IF($B176="","",INDEX('All CCC'!BG$7:BG$814,MATCH(WatchList!$B176,'All CCC'!$B$7:$B$814,0)))</f>
        <v/>
      </c>
    </row>
    <row r="177" spans="1:59" x14ac:dyDescent="0.2">
      <c r="A177" s="548" t="str">
        <f>IF($B177="","",INDEX('All CCC'!A$7:A$814,MATCH(WatchList!$B177,'All CCC'!$B$7:$B$814,0)))</f>
        <v/>
      </c>
      <c r="B177" s="31"/>
      <c r="C177" s="847" t="str">
        <f>IF($B177="","",INDEX('All CCC'!C$7:C$814,MATCH(WatchList!$B177,'All CCC'!$B$7:$B$814,0)))</f>
        <v/>
      </c>
      <c r="D177" s="847" t="str">
        <f>IF($B177="","",INDEX('All CCC'!D$7:D$814,MATCH(WatchList!$B177,'All CCC'!$B$7:$B$814,0)))</f>
        <v/>
      </c>
      <c r="E177" s="847" t="str">
        <f>IF($B177="","",INDEX('All CCC'!E$7:E$814,MATCH(WatchList!$B177,'All CCC'!$B$7:$B$814,0)))</f>
        <v/>
      </c>
      <c r="F177" s="847" t="str">
        <f>IF($B177="","",INDEX('All CCC'!F$7:F$814,MATCH(WatchList!$B177,'All CCC'!$B$7:$B$814,0)))</f>
        <v/>
      </c>
      <c r="G177" s="847" t="str">
        <f>IF($B177="","",INDEX('All CCC'!G$7:G$814,MATCH(WatchList!$B177,'All CCC'!$B$7:$B$814,0)))</f>
        <v/>
      </c>
      <c r="H177" s="847" t="str">
        <f>IF($B177="","",INDEX('All CCC'!H$7:H$814,MATCH(WatchList!$B177,'All CCC'!$B$7:$B$814,0)))</f>
        <v/>
      </c>
      <c r="I177" s="847" t="str">
        <f>IF($B177="","",INDEX('All CCC'!I$7:I$814,MATCH(WatchList!$B177,'All CCC'!$B$7:$B$814,0)))</f>
        <v/>
      </c>
      <c r="J177" s="847" t="str">
        <f>IF($B177="","",INDEX('All CCC'!J$7:J$814,MATCH(WatchList!$B177,'All CCC'!$B$7:$B$814,0)))</f>
        <v/>
      </c>
      <c r="K177" s="847" t="str">
        <f>IF($B177="","",INDEX('All CCC'!K$7:K$814,MATCH(WatchList!$B177,'All CCC'!$B$7:$B$814,0)))</f>
        <v/>
      </c>
      <c r="L177" s="847" t="str">
        <f>IF($B177="","",INDEX('All CCC'!L$7:L$814,MATCH(WatchList!$B177,'All CCC'!$B$7:$B$814,0)))</f>
        <v/>
      </c>
      <c r="M177" s="847" t="str">
        <f>IF($B177="","",INDEX('All CCC'!M$7:M$814,MATCH(WatchList!$B177,'All CCC'!$B$7:$B$814,0)))</f>
        <v/>
      </c>
      <c r="N177" s="847" t="str">
        <f>IF($B177="","",INDEX('All CCC'!N$7:N$814,MATCH(WatchList!$B177,'All CCC'!$B$7:$B$814,0)))</f>
        <v/>
      </c>
      <c r="O177" s="847" t="str">
        <f>IF($B177="","",INDEX('All CCC'!O$7:O$814,MATCH(WatchList!$B177,'All CCC'!$B$7:$B$814,0)))</f>
        <v/>
      </c>
      <c r="P177" s="848" t="str">
        <f>IF($B177="","",INDEX('All CCC'!P$7:P$814,MATCH(WatchList!$B177,'All CCC'!$B$7:$B$814,0)))</f>
        <v/>
      </c>
      <c r="Q177" s="848" t="str">
        <f>IF($B177="","",INDEX('All CCC'!Q$7:Q$814,MATCH(WatchList!$B177,'All CCC'!$B$7:$B$814,0)))</f>
        <v/>
      </c>
      <c r="R177" s="847" t="str">
        <f>IF($B177="","",INDEX('All CCC'!R$7:R$814,MATCH(WatchList!$B177,'All CCC'!$B$7:$B$814,0)))</f>
        <v/>
      </c>
      <c r="S177" s="847" t="str">
        <f>IF($B177="","",INDEX('All CCC'!S$7:S$814,MATCH(WatchList!$B177,'All CCC'!$B$7:$B$814,0)))</f>
        <v/>
      </c>
      <c r="T177" s="847" t="str">
        <f>IF($B177="","",INDEX('All CCC'!T$7:T$814,MATCH(WatchList!$B177,'All CCC'!$B$7:$B$814,0)))</f>
        <v/>
      </c>
      <c r="U177" s="847" t="str">
        <f>IF($B177="","",INDEX('All CCC'!U$7:U$814,MATCH(WatchList!$B177,'All CCC'!$B$7:$B$814,0)))</f>
        <v/>
      </c>
      <c r="V177" s="847" t="str">
        <f>IF($B177="","",INDEX('All CCC'!V$7:V$814,MATCH(WatchList!$B177,'All CCC'!$B$7:$B$814,0)))</f>
        <v/>
      </c>
      <c r="W177" s="847" t="str">
        <f>IF($B177="","",INDEX('All CCC'!W$7:W$814,MATCH(WatchList!$B177,'All CCC'!$B$7:$B$814,0)))</f>
        <v/>
      </c>
      <c r="X177" s="847" t="str">
        <f>IF($B177="","",INDEX('All CCC'!X$7:X$814,MATCH(WatchList!$B177,'All CCC'!$B$7:$B$814,0)))</f>
        <v/>
      </c>
      <c r="Y177" s="847" t="str">
        <f>IF($B177="","",INDEX('All CCC'!Y$7:Y$814,MATCH(WatchList!$B177,'All CCC'!$B$7:$B$814,0)))</f>
        <v/>
      </c>
      <c r="Z177" s="847" t="str">
        <f>IF($B177="","",INDEX('All CCC'!Z$7:Z$814,MATCH(WatchList!$B177,'All CCC'!$B$7:$B$814,0)))</f>
        <v/>
      </c>
      <c r="AA177" s="847" t="str">
        <f>IF($B177="","",INDEX('All CCC'!AA$7:AA$814,MATCH(WatchList!$B177,'All CCC'!$B$7:$B$814,0)))</f>
        <v/>
      </c>
      <c r="AB177" s="847" t="str">
        <f>IF($B177="","",INDEX('All CCC'!AB$7:AB$814,MATCH(WatchList!$B177,'All CCC'!$B$7:$B$814,0)))</f>
        <v/>
      </c>
      <c r="AC177" s="847" t="str">
        <f>IF($B177="","",INDEX('All CCC'!AC$7:AC$814,MATCH(WatchList!$B177,'All CCC'!$B$7:$B$814,0)))</f>
        <v/>
      </c>
      <c r="AD177" s="847" t="str">
        <f>IF($B177="","",INDEX('All CCC'!AD$7:AD$814,MATCH(WatchList!$B177,'All CCC'!$B$7:$B$814,0)))</f>
        <v/>
      </c>
      <c r="AE177" s="847" t="str">
        <f>IF($B177="","",INDEX('All CCC'!AE$7:AE$814,MATCH(WatchList!$B177,'All CCC'!$B$7:$B$814,0)))</f>
        <v/>
      </c>
      <c r="AF177" s="847" t="str">
        <f>IF($B177="","",INDEX('All CCC'!AF$7:AF$814,MATCH(WatchList!$B177,'All CCC'!$B$7:$B$814,0)))</f>
        <v/>
      </c>
      <c r="AG177" s="847" t="str">
        <f>IF($B177="","",INDEX('All CCC'!AG$7:AG$814,MATCH(WatchList!$B177,'All CCC'!$B$7:$B$814,0)))</f>
        <v/>
      </c>
      <c r="AH177" s="847" t="str">
        <f>IF($B177="","",INDEX('All CCC'!AH$7:AH$814,MATCH(WatchList!$B177,'All CCC'!$B$7:$B$814,0)))</f>
        <v/>
      </c>
      <c r="AI177" s="847" t="str">
        <f>IF($B177="","",INDEX('All CCC'!AI$7:AI$814,MATCH(WatchList!$B177,'All CCC'!$B$7:$B$814,0)))</f>
        <v/>
      </c>
      <c r="AJ177" s="847" t="str">
        <f>IF($B177="","",INDEX('All CCC'!AJ$7:AJ$814,MATCH(WatchList!$B177,'All CCC'!$B$7:$B$814,0)))</f>
        <v/>
      </c>
      <c r="AK177" s="847" t="str">
        <f>IF($B177="","",INDEX('All CCC'!AK$7:AK$814,MATCH(WatchList!$B177,'All CCC'!$B$7:$B$814,0)))</f>
        <v/>
      </c>
      <c r="AL177" s="847" t="str">
        <f>IF($B177="","",INDEX('All CCC'!AL$7:AL$814,MATCH(WatchList!$B177,'All CCC'!$B$7:$B$814,0)))</f>
        <v/>
      </c>
      <c r="AM177" s="847" t="str">
        <f>IF($B177="","",INDEX('All CCC'!AM$7:AM$814,MATCH(WatchList!$B177,'All CCC'!$B$7:$B$814,0)))</f>
        <v/>
      </c>
      <c r="AN177" s="847" t="str">
        <f>IF($B177="","",INDEX('All CCC'!AN$7:AN$814,MATCH(WatchList!$B177,'All CCC'!$B$7:$B$814,0)))</f>
        <v/>
      </c>
      <c r="AO177" s="847" t="str">
        <f>IF($B177="","",INDEX('All CCC'!AO$7:AO$814,MATCH(WatchList!$B177,'All CCC'!$B$7:$B$814,0)))</f>
        <v/>
      </c>
      <c r="AP177" s="847" t="str">
        <f>IF($B177="","",INDEX('All CCC'!AP$7:AP$814,MATCH(WatchList!$B177,'All CCC'!$B$7:$B$814,0)))</f>
        <v/>
      </c>
      <c r="AQ177" s="847" t="str">
        <f>IF($B177="","",INDEX('All CCC'!AQ$7:AQ$814,MATCH(WatchList!$B177,'All CCC'!$B$7:$B$814,0)))</f>
        <v/>
      </c>
      <c r="AR177" s="847" t="str">
        <f>IF($B177="","",INDEX('All CCC'!AR$7:AR$814,MATCH(WatchList!$B177,'All CCC'!$B$7:$B$814,0)))</f>
        <v/>
      </c>
      <c r="AS177" s="847" t="str">
        <f>IF($B177="","",INDEX('All CCC'!AS$7:AS$814,MATCH(WatchList!$B177,'All CCC'!$B$7:$B$814,0)))</f>
        <v/>
      </c>
      <c r="AT177" s="847" t="str">
        <f>IF($B177="","",INDEX('All CCC'!AT$7:AT$814,MATCH(WatchList!$B177,'All CCC'!$B$7:$B$814,0)))</f>
        <v/>
      </c>
      <c r="AU177" s="847" t="str">
        <f>IF($B177="","",INDEX('All CCC'!AU$7:AU$814,MATCH(WatchList!$B177,'All CCC'!$B$7:$B$814,0)))</f>
        <v/>
      </c>
      <c r="AV177" s="847" t="str">
        <f>IF($B177="","",INDEX('All CCC'!AV$7:AV$814,MATCH(WatchList!$B177,'All CCC'!$B$7:$B$814,0)))</f>
        <v/>
      </c>
      <c r="AW177" s="847" t="str">
        <f>IF($B177="","",INDEX('All CCC'!AW$7:AW$814,MATCH(WatchList!$B177,'All CCC'!$B$7:$B$814,0)))</f>
        <v/>
      </c>
      <c r="AX177" s="847" t="str">
        <f>IF($B177="","",INDEX('All CCC'!AX$7:AX$814,MATCH(WatchList!$B177,'All CCC'!$B$7:$B$814,0)))</f>
        <v/>
      </c>
      <c r="AY177" s="847" t="str">
        <f>IF($B177="","",INDEX('All CCC'!AY$7:AY$814,MATCH(WatchList!$B177,'All CCC'!$B$7:$B$814,0)))</f>
        <v/>
      </c>
      <c r="AZ177" s="847" t="str">
        <f>IF($B177="","",INDEX('All CCC'!AZ$7:AZ$814,MATCH(WatchList!$B177,'All CCC'!$B$7:$B$814,0)))</f>
        <v/>
      </c>
      <c r="BA177" s="847" t="str">
        <f>IF($B177="","",INDEX('All CCC'!BA$7:BA$814,MATCH(WatchList!$B177,'All CCC'!$B$7:$B$814,0)))</f>
        <v/>
      </c>
      <c r="BB177" s="847" t="str">
        <f>IF($B177="","",INDEX('All CCC'!BB$7:BB$814,MATCH(WatchList!$B177,'All CCC'!$B$7:$B$814,0)))</f>
        <v/>
      </c>
      <c r="BC177" s="847" t="str">
        <f>IF($B177="","",INDEX('All CCC'!BC$7:BC$814,MATCH(WatchList!$B177,'All CCC'!$B$7:$B$814,0)))</f>
        <v/>
      </c>
      <c r="BD177" s="847" t="str">
        <f>IF($B177="","",INDEX('All CCC'!BD$7:BD$814,MATCH(WatchList!$B177,'All CCC'!$B$7:$B$814,0)))</f>
        <v/>
      </c>
      <c r="BE177" s="847" t="str">
        <f>IF($B177="","",INDEX('All CCC'!BE$7:BE$814,MATCH(WatchList!$B177,'All CCC'!$B$7:$B$814,0)))</f>
        <v/>
      </c>
      <c r="BF177" s="847" t="str">
        <f>IF($B177="","",INDEX('All CCC'!BF$7:BF$814,MATCH(WatchList!$B177,'All CCC'!$B$7:$B$814,0)))</f>
        <v/>
      </c>
      <c r="BG177" s="847" t="str">
        <f>IF($B177="","",INDEX('All CCC'!BG$7:BG$814,MATCH(WatchList!$B177,'All CCC'!$B$7:$B$814,0)))</f>
        <v/>
      </c>
    </row>
    <row r="178" spans="1:59" x14ac:dyDescent="0.2">
      <c r="A178" s="548" t="str">
        <f>IF($B178="","",INDEX('All CCC'!A$7:A$814,MATCH(WatchList!$B178,'All CCC'!$B$7:$B$814,0)))</f>
        <v/>
      </c>
      <c r="B178" s="31"/>
      <c r="C178" s="847" t="str">
        <f>IF($B178="","",INDEX('All CCC'!C$7:C$814,MATCH(WatchList!$B178,'All CCC'!$B$7:$B$814,0)))</f>
        <v/>
      </c>
      <c r="D178" s="847" t="str">
        <f>IF($B178="","",INDEX('All CCC'!D$7:D$814,MATCH(WatchList!$B178,'All CCC'!$B$7:$B$814,0)))</f>
        <v/>
      </c>
      <c r="E178" s="847" t="str">
        <f>IF($B178="","",INDEX('All CCC'!E$7:E$814,MATCH(WatchList!$B178,'All CCC'!$B$7:$B$814,0)))</f>
        <v/>
      </c>
      <c r="F178" s="847" t="str">
        <f>IF($B178="","",INDEX('All CCC'!F$7:F$814,MATCH(WatchList!$B178,'All CCC'!$B$7:$B$814,0)))</f>
        <v/>
      </c>
      <c r="G178" s="847" t="str">
        <f>IF($B178="","",INDEX('All CCC'!G$7:G$814,MATCH(WatchList!$B178,'All CCC'!$B$7:$B$814,0)))</f>
        <v/>
      </c>
      <c r="H178" s="847" t="str">
        <f>IF($B178="","",INDEX('All CCC'!H$7:H$814,MATCH(WatchList!$B178,'All CCC'!$B$7:$B$814,0)))</f>
        <v/>
      </c>
      <c r="I178" s="847" t="str">
        <f>IF($B178="","",INDEX('All CCC'!I$7:I$814,MATCH(WatchList!$B178,'All CCC'!$B$7:$B$814,0)))</f>
        <v/>
      </c>
      <c r="J178" s="847" t="str">
        <f>IF($B178="","",INDEX('All CCC'!J$7:J$814,MATCH(WatchList!$B178,'All CCC'!$B$7:$B$814,0)))</f>
        <v/>
      </c>
      <c r="K178" s="847" t="str">
        <f>IF($B178="","",INDEX('All CCC'!K$7:K$814,MATCH(WatchList!$B178,'All CCC'!$B$7:$B$814,0)))</f>
        <v/>
      </c>
      <c r="L178" s="847" t="str">
        <f>IF($B178="","",INDEX('All CCC'!L$7:L$814,MATCH(WatchList!$B178,'All CCC'!$B$7:$B$814,0)))</f>
        <v/>
      </c>
      <c r="M178" s="847" t="str">
        <f>IF($B178="","",INDEX('All CCC'!M$7:M$814,MATCH(WatchList!$B178,'All CCC'!$B$7:$B$814,0)))</f>
        <v/>
      </c>
      <c r="N178" s="847" t="str">
        <f>IF($B178="","",INDEX('All CCC'!N$7:N$814,MATCH(WatchList!$B178,'All CCC'!$B$7:$B$814,0)))</f>
        <v/>
      </c>
      <c r="O178" s="847" t="str">
        <f>IF($B178="","",INDEX('All CCC'!O$7:O$814,MATCH(WatchList!$B178,'All CCC'!$B$7:$B$814,0)))</f>
        <v/>
      </c>
      <c r="P178" s="848" t="str">
        <f>IF($B178="","",INDEX('All CCC'!P$7:P$814,MATCH(WatchList!$B178,'All CCC'!$B$7:$B$814,0)))</f>
        <v/>
      </c>
      <c r="Q178" s="848" t="str">
        <f>IF($B178="","",INDEX('All CCC'!Q$7:Q$814,MATCH(WatchList!$B178,'All CCC'!$B$7:$B$814,0)))</f>
        <v/>
      </c>
      <c r="R178" s="847" t="str">
        <f>IF($B178="","",INDEX('All CCC'!R$7:R$814,MATCH(WatchList!$B178,'All CCC'!$B$7:$B$814,0)))</f>
        <v/>
      </c>
      <c r="S178" s="847" t="str">
        <f>IF($B178="","",INDEX('All CCC'!S$7:S$814,MATCH(WatchList!$B178,'All CCC'!$B$7:$B$814,0)))</f>
        <v/>
      </c>
      <c r="T178" s="847" t="str">
        <f>IF($B178="","",INDEX('All CCC'!T$7:T$814,MATCH(WatchList!$B178,'All CCC'!$B$7:$B$814,0)))</f>
        <v/>
      </c>
      <c r="U178" s="847" t="str">
        <f>IF($B178="","",INDEX('All CCC'!U$7:U$814,MATCH(WatchList!$B178,'All CCC'!$B$7:$B$814,0)))</f>
        <v/>
      </c>
      <c r="V178" s="847" t="str">
        <f>IF($B178="","",INDEX('All CCC'!V$7:V$814,MATCH(WatchList!$B178,'All CCC'!$B$7:$B$814,0)))</f>
        <v/>
      </c>
      <c r="W178" s="847" t="str">
        <f>IF($B178="","",INDEX('All CCC'!W$7:W$814,MATCH(WatchList!$B178,'All CCC'!$B$7:$B$814,0)))</f>
        <v/>
      </c>
      <c r="X178" s="847" t="str">
        <f>IF($B178="","",INDEX('All CCC'!X$7:X$814,MATCH(WatchList!$B178,'All CCC'!$B$7:$B$814,0)))</f>
        <v/>
      </c>
      <c r="Y178" s="847" t="str">
        <f>IF($B178="","",INDEX('All CCC'!Y$7:Y$814,MATCH(WatchList!$B178,'All CCC'!$B$7:$B$814,0)))</f>
        <v/>
      </c>
      <c r="Z178" s="847" t="str">
        <f>IF($B178="","",INDEX('All CCC'!Z$7:Z$814,MATCH(WatchList!$B178,'All CCC'!$B$7:$B$814,0)))</f>
        <v/>
      </c>
      <c r="AA178" s="847" t="str">
        <f>IF($B178="","",INDEX('All CCC'!AA$7:AA$814,MATCH(WatchList!$B178,'All CCC'!$B$7:$B$814,0)))</f>
        <v/>
      </c>
      <c r="AB178" s="847" t="str">
        <f>IF($B178="","",INDEX('All CCC'!AB$7:AB$814,MATCH(WatchList!$B178,'All CCC'!$B$7:$B$814,0)))</f>
        <v/>
      </c>
      <c r="AC178" s="847" t="str">
        <f>IF($B178="","",INDEX('All CCC'!AC$7:AC$814,MATCH(WatchList!$B178,'All CCC'!$B$7:$B$814,0)))</f>
        <v/>
      </c>
      <c r="AD178" s="847" t="str">
        <f>IF($B178="","",INDEX('All CCC'!AD$7:AD$814,MATCH(WatchList!$B178,'All CCC'!$B$7:$B$814,0)))</f>
        <v/>
      </c>
      <c r="AE178" s="847" t="str">
        <f>IF($B178="","",INDEX('All CCC'!AE$7:AE$814,MATCH(WatchList!$B178,'All CCC'!$B$7:$B$814,0)))</f>
        <v/>
      </c>
      <c r="AF178" s="847" t="str">
        <f>IF($B178="","",INDEX('All CCC'!AF$7:AF$814,MATCH(WatchList!$B178,'All CCC'!$B$7:$B$814,0)))</f>
        <v/>
      </c>
      <c r="AG178" s="847" t="str">
        <f>IF($B178="","",INDEX('All CCC'!AG$7:AG$814,MATCH(WatchList!$B178,'All CCC'!$B$7:$B$814,0)))</f>
        <v/>
      </c>
      <c r="AH178" s="847" t="str">
        <f>IF($B178="","",INDEX('All CCC'!AH$7:AH$814,MATCH(WatchList!$B178,'All CCC'!$B$7:$B$814,0)))</f>
        <v/>
      </c>
      <c r="AI178" s="847" t="str">
        <f>IF($B178="","",INDEX('All CCC'!AI$7:AI$814,MATCH(WatchList!$B178,'All CCC'!$B$7:$B$814,0)))</f>
        <v/>
      </c>
      <c r="AJ178" s="847" t="str">
        <f>IF($B178="","",INDEX('All CCC'!AJ$7:AJ$814,MATCH(WatchList!$B178,'All CCC'!$B$7:$B$814,0)))</f>
        <v/>
      </c>
      <c r="AK178" s="847" t="str">
        <f>IF($B178="","",INDEX('All CCC'!AK$7:AK$814,MATCH(WatchList!$B178,'All CCC'!$B$7:$B$814,0)))</f>
        <v/>
      </c>
      <c r="AL178" s="847" t="str">
        <f>IF($B178="","",INDEX('All CCC'!AL$7:AL$814,MATCH(WatchList!$B178,'All CCC'!$B$7:$B$814,0)))</f>
        <v/>
      </c>
      <c r="AM178" s="847" t="str">
        <f>IF($B178="","",INDEX('All CCC'!AM$7:AM$814,MATCH(WatchList!$B178,'All CCC'!$B$7:$B$814,0)))</f>
        <v/>
      </c>
      <c r="AN178" s="847" t="str">
        <f>IF($B178="","",INDEX('All CCC'!AN$7:AN$814,MATCH(WatchList!$B178,'All CCC'!$B$7:$B$814,0)))</f>
        <v/>
      </c>
      <c r="AO178" s="847" t="str">
        <f>IF($B178="","",INDEX('All CCC'!AO$7:AO$814,MATCH(WatchList!$B178,'All CCC'!$B$7:$B$814,0)))</f>
        <v/>
      </c>
      <c r="AP178" s="847" t="str">
        <f>IF($B178="","",INDEX('All CCC'!AP$7:AP$814,MATCH(WatchList!$B178,'All CCC'!$B$7:$B$814,0)))</f>
        <v/>
      </c>
      <c r="AQ178" s="847" t="str">
        <f>IF($B178="","",INDEX('All CCC'!AQ$7:AQ$814,MATCH(WatchList!$B178,'All CCC'!$B$7:$B$814,0)))</f>
        <v/>
      </c>
      <c r="AR178" s="847" t="str">
        <f>IF($B178="","",INDEX('All CCC'!AR$7:AR$814,MATCH(WatchList!$B178,'All CCC'!$B$7:$B$814,0)))</f>
        <v/>
      </c>
      <c r="AS178" s="847" t="str">
        <f>IF($B178="","",INDEX('All CCC'!AS$7:AS$814,MATCH(WatchList!$B178,'All CCC'!$B$7:$B$814,0)))</f>
        <v/>
      </c>
      <c r="AT178" s="847" t="str">
        <f>IF($B178="","",INDEX('All CCC'!AT$7:AT$814,MATCH(WatchList!$B178,'All CCC'!$B$7:$B$814,0)))</f>
        <v/>
      </c>
      <c r="AU178" s="847" t="str">
        <f>IF($B178="","",INDEX('All CCC'!AU$7:AU$814,MATCH(WatchList!$B178,'All CCC'!$B$7:$B$814,0)))</f>
        <v/>
      </c>
      <c r="AV178" s="847" t="str">
        <f>IF($B178="","",INDEX('All CCC'!AV$7:AV$814,MATCH(WatchList!$B178,'All CCC'!$B$7:$B$814,0)))</f>
        <v/>
      </c>
      <c r="AW178" s="847" t="str">
        <f>IF($B178="","",INDEX('All CCC'!AW$7:AW$814,MATCH(WatchList!$B178,'All CCC'!$B$7:$B$814,0)))</f>
        <v/>
      </c>
      <c r="AX178" s="847" t="str">
        <f>IF($B178="","",INDEX('All CCC'!AX$7:AX$814,MATCH(WatchList!$B178,'All CCC'!$B$7:$B$814,0)))</f>
        <v/>
      </c>
      <c r="AY178" s="847" t="str">
        <f>IF($B178="","",INDEX('All CCC'!AY$7:AY$814,MATCH(WatchList!$B178,'All CCC'!$B$7:$B$814,0)))</f>
        <v/>
      </c>
      <c r="AZ178" s="847" t="str">
        <f>IF($B178="","",INDEX('All CCC'!AZ$7:AZ$814,MATCH(WatchList!$B178,'All CCC'!$B$7:$B$814,0)))</f>
        <v/>
      </c>
      <c r="BA178" s="847" t="str">
        <f>IF($B178="","",INDEX('All CCC'!BA$7:BA$814,MATCH(WatchList!$B178,'All CCC'!$B$7:$B$814,0)))</f>
        <v/>
      </c>
      <c r="BB178" s="847" t="str">
        <f>IF($B178="","",INDEX('All CCC'!BB$7:BB$814,MATCH(WatchList!$B178,'All CCC'!$B$7:$B$814,0)))</f>
        <v/>
      </c>
      <c r="BC178" s="847" t="str">
        <f>IF($B178="","",INDEX('All CCC'!BC$7:BC$814,MATCH(WatchList!$B178,'All CCC'!$B$7:$B$814,0)))</f>
        <v/>
      </c>
      <c r="BD178" s="847" t="str">
        <f>IF($B178="","",INDEX('All CCC'!BD$7:BD$814,MATCH(WatchList!$B178,'All CCC'!$B$7:$B$814,0)))</f>
        <v/>
      </c>
      <c r="BE178" s="847" t="str">
        <f>IF($B178="","",INDEX('All CCC'!BE$7:BE$814,MATCH(WatchList!$B178,'All CCC'!$B$7:$B$814,0)))</f>
        <v/>
      </c>
      <c r="BF178" s="847" t="str">
        <f>IF($B178="","",INDEX('All CCC'!BF$7:BF$814,MATCH(WatchList!$B178,'All CCC'!$B$7:$B$814,0)))</f>
        <v/>
      </c>
      <c r="BG178" s="847" t="str">
        <f>IF($B178="","",INDEX('All CCC'!BG$7:BG$814,MATCH(WatchList!$B178,'All CCC'!$B$7:$B$814,0)))</f>
        <v/>
      </c>
    </row>
    <row r="179" spans="1:59" x14ac:dyDescent="0.2">
      <c r="A179" s="548" t="str">
        <f>IF($B179="","",INDEX('All CCC'!A$7:A$814,MATCH(WatchList!$B179,'All CCC'!$B$7:$B$814,0)))</f>
        <v/>
      </c>
      <c r="B179" s="31"/>
      <c r="C179" s="847" t="str">
        <f>IF($B179="","",INDEX('All CCC'!C$7:C$814,MATCH(WatchList!$B179,'All CCC'!$B$7:$B$814,0)))</f>
        <v/>
      </c>
      <c r="D179" s="847" t="str">
        <f>IF($B179="","",INDEX('All CCC'!D$7:D$814,MATCH(WatchList!$B179,'All CCC'!$B$7:$B$814,0)))</f>
        <v/>
      </c>
      <c r="E179" s="847" t="str">
        <f>IF($B179="","",INDEX('All CCC'!E$7:E$814,MATCH(WatchList!$B179,'All CCC'!$B$7:$B$814,0)))</f>
        <v/>
      </c>
      <c r="F179" s="847" t="str">
        <f>IF($B179="","",INDEX('All CCC'!F$7:F$814,MATCH(WatchList!$B179,'All CCC'!$B$7:$B$814,0)))</f>
        <v/>
      </c>
      <c r="G179" s="847" t="str">
        <f>IF($B179="","",INDEX('All CCC'!G$7:G$814,MATCH(WatchList!$B179,'All CCC'!$B$7:$B$814,0)))</f>
        <v/>
      </c>
      <c r="H179" s="847" t="str">
        <f>IF($B179="","",INDEX('All CCC'!H$7:H$814,MATCH(WatchList!$B179,'All CCC'!$B$7:$B$814,0)))</f>
        <v/>
      </c>
      <c r="I179" s="847" t="str">
        <f>IF($B179="","",INDEX('All CCC'!I$7:I$814,MATCH(WatchList!$B179,'All CCC'!$B$7:$B$814,0)))</f>
        <v/>
      </c>
      <c r="J179" s="847" t="str">
        <f>IF($B179="","",INDEX('All CCC'!J$7:J$814,MATCH(WatchList!$B179,'All CCC'!$B$7:$B$814,0)))</f>
        <v/>
      </c>
      <c r="K179" s="847" t="str">
        <f>IF($B179="","",INDEX('All CCC'!K$7:K$814,MATCH(WatchList!$B179,'All CCC'!$B$7:$B$814,0)))</f>
        <v/>
      </c>
      <c r="L179" s="847" t="str">
        <f>IF($B179="","",INDEX('All CCC'!L$7:L$814,MATCH(WatchList!$B179,'All CCC'!$B$7:$B$814,0)))</f>
        <v/>
      </c>
      <c r="M179" s="847" t="str">
        <f>IF($B179="","",INDEX('All CCC'!M$7:M$814,MATCH(WatchList!$B179,'All CCC'!$B$7:$B$814,0)))</f>
        <v/>
      </c>
      <c r="N179" s="847" t="str">
        <f>IF($B179="","",INDEX('All CCC'!N$7:N$814,MATCH(WatchList!$B179,'All CCC'!$B$7:$B$814,0)))</f>
        <v/>
      </c>
      <c r="O179" s="847" t="str">
        <f>IF($B179="","",INDEX('All CCC'!O$7:O$814,MATCH(WatchList!$B179,'All CCC'!$B$7:$B$814,0)))</f>
        <v/>
      </c>
      <c r="P179" s="848" t="str">
        <f>IF($B179="","",INDEX('All CCC'!P$7:P$814,MATCH(WatchList!$B179,'All CCC'!$B$7:$B$814,0)))</f>
        <v/>
      </c>
      <c r="Q179" s="848" t="str">
        <f>IF($B179="","",INDEX('All CCC'!Q$7:Q$814,MATCH(WatchList!$B179,'All CCC'!$B$7:$B$814,0)))</f>
        <v/>
      </c>
      <c r="R179" s="847" t="str">
        <f>IF($B179="","",INDEX('All CCC'!R$7:R$814,MATCH(WatchList!$B179,'All CCC'!$B$7:$B$814,0)))</f>
        <v/>
      </c>
      <c r="S179" s="847" t="str">
        <f>IF($B179="","",INDEX('All CCC'!S$7:S$814,MATCH(WatchList!$B179,'All CCC'!$B$7:$B$814,0)))</f>
        <v/>
      </c>
      <c r="T179" s="847" t="str">
        <f>IF($B179="","",INDEX('All CCC'!T$7:T$814,MATCH(WatchList!$B179,'All CCC'!$B$7:$B$814,0)))</f>
        <v/>
      </c>
      <c r="U179" s="847" t="str">
        <f>IF($B179="","",INDEX('All CCC'!U$7:U$814,MATCH(WatchList!$B179,'All CCC'!$B$7:$B$814,0)))</f>
        <v/>
      </c>
      <c r="V179" s="847" t="str">
        <f>IF($B179="","",INDEX('All CCC'!V$7:V$814,MATCH(WatchList!$B179,'All CCC'!$B$7:$B$814,0)))</f>
        <v/>
      </c>
      <c r="W179" s="847" t="str">
        <f>IF($B179="","",INDEX('All CCC'!W$7:W$814,MATCH(WatchList!$B179,'All CCC'!$B$7:$B$814,0)))</f>
        <v/>
      </c>
      <c r="X179" s="847" t="str">
        <f>IF($B179="","",INDEX('All CCC'!X$7:X$814,MATCH(WatchList!$B179,'All CCC'!$B$7:$B$814,0)))</f>
        <v/>
      </c>
      <c r="Y179" s="847" t="str">
        <f>IF($B179="","",INDEX('All CCC'!Y$7:Y$814,MATCH(WatchList!$B179,'All CCC'!$B$7:$B$814,0)))</f>
        <v/>
      </c>
      <c r="Z179" s="847" t="str">
        <f>IF($B179="","",INDEX('All CCC'!Z$7:Z$814,MATCH(WatchList!$B179,'All CCC'!$B$7:$B$814,0)))</f>
        <v/>
      </c>
      <c r="AA179" s="847" t="str">
        <f>IF($B179="","",INDEX('All CCC'!AA$7:AA$814,MATCH(WatchList!$B179,'All CCC'!$B$7:$B$814,0)))</f>
        <v/>
      </c>
      <c r="AB179" s="847" t="str">
        <f>IF($B179="","",INDEX('All CCC'!AB$7:AB$814,MATCH(WatchList!$B179,'All CCC'!$B$7:$B$814,0)))</f>
        <v/>
      </c>
      <c r="AC179" s="847" t="str">
        <f>IF($B179="","",INDEX('All CCC'!AC$7:AC$814,MATCH(WatchList!$B179,'All CCC'!$B$7:$B$814,0)))</f>
        <v/>
      </c>
      <c r="AD179" s="847" t="str">
        <f>IF($B179="","",INDEX('All CCC'!AD$7:AD$814,MATCH(WatchList!$B179,'All CCC'!$B$7:$B$814,0)))</f>
        <v/>
      </c>
      <c r="AE179" s="847" t="str">
        <f>IF($B179="","",INDEX('All CCC'!AE$7:AE$814,MATCH(WatchList!$B179,'All CCC'!$B$7:$B$814,0)))</f>
        <v/>
      </c>
      <c r="AF179" s="847" t="str">
        <f>IF($B179="","",INDEX('All CCC'!AF$7:AF$814,MATCH(WatchList!$B179,'All CCC'!$B$7:$B$814,0)))</f>
        <v/>
      </c>
      <c r="AG179" s="847" t="str">
        <f>IF($B179="","",INDEX('All CCC'!AG$7:AG$814,MATCH(WatchList!$B179,'All CCC'!$B$7:$B$814,0)))</f>
        <v/>
      </c>
      <c r="AH179" s="847" t="str">
        <f>IF($B179="","",INDEX('All CCC'!AH$7:AH$814,MATCH(WatchList!$B179,'All CCC'!$B$7:$B$814,0)))</f>
        <v/>
      </c>
      <c r="AI179" s="847" t="str">
        <f>IF($B179="","",INDEX('All CCC'!AI$7:AI$814,MATCH(WatchList!$B179,'All CCC'!$B$7:$B$814,0)))</f>
        <v/>
      </c>
      <c r="AJ179" s="847" t="str">
        <f>IF($B179="","",INDEX('All CCC'!AJ$7:AJ$814,MATCH(WatchList!$B179,'All CCC'!$B$7:$B$814,0)))</f>
        <v/>
      </c>
      <c r="AK179" s="847" t="str">
        <f>IF($B179="","",INDEX('All CCC'!AK$7:AK$814,MATCH(WatchList!$B179,'All CCC'!$B$7:$B$814,0)))</f>
        <v/>
      </c>
      <c r="AL179" s="847" t="str">
        <f>IF($B179="","",INDEX('All CCC'!AL$7:AL$814,MATCH(WatchList!$B179,'All CCC'!$B$7:$B$814,0)))</f>
        <v/>
      </c>
      <c r="AM179" s="847" t="str">
        <f>IF($B179="","",INDEX('All CCC'!AM$7:AM$814,MATCH(WatchList!$B179,'All CCC'!$B$7:$B$814,0)))</f>
        <v/>
      </c>
      <c r="AN179" s="847" t="str">
        <f>IF($B179="","",INDEX('All CCC'!AN$7:AN$814,MATCH(WatchList!$B179,'All CCC'!$B$7:$B$814,0)))</f>
        <v/>
      </c>
      <c r="AO179" s="847" t="str">
        <f>IF($B179="","",INDEX('All CCC'!AO$7:AO$814,MATCH(WatchList!$B179,'All CCC'!$B$7:$B$814,0)))</f>
        <v/>
      </c>
      <c r="AP179" s="847" t="str">
        <f>IF($B179="","",INDEX('All CCC'!AP$7:AP$814,MATCH(WatchList!$B179,'All CCC'!$B$7:$B$814,0)))</f>
        <v/>
      </c>
      <c r="AQ179" s="847" t="str">
        <f>IF($B179="","",INDEX('All CCC'!AQ$7:AQ$814,MATCH(WatchList!$B179,'All CCC'!$B$7:$B$814,0)))</f>
        <v/>
      </c>
      <c r="AR179" s="847" t="str">
        <f>IF($B179="","",INDEX('All CCC'!AR$7:AR$814,MATCH(WatchList!$B179,'All CCC'!$B$7:$B$814,0)))</f>
        <v/>
      </c>
      <c r="AS179" s="847" t="str">
        <f>IF($B179="","",INDEX('All CCC'!AS$7:AS$814,MATCH(WatchList!$B179,'All CCC'!$B$7:$B$814,0)))</f>
        <v/>
      </c>
      <c r="AT179" s="847" t="str">
        <f>IF($B179="","",INDEX('All CCC'!AT$7:AT$814,MATCH(WatchList!$B179,'All CCC'!$B$7:$B$814,0)))</f>
        <v/>
      </c>
      <c r="AU179" s="847" t="str">
        <f>IF($B179="","",INDEX('All CCC'!AU$7:AU$814,MATCH(WatchList!$B179,'All CCC'!$B$7:$B$814,0)))</f>
        <v/>
      </c>
      <c r="AV179" s="847" t="str">
        <f>IF($B179="","",INDEX('All CCC'!AV$7:AV$814,MATCH(WatchList!$B179,'All CCC'!$B$7:$B$814,0)))</f>
        <v/>
      </c>
      <c r="AW179" s="847" t="str">
        <f>IF($B179="","",INDEX('All CCC'!AW$7:AW$814,MATCH(WatchList!$B179,'All CCC'!$B$7:$B$814,0)))</f>
        <v/>
      </c>
      <c r="AX179" s="847" t="str">
        <f>IF($B179="","",INDEX('All CCC'!AX$7:AX$814,MATCH(WatchList!$B179,'All CCC'!$B$7:$B$814,0)))</f>
        <v/>
      </c>
      <c r="AY179" s="847" t="str">
        <f>IF($B179="","",INDEX('All CCC'!AY$7:AY$814,MATCH(WatchList!$B179,'All CCC'!$B$7:$B$814,0)))</f>
        <v/>
      </c>
      <c r="AZ179" s="847" t="str">
        <f>IF($B179="","",INDEX('All CCC'!AZ$7:AZ$814,MATCH(WatchList!$B179,'All CCC'!$B$7:$B$814,0)))</f>
        <v/>
      </c>
      <c r="BA179" s="847" t="str">
        <f>IF($B179="","",INDEX('All CCC'!BA$7:BA$814,MATCH(WatchList!$B179,'All CCC'!$B$7:$B$814,0)))</f>
        <v/>
      </c>
      <c r="BB179" s="847" t="str">
        <f>IF($B179="","",INDEX('All CCC'!BB$7:BB$814,MATCH(WatchList!$B179,'All CCC'!$B$7:$B$814,0)))</f>
        <v/>
      </c>
      <c r="BC179" s="847" t="str">
        <f>IF($B179="","",INDEX('All CCC'!BC$7:BC$814,MATCH(WatchList!$B179,'All CCC'!$B$7:$B$814,0)))</f>
        <v/>
      </c>
      <c r="BD179" s="847" t="str">
        <f>IF($B179="","",INDEX('All CCC'!BD$7:BD$814,MATCH(WatchList!$B179,'All CCC'!$B$7:$B$814,0)))</f>
        <v/>
      </c>
      <c r="BE179" s="847" t="str">
        <f>IF($B179="","",INDEX('All CCC'!BE$7:BE$814,MATCH(WatchList!$B179,'All CCC'!$B$7:$B$814,0)))</f>
        <v/>
      </c>
      <c r="BF179" s="847" t="str">
        <f>IF($B179="","",INDEX('All CCC'!BF$7:BF$814,MATCH(WatchList!$B179,'All CCC'!$B$7:$B$814,0)))</f>
        <v/>
      </c>
      <c r="BG179" s="847" t="str">
        <f>IF($B179="","",INDEX('All CCC'!BG$7:BG$814,MATCH(WatchList!$B179,'All CCC'!$B$7:$B$814,0)))</f>
        <v/>
      </c>
    </row>
    <row r="180" spans="1:59" x14ac:dyDescent="0.2">
      <c r="A180" s="548" t="str">
        <f>IF($B180="","",INDEX('All CCC'!A$7:A$814,MATCH(WatchList!$B180,'All CCC'!$B$7:$B$814,0)))</f>
        <v/>
      </c>
      <c r="B180" s="31"/>
      <c r="C180" s="847" t="str">
        <f>IF($B180="","",INDEX('All CCC'!C$7:C$814,MATCH(WatchList!$B180,'All CCC'!$B$7:$B$814,0)))</f>
        <v/>
      </c>
      <c r="D180" s="847" t="str">
        <f>IF($B180="","",INDEX('All CCC'!D$7:D$814,MATCH(WatchList!$B180,'All CCC'!$B$7:$B$814,0)))</f>
        <v/>
      </c>
      <c r="E180" s="847" t="str">
        <f>IF($B180="","",INDEX('All CCC'!E$7:E$814,MATCH(WatchList!$B180,'All CCC'!$B$7:$B$814,0)))</f>
        <v/>
      </c>
      <c r="F180" s="847" t="str">
        <f>IF($B180="","",INDEX('All CCC'!F$7:F$814,MATCH(WatchList!$B180,'All CCC'!$B$7:$B$814,0)))</f>
        <v/>
      </c>
      <c r="G180" s="847" t="str">
        <f>IF($B180="","",INDEX('All CCC'!G$7:G$814,MATCH(WatchList!$B180,'All CCC'!$B$7:$B$814,0)))</f>
        <v/>
      </c>
      <c r="H180" s="847" t="str">
        <f>IF($B180="","",INDEX('All CCC'!H$7:H$814,MATCH(WatchList!$B180,'All CCC'!$B$7:$B$814,0)))</f>
        <v/>
      </c>
      <c r="I180" s="847" t="str">
        <f>IF($B180="","",INDEX('All CCC'!I$7:I$814,MATCH(WatchList!$B180,'All CCC'!$B$7:$B$814,0)))</f>
        <v/>
      </c>
      <c r="J180" s="847" t="str">
        <f>IF($B180="","",INDEX('All CCC'!J$7:J$814,MATCH(WatchList!$B180,'All CCC'!$B$7:$B$814,0)))</f>
        <v/>
      </c>
      <c r="K180" s="847" t="str">
        <f>IF($B180="","",INDEX('All CCC'!K$7:K$814,MATCH(WatchList!$B180,'All CCC'!$B$7:$B$814,0)))</f>
        <v/>
      </c>
      <c r="L180" s="847" t="str">
        <f>IF($B180="","",INDEX('All CCC'!L$7:L$814,MATCH(WatchList!$B180,'All CCC'!$B$7:$B$814,0)))</f>
        <v/>
      </c>
      <c r="M180" s="847" t="str">
        <f>IF($B180="","",INDEX('All CCC'!M$7:M$814,MATCH(WatchList!$B180,'All CCC'!$B$7:$B$814,0)))</f>
        <v/>
      </c>
      <c r="N180" s="847" t="str">
        <f>IF($B180="","",INDEX('All CCC'!N$7:N$814,MATCH(WatchList!$B180,'All CCC'!$B$7:$B$814,0)))</f>
        <v/>
      </c>
      <c r="O180" s="847" t="str">
        <f>IF($B180="","",INDEX('All CCC'!O$7:O$814,MATCH(WatchList!$B180,'All CCC'!$B$7:$B$814,0)))</f>
        <v/>
      </c>
      <c r="P180" s="848" t="str">
        <f>IF($B180="","",INDEX('All CCC'!P$7:P$814,MATCH(WatchList!$B180,'All CCC'!$B$7:$B$814,0)))</f>
        <v/>
      </c>
      <c r="Q180" s="848" t="str">
        <f>IF($B180="","",INDEX('All CCC'!Q$7:Q$814,MATCH(WatchList!$B180,'All CCC'!$B$7:$B$814,0)))</f>
        <v/>
      </c>
      <c r="R180" s="847" t="str">
        <f>IF($B180="","",INDEX('All CCC'!R$7:R$814,MATCH(WatchList!$B180,'All CCC'!$B$7:$B$814,0)))</f>
        <v/>
      </c>
      <c r="S180" s="847" t="str">
        <f>IF($B180="","",INDEX('All CCC'!S$7:S$814,MATCH(WatchList!$B180,'All CCC'!$B$7:$B$814,0)))</f>
        <v/>
      </c>
      <c r="T180" s="847" t="str">
        <f>IF($B180="","",INDEX('All CCC'!T$7:T$814,MATCH(WatchList!$B180,'All CCC'!$B$7:$B$814,0)))</f>
        <v/>
      </c>
      <c r="U180" s="847" t="str">
        <f>IF($B180="","",INDEX('All CCC'!U$7:U$814,MATCH(WatchList!$B180,'All CCC'!$B$7:$B$814,0)))</f>
        <v/>
      </c>
      <c r="V180" s="847" t="str">
        <f>IF($B180="","",INDEX('All CCC'!V$7:V$814,MATCH(WatchList!$B180,'All CCC'!$B$7:$B$814,0)))</f>
        <v/>
      </c>
      <c r="W180" s="847" t="str">
        <f>IF($B180="","",INDEX('All CCC'!W$7:W$814,MATCH(WatchList!$B180,'All CCC'!$B$7:$B$814,0)))</f>
        <v/>
      </c>
      <c r="X180" s="847" t="str">
        <f>IF($B180="","",INDEX('All CCC'!X$7:X$814,MATCH(WatchList!$B180,'All CCC'!$B$7:$B$814,0)))</f>
        <v/>
      </c>
      <c r="Y180" s="847" t="str">
        <f>IF($B180="","",INDEX('All CCC'!Y$7:Y$814,MATCH(WatchList!$B180,'All CCC'!$B$7:$B$814,0)))</f>
        <v/>
      </c>
      <c r="Z180" s="847" t="str">
        <f>IF($B180="","",INDEX('All CCC'!Z$7:Z$814,MATCH(WatchList!$B180,'All CCC'!$B$7:$B$814,0)))</f>
        <v/>
      </c>
      <c r="AA180" s="847" t="str">
        <f>IF($B180="","",INDEX('All CCC'!AA$7:AA$814,MATCH(WatchList!$B180,'All CCC'!$B$7:$B$814,0)))</f>
        <v/>
      </c>
      <c r="AB180" s="847" t="str">
        <f>IF($B180="","",INDEX('All CCC'!AB$7:AB$814,MATCH(WatchList!$B180,'All CCC'!$B$7:$B$814,0)))</f>
        <v/>
      </c>
      <c r="AC180" s="847" t="str">
        <f>IF($B180="","",INDEX('All CCC'!AC$7:AC$814,MATCH(WatchList!$B180,'All CCC'!$B$7:$B$814,0)))</f>
        <v/>
      </c>
      <c r="AD180" s="847" t="str">
        <f>IF($B180="","",INDEX('All CCC'!AD$7:AD$814,MATCH(WatchList!$B180,'All CCC'!$B$7:$B$814,0)))</f>
        <v/>
      </c>
      <c r="AE180" s="847" t="str">
        <f>IF($B180="","",INDEX('All CCC'!AE$7:AE$814,MATCH(WatchList!$B180,'All CCC'!$B$7:$B$814,0)))</f>
        <v/>
      </c>
      <c r="AF180" s="847" t="str">
        <f>IF($B180="","",INDEX('All CCC'!AF$7:AF$814,MATCH(WatchList!$B180,'All CCC'!$B$7:$B$814,0)))</f>
        <v/>
      </c>
      <c r="AG180" s="847" t="str">
        <f>IF($B180="","",INDEX('All CCC'!AG$7:AG$814,MATCH(WatchList!$B180,'All CCC'!$B$7:$B$814,0)))</f>
        <v/>
      </c>
      <c r="AH180" s="847" t="str">
        <f>IF($B180="","",INDEX('All CCC'!AH$7:AH$814,MATCH(WatchList!$B180,'All CCC'!$B$7:$B$814,0)))</f>
        <v/>
      </c>
      <c r="AI180" s="847" t="str">
        <f>IF($B180="","",INDEX('All CCC'!AI$7:AI$814,MATCH(WatchList!$B180,'All CCC'!$B$7:$B$814,0)))</f>
        <v/>
      </c>
      <c r="AJ180" s="847" t="str">
        <f>IF($B180="","",INDEX('All CCC'!AJ$7:AJ$814,MATCH(WatchList!$B180,'All CCC'!$B$7:$B$814,0)))</f>
        <v/>
      </c>
      <c r="AK180" s="847" t="str">
        <f>IF($B180="","",INDEX('All CCC'!AK$7:AK$814,MATCH(WatchList!$B180,'All CCC'!$B$7:$B$814,0)))</f>
        <v/>
      </c>
      <c r="AL180" s="847" t="str">
        <f>IF($B180="","",INDEX('All CCC'!AL$7:AL$814,MATCH(WatchList!$B180,'All CCC'!$B$7:$B$814,0)))</f>
        <v/>
      </c>
      <c r="AM180" s="847" t="str">
        <f>IF($B180="","",INDEX('All CCC'!AM$7:AM$814,MATCH(WatchList!$B180,'All CCC'!$B$7:$B$814,0)))</f>
        <v/>
      </c>
      <c r="AN180" s="847" t="str">
        <f>IF($B180="","",INDEX('All CCC'!AN$7:AN$814,MATCH(WatchList!$B180,'All CCC'!$B$7:$B$814,0)))</f>
        <v/>
      </c>
      <c r="AO180" s="847" t="str">
        <f>IF($B180="","",INDEX('All CCC'!AO$7:AO$814,MATCH(WatchList!$B180,'All CCC'!$B$7:$B$814,0)))</f>
        <v/>
      </c>
      <c r="AP180" s="847" t="str">
        <f>IF($B180="","",INDEX('All CCC'!AP$7:AP$814,MATCH(WatchList!$B180,'All CCC'!$B$7:$B$814,0)))</f>
        <v/>
      </c>
      <c r="AQ180" s="847" t="str">
        <f>IF($B180="","",INDEX('All CCC'!AQ$7:AQ$814,MATCH(WatchList!$B180,'All CCC'!$B$7:$B$814,0)))</f>
        <v/>
      </c>
      <c r="AR180" s="847" t="str">
        <f>IF($B180="","",INDEX('All CCC'!AR$7:AR$814,MATCH(WatchList!$B180,'All CCC'!$B$7:$B$814,0)))</f>
        <v/>
      </c>
      <c r="AS180" s="847" t="str">
        <f>IF($B180="","",INDEX('All CCC'!AS$7:AS$814,MATCH(WatchList!$B180,'All CCC'!$B$7:$B$814,0)))</f>
        <v/>
      </c>
      <c r="AT180" s="847" t="str">
        <f>IF($B180="","",INDEX('All CCC'!AT$7:AT$814,MATCH(WatchList!$B180,'All CCC'!$B$7:$B$814,0)))</f>
        <v/>
      </c>
      <c r="AU180" s="847" t="str">
        <f>IF($B180="","",INDEX('All CCC'!AU$7:AU$814,MATCH(WatchList!$B180,'All CCC'!$B$7:$B$814,0)))</f>
        <v/>
      </c>
      <c r="AV180" s="847" t="str">
        <f>IF($B180="","",INDEX('All CCC'!AV$7:AV$814,MATCH(WatchList!$B180,'All CCC'!$B$7:$B$814,0)))</f>
        <v/>
      </c>
      <c r="AW180" s="847" t="str">
        <f>IF($B180="","",INDEX('All CCC'!AW$7:AW$814,MATCH(WatchList!$B180,'All CCC'!$B$7:$B$814,0)))</f>
        <v/>
      </c>
      <c r="AX180" s="847" t="str">
        <f>IF($B180="","",INDEX('All CCC'!AX$7:AX$814,MATCH(WatchList!$B180,'All CCC'!$B$7:$B$814,0)))</f>
        <v/>
      </c>
      <c r="AY180" s="847" t="str">
        <f>IF($B180="","",INDEX('All CCC'!AY$7:AY$814,MATCH(WatchList!$B180,'All CCC'!$B$7:$B$814,0)))</f>
        <v/>
      </c>
      <c r="AZ180" s="847" t="str">
        <f>IF($B180="","",INDEX('All CCC'!AZ$7:AZ$814,MATCH(WatchList!$B180,'All CCC'!$B$7:$B$814,0)))</f>
        <v/>
      </c>
      <c r="BA180" s="847" t="str">
        <f>IF($B180="","",INDEX('All CCC'!BA$7:BA$814,MATCH(WatchList!$B180,'All CCC'!$B$7:$B$814,0)))</f>
        <v/>
      </c>
      <c r="BB180" s="847" t="str">
        <f>IF($B180="","",INDEX('All CCC'!BB$7:BB$814,MATCH(WatchList!$B180,'All CCC'!$B$7:$B$814,0)))</f>
        <v/>
      </c>
      <c r="BC180" s="847" t="str">
        <f>IF($B180="","",INDEX('All CCC'!BC$7:BC$814,MATCH(WatchList!$B180,'All CCC'!$B$7:$B$814,0)))</f>
        <v/>
      </c>
      <c r="BD180" s="847" t="str">
        <f>IF($B180="","",INDEX('All CCC'!BD$7:BD$814,MATCH(WatchList!$B180,'All CCC'!$B$7:$B$814,0)))</f>
        <v/>
      </c>
      <c r="BE180" s="847" t="str">
        <f>IF($B180="","",INDEX('All CCC'!BE$7:BE$814,MATCH(WatchList!$B180,'All CCC'!$B$7:$B$814,0)))</f>
        <v/>
      </c>
      <c r="BF180" s="847" t="str">
        <f>IF($B180="","",INDEX('All CCC'!BF$7:BF$814,MATCH(WatchList!$B180,'All CCC'!$B$7:$B$814,0)))</f>
        <v/>
      </c>
      <c r="BG180" s="847" t="str">
        <f>IF($B180="","",INDEX('All CCC'!BG$7:BG$814,MATCH(WatchList!$B180,'All CCC'!$B$7:$B$814,0)))</f>
        <v/>
      </c>
    </row>
    <row r="181" spans="1:59" x14ac:dyDescent="0.2">
      <c r="A181" s="548" t="str">
        <f>IF($B181="","",INDEX('All CCC'!A$7:A$814,MATCH(WatchList!$B181,'All CCC'!$B$7:$B$814,0)))</f>
        <v/>
      </c>
      <c r="B181" s="31"/>
      <c r="C181" s="847" t="str">
        <f>IF($B181="","",INDEX('All CCC'!C$7:C$814,MATCH(WatchList!$B181,'All CCC'!$B$7:$B$814,0)))</f>
        <v/>
      </c>
      <c r="D181" s="847" t="str">
        <f>IF($B181="","",INDEX('All CCC'!D$7:D$814,MATCH(WatchList!$B181,'All CCC'!$B$7:$B$814,0)))</f>
        <v/>
      </c>
      <c r="E181" s="847" t="str">
        <f>IF($B181="","",INDEX('All CCC'!E$7:E$814,MATCH(WatchList!$B181,'All CCC'!$B$7:$B$814,0)))</f>
        <v/>
      </c>
      <c r="F181" s="847" t="str">
        <f>IF($B181="","",INDEX('All CCC'!F$7:F$814,MATCH(WatchList!$B181,'All CCC'!$B$7:$B$814,0)))</f>
        <v/>
      </c>
      <c r="G181" s="847" t="str">
        <f>IF($B181="","",INDEX('All CCC'!G$7:G$814,MATCH(WatchList!$B181,'All CCC'!$B$7:$B$814,0)))</f>
        <v/>
      </c>
      <c r="H181" s="847" t="str">
        <f>IF($B181="","",INDEX('All CCC'!H$7:H$814,MATCH(WatchList!$B181,'All CCC'!$B$7:$B$814,0)))</f>
        <v/>
      </c>
      <c r="I181" s="847" t="str">
        <f>IF($B181="","",INDEX('All CCC'!I$7:I$814,MATCH(WatchList!$B181,'All CCC'!$B$7:$B$814,0)))</f>
        <v/>
      </c>
      <c r="J181" s="847" t="str">
        <f>IF($B181="","",INDEX('All CCC'!J$7:J$814,MATCH(WatchList!$B181,'All CCC'!$B$7:$B$814,0)))</f>
        <v/>
      </c>
      <c r="K181" s="847" t="str">
        <f>IF($B181="","",INDEX('All CCC'!K$7:K$814,MATCH(WatchList!$B181,'All CCC'!$B$7:$B$814,0)))</f>
        <v/>
      </c>
      <c r="L181" s="847" t="str">
        <f>IF($B181="","",INDEX('All CCC'!L$7:L$814,MATCH(WatchList!$B181,'All CCC'!$B$7:$B$814,0)))</f>
        <v/>
      </c>
      <c r="M181" s="847" t="str">
        <f>IF($B181="","",INDEX('All CCC'!M$7:M$814,MATCH(WatchList!$B181,'All CCC'!$B$7:$B$814,0)))</f>
        <v/>
      </c>
      <c r="N181" s="847" t="str">
        <f>IF($B181="","",INDEX('All CCC'!N$7:N$814,MATCH(WatchList!$B181,'All CCC'!$B$7:$B$814,0)))</f>
        <v/>
      </c>
      <c r="O181" s="847" t="str">
        <f>IF($B181="","",INDEX('All CCC'!O$7:O$814,MATCH(WatchList!$B181,'All CCC'!$B$7:$B$814,0)))</f>
        <v/>
      </c>
      <c r="P181" s="848" t="str">
        <f>IF($B181="","",INDEX('All CCC'!P$7:P$814,MATCH(WatchList!$B181,'All CCC'!$B$7:$B$814,0)))</f>
        <v/>
      </c>
      <c r="Q181" s="848" t="str">
        <f>IF($B181="","",INDEX('All CCC'!Q$7:Q$814,MATCH(WatchList!$B181,'All CCC'!$B$7:$B$814,0)))</f>
        <v/>
      </c>
      <c r="R181" s="847" t="str">
        <f>IF($B181="","",INDEX('All CCC'!R$7:R$814,MATCH(WatchList!$B181,'All CCC'!$B$7:$B$814,0)))</f>
        <v/>
      </c>
      <c r="S181" s="847" t="str">
        <f>IF($B181="","",INDEX('All CCC'!S$7:S$814,MATCH(WatchList!$B181,'All CCC'!$B$7:$B$814,0)))</f>
        <v/>
      </c>
      <c r="T181" s="847" t="str">
        <f>IF($B181="","",INDEX('All CCC'!T$7:T$814,MATCH(WatchList!$B181,'All CCC'!$B$7:$B$814,0)))</f>
        <v/>
      </c>
      <c r="U181" s="847" t="str">
        <f>IF($B181="","",INDEX('All CCC'!U$7:U$814,MATCH(WatchList!$B181,'All CCC'!$B$7:$B$814,0)))</f>
        <v/>
      </c>
      <c r="V181" s="847" t="str">
        <f>IF($B181="","",INDEX('All CCC'!V$7:V$814,MATCH(WatchList!$B181,'All CCC'!$B$7:$B$814,0)))</f>
        <v/>
      </c>
      <c r="W181" s="847" t="str">
        <f>IF($B181="","",INDEX('All CCC'!W$7:W$814,MATCH(WatchList!$B181,'All CCC'!$B$7:$B$814,0)))</f>
        <v/>
      </c>
      <c r="X181" s="847" t="str">
        <f>IF($B181="","",INDEX('All CCC'!X$7:X$814,MATCH(WatchList!$B181,'All CCC'!$B$7:$B$814,0)))</f>
        <v/>
      </c>
      <c r="Y181" s="847" t="str">
        <f>IF($B181="","",INDEX('All CCC'!Y$7:Y$814,MATCH(WatchList!$B181,'All CCC'!$B$7:$B$814,0)))</f>
        <v/>
      </c>
      <c r="Z181" s="847" t="str">
        <f>IF($B181="","",INDEX('All CCC'!Z$7:Z$814,MATCH(WatchList!$B181,'All CCC'!$B$7:$B$814,0)))</f>
        <v/>
      </c>
      <c r="AA181" s="847" t="str">
        <f>IF($B181="","",INDEX('All CCC'!AA$7:AA$814,MATCH(WatchList!$B181,'All CCC'!$B$7:$B$814,0)))</f>
        <v/>
      </c>
      <c r="AB181" s="847" t="str">
        <f>IF($B181="","",INDEX('All CCC'!AB$7:AB$814,MATCH(WatchList!$B181,'All CCC'!$B$7:$B$814,0)))</f>
        <v/>
      </c>
      <c r="AC181" s="847" t="str">
        <f>IF($B181="","",INDEX('All CCC'!AC$7:AC$814,MATCH(WatchList!$B181,'All CCC'!$B$7:$B$814,0)))</f>
        <v/>
      </c>
      <c r="AD181" s="847" t="str">
        <f>IF($B181="","",INDEX('All CCC'!AD$7:AD$814,MATCH(WatchList!$B181,'All CCC'!$B$7:$B$814,0)))</f>
        <v/>
      </c>
      <c r="AE181" s="847" t="str">
        <f>IF($B181="","",INDEX('All CCC'!AE$7:AE$814,MATCH(WatchList!$B181,'All CCC'!$B$7:$B$814,0)))</f>
        <v/>
      </c>
      <c r="AF181" s="847" t="str">
        <f>IF($B181="","",INDEX('All CCC'!AF$7:AF$814,MATCH(WatchList!$B181,'All CCC'!$B$7:$B$814,0)))</f>
        <v/>
      </c>
      <c r="AG181" s="847" t="str">
        <f>IF($B181="","",INDEX('All CCC'!AG$7:AG$814,MATCH(WatchList!$B181,'All CCC'!$B$7:$B$814,0)))</f>
        <v/>
      </c>
      <c r="AH181" s="847" t="str">
        <f>IF($B181="","",INDEX('All CCC'!AH$7:AH$814,MATCH(WatchList!$B181,'All CCC'!$B$7:$B$814,0)))</f>
        <v/>
      </c>
      <c r="AI181" s="847" t="str">
        <f>IF($B181="","",INDEX('All CCC'!AI$7:AI$814,MATCH(WatchList!$B181,'All CCC'!$B$7:$B$814,0)))</f>
        <v/>
      </c>
      <c r="AJ181" s="847" t="str">
        <f>IF($B181="","",INDEX('All CCC'!AJ$7:AJ$814,MATCH(WatchList!$B181,'All CCC'!$B$7:$B$814,0)))</f>
        <v/>
      </c>
      <c r="AK181" s="847" t="str">
        <f>IF($B181="","",INDEX('All CCC'!AK$7:AK$814,MATCH(WatchList!$B181,'All CCC'!$B$7:$B$814,0)))</f>
        <v/>
      </c>
      <c r="AL181" s="847" t="str">
        <f>IF($B181="","",INDEX('All CCC'!AL$7:AL$814,MATCH(WatchList!$B181,'All CCC'!$B$7:$B$814,0)))</f>
        <v/>
      </c>
      <c r="AM181" s="847" t="str">
        <f>IF($B181="","",INDEX('All CCC'!AM$7:AM$814,MATCH(WatchList!$B181,'All CCC'!$B$7:$B$814,0)))</f>
        <v/>
      </c>
      <c r="AN181" s="847" t="str">
        <f>IF($B181="","",INDEX('All CCC'!AN$7:AN$814,MATCH(WatchList!$B181,'All CCC'!$B$7:$B$814,0)))</f>
        <v/>
      </c>
      <c r="AO181" s="847" t="str">
        <f>IF($B181="","",INDEX('All CCC'!AO$7:AO$814,MATCH(WatchList!$B181,'All CCC'!$B$7:$B$814,0)))</f>
        <v/>
      </c>
      <c r="AP181" s="847" t="str">
        <f>IF($B181="","",INDEX('All CCC'!AP$7:AP$814,MATCH(WatchList!$B181,'All CCC'!$B$7:$B$814,0)))</f>
        <v/>
      </c>
      <c r="AQ181" s="847" t="str">
        <f>IF($B181="","",INDEX('All CCC'!AQ$7:AQ$814,MATCH(WatchList!$B181,'All CCC'!$B$7:$B$814,0)))</f>
        <v/>
      </c>
      <c r="AR181" s="847" t="str">
        <f>IF($B181="","",INDEX('All CCC'!AR$7:AR$814,MATCH(WatchList!$B181,'All CCC'!$B$7:$B$814,0)))</f>
        <v/>
      </c>
      <c r="AS181" s="847" t="str">
        <f>IF($B181="","",INDEX('All CCC'!AS$7:AS$814,MATCH(WatchList!$B181,'All CCC'!$B$7:$B$814,0)))</f>
        <v/>
      </c>
      <c r="AT181" s="847" t="str">
        <f>IF($B181="","",INDEX('All CCC'!AT$7:AT$814,MATCH(WatchList!$B181,'All CCC'!$B$7:$B$814,0)))</f>
        <v/>
      </c>
      <c r="AU181" s="847" t="str">
        <f>IF($B181="","",INDEX('All CCC'!AU$7:AU$814,MATCH(WatchList!$B181,'All CCC'!$B$7:$B$814,0)))</f>
        <v/>
      </c>
      <c r="AV181" s="847" t="str">
        <f>IF($B181="","",INDEX('All CCC'!AV$7:AV$814,MATCH(WatchList!$B181,'All CCC'!$B$7:$B$814,0)))</f>
        <v/>
      </c>
      <c r="AW181" s="847" t="str">
        <f>IF($B181="","",INDEX('All CCC'!AW$7:AW$814,MATCH(WatchList!$B181,'All CCC'!$B$7:$B$814,0)))</f>
        <v/>
      </c>
      <c r="AX181" s="847" t="str">
        <f>IF($B181="","",INDEX('All CCC'!AX$7:AX$814,MATCH(WatchList!$B181,'All CCC'!$B$7:$B$814,0)))</f>
        <v/>
      </c>
      <c r="AY181" s="847" t="str">
        <f>IF($B181="","",INDEX('All CCC'!AY$7:AY$814,MATCH(WatchList!$B181,'All CCC'!$B$7:$B$814,0)))</f>
        <v/>
      </c>
      <c r="AZ181" s="847" t="str">
        <f>IF($B181="","",INDEX('All CCC'!AZ$7:AZ$814,MATCH(WatchList!$B181,'All CCC'!$B$7:$B$814,0)))</f>
        <v/>
      </c>
      <c r="BA181" s="847" t="str">
        <f>IF($B181="","",INDEX('All CCC'!BA$7:BA$814,MATCH(WatchList!$B181,'All CCC'!$B$7:$B$814,0)))</f>
        <v/>
      </c>
      <c r="BB181" s="847" t="str">
        <f>IF($B181="","",INDEX('All CCC'!BB$7:BB$814,MATCH(WatchList!$B181,'All CCC'!$B$7:$B$814,0)))</f>
        <v/>
      </c>
      <c r="BC181" s="847" t="str">
        <f>IF($B181="","",INDEX('All CCC'!BC$7:BC$814,MATCH(WatchList!$B181,'All CCC'!$B$7:$B$814,0)))</f>
        <v/>
      </c>
      <c r="BD181" s="847" t="str">
        <f>IF($B181="","",INDEX('All CCC'!BD$7:BD$814,MATCH(WatchList!$B181,'All CCC'!$B$7:$B$814,0)))</f>
        <v/>
      </c>
      <c r="BE181" s="847" t="str">
        <f>IF($B181="","",INDEX('All CCC'!BE$7:BE$814,MATCH(WatchList!$B181,'All CCC'!$B$7:$B$814,0)))</f>
        <v/>
      </c>
      <c r="BF181" s="847" t="str">
        <f>IF($B181="","",INDEX('All CCC'!BF$7:BF$814,MATCH(WatchList!$B181,'All CCC'!$B$7:$B$814,0)))</f>
        <v/>
      </c>
      <c r="BG181" s="847" t="str">
        <f>IF($B181="","",INDEX('All CCC'!BG$7:BG$814,MATCH(WatchList!$B181,'All CCC'!$B$7:$B$814,0)))</f>
        <v/>
      </c>
    </row>
    <row r="182" spans="1:59" x14ac:dyDescent="0.2">
      <c r="A182" s="548" t="str">
        <f>IF($B182="","",INDEX('All CCC'!A$7:A$814,MATCH(WatchList!$B182,'All CCC'!$B$7:$B$814,0)))</f>
        <v/>
      </c>
      <c r="B182" s="31"/>
      <c r="C182" s="847" t="str">
        <f>IF($B182="","",INDEX('All CCC'!C$7:C$814,MATCH(WatchList!$B182,'All CCC'!$B$7:$B$814,0)))</f>
        <v/>
      </c>
      <c r="D182" s="847" t="str">
        <f>IF($B182="","",INDEX('All CCC'!D$7:D$814,MATCH(WatchList!$B182,'All CCC'!$B$7:$B$814,0)))</f>
        <v/>
      </c>
      <c r="E182" s="847" t="str">
        <f>IF($B182="","",INDEX('All CCC'!E$7:E$814,MATCH(WatchList!$B182,'All CCC'!$B$7:$B$814,0)))</f>
        <v/>
      </c>
      <c r="F182" s="847" t="str">
        <f>IF($B182="","",INDEX('All CCC'!F$7:F$814,MATCH(WatchList!$B182,'All CCC'!$B$7:$B$814,0)))</f>
        <v/>
      </c>
      <c r="G182" s="847" t="str">
        <f>IF($B182="","",INDEX('All CCC'!G$7:G$814,MATCH(WatchList!$B182,'All CCC'!$B$7:$B$814,0)))</f>
        <v/>
      </c>
      <c r="H182" s="847" t="str">
        <f>IF($B182="","",INDEX('All CCC'!H$7:H$814,MATCH(WatchList!$B182,'All CCC'!$B$7:$B$814,0)))</f>
        <v/>
      </c>
      <c r="I182" s="847" t="str">
        <f>IF($B182="","",INDEX('All CCC'!I$7:I$814,MATCH(WatchList!$B182,'All CCC'!$B$7:$B$814,0)))</f>
        <v/>
      </c>
      <c r="J182" s="847" t="str">
        <f>IF($B182="","",INDEX('All CCC'!J$7:J$814,MATCH(WatchList!$B182,'All CCC'!$B$7:$B$814,0)))</f>
        <v/>
      </c>
      <c r="K182" s="847" t="str">
        <f>IF($B182="","",INDEX('All CCC'!K$7:K$814,MATCH(WatchList!$B182,'All CCC'!$B$7:$B$814,0)))</f>
        <v/>
      </c>
      <c r="L182" s="847" t="str">
        <f>IF($B182="","",INDEX('All CCC'!L$7:L$814,MATCH(WatchList!$B182,'All CCC'!$B$7:$B$814,0)))</f>
        <v/>
      </c>
      <c r="M182" s="847" t="str">
        <f>IF($B182="","",INDEX('All CCC'!M$7:M$814,MATCH(WatchList!$B182,'All CCC'!$B$7:$B$814,0)))</f>
        <v/>
      </c>
      <c r="N182" s="847" t="str">
        <f>IF($B182="","",INDEX('All CCC'!N$7:N$814,MATCH(WatchList!$B182,'All CCC'!$B$7:$B$814,0)))</f>
        <v/>
      </c>
      <c r="O182" s="847" t="str">
        <f>IF($B182="","",INDEX('All CCC'!O$7:O$814,MATCH(WatchList!$B182,'All CCC'!$B$7:$B$814,0)))</f>
        <v/>
      </c>
      <c r="P182" s="848" t="str">
        <f>IF($B182="","",INDEX('All CCC'!P$7:P$814,MATCH(WatchList!$B182,'All CCC'!$B$7:$B$814,0)))</f>
        <v/>
      </c>
      <c r="Q182" s="848" t="str">
        <f>IF($B182="","",INDEX('All CCC'!Q$7:Q$814,MATCH(WatchList!$B182,'All CCC'!$B$7:$B$814,0)))</f>
        <v/>
      </c>
      <c r="R182" s="847" t="str">
        <f>IF($B182="","",INDEX('All CCC'!R$7:R$814,MATCH(WatchList!$B182,'All CCC'!$B$7:$B$814,0)))</f>
        <v/>
      </c>
      <c r="S182" s="847" t="str">
        <f>IF($B182="","",INDEX('All CCC'!S$7:S$814,MATCH(WatchList!$B182,'All CCC'!$B$7:$B$814,0)))</f>
        <v/>
      </c>
      <c r="T182" s="847" t="str">
        <f>IF($B182="","",INDEX('All CCC'!T$7:T$814,MATCH(WatchList!$B182,'All CCC'!$B$7:$B$814,0)))</f>
        <v/>
      </c>
      <c r="U182" s="847" t="str">
        <f>IF($B182="","",INDEX('All CCC'!U$7:U$814,MATCH(WatchList!$B182,'All CCC'!$B$7:$B$814,0)))</f>
        <v/>
      </c>
      <c r="V182" s="847" t="str">
        <f>IF($B182="","",INDEX('All CCC'!V$7:V$814,MATCH(WatchList!$B182,'All CCC'!$B$7:$B$814,0)))</f>
        <v/>
      </c>
      <c r="W182" s="847" t="str">
        <f>IF($B182="","",INDEX('All CCC'!W$7:W$814,MATCH(WatchList!$B182,'All CCC'!$B$7:$B$814,0)))</f>
        <v/>
      </c>
      <c r="X182" s="847" t="str">
        <f>IF($B182="","",INDEX('All CCC'!X$7:X$814,MATCH(WatchList!$B182,'All CCC'!$B$7:$B$814,0)))</f>
        <v/>
      </c>
      <c r="Y182" s="847" t="str">
        <f>IF($B182="","",INDEX('All CCC'!Y$7:Y$814,MATCH(WatchList!$B182,'All CCC'!$B$7:$B$814,0)))</f>
        <v/>
      </c>
      <c r="Z182" s="847" t="str">
        <f>IF($B182="","",INDEX('All CCC'!Z$7:Z$814,MATCH(WatchList!$B182,'All CCC'!$B$7:$B$814,0)))</f>
        <v/>
      </c>
      <c r="AA182" s="847" t="str">
        <f>IF($B182="","",INDEX('All CCC'!AA$7:AA$814,MATCH(WatchList!$B182,'All CCC'!$B$7:$B$814,0)))</f>
        <v/>
      </c>
      <c r="AB182" s="847" t="str">
        <f>IF($B182="","",INDEX('All CCC'!AB$7:AB$814,MATCH(WatchList!$B182,'All CCC'!$B$7:$B$814,0)))</f>
        <v/>
      </c>
      <c r="AC182" s="847" t="str">
        <f>IF($B182="","",INDEX('All CCC'!AC$7:AC$814,MATCH(WatchList!$B182,'All CCC'!$B$7:$B$814,0)))</f>
        <v/>
      </c>
      <c r="AD182" s="847" t="str">
        <f>IF($B182="","",INDEX('All CCC'!AD$7:AD$814,MATCH(WatchList!$B182,'All CCC'!$B$7:$B$814,0)))</f>
        <v/>
      </c>
      <c r="AE182" s="847" t="str">
        <f>IF($B182="","",INDEX('All CCC'!AE$7:AE$814,MATCH(WatchList!$B182,'All CCC'!$B$7:$B$814,0)))</f>
        <v/>
      </c>
      <c r="AF182" s="847" t="str">
        <f>IF($B182="","",INDEX('All CCC'!AF$7:AF$814,MATCH(WatchList!$B182,'All CCC'!$B$7:$B$814,0)))</f>
        <v/>
      </c>
      <c r="AG182" s="847" t="str">
        <f>IF($B182="","",INDEX('All CCC'!AG$7:AG$814,MATCH(WatchList!$B182,'All CCC'!$B$7:$B$814,0)))</f>
        <v/>
      </c>
      <c r="AH182" s="847" t="str">
        <f>IF($B182="","",INDEX('All CCC'!AH$7:AH$814,MATCH(WatchList!$B182,'All CCC'!$B$7:$B$814,0)))</f>
        <v/>
      </c>
      <c r="AI182" s="847" t="str">
        <f>IF($B182="","",INDEX('All CCC'!AI$7:AI$814,MATCH(WatchList!$B182,'All CCC'!$B$7:$B$814,0)))</f>
        <v/>
      </c>
      <c r="AJ182" s="847" t="str">
        <f>IF($B182="","",INDEX('All CCC'!AJ$7:AJ$814,MATCH(WatchList!$B182,'All CCC'!$B$7:$B$814,0)))</f>
        <v/>
      </c>
      <c r="AK182" s="847" t="str">
        <f>IF($B182="","",INDEX('All CCC'!AK$7:AK$814,MATCH(WatchList!$B182,'All CCC'!$B$7:$B$814,0)))</f>
        <v/>
      </c>
      <c r="AL182" s="847" t="str">
        <f>IF($B182="","",INDEX('All CCC'!AL$7:AL$814,MATCH(WatchList!$B182,'All CCC'!$B$7:$B$814,0)))</f>
        <v/>
      </c>
      <c r="AM182" s="847" t="str">
        <f>IF($B182="","",INDEX('All CCC'!AM$7:AM$814,MATCH(WatchList!$B182,'All CCC'!$B$7:$B$814,0)))</f>
        <v/>
      </c>
      <c r="AN182" s="847" t="str">
        <f>IF($B182="","",INDEX('All CCC'!AN$7:AN$814,MATCH(WatchList!$B182,'All CCC'!$B$7:$B$814,0)))</f>
        <v/>
      </c>
      <c r="AO182" s="847" t="str">
        <f>IF($B182="","",INDEX('All CCC'!AO$7:AO$814,MATCH(WatchList!$B182,'All CCC'!$B$7:$B$814,0)))</f>
        <v/>
      </c>
      <c r="AP182" s="847" t="str">
        <f>IF($B182="","",INDEX('All CCC'!AP$7:AP$814,MATCH(WatchList!$B182,'All CCC'!$B$7:$B$814,0)))</f>
        <v/>
      </c>
      <c r="AQ182" s="847" t="str">
        <f>IF($B182="","",INDEX('All CCC'!AQ$7:AQ$814,MATCH(WatchList!$B182,'All CCC'!$B$7:$B$814,0)))</f>
        <v/>
      </c>
      <c r="AR182" s="847" t="str">
        <f>IF($B182="","",INDEX('All CCC'!AR$7:AR$814,MATCH(WatchList!$B182,'All CCC'!$B$7:$B$814,0)))</f>
        <v/>
      </c>
      <c r="AS182" s="847" t="str">
        <f>IF($B182="","",INDEX('All CCC'!AS$7:AS$814,MATCH(WatchList!$B182,'All CCC'!$B$7:$B$814,0)))</f>
        <v/>
      </c>
      <c r="AT182" s="847" t="str">
        <f>IF($B182="","",INDEX('All CCC'!AT$7:AT$814,MATCH(WatchList!$B182,'All CCC'!$B$7:$B$814,0)))</f>
        <v/>
      </c>
      <c r="AU182" s="847" t="str">
        <f>IF($B182="","",INDEX('All CCC'!AU$7:AU$814,MATCH(WatchList!$B182,'All CCC'!$B$7:$B$814,0)))</f>
        <v/>
      </c>
      <c r="AV182" s="847" t="str">
        <f>IF($B182="","",INDEX('All CCC'!AV$7:AV$814,MATCH(WatchList!$B182,'All CCC'!$B$7:$B$814,0)))</f>
        <v/>
      </c>
      <c r="AW182" s="847" t="str">
        <f>IF($B182="","",INDEX('All CCC'!AW$7:AW$814,MATCH(WatchList!$B182,'All CCC'!$B$7:$B$814,0)))</f>
        <v/>
      </c>
      <c r="AX182" s="847" t="str">
        <f>IF($B182="","",INDEX('All CCC'!AX$7:AX$814,MATCH(WatchList!$B182,'All CCC'!$B$7:$B$814,0)))</f>
        <v/>
      </c>
      <c r="AY182" s="847" t="str">
        <f>IF($B182="","",INDEX('All CCC'!AY$7:AY$814,MATCH(WatchList!$B182,'All CCC'!$B$7:$B$814,0)))</f>
        <v/>
      </c>
      <c r="AZ182" s="847" t="str">
        <f>IF($B182="","",INDEX('All CCC'!AZ$7:AZ$814,MATCH(WatchList!$B182,'All CCC'!$B$7:$B$814,0)))</f>
        <v/>
      </c>
      <c r="BA182" s="847" t="str">
        <f>IF($B182="","",INDEX('All CCC'!BA$7:BA$814,MATCH(WatchList!$B182,'All CCC'!$B$7:$B$814,0)))</f>
        <v/>
      </c>
      <c r="BB182" s="847" t="str">
        <f>IF($B182="","",INDEX('All CCC'!BB$7:BB$814,MATCH(WatchList!$B182,'All CCC'!$B$7:$B$814,0)))</f>
        <v/>
      </c>
      <c r="BC182" s="847" t="str">
        <f>IF($B182="","",INDEX('All CCC'!BC$7:BC$814,MATCH(WatchList!$B182,'All CCC'!$B$7:$B$814,0)))</f>
        <v/>
      </c>
      <c r="BD182" s="847" t="str">
        <f>IF($B182="","",INDEX('All CCC'!BD$7:BD$814,MATCH(WatchList!$B182,'All CCC'!$B$7:$B$814,0)))</f>
        <v/>
      </c>
      <c r="BE182" s="847" t="str">
        <f>IF($B182="","",INDEX('All CCC'!BE$7:BE$814,MATCH(WatchList!$B182,'All CCC'!$B$7:$B$814,0)))</f>
        <v/>
      </c>
      <c r="BF182" s="847" t="str">
        <f>IF($B182="","",INDEX('All CCC'!BF$7:BF$814,MATCH(WatchList!$B182,'All CCC'!$B$7:$B$814,0)))</f>
        <v/>
      </c>
      <c r="BG182" s="847" t="str">
        <f>IF($B182="","",INDEX('All CCC'!BG$7:BG$814,MATCH(WatchList!$B182,'All CCC'!$B$7:$B$814,0)))</f>
        <v/>
      </c>
    </row>
    <row r="183" spans="1:59" x14ac:dyDescent="0.2">
      <c r="A183" s="548" t="str">
        <f>IF($B183="","",INDEX('All CCC'!A$7:A$814,MATCH(WatchList!$B183,'All CCC'!$B$7:$B$814,0)))</f>
        <v/>
      </c>
      <c r="B183" s="31"/>
      <c r="C183" s="847" t="str">
        <f>IF($B183="","",INDEX('All CCC'!C$7:C$814,MATCH(WatchList!$B183,'All CCC'!$B$7:$B$814,0)))</f>
        <v/>
      </c>
      <c r="D183" s="847" t="str">
        <f>IF($B183="","",INDEX('All CCC'!D$7:D$814,MATCH(WatchList!$B183,'All CCC'!$B$7:$B$814,0)))</f>
        <v/>
      </c>
      <c r="E183" s="847" t="str">
        <f>IF($B183="","",INDEX('All CCC'!E$7:E$814,MATCH(WatchList!$B183,'All CCC'!$B$7:$B$814,0)))</f>
        <v/>
      </c>
      <c r="F183" s="847" t="str">
        <f>IF($B183="","",INDEX('All CCC'!F$7:F$814,MATCH(WatchList!$B183,'All CCC'!$B$7:$B$814,0)))</f>
        <v/>
      </c>
      <c r="G183" s="847" t="str">
        <f>IF($B183="","",INDEX('All CCC'!G$7:G$814,MATCH(WatchList!$B183,'All CCC'!$B$7:$B$814,0)))</f>
        <v/>
      </c>
      <c r="H183" s="847" t="str">
        <f>IF($B183="","",INDEX('All CCC'!H$7:H$814,MATCH(WatchList!$B183,'All CCC'!$B$7:$B$814,0)))</f>
        <v/>
      </c>
      <c r="I183" s="847" t="str">
        <f>IF($B183="","",INDEX('All CCC'!I$7:I$814,MATCH(WatchList!$B183,'All CCC'!$B$7:$B$814,0)))</f>
        <v/>
      </c>
      <c r="J183" s="847" t="str">
        <f>IF($B183="","",INDEX('All CCC'!J$7:J$814,MATCH(WatchList!$B183,'All CCC'!$B$7:$B$814,0)))</f>
        <v/>
      </c>
      <c r="K183" s="847" t="str">
        <f>IF($B183="","",INDEX('All CCC'!K$7:K$814,MATCH(WatchList!$B183,'All CCC'!$B$7:$B$814,0)))</f>
        <v/>
      </c>
      <c r="L183" s="847" t="str">
        <f>IF($B183="","",INDEX('All CCC'!L$7:L$814,MATCH(WatchList!$B183,'All CCC'!$B$7:$B$814,0)))</f>
        <v/>
      </c>
      <c r="M183" s="847" t="str">
        <f>IF($B183="","",INDEX('All CCC'!M$7:M$814,MATCH(WatchList!$B183,'All CCC'!$B$7:$B$814,0)))</f>
        <v/>
      </c>
      <c r="N183" s="847" t="str">
        <f>IF($B183="","",INDEX('All CCC'!N$7:N$814,MATCH(WatchList!$B183,'All CCC'!$B$7:$B$814,0)))</f>
        <v/>
      </c>
      <c r="O183" s="847" t="str">
        <f>IF($B183="","",INDEX('All CCC'!O$7:O$814,MATCH(WatchList!$B183,'All CCC'!$B$7:$B$814,0)))</f>
        <v/>
      </c>
      <c r="P183" s="848" t="str">
        <f>IF($B183="","",INDEX('All CCC'!P$7:P$814,MATCH(WatchList!$B183,'All CCC'!$B$7:$B$814,0)))</f>
        <v/>
      </c>
      <c r="Q183" s="848" t="str">
        <f>IF($B183="","",INDEX('All CCC'!Q$7:Q$814,MATCH(WatchList!$B183,'All CCC'!$B$7:$B$814,0)))</f>
        <v/>
      </c>
      <c r="R183" s="847" t="str">
        <f>IF($B183="","",INDEX('All CCC'!R$7:R$814,MATCH(WatchList!$B183,'All CCC'!$B$7:$B$814,0)))</f>
        <v/>
      </c>
      <c r="S183" s="847" t="str">
        <f>IF($B183="","",INDEX('All CCC'!S$7:S$814,MATCH(WatchList!$B183,'All CCC'!$B$7:$B$814,0)))</f>
        <v/>
      </c>
      <c r="T183" s="847" t="str">
        <f>IF($B183="","",INDEX('All CCC'!T$7:T$814,MATCH(WatchList!$B183,'All CCC'!$B$7:$B$814,0)))</f>
        <v/>
      </c>
      <c r="U183" s="847" t="str">
        <f>IF($B183="","",INDEX('All CCC'!U$7:U$814,MATCH(WatchList!$B183,'All CCC'!$B$7:$B$814,0)))</f>
        <v/>
      </c>
      <c r="V183" s="847" t="str">
        <f>IF($B183="","",INDEX('All CCC'!V$7:V$814,MATCH(WatchList!$B183,'All CCC'!$B$7:$B$814,0)))</f>
        <v/>
      </c>
      <c r="W183" s="847" t="str">
        <f>IF($B183="","",INDEX('All CCC'!W$7:W$814,MATCH(WatchList!$B183,'All CCC'!$B$7:$B$814,0)))</f>
        <v/>
      </c>
      <c r="X183" s="847" t="str">
        <f>IF($B183="","",INDEX('All CCC'!X$7:X$814,MATCH(WatchList!$B183,'All CCC'!$B$7:$B$814,0)))</f>
        <v/>
      </c>
      <c r="Y183" s="847" t="str">
        <f>IF($B183="","",INDEX('All CCC'!Y$7:Y$814,MATCH(WatchList!$B183,'All CCC'!$B$7:$B$814,0)))</f>
        <v/>
      </c>
      <c r="Z183" s="847" t="str">
        <f>IF($B183="","",INDEX('All CCC'!Z$7:Z$814,MATCH(WatchList!$B183,'All CCC'!$B$7:$B$814,0)))</f>
        <v/>
      </c>
      <c r="AA183" s="847" t="str">
        <f>IF($B183="","",INDEX('All CCC'!AA$7:AA$814,MATCH(WatchList!$B183,'All CCC'!$B$7:$B$814,0)))</f>
        <v/>
      </c>
      <c r="AB183" s="847" t="str">
        <f>IF($B183="","",INDEX('All CCC'!AB$7:AB$814,MATCH(WatchList!$B183,'All CCC'!$B$7:$B$814,0)))</f>
        <v/>
      </c>
      <c r="AC183" s="847" t="str">
        <f>IF($B183="","",INDEX('All CCC'!AC$7:AC$814,MATCH(WatchList!$B183,'All CCC'!$B$7:$B$814,0)))</f>
        <v/>
      </c>
      <c r="AD183" s="847" t="str">
        <f>IF($B183="","",INDEX('All CCC'!AD$7:AD$814,MATCH(WatchList!$B183,'All CCC'!$B$7:$B$814,0)))</f>
        <v/>
      </c>
      <c r="AE183" s="847" t="str">
        <f>IF($B183="","",INDEX('All CCC'!AE$7:AE$814,MATCH(WatchList!$B183,'All CCC'!$B$7:$B$814,0)))</f>
        <v/>
      </c>
      <c r="AF183" s="847" t="str">
        <f>IF($B183="","",INDEX('All CCC'!AF$7:AF$814,MATCH(WatchList!$B183,'All CCC'!$B$7:$B$814,0)))</f>
        <v/>
      </c>
      <c r="AG183" s="847" t="str">
        <f>IF($B183="","",INDEX('All CCC'!AG$7:AG$814,MATCH(WatchList!$B183,'All CCC'!$B$7:$B$814,0)))</f>
        <v/>
      </c>
      <c r="AH183" s="847" t="str">
        <f>IF($B183="","",INDEX('All CCC'!AH$7:AH$814,MATCH(WatchList!$B183,'All CCC'!$B$7:$B$814,0)))</f>
        <v/>
      </c>
      <c r="AI183" s="847" t="str">
        <f>IF($B183="","",INDEX('All CCC'!AI$7:AI$814,MATCH(WatchList!$B183,'All CCC'!$B$7:$B$814,0)))</f>
        <v/>
      </c>
      <c r="AJ183" s="847" t="str">
        <f>IF($B183="","",INDEX('All CCC'!AJ$7:AJ$814,MATCH(WatchList!$B183,'All CCC'!$B$7:$B$814,0)))</f>
        <v/>
      </c>
      <c r="AK183" s="847" t="str">
        <f>IF($B183="","",INDEX('All CCC'!AK$7:AK$814,MATCH(WatchList!$B183,'All CCC'!$B$7:$B$814,0)))</f>
        <v/>
      </c>
      <c r="AL183" s="847" t="str">
        <f>IF($B183="","",INDEX('All CCC'!AL$7:AL$814,MATCH(WatchList!$B183,'All CCC'!$B$7:$B$814,0)))</f>
        <v/>
      </c>
      <c r="AM183" s="847" t="str">
        <f>IF($B183="","",INDEX('All CCC'!AM$7:AM$814,MATCH(WatchList!$B183,'All CCC'!$B$7:$B$814,0)))</f>
        <v/>
      </c>
      <c r="AN183" s="847" t="str">
        <f>IF($B183="","",INDEX('All CCC'!AN$7:AN$814,MATCH(WatchList!$B183,'All CCC'!$B$7:$B$814,0)))</f>
        <v/>
      </c>
      <c r="AO183" s="847" t="str">
        <f>IF($B183="","",INDEX('All CCC'!AO$7:AO$814,MATCH(WatchList!$B183,'All CCC'!$B$7:$B$814,0)))</f>
        <v/>
      </c>
      <c r="AP183" s="847" t="str">
        <f>IF($B183="","",INDEX('All CCC'!AP$7:AP$814,MATCH(WatchList!$B183,'All CCC'!$B$7:$B$814,0)))</f>
        <v/>
      </c>
      <c r="AQ183" s="847" t="str">
        <f>IF($B183="","",INDEX('All CCC'!AQ$7:AQ$814,MATCH(WatchList!$B183,'All CCC'!$B$7:$B$814,0)))</f>
        <v/>
      </c>
      <c r="AR183" s="847" t="str">
        <f>IF($B183="","",INDEX('All CCC'!AR$7:AR$814,MATCH(WatchList!$B183,'All CCC'!$B$7:$B$814,0)))</f>
        <v/>
      </c>
      <c r="AS183" s="847" t="str">
        <f>IF($B183="","",INDEX('All CCC'!AS$7:AS$814,MATCH(WatchList!$B183,'All CCC'!$B$7:$B$814,0)))</f>
        <v/>
      </c>
      <c r="AT183" s="847" t="str">
        <f>IF($B183="","",INDEX('All CCC'!AT$7:AT$814,MATCH(WatchList!$B183,'All CCC'!$B$7:$B$814,0)))</f>
        <v/>
      </c>
      <c r="AU183" s="847" t="str">
        <f>IF($B183="","",INDEX('All CCC'!AU$7:AU$814,MATCH(WatchList!$B183,'All CCC'!$B$7:$B$814,0)))</f>
        <v/>
      </c>
      <c r="AV183" s="847" t="str">
        <f>IF($B183="","",INDEX('All CCC'!AV$7:AV$814,MATCH(WatchList!$B183,'All CCC'!$B$7:$B$814,0)))</f>
        <v/>
      </c>
      <c r="AW183" s="847" t="str">
        <f>IF($B183="","",INDEX('All CCC'!AW$7:AW$814,MATCH(WatchList!$B183,'All CCC'!$B$7:$B$814,0)))</f>
        <v/>
      </c>
      <c r="AX183" s="847" t="str">
        <f>IF($B183="","",INDEX('All CCC'!AX$7:AX$814,MATCH(WatchList!$B183,'All CCC'!$B$7:$B$814,0)))</f>
        <v/>
      </c>
      <c r="AY183" s="847" t="str">
        <f>IF($B183="","",INDEX('All CCC'!AY$7:AY$814,MATCH(WatchList!$B183,'All CCC'!$B$7:$B$814,0)))</f>
        <v/>
      </c>
      <c r="AZ183" s="847" t="str">
        <f>IF($B183="","",INDEX('All CCC'!AZ$7:AZ$814,MATCH(WatchList!$B183,'All CCC'!$B$7:$B$814,0)))</f>
        <v/>
      </c>
      <c r="BA183" s="847" t="str">
        <f>IF($B183="","",INDEX('All CCC'!BA$7:BA$814,MATCH(WatchList!$B183,'All CCC'!$B$7:$B$814,0)))</f>
        <v/>
      </c>
      <c r="BB183" s="847" t="str">
        <f>IF($B183="","",INDEX('All CCC'!BB$7:BB$814,MATCH(WatchList!$B183,'All CCC'!$B$7:$B$814,0)))</f>
        <v/>
      </c>
      <c r="BC183" s="847" t="str">
        <f>IF($B183="","",INDEX('All CCC'!BC$7:BC$814,MATCH(WatchList!$B183,'All CCC'!$B$7:$B$814,0)))</f>
        <v/>
      </c>
      <c r="BD183" s="847" t="str">
        <f>IF($B183="","",INDEX('All CCC'!BD$7:BD$814,MATCH(WatchList!$B183,'All CCC'!$B$7:$B$814,0)))</f>
        <v/>
      </c>
      <c r="BE183" s="847" t="str">
        <f>IF($B183="","",INDEX('All CCC'!BE$7:BE$814,MATCH(WatchList!$B183,'All CCC'!$B$7:$B$814,0)))</f>
        <v/>
      </c>
      <c r="BF183" s="847" t="str">
        <f>IF($B183="","",INDEX('All CCC'!BF$7:BF$814,MATCH(WatchList!$B183,'All CCC'!$B$7:$B$814,0)))</f>
        <v/>
      </c>
      <c r="BG183" s="847" t="str">
        <f>IF($B183="","",INDEX('All CCC'!BG$7:BG$814,MATCH(WatchList!$B183,'All CCC'!$B$7:$B$814,0)))</f>
        <v/>
      </c>
    </row>
    <row r="184" spans="1:59" x14ac:dyDescent="0.2">
      <c r="A184" s="548" t="str">
        <f>IF($B184="","",INDEX('All CCC'!A$7:A$814,MATCH(WatchList!$B184,'All CCC'!$B$7:$B$814,0)))</f>
        <v/>
      </c>
      <c r="B184" s="31"/>
      <c r="C184" s="847" t="str">
        <f>IF($B184="","",INDEX('All CCC'!C$7:C$814,MATCH(WatchList!$B184,'All CCC'!$B$7:$B$814,0)))</f>
        <v/>
      </c>
      <c r="D184" s="847" t="str">
        <f>IF($B184="","",INDEX('All CCC'!D$7:D$814,MATCH(WatchList!$B184,'All CCC'!$B$7:$B$814,0)))</f>
        <v/>
      </c>
      <c r="E184" s="847" t="str">
        <f>IF($B184="","",INDEX('All CCC'!E$7:E$814,MATCH(WatchList!$B184,'All CCC'!$B$7:$B$814,0)))</f>
        <v/>
      </c>
      <c r="F184" s="847" t="str">
        <f>IF($B184="","",INDEX('All CCC'!F$7:F$814,MATCH(WatchList!$B184,'All CCC'!$B$7:$B$814,0)))</f>
        <v/>
      </c>
      <c r="G184" s="847" t="str">
        <f>IF($B184="","",INDEX('All CCC'!G$7:G$814,MATCH(WatchList!$B184,'All CCC'!$B$7:$B$814,0)))</f>
        <v/>
      </c>
      <c r="H184" s="847" t="str">
        <f>IF($B184="","",INDEX('All CCC'!H$7:H$814,MATCH(WatchList!$B184,'All CCC'!$B$7:$B$814,0)))</f>
        <v/>
      </c>
      <c r="I184" s="847" t="str">
        <f>IF($B184="","",INDEX('All CCC'!I$7:I$814,MATCH(WatchList!$B184,'All CCC'!$B$7:$B$814,0)))</f>
        <v/>
      </c>
      <c r="J184" s="847" t="str">
        <f>IF($B184="","",INDEX('All CCC'!J$7:J$814,MATCH(WatchList!$B184,'All CCC'!$B$7:$B$814,0)))</f>
        <v/>
      </c>
      <c r="K184" s="847" t="str">
        <f>IF($B184="","",INDEX('All CCC'!K$7:K$814,MATCH(WatchList!$B184,'All CCC'!$B$7:$B$814,0)))</f>
        <v/>
      </c>
      <c r="L184" s="847" t="str">
        <f>IF($B184="","",INDEX('All CCC'!L$7:L$814,MATCH(WatchList!$B184,'All CCC'!$B$7:$B$814,0)))</f>
        <v/>
      </c>
      <c r="M184" s="847" t="str">
        <f>IF($B184="","",INDEX('All CCC'!M$7:M$814,MATCH(WatchList!$B184,'All CCC'!$B$7:$B$814,0)))</f>
        <v/>
      </c>
      <c r="N184" s="847" t="str">
        <f>IF($B184="","",INDEX('All CCC'!N$7:N$814,MATCH(WatchList!$B184,'All CCC'!$B$7:$B$814,0)))</f>
        <v/>
      </c>
      <c r="O184" s="847" t="str">
        <f>IF($B184="","",INDEX('All CCC'!O$7:O$814,MATCH(WatchList!$B184,'All CCC'!$B$7:$B$814,0)))</f>
        <v/>
      </c>
      <c r="P184" s="848" t="str">
        <f>IF($B184="","",INDEX('All CCC'!P$7:P$814,MATCH(WatchList!$B184,'All CCC'!$B$7:$B$814,0)))</f>
        <v/>
      </c>
      <c r="Q184" s="848" t="str">
        <f>IF($B184="","",INDEX('All CCC'!Q$7:Q$814,MATCH(WatchList!$B184,'All CCC'!$B$7:$B$814,0)))</f>
        <v/>
      </c>
      <c r="R184" s="847" t="str">
        <f>IF($B184="","",INDEX('All CCC'!R$7:R$814,MATCH(WatchList!$B184,'All CCC'!$B$7:$B$814,0)))</f>
        <v/>
      </c>
      <c r="S184" s="847" t="str">
        <f>IF($B184="","",INDEX('All CCC'!S$7:S$814,MATCH(WatchList!$B184,'All CCC'!$B$7:$B$814,0)))</f>
        <v/>
      </c>
      <c r="T184" s="847" t="str">
        <f>IF($B184="","",INDEX('All CCC'!T$7:T$814,MATCH(WatchList!$B184,'All CCC'!$B$7:$B$814,0)))</f>
        <v/>
      </c>
      <c r="U184" s="847" t="str">
        <f>IF($B184="","",INDEX('All CCC'!U$7:U$814,MATCH(WatchList!$B184,'All CCC'!$B$7:$B$814,0)))</f>
        <v/>
      </c>
      <c r="V184" s="847" t="str">
        <f>IF($B184="","",INDEX('All CCC'!V$7:V$814,MATCH(WatchList!$B184,'All CCC'!$B$7:$B$814,0)))</f>
        <v/>
      </c>
      <c r="W184" s="847" t="str">
        <f>IF($B184="","",INDEX('All CCC'!W$7:W$814,MATCH(WatchList!$B184,'All CCC'!$B$7:$B$814,0)))</f>
        <v/>
      </c>
      <c r="X184" s="847" t="str">
        <f>IF($B184="","",INDEX('All CCC'!X$7:X$814,MATCH(WatchList!$B184,'All CCC'!$B$7:$B$814,0)))</f>
        <v/>
      </c>
      <c r="Y184" s="847" t="str">
        <f>IF($B184="","",INDEX('All CCC'!Y$7:Y$814,MATCH(WatchList!$B184,'All CCC'!$B$7:$B$814,0)))</f>
        <v/>
      </c>
      <c r="Z184" s="847" t="str">
        <f>IF($B184="","",INDEX('All CCC'!Z$7:Z$814,MATCH(WatchList!$B184,'All CCC'!$B$7:$B$814,0)))</f>
        <v/>
      </c>
      <c r="AA184" s="847" t="str">
        <f>IF($B184="","",INDEX('All CCC'!AA$7:AA$814,MATCH(WatchList!$B184,'All CCC'!$B$7:$B$814,0)))</f>
        <v/>
      </c>
      <c r="AB184" s="847" t="str">
        <f>IF($B184="","",INDEX('All CCC'!AB$7:AB$814,MATCH(WatchList!$B184,'All CCC'!$B$7:$B$814,0)))</f>
        <v/>
      </c>
      <c r="AC184" s="847" t="str">
        <f>IF($B184="","",INDEX('All CCC'!AC$7:AC$814,MATCH(WatchList!$B184,'All CCC'!$B$7:$B$814,0)))</f>
        <v/>
      </c>
      <c r="AD184" s="847" t="str">
        <f>IF($B184="","",INDEX('All CCC'!AD$7:AD$814,MATCH(WatchList!$B184,'All CCC'!$B$7:$B$814,0)))</f>
        <v/>
      </c>
      <c r="AE184" s="847" t="str">
        <f>IF($B184="","",INDEX('All CCC'!AE$7:AE$814,MATCH(WatchList!$B184,'All CCC'!$B$7:$B$814,0)))</f>
        <v/>
      </c>
      <c r="AF184" s="847" t="str">
        <f>IF($B184="","",INDEX('All CCC'!AF$7:AF$814,MATCH(WatchList!$B184,'All CCC'!$B$7:$B$814,0)))</f>
        <v/>
      </c>
      <c r="AG184" s="847" t="str">
        <f>IF($B184="","",INDEX('All CCC'!AG$7:AG$814,MATCH(WatchList!$B184,'All CCC'!$B$7:$B$814,0)))</f>
        <v/>
      </c>
      <c r="AH184" s="847" t="str">
        <f>IF($B184="","",INDEX('All CCC'!AH$7:AH$814,MATCH(WatchList!$B184,'All CCC'!$B$7:$B$814,0)))</f>
        <v/>
      </c>
      <c r="AI184" s="847" t="str">
        <f>IF($B184="","",INDEX('All CCC'!AI$7:AI$814,MATCH(WatchList!$B184,'All CCC'!$B$7:$B$814,0)))</f>
        <v/>
      </c>
      <c r="AJ184" s="847" t="str">
        <f>IF($B184="","",INDEX('All CCC'!AJ$7:AJ$814,MATCH(WatchList!$B184,'All CCC'!$B$7:$B$814,0)))</f>
        <v/>
      </c>
      <c r="AK184" s="847" t="str">
        <f>IF($B184="","",INDEX('All CCC'!AK$7:AK$814,MATCH(WatchList!$B184,'All CCC'!$B$7:$B$814,0)))</f>
        <v/>
      </c>
      <c r="AL184" s="847" t="str">
        <f>IF($B184="","",INDEX('All CCC'!AL$7:AL$814,MATCH(WatchList!$B184,'All CCC'!$B$7:$B$814,0)))</f>
        <v/>
      </c>
      <c r="AM184" s="847" t="str">
        <f>IF($B184="","",INDEX('All CCC'!AM$7:AM$814,MATCH(WatchList!$B184,'All CCC'!$B$7:$B$814,0)))</f>
        <v/>
      </c>
      <c r="AN184" s="847" t="str">
        <f>IF($B184="","",INDEX('All CCC'!AN$7:AN$814,MATCH(WatchList!$B184,'All CCC'!$B$7:$B$814,0)))</f>
        <v/>
      </c>
      <c r="AO184" s="847" t="str">
        <f>IF($B184="","",INDEX('All CCC'!AO$7:AO$814,MATCH(WatchList!$B184,'All CCC'!$B$7:$B$814,0)))</f>
        <v/>
      </c>
      <c r="AP184" s="847" t="str">
        <f>IF($B184="","",INDEX('All CCC'!AP$7:AP$814,MATCH(WatchList!$B184,'All CCC'!$B$7:$B$814,0)))</f>
        <v/>
      </c>
      <c r="AQ184" s="847" t="str">
        <f>IF($B184="","",INDEX('All CCC'!AQ$7:AQ$814,MATCH(WatchList!$B184,'All CCC'!$B$7:$B$814,0)))</f>
        <v/>
      </c>
      <c r="AR184" s="847" t="str">
        <f>IF($B184="","",INDEX('All CCC'!AR$7:AR$814,MATCH(WatchList!$B184,'All CCC'!$B$7:$B$814,0)))</f>
        <v/>
      </c>
      <c r="AS184" s="847" t="str">
        <f>IF($B184="","",INDEX('All CCC'!AS$7:AS$814,MATCH(WatchList!$B184,'All CCC'!$B$7:$B$814,0)))</f>
        <v/>
      </c>
      <c r="AT184" s="847" t="str">
        <f>IF($B184="","",INDEX('All CCC'!AT$7:AT$814,MATCH(WatchList!$B184,'All CCC'!$B$7:$B$814,0)))</f>
        <v/>
      </c>
      <c r="AU184" s="847" t="str">
        <f>IF($B184="","",INDEX('All CCC'!AU$7:AU$814,MATCH(WatchList!$B184,'All CCC'!$B$7:$B$814,0)))</f>
        <v/>
      </c>
      <c r="AV184" s="847" t="str">
        <f>IF($B184="","",INDEX('All CCC'!AV$7:AV$814,MATCH(WatchList!$B184,'All CCC'!$B$7:$B$814,0)))</f>
        <v/>
      </c>
      <c r="AW184" s="847" t="str">
        <f>IF($B184="","",INDEX('All CCC'!AW$7:AW$814,MATCH(WatchList!$B184,'All CCC'!$B$7:$B$814,0)))</f>
        <v/>
      </c>
      <c r="AX184" s="847" t="str">
        <f>IF($B184="","",INDEX('All CCC'!AX$7:AX$814,MATCH(WatchList!$B184,'All CCC'!$B$7:$B$814,0)))</f>
        <v/>
      </c>
      <c r="AY184" s="847" t="str">
        <f>IF($B184="","",INDEX('All CCC'!AY$7:AY$814,MATCH(WatchList!$B184,'All CCC'!$B$7:$B$814,0)))</f>
        <v/>
      </c>
      <c r="AZ184" s="847" t="str">
        <f>IF($B184="","",INDEX('All CCC'!AZ$7:AZ$814,MATCH(WatchList!$B184,'All CCC'!$B$7:$B$814,0)))</f>
        <v/>
      </c>
      <c r="BA184" s="847" t="str">
        <f>IF($B184="","",INDEX('All CCC'!BA$7:BA$814,MATCH(WatchList!$B184,'All CCC'!$B$7:$B$814,0)))</f>
        <v/>
      </c>
      <c r="BB184" s="847" t="str">
        <f>IF($B184="","",INDEX('All CCC'!BB$7:BB$814,MATCH(WatchList!$B184,'All CCC'!$B$7:$B$814,0)))</f>
        <v/>
      </c>
      <c r="BC184" s="847" t="str">
        <f>IF($B184="","",INDEX('All CCC'!BC$7:BC$814,MATCH(WatchList!$B184,'All CCC'!$B$7:$B$814,0)))</f>
        <v/>
      </c>
      <c r="BD184" s="847" t="str">
        <f>IF($B184="","",INDEX('All CCC'!BD$7:BD$814,MATCH(WatchList!$B184,'All CCC'!$B$7:$B$814,0)))</f>
        <v/>
      </c>
      <c r="BE184" s="847" t="str">
        <f>IF($B184="","",INDEX('All CCC'!BE$7:BE$814,MATCH(WatchList!$B184,'All CCC'!$B$7:$B$814,0)))</f>
        <v/>
      </c>
      <c r="BF184" s="847" t="str">
        <f>IF($B184="","",INDEX('All CCC'!BF$7:BF$814,MATCH(WatchList!$B184,'All CCC'!$B$7:$B$814,0)))</f>
        <v/>
      </c>
      <c r="BG184" s="847" t="str">
        <f>IF($B184="","",INDEX('All CCC'!BG$7:BG$814,MATCH(WatchList!$B184,'All CCC'!$B$7:$B$814,0)))</f>
        <v/>
      </c>
    </row>
    <row r="185" spans="1:59" x14ac:dyDescent="0.2">
      <c r="A185" s="548" t="str">
        <f>IF($B185="","",INDEX('All CCC'!A$7:A$814,MATCH(WatchList!$B185,'All CCC'!$B$7:$B$814,0)))</f>
        <v/>
      </c>
      <c r="B185" s="31"/>
      <c r="C185" s="847" t="str">
        <f>IF($B185="","",INDEX('All CCC'!C$7:C$814,MATCH(WatchList!$B185,'All CCC'!$B$7:$B$814,0)))</f>
        <v/>
      </c>
      <c r="D185" s="847" t="str">
        <f>IF($B185="","",INDEX('All CCC'!D$7:D$814,MATCH(WatchList!$B185,'All CCC'!$B$7:$B$814,0)))</f>
        <v/>
      </c>
      <c r="E185" s="847" t="str">
        <f>IF($B185="","",INDEX('All CCC'!E$7:E$814,MATCH(WatchList!$B185,'All CCC'!$B$7:$B$814,0)))</f>
        <v/>
      </c>
      <c r="F185" s="847" t="str">
        <f>IF($B185="","",INDEX('All CCC'!F$7:F$814,MATCH(WatchList!$B185,'All CCC'!$B$7:$B$814,0)))</f>
        <v/>
      </c>
      <c r="G185" s="847" t="str">
        <f>IF($B185="","",INDEX('All CCC'!G$7:G$814,MATCH(WatchList!$B185,'All CCC'!$B$7:$B$814,0)))</f>
        <v/>
      </c>
      <c r="H185" s="847" t="str">
        <f>IF($B185="","",INDEX('All CCC'!H$7:H$814,MATCH(WatchList!$B185,'All CCC'!$B$7:$B$814,0)))</f>
        <v/>
      </c>
      <c r="I185" s="847" t="str">
        <f>IF($B185="","",INDEX('All CCC'!I$7:I$814,MATCH(WatchList!$B185,'All CCC'!$B$7:$B$814,0)))</f>
        <v/>
      </c>
      <c r="J185" s="847" t="str">
        <f>IF($B185="","",INDEX('All CCC'!J$7:J$814,MATCH(WatchList!$B185,'All CCC'!$B$7:$B$814,0)))</f>
        <v/>
      </c>
      <c r="K185" s="847" t="str">
        <f>IF($B185="","",INDEX('All CCC'!K$7:K$814,MATCH(WatchList!$B185,'All CCC'!$B$7:$B$814,0)))</f>
        <v/>
      </c>
      <c r="L185" s="847" t="str">
        <f>IF($B185="","",INDEX('All CCC'!L$7:L$814,MATCH(WatchList!$B185,'All CCC'!$B$7:$B$814,0)))</f>
        <v/>
      </c>
      <c r="M185" s="847" t="str">
        <f>IF($B185="","",INDEX('All CCC'!M$7:M$814,MATCH(WatchList!$B185,'All CCC'!$B$7:$B$814,0)))</f>
        <v/>
      </c>
      <c r="N185" s="847" t="str">
        <f>IF($B185="","",INDEX('All CCC'!N$7:N$814,MATCH(WatchList!$B185,'All CCC'!$B$7:$B$814,0)))</f>
        <v/>
      </c>
      <c r="O185" s="847" t="str">
        <f>IF($B185="","",INDEX('All CCC'!O$7:O$814,MATCH(WatchList!$B185,'All CCC'!$B$7:$B$814,0)))</f>
        <v/>
      </c>
      <c r="P185" s="848" t="str">
        <f>IF($B185="","",INDEX('All CCC'!P$7:P$814,MATCH(WatchList!$B185,'All CCC'!$B$7:$B$814,0)))</f>
        <v/>
      </c>
      <c r="Q185" s="848" t="str">
        <f>IF($B185="","",INDEX('All CCC'!Q$7:Q$814,MATCH(WatchList!$B185,'All CCC'!$B$7:$B$814,0)))</f>
        <v/>
      </c>
      <c r="R185" s="847" t="str">
        <f>IF($B185="","",INDEX('All CCC'!R$7:R$814,MATCH(WatchList!$B185,'All CCC'!$B$7:$B$814,0)))</f>
        <v/>
      </c>
      <c r="S185" s="847" t="str">
        <f>IF($B185="","",INDEX('All CCC'!S$7:S$814,MATCH(WatchList!$B185,'All CCC'!$B$7:$B$814,0)))</f>
        <v/>
      </c>
      <c r="T185" s="847" t="str">
        <f>IF($B185="","",INDEX('All CCC'!T$7:T$814,MATCH(WatchList!$B185,'All CCC'!$B$7:$B$814,0)))</f>
        <v/>
      </c>
      <c r="U185" s="847" t="str">
        <f>IF($B185="","",INDEX('All CCC'!U$7:U$814,MATCH(WatchList!$B185,'All CCC'!$B$7:$B$814,0)))</f>
        <v/>
      </c>
      <c r="V185" s="847" t="str">
        <f>IF($B185="","",INDEX('All CCC'!V$7:V$814,MATCH(WatchList!$B185,'All CCC'!$B$7:$B$814,0)))</f>
        <v/>
      </c>
      <c r="W185" s="847" t="str">
        <f>IF($B185="","",INDEX('All CCC'!W$7:W$814,MATCH(WatchList!$B185,'All CCC'!$B$7:$B$814,0)))</f>
        <v/>
      </c>
      <c r="X185" s="847" t="str">
        <f>IF($B185="","",INDEX('All CCC'!X$7:X$814,MATCH(WatchList!$B185,'All CCC'!$B$7:$B$814,0)))</f>
        <v/>
      </c>
      <c r="Y185" s="847" t="str">
        <f>IF($B185="","",INDEX('All CCC'!Y$7:Y$814,MATCH(WatchList!$B185,'All CCC'!$B$7:$B$814,0)))</f>
        <v/>
      </c>
      <c r="Z185" s="847" t="str">
        <f>IF($B185="","",INDEX('All CCC'!Z$7:Z$814,MATCH(WatchList!$B185,'All CCC'!$B$7:$B$814,0)))</f>
        <v/>
      </c>
      <c r="AA185" s="847" t="str">
        <f>IF($B185="","",INDEX('All CCC'!AA$7:AA$814,MATCH(WatchList!$B185,'All CCC'!$B$7:$B$814,0)))</f>
        <v/>
      </c>
      <c r="AB185" s="847" t="str">
        <f>IF($B185="","",INDEX('All CCC'!AB$7:AB$814,MATCH(WatchList!$B185,'All CCC'!$B$7:$B$814,0)))</f>
        <v/>
      </c>
      <c r="AC185" s="847" t="str">
        <f>IF($B185="","",INDEX('All CCC'!AC$7:AC$814,MATCH(WatchList!$B185,'All CCC'!$B$7:$B$814,0)))</f>
        <v/>
      </c>
      <c r="AD185" s="847" t="str">
        <f>IF($B185="","",INDEX('All CCC'!AD$7:AD$814,MATCH(WatchList!$B185,'All CCC'!$B$7:$B$814,0)))</f>
        <v/>
      </c>
      <c r="AE185" s="847" t="str">
        <f>IF($B185="","",INDEX('All CCC'!AE$7:AE$814,MATCH(WatchList!$B185,'All CCC'!$B$7:$B$814,0)))</f>
        <v/>
      </c>
      <c r="AF185" s="847" t="str">
        <f>IF($B185="","",INDEX('All CCC'!AF$7:AF$814,MATCH(WatchList!$B185,'All CCC'!$B$7:$B$814,0)))</f>
        <v/>
      </c>
      <c r="AG185" s="847" t="str">
        <f>IF($B185="","",INDEX('All CCC'!AG$7:AG$814,MATCH(WatchList!$B185,'All CCC'!$B$7:$B$814,0)))</f>
        <v/>
      </c>
      <c r="AH185" s="847" t="str">
        <f>IF($B185="","",INDEX('All CCC'!AH$7:AH$814,MATCH(WatchList!$B185,'All CCC'!$B$7:$B$814,0)))</f>
        <v/>
      </c>
      <c r="AI185" s="847" t="str">
        <f>IF($B185="","",INDEX('All CCC'!AI$7:AI$814,MATCH(WatchList!$B185,'All CCC'!$B$7:$B$814,0)))</f>
        <v/>
      </c>
      <c r="AJ185" s="847" t="str">
        <f>IF($B185="","",INDEX('All CCC'!AJ$7:AJ$814,MATCH(WatchList!$B185,'All CCC'!$B$7:$B$814,0)))</f>
        <v/>
      </c>
      <c r="AK185" s="847" t="str">
        <f>IF($B185="","",INDEX('All CCC'!AK$7:AK$814,MATCH(WatchList!$B185,'All CCC'!$B$7:$B$814,0)))</f>
        <v/>
      </c>
      <c r="AL185" s="847" t="str">
        <f>IF($B185="","",INDEX('All CCC'!AL$7:AL$814,MATCH(WatchList!$B185,'All CCC'!$B$7:$B$814,0)))</f>
        <v/>
      </c>
      <c r="AM185" s="847" t="str">
        <f>IF($B185="","",INDEX('All CCC'!AM$7:AM$814,MATCH(WatchList!$B185,'All CCC'!$B$7:$B$814,0)))</f>
        <v/>
      </c>
      <c r="AN185" s="847" t="str">
        <f>IF($B185="","",INDEX('All CCC'!AN$7:AN$814,MATCH(WatchList!$B185,'All CCC'!$B$7:$B$814,0)))</f>
        <v/>
      </c>
      <c r="AO185" s="847" t="str">
        <f>IF($B185="","",INDEX('All CCC'!AO$7:AO$814,MATCH(WatchList!$B185,'All CCC'!$B$7:$B$814,0)))</f>
        <v/>
      </c>
      <c r="AP185" s="847" t="str">
        <f>IF($B185="","",INDEX('All CCC'!AP$7:AP$814,MATCH(WatchList!$B185,'All CCC'!$B$7:$B$814,0)))</f>
        <v/>
      </c>
      <c r="AQ185" s="847" t="str">
        <f>IF($B185="","",INDEX('All CCC'!AQ$7:AQ$814,MATCH(WatchList!$B185,'All CCC'!$B$7:$B$814,0)))</f>
        <v/>
      </c>
      <c r="AR185" s="847" t="str">
        <f>IF($B185="","",INDEX('All CCC'!AR$7:AR$814,MATCH(WatchList!$B185,'All CCC'!$B$7:$B$814,0)))</f>
        <v/>
      </c>
      <c r="AS185" s="847" t="str">
        <f>IF($B185="","",INDEX('All CCC'!AS$7:AS$814,MATCH(WatchList!$B185,'All CCC'!$B$7:$B$814,0)))</f>
        <v/>
      </c>
      <c r="AT185" s="847" t="str">
        <f>IF($B185="","",INDEX('All CCC'!AT$7:AT$814,MATCH(WatchList!$B185,'All CCC'!$B$7:$B$814,0)))</f>
        <v/>
      </c>
      <c r="AU185" s="847" t="str">
        <f>IF($B185="","",INDEX('All CCC'!AU$7:AU$814,MATCH(WatchList!$B185,'All CCC'!$B$7:$B$814,0)))</f>
        <v/>
      </c>
      <c r="AV185" s="847" t="str">
        <f>IF($B185="","",INDEX('All CCC'!AV$7:AV$814,MATCH(WatchList!$B185,'All CCC'!$B$7:$B$814,0)))</f>
        <v/>
      </c>
      <c r="AW185" s="847" t="str">
        <f>IF($B185="","",INDEX('All CCC'!AW$7:AW$814,MATCH(WatchList!$B185,'All CCC'!$B$7:$B$814,0)))</f>
        <v/>
      </c>
      <c r="AX185" s="847" t="str">
        <f>IF($B185="","",INDEX('All CCC'!AX$7:AX$814,MATCH(WatchList!$B185,'All CCC'!$B$7:$B$814,0)))</f>
        <v/>
      </c>
      <c r="AY185" s="847" t="str">
        <f>IF($B185="","",INDEX('All CCC'!AY$7:AY$814,MATCH(WatchList!$B185,'All CCC'!$B$7:$B$814,0)))</f>
        <v/>
      </c>
      <c r="AZ185" s="847" t="str">
        <f>IF($B185="","",INDEX('All CCC'!AZ$7:AZ$814,MATCH(WatchList!$B185,'All CCC'!$B$7:$B$814,0)))</f>
        <v/>
      </c>
      <c r="BA185" s="847" t="str">
        <f>IF($B185="","",INDEX('All CCC'!BA$7:BA$814,MATCH(WatchList!$B185,'All CCC'!$B$7:$B$814,0)))</f>
        <v/>
      </c>
      <c r="BB185" s="847" t="str">
        <f>IF($B185="","",INDEX('All CCC'!BB$7:BB$814,MATCH(WatchList!$B185,'All CCC'!$B$7:$B$814,0)))</f>
        <v/>
      </c>
      <c r="BC185" s="847" t="str">
        <f>IF($B185="","",INDEX('All CCC'!BC$7:BC$814,MATCH(WatchList!$B185,'All CCC'!$B$7:$B$814,0)))</f>
        <v/>
      </c>
      <c r="BD185" s="847" t="str">
        <f>IF($B185="","",INDEX('All CCC'!BD$7:BD$814,MATCH(WatchList!$B185,'All CCC'!$B$7:$B$814,0)))</f>
        <v/>
      </c>
      <c r="BE185" s="847" t="str">
        <f>IF($B185="","",INDEX('All CCC'!BE$7:BE$814,MATCH(WatchList!$B185,'All CCC'!$B$7:$B$814,0)))</f>
        <v/>
      </c>
      <c r="BF185" s="847" t="str">
        <f>IF($B185="","",INDEX('All CCC'!BF$7:BF$814,MATCH(WatchList!$B185,'All CCC'!$B$7:$B$814,0)))</f>
        <v/>
      </c>
      <c r="BG185" s="847" t="str">
        <f>IF($B185="","",INDEX('All CCC'!BG$7:BG$814,MATCH(WatchList!$B185,'All CCC'!$B$7:$B$814,0)))</f>
        <v/>
      </c>
    </row>
    <row r="186" spans="1:59" x14ac:dyDescent="0.2">
      <c r="A186" s="548" t="str">
        <f>IF($B186="","",INDEX('All CCC'!A$7:A$814,MATCH(WatchList!$B186,'All CCC'!$B$7:$B$814,0)))</f>
        <v/>
      </c>
      <c r="B186" s="31"/>
      <c r="C186" s="847" t="str">
        <f>IF($B186="","",INDEX('All CCC'!C$7:C$814,MATCH(WatchList!$B186,'All CCC'!$B$7:$B$814,0)))</f>
        <v/>
      </c>
      <c r="D186" s="847" t="str">
        <f>IF($B186="","",INDEX('All CCC'!D$7:D$814,MATCH(WatchList!$B186,'All CCC'!$B$7:$B$814,0)))</f>
        <v/>
      </c>
      <c r="E186" s="847" t="str">
        <f>IF($B186="","",INDEX('All CCC'!E$7:E$814,MATCH(WatchList!$B186,'All CCC'!$B$7:$B$814,0)))</f>
        <v/>
      </c>
      <c r="F186" s="847" t="str">
        <f>IF($B186="","",INDEX('All CCC'!F$7:F$814,MATCH(WatchList!$B186,'All CCC'!$B$7:$B$814,0)))</f>
        <v/>
      </c>
      <c r="G186" s="847" t="str">
        <f>IF($B186="","",INDEX('All CCC'!G$7:G$814,MATCH(WatchList!$B186,'All CCC'!$B$7:$B$814,0)))</f>
        <v/>
      </c>
      <c r="H186" s="847" t="str">
        <f>IF($B186="","",INDEX('All CCC'!H$7:H$814,MATCH(WatchList!$B186,'All CCC'!$B$7:$B$814,0)))</f>
        <v/>
      </c>
      <c r="I186" s="847" t="str">
        <f>IF($B186="","",INDEX('All CCC'!I$7:I$814,MATCH(WatchList!$B186,'All CCC'!$B$7:$B$814,0)))</f>
        <v/>
      </c>
      <c r="J186" s="847" t="str">
        <f>IF($B186="","",INDEX('All CCC'!J$7:J$814,MATCH(WatchList!$B186,'All CCC'!$B$7:$B$814,0)))</f>
        <v/>
      </c>
      <c r="K186" s="847" t="str">
        <f>IF($B186="","",INDEX('All CCC'!K$7:K$814,MATCH(WatchList!$B186,'All CCC'!$B$7:$B$814,0)))</f>
        <v/>
      </c>
      <c r="L186" s="847" t="str">
        <f>IF($B186="","",INDEX('All CCC'!L$7:L$814,MATCH(WatchList!$B186,'All CCC'!$B$7:$B$814,0)))</f>
        <v/>
      </c>
      <c r="M186" s="847" t="str">
        <f>IF($B186="","",INDEX('All CCC'!M$7:M$814,MATCH(WatchList!$B186,'All CCC'!$B$7:$B$814,0)))</f>
        <v/>
      </c>
      <c r="N186" s="847" t="str">
        <f>IF($B186="","",INDEX('All CCC'!N$7:N$814,MATCH(WatchList!$B186,'All CCC'!$B$7:$B$814,0)))</f>
        <v/>
      </c>
      <c r="O186" s="847" t="str">
        <f>IF($B186="","",INDEX('All CCC'!O$7:O$814,MATCH(WatchList!$B186,'All CCC'!$B$7:$B$814,0)))</f>
        <v/>
      </c>
      <c r="P186" s="848" t="str">
        <f>IF($B186="","",INDEX('All CCC'!P$7:P$814,MATCH(WatchList!$B186,'All CCC'!$B$7:$B$814,0)))</f>
        <v/>
      </c>
      <c r="Q186" s="848" t="str">
        <f>IF($B186="","",INDEX('All CCC'!Q$7:Q$814,MATCH(WatchList!$B186,'All CCC'!$B$7:$B$814,0)))</f>
        <v/>
      </c>
      <c r="R186" s="847" t="str">
        <f>IF($B186="","",INDEX('All CCC'!R$7:R$814,MATCH(WatchList!$B186,'All CCC'!$B$7:$B$814,0)))</f>
        <v/>
      </c>
      <c r="S186" s="847" t="str">
        <f>IF($B186="","",INDEX('All CCC'!S$7:S$814,MATCH(WatchList!$B186,'All CCC'!$B$7:$B$814,0)))</f>
        <v/>
      </c>
      <c r="T186" s="847" t="str">
        <f>IF($B186="","",INDEX('All CCC'!T$7:T$814,MATCH(WatchList!$B186,'All CCC'!$B$7:$B$814,0)))</f>
        <v/>
      </c>
      <c r="U186" s="847" t="str">
        <f>IF($B186="","",INDEX('All CCC'!U$7:U$814,MATCH(WatchList!$B186,'All CCC'!$B$7:$B$814,0)))</f>
        <v/>
      </c>
      <c r="V186" s="847" t="str">
        <f>IF($B186="","",INDEX('All CCC'!V$7:V$814,MATCH(WatchList!$B186,'All CCC'!$B$7:$B$814,0)))</f>
        <v/>
      </c>
      <c r="W186" s="847" t="str">
        <f>IF($B186="","",INDEX('All CCC'!W$7:W$814,MATCH(WatchList!$B186,'All CCC'!$B$7:$B$814,0)))</f>
        <v/>
      </c>
      <c r="X186" s="847" t="str">
        <f>IF($B186="","",INDEX('All CCC'!X$7:X$814,MATCH(WatchList!$B186,'All CCC'!$B$7:$B$814,0)))</f>
        <v/>
      </c>
      <c r="Y186" s="847" t="str">
        <f>IF($B186="","",INDEX('All CCC'!Y$7:Y$814,MATCH(WatchList!$B186,'All CCC'!$B$7:$B$814,0)))</f>
        <v/>
      </c>
      <c r="Z186" s="847" t="str">
        <f>IF($B186="","",INDEX('All CCC'!Z$7:Z$814,MATCH(WatchList!$B186,'All CCC'!$B$7:$B$814,0)))</f>
        <v/>
      </c>
      <c r="AA186" s="847" t="str">
        <f>IF($B186="","",INDEX('All CCC'!AA$7:AA$814,MATCH(WatchList!$B186,'All CCC'!$B$7:$B$814,0)))</f>
        <v/>
      </c>
      <c r="AB186" s="847" t="str">
        <f>IF($B186="","",INDEX('All CCC'!AB$7:AB$814,MATCH(WatchList!$B186,'All CCC'!$B$7:$B$814,0)))</f>
        <v/>
      </c>
      <c r="AC186" s="847" t="str">
        <f>IF($B186="","",INDEX('All CCC'!AC$7:AC$814,MATCH(WatchList!$B186,'All CCC'!$B$7:$B$814,0)))</f>
        <v/>
      </c>
      <c r="AD186" s="847" t="str">
        <f>IF($B186="","",INDEX('All CCC'!AD$7:AD$814,MATCH(WatchList!$B186,'All CCC'!$B$7:$B$814,0)))</f>
        <v/>
      </c>
      <c r="AE186" s="847" t="str">
        <f>IF($B186="","",INDEX('All CCC'!AE$7:AE$814,MATCH(WatchList!$B186,'All CCC'!$B$7:$B$814,0)))</f>
        <v/>
      </c>
      <c r="AF186" s="847" t="str">
        <f>IF($B186="","",INDEX('All CCC'!AF$7:AF$814,MATCH(WatchList!$B186,'All CCC'!$B$7:$B$814,0)))</f>
        <v/>
      </c>
      <c r="AG186" s="847" t="str">
        <f>IF($B186="","",INDEX('All CCC'!AG$7:AG$814,MATCH(WatchList!$B186,'All CCC'!$B$7:$B$814,0)))</f>
        <v/>
      </c>
      <c r="AH186" s="847" t="str">
        <f>IF($B186="","",INDEX('All CCC'!AH$7:AH$814,MATCH(WatchList!$B186,'All CCC'!$B$7:$B$814,0)))</f>
        <v/>
      </c>
      <c r="AI186" s="847" t="str">
        <f>IF($B186="","",INDEX('All CCC'!AI$7:AI$814,MATCH(WatchList!$B186,'All CCC'!$B$7:$B$814,0)))</f>
        <v/>
      </c>
      <c r="AJ186" s="847" t="str">
        <f>IF($B186="","",INDEX('All CCC'!AJ$7:AJ$814,MATCH(WatchList!$B186,'All CCC'!$B$7:$B$814,0)))</f>
        <v/>
      </c>
      <c r="AK186" s="847" t="str">
        <f>IF($B186="","",INDEX('All CCC'!AK$7:AK$814,MATCH(WatchList!$B186,'All CCC'!$B$7:$B$814,0)))</f>
        <v/>
      </c>
      <c r="AL186" s="847" t="str">
        <f>IF($B186="","",INDEX('All CCC'!AL$7:AL$814,MATCH(WatchList!$B186,'All CCC'!$B$7:$B$814,0)))</f>
        <v/>
      </c>
      <c r="AM186" s="847" t="str">
        <f>IF($B186="","",INDEX('All CCC'!AM$7:AM$814,MATCH(WatchList!$B186,'All CCC'!$B$7:$B$814,0)))</f>
        <v/>
      </c>
      <c r="AN186" s="847" t="str">
        <f>IF($B186="","",INDEX('All CCC'!AN$7:AN$814,MATCH(WatchList!$B186,'All CCC'!$B$7:$B$814,0)))</f>
        <v/>
      </c>
      <c r="AO186" s="847" t="str">
        <f>IF($B186="","",INDEX('All CCC'!AO$7:AO$814,MATCH(WatchList!$B186,'All CCC'!$B$7:$B$814,0)))</f>
        <v/>
      </c>
      <c r="AP186" s="847" t="str">
        <f>IF($B186="","",INDEX('All CCC'!AP$7:AP$814,MATCH(WatchList!$B186,'All CCC'!$B$7:$B$814,0)))</f>
        <v/>
      </c>
      <c r="AQ186" s="847" t="str">
        <f>IF($B186="","",INDEX('All CCC'!AQ$7:AQ$814,MATCH(WatchList!$B186,'All CCC'!$B$7:$B$814,0)))</f>
        <v/>
      </c>
      <c r="AR186" s="847" t="str">
        <f>IF($B186="","",INDEX('All CCC'!AR$7:AR$814,MATCH(WatchList!$B186,'All CCC'!$B$7:$B$814,0)))</f>
        <v/>
      </c>
      <c r="AS186" s="847" t="str">
        <f>IF($B186="","",INDEX('All CCC'!AS$7:AS$814,MATCH(WatchList!$B186,'All CCC'!$B$7:$B$814,0)))</f>
        <v/>
      </c>
      <c r="AT186" s="847" t="str">
        <f>IF($B186="","",INDEX('All CCC'!AT$7:AT$814,MATCH(WatchList!$B186,'All CCC'!$B$7:$B$814,0)))</f>
        <v/>
      </c>
      <c r="AU186" s="847" t="str">
        <f>IF($B186="","",INDEX('All CCC'!AU$7:AU$814,MATCH(WatchList!$B186,'All CCC'!$B$7:$B$814,0)))</f>
        <v/>
      </c>
      <c r="AV186" s="847" t="str">
        <f>IF($B186="","",INDEX('All CCC'!AV$7:AV$814,MATCH(WatchList!$B186,'All CCC'!$B$7:$B$814,0)))</f>
        <v/>
      </c>
      <c r="AW186" s="847" t="str">
        <f>IF($B186="","",INDEX('All CCC'!AW$7:AW$814,MATCH(WatchList!$B186,'All CCC'!$B$7:$B$814,0)))</f>
        <v/>
      </c>
      <c r="AX186" s="847" t="str">
        <f>IF($B186="","",INDEX('All CCC'!AX$7:AX$814,MATCH(WatchList!$B186,'All CCC'!$B$7:$B$814,0)))</f>
        <v/>
      </c>
      <c r="AY186" s="847" t="str">
        <f>IF($B186="","",INDEX('All CCC'!AY$7:AY$814,MATCH(WatchList!$B186,'All CCC'!$B$7:$B$814,0)))</f>
        <v/>
      </c>
      <c r="AZ186" s="847" t="str">
        <f>IF($B186="","",INDEX('All CCC'!AZ$7:AZ$814,MATCH(WatchList!$B186,'All CCC'!$B$7:$B$814,0)))</f>
        <v/>
      </c>
      <c r="BA186" s="847" t="str">
        <f>IF($B186="","",INDEX('All CCC'!BA$7:BA$814,MATCH(WatchList!$B186,'All CCC'!$B$7:$B$814,0)))</f>
        <v/>
      </c>
      <c r="BB186" s="847" t="str">
        <f>IF($B186="","",INDEX('All CCC'!BB$7:BB$814,MATCH(WatchList!$B186,'All CCC'!$B$7:$B$814,0)))</f>
        <v/>
      </c>
      <c r="BC186" s="847" t="str">
        <f>IF($B186="","",INDEX('All CCC'!BC$7:BC$814,MATCH(WatchList!$B186,'All CCC'!$B$7:$B$814,0)))</f>
        <v/>
      </c>
      <c r="BD186" s="847" t="str">
        <f>IF($B186="","",INDEX('All CCC'!BD$7:BD$814,MATCH(WatchList!$B186,'All CCC'!$B$7:$B$814,0)))</f>
        <v/>
      </c>
      <c r="BE186" s="847" t="str">
        <f>IF($B186="","",INDEX('All CCC'!BE$7:BE$814,MATCH(WatchList!$B186,'All CCC'!$B$7:$B$814,0)))</f>
        <v/>
      </c>
      <c r="BF186" s="847" t="str">
        <f>IF($B186="","",INDEX('All CCC'!BF$7:BF$814,MATCH(WatchList!$B186,'All CCC'!$B$7:$B$814,0)))</f>
        <v/>
      </c>
      <c r="BG186" s="847" t="str">
        <f>IF($B186="","",INDEX('All CCC'!BG$7:BG$814,MATCH(WatchList!$B186,'All CCC'!$B$7:$B$814,0)))</f>
        <v/>
      </c>
    </row>
    <row r="187" spans="1:59" x14ac:dyDescent="0.2">
      <c r="A187" s="548" t="str">
        <f>IF($B187="","",INDEX('All CCC'!A$7:A$814,MATCH(WatchList!$B187,'All CCC'!$B$7:$B$814,0)))</f>
        <v/>
      </c>
      <c r="B187" s="31"/>
      <c r="C187" s="847" t="str">
        <f>IF($B187="","",INDEX('All CCC'!C$7:C$814,MATCH(WatchList!$B187,'All CCC'!$B$7:$B$814,0)))</f>
        <v/>
      </c>
      <c r="D187" s="847" t="str">
        <f>IF($B187="","",INDEX('All CCC'!D$7:D$814,MATCH(WatchList!$B187,'All CCC'!$B$7:$B$814,0)))</f>
        <v/>
      </c>
      <c r="E187" s="847" t="str">
        <f>IF($B187="","",INDEX('All CCC'!E$7:E$814,MATCH(WatchList!$B187,'All CCC'!$B$7:$B$814,0)))</f>
        <v/>
      </c>
      <c r="F187" s="847" t="str">
        <f>IF($B187="","",INDEX('All CCC'!F$7:F$814,MATCH(WatchList!$B187,'All CCC'!$B$7:$B$814,0)))</f>
        <v/>
      </c>
      <c r="G187" s="847" t="str">
        <f>IF($B187="","",INDEX('All CCC'!G$7:G$814,MATCH(WatchList!$B187,'All CCC'!$B$7:$B$814,0)))</f>
        <v/>
      </c>
      <c r="H187" s="847" t="str">
        <f>IF($B187="","",INDEX('All CCC'!H$7:H$814,MATCH(WatchList!$B187,'All CCC'!$B$7:$B$814,0)))</f>
        <v/>
      </c>
      <c r="I187" s="847" t="str">
        <f>IF($B187="","",INDEX('All CCC'!I$7:I$814,MATCH(WatchList!$B187,'All CCC'!$B$7:$B$814,0)))</f>
        <v/>
      </c>
      <c r="J187" s="847" t="str">
        <f>IF($B187="","",INDEX('All CCC'!J$7:J$814,MATCH(WatchList!$B187,'All CCC'!$B$7:$B$814,0)))</f>
        <v/>
      </c>
      <c r="K187" s="847" t="str">
        <f>IF($B187="","",INDEX('All CCC'!K$7:K$814,MATCH(WatchList!$B187,'All CCC'!$B$7:$B$814,0)))</f>
        <v/>
      </c>
      <c r="L187" s="847" t="str">
        <f>IF($B187="","",INDEX('All CCC'!L$7:L$814,MATCH(WatchList!$B187,'All CCC'!$B$7:$B$814,0)))</f>
        <v/>
      </c>
      <c r="M187" s="847" t="str">
        <f>IF($B187="","",INDEX('All CCC'!M$7:M$814,MATCH(WatchList!$B187,'All CCC'!$B$7:$B$814,0)))</f>
        <v/>
      </c>
      <c r="N187" s="847" t="str">
        <f>IF($B187="","",INDEX('All CCC'!N$7:N$814,MATCH(WatchList!$B187,'All CCC'!$B$7:$B$814,0)))</f>
        <v/>
      </c>
      <c r="O187" s="847" t="str">
        <f>IF($B187="","",INDEX('All CCC'!O$7:O$814,MATCH(WatchList!$B187,'All CCC'!$B$7:$B$814,0)))</f>
        <v/>
      </c>
      <c r="P187" s="848" t="str">
        <f>IF($B187="","",INDEX('All CCC'!P$7:P$814,MATCH(WatchList!$B187,'All CCC'!$B$7:$B$814,0)))</f>
        <v/>
      </c>
      <c r="Q187" s="848" t="str">
        <f>IF($B187="","",INDEX('All CCC'!Q$7:Q$814,MATCH(WatchList!$B187,'All CCC'!$B$7:$B$814,0)))</f>
        <v/>
      </c>
      <c r="R187" s="847" t="str">
        <f>IF($B187="","",INDEX('All CCC'!R$7:R$814,MATCH(WatchList!$B187,'All CCC'!$B$7:$B$814,0)))</f>
        <v/>
      </c>
      <c r="S187" s="847" t="str">
        <f>IF($B187="","",INDEX('All CCC'!S$7:S$814,MATCH(WatchList!$B187,'All CCC'!$B$7:$B$814,0)))</f>
        <v/>
      </c>
      <c r="T187" s="847" t="str">
        <f>IF($B187="","",INDEX('All CCC'!T$7:T$814,MATCH(WatchList!$B187,'All CCC'!$B$7:$B$814,0)))</f>
        <v/>
      </c>
      <c r="U187" s="847" t="str">
        <f>IF($B187="","",INDEX('All CCC'!U$7:U$814,MATCH(WatchList!$B187,'All CCC'!$B$7:$B$814,0)))</f>
        <v/>
      </c>
      <c r="V187" s="847" t="str">
        <f>IF($B187="","",INDEX('All CCC'!V$7:V$814,MATCH(WatchList!$B187,'All CCC'!$B$7:$B$814,0)))</f>
        <v/>
      </c>
      <c r="W187" s="847" t="str">
        <f>IF($B187="","",INDEX('All CCC'!W$7:W$814,MATCH(WatchList!$B187,'All CCC'!$B$7:$B$814,0)))</f>
        <v/>
      </c>
      <c r="X187" s="847" t="str">
        <f>IF($B187="","",INDEX('All CCC'!X$7:X$814,MATCH(WatchList!$B187,'All CCC'!$B$7:$B$814,0)))</f>
        <v/>
      </c>
      <c r="Y187" s="847" t="str">
        <f>IF($B187="","",INDEX('All CCC'!Y$7:Y$814,MATCH(WatchList!$B187,'All CCC'!$B$7:$B$814,0)))</f>
        <v/>
      </c>
      <c r="Z187" s="847" t="str">
        <f>IF($B187="","",INDEX('All CCC'!Z$7:Z$814,MATCH(WatchList!$B187,'All CCC'!$B$7:$B$814,0)))</f>
        <v/>
      </c>
      <c r="AA187" s="847" t="str">
        <f>IF($B187="","",INDEX('All CCC'!AA$7:AA$814,MATCH(WatchList!$B187,'All CCC'!$B$7:$B$814,0)))</f>
        <v/>
      </c>
      <c r="AB187" s="847" t="str">
        <f>IF($B187="","",INDEX('All CCC'!AB$7:AB$814,MATCH(WatchList!$B187,'All CCC'!$B$7:$B$814,0)))</f>
        <v/>
      </c>
      <c r="AC187" s="847" t="str">
        <f>IF($B187="","",INDEX('All CCC'!AC$7:AC$814,MATCH(WatchList!$B187,'All CCC'!$B$7:$B$814,0)))</f>
        <v/>
      </c>
      <c r="AD187" s="847" t="str">
        <f>IF($B187="","",INDEX('All CCC'!AD$7:AD$814,MATCH(WatchList!$B187,'All CCC'!$B$7:$B$814,0)))</f>
        <v/>
      </c>
      <c r="AE187" s="847" t="str">
        <f>IF($B187="","",INDEX('All CCC'!AE$7:AE$814,MATCH(WatchList!$B187,'All CCC'!$B$7:$B$814,0)))</f>
        <v/>
      </c>
      <c r="AF187" s="847" t="str">
        <f>IF($B187="","",INDEX('All CCC'!AF$7:AF$814,MATCH(WatchList!$B187,'All CCC'!$B$7:$B$814,0)))</f>
        <v/>
      </c>
      <c r="AG187" s="847" t="str">
        <f>IF($B187="","",INDEX('All CCC'!AG$7:AG$814,MATCH(WatchList!$B187,'All CCC'!$B$7:$B$814,0)))</f>
        <v/>
      </c>
      <c r="AH187" s="847" t="str">
        <f>IF($B187="","",INDEX('All CCC'!AH$7:AH$814,MATCH(WatchList!$B187,'All CCC'!$B$7:$B$814,0)))</f>
        <v/>
      </c>
      <c r="AI187" s="847" t="str">
        <f>IF($B187="","",INDEX('All CCC'!AI$7:AI$814,MATCH(WatchList!$B187,'All CCC'!$B$7:$B$814,0)))</f>
        <v/>
      </c>
      <c r="AJ187" s="847" t="str">
        <f>IF($B187="","",INDEX('All CCC'!AJ$7:AJ$814,MATCH(WatchList!$B187,'All CCC'!$B$7:$B$814,0)))</f>
        <v/>
      </c>
      <c r="AK187" s="847" t="str">
        <f>IF($B187="","",INDEX('All CCC'!AK$7:AK$814,MATCH(WatchList!$B187,'All CCC'!$B$7:$B$814,0)))</f>
        <v/>
      </c>
      <c r="AL187" s="847" t="str">
        <f>IF($B187="","",INDEX('All CCC'!AL$7:AL$814,MATCH(WatchList!$B187,'All CCC'!$B$7:$B$814,0)))</f>
        <v/>
      </c>
      <c r="AM187" s="847" t="str">
        <f>IF($B187="","",INDEX('All CCC'!AM$7:AM$814,MATCH(WatchList!$B187,'All CCC'!$B$7:$B$814,0)))</f>
        <v/>
      </c>
      <c r="AN187" s="847" t="str">
        <f>IF($B187="","",INDEX('All CCC'!AN$7:AN$814,MATCH(WatchList!$B187,'All CCC'!$B$7:$B$814,0)))</f>
        <v/>
      </c>
      <c r="AO187" s="847" t="str">
        <f>IF($B187="","",INDEX('All CCC'!AO$7:AO$814,MATCH(WatchList!$B187,'All CCC'!$B$7:$B$814,0)))</f>
        <v/>
      </c>
      <c r="AP187" s="847" t="str">
        <f>IF($B187="","",INDEX('All CCC'!AP$7:AP$814,MATCH(WatchList!$B187,'All CCC'!$B$7:$B$814,0)))</f>
        <v/>
      </c>
      <c r="AQ187" s="847" t="str">
        <f>IF($B187="","",INDEX('All CCC'!AQ$7:AQ$814,MATCH(WatchList!$B187,'All CCC'!$B$7:$B$814,0)))</f>
        <v/>
      </c>
      <c r="AR187" s="847" t="str">
        <f>IF($B187="","",INDEX('All CCC'!AR$7:AR$814,MATCH(WatchList!$B187,'All CCC'!$B$7:$B$814,0)))</f>
        <v/>
      </c>
      <c r="AS187" s="847" t="str">
        <f>IF($B187="","",INDEX('All CCC'!AS$7:AS$814,MATCH(WatchList!$B187,'All CCC'!$B$7:$B$814,0)))</f>
        <v/>
      </c>
      <c r="AT187" s="847" t="str">
        <f>IF($B187="","",INDEX('All CCC'!AT$7:AT$814,MATCH(WatchList!$B187,'All CCC'!$B$7:$B$814,0)))</f>
        <v/>
      </c>
      <c r="AU187" s="847" t="str">
        <f>IF($B187="","",INDEX('All CCC'!AU$7:AU$814,MATCH(WatchList!$B187,'All CCC'!$B$7:$B$814,0)))</f>
        <v/>
      </c>
      <c r="AV187" s="847" t="str">
        <f>IF($B187="","",INDEX('All CCC'!AV$7:AV$814,MATCH(WatchList!$B187,'All CCC'!$B$7:$B$814,0)))</f>
        <v/>
      </c>
      <c r="AW187" s="847" t="str">
        <f>IF($B187="","",INDEX('All CCC'!AW$7:AW$814,MATCH(WatchList!$B187,'All CCC'!$B$7:$B$814,0)))</f>
        <v/>
      </c>
      <c r="AX187" s="847" t="str">
        <f>IF($B187="","",INDEX('All CCC'!AX$7:AX$814,MATCH(WatchList!$B187,'All CCC'!$B$7:$B$814,0)))</f>
        <v/>
      </c>
      <c r="AY187" s="847" t="str">
        <f>IF($B187="","",INDEX('All CCC'!AY$7:AY$814,MATCH(WatchList!$B187,'All CCC'!$B$7:$B$814,0)))</f>
        <v/>
      </c>
      <c r="AZ187" s="847" t="str">
        <f>IF($B187="","",INDEX('All CCC'!AZ$7:AZ$814,MATCH(WatchList!$B187,'All CCC'!$B$7:$B$814,0)))</f>
        <v/>
      </c>
      <c r="BA187" s="847" t="str">
        <f>IF($B187="","",INDEX('All CCC'!BA$7:BA$814,MATCH(WatchList!$B187,'All CCC'!$B$7:$B$814,0)))</f>
        <v/>
      </c>
      <c r="BB187" s="847" t="str">
        <f>IF($B187="","",INDEX('All CCC'!BB$7:BB$814,MATCH(WatchList!$B187,'All CCC'!$B$7:$B$814,0)))</f>
        <v/>
      </c>
      <c r="BC187" s="847" t="str">
        <f>IF($B187="","",INDEX('All CCC'!BC$7:BC$814,MATCH(WatchList!$B187,'All CCC'!$B$7:$B$814,0)))</f>
        <v/>
      </c>
      <c r="BD187" s="847" t="str">
        <f>IF($B187="","",INDEX('All CCC'!BD$7:BD$814,MATCH(WatchList!$B187,'All CCC'!$B$7:$B$814,0)))</f>
        <v/>
      </c>
      <c r="BE187" s="847" t="str">
        <f>IF($B187="","",INDEX('All CCC'!BE$7:BE$814,MATCH(WatchList!$B187,'All CCC'!$B$7:$B$814,0)))</f>
        <v/>
      </c>
      <c r="BF187" s="847" t="str">
        <f>IF($B187="","",INDEX('All CCC'!BF$7:BF$814,MATCH(WatchList!$B187,'All CCC'!$B$7:$B$814,0)))</f>
        <v/>
      </c>
      <c r="BG187" s="847" t="str">
        <f>IF($B187="","",INDEX('All CCC'!BG$7:BG$814,MATCH(WatchList!$B187,'All CCC'!$B$7:$B$814,0)))</f>
        <v/>
      </c>
    </row>
    <row r="188" spans="1:59" x14ac:dyDescent="0.2">
      <c r="A188" s="548" t="str">
        <f>IF($B188="","",INDEX('All CCC'!A$7:A$814,MATCH(WatchList!$B188,'All CCC'!$B$7:$B$814,0)))</f>
        <v/>
      </c>
      <c r="B188" s="31"/>
      <c r="C188" s="847" t="str">
        <f>IF($B188="","",INDEX('All CCC'!C$7:C$814,MATCH(WatchList!$B188,'All CCC'!$B$7:$B$814,0)))</f>
        <v/>
      </c>
      <c r="D188" s="847" t="str">
        <f>IF($B188="","",INDEX('All CCC'!D$7:D$814,MATCH(WatchList!$B188,'All CCC'!$B$7:$B$814,0)))</f>
        <v/>
      </c>
      <c r="E188" s="847" t="str">
        <f>IF($B188="","",INDEX('All CCC'!E$7:E$814,MATCH(WatchList!$B188,'All CCC'!$B$7:$B$814,0)))</f>
        <v/>
      </c>
      <c r="F188" s="847" t="str">
        <f>IF($B188="","",INDEX('All CCC'!F$7:F$814,MATCH(WatchList!$B188,'All CCC'!$B$7:$B$814,0)))</f>
        <v/>
      </c>
      <c r="G188" s="847" t="str">
        <f>IF($B188="","",INDEX('All CCC'!G$7:G$814,MATCH(WatchList!$B188,'All CCC'!$B$7:$B$814,0)))</f>
        <v/>
      </c>
      <c r="H188" s="847" t="str">
        <f>IF($B188="","",INDEX('All CCC'!H$7:H$814,MATCH(WatchList!$B188,'All CCC'!$B$7:$B$814,0)))</f>
        <v/>
      </c>
      <c r="I188" s="847" t="str">
        <f>IF($B188="","",INDEX('All CCC'!I$7:I$814,MATCH(WatchList!$B188,'All CCC'!$B$7:$B$814,0)))</f>
        <v/>
      </c>
      <c r="J188" s="847" t="str">
        <f>IF($B188="","",INDEX('All CCC'!J$7:J$814,MATCH(WatchList!$B188,'All CCC'!$B$7:$B$814,0)))</f>
        <v/>
      </c>
      <c r="K188" s="847" t="str">
        <f>IF($B188="","",INDEX('All CCC'!K$7:K$814,MATCH(WatchList!$B188,'All CCC'!$B$7:$B$814,0)))</f>
        <v/>
      </c>
      <c r="L188" s="847" t="str">
        <f>IF($B188="","",INDEX('All CCC'!L$7:L$814,MATCH(WatchList!$B188,'All CCC'!$B$7:$B$814,0)))</f>
        <v/>
      </c>
      <c r="M188" s="847" t="str">
        <f>IF($B188="","",INDEX('All CCC'!M$7:M$814,MATCH(WatchList!$B188,'All CCC'!$B$7:$B$814,0)))</f>
        <v/>
      </c>
      <c r="N188" s="847" t="str">
        <f>IF($B188="","",INDEX('All CCC'!N$7:N$814,MATCH(WatchList!$B188,'All CCC'!$B$7:$B$814,0)))</f>
        <v/>
      </c>
      <c r="O188" s="847" t="str">
        <f>IF($B188="","",INDEX('All CCC'!O$7:O$814,MATCH(WatchList!$B188,'All CCC'!$B$7:$B$814,0)))</f>
        <v/>
      </c>
      <c r="P188" s="848" t="str">
        <f>IF($B188="","",INDEX('All CCC'!P$7:P$814,MATCH(WatchList!$B188,'All CCC'!$B$7:$B$814,0)))</f>
        <v/>
      </c>
      <c r="Q188" s="848" t="str">
        <f>IF($B188="","",INDEX('All CCC'!Q$7:Q$814,MATCH(WatchList!$B188,'All CCC'!$B$7:$B$814,0)))</f>
        <v/>
      </c>
      <c r="R188" s="847" t="str">
        <f>IF($B188="","",INDEX('All CCC'!R$7:R$814,MATCH(WatchList!$B188,'All CCC'!$B$7:$B$814,0)))</f>
        <v/>
      </c>
      <c r="S188" s="847" t="str">
        <f>IF($B188="","",INDEX('All CCC'!S$7:S$814,MATCH(WatchList!$B188,'All CCC'!$B$7:$B$814,0)))</f>
        <v/>
      </c>
      <c r="T188" s="847" t="str">
        <f>IF($B188="","",INDEX('All CCC'!T$7:T$814,MATCH(WatchList!$B188,'All CCC'!$B$7:$B$814,0)))</f>
        <v/>
      </c>
      <c r="U188" s="847" t="str">
        <f>IF($B188="","",INDEX('All CCC'!U$7:U$814,MATCH(WatchList!$B188,'All CCC'!$B$7:$B$814,0)))</f>
        <v/>
      </c>
      <c r="V188" s="847" t="str">
        <f>IF($B188="","",INDEX('All CCC'!V$7:V$814,MATCH(WatchList!$B188,'All CCC'!$B$7:$B$814,0)))</f>
        <v/>
      </c>
      <c r="W188" s="847" t="str">
        <f>IF($B188="","",INDEX('All CCC'!W$7:W$814,MATCH(WatchList!$B188,'All CCC'!$B$7:$B$814,0)))</f>
        <v/>
      </c>
      <c r="X188" s="847" t="str">
        <f>IF($B188="","",INDEX('All CCC'!X$7:X$814,MATCH(WatchList!$B188,'All CCC'!$B$7:$B$814,0)))</f>
        <v/>
      </c>
      <c r="Y188" s="847" t="str">
        <f>IF($B188="","",INDEX('All CCC'!Y$7:Y$814,MATCH(WatchList!$B188,'All CCC'!$B$7:$B$814,0)))</f>
        <v/>
      </c>
      <c r="Z188" s="847" t="str">
        <f>IF($B188="","",INDEX('All CCC'!Z$7:Z$814,MATCH(WatchList!$B188,'All CCC'!$B$7:$B$814,0)))</f>
        <v/>
      </c>
      <c r="AA188" s="847" t="str">
        <f>IF($B188="","",INDEX('All CCC'!AA$7:AA$814,MATCH(WatchList!$B188,'All CCC'!$B$7:$B$814,0)))</f>
        <v/>
      </c>
      <c r="AB188" s="847" t="str">
        <f>IF($B188="","",INDEX('All CCC'!AB$7:AB$814,MATCH(WatchList!$B188,'All CCC'!$B$7:$B$814,0)))</f>
        <v/>
      </c>
      <c r="AC188" s="847" t="str">
        <f>IF($B188="","",INDEX('All CCC'!AC$7:AC$814,MATCH(WatchList!$B188,'All CCC'!$B$7:$B$814,0)))</f>
        <v/>
      </c>
      <c r="AD188" s="847" t="str">
        <f>IF($B188="","",INDEX('All CCC'!AD$7:AD$814,MATCH(WatchList!$B188,'All CCC'!$B$7:$B$814,0)))</f>
        <v/>
      </c>
      <c r="AE188" s="847" t="str">
        <f>IF($B188="","",INDEX('All CCC'!AE$7:AE$814,MATCH(WatchList!$B188,'All CCC'!$B$7:$B$814,0)))</f>
        <v/>
      </c>
      <c r="AF188" s="847" t="str">
        <f>IF($B188="","",INDEX('All CCC'!AF$7:AF$814,MATCH(WatchList!$B188,'All CCC'!$B$7:$B$814,0)))</f>
        <v/>
      </c>
      <c r="AG188" s="847" t="str">
        <f>IF($B188="","",INDEX('All CCC'!AG$7:AG$814,MATCH(WatchList!$B188,'All CCC'!$B$7:$B$814,0)))</f>
        <v/>
      </c>
      <c r="AH188" s="847" t="str">
        <f>IF($B188="","",INDEX('All CCC'!AH$7:AH$814,MATCH(WatchList!$B188,'All CCC'!$B$7:$B$814,0)))</f>
        <v/>
      </c>
      <c r="AI188" s="847" t="str">
        <f>IF($B188="","",INDEX('All CCC'!AI$7:AI$814,MATCH(WatchList!$B188,'All CCC'!$B$7:$B$814,0)))</f>
        <v/>
      </c>
      <c r="AJ188" s="847" t="str">
        <f>IF($B188="","",INDEX('All CCC'!AJ$7:AJ$814,MATCH(WatchList!$B188,'All CCC'!$B$7:$B$814,0)))</f>
        <v/>
      </c>
      <c r="AK188" s="847" t="str">
        <f>IF($B188="","",INDEX('All CCC'!AK$7:AK$814,MATCH(WatchList!$B188,'All CCC'!$B$7:$B$814,0)))</f>
        <v/>
      </c>
      <c r="AL188" s="847" t="str">
        <f>IF($B188="","",INDEX('All CCC'!AL$7:AL$814,MATCH(WatchList!$B188,'All CCC'!$B$7:$B$814,0)))</f>
        <v/>
      </c>
      <c r="AM188" s="847" t="str">
        <f>IF($B188="","",INDEX('All CCC'!AM$7:AM$814,MATCH(WatchList!$B188,'All CCC'!$B$7:$B$814,0)))</f>
        <v/>
      </c>
      <c r="AN188" s="847" t="str">
        <f>IF($B188="","",INDEX('All CCC'!AN$7:AN$814,MATCH(WatchList!$B188,'All CCC'!$B$7:$B$814,0)))</f>
        <v/>
      </c>
      <c r="AO188" s="847" t="str">
        <f>IF($B188="","",INDEX('All CCC'!AO$7:AO$814,MATCH(WatchList!$B188,'All CCC'!$B$7:$B$814,0)))</f>
        <v/>
      </c>
      <c r="AP188" s="847" t="str">
        <f>IF($B188="","",INDEX('All CCC'!AP$7:AP$814,MATCH(WatchList!$B188,'All CCC'!$B$7:$B$814,0)))</f>
        <v/>
      </c>
      <c r="AQ188" s="847" t="str">
        <f>IF($B188="","",INDEX('All CCC'!AQ$7:AQ$814,MATCH(WatchList!$B188,'All CCC'!$B$7:$B$814,0)))</f>
        <v/>
      </c>
      <c r="AR188" s="847" t="str">
        <f>IF($B188="","",INDEX('All CCC'!AR$7:AR$814,MATCH(WatchList!$B188,'All CCC'!$B$7:$B$814,0)))</f>
        <v/>
      </c>
      <c r="AS188" s="847" t="str">
        <f>IF($B188="","",INDEX('All CCC'!AS$7:AS$814,MATCH(WatchList!$B188,'All CCC'!$B$7:$B$814,0)))</f>
        <v/>
      </c>
      <c r="AT188" s="847" t="str">
        <f>IF($B188="","",INDEX('All CCC'!AT$7:AT$814,MATCH(WatchList!$B188,'All CCC'!$B$7:$B$814,0)))</f>
        <v/>
      </c>
      <c r="AU188" s="847" t="str">
        <f>IF($B188="","",INDEX('All CCC'!AU$7:AU$814,MATCH(WatchList!$B188,'All CCC'!$B$7:$B$814,0)))</f>
        <v/>
      </c>
      <c r="AV188" s="847" t="str">
        <f>IF($B188="","",INDEX('All CCC'!AV$7:AV$814,MATCH(WatchList!$B188,'All CCC'!$B$7:$B$814,0)))</f>
        <v/>
      </c>
      <c r="AW188" s="847" t="str">
        <f>IF($B188="","",INDEX('All CCC'!AW$7:AW$814,MATCH(WatchList!$B188,'All CCC'!$B$7:$B$814,0)))</f>
        <v/>
      </c>
      <c r="AX188" s="847" t="str">
        <f>IF($B188="","",INDEX('All CCC'!AX$7:AX$814,MATCH(WatchList!$B188,'All CCC'!$B$7:$B$814,0)))</f>
        <v/>
      </c>
      <c r="AY188" s="847" t="str">
        <f>IF($B188="","",INDEX('All CCC'!AY$7:AY$814,MATCH(WatchList!$B188,'All CCC'!$B$7:$B$814,0)))</f>
        <v/>
      </c>
      <c r="AZ188" s="847" t="str">
        <f>IF($B188="","",INDEX('All CCC'!AZ$7:AZ$814,MATCH(WatchList!$B188,'All CCC'!$B$7:$B$814,0)))</f>
        <v/>
      </c>
      <c r="BA188" s="847" t="str">
        <f>IF($B188="","",INDEX('All CCC'!BA$7:BA$814,MATCH(WatchList!$B188,'All CCC'!$B$7:$B$814,0)))</f>
        <v/>
      </c>
      <c r="BB188" s="847" t="str">
        <f>IF($B188="","",INDEX('All CCC'!BB$7:BB$814,MATCH(WatchList!$B188,'All CCC'!$B$7:$B$814,0)))</f>
        <v/>
      </c>
      <c r="BC188" s="847" t="str">
        <f>IF($B188="","",INDEX('All CCC'!BC$7:BC$814,MATCH(WatchList!$B188,'All CCC'!$B$7:$B$814,0)))</f>
        <v/>
      </c>
      <c r="BD188" s="847" t="str">
        <f>IF($B188="","",INDEX('All CCC'!BD$7:BD$814,MATCH(WatchList!$B188,'All CCC'!$B$7:$B$814,0)))</f>
        <v/>
      </c>
      <c r="BE188" s="847" t="str">
        <f>IF($B188="","",INDEX('All CCC'!BE$7:BE$814,MATCH(WatchList!$B188,'All CCC'!$B$7:$B$814,0)))</f>
        <v/>
      </c>
      <c r="BF188" s="847" t="str">
        <f>IF($B188="","",INDEX('All CCC'!BF$7:BF$814,MATCH(WatchList!$B188,'All CCC'!$B$7:$B$814,0)))</f>
        <v/>
      </c>
      <c r="BG188" s="847" t="str">
        <f>IF($B188="","",INDEX('All CCC'!BG$7:BG$814,MATCH(WatchList!$B188,'All CCC'!$B$7:$B$814,0)))</f>
        <v/>
      </c>
    </row>
    <row r="189" spans="1:59" x14ac:dyDescent="0.2">
      <c r="A189" s="548" t="str">
        <f>IF($B189="","",INDEX('All CCC'!A$7:A$814,MATCH(WatchList!$B189,'All CCC'!$B$7:$B$814,0)))</f>
        <v/>
      </c>
      <c r="B189" s="31"/>
      <c r="C189" s="847" t="str">
        <f>IF($B189="","",INDEX('All CCC'!C$7:C$814,MATCH(WatchList!$B189,'All CCC'!$B$7:$B$814,0)))</f>
        <v/>
      </c>
      <c r="D189" s="847" t="str">
        <f>IF($B189="","",INDEX('All CCC'!D$7:D$814,MATCH(WatchList!$B189,'All CCC'!$B$7:$B$814,0)))</f>
        <v/>
      </c>
      <c r="E189" s="847" t="str">
        <f>IF($B189="","",INDEX('All CCC'!E$7:E$814,MATCH(WatchList!$B189,'All CCC'!$B$7:$B$814,0)))</f>
        <v/>
      </c>
      <c r="F189" s="847" t="str">
        <f>IF($B189="","",INDEX('All CCC'!F$7:F$814,MATCH(WatchList!$B189,'All CCC'!$B$7:$B$814,0)))</f>
        <v/>
      </c>
      <c r="G189" s="847" t="str">
        <f>IF($B189="","",INDEX('All CCC'!G$7:G$814,MATCH(WatchList!$B189,'All CCC'!$B$7:$B$814,0)))</f>
        <v/>
      </c>
      <c r="H189" s="847" t="str">
        <f>IF($B189="","",INDEX('All CCC'!H$7:H$814,MATCH(WatchList!$B189,'All CCC'!$B$7:$B$814,0)))</f>
        <v/>
      </c>
      <c r="I189" s="847" t="str">
        <f>IF($B189="","",INDEX('All CCC'!I$7:I$814,MATCH(WatchList!$B189,'All CCC'!$B$7:$B$814,0)))</f>
        <v/>
      </c>
      <c r="J189" s="847" t="str">
        <f>IF($B189="","",INDEX('All CCC'!J$7:J$814,MATCH(WatchList!$B189,'All CCC'!$B$7:$B$814,0)))</f>
        <v/>
      </c>
      <c r="K189" s="847" t="str">
        <f>IF($B189="","",INDEX('All CCC'!K$7:K$814,MATCH(WatchList!$B189,'All CCC'!$B$7:$B$814,0)))</f>
        <v/>
      </c>
      <c r="L189" s="847" t="str">
        <f>IF($B189="","",INDEX('All CCC'!L$7:L$814,MATCH(WatchList!$B189,'All CCC'!$B$7:$B$814,0)))</f>
        <v/>
      </c>
      <c r="M189" s="847" t="str">
        <f>IF($B189="","",INDEX('All CCC'!M$7:M$814,MATCH(WatchList!$B189,'All CCC'!$B$7:$B$814,0)))</f>
        <v/>
      </c>
      <c r="N189" s="847" t="str">
        <f>IF($B189="","",INDEX('All CCC'!N$7:N$814,MATCH(WatchList!$B189,'All CCC'!$B$7:$B$814,0)))</f>
        <v/>
      </c>
      <c r="O189" s="847" t="str">
        <f>IF($B189="","",INDEX('All CCC'!O$7:O$814,MATCH(WatchList!$B189,'All CCC'!$B$7:$B$814,0)))</f>
        <v/>
      </c>
      <c r="P189" s="848" t="str">
        <f>IF($B189="","",INDEX('All CCC'!P$7:P$814,MATCH(WatchList!$B189,'All CCC'!$B$7:$B$814,0)))</f>
        <v/>
      </c>
      <c r="Q189" s="848" t="str">
        <f>IF($B189="","",INDEX('All CCC'!Q$7:Q$814,MATCH(WatchList!$B189,'All CCC'!$B$7:$B$814,0)))</f>
        <v/>
      </c>
      <c r="R189" s="847" t="str">
        <f>IF($B189="","",INDEX('All CCC'!R$7:R$814,MATCH(WatchList!$B189,'All CCC'!$B$7:$B$814,0)))</f>
        <v/>
      </c>
      <c r="S189" s="847" t="str">
        <f>IF($B189="","",INDEX('All CCC'!S$7:S$814,MATCH(WatchList!$B189,'All CCC'!$B$7:$B$814,0)))</f>
        <v/>
      </c>
      <c r="T189" s="847" t="str">
        <f>IF($B189="","",INDEX('All CCC'!T$7:T$814,MATCH(WatchList!$B189,'All CCC'!$B$7:$B$814,0)))</f>
        <v/>
      </c>
      <c r="U189" s="847" t="str">
        <f>IF($B189="","",INDEX('All CCC'!U$7:U$814,MATCH(WatchList!$B189,'All CCC'!$B$7:$B$814,0)))</f>
        <v/>
      </c>
      <c r="V189" s="847" t="str">
        <f>IF($B189="","",INDEX('All CCC'!V$7:V$814,MATCH(WatchList!$B189,'All CCC'!$B$7:$B$814,0)))</f>
        <v/>
      </c>
      <c r="W189" s="847" t="str">
        <f>IF($B189="","",INDEX('All CCC'!W$7:W$814,MATCH(WatchList!$B189,'All CCC'!$B$7:$B$814,0)))</f>
        <v/>
      </c>
      <c r="X189" s="847" t="str">
        <f>IF($B189="","",INDEX('All CCC'!X$7:X$814,MATCH(WatchList!$B189,'All CCC'!$B$7:$B$814,0)))</f>
        <v/>
      </c>
      <c r="Y189" s="847" t="str">
        <f>IF($B189="","",INDEX('All CCC'!Y$7:Y$814,MATCH(WatchList!$B189,'All CCC'!$B$7:$B$814,0)))</f>
        <v/>
      </c>
      <c r="Z189" s="847" t="str">
        <f>IF($B189="","",INDEX('All CCC'!Z$7:Z$814,MATCH(WatchList!$B189,'All CCC'!$B$7:$B$814,0)))</f>
        <v/>
      </c>
      <c r="AA189" s="847" t="str">
        <f>IF($B189="","",INDEX('All CCC'!AA$7:AA$814,MATCH(WatchList!$B189,'All CCC'!$B$7:$B$814,0)))</f>
        <v/>
      </c>
      <c r="AB189" s="847" t="str">
        <f>IF($B189="","",INDEX('All CCC'!AB$7:AB$814,MATCH(WatchList!$B189,'All CCC'!$B$7:$B$814,0)))</f>
        <v/>
      </c>
      <c r="AC189" s="847" t="str">
        <f>IF($B189="","",INDEX('All CCC'!AC$7:AC$814,MATCH(WatchList!$B189,'All CCC'!$B$7:$B$814,0)))</f>
        <v/>
      </c>
      <c r="AD189" s="847" t="str">
        <f>IF($B189="","",INDEX('All CCC'!AD$7:AD$814,MATCH(WatchList!$B189,'All CCC'!$B$7:$B$814,0)))</f>
        <v/>
      </c>
      <c r="AE189" s="847" t="str">
        <f>IF($B189="","",INDEX('All CCC'!AE$7:AE$814,MATCH(WatchList!$B189,'All CCC'!$B$7:$B$814,0)))</f>
        <v/>
      </c>
      <c r="AF189" s="847" t="str">
        <f>IF($B189="","",INDEX('All CCC'!AF$7:AF$814,MATCH(WatchList!$B189,'All CCC'!$B$7:$B$814,0)))</f>
        <v/>
      </c>
      <c r="AG189" s="847" t="str">
        <f>IF($B189="","",INDEX('All CCC'!AG$7:AG$814,MATCH(WatchList!$B189,'All CCC'!$B$7:$B$814,0)))</f>
        <v/>
      </c>
      <c r="AH189" s="847" t="str">
        <f>IF($B189="","",INDEX('All CCC'!AH$7:AH$814,MATCH(WatchList!$B189,'All CCC'!$B$7:$B$814,0)))</f>
        <v/>
      </c>
      <c r="AI189" s="847" t="str">
        <f>IF($B189="","",INDEX('All CCC'!AI$7:AI$814,MATCH(WatchList!$B189,'All CCC'!$B$7:$B$814,0)))</f>
        <v/>
      </c>
      <c r="AJ189" s="847" t="str">
        <f>IF($B189="","",INDEX('All CCC'!AJ$7:AJ$814,MATCH(WatchList!$B189,'All CCC'!$B$7:$B$814,0)))</f>
        <v/>
      </c>
      <c r="AK189" s="847" t="str">
        <f>IF($B189="","",INDEX('All CCC'!AK$7:AK$814,MATCH(WatchList!$B189,'All CCC'!$B$7:$B$814,0)))</f>
        <v/>
      </c>
      <c r="AL189" s="847" t="str">
        <f>IF($B189="","",INDEX('All CCC'!AL$7:AL$814,MATCH(WatchList!$B189,'All CCC'!$B$7:$B$814,0)))</f>
        <v/>
      </c>
      <c r="AM189" s="847" t="str">
        <f>IF($B189="","",INDEX('All CCC'!AM$7:AM$814,MATCH(WatchList!$B189,'All CCC'!$B$7:$B$814,0)))</f>
        <v/>
      </c>
      <c r="AN189" s="847" t="str">
        <f>IF($B189="","",INDEX('All CCC'!AN$7:AN$814,MATCH(WatchList!$B189,'All CCC'!$B$7:$B$814,0)))</f>
        <v/>
      </c>
      <c r="AO189" s="847" t="str">
        <f>IF($B189="","",INDEX('All CCC'!AO$7:AO$814,MATCH(WatchList!$B189,'All CCC'!$B$7:$B$814,0)))</f>
        <v/>
      </c>
      <c r="AP189" s="847" t="str">
        <f>IF($B189="","",INDEX('All CCC'!AP$7:AP$814,MATCH(WatchList!$B189,'All CCC'!$B$7:$B$814,0)))</f>
        <v/>
      </c>
      <c r="AQ189" s="847" t="str">
        <f>IF($B189="","",INDEX('All CCC'!AQ$7:AQ$814,MATCH(WatchList!$B189,'All CCC'!$B$7:$B$814,0)))</f>
        <v/>
      </c>
      <c r="AR189" s="847" t="str">
        <f>IF($B189="","",INDEX('All CCC'!AR$7:AR$814,MATCH(WatchList!$B189,'All CCC'!$B$7:$B$814,0)))</f>
        <v/>
      </c>
      <c r="AS189" s="847" t="str">
        <f>IF($B189="","",INDEX('All CCC'!AS$7:AS$814,MATCH(WatchList!$B189,'All CCC'!$B$7:$B$814,0)))</f>
        <v/>
      </c>
      <c r="AT189" s="847" t="str">
        <f>IF($B189="","",INDEX('All CCC'!AT$7:AT$814,MATCH(WatchList!$B189,'All CCC'!$B$7:$B$814,0)))</f>
        <v/>
      </c>
      <c r="AU189" s="847" t="str">
        <f>IF($B189="","",INDEX('All CCC'!AU$7:AU$814,MATCH(WatchList!$B189,'All CCC'!$B$7:$B$814,0)))</f>
        <v/>
      </c>
      <c r="AV189" s="847" t="str">
        <f>IF($B189="","",INDEX('All CCC'!AV$7:AV$814,MATCH(WatchList!$B189,'All CCC'!$B$7:$B$814,0)))</f>
        <v/>
      </c>
      <c r="AW189" s="847" t="str">
        <f>IF($B189="","",INDEX('All CCC'!AW$7:AW$814,MATCH(WatchList!$B189,'All CCC'!$B$7:$B$814,0)))</f>
        <v/>
      </c>
      <c r="AX189" s="847" t="str">
        <f>IF($B189="","",INDEX('All CCC'!AX$7:AX$814,MATCH(WatchList!$B189,'All CCC'!$B$7:$B$814,0)))</f>
        <v/>
      </c>
      <c r="AY189" s="847" t="str">
        <f>IF($B189="","",INDEX('All CCC'!AY$7:AY$814,MATCH(WatchList!$B189,'All CCC'!$B$7:$B$814,0)))</f>
        <v/>
      </c>
      <c r="AZ189" s="847" t="str">
        <f>IF($B189="","",INDEX('All CCC'!AZ$7:AZ$814,MATCH(WatchList!$B189,'All CCC'!$B$7:$B$814,0)))</f>
        <v/>
      </c>
      <c r="BA189" s="847" t="str">
        <f>IF($B189="","",INDEX('All CCC'!BA$7:BA$814,MATCH(WatchList!$B189,'All CCC'!$B$7:$B$814,0)))</f>
        <v/>
      </c>
      <c r="BB189" s="847" t="str">
        <f>IF($B189="","",INDEX('All CCC'!BB$7:BB$814,MATCH(WatchList!$B189,'All CCC'!$B$7:$B$814,0)))</f>
        <v/>
      </c>
      <c r="BC189" s="847" t="str">
        <f>IF($B189="","",INDEX('All CCC'!BC$7:BC$814,MATCH(WatchList!$B189,'All CCC'!$B$7:$B$814,0)))</f>
        <v/>
      </c>
      <c r="BD189" s="847" t="str">
        <f>IF($B189="","",INDEX('All CCC'!BD$7:BD$814,MATCH(WatchList!$B189,'All CCC'!$B$7:$B$814,0)))</f>
        <v/>
      </c>
      <c r="BE189" s="847" t="str">
        <f>IF($B189="","",INDEX('All CCC'!BE$7:BE$814,MATCH(WatchList!$B189,'All CCC'!$B$7:$B$814,0)))</f>
        <v/>
      </c>
      <c r="BF189" s="847" t="str">
        <f>IF($B189="","",INDEX('All CCC'!BF$7:BF$814,MATCH(WatchList!$B189,'All CCC'!$B$7:$B$814,0)))</f>
        <v/>
      </c>
      <c r="BG189" s="847" t="str">
        <f>IF($B189="","",INDEX('All CCC'!BG$7:BG$814,MATCH(WatchList!$B189,'All CCC'!$B$7:$B$814,0)))</f>
        <v/>
      </c>
    </row>
    <row r="190" spans="1:59" x14ac:dyDescent="0.2">
      <c r="A190" s="548" t="str">
        <f>IF($B190="","",INDEX('All CCC'!A$7:A$814,MATCH(WatchList!$B190,'All CCC'!$B$7:$B$814,0)))</f>
        <v/>
      </c>
      <c r="B190" s="31"/>
      <c r="C190" s="847" t="str">
        <f>IF($B190="","",INDEX('All CCC'!C$7:C$814,MATCH(WatchList!$B190,'All CCC'!$B$7:$B$814,0)))</f>
        <v/>
      </c>
      <c r="D190" s="847" t="str">
        <f>IF($B190="","",INDEX('All CCC'!D$7:D$814,MATCH(WatchList!$B190,'All CCC'!$B$7:$B$814,0)))</f>
        <v/>
      </c>
      <c r="E190" s="847" t="str">
        <f>IF($B190="","",INDEX('All CCC'!E$7:E$814,MATCH(WatchList!$B190,'All CCC'!$B$7:$B$814,0)))</f>
        <v/>
      </c>
      <c r="F190" s="847" t="str">
        <f>IF($B190="","",INDEX('All CCC'!F$7:F$814,MATCH(WatchList!$B190,'All CCC'!$B$7:$B$814,0)))</f>
        <v/>
      </c>
      <c r="G190" s="847" t="str">
        <f>IF($B190="","",INDEX('All CCC'!G$7:G$814,MATCH(WatchList!$B190,'All CCC'!$B$7:$B$814,0)))</f>
        <v/>
      </c>
      <c r="H190" s="847" t="str">
        <f>IF($B190="","",INDEX('All CCC'!H$7:H$814,MATCH(WatchList!$B190,'All CCC'!$B$7:$B$814,0)))</f>
        <v/>
      </c>
      <c r="I190" s="847" t="str">
        <f>IF($B190="","",INDEX('All CCC'!I$7:I$814,MATCH(WatchList!$B190,'All CCC'!$B$7:$B$814,0)))</f>
        <v/>
      </c>
      <c r="J190" s="847" t="str">
        <f>IF($B190="","",INDEX('All CCC'!J$7:J$814,MATCH(WatchList!$B190,'All CCC'!$B$7:$B$814,0)))</f>
        <v/>
      </c>
      <c r="K190" s="847" t="str">
        <f>IF($B190="","",INDEX('All CCC'!K$7:K$814,MATCH(WatchList!$B190,'All CCC'!$B$7:$B$814,0)))</f>
        <v/>
      </c>
      <c r="L190" s="847" t="str">
        <f>IF($B190="","",INDEX('All CCC'!L$7:L$814,MATCH(WatchList!$B190,'All CCC'!$B$7:$B$814,0)))</f>
        <v/>
      </c>
      <c r="M190" s="847" t="str">
        <f>IF($B190="","",INDEX('All CCC'!M$7:M$814,MATCH(WatchList!$B190,'All CCC'!$B$7:$B$814,0)))</f>
        <v/>
      </c>
      <c r="N190" s="847" t="str">
        <f>IF($B190="","",INDEX('All CCC'!N$7:N$814,MATCH(WatchList!$B190,'All CCC'!$B$7:$B$814,0)))</f>
        <v/>
      </c>
      <c r="O190" s="847" t="str">
        <f>IF($B190="","",INDEX('All CCC'!O$7:O$814,MATCH(WatchList!$B190,'All CCC'!$B$7:$B$814,0)))</f>
        <v/>
      </c>
      <c r="P190" s="848" t="str">
        <f>IF($B190="","",INDEX('All CCC'!P$7:P$814,MATCH(WatchList!$B190,'All CCC'!$B$7:$B$814,0)))</f>
        <v/>
      </c>
      <c r="Q190" s="848" t="str">
        <f>IF($B190="","",INDEX('All CCC'!Q$7:Q$814,MATCH(WatchList!$B190,'All CCC'!$B$7:$B$814,0)))</f>
        <v/>
      </c>
      <c r="R190" s="847" t="str">
        <f>IF($B190="","",INDEX('All CCC'!R$7:R$814,MATCH(WatchList!$B190,'All CCC'!$B$7:$B$814,0)))</f>
        <v/>
      </c>
      <c r="S190" s="847" t="str">
        <f>IF($B190="","",INDEX('All CCC'!S$7:S$814,MATCH(WatchList!$B190,'All CCC'!$B$7:$B$814,0)))</f>
        <v/>
      </c>
      <c r="T190" s="847" t="str">
        <f>IF($B190="","",INDEX('All CCC'!T$7:T$814,MATCH(WatchList!$B190,'All CCC'!$B$7:$B$814,0)))</f>
        <v/>
      </c>
      <c r="U190" s="847" t="str">
        <f>IF($B190="","",INDEX('All CCC'!U$7:U$814,MATCH(WatchList!$B190,'All CCC'!$B$7:$B$814,0)))</f>
        <v/>
      </c>
      <c r="V190" s="847" t="str">
        <f>IF($B190="","",INDEX('All CCC'!V$7:V$814,MATCH(WatchList!$B190,'All CCC'!$B$7:$B$814,0)))</f>
        <v/>
      </c>
      <c r="W190" s="847" t="str">
        <f>IF($B190="","",INDEX('All CCC'!W$7:W$814,MATCH(WatchList!$B190,'All CCC'!$B$7:$B$814,0)))</f>
        <v/>
      </c>
      <c r="X190" s="847" t="str">
        <f>IF($B190="","",INDEX('All CCC'!X$7:X$814,MATCH(WatchList!$B190,'All CCC'!$B$7:$B$814,0)))</f>
        <v/>
      </c>
      <c r="Y190" s="847" t="str">
        <f>IF($B190="","",INDEX('All CCC'!Y$7:Y$814,MATCH(WatchList!$B190,'All CCC'!$B$7:$B$814,0)))</f>
        <v/>
      </c>
      <c r="Z190" s="847" t="str">
        <f>IF($B190="","",INDEX('All CCC'!Z$7:Z$814,MATCH(WatchList!$B190,'All CCC'!$B$7:$B$814,0)))</f>
        <v/>
      </c>
      <c r="AA190" s="847" t="str">
        <f>IF($B190="","",INDEX('All CCC'!AA$7:AA$814,MATCH(WatchList!$B190,'All CCC'!$B$7:$B$814,0)))</f>
        <v/>
      </c>
      <c r="AB190" s="847" t="str">
        <f>IF($B190="","",INDEX('All CCC'!AB$7:AB$814,MATCH(WatchList!$B190,'All CCC'!$B$7:$B$814,0)))</f>
        <v/>
      </c>
      <c r="AC190" s="847" t="str">
        <f>IF($B190="","",INDEX('All CCC'!AC$7:AC$814,MATCH(WatchList!$B190,'All CCC'!$B$7:$B$814,0)))</f>
        <v/>
      </c>
      <c r="AD190" s="847" t="str">
        <f>IF($B190="","",INDEX('All CCC'!AD$7:AD$814,MATCH(WatchList!$B190,'All CCC'!$B$7:$B$814,0)))</f>
        <v/>
      </c>
      <c r="AE190" s="847" t="str">
        <f>IF($B190="","",INDEX('All CCC'!AE$7:AE$814,MATCH(WatchList!$B190,'All CCC'!$B$7:$B$814,0)))</f>
        <v/>
      </c>
      <c r="AF190" s="847" t="str">
        <f>IF($B190="","",INDEX('All CCC'!AF$7:AF$814,MATCH(WatchList!$B190,'All CCC'!$B$7:$B$814,0)))</f>
        <v/>
      </c>
      <c r="AG190" s="847" t="str">
        <f>IF($B190="","",INDEX('All CCC'!AG$7:AG$814,MATCH(WatchList!$B190,'All CCC'!$B$7:$B$814,0)))</f>
        <v/>
      </c>
      <c r="AH190" s="847" t="str">
        <f>IF($B190="","",INDEX('All CCC'!AH$7:AH$814,MATCH(WatchList!$B190,'All CCC'!$B$7:$B$814,0)))</f>
        <v/>
      </c>
      <c r="AI190" s="847" t="str">
        <f>IF($B190="","",INDEX('All CCC'!AI$7:AI$814,MATCH(WatchList!$B190,'All CCC'!$B$7:$B$814,0)))</f>
        <v/>
      </c>
      <c r="AJ190" s="847" t="str">
        <f>IF($B190="","",INDEX('All CCC'!AJ$7:AJ$814,MATCH(WatchList!$B190,'All CCC'!$B$7:$B$814,0)))</f>
        <v/>
      </c>
      <c r="AK190" s="847" t="str">
        <f>IF($B190="","",INDEX('All CCC'!AK$7:AK$814,MATCH(WatchList!$B190,'All CCC'!$B$7:$B$814,0)))</f>
        <v/>
      </c>
      <c r="AL190" s="847" t="str">
        <f>IF($B190="","",INDEX('All CCC'!AL$7:AL$814,MATCH(WatchList!$B190,'All CCC'!$B$7:$B$814,0)))</f>
        <v/>
      </c>
      <c r="AM190" s="847" t="str">
        <f>IF($B190="","",INDEX('All CCC'!AM$7:AM$814,MATCH(WatchList!$B190,'All CCC'!$B$7:$B$814,0)))</f>
        <v/>
      </c>
      <c r="AN190" s="847" t="str">
        <f>IF($B190="","",INDEX('All CCC'!AN$7:AN$814,MATCH(WatchList!$B190,'All CCC'!$B$7:$B$814,0)))</f>
        <v/>
      </c>
      <c r="AO190" s="847" t="str">
        <f>IF($B190="","",INDEX('All CCC'!AO$7:AO$814,MATCH(WatchList!$B190,'All CCC'!$B$7:$B$814,0)))</f>
        <v/>
      </c>
      <c r="AP190" s="847" t="str">
        <f>IF($B190="","",INDEX('All CCC'!AP$7:AP$814,MATCH(WatchList!$B190,'All CCC'!$B$7:$B$814,0)))</f>
        <v/>
      </c>
      <c r="AQ190" s="847" t="str">
        <f>IF($B190="","",INDEX('All CCC'!AQ$7:AQ$814,MATCH(WatchList!$B190,'All CCC'!$B$7:$B$814,0)))</f>
        <v/>
      </c>
      <c r="AR190" s="847" t="str">
        <f>IF($B190="","",INDEX('All CCC'!AR$7:AR$814,MATCH(WatchList!$B190,'All CCC'!$B$7:$B$814,0)))</f>
        <v/>
      </c>
      <c r="AS190" s="847" t="str">
        <f>IF($B190="","",INDEX('All CCC'!AS$7:AS$814,MATCH(WatchList!$B190,'All CCC'!$B$7:$B$814,0)))</f>
        <v/>
      </c>
      <c r="AT190" s="847" t="str">
        <f>IF($B190="","",INDEX('All CCC'!AT$7:AT$814,MATCH(WatchList!$B190,'All CCC'!$B$7:$B$814,0)))</f>
        <v/>
      </c>
      <c r="AU190" s="847" t="str">
        <f>IF($B190="","",INDEX('All CCC'!AU$7:AU$814,MATCH(WatchList!$B190,'All CCC'!$B$7:$B$814,0)))</f>
        <v/>
      </c>
      <c r="AV190" s="847" t="str">
        <f>IF($B190="","",INDEX('All CCC'!AV$7:AV$814,MATCH(WatchList!$B190,'All CCC'!$B$7:$B$814,0)))</f>
        <v/>
      </c>
      <c r="AW190" s="847" t="str">
        <f>IF($B190="","",INDEX('All CCC'!AW$7:AW$814,MATCH(WatchList!$B190,'All CCC'!$B$7:$B$814,0)))</f>
        <v/>
      </c>
      <c r="AX190" s="847" t="str">
        <f>IF($B190="","",INDEX('All CCC'!AX$7:AX$814,MATCH(WatchList!$B190,'All CCC'!$B$7:$B$814,0)))</f>
        <v/>
      </c>
      <c r="AY190" s="847" t="str">
        <f>IF($B190="","",INDEX('All CCC'!AY$7:AY$814,MATCH(WatchList!$B190,'All CCC'!$B$7:$B$814,0)))</f>
        <v/>
      </c>
      <c r="AZ190" s="847" t="str">
        <f>IF($B190="","",INDEX('All CCC'!AZ$7:AZ$814,MATCH(WatchList!$B190,'All CCC'!$B$7:$B$814,0)))</f>
        <v/>
      </c>
      <c r="BA190" s="847" t="str">
        <f>IF($B190="","",INDEX('All CCC'!BA$7:BA$814,MATCH(WatchList!$B190,'All CCC'!$B$7:$B$814,0)))</f>
        <v/>
      </c>
      <c r="BB190" s="847" t="str">
        <f>IF($B190="","",INDEX('All CCC'!BB$7:BB$814,MATCH(WatchList!$B190,'All CCC'!$B$7:$B$814,0)))</f>
        <v/>
      </c>
      <c r="BC190" s="847" t="str">
        <f>IF($B190="","",INDEX('All CCC'!BC$7:BC$814,MATCH(WatchList!$B190,'All CCC'!$B$7:$B$814,0)))</f>
        <v/>
      </c>
      <c r="BD190" s="847" t="str">
        <f>IF($B190="","",INDEX('All CCC'!BD$7:BD$814,MATCH(WatchList!$B190,'All CCC'!$B$7:$B$814,0)))</f>
        <v/>
      </c>
      <c r="BE190" s="847" t="str">
        <f>IF($B190="","",INDEX('All CCC'!BE$7:BE$814,MATCH(WatchList!$B190,'All CCC'!$B$7:$B$814,0)))</f>
        <v/>
      </c>
      <c r="BF190" s="847" t="str">
        <f>IF($B190="","",INDEX('All CCC'!BF$7:BF$814,MATCH(WatchList!$B190,'All CCC'!$B$7:$B$814,0)))</f>
        <v/>
      </c>
      <c r="BG190" s="847" t="str">
        <f>IF($B190="","",INDEX('All CCC'!BG$7:BG$814,MATCH(WatchList!$B190,'All CCC'!$B$7:$B$814,0)))</f>
        <v/>
      </c>
    </row>
    <row r="191" spans="1:59" x14ac:dyDescent="0.2">
      <c r="A191" s="548" t="str">
        <f>IF($B191="","",INDEX('All CCC'!A$7:A$814,MATCH(WatchList!$B191,'All CCC'!$B$7:$B$814,0)))</f>
        <v/>
      </c>
      <c r="B191" s="31"/>
      <c r="C191" s="847" t="str">
        <f>IF($B191="","",INDEX('All CCC'!C$7:C$814,MATCH(WatchList!$B191,'All CCC'!$B$7:$B$814,0)))</f>
        <v/>
      </c>
      <c r="D191" s="847" t="str">
        <f>IF($B191="","",INDEX('All CCC'!D$7:D$814,MATCH(WatchList!$B191,'All CCC'!$B$7:$B$814,0)))</f>
        <v/>
      </c>
      <c r="E191" s="847" t="str">
        <f>IF($B191="","",INDEX('All CCC'!E$7:E$814,MATCH(WatchList!$B191,'All CCC'!$B$7:$B$814,0)))</f>
        <v/>
      </c>
      <c r="F191" s="847" t="str">
        <f>IF($B191="","",INDEX('All CCC'!F$7:F$814,MATCH(WatchList!$B191,'All CCC'!$B$7:$B$814,0)))</f>
        <v/>
      </c>
      <c r="G191" s="847" t="str">
        <f>IF($B191="","",INDEX('All CCC'!G$7:G$814,MATCH(WatchList!$B191,'All CCC'!$B$7:$B$814,0)))</f>
        <v/>
      </c>
      <c r="H191" s="847" t="str">
        <f>IF($B191="","",INDEX('All CCC'!H$7:H$814,MATCH(WatchList!$B191,'All CCC'!$B$7:$B$814,0)))</f>
        <v/>
      </c>
      <c r="I191" s="847" t="str">
        <f>IF($B191="","",INDEX('All CCC'!I$7:I$814,MATCH(WatchList!$B191,'All CCC'!$B$7:$B$814,0)))</f>
        <v/>
      </c>
      <c r="J191" s="847" t="str">
        <f>IF($B191="","",INDEX('All CCC'!J$7:J$814,MATCH(WatchList!$B191,'All CCC'!$B$7:$B$814,0)))</f>
        <v/>
      </c>
      <c r="K191" s="847" t="str">
        <f>IF($B191="","",INDEX('All CCC'!K$7:K$814,MATCH(WatchList!$B191,'All CCC'!$B$7:$B$814,0)))</f>
        <v/>
      </c>
      <c r="L191" s="847" t="str">
        <f>IF($B191="","",INDEX('All CCC'!L$7:L$814,MATCH(WatchList!$B191,'All CCC'!$B$7:$B$814,0)))</f>
        <v/>
      </c>
      <c r="M191" s="847" t="str">
        <f>IF($B191="","",INDEX('All CCC'!M$7:M$814,MATCH(WatchList!$B191,'All CCC'!$B$7:$B$814,0)))</f>
        <v/>
      </c>
      <c r="N191" s="847" t="str">
        <f>IF($B191="","",INDEX('All CCC'!N$7:N$814,MATCH(WatchList!$B191,'All CCC'!$B$7:$B$814,0)))</f>
        <v/>
      </c>
      <c r="O191" s="847" t="str">
        <f>IF($B191="","",INDEX('All CCC'!O$7:O$814,MATCH(WatchList!$B191,'All CCC'!$B$7:$B$814,0)))</f>
        <v/>
      </c>
      <c r="P191" s="848" t="str">
        <f>IF($B191="","",INDEX('All CCC'!P$7:P$814,MATCH(WatchList!$B191,'All CCC'!$B$7:$B$814,0)))</f>
        <v/>
      </c>
      <c r="Q191" s="848" t="str">
        <f>IF($B191="","",INDEX('All CCC'!Q$7:Q$814,MATCH(WatchList!$B191,'All CCC'!$B$7:$B$814,0)))</f>
        <v/>
      </c>
      <c r="R191" s="847" t="str">
        <f>IF($B191="","",INDEX('All CCC'!R$7:R$814,MATCH(WatchList!$B191,'All CCC'!$B$7:$B$814,0)))</f>
        <v/>
      </c>
      <c r="S191" s="847" t="str">
        <f>IF($B191="","",INDEX('All CCC'!S$7:S$814,MATCH(WatchList!$B191,'All CCC'!$B$7:$B$814,0)))</f>
        <v/>
      </c>
      <c r="T191" s="847" t="str">
        <f>IF($B191="","",INDEX('All CCC'!T$7:T$814,MATCH(WatchList!$B191,'All CCC'!$B$7:$B$814,0)))</f>
        <v/>
      </c>
      <c r="U191" s="847" t="str">
        <f>IF($B191="","",INDEX('All CCC'!U$7:U$814,MATCH(WatchList!$B191,'All CCC'!$B$7:$B$814,0)))</f>
        <v/>
      </c>
      <c r="V191" s="847" t="str">
        <f>IF($B191="","",INDEX('All CCC'!V$7:V$814,MATCH(WatchList!$B191,'All CCC'!$B$7:$B$814,0)))</f>
        <v/>
      </c>
      <c r="W191" s="847" t="str">
        <f>IF($B191="","",INDEX('All CCC'!W$7:W$814,MATCH(WatchList!$B191,'All CCC'!$B$7:$B$814,0)))</f>
        <v/>
      </c>
      <c r="X191" s="847" t="str">
        <f>IF($B191="","",INDEX('All CCC'!X$7:X$814,MATCH(WatchList!$B191,'All CCC'!$B$7:$B$814,0)))</f>
        <v/>
      </c>
      <c r="Y191" s="847" t="str">
        <f>IF($B191="","",INDEX('All CCC'!Y$7:Y$814,MATCH(WatchList!$B191,'All CCC'!$B$7:$B$814,0)))</f>
        <v/>
      </c>
      <c r="Z191" s="847" t="str">
        <f>IF($B191="","",INDEX('All CCC'!Z$7:Z$814,MATCH(WatchList!$B191,'All CCC'!$B$7:$B$814,0)))</f>
        <v/>
      </c>
      <c r="AA191" s="847" t="str">
        <f>IF($B191="","",INDEX('All CCC'!AA$7:AA$814,MATCH(WatchList!$B191,'All CCC'!$B$7:$B$814,0)))</f>
        <v/>
      </c>
      <c r="AB191" s="847" t="str">
        <f>IF($B191="","",INDEX('All CCC'!AB$7:AB$814,MATCH(WatchList!$B191,'All CCC'!$B$7:$B$814,0)))</f>
        <v/>
      </c>
      <c r="AC191" s="847" t="str">
        <f>IF($B191="","",INDEX('All CCC'!AC$7:AC$814,MATCH(WatchList!$B191,'All CCC'!$B$7:$B$814,0)))</f>
        <v/>
      </c>
      <c r="AD191" s="847" t="str">
        <f>IF($B191="","",INDEX('All CCC'!AD$7:AD$814,MATCH(WatchList!$B191,'All CCC'!$B$7:$B$814,0)))</f>
        <v/>
      </c>
      <c r="AE191" s="847" t="str">
        <f>IF($B191="","",INDEX('All CCC'!AE$7:AE$814,MATCH(WatchList!$B191,'All CCC'!$B$7:$B$814,0)))</f>
        <v/>
      </c>
      <c r="AF191" s="847" t="str">
        <f>IF($B191="","",INDEX('All CCC'!AF$7:AF$814,MATCH(WatchList!$B191,'All CCC'!$B$7:$B$814,0)))</f>
        <v/>
      </c>
      <c r="AG191" s="847" t="str">
        <f>IF($B191="","",INDEX('All CCC'!AG$7:AG$814,MATCH(WatchList!$B191,'All CCC'!$B$7:$B$814,0)))</f>
        <v/>
      </c>
      <c r="AH191" s="847" t="str">
        <f>IF($B191="","",INDEX('All CCC'!AH$7:AH$814,MATCH(WatchList!$B191,'All CCC'!$B$7:$B$814,0)))</f>
        <v/>
      </c>
      <c r="AI191" s="847" t="str">
        <f>IF($B191="","",INDEX('All CCC'!AI$7:AI$814,MATCH(WatchList!$B191,'All CCC'!$B$7:$B$814,0)))</f>
        <v/>
      </c>
      <c r="AJ191" s="847" t="str">
        <f>IF($B191="","",INDEX('All CCC'!AJ$7:AJ$814,MATCH(WatchList!$B191,'All CCC'!$B$7:$B$814,0)))</f>
        <v/>
      </c>
      <c r="AK191" s="847" t="str">
        <f>IF($B191="","",INDEX('All CCC'!AK$7:AK$814,MATCH(WatchList!$B191,'All CCC'!$B$7:$B$814,0)))</f>
        <v/>
      </c>
      <c r="AL191" s="847" t="str">
        <f>IF($B191="","",INDEX('All CCC'!AL$7:AL$814,MATCH(WatchList!$B191,'All CCC'!$B$7:$B$814,0)))</f>
        <v/>
      </c>
      <c r="AM191" s="847" t="str">
        <f>IF($B191="","",INDEX('All CCC'!AM$7:AM$814,MATCH(WatchList!$B191,'All CCC'!$B$7:$B$814,0)))</f>
        <v/>
      </c>
      <c r="AN191" s="847" t="str">
        <f>IF($B191="","",INDEX('All CCC'!AN$7:AN$814,MATCH(WatchList!$B191,'All CCC'!$B$7:$B$814,0)))</f>
        <v/>
      </c>
      <c r="AO191" s="847" t="str">
        <f>IF($B191="","",INDEX('All CCC'!AO$7:AO$814,MATCH(WatchList!$B191,'All CCC'!$B$7:$B$814,0)))</f>
        <v/>
      </c>
      <c r="AP191" s="847" t="str">
        <f>IF($B191="","",INDEX('All CCC'!AP$7:AP$814,MATCH(WatchList!$B191,'All CCC'!$B$7:$B$814,0)))</f>
        <v/>
      </c>
      <c r="AQ191" s="847" t="str">
        <f>IF($B191="","",INDEX('All CCC'!AQ$7:AQ$814,MATCH(WatchList!$B191,'All CCC'!$B$7:$B$814,0)))</f>
        <v/>
      </c>
      <c r="AR191" s="847" t="str">
        <f>IF($B191="","",INDEX('All CCC'!AR$7:AR$814,MATCH(WatchList!$B191,'All CCC'!$B$7:$B$814,0)))</f>
        <v/>
      </c>
      <c r="AS191" s="847" t="str">
        <f>IF($B191="","",INDEX('All CCC'!AS$7:AS$814,MATCH(WatchList!$B191,'All CCC'!$B$7:$B$814,0)))</f>
        <v/>
      </c>
      <c r="AT191" s="847" t="str">
        <f>IF($B191="","",INDEX('All CCC'!AT$7:AT$814,MATCH(WatchList!$B191,'All CCC'!$B$7:$B$814,0)))</f>
        <v/>
      </c>
      <c r="AU191" s="847" t="str">
        <f>IF($B191="","",INDEX('All CCC'!AU$7:AU$814,MATCH(WatchList!$B191,'All CCC'!$B$7:$B$814,0)))</f>
        <v/>
      </c>
      <c r="AV191" s="847" t="str">
        <f>IF($B191="","",INDEX('All CCC'!AV$7:AV$814,MATCH(WatchList!$B191,'All CCC'!$B$7:$B$814,0)))</f>
        <v/>
      </c>
      <c r="AW191" s="847" t="str">
        <f>IF($B191="","",INDEX('All CCC'!AW$7:AW$814,MATCH(WatchList!$B191,'All CCC'!$B$7:$B$814,0)))</f>
        <v/>
      </c>
      <c r="AX191" s="847" t="str">
        <f>IF($B191="","",INDEX('All CCC'!AX$7:AX$814,MATCH(WatchList!$B191,'All CCC'!$B$7:$B$814,0)))</f>
        <v/>
      </c>
      <c r="AY191" s="847" t="str">
        <f>IF($B191="","",INDEX('All CCC'!AY$7:AY$814,MATCH(WatchList!$B191,'All CCC'!$B$7:$B$814,0)))</f>
        <v/>
      </c>
      <c r="AZ191" s="847" t="str">
        <f>IF($B191="","",INDEX('All CCC'!AZ$7:AZ$814,MATCH(WatchList!$B191,'All CCC'!$B$7:$B$814,0)))</f>
        <v/>
      </c>
      <c r="BA191" s="847" t="str">
        <f>IF($B191="","",INDEX('All CCC'!BA$7:BA$814,MATCH(WatchList!$B191,'All CCC'!$B$7:$B$814,0)))</f>
        <v/>
      </c>
      <c r="BB191" s="847" t="str">
        <f>IF($B191="","",INDEX('All CCC'!BB$7:BB$814,MATCH(WatchList!$B191,'All CCC'!$B$7:$B$814,0)))</f>
        <v/>
      </c>
      <c r="BC191" s="847" t="str">
        <f>IF($B191="","",INDEX('All CCC'!BC$7:BC$814,MATCH(WatchList!$B191,'All CCC'!$B$7:$B$814,0)))</f>
        <v/>
      </c>
      <c r="BD191" s="847" t="str">
        <f>IF($B191="","",INDEX('All CCC'!BD$7:BD$814,MATCH(WatchList!$B191,'All CCC'!$B$7:$B$814,0)))</f>
        <v/>
      </c>
      <c r="BE191" s="847" t="str">
        <f>IF($B191="","",INDEX('All CCC'!BE$7:BE$814,MATCH(WatchList!$B191,'All CCC'!$B$7:$B$814,0)))</f>
        <v/>
      </c>
      <c r="BF191" s="847" t="str">
        <f>IF($B191="","",INDEX('All CCC'!BF$7:BF$814,MATCH(WatchList!$B191,'All CCC'!$B$7:$B$814,0)))</f>
        <v/>
      </c>
      <c r="BG191" s="847" t="str">
        <f>IF($B191="","",INDEX('All CCC'!BG$7:BG$814,MATCH(WatchList!$B191,'All CCC'!$B$7:$B$814,0)))</f>
        <v/>
      </c>
    </row>
    <row r="192" spans="1:59" x14ac:dyDescent="0.2">
      <c r="A192" s="548" t="str">
        <f>IF($B192="","",INDEX('All CCC'!A$7:A$814,MATCH(WatchList!$B192,'All CCC'!$B$7:$B$814,0)))</f>
        <v/>
      </c>
      <c r="B192" s="31"/>
      <c r="C192" s="847" t="str">
        <f>IF($B192="","",INDEX('All CCC'!C$7:C$814,MATCH(WatchList!$B192,'All CCC'!$B$7:$B$814,0)))</f>
        <v/>
      </c>
      <c r="D192" s="847" t="str">
        <f>IF($B192="","",INDEX('All CCC'!D$7:D$814,MATCH(WatchList!$B192,'All CCC'!$B$7:$B$814,0)))</f>
        <v/>
      </c>
      <c r="E192" s="847" t="str">
        <f>IF($B192="","",INDEX('All CCC'!E$7:E$814,MATCH(WatchList!$B192,'All CCC'!$B$7:$B$814,0)))</f>
        <v/>
      </c>
      <c r="F192" s="847" t="str">
        <f>IF($B192="","",INDEX('All CCC'!F$7:F$814,MATCH(WatchList!$B192,'All CCC'!$B$7:$B$814,0)))</f>
        <v/>
      </c>
      <c r="G192" s="847" t="str">
        <f>IF($B192="","",INDEX('All CCC'!G$7:G$814,MATCH(WatchList!$B192,'All CCC'!$B$7:$B$814,0)))</f>
        <v/>
      </c>
      <c r="H192" s="847" t="str">
        <f>IF($B192="","",INDEX('All CCC'!H$7:H$814,MATCH(WatchList!$B192,'All CCC'!$B$7:$B$814,0)))</f>
        <v/>
      </c>
      <c r="I192" s="847" t="str">
        <f>IF($B192="","",INDEX('All CCC'!I$7:I$814,MATCH(WatchList!$B192,'All CCC'!$B$7:$B$814,0)))</f>
        <v/>
      </c>
      <c r="J192" s="847" t="str">
        <f>IF($B192="","",INDEX('All CCC'!J$7:J$814,MATCH(WatchList!$B192,'All CCC'!$B$7:$B$814,0)))</f>
        <v/>
      </c>
      <c r="K192" s="847" t="str">
        <f>IF($B192="","",INDEX('All CCC'!K$7:K$814,MATCH(WatchList!$B192,'All CCC'!$B$7:$B$814,0)))</f>
        <v/>
      </c>
      <c r="L192" s="847" t="str">
        <f>IF($B192="","",INDEX('All CCC'!L$7:L$814,MATCH(WatchList!$B192,'All CCC'!$B$7:$B$814,0)))</f>
        <v/>
      </c>
      <c r="M192" s="847" t="str">
        <f>IF($B192="","",INDEX('All CCC'!M$7:M$814,MATCH(WatchList!$B192,'All CCC'!$B$7:$B$814,0)))</f>
        <v/>
      </c>
      <c r="N192" s="847" t="str">
        <f>IF($B192="","",INDEX('All CCC'!N$7:N$814,MATCH(WatchList!$B192,'All CCC'!$B$7:$B$814,0)))</f>
        <v/>
      </c>
      <c r="O192" s="847" t="str">
        <f>IF($B192="","",INDEX('All CCC'!O$7:O$814,MATCH(WatchList!$B192,'All CCC'!$B$7:$B$814,0)))</f>
        <v/>
      </c>
      <c r="P192" s="848" t="str">
        <f>IF($B192="","",INDEX('All CCC'!P$7:P$814,MATCH(WatchList!$B192,'All CCC'!$B$7:$B$814,0)))</f>
        <v/>
      </c>
      <c r="Q192" s="848" t="str">
        <f>IF($B192="","",INDEX('All CCC'!Q$7:Q$814,MATCH(WatchList!$B192,'All CCC'!$B$7:$B$814,0)))</f>
        <v/>
      </c>
      <c r="R192" s="847" t="str">
        <f>IF($B192="","",INDEX('All CCC'!R$7:R$814,MATCH(WatchList!$B192,'All CCC'!$B$7:$B$814,0)))</f>
        <v/>
      </c>
      <c r="S192" s="847" t="str">
        <f>IF($B192="","",INDEX('All CCC'!S$7:S$814,MATCH(WatchList!$B192,'All CCC'!$B$7:$B$814,0)))</f>
        <v/>
      </c>
      <c r="T192" s="847" t="str">
        <f>IF($B192="","",INDEX('All CCC'!T$7:T$814,MATCH(WatchList!$B192,'All CCC'!$B$7:$B$814,0)))</f>
        <v/>
      </c>
      <c r="U192" s="847" t="str">
        <f>IF($B192="","",INDEX('All CCC'!U$7:U$814,MATCH(WatchList!$B192,'All CCC'!$B$7:$B$814,0)))</f>
        <v/>
      </c>
      <c r="V192" s="847" t="str">
        <f>IF($B192="","",INDEX('All CCC'!V$7:V$814,MATCH(WatchList!$B192,'All CCC'!$B$7:$B$814,0)))</f>
        <v/>
      </c>
      <c r="W192" s="847" t="str">
        <f>IF($B192="","",INDEX('All CCC'!W$7:W$814,MATCH(WatchList!$B192,'All CCC'!$B$7:$B$814,0)))</f>
        <v/>
      </c>
      <c r="X192" s="847" t="str">
        <f>IF($B192="","",INDEX('All CCC'!X$7:X$814,MATCH(WatchList!$B192,'All CCC'!$B$7:$B$814,0)))</f>
        <v/>
      </c>
      <c r="Y192" s="847" t="str">
        <f>IF($B192="","",INDEX('All CCC'!Y$7:Y$814,MATCH(WatchList!$B192,'All CCC'!$B$7:$B$814,0)))</f>
        <v/>
      </c>
      <c r="Z192" s="847" t="str">
        <f>IF($B192="","",INDEX('All CCC'!Z$7:Z$814,MATCH(WatchList!$B192,'All CCC'!$B$7:$B$814,0)))</f>
        <v/>
      </c>
      <c r="AA192" s="847" t="str">
        <f>IF($B192="","",INDEX('All CCC'!AA$7:AA$814,MATCH(WatchList!$B192,'All CCC'!$B$7:$B$814,0)))</f>
        <v/>
      </c>
      <c r="AB192" s="847" t="str">
        <f>IF($B192="","",INDEX('All CCC'!AB$7:AB$814,MATCH(WatchList!$B192,'All CCC'!$B$7:$B$814,0)))</f>
        <v/>
      </c>
      <c r="AC192" s="847" t="str">
        <f>IF($B192="","",INDEX('All CCC'!AC$7:AC$814,MATCH(WatchList!$B192,'All CCC'!$B$7:$B$814,0)))</f>
        <v/>
      </c>
      <c r="AD192" s="847" t="str">
        <f>IF($B192="","",INDEX('All CCC'!AD$7:AD$814,MATCH(WatchList!$B192,'All CCC'!$B$7:$B$814,0)))</f>
        <v/>
      </c>
      <c r="AE192" s="847" t="str">
        <f>IF($B192="","",INDEX('All CCC'!AE$7:AE$814,MATCH(WatchList!$B192,'All CCC'!$B$7:$B$814,0)))</f>
        <v/>
      </c>
      <c r="AF192" s="847" t="str">
        <f>IF($B192="","",INDEX('All CCC'!AF$7:AF$814,MATCH(WatchList!$B192,'All CCC'!$B$7:$B$814,0)))</f>
        <v/>
      </c>
      <c r="AG192" s="847" t="str">
        <f>IF($B192="","",INDEX('All CCC'!AG$7:AG$814,MATCH(WatchList!$B192,'All CCC'!$B$7:$B$814,0)))</f>
        <v/>
      </c>
      <c r="AH192" s="847" t="str">
        <f>IF($B192="","",INDEX('All CCC'!AH$7:AH$814,MATCH(WatchList!$B192,'All CCC'!$B$7:$B$814,0)))</f>
        <v/>
      </c>
      <c r="AI192" s="847" t="str">
        <f>IF($B192="","",INDEX('All CCC'!AI$7:AI$814,MATCH(WatchList!$B192,'All CCC'!$B$7:$B$814,0)))</f>
        <v/>
      </c>
      <c r="AJ192" s="847" t="str">
        <f>IF($B192="","",INDEX('All CCC'!AJ$7:AJ$814,MATCH(WatchList!$B192,'All CCC'!$B$7:$B$814,0)))</f>
        <v/>
      </c>
      <c r="AK192" s="847" t="str">
        <f>IF($B192="","",INDEX('All CCC'!AK$7:AK$814,MATCH(WatchList!$B192,'All CCC'!$B$7:$B$814,0)))</f>
        <v/>
      </c>
      <c r="AL192" s="847" t="str">
        <f>IF($B192="","",INDEX('All CCC'!AL$7:AL$814,MATCH(WatchList!$B192,'All CCC'!$B$7:$B$814,0)))</f>
        <v/>
      </c>
      <c r="AM192" s="847" t="str">
        <f>IF($B192="","",INDEX('All CCC'!AM$7:AM$814,MATCH(WatchList!$B192,'All CCC'!$B$7:$B$814,0)))</f>
        <v/>
      </c>
      <c r="AN192" s="847" t="str">
        <f>IF($B192="","",INDEX('All CCC'!AN$7:AN$814,MATCH(WatchList!$B192,'All CCC'!$B$7:$B$814,0)))</f>
        <v/>
      </c>
      <c r="AO192" s="847" t="str">
        <f>IF($B192="","",INDEX('All CCC'!AO$7:AO$814,MATCH(WatchList!$B192,'All CCC'!$B$7:$B$814,0)))</f>
        <v/>
      </c>
      <c r="AP192" s="847" t="str">
        <f>IF($B192="","",INDEX('All CCC'!AP$7:AP$814,MATCH(WatchList!$B192,'All CCC'!$B$7:$B$814,0)))</f>
        <v/>
      </c>
      <c r="AQ192" s="847" t="str">
        <f>IF($B192="","",INDEX('All CCC'!AQ$7:AQ$814,MATCH(WatchList!$B192,'All CCC'!$B$7:$B$814,0)))</f>
        <v/>
      </c>
      <c r="AR192" s="847" t="str">
        <f>IF($B192="","",INDEX('All CCC'!AR$7:AR$814,MATCH(WatchList!$B192,'All CCC'!$B$7:$B$814,0)))</f>
        <v/>
      </c>
      <c r="AS192" s="847" t="str">
        <f>IF($B192="","",INDEX('All CCC'!AS$7:AS$814,MATCH(WatchList!$B192,'All CCC'!$B$7:$B$814,0)))</f>
        <v/>
      </c>
      <c r="AT192" s="847" t="str">
        <f>IF($B192="","",INDEX('All CCC'!AT$7:AT$814,MATCH(WatchList!$B192,'All CCC'!$B$7:$B$814,0)))</f>
        <v/>
      </c>
      <c r="AU192" s="847" t="str">
        <f>IF($B192="","",INDEX('All CCC'!AU$7:AU$814,MATCH(WatchList!$B192,'All CCC'!$B$7:$B$814,0)))</f>
        <v/>
      </c>
      <c r="AV192" s="847" t="str">
        <f>IF($B192="","",INDEX('All CCC'!AV$7:AV$814,MATCH(WatchList!$B192,'All CCC'!$B$7:$B$814,0)))</f>
        <v/>
      </c>
      <c r="AW192" s="847" t="str">
        <f>IF($B192="","",INDEX('All CCC'!AW$7:AW$814,MATCH(WatchList!$B192,'All CCC'!$B$7:$B$814,0)))</f>
        <v/>
      </c>
      <c r="AX192" s="847" t="str">
        <f>IF($B192="","",INDEX('All CCC'!AX$7:AX$814,MATCH(WatchList!$B192,'All CCC'!$B$7:$B$814,0)))</f>
        <v/>
      </c>
      <c r="AY192" s="847" t="str">
        <f>IF($B192="","",INDEX('All CCC'!AY$7:AY$814,MATCH(WatchList!$B192,'All CCC'!$B$7:$B$814,0)))</f>
        <v/>
      </c>
      <c r="AZ192" s="847" t="str">
        <f>IF($B192="","",INDEX('All CCC'!AZ$7:AZ$814,MATCH(WatchList!$B192,'All CCC'!$B$7:$B$814,0)))</f>
        <v/>
      </c>
      <c r="BA192" s="847" t="str">
        <f>IF($B192="","",INDEX('All CCC'!BA$7:BA$814,MATCH(WatchList!$B192,'All CCC'!$B$7:$B$814,0)))</f>
        <v/>
      </c>
      <c r="BB192" s="847" t="str">
        <f>IF($B192="","",INDEX('All CCC'!BB$7:BB$814,MATCH(WatchList!$B192,'All CCC'!$B$7:$B$814,0)))</f>
        <v/>
      </c>
      <c r="BC192" s="847" t="str">
        <f>IF($B192="","",INDEX('All CCC'!BC$7:BC$814,MATCH(WatchList!$B192,'All CCC'!$B$7:$B$814,0)))</f>
        <v/>
      </c>
      <c r="BD192" s="847" t="str">
        <f>IF($B192="","",INDEX('All CCC'!BD$7:BD$814,MATCH(WatchList!$B192,'All CCC'!$B$7:$B$814,0)))</f>
        <v/>
      </c>
      <c r="BE192" s="847" t="str">
        <f>IF($B192="","",INDEX('All CCC'!BE$7:BE$814,MATCH(WatchList!$B192,'All CCC'!$B$7:$B$814,0)))</f>
        <v/>
      </c>
      <c r="BF192" s="847" t="str">
        <f>IF($B192="","",INDEX('All CCC'!BF$7:BF$814,MATCH(WatchList!$B192,'All CCC'!$B$7:$B$814,0)))</f>
        <v/>
      </c>
      <c r="BG192" s="847" t="str">
        <f>IF($B192="","",INDEX('All CCC'!BG$7:BG$814,MATCH(WatchList!$B192,'All CCC'!$B$7:$B$814,0)))</f>
        <v/>
      </c>
    </row>
    <row r="193" spans="1:59" x14ac:dyDescent="0.2">
      <c r="A193" s="548" t="str">
        <f>IF($B193="","",INDEX('All CCC'!A$7:A$814,MATCH(WatchList!$B193,'All CCC'!$B$7:$B$814,0)))</f>
        <v/>
      </c>
      <c r="B193" s="31"/>
      <c r="C193" s="847" t="str">
        <f>IF($B193="","",INDEX('All CCC'!C$7:C$814,MATCH(WatchList!$B193,'All CCC'!$B$7:$B$814,0)))</f>
        <v/>
      </c>
      <c r="D193" s="847" t="str">
        <f>IF($B193="","",INDEX('All CCC'!D$7:D$814,MATCH(WatchList!$B193,'All CCC'!$B$7:$B$814,0)))</f>
        <v/>
      </c>
      <c r="E193" s="847" t="str">
        <f>IF($B193="","",INDEX('All CCC'!E$7:E$814,MATCH(WatchList!$B193,'All CCC'!$B$7:$B$814,0)))</f>
        <v/>
      </c>
      <c r="F193" s="847" t="str">
        <f>IF($B193="","",INDEX('All CCC'!F$7:F$814,MATCH(WatchList!$B193,'All CCC'!$B$7:$B$814,0)))</f>
        <v/>
      </c>
      <c r="G193" s="847" t="str">
        <f>IF($B193="","",INDEX('All CCC'!G$7:G$814,MATCH(WatchList!$B193,'All CCC'!$B$7:$B$814,0)))</f>
        <v/>
      </c>
      <c r="H193" s="847" t="str">
        <f>IF($B193="","",INDEX('All CCC'!H$7:H$814,MATCH(WatchList!$B193,'All CCC'!$B$7:$B$814,0)))</f>
        <v/>
      </c>
      <c r="I193" s="847" t="str">
        <f>IF($B193="","",INDEX('All CCC'!I$7:I$814,MATCH(WatchList!$B193,'All CCC'!$B$7:$B$814,0)))</f>
        <v/>
      </c>
      <c r="J193" s="847" t="str">
        <f>IF($B193="","",INDEX('All CCC'!J$7:J$814,MATCH(WatchList!$B193,'All CCC'!$B$7:$B$814,0)))</f>
        <v/>
      </c>
      <c r="K193" s="847" t="str">
        <f>IF($B193="","",INDEX('All CCC'!K$7:K$814,MATCH(WatchList!$B193,'All CCC'!$B$7:$B$814,0)))</f>
        <v/>
      </c>
      <c r="L193" s="847" t="str">
        <f>IF($B193="","",INDEX('All CCC'!L$7:L$814,MATCH(WatchList!$B193,'All CCC'!$B$7:$B$814,0)))</f>
        <v/>
      </c>
      <c r="M193" s="847" t="str">
        <f>IF($B193="","",INDEX('All CCC'!M$7:M$814,MATCH(WatchList!$B193,'All CCC'!$B$7:$B$814,0)))</f>
        <v/>
      </c>
      <c r="N193" s="847" t="str">
        <f>IF($B193="","",INDEX('All CCC'!N$7:N$814,MATCH(WatchList!$B193,'All CCC'!$B$7:$B$814,0)))</f>
        <v/>
      </c>
      <c r="O193" s="847" t="str">
        <f>IF($B193="","",INDEX('All CCC'!O$7:O$814,MATCH(WatchList!$B193,'All CCC'!$B$7:$B$814,0)))</f>
        <v/>
      </c>
      <c r="P193" s="848" t="str">
        <f>IF($B193="","",INDEX('All CCC'!P$7:P$814,MATCH(WatchList!$B193,'All CCC'!$B$7:$B$814,0)))</f>
        <v/>
      </c>
      <c r="Q193" s="848" t="str">
        <f>IF($B193="","",INDEX('All CCC'!Q$7:Q$814,MATCH(WatchList!$B193,'All CCC'!$B$7:$B$814,0)))</f>
        <v/>
      </c>
      <c r="R193" s="847" t="str">
        <f>IF($B193="","",INDEX('All CCC'!R$7:R$814,MATCH(WatchList!$B193,'All CCC'!$B$7:$B$814,0)))</f>
        <v/>
      </c>
      <c r="S193" s="847" t="str">
        <f>IF($B193="","",INDEX('All CCC'!S$7:S$814,MATCH(WatchList!$B193,'All CCC'!$B$7:$B$814,0)))</f>
        <v/>
      </c>
      <c r="T193" s="847" t="str">
        <f>IF($B193="","",INDEX('All CCC'!T$7:T$814,MATCH(WatchList!$B193,'All CCC'!$B$7:$B$814,0)))</f>
        <v/>
      </c>
      <c r="U193" s="847" t="str">
        <f>IF($B193="","",INDEX('All CCC'!U$7:U$814,MATCH(WatchList!$B193,'All CCC'!$B$7:$B$814,0)))</f>
        <v/>
      </c>
      <c r="V193" s="847" t="str">
        <f>IF($B193="","",INDEX('All CCC'!V$7:V$814,MATCH(WatchList!$B193,'All CCC'!$B$7:$B$814,0)))</f>
        <v/>
      </c>
      <c r="W193" s="847" t="str">
        <f>IF($B193="","",INDEX('All CCC'!W$7:W$814,MATCH(WatchList!$B193,'All CCC'!$B$7:$B$814,0)))</f>
        <v/>
      </c>
      <c r="X193" s="847" t="str">
        <f>IF($B193="","",INDEX('All CCC'!X$7:X$814,MATCH(WatchList!$B193,'All CCC'!$B$7:$B$814,0)))</f>
        <v/>
      </c>
      <c r="Y193" s="847" t="str">
        <f>IF($B193="","",INDEX('All CCC'!Y$7:Y$814,MATCH(WatchList!$B193,'All CCC'!$B$7:$B$814,0)))</f>
        <v/>
      </c>
      <c r="Z193" s="847" t="str">
        <f>IF($B193="","",INDEX('All CCC'!Z$7:Z$814,MATCH(WatchList!$B193,'All CCC'!$B$7:$B$814,0)))</f>
        <v/>
      </c>
      <c r="AA193" s="847" t="str">
        <f>IF($B193="","",INDEX('All CCC'!AA$7:AA$814,MATCH(WatchList!$B193,'All CCC'!$B$7:$B$814,0)))</f>
        <v/>
      </c>
      <c r="AB193" s="847" t="str">
        <f>IF($B193="","",INDEX('All CCC'!AB$7:AB$814,MATCH(WatchList!$B193,'All CCC'!$B$7:$B$814,0)))</f>
        <v/>
      </c>
      <c r="AC193" s="847" t="str">
        <f>IF($B193="","",INDEX('All CCC'!AC$7:AC$814,MATCH(WatchList!$B193,'All CCC'!$B$7:$B$814,0)))</f>
        <v/>
      </c>
      <c r="AD193" s="847" t="str">
        <f>IF($B193="","",INDEX('All CCC'!AD$7:AD$814,MATCH(WatchList!$B193,'All CCC'!$B$7:$B$814,0)))</f>
        <v/>
      </c>
      <c r="AE193" s="847" t="str">
        <f>IF($B193="","",INDEX('All CCC'!AE$7:AE$814,MATCH(WatchList!$B193,'All CCC'!$B$7:$B$814,0)))</f>
        <v/>
      </c>
      <c r="AF193" s="847" t="str">
        <f>IF($B193="","",INDEX('All CCC'!AF$7:AF$814,MATCH(WatchList!$B193,'All CCC'!$B$7:$B$814,0)))</f>
        <v/>
      </c>
      <c r="AG193" s="847" t="str">
        <f>IF($B193="","",INDEX('All CCC'!AG$7:AG$814,MATCH(WatchList!$B193,'All CCC'!$B$7:$B$814,0)))</f>
        <v/>
      </c>
      <c r="AH193" s="847" t="str">
        <f>IF($B193="","",INDEX('All CCC'!AH$7:AH$814,MATCH(WatchList!$B193,'All CCC'!$B$7:$B$814,0)))</f>
        <v/>
      </c>
      <c r="AI193" s="847" t="str">
        <f>IF($B193="","",INDEX('All CCC'!AI$7:AI$814,MATCH(WatchList!$B193,'All CCC'!$B$7:$B$814,0)))</f>
        <v/>
      </c>
      <c r="AJ193" s="847" t="str">
        <f>IF($B193="","",INDEX('All CCC'!AJ$7:AJ$814,MATCH(WatchList!$B193,'All CCC'!$B$7:$B$814,0)))</f>
        <v/>
      </c>
      <c r="AK193" s="847" t="str">
        <f>IF($B193="","",INDEX('All CCC'!AK$7:AK$814,MATCH(WatchList!$B193,'All CCC'!$B$7:$B$814,0)))</f>
        <v/>
      </c>
      <c r="AL193" s="847" t="str">
        <f>IF($B193="","",INDEX('All CCC'!AL$7:AL$814,MATCH(WatchList!$B193,'All CCC'!$B$7:$B$814,0)))</f>
        <v/>
      </c>
      <c r="AM193" s="847" t="str">
        <f>IF($B193="","",INDEX('All CCC'!AM$7:AM$814,MATCH(WatchList!$B193,'All CCC'!$B$7:$B$814,0)))</f>
        <v/>
      </c>
      <c r="AN193" s="847" t="str">
        <f>IF($B193="","",INDEX('All CCC'!AN$7:AN$814,MATCH(WatchList!$B193,'All CCC'!$B$7:$B$814,0)))</f>
        <v/>
      </c>
      <c r="AO193" s="847" t="str">
        <f>IF($B193="","",INDEX('All CCC'!AO$7:AO$814,MATCH(WatchList!$B193,'All CCC'!$B$7:$B$814,0)))</f>
        <v/>
      </c>
      <c r="AP193" s="847" t="str">
        <f>IF($B193="","",INDEX('All CCC'!AP$7:AP$814,MATCH(WatchList!$B193,'All CCC'!$B$7:$B$814,0)))</f>
        <v/>
      </c>
      <c r="AQ193" s="847" t="str">
        <f>IF($B193="","",INDEX('All CCC'!AQ$7:AQ$814,MATCH(WatchList!$B193,'All CCC'!$B$7:$B$814,0)))</f>
        <v/>
      </c>
      <c r="AR193" s="847" t="str">
        <f>IF($B193="","",INDEX('All CCC'!AR$7:AR$814,MATCH(WatchList!$B193,'All CCC'!$B$7:$B$814,0)))</f>
        <v/>
      </c>
      <c r="AS193" s="847" t="str">
        <f>IF($B193="","",INDEX('All CCC'!AS$7:AS$814,MATCH(WatchList!$B193,'All CCC'!$B$7:$B$814,0)))</f>
        <v/>
      </c>
      <c r="AT193" s="847" t="str">
        <f>IF($B193="","",INDEX('All CCC'!AT$7:AT$814,MATCH(WatchList!$B193,'All CCC'!$B$7:$B$814,0)))</f>
        <v/>
      </c>
      <c r="AU193" s="847" t="str">
        <f>IF($B193="","",INDEX('All CCC'!AU$7:AU$814,MATCH(WatchList!$B193,'All CCC'!$B$7:$B$814,0)))</f>
        <v/>
      </c>
      <c r="AV193" s="847" t="str">
        <f>IF($B193="","",INDEX('All CCC'!AV$7:AV$814,MATCH(WatchList!$B193,'All CCC'!$B$7:$B$814,0)))</f>
        <v/>
      </c>
      <c r="AW193" s="847" t="str">
        <f>IF($B193="","",INDEX('All CCC'!AW$7:AW$814,MATCH(WatchList!$B193,'All CCC'!$B$7:$B$814,0)))</f>
        <v/>
      </c>
      <c r="AX193" s="847" t="str">
        <f>IF($B193="","",INDEX('All CCC'!AX$7:AX$814,MATCH(WatchList!$B193,'All CCC'!$B$7:$B$814,0)))</f>
        <v/>
      </c>
      <c r="AY193" s="847" t="str">
        <f>IF($B193="","",INDEX('All CCC'!AY$7:AY$814,MATCH(WatchList!$B193,'All CCC'!$B$7:$B$814,0)))</f>
        <v/>
      </c>
      <c r="AZ193" s="847" t="str">
        <f>IF($B193="","",INDEX('All CCC'!AZ$7:AZ$814,MATCH(WatchList!$B193,'All CCC'!$B$7:$B$814,0)))</f>
        <v/>
      </c>
      <c r="BA193" s="847" t="str">
        <f>IF($B193="","",INDEX('All CCC'!BA$7:BA$814,MATCH(WatchList!$B193,'All CCC'!$B$7:$B$814,0)))</f>
        <v/>
      </c>
      <c r="BB193" s="847" t="str">
        <f>IF($B193="","",INDEX('All CCC'!BB$7:BB$814,MATCH(WatchList!$B193,'All CCC'!$B$7:$B$814,0)))</f>
        <v/>
      </c>
      <c r="BC193" s="847" t="str">
        <f>IF($B193="","",INDEX('All CCC'!BC$7:BC$814,MATCH(WatchList!$B193,'All CCC'!$B$7:$B$814,0)))</f>
        <v/>
      </c>
      <c r="BD193" s="847" t="str">
        <f>IF($B193="","",INDEX('All CCC'!BD$7:BD$814,MATCH(WatchList!$B193,'All CCC'!$B$7:$B$814,0)))</f>
        <v/>
      </c>
      <c r="BE193" s="847" t="str">
        <f>IF($B193="","",INDEX('All CCC'!BE$7:BE$814,MATCH(WatchList!$B193,'All CCC'!$B$7:$B$814,0)))</f>
        <v/>
      </c>
      <c r="BF193" s="847" t="str">
        <f>IF($B193="","",INDEX('All CCC'!BF$7:BF$814,MATCH(WatchList!$B193,'All CCC'!$B$7:$B$814,0)))</f>
        <v/>
      </c>
      <c r="BG193" s="847" t="str">
        <f>IF($B193="","",INDEX('All CCC'!BG$7:BG$814,MATCH(WatchList!$B193,'All CCC'!$B$7:$B$814,0)))</f>
        <v/>
      </c>
    </row>
    <row r="194" spans="1:59" x14ac:dyDescent="0.2">
      <c r="A194" s="548" t="str">
        <f>IF($B194="","",INDEX('All CCC'!A$7:A$814,MATCH(WatchList!$B194,'All CCC'!$B$7:$B$814,0)))</f>
        <v/>
      </c>
      <c r="B194" s="31"/>
      <c r="C194" s="847" t="str">
        <f>IF($B194="","",INDEX('All CCC'!C$7:C$814,MATCH(WatchList!$B194,'All CCC'!$B$7:$B$814,0)))</f>
        <v/>
      </c>
      <c r="D194" s="847" t="str">
        <f>IF($B194="","",INDEX('All CCC'!D$7:D$814,MATCH(WatchList!$B194,'All CCC'!$B$7:$B$814,0)))</f>
        <v/>
      </c>
      <c r="E194" s="847" t="str">
        <f>IF($B194="","",INDEX('All CCC'!E$7:E$814,MATCH(WatchList!$B194,'All CCC'!$B$7:$B$814,0)))</f>
        <v/>
      </c>
      <c r="F194" s="847" t="str">
        <f>IF($B194="","",INDEX('All CCC'!F$7:F$814,MATCH(WatchList!$B194,'All CCC'!$B$7:$B$814,0)))</f>
        <v/>
      </c>
      <c r="G194" s="847" t="str">
        <f>IF($B194="","",INDEX('All CCC'!G$7:G$814,MATCH(WatchList!$B194,'All CCC'!$B$7:$B$814,0)))</f>
        <v/>
      </c>
      <c r="H194" s="847" t="str">
        <f>IF($B194="","",INDEX('All CCC'!H$7:H$814,MATCH(WatchList!$B194,'All CCC'!$B$7:$B$814,0)))</f>
        <v/>
      </c>
      <c r="I194" s="847" t="str">
        <f>IF($B194="","",INDEX('All CCC'!I$7:I$814,MATCH(WatchList!$B194,'All CCC'!$B$7:$B$814,0)))</f>
        <v/>
      </c>
      <c r="J194" s="847" t="str">
        <f>IF($B194="","",INDEX('All CCC'!J$7:J$814,MATCH(WatchList!$B194,'All CCC'!$B$7:$B$814,0)))</f>
        <v/>
      </c>
      <c r="K194" s="847" t="str">
        <f>IF($B194="","",INDEX('All CCC'!K$7:K$814,MATCH(WatchList!$B194,'All CCC'!$B$7:$B$814,0)))</f>
        <v/>
      </c>
      <c r="L194" s="847" t="str">
        <f>IF($B194="","",INDEX('All CCC'!L$7:L$814,MATCH(WatchList!$B194,'All CCC'!$B$7:$B$814,0)))</f>
        <v/>
      </c>
      <c r="M194" s="847" t="str">
        <f>IF($B194="","",INDEX('All CCC'!M$7:M$814,MATCH(WatchList!$B194,'All CCC'!$B$7:$B$814,0)))</f>
        <v/>
      </c>
      <c r="N194" s="847" t="str">
        <f>IF($B194="","",INDEX('All CCC'!N$7:N$814,MATCH(WatchList!$B194,'All CCC'!$B$7:$B$814,0)))</f>
        <v/>
      </c>
      <c r="O194" s="847" t="str">
        <f>IF($B194="","",INDEX('All CCC'!O$7:O$814,MATCH(WatchList!$B194,'All CCC'!$B$7:$B$814,0)))</f>
        <v/>
      </c>
      <c r="P194" s="848" t="str">
        <f>IF($B194="","",INDEX('All CCC'!P$7:P$814,MATCH(WatchList!$B194,'All CCC'!$B$7:$B$814,0)))</f>
        <v/>
      </c>
      <c r="Q194" s="848" t="str">
        <f>IF($B194="","",INDEX('All CCC'!Q$7:Q$814,MATCH(WatchList!$B194,'All CCC'!$B$7:$B$814,0)))</f>
        <v/>
      </c>
      <c r="R194" s="847" t="str">
        <f>IF($B194="","",INDEX('All CCC'!R$7:R$814,MATCH(WatchList!$B194,'All CCC'!$B$7:$B$814,0)))</f>
        <v/>
      </c>
      <c r="S194" s="847" t="str">
        <f>IF($B194="","",INDEX('All CCC'!S$7:S$814,MATCH(WatchList!$B194,'All CCC'!$B$7:$B$814,0)))</f>
        <v/>
      </c>
      <c r="T194" s="847" t="str">
        <f>IF($B194="","",INDEX('All CCC'!T$7:T$814,MATCH(WatchList!$B194,'All CCC'!$B$7:$B$814,0)))</f>
        <v/>
      </c>
      <c r="U194" s="847" t="str">
        <f>IF($B194="","",INDEX('All CCC'!U$7:U$814,MATCH(WatchList!$B194,'All CCC'!$B$7:$B$814,0)))</f>
        <v/>
      </c>
      <c r="V194" s="847" t="str">
        <f>IF($B194="","",INDEX('All CCC'!V$7:V$814,MATCH(WatchList!$B194,'All CCC'!$B$7:$B$814,0)))</f>
        <v/>
      </c>
      <c r="W194" s="847" t="str">
        <f>IF($B194="","",INDEX('All CCC'!W$7:W$814,MATCH(WatchList!$B194,'All CCC'!$B$7:$B$814,0)))</f>
        <v/>
      </c>
      <c r="X194" s="847" t="str">
        <f>IF($B194="","",INDEX('All CCC'!X$7:X$814,MATCH(WatchList!$B194,'All CCC'!$B$7:$B$814,0)))</f>
        <v/>
      </c>
      <c r="Y194" s="847" t="str">
        <f>IF($B194="","",INDEX('All CCC'!Y$7:Y$814,MATCH(WatchList!$B194,'All CCC'!$B$7:$B$814,0)))</f>
        <v/>
      </c>
      <c r="Z194" s="847" t="str">
        <f>IF($B194="","",INDEX('All CCC'!Z$7:Z$814,MATCH(WatchList!$B194,'All CCC'!$B$7:$B$814,0)))</f>
        <v/>
      </c>
      <c r="AA194" s="847" t="str">
        <f>IF($B194="","",INDEX('All CCC'!AA$7:AA$814,MATCH(WatchList!$B194,'All CCC'!$B$7:$B$814,0)))</f>
        <v/>
      </c>
      <c r="AB194" s="847" t="str">
        <f>IF($B194="","",INDEX('All CCC'!AB$7:AB$814,MATCH(WatchList!$B194,'All CCC'!$B$7:$B$814,0)))</f>
        <v/>
      </c>
      <c r="AC194" s="847" t="str">
        <f>IF($B194="","",INDEX('All CCC'!AC$7:AC$814,MATCH(WatchList!$B194,'All CCC'!$B$7:$B$814,0)))</f>
        <v/>
      </c>
      <c r="AD194" s="847" t="str">
        <f>IF($B194="","",INDEX('All CCC'!AD$7:AD$814,MATCH(WatchList!$B194,'All CCC'!$B$7:$B$814,0)))</f>
        <v/>
      </c>
      <c r="AE194" s="847" t="str">
        <f>IF($B194="","",INDEX('All CCC'!AE$7:AE$814,MATCH(WatchList!$B194,'All CCC'!$B$7:$B$814,0)))</f>
        <v/>
      </c>
      <c r="AF194" s="847" t="str">
        <f>IF($B194="","",INDEX('All CCC'!AF$7:AF$814,MATCH(WatchList!$B194,'All CCC'!$B$7:$B$814,0)))</f>
        <v/>
      </c>
      <c r="AG194" s="847" t="str">
        <f>IF($B194="","",INDEX('All CCC'!AG$7:AG$814,MATCH(WatchList!$B194,'All CCC'!$B$7:$B$814,0)))</f>
        <v/>
      </c>
      <c r="AH194" s="847" t="str">
        <f>IF($B194="","",INDEX('All CCC'!AH$7:AH$814,MATCH(WatchList!$B194,'All CCC'!$B$7:$B$814,0)))</f>
        <v/>
      </c>
      <c r="AI194" s="847" t="str">
        <f>IF($B194="","",INDEX('All CCC'!AI$7:AI$814,MATCH(WatchList!$B194,'All CCC'!$B$7:$B$814,0)))</f>
        <v/>
      </c>
      <c r="AJ194" s="847" t="str">
        <f>IF($B194="","",INDEX('All CCC'!AJ$7:AJ$814,MATCH(WatchList!$B194,'All CCC'!$B$7:$B$814,0)))</f>
        <v/>
      </c>
      <c r="AK194" s="847" t="str">
        <f>IF($B194="","",INDEX('All CCC'!AK$7:AK$814,MATCH(WatchList!$B194,'All CCC'!$B$7:$B$814,0)))</f>
        <v/>
      </c>
      <c r="AL194" s="847" t="str">
        <f>IF($B194="","",INDEX('All CCC'!AL$7:AL$814,MATCH(WatchList!$B194,'All CCC'!$B$7:$B$814,0)))</f>
        <v/>
      </c>
      <c r="AM194" s="847" t="str">
        <f>IF($B194="","",INDEX('All CCC'!AM$7:AM$814,MATCH(WatchList!$B194,'All CCC'!$B$7:$B$814,0)))</f>
        <v/>
      </c>
      <c r="AN194" s="847" t="str">
        <f>IF($B194="","",INDEX('All CCC'!AN$7:AN$814,MATCH(WatchList!$B194,'All CCC'!$B$7:$B$814,0)))</f>
        <v/>
      </c>
      <c r="AO194" s="847" t="str">
        <f>IF($B194="","",INDEX('All CCC'!AO$7:AO$814,MATCH(WatchList!$B194,'All CCC'!$B$7:$B$814,0)))</f>
        <v/>
      </c>
      <c r="AP194" s="847" t="str">
        <f>IF($B194="","",INDEX('All CCC'!AP$7:AP$814,MATCH(WatchList!$B194,'All CCC'!$B$7:$B$814,0)))</f>
        <v/>
      </c>
      <c r="AQ194" s="847" t="str">
        <f>IF($B194="","",INDEX('All CCC'!AQ$7:AQ$814,MATCH(WatchList!$B194,'All CCC'!$B$7:$B$814,0)))</f>
        <v/>
      </c>
      <c r="AR194" s="847" t="str">
        <f>IF($B194="","",INDEX('All CCC'!AR$7:AR$814,MATCH(WatchList!$B194,'All CCC'!$B$7:$B$814,0)))</f>
        <v/>
      </c>
      <c r="AS194" s="847" t="str">
        <f>IF($B194="","",INDEX('All CCC'!AS$7:AS$814,MATCH(WatchList!$B194,'All CCC'!$B$7:$B$814,0)))</f>
        <v/>
      </c>
      <c r="AT194" s="847" t="str">
        <f>IF($B194="","",INDEX('All CCC'!AT$7:AT$814,MATCH(WatchList!$B194,'All CCC'!$B$7:$B$814,0)))</f>
        <v/>
      </c>
      <c r="AU194" s="847" t="str">
        <f>IF($B194="","",INDEX('All CCC'!AU$7:AU$814,MATCH(WatchList!$B194,'All CCC'!$B$7:$B$814,0)))</f>
        <v/>
      </c>
      <c r="AV194" s="847" t="str">
        <f>IF($B194="","",INDEX('All CCC'!AV$7:AV$814,MATCH(WatchList!$B194,'All CCC'!$B$7:$B$814,0)))</f>
        <v/>
      </c>
      <c r="AW194" s="847" t="str">
        <f>IF($B194="","",INDEX('All CCC'!AW$7:AW$814,MATCH(WatchList!$B194,'All CCC'!$B$7:$B$814,0)))</f>
        <v/>
      </c>
      <c r="AX194" s="847" t="str">
        <f>IF($B194="","",INDEX('All CCC'!AX$7:AX$814,MATCH(WatchList!$B194,'All CCC'!$B$7:$B$814,0)))</f>
        <v/>
      </c>
      <c r="AY194" s="847" t="str">
        <f>IF($B194="","",INDEX('All CCC'!AY$7:AY$814,MATCH(WatchList!$B194,'All CCC'!$B$7:$B$814,0)))</f>
        <v/>
      </c>
      <c r="AZ194" s="847" t="str">
        <f>IF($B194="","",INDEX('All CCC'!AZ$7:AZ$814,MATCH(WatchList!$B194,'All CCC'!$B$7:$B$814,0)))</f>
        <v/>
      </c>
      <c r="BA194" s="847" t="str">
        <f>IF($B194="","",INDEX('All CCC'!BA$7:BA$814,MATCH(WatchList!$B194,'All CCC'!$B$7:$B$814,0)))</f>
        <v/>
      </c>
      <c r="BB194" s="847" t="str">
        <f>IF($B194="","",INDEX('All CCC'!BB$7:BB$814,MATCH(WatchList!$B194,'All CCC'!$B$7:$B$814,0)))</f>
        <v/>
      </c>
      <c r="BC194" s="847" t="str">
        <f>IF($B194="","",INDEX('All CCC'!BC$7:BC$814,MATCH(WatchList!$B194,'All CCC'!$B$7:$B$814,0)))</f>
        <v/>
      </c>
      <c r="BD194" s="847" t="str">
        <f>IF($B194="","",INDEX('All CCC'!BD$7:BD$814,MATCH(WatchList!$B194,'All CCC'!$B$7:$B$814,0)))</f>
        <v/>
      </c>
      <c r="BE194" s="847" t="str">
        <f>IF($B194="","",INDEX('All CCC'!BE$7:BE$814,MATCH(WatchList!$B194,'All CCC'!$B$7:$B$814,0)))</f>
        <v/>
      </c>
      <c r="BF194" s="847" t="str">
        <f>IF($B194="","",INDEX('All CCC'!BF$7:BF$814,MATCH(WatchList!$B194,'All CCC'!$B$7:$B$814,0)))</f>
        <v/>
      </c>
      <c r="BG194" s="847" t="str">
        <f>IF($B194="","",INDEX('All CCC'!BG$7:BG$814,MATCH(WatchList!$B194,'All CCC'!$B$7:$B$814,0)))</f>
        <v/>
      </c>
    </row>
    <row r="195" spans="1:59" x14ac:dyDescent="0.2">
      <c r="A195" s="548" t="str">
        <f>IF($B195="","",INDEX('All CCC'!A$7:A$814,MATCH(WatchList!$B195,'All CCC'!$B$7:$B$814,0)))</f>
        <v/>
      </c>
      <c r="B195" s="31"/>
      <c r="C195" s="847" t="str">
        <f>IF($B195="","",INDEX('All CCC'!C$7:C$814,MATCH(WatchList!$B195,'All CCC'!$B$7:$B$814,0)))</f>
        <v/>
      </c>
      <c r="D195" s="847" t="str">
        <f>IF($B195="","",INDEX('All CCC'!D$7:D$814,MATCH(WatchList!$B195,'All CCC'!$B$7:$B$814,0)))</f>
        <v/>
      </c>
      <c r="E195" s="847" t="str">
        <f>IF($B195="","",INDEX('All CCC'!E$7:E$814,MATCH(WatchList!$B195,'All CCC'!$B$7:$B$814,0)))</f>
        <v/>
      </c>
      <c r="F195" s="847" t="str">
        <f>IF($B195="","",INDEX('All CCC'!F$7:F$814,MATCH(WatchList!$B195,'All CCC'!$B$7:$B$814,0)))</f>
        <v/>
      </c>
      <c r="G195" s="847" t="str">
        <f>IF($B195="","",INDEX('All CCC'!G$7:G$814,MATCH(WatchList!$B195,'All CCC'!$B$7:$B$814,0)))</f>
        <v/>
      </c>
      <c r="H195" s="847" t="str">
        <f>IF($B195="","",INDEX('All CCC'!H$7:H$814,MATCH(WatchList!$B195,'All CCC'!$B$7:$B$814,0)))</f>
        <v/>
      </c>
      <c r="I195" s="847" t="str">
        <f>IF($B195="","",INDEX('All CCC'!I$7:I$814,MATCH(WatchList!$B195,'All CCC'!$B$7:$B$814,0)))</f>
        <v/>
      </c>
      <c r="J195" s="847" t="str">
        <f>IF($B195="","",INDEX('All CCC'!J$7:J$814,MATCH(WatchList!$B195,'All CCC'!$B$7:$B$814,0)))</f>
        <v/>
      </c>
      <c r="K195" s="847" t="str">
        <f>IF($B195="","",INDEX('All CCC'!K$7:K$814,MATCH(WatchList!$B195,'All CCC'!$B$7:$B$814,0)))</f>
        <v/>
      </c>
      <c r="L195" s="847" t="str">
        <f>IF($B195="","",INDEX('All CCC'!L$7:L$814,MATCH(WatchList!$B195,'All CCC'!$B$7:$B$814,0)))</f>
        <v/>
      </c>
      <c r="M195" s="847" t="str">
        <f>IF($B195="","",INDEX('All CCC'!M$7:M$814,MATCH(WatchList!$B195,'All CCC'!$B$7:$B$814,0)))</f>
        <v/>
      </c>
      <c r="N195" s="847" t="str">
        <f>IF($B195="","",INDEX('All CCC'!N$7:N$814,MATCH(WatchList!$B195,'All CCC'!$B$7:$B$814,0)))</f>
        <v/>
      </c>
      <c r="O195" s="847" t="str">
        <f>IF($B195="","",INDEX('All CCC'!O$7:O$814,MATCH(WatchList!$B195,'All CCC'!$B$7:$B$814,0)))</f>
        <v/>
      </c>
      <c r="P195" s="848" t="str">
        <f>IF($B195="","",INDEX('All CCC'!P$7:P$814,MATCH(WatchList!$B195,'All CCC'!$B$7:$B$814,0)))</f>
        <v/>
      </c>
      <c r="Q195" s="848" t="str">
        <f>IF($B195="","",INDEX('All CCC'!Q$7:Q$814,MATCH(WatchList!$B195,'All CCC'!$B$7:$B$814,0)))</f>
        <v/>
      </c>
      <c r="R195" s="847" t="str">
        <f>IF($B195="","",INDEX('All CCC'!R$7:R$814,MATCH(WatchList!$B195,'All CCC'!$B$7:$B$814,0)))</f>
        <v/>
      </c>
      <c r="S195" s="847" t="str">
        <f>IF($B195="","",INDEX('All CCC'!S$7:S$814,MATCH(WatchList!$B195,'All CCC'!$B$7:$B$814,0)))</f>
        <v/>
      </c>
      <c r="T195" s="847" t="str">
        <f>IF($B195="","",INDEX('All CCC'!T$7:T$814,MATCH(WatchList!$B195,'All CCC'!$B$7:$B$814,0)))</f>
        <v/>
      </c>
      <c r="U195" s="847" t="str">
        <f>IF($B195="","",INDEX('All CCC'!U$7:U$814,MATCH(WatchList!$B195,'All CCC'!$B$7:$B$814,0)))</f>
        <v/>
      </c>
      <c r="V195" s="847" t="str">
        <f>IF($B195="","",INDEX('All CCC'!V$7:V$814,MATCH(WatchList!$B195,'All CCC'!$B$7:$B$814,0)))</f>
        <v/>
      </c>
      <c r="W195" s="847" t="str">
        <f>IF($B195="","",INDEX('All CCC'!W$7:W$814,MATCH(WatchList!$B195,'All CCC'!$B$7:$B$814,0)))</f>
        <v/>
      </c>
      <c r="X195" s="847" t="str">
        <f>IF($B195="","",INDEX('All CCC'!X$7:X$814,MATCH(WatchList!$B195,'All CCC'!$B$7:$B$814,0)))</f>
        <v/>
      </c>
      <c r="Y195" s="847" t="str">
        <f>IF($B195="","",INDEX('All CCC'!Y$7:Y$814,MATCH(WatchList!$B195,'All CCC'!$B$7:$B$814,0)))</f>
        <v/>
      </c>
      <c r="Z195" s="847" t="str">
        <f>IF($B195="","",INDEX('All CCC'!Z$7:Z$814,MATCH(WatchList!$B195,'All CCC'!$B$7:$B$814,0)))</f>
        <v/>
      </c>
      <c r="AA195" s="847" t="str">
        <f>IF($B195="","",INDEX('All CCC'!AA$7:AA$814,MATCH(WatchList!$B195,'All CCC'!$B$7:$B$814,0)))</f>
        <v/>
      </c>
      <c r="AB195" s="847" t="str">
        <f>IF($B195="","",INDEX('All CCC'!AB$7:AB$814,MATCH(WatchList!$B195,'All CCC'!$B$7:$B$814,0)))</f>
        <v/>
      </c>
      <c r="AC195" s="847" t="str">
        <f>IF($B195="","",INDEX('All CCC'!AC$7:AC$814,MATCH(WatchList!$B195,'All CCC'!$B$7:$B$814,0)))</f>
        <v/>
      </c>
      <c r="AD195" s="847" t="str">
        <f>IF($B195="","",INDEX('All CCC'!AD$7:AD$814,MATCH(WatchList!$B195,'All CCC'!$B$7:$B$814,0)))</f>
        <v/>
      </c>
      <c r="AE195" s="847" t="str">
        <f>IF($B195="","",INDEX('All CCC'!AE$7:AE$814,MATCH(WatchList!$B195,'All CCC'!$B$7:$B$814,0)))</f>
        <v/>
      </c>
      <c r="AF195" s="847" t="str">
        <f>IF($B195="","",INDEX('All CCC'!AF$7:AF$814,MATCH(WatchList!$B195,'All CCC'!$B$7:$B$814,0)))</f>
        <v/>
      </c>
      <c r="AG195" s="847" t="str">
        <f>IF($B195="","",INDEX('All CCC'!AG$7:AG$814,MATCH(WatchList!$B195,'All CCC'!$B$7:$B$814,0)))</f>
        <v/>
      </c>
      <c r="AH195" s="847" t="str">
        <f>IF($B195="","",INDEX('All CCC'!AH$7:AH$814,MATCH(WatchList!$B195,'All CCC'!$B$7:$B$814,0)))</f>
        <v/>
      </c>
      <c r="AI195" s="847" t="str">
        <f>IF($B195="","",INDEX('All CCC'!AI$7:AI$814,MATCH(WatchList!$B195,'All CCC'!$B$7:$B$814,0)))</f>
        <v/>
      </c>
      <c r="AJ195" s="847" t="str">
        <f>IF($B195="","",INDEX('All CCC'!AJ$7:AJ$814,MATCH(WatchList!$B195,'All CCC'!$B$7:$B$814,0)))</f>
        <v/>
      </c>
      <c r="AK195" s="847" t="str">
        <f>IF($B195="","",INDEX('All CCC'!AK$7:AK$814,MATCH(WatchList!$B195,'All CCC'!$B$7:$B$814,0)))</f>
        <v/>
      </c>
      <c r="AL195" s="847" t="str">
        <f>IF($B195="","",INDEX('All CCC'!AL$7:AL$814,MATCH(WatchList!$B195,'All CCC'!$B$7:$B$814,0)))</f>
        <v/>
      </c>
      <c r="AM195" s="847" t="str">
        <f>IF($B195="","",INDEX('All CCC'!AM$7:AM$814,MATCH(WatchList!$B195,'All CCC'!$B$7:$B$814,0)))</f>
        <v/>
      </c>
      <c r="AN195" s="847" t="str">
        <f>IF($B195="","",INDEX('All CCC'!AN$7:AN$814,MATCH(WatchList!$B195,'All CCC'!$B$7:$B$814,0)))</f>
        <v/>
      </c>
      <c r="AO195" s="847" t="str">
        <f>IF($B195="","",INDEX('All CCC'!AO$7:AO$814,MATCH(WatchList!$B195,'All CCC'!$B$7:$B$814,0)))</f>
        <v/>
      </c>
      <c r="AP195" s="847" t="str">
        <f>IF($B195="","",INDEX('All CCC'!AP$7:AP$814,MATCH(WatchList!$B195,'All CCC'!$B$7:$B$814,0)))</f>
        <v/>
      </c>
      <c r="AQ195" s="847" t="str">
        <f>IF($B195="","",INDEX('All CCC'!AQ$7:AQ$814,MATCH(WatchList!$B195,'All CCC'!$B$7:$B$814,0)))</f>
        <v/>
      </c>
      <c r="AR195" s="847" t="str">
        <f>IF($B195="","",INDEX('All CCC'!AR$7:AR$814,MATCH(WatchList!$B195,'All CCC'!$B$7:$B$814,0)))</f>
        <v/>
      </c>
      <c r="AS195" s="847" t="str">
        <f>IF($B195="","",INDEX('All CCC'!AS$7:AS$814,MATCH(WatchList!$B195,'All CCC'!$B$7:$B$814,0)))</f>
        <v/>
      </c>
      <c r="AT195" s="847" t="str">
        <f>IF($B195="","",INDEX('All CCC'!AT$7:AT$814,MATCH(WatchList!$B195,'All CCC'!$B$7:$B$814,0)))</f>
        <v/>
      </c>
      <c r="AU195" s="847" t="str">
        <f>IF($B195="","",INDEX('All CCC'!AU$7:AU$814,MATCH(WatchList!$B195,'All CCC'!$B$7:$B$814,0)))</f>
        <v/>
      </c>
      <c r="AV195" s="847" t="str">
        <f>IF($B195="","",INDEX('All CCC'!AV$7:AV$814,MATCH(WatchList!$B195,'All CCC'!$B$7:$B$814,0)))</f>
        <v/>
      </c>
      <c r="AW195" s="847" t="str">
        <f>IF($B195="","",INDEX('All CCC'!AW$7:AW$814,MATCH(WatchList!$B195,'All CCC'!$B$7:$B$814,0)))</f>
        <v/>
      </c>
      <c r="AX195" s="847" t="str">
        <f>IF($B195="","",INDEX('All CCC'!AX$7:AX$814,MATCH(WatchList!$B195,'All CCC'!$B$7:$B$814,0)))</f>
        <v/>
      </c>
      <c r="AY195" s="847" t="str">
        <f>IF($B195="","",INDEX('All CCC'!AY$7:AY$814,MATCH(WatchList!$B195,'All CCC'!$B$7:$B$814,0)))</f>
        <v/>
      </c>
      <c r="AZ195" s="847" t="str">
        <f>IF($B195="","",INDEX('All CCC'!AZ$7:AZ$814,MATCH(WatchList!$B195,'All CCC'!$B$7:$B$814,0)))</f>
        <v/>
      </c>
      <c r="BA195" s="847" t="str">
        <f>IF($B195="","",INDEX('All CCC'!BA$7:BA$814,MATCH(WatchList!$B195,'All CCC'!$B$7:$B$814,0)))</f>
        <v/>
      </c>
      <c r="BB195" s="847" t="str">
        <f>IF($B195="","",INDEX('All CCC'!BB$7:BB$814,MATCH(WatchList!$B195,'All CCC'!$B$7:$B$814,0)))</f>
        <v/>
      </c>
      <c r="BC195" s="847" t="str">
        <f>IF($B195="","",INDEX('All CCC'!BC$7:BC$814,MATCH(WatchList!$B195,'All CCC'!$B$7:$B$814,0)))</f>
        <v/>
      </c>
      <c r="BD195" s="847" t="str">
        <f>IF($B195="","",INDEX('All CCC'!BD$7:BD$814,MATCH(WatchList!$B195,'All CCC'!$B$7:$B$814,0)))</f>
        <v/>
      </c>
      <c r="BE195" s="847" t="str">
        <f>IF($B195="","",INDEX('All CCC'!BE$7:BE$814,MATCH(WatchList!$B195,'All CCC'!$B$7:$B$814,0)))</f>
        <v/>
      </c>
      <c r="BF195" s="847" t="str">
        <f>IF($B195="","",INDEX('All CCC'!BF$7:BF$814,MATCH(WatchList!$B195,'All CCC'!$B$7:$B$814,0)))</f>
        <v/>
      </c>
      <c r="BG195" s="847" t="str">
        <f>IF($B195="","",INDEX('All CCC'!BG$7:BG$814,MATCH(WatchList!$B195,'All CCC'!$B$7:$B$814,0)))</f>
        <v/>
      </c>
    </row>
    <row r="196" spans="1:59" x14ac:dyDescent="0.2">
      <c r="A196" s="548" t="str">
        <f>IF($B196="","",INDEX('All CCC'!A$7:A$814,MATCH(WatchList!$B196,'All CCC'!$B$7:$B$814,0)))</f>
        <v/>
      </c>
      <c r="B196" s="31"/>
      <c r="C196" s="847" t="str">
        <f>IF($B196="","",INDEX('All CCC'!C$7:C$814,MATCH(WatchList!$B196,'All CCC'!$B$7:$B$814,0)))</f>
        <v/>
      </c>
      <c r="D196" s="847" t="str">
        <f>IF($B196="","",INDEX('All CCC'!D$7:D$814,MATCH(WatchList!$B196,'All CCC'!$B$7:$B$814,0)))</f>
        <v/>
      </c>
      <c r="E196" s="847" t="str">
        <f>IF($B196="","",INDEX('All CCC'!E$7:E$814,MATCH(WatchList!$B196,'All CCC'!$B$7:$B$814,0)))</f>
        <v/>
      </c>
      <c r="F196" s="847" t="str">
        <f>IF($B196="","",INDEX('All CCC'!F$7:F$814,MATCH(WatchList!$B196,'All CCC'!$B$7:$B$814,0)))</f>
        <v/>
      </c>
      <c r="G196" s="847" t="str">
        <f>IF($B196="","",INDEX('All CCC'!G$7:G$814,MATCH(WatchList!$B196,'All CCC'!$B$7:$B$814,0)))</f>
        <v/>
      </c>
      <c r="H196" s="847" t="str">
        <f>IF($B196="","",INDEX('All CCC'!H$7:H$814,MATCH(WatchList!$B196,'All CCC'!$B$7:$B$814,0)))</f>
        <v/>
      </c>
      <c r="I196" s="847" t="str">
        <f>IF($B196="","",INDEX('All CCC'!I$7:I$814,MATCH(WatchList!$B196,'All CCC'!$B$7:$B$814,0)))</f>
        <v/>
      </c>
      <c r="J196" s="847" t="str">
        <f>IF($B196="","",INDEX('All CCC'!J$7:J$814,MATCH(WatchList!$B196,'All CCC'!$B$7:$B$814,0)))</f>
        <v/>
      </c>
      <c r="K196" s="847" t="str">
        <f>IF($B196="","",INDEX('All CCC'!K$7:K$814,MATCH(WatchList!$B196,'All CCC'!$B$7:$B$814,0)))</f>
        <v/>
      </c>
      <c r="L196" s="847" t="str">
        <f>IF($B196="","",INDEX('All CCC'!L$7:L$814,MATCH(WatchList!$B196,'All CCC'!$B$7:$B$814,0)))</f>
        <v/>
      </c>
      <c r="M196" s="847" t="str">
        <f>IF($B196="","",INDEX('All CCC'!M$7:M$814,MATCH(WatchList!$B196,'All CCC'!$B$7:$B$814,0)))</f>
        <v/>
      </c>
      <c r="N196" s="847" t="str">
        <f>IF($B196="","",INDEX('All CCC'!N$7:N$814,MATCH(WatchList!$B196,'All CCC'!$B$7:$B$814,0)))</f>
        <v/>
      </c>
      <c r="O196" s="847" t="str">
        <f>IF($B196="","",INDEX('All CCC'!O$7:O$814,MATCH(WatchList!$B196,'All CCC'!$B$7:$B$814,0)))</f>
        <v/>
      </c>
      <c r="P196" s="848" t="str">
        <f>IF($B196="","",INDEX('All CCC'!P$7:P$814,MATCH(WatchList!$B196,'All CCC'!$B$7:$B$814,0)))</f>
        <v/>
      </c>
      <c r="Q196" s="848" t="str">
        <f>IF($B196="","",INDEX('All CCC'!Q$7:Q$814,MATCH(WatchList!$B196,'All CCC'!$B$7:$B$814,0)))</f>
        <v/>
      </c>
      <c r="R196" s="847" t="str">
        <f>IF($B196="","",INDEX('All CCC'!R$7:R$814,MATCH(WatchList!$B196,'All CCC'!$B$7:$B$814,0)))</f>
        <v/>
      </c>
      <c r="S196" s="847" t="str">
        <f>IF($B196="","",INDEX('All CCC'!S$7:S$814,MATCH(WatchList!$B196,'All CCC'!$B$7:$B$814,0)))</f>
        <v/>
      </c>
      <c r="T196" s="847" t="str">
        <f>IF($B196="","",INDEX('All CCC'!T$7:T$814,MATCH(WatchList!$B196,'All CCC'!$B$7:$B$814,0)))</f>
        <v/>
      </c>
      <c r="U196" s="847" t="str">
        <f>IF($B196="","",INDEX('All CCC'!U$7:U$814,MATCH(WatchList!$B196,'All CCC'!$B$7:$B$814,0)))</f>
        <v/>
      </c>
      <c r="V196" s="847" t="str">
        <f>IF($B196="","",INDEX('All CCC'!V$7:V$814,MATCH(WatchList!$B196,'All CCC'!$B$7:$B$814,0)))</f>
        <v/>
      </c>
      <c r="W196" s="847" t="str">
        <f>IF($B196="","",INDEX('All CCC'!W$7:W$814,MATCH(WatchList!$B196,'All CCC'!$B$7:$B$814,0)))</f>
        <v/>
      </c>
      <c r="X196" s="847" t="str">
        <f>IF($B196="","",INDEX('All CCC'!X$7:X$814,MATCH(WatchList!$B196,'All CCC'!$B$7:$B$814,0)))</f>
        <v/>
      </c>
      <c r="Y196" s="847" t="str">
        <f>IF($B196="","",INDEX('All CCC'!Y$7:Y$814,MATCH(WatchList!$B196,'All CCC'!$B$7:$B$814,0)))</f>
        <v/>
      </c>
      <c r="Z196" s="847" t="str">
        <f>IF($B196="","",INDEX('All CCC'!Z$7:Z$814,MATCH(WatchList!$B196,'All CCC'!$B$7:$B$814,0)))</f>
        <v/>
      </c>
      <c r="AA196" s="847" t="str">
        <f>IF($B196="","",INDEX('All CCC'!AA$7:AA$814,MATCH(WatchList!$B196,'All CCC'!$B$7:$B$814,0)))</f>
        <v/>
      </c>
      <c r="AB196" s="847" t="str">
        <f>IF($B196="","",INDEX('All CCC'!AB$7:AB$814,MATCH(WatchList!$B196,'All CCC'!$B$7:$B$814,0)))</f>
        <v/>
      </c>
      <c r="AC196" s="847" t="str">
        <f>IF($B196="","",INDEX('All CCC'!AC$7:AC$814,MATCH(WatchList!$B196,'All CCC'!$B$7:$B$814,0)))</f>
        <v/>
      </c>
      <c r="AD196" s="847" t="str">
        <f>IF($B196="","",INDEX('All CCC'!AD$7:AD$814,MATCH(WatchList!$B196,'All CCC'!$B$7:$B$814,0)))</f>
        <v/>
      </c>
      <c r="AE196" s="847" t="str">
        <f>IF($B196="","",INDEX('All CCC'!AE$7:AE$814,MATCH(WatchList!$B196,'All CCC'!$B$7:$B$814,0)))</f>
        <v/>
      </c>
      <c r="AF196" s="847" t="str">
        <f>IF($B196="","",INDEX('All CCC'!AF$7:AF$814,MATCH(WatchList!$B196,'All CCC'!$B$7:$B$814,0)))</f>
        <v/>
      </c>
      <c r="AG196" s="847" t="str">
        <f>IF($B196="","",INDEX('All CCC'!AG$7:AG$814,MATCH(WatchList!$B196,'All CCC'!$B$7:$B$814,0)))</f>
        <v/>
      </c>
      <c r="AH196" s="847" t="str">
        <f>IF($B196="","",INDEX('All CCC'!AH$7:AH$814,MATCH(WatchList!$B196,'All CCC'!$B$7:$B$814,0)))</f>
        <v/>
      </c>
      <c r="AI196" s="847" t="str">
        <f>IF($B196="","",INDEX('All CCC'!AI$7:AI$814,MATCH(WatchList!$B196,'All CCC'!$B$7:$B$814,0)))</f>
        <v/>
      </c>
      <c r="AJ196" s="847" t="str">
        <f>IF($B196="","",INDEX('All CCC'!AJ$7:AJ$814,MATCH(WatchList!$B196,'All CCC'!$B$7:$B$814,0)))</f>
        <v/>
      </c>
      <c r="AK196" s="847" t="str">
        <f>IF($B196="","",INDEX('All CCC'!AK$7:AK$814,MATCH(WatchList!$B196,'All CCC'!$B$7:$B$814,0)))</f>
        <v/>
      </c>
      <c r="AL196" s="847" t="str">
        <f>IF($B196="","",INDEX('All CCC'!AL$7:AL$814,MATCH(WatchList!$B196,'All CCC'!$B$7:$B$814,0)))</f>
        <v/>
      </c>
      <c r="AM196" s="847" t="str">
        <f>IF($B196="","",INDEX('All CCC'!AM$7:AM$814,MATCH(WatchList!$B196,'All CCC'!$B$7:$B$814,0)))</f>
        <v/>
      </c>
      <c r="AN196" s="847" t="str">
        <f>IF($B196="","",INDEX('All CCC'!AN$7:AN$814,MATCH(WatchList!$B196,'All CCC'!$B$7:$B$814,0)))</f>
        <v/>
      </c>
      <c r="AO196" s="847" t="str">
        <f>IF($B196="","",INDEX('All CCC'!AO$7:AO$814,MATCH(WatchList!$B196,'All CCC'!$B$7:$B$814,0)))</f>
        <v/>
      </c>
      <c r="AP196" s="847" t="str">
        <f>IF($B196="","",INDEX('All CCC'!AP$7:AP$814,MATCH(WatchList!$B196,'All CCC'!$B$7:$B$814,0)))</f>
        <v/>
      </c>
      <c r="AQ196" s="847" t="str">
        <f>IF($B196="","",INDEX('All CCC'!AQ$7:AQ$814,MATCH(WatchList!$B196,'All CCC'!$B$7:$B$814,0)))</f>
        <v/>
      </c>
      <c r="AR196" s="847" t="str">
        <f>IF($B196="","",INDEX('All CCC'!AR$7:AR$814,MATCH(WatchList!$B196,'All CCC'!$B$7:$B$814,0)))</f>
        <v/>
      </c>
      <c r="AS196" s="847" t="str">
        <f>IF($B196="","",INDEX('All CCC'!AS$7:AS$814,MATCH(WatchList!$B196,'All CCC'!$B$7:$B$814,0)))</f>
        <v/>
      </c>
      <c r="AT196" s="847" t="str">
        <f>IF($B196="","",INDEX('All CCC'!AT$7:AT$814,MATCH(WatchList!$B196,'All CCC'!$B$7:$B$814,0)))</f>
        <v/>
      </c>
      <c r="AU196" s="847" t="str">
        <f>IF($B196="","",INDEX('All CCC'!AU$7:AU$814,MATCH(WatchList!$B196,'All CCC'!$B$7:$B$814,0)))</f>
        <v/>
      </c>
      <c r="AV196" s="847" t="str">
        <f>IF($B196="","",INDEX('All CCC'!AV$7:AV$814,MATCH(WatchList!$B196,'All CCC'!$B$7:$B$814,0)))</f>
        <v/>
      </c>
      <c r="AW196" s="847" t="str">
        <f>IF($B196="","",INDEX('All CCC'!AW$7:AW$814,MATCH(WatchList!$B196,'All CCC'!$B$7:$B$814,0)))</f>
        <v/>
      </c>
      <c r="AX196" s="847" t="str">
        <f>IF($B196="","",INDEX('All CCC'!AX$7:AX$814,MATCH(WatchList!$B196,'All CCC'!$B$7:$B$814,0)))</f>
        <v/>
      </c>
      <c r="AY196" s="847" t="str">
        <f>IF($B196="","",INDEX('All CCC'!AY$7:AY$814,MATCH(WatchList!$B196,'All CCC'!$B$7:$B$814,0)))</f>
        <v/>
      </c>
      <c r="AZ196" s="847" t="str">
        <f>IF($B196="","",INDEX('All CCC'!AZ$7:AZ$814,MATCH(WatchList!$B196,'All CCC'!$B$7:$B$814,0)))</f>
        <v/>
      </c>
      <c r="BA196" s="847" t="str">
        <f>IF($B196="","",INDEX('All CCC'!BA$7:BA$814,MATCH(WatchList!$B196,'All CCC'!$B$7:$B$814,0)))</f>
        <v/>
      </c>
      <c r="BB196" s="847" t="str">
        <f>IF($B196="","",INDEX('All CCC'!BB$7:BB$814,MATCH(WatchList!$B196,'All CCC'!$B$7:$B$814,0)))</f>
        <v/>
      </c>
      <c r="BC196" s="847" t="str">
        <f>IF($B196="","",INDEX('All CCC'!BC$7:BC$814,MATCH(WatchList!$B196,'All CCC'!$B$7:$B$814,0)))</f>
        <v/>
      </c>
      <c r="BD196" s="847" t="str">
        <f>IF($B196="","",INDEX('All CCC'!BD$7:BD$814,MATCH(WatchList!$B196,'All CCC'!$B$7:$B$814,0)))</f>
        <v/>
      </c>
      <c r="BE196" s="847" t="str">
        <f>IF($B196="","",INDEX('All CCC'!BE$7:BE$814,MATCH(WatchList!$B196,'All CCC'!$B$7:$B$814,0)))</f>
        <v/>
      </c>
      <c r="BF196" s="847" t="str">
        <f>IF($B196="","",INDEX('All CCC'!BF$7:BF$814,MATCH(WatchList!$B196,'All CCC'!$B$7:$B$814,0)))</f>
        <v/>
      </c>
      <c r="BG196" s="847" t="str">
        <f>IF($B196="","",INDEX('All CCC'!BG$7:BG$814,MATCH(WatchList!$B196,'All CCC'!$B$7:$B$814,0)))</f>
        <v/>
      </c>
    </row>
    <row r="197" spans="1:59" x14ac:dyDescent="0.2">
      <c r="A197" s="548" t="str">
        <f>IF($B197="","",INDEX('All CCC'!A$7:A$814,MATCH(WatchList!$B197,'All CCC'!$B$7:$B$814,0)))</f>
        <v/>
      </c>
      <c r="B197" s="31"/>
      <c r="C197" s="847" t="str">
        <f>IF($B197="","",INDEX('All CCC'!C$7:C$814,MATCH(WatchList!$B197,'All CCC'!$B$7:$B$814,0)))</f>
        <v/>
      </c>
      <c r="D197" s="847" t="str">
        <f>IF($B197="","",INDEX('All CCC'!D$7:D$814,MATCH(WatchList!$B197,'All CCC'!$B$7:$B$814,0)))</f>
        <v/>
      </c>
      <c r="E197" s="847" t="str">
        <f>IF($B197="","",INDEX('All CCC'!E$7:E$814,MATCH(WatchList!$B197,'All CCC'!$B$7:$B$814,0)))</f>
        <v/>
      </c>
      <c r="F197" s="847" t="str">
        <f>IF($B197="","",INDEX('All CCC'!F$7:F$814,MATCH(WatchList!$B197,'All CCC'!$B$7:$B$814,0)))</f>
        <v/>
      </c>
      <c r="G197" s="847" t="str">
        <f>IF($B197="","",INDEX('All CCC'!G$7:G$814,MATCH(WatchList!$B197,'All CCC'!$B$7:$B$814,0)))</f>
        <v/>
      </c>
      <c r="H197" s="847" t="str">
        <f>IF($B197="","",INDEX('All CCC'!H$7:H$814,MATCH(WatchList!$B197,'All CCC'!$B$7:$B$814,0)))</f>
        <v/>
      </c>
      <c r="I197" s="847" t="str">
        <f>IF($B197="","",INDEX('All CCC'!I$7:I$814,MATCH(WatchList!$B197,'All CCC'!$B$7:$B$814,0)))</f>
        <v/>
      </c>
      <c r="J197" s="847" t="str">
        <f>IF($B197="","",INDEX('All CCC'!J$7:J$814,MATCH(WatchList!$B197,'All CCC'!$B$7:$B$814,0)))</f>
        <v/>
      </c>
      <c r="K197" s="847" t="str">
        <f>IF($B197="","",INDEX('All CCC'!K$7:K$814,MATCH(WatchList!$B197,'All CCC'!$B$7:$B$814,0)))</f>
        <v/>
      </c>
      <c r="L197" s="847" t="str">
        <f>IF($B197="","",INDEX('All CCC'!L$7:L$814,MATCH(WatchList!$B197,'All CCC'!$B$7:$B$814,0)))</f>
        <v/>
      </c>
      <c r="M197" s="847" t="str">
        <f>IF($B197="","",INDEX('All CCC'!M$7:M$814,MATCH(WatchList!$B197,'All CCC'!$B$7:$B$814,0)))</f>
        <v/>
      </c>
      <c r="N197" s="847" t="str">
        <f>IF($B197="","",INDEX('All CCC'!N$7:N$814,MATCH(WatchList!$B197,'All CCC'!$B$7:$B$814,0)))</f>
        <v/>
      </c>
      <c r="O197" s="847" t="str">
        <f>IF($B197="","",INDEX('All CCC'!O$7:O$814,MATCH(WatchList!$B197,'All CCC'!$B$7:$B$814,0)))</f>
        <v/>
      </c>
      <c r="P197" s="848" t="str">
        <f>IF($B197="","",INDEX('All CCC'!P$7:P$814,MATCH(WatchList!$B197,'All CCC'!$B$7:$B$814,0)))</f>
        <v/>
      </c>
      <c r="Q197" s="848" t="str">
        <f>IF($B197="","",INDEX('All CCC'!Q$7:Q$814,MATCH(WatchList!$B197,'All CCC'!$B$7:$B$814,0)))</f>
        <v/>
      </c>
      <c r="R197" s="847" t="str">
        <f>IF($B197="","",INDEX('All CCC'!R$7:R$814,MATCH(WatchList!$B197,'All CCC'!$B$7:$B$814,0)))</f>
        <v/>
      </c>
      <c r="S197" s="847" t="str">
        <f>IF($B197="","",INDEX('All CCC'!S$7:S$814,MATCH(WatchList!$B197,'All CCC'!$B$7:$B$814,0)))</f>
        <v/>
      </c>
      <c r="T197" s="847" t="str">
        <f>IF($B197="","",INDEX('All CCC'!T$7:T$814,MATCH(WatchList!$B197,'All CCC'!$B$7:$B$814,0)))</f>
        <v/>
      </c>
      <c r="U197" s="847" t="str">
        <f>IF($B197="","",INDEX('All CCC'!U$7:U$814,MATCH(WatchList!$B197,'All CCC'!$B$7:$B$814,0)))</f>
        <v/>
      </c>
      <c r="V197" s="847" t="str">
        <f>IF($B197="","",INDEX('All CCC'!V$7:V$814,MATCH(WatchList!$B197,'All CCC'!$B$7:$B$814,0)))</f>
        <v/>
      </c>
      <c r="W197" s="847" t="str">
        <f>IF($B197="","",INDEX('All CCC'!W$7:W$814,MATCH(WatchList!$B197,'All CCC'!$B$7:$B$814,0)))</f>
        <v/>
      </c>
      <c r="X197" s="847" t="str">
        <f>IF($B197="","",INDEX('All CCC'!X$7:X$814,MATCH(WatchList!$B197,'All CCC'!$B$7:$B$814,0)))</f>
        <v/>
      </c>
      <c r="Y197" s="847" t="str">
        <f>IF($B197="","",INDEX('All CCC'!Y$7:Y$814,MATCH(WatchList!$B197,'All CCC'!$B$7:$B$814,0)))</f>
        <v/>
      </c>
      <c r="Z197" s="847" t="str">
        <f>IF($B197="","",INDEX('All CCC'!Z$7:Z$814,MATCH(WatchList!$B197,'All CCC'!$B$7:$B$814,0)))</f>
        <v/>
      </c>
      <c r="AA197" s="847" t="str">
        <f>IF($B197="","",INDEX('All CCC'!AA$7:AA$814,MATCH(WatchList!$B197,'All CCC'!$B$7:$B$814,0)))</f>
        <v/>
      </c>
      <c r="AB197" s="847" t="str">
        <f>IF($B197="","",INDEX('All CCC'!AB$7:AB$814,MATCH(WatchList!$B197,'All CCC'!$B$7:$B$814,0)))</f>
        <v/>
      </c>
      <c r="AC197" s="847" t="str">
        <f>IF($B197="","",INDEX('All CCC'!AC$7:AC$814,MATCH(WatchList!$B197,'All CCC'!$B$7:$B$814,0)))</f>
        <v/>
      </c>
      <c r="AD197" s="847" t="str">
        <f>IF($B197="","",INDEX('All CCC'!AD$7:AD$814,MATCH(WatchList!$B197,'All CCC'!$B$7:$B$814,0)))</f>
        <v/>
      </c>
      <c r="AE197" s="847" t="str">
        <f>IF($B197="","",INDEX('All CCC'!AE$7:AE$814,MATCH(WatchList!$B197,'All CCC'!$B$7:$B$814,0)))</f>
        <v/>
      </c>
      <c r="AF197" s="847" t="str">
        <f>IF($B197="","",INDEX('All CCC'!AF$7:AF$814,MATCH(WatchList!$B197,'All CCC'!$B$7:$B$814,0)))</f>
        <v/>
      </c>
      <c r="AG197" s="847" t="str">
        <f>IF($B197="","",INDEX('All CCC'!AG$7:AG$814,MATCH(WatchList!$B197,'All CCC'!$B$7:$B$814,0)))</f>
        <v/>
      </c>
      <c r="AH197" s="847" t="str">
        <f>IF($B197="","",INDEX('All CCC'!AH$7:AH$814,MATCH(WatchList!$B197,'All CCC'!$B$7:$B$814,0)))</f>
        <v/>
      </c>
      <c r="AI197" s="847" t="str">
        <f>IF($B197="","",INDEX('All CCC'!AI$7:AI$814,MATCH(WatchList!$B197,'All CCC'!$B$7:$B$814,0)))</f>
        <v/>
      </c>
      <c r="AJ197" s="847" t="str">
        <f>IF($B197="","",INDEX('All CCC'!AJ$7:AJ$814,MATCH(WatchList!$B197,'All CCC'!$B$7:$B$814,0)))</f>
        <v/>
      </c>
      <c r="AK197" s="847" t="str">
        <f>IF($B197="","",INDEX('All CCC'!AK$7:AK$814,MATCH(WatchList!$B197,'All CCC'!$B$7:$B$814,0)))</f>
        <v/>
      </c>
      <c r="AL197" s="847" t="str">
        <f>IF($B197="","",INDEX('All CCC'!AL$7:AL$814,MATCH(WatchList!$B197,'All CCC'!$B$7:$B$814,0)))</f>
        <v/>
      </c>
      <c r="AM197" s="847" t="str">
        <f>IF($B197="","",INDEX('All CCC'!AM$7:AM$814,MATCH(WatchList!$B197,'All CCC'!$B$7:$B$814,0)))</f>
        <v/>
      </c>
      <c r="AN197" s="847" t="str">
        <f>IF($B197="","",INDEX('All CCC'!AN$7:AN$814,MATCH(WatchList!$B197,'All CCC'!$B$7:$B$814,0)))</f>
        <v/>
      </c>
      <c r="AO197" s="847" t="str">
        <f>IF($B197="","",INDEX('All CCC'!AO$7:AO$814,MATCH(WatchList!$B197,'All CCC'!$B$7:$B$814,0)))</f>
        <v/>
      </c>
      <c r="AP197" s="847" t="str">
        <f>IF($B197="","",INDEX('All CCC'!AP$7:AP$814,MATCH(WatchList!$B197,'All CCC'!$B$7:$B$814,0)))</f>
        <v/>
      </c>
      <c r="AQ197" s="847" t="str">
        <f>IF($B197="","",INDEX('All CCC'!AQ$7:AQ$814,MATCH(WatchList!$B197,'All CCC'!$B$7:$B$814,0)))</f>
        <v/>
      </c>
      <c r="AR197" s="847" t="str">
        <f>IF($B197="","",INDEX('All CCC'!AR$7:AR$814,MATCH(WatchList!$B197,'All CCC'!$B$7:$B$814,0)))</f>
        <v/>
      </c>
      <c r="AS197" s="847" t="str">
        <f>IF($B197="","",INDEX('All CCC'!AS$7:AS$814,MATCH(WatchList!$B197,'All CCC'!$B$7:$B$814,0)))</f>
        <v/>
      </c>
      <c r="AT197" s="847" t="str">
        <f>IF($B197="","",INDEX('All CCC'!AT$7:AT$814,MATCH(WatchList!$B197,'All CCC'!$B$7:$B$814,0)))</f>
        <v/>
      </c>
      <c r="AU197" s="847" t="str">
        <f>IF($B197="","",INDEX('All CCC'!AU$7:AU$814,MATCH(WatchList!$B197,'All CCC'!$B$7:$B$814,0)))</f>
        <v/>
      </c>
      <c r="AV197" s="847" t="str">
        <f>IF($B197="","",INDEX('All CCC'!AV$7:AV$814,MATCH(WatchList!$B197,'All CCC'!$B$7:$B$814,0)))</f>
        <v/>
      </c>
      <c r="AW197" s="847" t="str">
        <f>IF($B197="","",INDEX('All CCC'!AW$7:AW$814,MATCH(WatchList!$B197,'All CCC'!$B$7:$B$814,0)))</f>
        <v/>
      </c>
      <c r="AX197" s="847" t="str">
        <f>IF($B197="","",INDEX('All CCC'!AX$7:AX$814,MATCH(WatchList!$B197,'All CCC'!$B$7:$B$814,0)))</f>
        <v/>
      </c>
      <c r="AY197" s="847" t="str">
        <f>IF($B197="","",INDEX('All CCC'!AY$7:AY$814,MATCH(WatchList!$B197,'All CCC'!$B$7:$B$814,0)))</f>
        <v/>
      </c>
      <c r="AZ197" s="847" t="str">
        <f>IF($B197="","",INDEX('All CCC'!AZ$7:AZ$814,MATCH(WatchList!$B197,'All CCC'!$B$7:$B$814,0)))</f>
        <v/>
      </c>
      <c r="BA197" s="847" t="str">
        <f>IF($B197="","",INDEX('All CCC'!BA$7:BA$814,MATCH(WatchList!$B197,'All CCC'!$B$7:$B$814,0)))</f>
        <v/>
      </c>
      <c r="BB197" s="847" t="str">
        <f>IF($B197="","",INDEX('All CCC'!BB$7:BB$814,MATCH(WatchList!$B197,'All CCC'!$B$7:$B$814,0)))</f>
        <v/>
      </c>
      <c r="BC197" s="847" t="str">
        <f>IF($B197="","",INDEX('All CCC'!BC$7:BC$814,MATCH(WatchList!$B197,'All CCC'!$B$7:$B$814,0)))</f>
        <v/>
      </c>
      <c r="BD197" s="847" t="str">
        <f>IF($B197="","",INDEX('All CCC'!BD$7:BD$814,MATCH(WatchList!$B197,'All CCC'!$B$7:$B$814,0)))</f>
        <v/>
      </c>
      <c r="BE197" s="847" t="str">
        <f>IF($B197="","",INDEX('All CCC'!BE$7:BE$814,MATCH(WatchList!$B197,'All CCC'!$B$7:$B$814,0)))</f>
        <v/>
      </c>
      <c r="BF197" s="847" t="str">
        <f>IF($B197="","",INDEX('All CCC'!BF$7:BF$814,MATCH(WatchList!$B197,'All CCC'!$B$7:$B$814,0)))</f>
        <v/>
      </c>
      <c r="BG197" s="847" t="str">
        <f>IF($B197="","",INDEX('All CCC'!BG$7:BG$814,MATCH(WatchList!$B197,'All CCC'!$B$7:$B$814,0)))</f>
        <v/>
      </c>
    </row>
    <row r="198" spans="1:59" x14ac:dyDescent="0.2">
      <c r="A198" s="548" t="str">
        <f>IF($B198="","",INDEX('All CCC'!A$7:A$814,MATCH(WatchList!$B198,'All CCC'!$B$7:$B$814,0)))</f>
        <v/>
      </c>
      <c r="B198" s="31"/>
      <c r="C198" s="847" t="str">
        <f>IF($B198="","",INDEX('All CCC'!C$7:C$814,MATCH(WatchList!$B198,'All CCC'!$B$7:$B$814,0)))</f>
        <v/>
      </c>
      <c r="D198" s="847" t="str">
        <f>IF($B198="","",INDEX('All CCC'!D$7:D$814,MATCH(WatchList!$B198,'All CCC'!$B$7:$B$814,0)))</f>
        <v/>
      </c>
      <c r="E198" s="847" t="str">
        <f>IF($B198="","",INDEX('All CCC'!E$7:E$814,MATCH(WatchList!$B198,'All CCC'!$B$7:$B$814,0)))</f>
        <v/>
      </c>
      <c r="F198" s="847" t="str">
        <f>IF($B198="","",INDEX('All CCC'!F$7:F$814,MATCH(WatchList!$B198,'All CCC'!$B$7:$B$814,0)))</f>
        <v/>
      </c>
      <c r="G198" s="847" t="str">
        <f>IF($B198="","",INDEX('All CCC'!G$7:G$814,MATCH(WatchList!$B198,'All CCC'!$B$7:$B$814,0)))</f>
        <v/>
      </c>
      <c r="H198" s="847" t="str">
        <f>IF($B198="","",INDEX('All CCC'!H$7:H$814,MATCH(WatchList!$B198,'All CCC'!$B$7:$B$814,0)))</f>
        <v/>
      </c>
      <c r="I198" s="847" t="str">
        <f>IF($B198="","",INDEX('All CCC'!I$7:I$814,MATCH(WatchList!$B198,'All CCC'!$B$7:$B$814,0)))</f>
        <v/>
      </c>
      <c r="J198" s="847" t="str">
        <f>IF($B198="","",INDEX('All CCC'!J$7:J$814,MATCH(WatchList!$B198,'All CCC'!$B$7:$B$814,0)))</f>
        <v/>
      </c>
      <c r="K198" s="847" t="str">
        <f>IF($B198="","",INDEX('All CCC'!K$7:K$814,MATCH(WatchList!$B198,'All CCC'!$B$7:$B$814,0)))</f>
        <v/>
      </c>
      <c r="L198" s="847" t="str">
        <f>IF($B198="","",INDEX('All CCC'!L$7:L$814,MATCH(WatchList!$B198,'All CCC'!$B$7:$B$814,0)))</f>
        <v/>
      </c>
      <c r="M198" s="847" t="str">
        <f>IF($B198="","",INDEX('All CCC'!M$7:M$814,MATCH(WatchList!$B198,'All CCC'!$B$7:$B$814,0)))</f>
        <v/>
      </c>
      <c r="N198" s="847" t="str">
        <f>IF($B198="","",INDEX('All CCC'!N$7:N$814,MATCH(WatchList!$B198,'All CCC'!$B$7:$B$814,0)))</f>
        <v/>
      </c>
      <c r="O198" s="847" t="str">
        <f>IF($B198="","",INDEX('All CCC'!O$7:O$814,MATCH(WatchList!$B198,'All CCC'!$B$7:$B$814,0)))</f>
        <v/>
      </c>
      <c r="P198" s="848" t="str">
        <f>IF($B198="","",INDEX('All CCC'!P$7:P$814,MATCH(WatchList!$B198,'All CCC'!$B$7:$B$814,0)))</f>
        <v/>
      </c>
      <c r="Q198" s="848" t="str">
        <f>IF($B198="","",INDEX('All CCC'!Q$7:Q$814,MATCH(WatchList!$B198,'All CCC'!$B$7:$B$814,0)))</f>
        <v/>
      </c>
      <c r="R198" s="847" t="str">
        <f>IF($B198="","",INDEX('All CCC'!R$7:R$814,MATCH(WatchList!$B198,'All CCC'!$B$7:$B$814,0)))</f>
        <v/>
      </c>
      <c r="S198" s="847" t="str">
        <f>IF($B198="","",INDEX('All CCC'!S$7:S$814,MATCH(WatchList!$B198,'All CCC'!$B$7:$B$814,0)))</f>
        <v/>
      </c>
      <c r="T198" s="847" t="str">
        <f>IF($B198="","",INDEX('All CCC'!T$7:T$814,MATCH(WatchList!$B198,'All CCC'!$B$7:$B$814,0)))</f>
        <v/>
      </c>
      <c r="U198" s="847" t="str">
        <f>IF($B198="","",INDEX('All CCC'!U$7:U$814,MATCH(WatchList!$B198,'All CCC'!$B$7:$B$814,0)))</f>
        <v/>
      </c>
      <c r="V198" s="847" t="str">
        <f>IF($B198="","",INDEX('All CCC'!V$7:V$814,MATCH(WatchList!$B198,'All CCC'!$B$7:$B$814,0)))</f>
        <v/>
      </c>
      <c r="W198" s="847" t="str">
        <f>IF($B198="","",INDEX('All CCC'!W$7:W$814,MATCH(WatchList!$B198,'All CCC'!$B$7:$B$814,0)))</f>
        <v/>
      </c>
      <c r="X198" s="847" t="str">
        <f>IF($B198="","",INDEX('All CCC'!X$7:X$814,MATCH(WatchList!$B198,'All CCC'!$B$7:$B$814,0)))</f>
        <v/>
      </c>
      <c r="Y198" s="847" t="str">
        <f>IF($B198="","",INDEX('All CCC'!Y$7:Y$814,MATCH(WatchList!$B198,'All CCC'!$B$7:$B$814,0)))</f>
        <v/>
      </c>
      <c r="Z198" s="847" t="str">
        <f>IF($B198="","",INDEX('All CCC'!Z$7:Z$814,MATCH(WatchList!$B198,'All CCC'!$B$7:$B$814,0)))</f>
        <v/>
      </c>
      <c r="AA198" s="847" t="str">
        <f>IF($B198="","",INDEX('All CCC'!AA$7:AA$814,MATCH(WatchList!$B198,'All CCC'!$B$7:$B$814,0)))</f>
        <v/>
      </c>
      <c r="AB198" s="847" t="str">
        <f>IF($B198="","",INDEX('All CCC'!AB$7:AB$814,MATCH(WatchList!$B198,'All CCC'!$B$7:$B$814,0)))</f>
        <v/>
      </c>
      <c r="AC198" s="847" t="str">
        <f>IF($B198="","",INDEX('All CCC'!AC$7:AC$814,MATCH(WatchList!$B198,'All CCC'!$B$7:$B$814,0)))</f>
        <v/>
      </c>
      <c r="AD198" s="847" t="str">
        <f>IF($B198="","",INDEX('All CCC'!AD$7:AD$814,MATCH(WatchList!$B198,'All CCC'!$B$7:$B$814,0)))</f>
        <v/>
      </c>
      <c r="AE198" s="847" t="str">
        <f>IF($B198="","",INDEX('All CCC'!AE$7:AE$814,MATCH(WatchList!$B198,'All CCC'!$B$7:$B$814,0)))</f>
        <v/>
      </c>
      <c r="AF198" s="847" t="str">
        <f>IF($B198="","",INDEX('All CCC'!AF$7:AF$814,MATCH(WatchList!$B198,'All CCC'!$B$7:$B$814,0)))</f>
        <v/>
      </c>
      <c r="AG198" s="847" t="str">
        <f>IF($B198="","",INDEX('All CCC'!AG$7:AG$814,MATCH(WatchList!$B198,'All CCC'!$B$7:$B$814,0)))</f>
        <v/>
      </c>
      <c r="AH198" s="847" t="str">
        <f>IF($B198="","",INDEX('All CCC'!AH$7:AH$814,MATCH(WatchList!$B198,'All CCC'!$B$7:$B$814,0)))</f>
        <v/>
      </c>
      <c r="AI198" s="847" t="str">
        <f>IF($B198="","",INDEX('All CCC'!AI$7:AI$814,MATCH(WatchList!$B198,'All CCC'!$B$7:$B$814,0)))</f>
        <v/>
      </c>
      <c r="AJ198" s="847" t="str">
        <f>IF($B198="","",INDEX('All CCC'!AJ$7:AJ$814,MATCH(WatchList!$B198,'All CCC'!$B$7:$B$814,0)))</f>
        <v/>
      </c>
      <c r="AK198" s="847" t="str">
        <f>IF($B198="","",INDEX('All CCC'!AK$7:AK$814,MATCH(WatchList!$B198,'All CCC'!$B$7:$B$814,0)))</f>
        <v/>
      </c>
      <c r="AL198" s="847" t="str">
        <f>IF($B198="","",INDEX('All CCC'!AL$7:AL$814,MATCH(WatchList!$B198,'All CCC'!$B$7:$B$814,0)))</f>
        <v/>
      </c>
      <c r="AM198" s="847" t="str">
        <f>IF($B198="","",INDEX('All CCC'!AM$7:AM$814,MATCH(WatchList!$B198,'All CCC'!$B$7:$B$814,0)))</f>
        <v/>
      </c>
      <c r="AN198" s="847" t="str">
        <f>IF($B198="","",INDEX('All CCC'!AN$7:AN$814,MATCH(WatchList!$B198,'All CCC'!$B$7:$B$814,0)))</f>
        <v/>
      </c>
      <c r="AO198" s="847" t="str">
        <f>IF($B198="","",INDEX('All CCC'!AO$7:AO$814,MATCH(WatchList!$B198,'All CCC'!$B$7:$B$814,0)))</f>
        <v/>
      </c>
      <c r="AP198" s="847" t="str">
        <f>IF($B198="","",INDEX('All CCC'!AP$7:AP$814,MATCH(WatchList!$B198,'All CCC'!$B$7:$B$814,0)))</f>
        <v/>
      </c>
      <c r="AQ198" s="847" t="str">
        <f>IF($B198="","",INDEX('All CCC'!AQ$7:AQ$814,MATCH(WatchList!$B198,'All CCC'!$B$7:$B$814,0)))</f>
        <v/>
      </c>
      <c r="AR198" s="847" t="str">
        <f>IF($B198="","",INDEX('All CCC'!AR$7:AR$814,MATCH(WatchList!$B198,'All CCC'!$B$7:$B$814,0)))</f>
        <v/>
      </c>
      <c r="AS198" s="847" t="str">
        <f>IF($B198="","",INDEX('All CCC'!AS$7:AS$814,MATCH(WatchList!$B198,'All CCC'!$B$7:$B$814,0)))</f>
        <v/>
      </c>
      <c r="AT198" s="847" t="str">
        <f>IF($B198="","",INDEX('All CCC'!AT$7:AT$814,MATCH(WatchList!$B198,'All CCC'!$B$7:$B$814,0)))</f>
        <v/>
      </c>
      <c r="AU198" s="847" t="str">
        <f>IF($B198="","",INDEX('All CCC'!AU$7:AU$814,MATCH(WatchList!$B198,'All CCC'!$B$7:$B$814,0)))</f>
        <v/>
      </c>
      <c r="AV198" s="847" t="str">
        <f>IF($B198="","",INDEX('All CCC'!AV$7:AV$814,MATCH(WatchList!$B198,'All CCC'!$B$7:$B$814,0)))</f>
        <v/>
      </c>
      <c r="AW198" s="847" t="str">
        <f>IF($B198="","",INDEX('All CCC'!AW$7:AW$814,MATCH(WatchList!$B198,'All CCC'!$B$7:$B$814,0)))</f>
        <v/>
      </c>
      <c r="AX198" s="847" t="str">
        <f>IF($B198="","",INDEX('All CCC'!AX$7:AX$814,MATCH(WatchList!$B198,'All CCC'!$B$7:$B$814,0)))</f>
        <v/>
      </c>
      <c r="AY198" s="847" t="str">
        <f>IF($B198="","",INDEX('All CCC'!AY$7:AY$814,MATCH(WatchList!$B198,'All CCC'!$B$7:$B$814,0)))</f>
        <v/>
      </c>
      <c r="AZ198" s="847" t="str">
        <f>IF($B198="","",INDEX('All CCC'!AZ$7:AZ$814,MATCH(WatchList!$B198,'All CCC'!$B$7:$B$814,0)))</f>
        <v/>
      </c>
      <c r="BA198" s="847" t="str">
        <f>IF($B198="","",INDEX('All CCC'!BA$7:BA$814,MATCH(WatchList!$B198,'All CCC'!$B$7:$B$814,0)))</f>
        <v/>
      </c>
      <c r="BB198" s="847" t="str">
        <f>IF($B198="","",INDEX('All CCC'!BB$7:BB$814,MATCH(WatchList!$B198,'All CCC'!$B$7:$B$814,0)))</f>
        <v/>
      </c>
      <c r="BC198" s="847" t="str">
        <f>IF($B198="","",INDEX('All CCC'!BC$7:BC$814,MATCH(WatchList!$B198,'All CCC'!$B$7:$B$814,0)))</f>
        <v/>
      </c>
      <c r="BD198" s="847" t="str">
        <f>IF($B198="","",INDEX('All CCC'!BD$7:BD$814,MATCH(WatchList!$B198,'All CCC'!$B$7:$B$814,0)))</f>
        <v/>
      </c>
      <c r="BE198" s="847" t="str">
        <f>IF($B198="","",INDEX('All CCC'!BE$7:BE$814,MATCH(WatchList!$B198,'All CCC'!$B$7:$B$814,0)))</f>
        <v/>
      </c>
      <c r="BF198" s="847" t="str">
        <f>IF($B198="","",INDEX('All CCC'!BF$7:BF$814,MATCH(WatchList!$B198,'All CCC'!$B$7:$B$814,0)))</f>
        <v/>
      </c>
      <c r="BG198" s="847" t="str">
        <f>IF($B198="","",INDEX('All CCC'!BG$7:BG$814,MATCH(WatchList!$B198,'All CCC'!$B$7:$B$814,0)))</f>
        <v/>
      </c>
    </row>
    <row r="199" spans="1:59" x14ac:dyDescent="0.2">
      <c r="A199" s="548" t="str">
        <f>IF($B199="","",INDEX('All CCC'!A$7:A$814,MATCH(WatchList!$B199,'All CCC'!$B$7:$B$814,0)))</f>
        <v/>
      </c>
      <c r="B199" s="31"/>
      <c r="C199" s="847" t="str">
        <f>IF($B199="","",INDEX('All CCC'!C$7:C$814,MATCH(WatchList!$B199,'All CCC'!$B$7:$B$814,0)))</f>
        <v/>
      </c>
      <c r="D199" s="847" t="str">
        <f>IF($B199="","",INDEX('All CCC'!D$7:D$814,MATCH(WatchList!$B199,'All CCC'!$B$7:$B$814,0)))</f>
        <v/>
      </c>
      <c r="E199" s="847" t="str">
        <f>IF($B199="","",INDEX('All CCC'!E$7:E$814,MATCH(WatchList!$B199,'All CCC'!$B$7:$B$814,0)))</f>
        <v/>
      </c>
      <c r="F199" s="847" t="str">
        <f>IF($B199="","",INDEX('All CCC'!F$7:F$814,MATCH(WatchList!$B199,'All CCC'!$B$7:$B$814,0)))</f>
        <v/>
      </c>
      <c r="G199" s="847" t="str">
        <f>IF($B199="","",INDEX('All CCC'!G$7:G$814,MATCH(WatchList!$B199,'All CCC'!$B$7:$B$814,0)))</f>
        <v/>
      </c>
      <c r="H199" s="847" t="str">
        <f>IF($B199="","",INDEX('All CCC'!H$7:H$814,MATCH(WatchList!$B199,'All CCC'!$B$7:$B$814,0)))</f>
        <v/>
      </c>
      <c r="I199" s="847" t="str">
        <f>IF($B199="","",INDEX('All CCC'!I$7:I$814,MATCH(WatchList!$B199,'All CCC'!$B$7:$B$814,0)))</f>
        <v/>
      </c>
      <c r="J199" s="847" t="str">
        <f>IF($B199="","",INDEX('All CCC'!J$7:J$814,MATCH(WatchList!$B199,'All CCC'!$B$7:$B$814,0)))</f>
        <v/>
      </c>
      <c r="K199" s="847" t="str">
        <f>IF($B199="","",INDEX('All CCC'!K$7:K$814,MATCH(WatchList!$B199,'All CCC'!$B$7:$B$814,0)))</f>
        <v/>
      </c>
      <c r="L199" s="847" t="str">
        <f>IF($B199="","",INDEX('All CCC'!L$7:L$814,MATCH(WatchList!$B199,'All CCC'!$B$7:$B$814,0)))</f>
        <v/>
      </c>
      <c r="M199" s="847" t="str">
        <f>IF($B199="","",INDEX('All CCC'!M$7:M$814,MATCH(WatchList!$B199,'All CCC'!$B$7:$B$814,0)))</f>
        <v/>
      </c>
      <c r="N199" s="847" t="str">
        <f>IF($B199="","",INDEX('All CCC'!N$7:N$814,MATCH(WatchList!$B199,'All CCC'!$B$7:$B$814,0)))</f>
        <v/>
      </c>
      <c r="O199" s="847" t="str">
        <f>IF($B199="","",INDEX('All CCC'!O$7:O$814,MATCH(WatchList!$B199,'All CCC'!$B$7:$B$814,0)))</f>
        <v/>
      </c>
      <c r="P199" s="848" t="str">
        <f>IF($B199="","",INDEX('All CCC'!P$7:P$814,MATCH(WatchList!$B199,'All CCC'!$B$7:$B$814,0)))</f>
        <v/>
      </c>
      <c r="Q199" s="848" t="str">
        <f>IF($B199="","",INDEX('All CCC'!Q$7:Q$814,MATCH(WatchList!$B199,'All CCC'!$B$7:$B$814,0)))</f>
        <v/>
      </c>
      <c r="R199" s="847" t="str">
        <f>IF($B199="","",INDEX('All CCC'!R$7:R$814,MATCH(WatchList!$B199,'All CCC'!$B$7:$B$814,0)))</f>
        <v/>
      </c>
      <c r="S199" s="847" t="str">
        <f>IF($B199="","",INDEX('All CCC'!S$7:S$814,MATCH(WatchList!$B199,'All CCC'!$B$7:$B$814,0)))</f>
        <v/>
      </c>
      <c r="T199" s="847" t="str">
        <f>IF($B199="","",INDEX('All CCC'!T$7:T$814,MATCH(WatchList!$B199,'All CCC'!$B$7:$B$814,0)))</f>
        <v/>
      </c>
      <c r="U199" s="847" t="str">
        <f>IF($B199="","",INDEX('All CCC'!U$7:U$814,MATCH(WatchList!$B199,'All CCC'!$B$7:$B$814,0)))</f>
        <v/>
      </c>
      <c r="V199" s="847" t="str">
        <f>IF($B199="","",INDEX('All CCC'!V$7:V$814,MATCH(WatchList!$B199,'All CCC'!$B$7:$B$814,0)))</f>
        <v/>
      </c>
      <c r="W199" s="847" t="str">
        <f>IF($B199="","",INDEX('All CCC'!W$7:W$814,MATCH(WatchList!$B199,'All CCC'!$B$7:$B$814,0)))</f>
        <v/>
      </c>
      <c r="X199" s="847" t="str">
        <f>IF($B199="","",INDEX('All CCC'!X$7:X$814,MATCH(WatchList!$B199,'All CCC'!$B$7:$B$814,0)))</f>
        <v/>
      </c>
      <c r="Y199" s="847" t="str">
        <f>IF($B199="","",INDEX('All CCC'!Y$7:Y$814,MATCH(WatchList!$B199,'All CCC'!$B$7:$B$814,0)))</f>
        <v/>
      </c>
      <c r="Z199" s="847" t="str">
        <f>IF($B199="","",INDEX('All CCC'!Z$7:Z$814,MATCH(WatchList!$B199,'All CCC'!$B$7:$B$814,0)))</f>
        <v/>
      </c>
      <c r="AA199" s="847" t="str">
        <f>IF($B199="","",INDEX('All CCC'!AA$7:AA$814,MATCH(WatchList!$B199,'All CCC'!$B$7:$B$814,0)))</f>
        <v/>
      </c>
      <c r="AB199" s="847" t="str">
        <f>IF($B199="","",INDEX('All CCC'!AB$7:AB$814,MATCH(WatchList!$B199,'All CCC'!$B$7:$B$814,0)))</f>
        <v/>
      </c>
      <c r="AC199" s="847" t="str">
        <f>IF($B199="","",INDEX('All CCC'!AC$7:AC$814,MATCH(WatchList!$B199,'All CCC'!$B$7:$B$814,0)))</f>
        <v/>
      </c>
      <c r="AD199" s="847" t="str">
        <f>IF($B199="","",INDEX('All CCC'!AD$7:AD$814,MATCH(WatchList!$B199,'All CCC'!$B$7:$B$814,0)))</f>
        <v/>
      </c>
      <c r="AE199" s="847" t="str">
        <f>IF($B199="","",INDEX('All CCC'!AE$7:AE$814,MATCH(WatchList!$B199,'All CCC'!$B$7:$B$814,0)))</f>
        <v/>
      </c>
      <c r="AF199" s="847" t="str">
        <f>IF($B199="","",INDEX('All CCC'!AF$7:AF$814,MATCH(WatchList!$B199,'All CCC'!$B$7:$B$814,0)))</f>
        <v/>
      </c>
      <c r="AG199" s="847" t="str">
        <f>IF($B199="","",INDEX('All CCC'!AG$7:AG$814,MATCH(WatchList!$B199,'All CCC'!$B$7:$B$814,0)))</f>
        <v/>
      </c>
      <c r="AH199" s="847" t="str">
        <f>IF($B199="","",INDEX('All CCC'!AH$7:AH$814,MATCH(WatchList!$B199,'All CCC'!$B$7:$B$814,0)))</f>
        <v/>
      </c>
      <c r="AI199" s="847" t="str">
        <f>IF($B199="","",INDEX('All CCC'!AI$7:AI$814,MATCH(WatchList!$B199,'All CCC'!$B$7:$B$814,0)))</f>
        <v/>
      </c>
      <c r="AJ199" s="847" t="str">
        <f>IF($B199="","",INDEX('All CCC'!AJ$7:AJ$814,MATCH(WatchList!$B199,'All CCC'!$B$7:$B$814,0)))</f>
        <v/>
      </c>
      <c r="AK199" s="847" t="str">
        <f>IF($B199="","",INDEX('All CCC'!AK$7:AK$814,MATCH(WatchList!$B199,'All CCC'!$B$7:$B$814,0)))</f>
        <v/>
      </c>
      <c r="AL199" s="847" t="str">
        <f>IF($B199="","",INDEX('All CCC'!AL$7:AL$814,MATCH(WatchList!$B199,'All CCC'!$B$7:$B$814,0)))</f>
        <v/>
      </c>
      <c r="AM199" s="847" t="str">
        <f>IF($B199="","",INDEX('All CCC'!AM$7:AM$814,MATCH(WatchList!$B199,'All CCC'!$B$7:$B$814,0)))</f>
        <v/>
      </c>
      <c r="AN199" s="847" t="str">
        <f>IF($B199="","",INDEX('All CCC'!AN$7:AN$814,MATCH(WatchList!$B199,'All CCC'!$B$7:$B$814,0)))</f>
        <v/>
      </c>
      <c r="AO199" s="847" t="str">
        <f>IF($B199="","",INDEX('All CCC'!AO$7:AO$814,MATCH(WatchList!$B199,'All CCC'!$B$7:$B$814,0)))</f>
        <v/>
      </c>
      <c r="AP199" s="847" t="str">
        <f>IF($B199="","",INDEX('All CCC'!AP$7:AP$814,MATCH(WatchList!$B199,'All CCC'!$B$7:$B$814,0)))</f>
        <v/>
      </c>
      <c r="AQ199" s="847" t="str">
        <f>IF($B199="","",INDEX('All CCC'!AQ$7:AQ$814,MATCH(WatchList!$B199,'All CCC'!$B$7:$B$814,0)))</f>
        <v/>
      </c>
      <c r="AR199" s="847" t="str">
        <f>IF($B199="","",INDEX('All CCC'!AR$7:AR$814,MATCH(WatchList!$B199,'All CCC'!$B$7:$B$814,0)))</f>
        <v/>
      </c>
      <c r="AS199" s="847" t="str">
        <f>IF($B199="","",INDEX('All CCC'!AS$7:AS$814,MATCH(WatchList!$B199,'All CCC'!$B$7:$B$814,0)))</f>
        <v/>
      </c>
      <c r="AT199" s="847" t="str">
        <f>IF($B199="","",INDEX('All CCC'!AT$7:AT$814,MATCH(WatchList!$B199,'All CCC'!$B$7:$B$814,0)))</f>
        <v/>
      </c>
      <c r="AU199" s="847" t="str">
        <f>IF($B199="","",INDEX('All CCC'!AU$7:AU$814,MATCH(WatchList!$B199,'All CCC'!$B$7:$B$814,0)))</f>
        <v/>
      </c>
      <c r="AV199" s="847" t="str">
        <f>IF($B199="","",INDEX('All CCC'!AV$7:AV$814,MATCH(WatchList!$B199,'All CCC'!$B$7:$B$814,0)))</f>
        <v/>
      </c>
      <c r="AW199" s="847" t="str">
        <f>IF($B199="","",INDEX('All CCC'!AW$7:AW$814,MATCH(WatchList!$B199,'All CCC'!$B$7:$B$814,0)))</f>
        <v/>
      </c>
      <c r="AX199" s="847" t="str">
        <f>IF($B199="","",INDEX('All CCC'!AX$7:AX$814,MATCH(WatchList!$B199,'All CCC'!$B$7:$B$814,0)))</f>
        <v/>
      </c>
      <c r="AY199" s="847" t="str">
        <f>IF($B199="","",INDEX('All CCC'!AY$7:AY$814,MATCH(WatchList!$B199,'All CCC'!$B$7:$B$814,0)))</f>
        <v/>
      </c>
      <c r="AZ199" s="847" t="str">
        <f>IF($B199="","",INDEX('All CCC'!AZ$7:AZ$814,MATCH(WatchList!$B199,'All CCC'!$B$7:$B$814,0)))</f>
        <v/>
      </c>
      <c r="BA199" s="847" t="str">
        <f>IF($B199="","",INDEX('All CCC'!BA$7:BA$814,MATCH(WatchList!$B199,'All CCC'!$B$7:$B$814,0)))</f>
        <v/>
      </c>
      <c r="BB199" s="847" t="str">
        <f>IF($B199="","",INDEX('All CCC'!BB$7:BB$814,MATCH(WatchList!$B199,'All CCC'!$B$7:$B$814,0)))</f>
        <v/>
      </c>
      <c r="BC199" s="847" t="str">
        <f>IF($B199="","",INDEX('All CCC'!BC$7:BC$814,MATCH(WatchList!$B199,'All CCC'!$B$7:$B$814,0)))</f>
        <v/>
      </c>
      <c r="BD199" s="847" t="str">
        <f>IF($B199="","",INDEX('All CCC'!BD$7:BD$814,MATCH(WatchList!$B199,'All CCC'!$B$7:$B$814,0)))</f>
        <v/>
      </c>
      <c r="BE199" s="847" t="str">
        <f>IF($B199="","",INDEX('All CCC'!BE$7:BE$814,MATCH(WatchList!$B199,'All CCC'!$B$7:$B$814,0)))</f>
        <v/>
      </c>
      <c r="BF199" s="847" t="str">
        <f>IF($B199="","",INDEX('All CCC'!BF$7:BF$814,MATCH(WatchList!$B199,'All CCC'!$B$7:$B$814,0)))</f>
        <v/>
      </c>
      <c r="BG199" s="847" t="str">
        <f>IF($B199="","",INDEX('All CCC'!BG$7:BG$814,MATCH(WatchList!$B199,'All CCC'!$B$7:$B$814,0)))</f>
        <v/>
      </c>
    </row>
    <row r="200" spans="1:59" x14ac:dyDescent="0.2">
      <c r="A200" s="548" t="str">
        <f>IF($B200="","",INDEX('All CCC'!A$7:A$814,MATCH(WatchList!$B200,'All CCC'!$B$7:$B$814,0)))</f>
        <v/>
      </c>
      <c r="B200" s="31"/>
      <c r="C200" s="847" t="str">
        <f>IF($B200="","",INDEX('All CCC'!C$7:C$814,MATCH(WatchList!$B200,'All CCC'!$B$7:$B$814,0)))</f>
        <v/>
      </c>
      <c r="D200" s="847" t="str">
        <f>IF($B200="","",INDEX('All CCC'!D$7:D$814,MATCH(WatchList!$B200,'All CCC'!$B$7:$B$814,0)))</f>
        <v/>
      </c>
      <c r="E200" s="847" t="str">
        <f>IF($B200="","",INDEX('All CCC'!E$7:E$814,MATCH(WatchList!$B200,'All CCC'!$B$7:$B$814,0)))</f>
        <v/>
      </c>
      <c r="F200" s="847" t="str">
        <f>IF($B200="","",INDEX('All CCC'!F$7:F$814,MATCH(WatchList!$B200,'All CCC'!$B$7:$B$814,0)))</f>
        <v/>
      </c>
      <c r="G200" s="847" t="str">
        <f>IF($B200="","",INDEX('All CCC'!G$7:G$814,MATCH(WatchList!$B200,'All CCC'!$B$7:$B$814,0)))</f>
        <v/>
      </c>
      <c r="H200" s="847" t="str">
        <f>IF($B200="","",INDEX('All CCC'!H$7:H$814,MATCH(WatchList!$B200,'All CCC'!$B$7:$B$814,0)))</f>
        <v/>
      </c>
      <c r="I200" s="847" t="str">
        <f>IF($B200="","",INDEX('All CCC'!I$7:I$814,MATCH(WatchList!$B200,'All CCC'!$B$7:$B$814,0)))</f>
        <v/>
      </c>
      <c r="J200" s="847" t="str">
        <f>IF($B200="","",INDEX('All CCC'!J$7:J$814,MATCH(WatchList!$B200,'All CCC'!$B$7:$B$814,0)))</f>
        <v/>
      </c>
      <c r="K200" s="847" t="str">
        <f>IF($B200="","",INDEX('All CCC'!K$7:K$814,MATCH(WatchList!$B200,'All CCC'!$B$7:$B$814,0)))</f>
        <v/>
      </c>
      <c r="L200" s="847" t="str">
        <f>IF($B200="","",INDEX('All CCC'!L$7:L$814,MATCH(WatchList!$B200,'All CCC'!$B$7:$B$814,0)))</f>
        <v/>
      </c>
      <c r="M200" s="847" t="str">
        <f>IF($B200="","",INDEX('All CCC'!M$7:M$814,MATCH(WatchList!$B200,'All CCC'!$B$7:$B$814,0)))</f>
        <v/>
      </c>
      <c r="N200" s="847" t="str">
        <f>IF($B200="","",INDEX('All CCC'!N$7:N$814,MATCH(WatchList!$B200,'All CCC'!$B$7:$B$814,0)))</f>
        <v/>
      </c>
      <c r="O200" s="847" t="str">
        <f>IF($B200="","",INDEX('All CCC'!O$7:O$814,MATCH(WatchList!$B200,'All CCC'!$B$7:$B$814,0)))</f>
        <v/>
      </c>
      <c r="P200" s="848" t="str">
        <f>IF($B200="","",INDEX('All CCC'!P$7:P$814,MATCH(WatchList!$B200,'All CCC'!$B$7:$B$814,0)))</f>
        <v/>
      </c>
      <c r="Q200" s="848" t="str">
        <f>IF($B200="","",INDEX('All CCC'!Q$7:Q$814,MATCH(WatchList!$B200,'All CCC'!$B$7:$B$814,0)))</f>
        <v/>
      </c>
      <c r="R200" s="847" t="str">
        <f>IF($B200="","",INDEX('All CCC'!R$7:R$814,MATCH(WatchList!$B200,'All CCC'!$B$7:$B$814,0)))</f>
        <v/>
      </c>
      <c r="S200" s="847" t="str">
        <f>IF($B200="","",INDEX('All CCC'!S$7:S$814,MATCH(WatchList!$B200,'All CCC'!$B$7:$B$814,0)))</f>
        <v/>
      </c>
      <c r="T200" s="847" t="str">
        <f>IF($B200="","",INDEX('All CCC'!T$7:T$814,MATCH(WatchList!$B200,'All CCC'!$B$7:$B$814,0)))</f>
        <v/>
      </c>
      <c r="U200" s="847" t="str">
        <f>IF($B200="","",INDEX('All CCC'!U$7:U$814,MATCH(WatchList!$B200,'All CCC'!$B$7:$B$814,0)))</f>
        <v/>
      </c>
      <c r="V200" s="847" t="str">
        <f>IF($B200="","",INDEX('All CCC'!V$7:V$814,MATCH(WatchList!$B200,'All CCC'!$B$7:$B$814,0)))</f>
        <v/>
      </c>
      <c r="W200" s="847" t="str">
        <f>IF($B200="","",INDEX('All CCC'!W$7:W$814,MATCH(WatchList!$B200,'All CCC'!$B$7:$B$814,0)))</f>
        <v/>
      </c>
      <c r="X200" s="847" t="str">
        <f>IF($B200="","",INDEX('All CCC'!X$7:X$814,MATCH(WatchList!$B200,'All CCC'!$B$7:$B$814,0)))</f>
        <v/>
      </c>
      <c r="Y200" s="847" t="str">
        <f>IF($B200="","",INDEX('All CCC'!Y$7:Y$814,MATCH(WatchList!$B200,'All CCC'!$B$7:$B$814,0)))</f>
        <v/>
      </c>
      <c r="Z200" s="847" t="str">
        <f>IF($B200="","",INDEX('All CCC'!Z$7:Z$814,MATCH(WatchList!$B200,'All CCC'!$B$7:$B$814,0)))</f>
        <v/>
      </c>
      <c r="AA200" s="847" t="str">
        <f>IF($B200="","",INDEX('All CCC'!AA$7:AA$814,MATCH(WatchList!$B200,'All CCC'!$B$7:$B$814,0)))</f>
        <v/>
      </c>
      <c r="AB200" s="847" t="str">
        <f>IF($B200="","",INDEX('All CCC'!AB$7:AB$814,MATCH(WatchList!$B200,'All CCC'!$B$7:$B$814,0)))</f>
        <v/>
      </c>
      <c r="AC200" s="847" t="str">
        <f>IF($B200="","",INDEX('All CCC'!AC$7:AC$814,MATCH(WatchList!$B200,'All CCC'!$B$7:$B$814,0)))</f>
        <v/>
      </c>
      <c r="AD200" s="847" t="str">
        <f>IF($B200="","",INDEX('All CCC'!AD$7:AD$814,MATCH(WatchList!$B200,'All CCC'!$B$7:$B$814,0)))</f>
        <v/>
      </c>
      <c r="AE200" s="847" t="str">
        <f>IF($B200="","",INDEX('All CCC'!AE$7:AE$814,MATCH(WatchList!$B200,'All CCC'!$B$7:$B$814,0)))</f>
        <v/>
      </c>
      <c r="AF200" s="847" t="str">
        <f>IF($B200="","",INDEX('All CCC'!AF$7:AF$814,MATCH(WatchList!$B200,'All CCC'!$B$7:$B$814,0)))</f>
        <v/>
      </c>
      <c r="AG200" s="847" t="str">
        <f>IF($B200="","",INDEX('All CCC'!AG$7:AG$814,MATCH(WatchList!$B200,'All CCC'!$B$7:$B$814,0)))</f>
        <v/>
      </c>
      <c r="AH200" s="847" t="str">
        <f>IF($B200="","",INDEX('All CCC'!AH$7:AH$814,MATCH(WatchList!$B200,'All CCC'!$B$7:$B$814,0)))</f>
        <v/>
      </c>
      <c r="AI200" s="847" t="str">
        <f>IF($B200="","",INDEX('All CCC'!AI$7:AI$814,MATCH(WatchList!$B200,'All CCC'!$B$7:$B$814,0)))</f>
        <v/>
      </c>
      <c r="AJ200" s="847" t="str">
        <f>IF($B200="","",INDEX('All CCC'!AJ$7:AJ$814,MATCH(WatchList!$B200,'All CCC'!$B$7:$B$814,0)))</f>
        <v/>
      </c>
      <c r="AK200" s="847" t="str">
        <f>IF($B200="","",INDEX('All CCC'!AK$7:AK$814,MATCH(WatchList!$B200,'All CCC'!$B$7:$B$814,0)))</f>
        <v/>
      </c>
      <c r="AL200" s="847" t="str">
        <f>IF($B200="","",INDEX('All CCC'!AL$7:AL$814,MATCH(WatchList!$B200,'All CCC'!$B$7:$B$814,0)))</f>
        <v/>
      </c>
      <c r="AM200" s="847" t="str">
        <f>IF($B200="","",INDEX('All CCC'!AM$7:AM$814,MATCH(WatchList!$B200,'All CCC'!$B$7:$B$814,0)))</f>
        <v/>
      </c>
      <c r="AN200" s="847" t="str">
        <f>IF($B200="","",INDEX('All CCC'!AN$7:AN$814,MATCH(WatchList!$B200,'All CCC'!$B$7:$B$814,0)))</f>
        <v/>
      </c>
      <c r="AO200" s="847" t="str">
        <f>IF($B200="","",INDEX('All CCC'!AO$7:AO$814,MATCH(WatchList!$B200,'All CCC'!$B$7:$B$814,0)))</f>
        <v/>
      </c>
      <c r="AP200" s="847" t="str">
        <f>IF($B200="","",INDEX('All CCC'!AP$7:AP$814,MATCH(WatchList!$B200,'All CCC'!$B$7:$B$814,0)))</f>
        <v/>
      </c>
      <c r="AQ200" s="847" t="str">
        <f>IF($B200="","",INDEX('All CCC'!AQ$7:AQ$814,MATCH(WatchList!$B200,'All CCC'!$B$7:$B$814,0)))</f>
        <v/>
      </c>
      <c r="AR200" s="847" t="str">
        <f>IF($B200="","",INDEX('All CCC'!AR$7:AR$814,MATCH(WatchList!$B200,'All CCC'!$B$7:$B$814,0)))</f>
        <v/>
      </c>
      <c r="AS200" s="847" t="str">
        <f>IF($B200="","",INDEX('All CCC'!AS$7:AS$814,MATCH(WatchList!$B200,'All CCC'!$B$7:$B$814,0)))</f>
        <v/>
      </c>
      <c r="AT200" s="847" t="str">
        <f>IF($B200="","",INDEX('All CCC'!AT$7:AT$814,MATCH(WatchList!$B200,'All CCC'!$B$7:$B$814,0)))</f>
        <v/>
      </c>
      <c r="AU200" s="847" t="str">
        <f>IF($B200="","",INDEX('All CCC'!AU$7:AU$814,MATCH(WatchList!$B200,'All CCC'!$B$7:$B$814,0)))</f>
        <v/>
      </c>
      <c r="AV200" s="847" t="str">
        <f>IF($B200="","",INDEX('All CCC'!AV$7:AV$814,MATCH(WatchList!$B200,'All CCC'!$B$7:$B$814,0)))</f>
        <v/>
      </c>
      <c r="AW200" s="847" t="str">
        <f>IF($B200="","",INDEX('All CCC'!AW$7:AW$814,MATCH(WatchList!$B200,'All CCC'!$B$7:$B$814,0)))</f>
        <v/>
      </c>
      <c r="AX200" s="847" t="str">
        <f>IF($B200="","",INDEX('All CCC'!AX$7:AX$814,MATCH(WatchList!$B200,'All CCC'!$B$7:$B$814,0)))</f>
        <v/>
      </c>
      <c r="AY200" s="847" t="str">
        <f>IF($B200="","",INDEX('All CCC'!AY$7:AY$814,MATCH(WatchList!$B200,'All CCC'!$B$7:$B$814,0)))</f>
        <v/>
      </c>
      <c r="AZ200" s="847" t="str">
        <f>IF($B200="","",INDEX('All CCC'!AZ$7:AZ$814,MATCH(WatchList!$B200,'All CCC'!$B$7:$B$814,0)))</f>
        <v/>
      </c>
      <c r="BA200" s="847" t="str">
        <f>IF($B200="","",INDEX('All CCC'!BA$7:BA$814,MATCH(WatchList!$B200,'All CCC'!$B$7:$B$814,0)))</f>
        <v/>
      </c>
      <c r="BB200" s="847" t="str">
        <f>IF($B200="","",INDEX('All CCC'!BB$7:BB$814,MATCH(WatchList!$B200,'All CCC'!$B$7:$B$814,0)))</f>
        <v/>
      </c>
      <c r="BC200" s="847" t="str">
        <f>IF($B200="","",INDEX('All CCC'!BC$7:BC$814,MATCH(WatchList!$B200,'All CCC'!$B$7:$B$814,0)))</f>
        <v/>
      </c>
      <c r="BD200" s="847" t="str">
        <f>IF($B200="","",INDEX('All CCC'!BD$7:BD$814,MATCH(WatchList!$B200,'All CCC'!$B$7:$B$814,0)))</f>
        <v/>
      </c>
      <c r="BE200" s="847" t="str">
        <f>IF($B200="","",INDEX('All CCC'!BE$7:BE$814,MATCH(WatchList!$B200,'All CCC'!$B$7:$B$814,0)))</f>
        <v/>
      </c>
      <c r="BF200" s="847" t="str">
        <f>IF($B200="","",INDEX('All CCC'!BF$7:BF$814,MATCH(WatchList!$B200,'All CCC'!$B$7:$B$814,0)))</f>
        <v/>
      </c>
      <c r="BG200" s="847" t="str">
        <f>IF($B200="","",INDEX('All CCC'!BG$7:BG$814,MATCH(WatchList!$B200,'All CCC'!$B$7:$B$814,0)))</f>
        <v/>
      </c>
    </row>
    <row r="201" spans="1:59" x14ac:dyDescent="0.2">
      <c r="A201" s="548" t="str">
        <f>IF($B201="","",INDEX('All CCC'!A$7:A$814,MATCH(WatchList!$B201,'All CCC'!$B$7:$B$814,0)))</f>
        <v/>
      </c>
      <c r="B201" s="31"/>
      <c r="C201" s="847" t="str">
        <f>IF($B201="","",INDEX('All CCC'!C$7:C$814,MATCH(WatchList!$B201,'All CCC'!$B$7:$B$814,0)))</f>
        <v/>
      </c>
      <c r="D201" s="847" t="str">
        <f>IF($B201="","",INDEX('All CCC'!D$7:D$814,MATCH(WatchList!$B201,'All CCC'!$B$7:$B$814,0)))</f>
        <v/>
      </c>
      <c r="E201" s="847" t="str">
        <f>IF($B201="","",INDEX('All CCC'!E$7:E$814,MATCH(WatchList!$B201,'All CCC'!$B$7:$B$814,0)))</f>
        <v/>
      </c>
      <c r="F201" s="847" t="str">
        <f>IF($B201="","",INDEX('All CCC'!F$7:F$814,MATCH(WatchList!$B201,'All CCC'!$B$7:$B$814,0)))</f>
        <v/>
      </c>
      <c r="G201" s="847" t="str">
        <f>IF($B201="","",INDEX('All CCC'!G$7:G$814,MATCH(WatchList!$B201,'All CCC'!$B$7:$B$814,0)))</f>
        <v/>
      </c>
      <c r="H201" s="847" t="str">
        <f>IF($B201="","",INDEX('All CCC'!H$7:H$814,MATCH(WatchList!$B201,'All CCC'!$B$7:$B$814,0)))</f>
        <v/>
      </c>
      <c r="I201" s="847" t="str">
        <f>IF($B201="","",INDEX('All CCC'!I$7:I$814,MATCH(WatchList!$B201,'All CCC'!$B$7:$B$814,0)))</f>
        <v/>
      </c>
      <c r="J201" s="847" t="str">
        <f>IF($B201="","",INDEX('All CCC'!J$7:J$814,MATCH(WatchList!$B201,'All CCC'!$B$7:$B$814,0)))</f>
        <v/>
      </c>
      <c r="K201" s="847" t="str">
        <f>IF($B201="","",INDEX('All CCC'!K$7:K$814,MATCH(WatchList!$B201,'All CCC'!$B$7:$B$814,0)))</f>
        <v/>
      </c>
      <c r="L201" s="847" t="str">
        <f>IF($B201="","",INDEX('All CCC'!L$7:L$814,MATCH(WatchList!$B201,'All CCC'!$B$7:$B$814,0)))</f>
        <v/>
      </c>
      <c r="M201" s="847" t="str">
        <f>IF($B201="","",INDEX('All CCC'!M$7:M$814,MATCH(WatchList!$B201,'All CCC'!$B$7:$B$814,0)))</f>
        <v/>
      </c>
      <c r="N201" s="847" t="str">
        <f>IF($B201="","",INDEX('All CCC'!N$7:N$814,MATCH(WatchList!$B201,'All CCC'!$B$7:$B$814,0)))</f>
        <v/>
      </c>
      <c r="O201" s="847" t="str">
        <f>IF($B201="","",INDEX('All CCC'!O$7:O$814,MATCH(WatchList!$B201,'All CCC'!$B$7:$B$814,0)))</f>
        <v/>
      </c>
      <c r="P201" s="848" t="str">
        <f>IF($B201="","",INDEX('All CCC'!P$7:P$814,MATCH(WatchList!$B201,'All CCC'!$B$7:$B$814,0)))</f>
        <v/>
      </c>
      <c r="Q201" s="848" t="str">
        <f>IF($B201="","",INDEX('All CCC'!Q$7:Q$814,MATCH(WatchList!$B201,'All CCC'!$B$7:$B$814,0)))</f>
        <v/>
      </c>
      <c r="R201" s="847" t="str">
        <f>IF($B201="","",INDEX('All CCC'!R$7:R$814,MATCH(WatchList!$B201,'All CCC'!$B$7:$B$814,0)))</f>
        <v/>
      </c>
      <c r="S201" s="847" t="str">
        <f>IF($B201="","",INDEX('All CCC'!S$7:S$814,MATCH(WatchList!$B201,'All CCC'!$B$7:$B$814,0)))</f>
        <v/>
      </c>
      <c r="T201" s="847" t="str">
        <f>IF($B201="","",INDEX('All CCC'!T$7:T$814,MATCH(WatchList!$B201,'All CCC'!$B$7:$B$814,0)))</f>
        <v/>
      </c>
      <c r="U201" s="847" t="str">
        <f>IF($B201="","",INDEX('All CCC'!U$7:U$814,MATCH(WatchList!$B201,'All CCC'!$B$7:$B$814,0)))</f>
        <v/>
      </c>
      <c r="V201" s="847" t="str">
        <f>IF($B201="","",INDEX('All CCC'!V$7:V$814,MATCH(WatchList!$B201,'All CCC'!$B$7:$B$814,0)))</f>
        <v/>
      </c>
      <c r="W201" s="847" t="str">
        <f>IF($B201="","",INDEX('All CCC'!W$7:W$814,MATCH(WatchList!$B201,'All CCC'!$B$7:$B$814,0)))</f>
        <v/>
      </c>
      <c r="X201" s="847" t="str">
        <f>IF($B201="","",INDEX('All CCC'!X$7:X$814,MATCH(WatchList!$B201,'All CCC'!$B$7:$B$814,0)))</f>
        <v/>
      </c>
      <c r="Y201" s="847" t="str">
        <f>IF($B201="","",INDEX('All CCC'!Y$7:Y$814,MATCH(WatchList!$B201,'All CCC'!$B$7:$B$814,0)))</f>
        <v/>
      </c>
      <c r="Z201" s="847" t="str">
        <f>IF($B201="","",INDEX('All CCC'!Z$7:Z$814,MATCH(WatchList!$B201,'All CCC'!$B$7:$B$814,0)))</f>
        <v/>
      </c>
      <c r="AA201" s="847" t="str">
        <f>IF($B201="","",INDEX('All CCC'!AA$7:AA$814,MATCH(WatchList!$B201,'All CCC'!$B$7:$B$814,0)))</f>
        <v/>
      </c>
      <c r="AB201" s="847" t="str">
        <f>IF($B201="","",INDEX('All CCC'!AB$7:AB$814,MATCH(WatchList!$B201,'All CCC'!$B$7:$B$814,0)))</f>
        <v/>
      </c>
      <c r="AC201" s="847" t="str">
        <f>IF($B201="","",INDEX('All CCC'!AC$7:AC$814,MATCH(WatchList!$B201,'All CCC'!$B$7:$B$814,0)))</f>
        <v/>
      </c>
      <c r="AD201" s="847" t="str">
        <f>IF($B201="","",INDEX('All CCC'!AD$7:AD$814,MATCH(WatchList!$B201,'All CCC'!$B$7:$B$814,0)))</f>
        <v/>
      </c>
      <c r="AE201" s="847" t="str">
        <f>IF($B201="","",INDEX('All CCC'!AE$7:AE$814,MATCH(WatchList!$B201,'All CCC'!$B$7:$B$814,0)))</f>
        <v/>
      </c>
      <c r="AF201" s="847" t="str">
        <f>IF($B201="","",INDEX('All CCC'!AF$7:AF$814,MATCH(WatchList!$B201,'All CCC'!$B$7:$B$814,0)))</f>
        <v/>
      </c>
      <c r="AG201" s="847" t="str">
        <f>IF($B201="","",INDEX('All CCC'!AG$7:AG$814,MATCH(WatchList!$B201,'All CCC'!$B$7:$B$814,0)))</f>
        <v/>
      </c>
      <c r="AH201" s="847" t="str">
        <f>IF($B201="","",INDEX('All CCC'!AH$7:AH$814,MATCH(WatchList!$B201,'All CCC'!$B$7:$B$814,0)))</f>
        <v/>
      </c>
      <c r="AI201" s="847" t="str">
        <f>IF($B201="","",INDEX('All CCC'!AI$7:AI$814,MATCH(WatchList!$B201,'All CCC'!$B$7:$B$814,0)))</f>
        <v/>
      </c>
      <c r="AJ201" s="847" t="str">
        <f>IF($B201="","",INDEX('All CCC'!AJ$7:AJ$814,MATCH(WatchList!$B201,'All CCC'!$B$7:$B$814,0)))</f>
        <v/>
      </c>
      <c r="AK201" s="847" t="str">
        <f>IF($B201="","",INDEX('All CCC'!AK$7:AK$814,MATCH(WatchList!$B201,'All CCC'!$B$7:$B$814,0)))</f>
        <v/>
      </c>
      <c r="AL201" s="847" t="str">
        <f>IF($B201="","",INDEX('All CCC'!AL$7:AL$814,MATCH(WatchList!$B201,'All CCC'!$B$7:$B$814,0)))</f>
        <v/>
      </c>
      <c r="AM201" s="847" t="str">
        <f>IF($B201="","",INDEX('All CCC'!AM$7:AM$814,MATCH(WatchList!$B201,'All CCC'!$B$7:$B$814,0)))</f>
        <v/>
      </c>
      <c r="AN201" s="847" t="str">
        <f>IF($B201="","",INDEX('All CCC'!AN$7:AN$814,MATCH(WatchList!$B201,'All CCC'!$B$7:$B$814,0)))</f>
        <v/>
      </c>
      <c r="AO201" s="847" t="str">
        <f>IF($B201="","",INDEX('All CCC'!AO$7:AO$814,MATCH(WatchList!$B201,'All CCC'!$B$7:$B$814,0)))</f>
        <v/>
      </c>
      <c r="AP201" s="847" t="str">
        <f>IF($B201="","",INDEX('All CCC'!AP$7:AP$814,MATCH(WatchList!$B201,'All CCC'!$B$7:$B$814,0)))</f>
        <v/>
      </c>
      <c r="AQ201" s="847" t="str">
        <f>IF($B201="","",INDEX('All CCC'!AQ$7:AQ$814,MATCH(WatchList!$B201,'All CCC'!$B$7:$B$814,0)))</f>
        <v/>
      </c>
      <c r="AR201" s="847" t="str">
        <f>IF($B201="","",INDEX('All CCC'!AR$7:AR$814,MATCH(WatchList!$B201,'All CCC'!$B$7:$B$814,0)))</f>
        <v/>
      </c>
      <c r="AS201" s="847" t="str">
        <f>IF($B201="","",INDEX('All CCC'!AS$7:AS$814,MATCH(WatchList!$B201,'All CCC'!$B$7:$B$814,0)))</f>
        <v/>
      </c>
      <c r="AT201" s="847" t="str">
        <f>IF($B201="","",INDEX('All CCC'!AT$7:AT$814,MATCH(WatchList!$B201,'All CCC'!$B$7:$B$814,0)))</f>
        <v/>
      </c>
      <c r="AU201" s="847" t="str">
        <f>IF($B201="","",INDEX('All CCC'!AU$7:AU$814,MATCH(WatchList!$B201,'All CCC'!$B$7:$B$814,0)))</f>
        <v/>
      </c>
      <c r="AV201" s="847" t="str">
        <f>IF($B201="","",INDEX('All CCC'!AV$7:AV$814,MATCH(WatchList!$B201,'All CCC'!$B$7:$B$814,0)))</f>
        <v/>
      </c>
      <c r="AW201" s="847" t="str">
        <f>IF($B201="","",INDEX('All CCC'!AW$7:AW$814,MATCH(WatchList!$B201,'All CCC'!$B$7:$B$814,0)))</f>
        <v/>
      </c>
      <c r="AX201" s="847" t="str">
        <f>IF($B201="","",INDEX('All CCC'!AX$7:AX$814,MATCH(WatchList!$B201,'All CCC'!$B$7:$B$814,0)))</f>
        <v/>
      </c>
      <c r="AY201" s="847" t="str">
        <f>IF($B201="","",INDEX('All CCC'!AY$7:AY$814,MATCH(WatchList!$B201,'All CCC'!$B$7:$B$814,0)))</f>
        <v/>
      </c>
      <c r="AZ201" s="847" t="str">
        <f>IF($B201="","",INDEX('All CCC'!AZ$7:AZ$814,MATCH(WatchList!$B201,'All CCC'!$B$7:$B$814,0)))</f>
        <v/>
      </c>
      <c r="BA201" s="847" t="str">
        <f>IF($B201="","",INDEX('All CCC'!BA$7:BA$814,MATCH(WatchList!$B201,'All CCC'!$B$7:$B$814,0)))</f>
        <v/>
      </c>
      <c r="BB201" s="847" t="str">
        <f>IF($B201="","",INDEX('All CCC'!BB$7:BB$814,MATCH(WatchList!$B201,'All CCC'!$B$7:$B$814,0)))</f>
        <v/>
      </c>
      <c r="BC201" s="847" t="str">
        <f>IF($B201="","",INDEX('All CCC'!BC$7:BC$814,MATCH(WatchList!$B201,'All CCC'!$B$7:$B$814,0)))</f>
        <v/>
      </c>
      <c r="BD201" s="847" t="str">
        <f>IF($B201="","",INDEX('All CCC'!BD$7:BD$814,MATCH(WatchList!$B201,'All CCC'!$B$7:$B$814,0)))</f>
        <v/>
      </c>
      <c r="BE201" s="847" t="str">
        <f>IF($B201="","",INDEX('All CCC'!BE$7:BE$814,MATCH(WatchList!$B201,'All CCC'!$B$7:$B$814,0)))</f>
        <v/>
      </c>
      <c r="BF201" s="847" t="str">
        <f>IF($B201="","",INDEX('All CCC'!BF$7:BF$814,MATCH(WatchList!$B201,'All CCC'!$B$7:$B$814,0)))</f>
        <v/>
      </c>
      <c r="BG201" s="847" t="str">
        <f>IF($B201="","",INDEX('All CCC'!BG$7:BG$814,MATCH(WatchList!$B201,'All CCC'!$B$7:$B$814,0)))</f>
        <v/>
      </c>
    </row>
    <row r="202" spans="1:59" x14ac:dyDescent="0.2">
      <c r="A202" s="548" t="str">
        <f>IF($B202="","",INDEX('All CCC'!A$7:A$814,MATCH(WatchList!$B202,'All CCC'!$B$7:$B$814,0)))</f>
        <v/>
      </c>
      <c r="B202" s="31"/>
      <c r="C202" s="847" t="str">
        <f>IF($B202="","",INDEX('All CCC'!C$7:C$814,MATCH(WatchList!$B202,'All CCC'!$B$7:$B$814,0)))</f>
        <v/>
      </c>
      <c r="D202" s="847" t="str">
        <f>IF($B202="","",INDEX('All CCC'!D$7:D$814,MATCH(WatchList!$B202,'All CCC'!$B$7:$B$814,0)))</f>
        <v/>
      </c>
      <c r="E202" s="847" t="str">
        <f>IF($B202="","",INDEX('All CCC'!E$7:E$814,MATCH(WatchList!$B202,'All CCC'!$B$7:$B$814,0)))</f>
        <v/>
      </c>
      <c r="F202" s="847" t="str">
        <f>IF($B202="","",INDEX('All CCC'!F$7:F$814,MATCH(WatchList!$B202,'All CCC'!$B$7:$B$814,0)))</f>
        <v/>
      </c>
      <c r="G202" s="847" t="str">
        <f>IF($B202="","",INDEX('All CCC'!G$7:G$814,MATCH(WatchList!$B202,'All CCC'!$B$7:$B$814,0)))</f>
        <v/>
      </c>
      <c r="H202" s="847" t="str">
        <f>IF($B202="","",INDEX('All CCC'!H$7:H$814,MATCH(WatchList!$B202,'All CCC'!$B$7:$B$814,0)))</f>
        <v/>
      </c>
      <c r="I202" s="847" t="str">
        <f>IF($B202="","",INDEX('All CCC'!I$7:I$814,MATCH(WatchList!$B202,'All CCC'!$B$7:$B$814,0)))</f>
        <v/>
      </c>
      <c r="J202" s="847" t="str">
        <f>IF($B202="","",INDEX('All CCC'!J$7:J$814,MATCH(WatchList!$B202,'All CCC'!$B$7:$B$814,0)))</f>
        <v/>
      </c>
      <c r="K202" s="847" t="str">
        <f>IF($B202="","",INDEX('All CCC'!K$7:K$814,MATCH(WatchList!$B202,'All CCC'!$B$7:$B$814,0)))</f>
        <v/>
      </c>
      <c r="L202" s="847" t="str">
        <f>IF($B202="","",INDEX('All CCC'!L$7:L$814,MATCH(WatchList!$B202,'All CCC'!$B$7:$B$814,0)))</f>
        <v/>
      </c>
      <c r="M202" s="847" t="str">
        <f>IF($B202="","",INDEX('All CCC'!M$7:M$814,MATCH(WatchList!$B202,'All CCC'!$B$7:$B$814,0)))</f>
        <v/>
      </c>
      <c r="N202" s="847" t="str">
        <f>IF($B202="","",INDEX('All CCC'!N$7:N$814,MATCH(WatchList!$B202,'All CCC'!$B$7:$B$814,0)))</f>
        <v/>
      </c>
      <c r="O202" s="847" t="str">
        <f>IF($B202="","",INDEX('All CCC'!O$7:O$814,MATCH(WatchList!$B202,'All CCC'!$B$7:$B$814,0)))</f>
        <v/>
      </c>
      <c r="P202" s="848" t="str">
        <f>IF($B202="","",INDEX('All CCC'!P$7:P$814,MATCH(WatchList!$B202,'All CCC'!$B$7:$B$814,0)))</f>
        <v/>
      </c>
      <c r="Q202" s="848" t="str">
        <f>IF($B202="","",INDEX('All CCC'!Q$7:Q$814,MATCH(WatchList!$B202,'All CCC'!$B$7:$B$814,0)))</f>
        <v/>
      </c>
      <c r="R202" s="847" t="str">
        <f>IF($B202="","",INDEX('All CCC'!R$7:R$814,MATCH(WatchList!$B202,'All CCC'!$B$7:$B$814,0)))</f>
        <v/>
      </c>
      <c r="S202" s="847" t="str">
        <f>IF($B202="","",INDEX('All CCC'!S$7:S$814,MATCH(WatchList!$B202,'All CCC'!$B$7:$B$814,0)))</f>
        <v/>
      </c>
      <c r="T202" s="847" t="str">
        <f>IF($B202="","",INDEX('All CCC'!T$7:T$814,MATCH(WatchList!$B202,'All CCC'!$B$7:$B$814,0)))</f>
        <v/>
      </c>
      <c r="U202" s="847" t="str">
        <f>IF($B202="","",INDEX('All CCC'!U$7:U$814,MATCH(WatchList!$B202,'All CCC'!$B$7:$B$814,0)))</f>
        <v/>
      </c>
      <c r="V202" s="847" t="str">
        <f>IF($B202="","",INDEX('All CCC'!V$7:V$814,MATCH(WatchList!$B202,'All CCC'!$B$7:$B$814,0)))</f>
        <v/>
      </c>
      <c r="W202" s="847" t="str">
        <f>IF($B202="","",INDEX('All CCC'!W$7:W$814,MATCH(WatchList!$B202,'All CCC'!$B$7:$B$814,0)))</f>
        <v/>
      </c>
      <c r="X202" s="847" t="str">
        <f>IF($B202="","",INDEX('All CCC'!X$7:X$814,MATCH(WatchList!$B202,'All CCC'!$B$7:$B$814,0)))</f>
        <v/>
      </c>
      <c r="Y202" s="847" t="str">
        <f>IF($B202="","",INDEX('All CCC'!Y$7:Y$814,MATCH(WatchList!$B202,'All CCC'!$B$7:$B$814,0)))</f>
        <v/>
      </c>
      <c r="Z202" s="847" t="str">
        <f>IF($B202="","",INDEX('All CCC'!Z$7:Z$814,MATCH(WatchList!$B202,'All CCC'!$B$7:$B$814,0)))</f>
        <v/>
      </c>
      <c r="AA202" s="847" t="str">
        <f>IF($B202="","",INDEX('All CCC'!AA$7:AA$814,MATCH(WatchList!$B202,'All CCC'!$B$7:$B$814,0)))</f>
        <v/>
      </c>
      <c r="AB202" s="847" t="str">
        <f>IF($B202="","",INDEX('All CCC'!AB$7:AB$814,MATCH(WatchList!$B202,'All CCC'!$B$7:$B$814,0)))</f>
        <v/>
      </c>
      <c r="AC202" s="847" t="str">
        <f>IF($B202="","",INDEX('All CCC'!AC$7:AC$814,MATCH(WatchList!$B202,'All CCC'!$B$7:$B$814,0)))</f>
        <v/>
      </c>
      <c r="AD202" s="847" t="str">
        <f>IF($B202="","",INDEX('All CCC'!AD$7:AD$814,MATCH(WatchList!$B202,'All CCC'!$B$7:$B$814,0)))</f>
        <v/>
      </c>
      <c r="AE202" s="847" t="str">
        <f>IF($B202="","",INDEX('All CCC'!AE$7:AE$814,MATCH(WatchList!$B202,'All CCC'!$B$7:$B$814,0)))</f>
        <v/>
      </c>
      <c r="AF202" s="847" t="str">
        <f>IF($B202="","",INDEX('All CCC'!AF$7:AF$814,MATCH(WatchList!$B202,'All CCC'!$B$7:$B$814,0)))</f>
        <v/>
      </c>
      <c r="AG202" s="847" t="str">
        <f>IF($B202="","",INDEX('All CCC'!AG$7:AG$814,MATCH(WatchList!$B202,'All CCC'!$B$7:$B$814,0)))</f>
        <v/>
      </c>
      <c r="AH202" s="847" t="str">
        <f>IF($B202="","",INDEX('All CCC'!AH$7:AH$814,MATCH(WatchList!$B202,'All CCC'!$B$7:$B$814,0)))</f>
        <v/>
      </c>
      <c r="AI202" s="847" t="str">
        <f>IF($B202="","",INDEX('All CCC'!AI$7:AI$814,MATCH(WatchList!$B202,'All CCC'!$B$7:$B$814,0)))</f>
        <v/>
      </c>
      <c r="AJ202" s="847" t="str">
        <f>IF($B202="","",INDEX('All CCC'!AJ$7:AJ$814,MATCH(WatchList!$B202,'All CCC'!$B$7:$B$814,0)))</f>
        <v/>
      </c>
      <c r="AK202" s="847" t="str">
        <f>IF($B202="","",INDEX('All CCC'!AK$7:AK$814,MATCH(WatchList!$B202,'All CCC'!$B$7:$B$814,0)))</f>
        <v/>
      </c>
      <c r="AL202" s="847" t="str">
        <f>IF($B202="","",INDEX('All CCC'!AL$7:AL$814,MATCH(WatchList!$B202,'All CCC'!$B$7:$B$814,0)))</f>
        <v/>
      </c>
      <c r="AM202" s="847" t="str">
        <f>IF($B202="","",INDEX('All CCC'!AM$7:AM$814,MATCH(WatchList!$B202,'All CCC'!$B$7:$B$814,0)))</f>
        <v/>
      </c>
      <c r="AN202" s="847" t="str">
        <f>IF($B202="","",INDEX('All CCC'!AN$7:AN$814,MATCH(WatchList!$B202,'All CCC'!$B$7:$B$814,0)))</f>
        <v/>
      </c>
      <c r="AO202" s="847" t="str">
        <f>IF($B202="","",INDEX('All CCC'!AO$7:AO$814,MATCH(WatchList!$B202,'All CCC'!$B$7:$B$814,0)))</f>
        <v/>
      </c>
      <c r="AP202" s="847" t="str">
        <f>IF($B202="","",INDEX('All CCC'!AP$7:AP$814,MATCH(WatchList!$B202,'All CCC'!$B$7:$B$814,0)))</f>
        <v/>
      </c>
      <c r="AQ202" s="847" t="str">
        <f>IF($B202="","",INDEX('All CCC'!AQ$7:AQ$814,MATCH(WatchList!$B202,'All CCC'!$B$7:$B$814,0)))</f>
        <v/>
      </c>
      <c r="AR202" s="847" t="str">
        <f>IF($B202="","",INDEX('All CCC'!AR$7:AR$814,MATCH(WatchList!$B202,'All CCC'!$B$7:$B$814,0)))</f>
        <v/>
      </c>
      <c r="AS202" s="847" t="str">
        <f>IF($B202="","",INDEX('All CCC'!AS$7:AS$814,MATCH(WatchList!$B202,'All CCC'!$B$7:$B$814,0)))</f>
        <v/>
      </c>
      <c r="AT202" s="847" t="str">
        <f>IF($B202="","",INDEX('All CCC'!AT$7:AT$814,MATCH(WatchList!$B202,'All CCC'!$B$7:$B$814,0)))</f>
        <v/>
      </c>
      <c r="AU202" s="847" t="str">
        <f>IF($B202="","",INDEX('All CCC'!AU$7:AU$814,MATCH(WatchList!$B202,'All CCC'!$B$7:$B$814,0)))</f>
        <v/>
      </c>
      <c r="AV202" s="847" t="str">
        <f>IF($B202="","",INDEX('All CCC'!AV$7:AV$814,MATCH(WatchList!$B202,'All CCC'!$B$7:$B$814,0)))</f>
        <v/>
      </c>
      <c r="AW202" s="847" t="str">
        <f>IF($B202="","",INDEX('All CCC'!AW$7:AW$814,MATCH(WatchList!$B202,'All CCC'!$B$7:$B$814,0)))</f>
        <v/>
      </c>
      <c r="AX202" s="847" t="str">
        <f>IF($B202="","",INDEX('All CCC'!AX$7:AX$814,MATCH(WatchList!$B202,'All CCC'!$B$7:$B$814,0)))</f>
        <v/>
      </c>
      <c r="AY202" s="847" t="str">
        <f>IF($B202="","",INDEX('All CCC'!AY$7:AY$814,MATCH(WatchList!$B202,'All CCC'!$B$7:$B$814,0)))</f>
        <v/>
      </c>
      <c r="AZ202" s="847" t="str">
        <f>IF($B202="","",INDEX('All CCC'!AZ$7:AZ$814,MATCH(WatchList!$B202,'All CCC'!$B$7:$B$814,0)))</f>
        <v/>
      </c>
      <c r="BA202" s="847" t="str">
        <f>IF($B202="","",INDEX('All CCC'!BA$7:BA$814,MATCH(WatchList!$B202,'All CCC'!$B$7:$B$814,0)))</f>
        <v/>
      </c>
      <c r="BB202" s="847" t="str">
        <f>IF($B202="","",INDEX('All CCC'!BB$7:BB$814,MATCH(WatchList!$B202,'All CCC'!$B$7:$B$814,0)))</f>
        <v/>
      </c>
      <c r="BC202" s="847" t="str">
        <f>IF($B202="","",INDEX('All CCC'!BC$7:BC$814,MATCH(WatchList!$B202,'All CCC'!$B$7:$B$814,0)))</f>
        <v/>
      </c>
      <c r="BD202" s="847" t="str">
        <f>IF($B202="","",INDEX('All CCC'!BD$7:BD$814,MATCH(WatchList!$B202,'All CCC'!$B$7:$B$814,0)))</f>
        <v/>
      </c>
      <c r="BE202" s="847" t="str">
        <f>IF($B202="","",INDEX('All CCC'!BE$7:BE$814,MATCH(WatchList!$B202,'All CCC'!$B$7:$B$814,0)))</f>
        <v/>
      </c>
      <c r="BF202" s="847" t="str">
        <f>IF($B202="","",INDEX('All CCC'!BF$7:BF$814,MATCH(WatchList!$B202,'All CCC'!$B$7:$B$814,0)))</f>
        <v/>
      </c>
      <c r="BG202" s="847" t="str">
        <f>IF($B202="","",INDEX('All CCC'!BG$7:BG$814,MATCH(WatchList!$B202,'All CCC'!$B$7:$B$814,0)))</f>
        <v/>
      </c>
    </row>
    <row r="203" spans="1:59" x14ac:dyDescent="0.2">
      <c r="A203" s="548" t="str">
        <f>IF($B203="","",INDEX('All CCC'!A$7:A$814,MATCH(WatchList!$B203,'All CCC'!$B$7:$B$814,0)))</f>
        <v/>
      </c>
      <c r="B203" s="31"/>
      <c r="C203" s="847" t="str">
        <f>IF($B203="","",INDEX('All CCC'!C$7:C$814,MATCH(WatchList!$B203,'All CCC'!$B$7:$B$814,0)))</f>
        <v/>
      </c>
      <c r="D203" s="847" t="str">
        <f>IF($B203="","",INDEX('All CCC'!D$7:D$814,MATCH(WatchList!$B203,'All CCC'!$B$7:$B$814,0)))</f>
        <v/>
      </c>
      <c r="E203" s="847" t="str">
        <f>IF($B203="","",INDEX('All CCC'!E$7:E$814,MATCH(WatchList!$B203,'All CCC'!$B$7:$B$814,0)))</f>
        <v/>
      </c>
      <c r="F203" s="847" t="str">
        <f>IF($B203="","",INDEX('All CCC'!F$7:F$814,MATCH(WatchList!$B203,'All CCC'!$B$7:$B$814,0)))</f>
        <v/>
      </c>
      <c r="G203" s="847" t="str">
        <f>IF($B203="","",INDEX('All CCC'!G$7:G$814,MATCH(WatchList!$B203,'All CCC'!$B$7:$B$814,0)))</f>
        <v/>
      </c>
      <c r="H203" s="847" t="str">
        <f>IF($B203="","",INDEX('All CCC'!H$7:H$814,MATCH(WatchList!$B203,'All CCC'!$B$7:$B$814,0)))</f>
        <v/>
      </c>
      <c r="I203" s="847" t="str">
        <f>IF($B203="","",INDEX('All CCC'!I$7:I$814,MATCH(WatchList!$B203,'All CCC'!$B$7:$B$814,0)))</f>
        <v/>
      </c>
      <c r="J203" s="847" t="str">
        <f>IF($B203="","",INDEX('All CCC'!J$7:J$814,MATCH(WatchList!$B203,'All CCC'!$B$7:$B$814,0)))</f>
        <v/>
      </c>
      <c r="K203" s="847" t="str">
        <f>IF($B203="","",INDEX('All CCC'!K$7:K$814,MATCH(WatchList!$B203,'All CCC'!$B$7:$B$814,0)))</f>
        <v/>
      </c>
      <c r="L203" s="847" t="str">
        <f>IF($B203="","",INDEX('All CCC'!L$7:L$814,MATCH(WatchList!$B203,'All CCC'!$B$7:$B$814,0)))</f>
        <v/>
      </c>
      <c r="M203" s="847" t="str">
        <f>IF($B203="","",INDEX('All CCC'!M$7:M$814,MATCH(WatchList!$B203,'All CCC'!$B$7:$B$814,0)))</f>
        <v/>
      </c>
      <c r="N203" s="847" t="str">
        <f>IF($B203="","",INDEX('All CCC'!N$7:N$814,MATCH(WatchList!$B203,'All CCC'!$B$7:$B$814,0)))</f>
        <v/>
      </c>
      <c r="O203" s="847" t="str">
        <f>IF($B203="","",INDEX('All CCC'!O$7:O$814,MATCH(WatchList!$B203,'All CCC'!$B$7:$B$814,0)))</f>
        <v/>
      </c>
      <c r="P203" s="848" t="str">
        <f>IF($B203="","",INDEX('All CCC'!P$7:P$814,MATCH(WatchList!$B203,'All CCC'!$B$7:$B$814,0)))</f>
        <v/>
      </c>
      <c r="Q203" s="848" t="str">
        <f>IF($B203="","",INDEX('All CCC'!Q$7:Q$814,MATCH(WatchList!$B203,'All CCC'!$B$7:$B$814,0)))</f>
        <v/>
      </c>
      <c r="R203" s="847" t="str">
        <f>IF($B203="","",INDEX('All CCC'!R$7:R$814,MATCH(WatchList!$B203,'All CCC'!$B$7:$B$814,0)))</f>
        <v/>
      </c>
      <c r="S203" s="847" t="str">
        <f>IF($B203="","",INDEX('All CCC'!S$7:S$814,MATCH(WatchList!$B203,'All CCC'!$B$7:$B$814,0)))</f>
        <v/>
      </c>
      <c r="T203" s="847" t="str">
        <f>IF($B203="","",INDEX('All CCC'!T$7:T$814,MATCH(WatchList!$B203,'All CCC'!$B$7:$B$814,0)))</f>
        <v/>
      </c>
      <c r="U203" s="847" t="str">
        <f>IF($B203="","",INDEX('All CCC'!U$7:U$814,MATCH(WatchList!$B203,'All CCC'!$B$7:$B$814,0)))</f>
        <v/>
      </c>
      <c r="V203" s="847" t="str">
        <f>IF($B203="","",INDEX('All CCC'!V$7:V$814,MATCH(WatchList!$B203,'All CCC'!$B$7:$B$814,0)))</f>
        <v/>
      </c>
      <c r="W203" s="847" t="str">
        <f>IF($B203="","",INDEX('All CCC'!W$7:W$814,MATCH(WatchList!$B203,'All CCC'!$B$7:$B$814,0)))</f>
        <v/>
      </c>
      <c r="X203" s="847" t="str">
        <f>IF($B203="","",INDEX('All CCC'!X$7:X$814,MATCH(WatchList!$B203,'All CCC'!$B$7:$B$814,0)))</f>
        <v/>
      </c>
      <c r="Y203" s="847" t="str">
        <f>IF($B203="","",INDEX('All CCC'!Y$7:Y$814,MATCH(WatchList!$B203,'All CCC'!$B$7:$B$814,0)))</f>
        <v/>
      </c>
      <c r="Z203" s="847" t="str">
        <f>IF($B203="","",INDEX('All CCC'!Z$7:Z$814,MATCH(WatchList!$B203,'All CCC'!$B$7:$B$814,0)))</f>
        <v/>
      </c>
      <c r="AA203" s="847" t="str">
        <f>IF($B203="","",INDEX('All CCC'!AA$7:AA$814,MATCH(WatchList!$B203,'All CCC'!$B$7:$B$814,0)))</f>
        <v/>
      </c>
      <c r="AB203" s="847" t="str">
        <f>IF($B203="","",INDEX('All CCC'!AB$7:AB$814,MATCH(WatchList!$B203,'All CCC'!$B$7:$B$814,0)))</f>
        <v/>
      </c>
      <c r="AC203" s="847" t="str">
        <f>IF($B203="","",INDEX('All CCC'!AC$7:AC$814,MATCH(WatchList!$B203,'All CCC'!$B$7:$B$814,0)))</f>
        <v/>
      </c>
      <c r="AD203" s="847" t="str">
        <f>IF($B203="","",INDEX('All CCC'!AD$7:AD$814,MATCH(WatchList!$B203,'All CCC'!$B$7:$B$814,0)))</f>
        <v/>
      </c>
      <c r="AE203" s="847" t="str">
        <f>IF($B203="","",INDEX('All CCC'!AE$7:AE$814,MATCH(WatchList!$B203,'All CCC'!$B$7:$B$814,0)))</f>
        <v/>
      </c>
      <c r="AF203" s="847" t="str">
        <f>IF($B203="","",INDEX('All CCC'!AF$7:AF$814,MATCH(WatchList!$B203,'All CCC'!$B$7:$B$814,0)))</f>
        <v/>
      </c>
      <c r="AG203" s="847" t="str">
        <f>IF($B203="","",INDEX('All CCC'!AG$7:AG$814,MATCH(WatchList!$B203,'All CCC'!$B$7:$B$814,0)))</f>
        <v/>
      </c>
      <c r="AH203" s="847" t="str">
        <f>IF($B203="","",INDEX('All CCC'!AH$7:AH$814,MATCH(WatchList!$B203,'All CCC'!$B$7:$B$814,0)))</f>
        <v/>
      </c>
      <c r="AI203" s="847" t="str">
        <f>IF($B203="","",INDEX('All CCC'!AI$7:AI$814,MATCH(WatchList!$B203,'All CCC'!$B$7:$B$814,0)))</f>
        <v/>
      </c>
      <c r="AJ203" s="847" t="str">
        <f>IF($B203="","",INDEX('All CCC'!AJ$7:AJ$814,MATCH(WatchList!$B203,'All CCC'!$B$7:$B$814,0)))</f>
        <v/>
      </c>
      <c r="AK203" s="847" t="str">
        <f>IF($B203="","",INDEX('All CCC'!AK$7:AK$814,MATCH(WatchList!$B203,'All CCC'!$B$7:$B$814,0)))</f>
        <v/>
      </c>
      <c r="AL203" s="847" t="str">
        <f>IF($B203="","",INDEX('All CCC'!AL$7:AL$814,MATCH(WatchList!$B203,'All CCC'!$B$7:$B$814,0)))</f>
        <v/>
      </c>
      <c r="AM203" s="847" t="str">
        <f>IF($B203="","",INDEX('All CCC'!AM$7:AM$814,MATCH(WatchList!$B203,'All CCC'!$B$7:$B$814,0)))</f>
        <v/>
      </c>
      <c r="AN203" s="847" t="str">
        <f>IF($B203="","",INDEX('All CCC'!AN$7:AN$814,MATCH(WatchList!$B203,'All CCC'!$B$7:$B$814,0)))</f>
        <v/>
      </c>
      <c r="AO203" s="847" t="str">
        <f>IF($B203="","",INDEX('All CCC'!AO$7:AO$814,MATCH(WatchList!$B203,'All CCC'!$B$7:$B$814,0)))</f>
        <v/>
      </c>
      <c r="AP203" s="847" t="str">
        <f>IF($B203="","",INDEX('All CCC'!AP$7:AP$814,MATCH(WatchList!$B203,'All CCC'!$B$7:$B$814,0)))</f>
        <v/>
      </c>
      <c r="AQ203" s="847" t="str">
        <f>IF($B203="","",INDEX('All CCC'!AQ$7:AQ$814,MATCH(WatchList!$B203,'All CCC'!$B$7:$B$814,0)))</f>
        <v/>
      </c>
      <c r="AR203" s="847" t="str">
        <f>IF($B203="","",INDEX('All CCC'!AR$7:AR$814,MATCH(WatchList!$B203,'All CCC'!$B$7:$B$814,0)))</f>
        <v/>
      </c>
      <c r="AS203" s="847" t="str">
        <f>IF($B203="","",INDEX('All CCC'!AS$7:AS$814,MATCH(WatchList!$B203,'All CCC'!$B$7:$B$814,0)))</f>
        <v/>
      </c>
      <c r="AT203" s="847" t="str">
        <f>IF($B203="","",INDEX('All CCC'!AT$7:AT$814,MATCH(WatchList!$B203,'All CCC'!$B$7:$B$814,0)))</f>
        <v/>
      </c>
      <c r="AU203" s="847" t="str">
        <f>IF($B203="","",INDEX('All CCC'!AU$7:AU$814,MATCH(WatchList!$B203,'All CCC'!$B$7:$B$814,0)))</f>
        <v/>
      </c>
      <c r="AV203" s="847" t="str">
        <f>IF($B203="","",INDEX('All CCC'!AV$7:AV$814,MATCH(WatchList!$B203,'All CCC'!$B$7:$B$814,0)))</f>
        <v/>
      </c>
      <c r="AW203" s="847" t="str">
        <f>IF($B203="","",INDEX('All CCC'!AW$7:AW$814,MATCH(WatchList!$B203,'All CCC'!$B$7:$B$814,0)))</f>
        <v/>
      </c>
      <c r="AX203" s="847" t="str">
        <f>IF($B203="","",INDEX('All CCC'!AX$7:AX$814,MATCH(WatchList!$B203,'All CCC'!$B$7:$B$814,0)))</f>
        <v/>
      </c>
      <c r="AY203" s="847" t="str">
        <f>IF($B203="","",INDEX('All CCC'!AY$7:AY$814,MATCH(WatchList!$B203,'All CCC'!$B$7:$B$814,0)))</f>
        <v/>
      </c>
      <c r="AZ203" s="847" t="str">
        <f>IF($B203="","",INDEX('All CCC'!AZ$7:AZ$814,MATCH(WatchList!$B203,'All CCC'!$B$7:$B$814,0)))</f>
        <v/>
      </c>
      <c r="BA203" s="847" t="str">
        <f>IF($B203="","",INDEX('All CCC'!BA$7:BA$814,MATCH(WatchList!$B203,'All CCC'!$B$7:$B$814,0)))</f>
        <v/>
      </c>
      <c r="BB203" s="847" t="str">
        <f>IF($B203="","",INDEX('All CCC'!BB$7:BB$814,MATCH(WatchList!$B203,'All CCC'!$B$7:$B$814,0)))</f>
        <v/>
      </c>
      <c r="BC203" s="847" t="str">
        <f>IF($B203="","",INDEX('All CCC'!BC$7:BC$814,MATCH(WatchList!$B203,'All CCC'!$B$7:$B$814,0)))</f>
        <v/>
      </c>
      <c r="BD203" s="847" t="str">
        <f>IF($B203="","",INDEX('All CCC'!BD$7:BD$814,MATCH(WatchList!$B203,'All CCC'!$B$7:$B$814,0)))</f>
        <v/>
      </c>
      <c r="BE203" s="847" t="str">
        <f>IF($B203="","",INDEX('All CCC'!BE$7:BE$814,MATCH(WatchList!$B203,'All CCC'!$B$7:$B$814,0)))</f>
        <v/>
      </c>
      <c r="BF203" s="847" t="str">
        <f>IF($B203="","",INDEX('All CCC'!BF$7:BF$814,MATCH(WatchList!$B203,'All CCC'!$B$7:$B$814,0)))</f>
        <v/>
      </c>
      <c r="BG203" s="847" t="str">
        <f>IF($B203="","",INDEX('All CCC'!BG$7:BG$814,MATCH(WatchList!$B203,'All CCC'!$B$7:$B$814,0)))</f>
        <v/>
      </c>
    </row>
    <row r="204" spans="1:59" x14ac:dyDescent="0.2">
      <c r="A204" s="548" t="str">
        <f>IF($B204="","",INDEX('All CCC'!A$7:A$814,MATCH(WatchList!$B204,'All CCC'!$B$7:$B$814,0)))</f>
        <v/>
      </c>
      <c r="B204" s="31"/>
      <c r="C204" s="847" t="str">
        <f>IF($B204="","",INDEX('All CCC'!C$7:C$814,MATCH(WatchList!$B204,'All CCC'!$B$7:$B$814,0)))</f>
        <v/>
      </c>
      <c r="D204" s="847" t="str">
        <f>IF($B204="","",INDEX('All CCC'!D$7:D$814,MATCH(WatchList!$B204,'All CCC'!$B$7:$B$814,0)))</f>
        <v/>
      </c>
      <c r="E204" s="847" t="str">
        <f>IF($B204="","",INDEX('All CCC'!E$7:E$814,MATCH(WatchList!$B204,'All CCC'!$B$7:$B$814,0)))</f>
        <v/>
      </c>
      <c r="F204" s="847" t="str">
        <f>IF($B204="","",INDEX('All CCC'!F$7:F$814,MATCH(WatchList!$B204,'All CCC'!$B$7:$B$814,0)))</f>
        <v/>
      </c>
      <c r="G204" s="847" t="str">
        <f>IF($B204="","",INDEX('All CCC'!G$7:G$814,MATCH(WatchList!$B204,'All CCC'!$B$7:$B$814,0)))</f>
        <v/>
      </c>
      <c r="H204" s="847" t="str">
        <f>IF($B204="","",INDEX('All CCC'!H$7:H$814,MATCH(WatchList!$B204,'All CCC'!$B$7:$B$814,0)))</f>
        <v/>
      </c>
      <c r="I204" s="847" t="str">
        <f>IF($B204="","",INDEX('All CCC'!I$7:I$814,MATCH(WatchList!$B204,'All CCC'!$B$7:$B$814,0)))</f>
        <v/>
      </c>
      <c r="J204" s="847" t="str">
        <f>IF($B204="","",INDEX('All CCC'!J$7:J$814,MATCH(WatchList!$B204,'All CCC'!$B$7:$B$814,0)))</f>
        <v/>
      </c>
      <c r="K204" s="847" t="str">
        <f>IF($B204="","",INDEX('All CCC'!K$7:K$814,MATCH(WatchList!$B204,'All CCC'!$B$7:$B$814,0)))</f>
        <v/>
      </c>
      <c r="L204" s="847" t="str">
        <f>IF($B204="","",INDEX('All CCC'!L$7:L$814,MATCH(WatchList!$B204,'All CCC'!$B$7:$B$814,0)))</f>
        <v/>
      </c>
      <c r="M204" s="847" t="str">
        <f>IF($B204="","",INDEX('All CCC'!M$7:M$814,MATCH(WatchList!$B204,'All CCC'!$B$7:$B$814,0)))</f>
        <v/>
      </c>
      <c r="N204" s="847" t="str">
        <f>IF($B204="","",INDEX('All CCC'!N$7:N$814,MATCH(WatchList!$B204,'All CCC'!$B$7:$B$814,0)))</f>
        <v/>
      </c>
      <c r="O204" s="847" t="str">
        <f>IF($B204="","",INDEX('All CCC'!O$7:O$814,MATCH(WatchList!$B204,'All CCC'!$B$7:$B$814,0)))</f>
        <v/>
      </c>
      <c r="P204" s="848" t="str">
        <f>IF($B204="","",INDEX('All CCC'!P$7:P$814,MATCH(WatchList!$B204,'All CCC'!$B$7:$B$814,0)))</f>
        <v/>
      </c>
      <c r="Q204" s="848" t="str">
        <f>IF($B204="","",INDEX('All CCC'!Q$7:Q$814,MATCH(WatchList!$B204,'All CCC'!$B$7:$B$814,0)))</f>
        <v/>
      </c>
      <c r="R204" s="847" t="str">
        <f>IF($B204="","",INDEX('All CCC'!R$7:R$814,MATCH(WatchList!$B204,'All CCC'!$B$7:$B$814,0)))</f>
        <v/>
      </c>
      <c r="S204" s="847" t="str">
        <f>IF($B204="","",INDEX('All CCC'!S$7:S$814,MATCH(WatchList!$B204,'All CCC'!$B$7:$B$814,0)))</f>
        <v/>
      </c>
      <c r="T204" s="847" t="str">
        <f>IF($B204="","",INDEX('All CCC'!T$7:T$814,MATCH(WatchList!$B204,'All CCC'!$B$7:$B$814,0)))</f>
        <v/>
      </c>
      <c r="U204" s="847" t="str">
        <f>IF($B204="","",INDEX('All CCC'!U$7:U$814,MATCH(WatchList!$B204,'All CCC'!$B$7:$B$814,0)))</f>
        <v/>
      </c>
      <c r="V204" s="847" t="str">
        <f>IF($B204="","",INDEX('All CCC'!V$7:V$814,MATCH(WatchList!$B204,'All CCC'!$B$7:$B$814,0)))</f>
        <v/>
      </c>
      <c r="W204" s="847" t="str">
        <f>IF($B204="","",INDEX('All CCC'!W$7:W$814,MATCH(WatchList!$B204,'All CCC'!$B$7:$B$814,0)))</f>
        <v/>
      </c>
      <c r="X204" s="847" t="str">
        <f>IF($B204="","",INDEX('All CCC'!X$7:X$814,MATCH(WatchList!$B204,'All CCC'!$B$7:$B$814,0)))</f>
        <v/>
      </c>
      <c r="Y204" s="847" t="str">
        <f>IF($B204="","",INDEX('All CCC'!Y$7:Y$814,MATCH(WatchList!$B204,'All CCC'!$B$7:$B$814,0)))</f>
        <v/>
      </c>
      <c r="Z204" s="847" t="str">
        <f>IF($B204="","",INDEX('All CCC'!Z$7:Z$814,MATCH(WatchList!$B204,'All CCC'!$B$7:$B$814,0)))</f>
        <v/>
      </c>
      <c r="AA204" s="847" t="str">
        <f>IF($B204="","",INDEX('All CCC'!AA$7:AA$814,MATCH(WatchList!$B204,'All CCC'!$B$7:$B$814,0)))</f>
        <v/>
      </c>
      <c r="AB204" s="847" t="str">
        <f>IF($B204="","",INDEX('All CCC'!AB$7:AB$814,MATCH(WatchList!$B204,'All CCC'!$B$7:$B$814,0)))</f>
        <v/>
      </c>
      <c r="AC204" s="847" t="str">
        <f>IF($B204="","",INDEX('All CCC'!AC$7:AC$814,MATCH(WatchList!$B204,'All CCC'!$B$7:$B$814,0)))</f>
        <v/>
      </c>
      <c r="AD204" s="847" t="str">
        <f>IF($B204="","",INDEX('All CCC'!AD$7:AD$814,MATCH(WatchList!$B204,'All CCC'!$B$7:$B$814,0)))</f>
        <v/>
      </c>
      <c r="AE204" s="847" t="str">
        <f>IF($B204="","",INDEX('All CCC'!AE$7:AE$814,MATCH(WatchList!$B204,'All CCC'!$B$7:$B$814,0)))</f>
        <v/>
      </c>
      <c r="AF204" s="847" t="str">
        <f>IF($B204="","",INDEX('All CCC'!AF$7:AF$814,MATCH(WatchList!$B204,'All CCC'!$B$7:$B$814,0)))</f>
        <v/>
      </c>
      <c r="AG204" s="847" t="str">
        <f>IF($B204="","",INDEX('All CCC'!AG$7:AG$814,MATCH(WatchList!$B204,'All CCC'!$B$7:$B$814,0)))</f>
        <v/>
      </c>
      <c r="AH204" s="847" t="str">
        <f>IF($B204="","",INDEX('All CCC'!AH$7:AH$814,MATCH(WatchList!$B204,'All CCC'!$B$7:$B$814,0)))</f>
        <v/>
      </c>
      <c r="AI204" s="847" t="str">
        <f>IF($B204="","",INDEX('All CCC'!AI$7:AI$814,MATCH(WatchList!$B204,'All CCC'!$B$7:$B$814,0)))</f>
        <v/>
      </c>
      <c r="AJ204" s="847" t="str">
        <f>IF($B204="","",INDEX('All CCC'!AJ$7:AJ$814,MATCH(WatchList!$B204,'All CCC'!$B$7:$B$814,0)))</f>
        <v/>
      </c>
      <c r="AK204" s="847" t="str">
        <f>IF($B204="","",INDEX('All CCC'!AK$7:AK$814,MATCH(WatchList!$B204,'All CCC'!$B$7:$B$814,0)))</f>
        <v/>
      </c>
      <c r="AL204" s="847" t="str">
        <f>IF($B204="","",INDEX('All CCC'!AL$7:AL$814,MATCH(WatchList!$B204,'All CCC'!$B$7:$B$814,0)))</f>
        <v/>
      </c>
      <c r="AM204" s="847" t="str">
        <f>IF($B204="","",INDEX('All CCC'!AM$7:AM$814,MATCH(WatchList!$B204,'All CCC'!$B$7:$B$814,0)))</f>
        <v/>
      </c>
      <c r="AN204" s="847" t="str">
        <f>IF($B204="","",INDEX('All CCC'!AN$7:AN$814,MATCH(WatchList!$B204,'All CCC'!$B$7:$B$814,0)))</f>
        <v/>
      </c>
      <c r="AO204" s="847" t="str">
        <f>IF($B204="","",INDEX('All CCC'!AO$7:AO$814,MATCH(WatchList!$B204,'All CCC'!$B$7:$B$814,0)))</f>
        <v/>
      </c>
      <c r="AP204" s="847" t="str">
        <f>IF($B204="","",INDEX('All CCC'!AP$7:AP$814,MATCH(WatchList!$B204,'All CCC'!$B$7:$B$814,0)))</f>
        <v/>
      </c>
      <c r="AQ204" s="847" t="str">
        <f>IF($B204="","",INDEX('All CCC'!AQ$7:AQ$814,MATCH(WatchList!$B204,'All CCC'!$B$7:$B$814,0)))</f>
        <v/>
      </c>
      <c r="AR204" s="847" t="str">
        <f>IF($B204="","",INDEX('All CCC'!AR$7:AR$814,MATCH(WatchList!$B204,'All CCC'!$B$7:$B$814,0)))</f>
        <v/>
      </c>
      <c r="AS204" s="847" t="str">
        <f>IF($B204="","",INDEX('All CCC'!AS$7:AS$814,MATCH(WatchList!$B204,'All CCC'!$B$7:$B$814,0)))</f>
        <v/>
      </c>
      <c r="AT204" s="847" t="str">
        <f>IF($B204="","",INDEX('All CCC'!AT$7:AT$814,MATCH(WatchList!$B204,'All CCC'!$B$7:$B$814,0)))</f>
        <v/>
      </c>
      <c r="AU204" s="847" t="str">
        <f>IF($B204="","",INDEX('All CCC'!AU$7:AU$814,MATCH(WatchList!$B204,'All CCC'!$B$7:$B$814,0)))</f>
        <v/>
      </c>
      <c r="AV204" s="847" t="str">
        <f>IF($B204="","",INDEX('All CCC'!AV$7:AV$814,MATCH(WatchList!$B204,'All CCC'!$B$7:$B$814,0)))</f>
        <v/>
      </c>
      <c r="AW204" s="847" t="str">
        <f>IF($B204="","",INDEX('All CCC'!AW$7:AW$814,MATCH(WatchList!$B204,'All CCC'!$B$7:$B$814,0)))</f>
        <v/>
      </c>
      <c r="AX204" s="847" t="str">
        <f>IF($B204="","",INDEX('All CCC'!AX$7:AX$814,MATCH(WatchList!$B204,'All CCC'!$B$7:$B$814,0)))</f>
        <v/>
      </c>
      <c r="AY204" s="847" t="str">
        <f>IF($B204="","",INDEX('All CCC'!AY$7:AY$814,MATCH(WatchList!$B204,'All CCC'!$B$7:$B$814,0)))</f>
        <v/>
      </c>
      <c r="AZ204" s="847" t="str">
        <f>IF($B204="","",INDEX('All CCC'!AZ$7:AZ$814,MATCH(WatchList!$B204,'All CCC'!$B$7:$B$814,0)))</f>
        <v/>
      </c>
      <c r="BA204" s="847" t="str">
        <f>IF($B204="","",INDEX('All CCC'!BA$7:BA$814,MATCH(WatchList!$B204,'All CCC'!$B$7:$B$814,0)))</f>
        <v/>
      </c>
      <c r="BB204" s="847" t="str">
        <f>IF($B204="","",INDEX('All CCC'!BB$7:BB$814,MATCH(WatchList!$B204,'All CCC'!$B$7:$B$814,0)))</f>
        <v/>
      </c>
      <c r="BC204" s="847" t="str">
        <f>IF($B204="","",INDEX('All CCC'!BC$7:BC$814,MATCH(WatchList!$B204,'All CCC'!$B$7:$B$814,0)))</f>
        <v/>
      </c>
      <c r="BD204" s="847" t="str">
        <f>IF($B204="","",INDEX('All CCC'!BD$7:BD$814,MATCH(WatchList!$B204,'All CCC'!$B$7:$B$814,0)))</f>
        <v/>
      </c>
      <c r="BE204" s="847" t="str">
        <f>IF($B204="","",INDEX('All CCC'!BE$7:BE$814,MATCH(WatchList!$B204,'All CCC'!$B$7:$B$814,0)))</f>
        <v/>
      </c>
      <c r="BF204" s="847" t="str">
        <f>IF($B204="","",INDEX('All CCC'!BF$7:BF$814,MATCH(WatchList!$B204,'All CCC'!$B$7:$B$814,0)))</f>
        <v/>
      </c>
      <c r="BG204" s="847" t="str">
        <f>IF($B204="","",INDEX('All CCC'!BG$7:BG$814,MATCH(WatchList!$B204,'All CCC'!$B$7:$B$814,0)))</f>
        <v/>
      </c>
    </row>
    <row r="205" spans="1:59" x14ac:dyDescent="0.2">
      <c r="A205" s="548" t="str">
        <f>IF($B205="","",INDEX('All CCC'!A$7:A$814,MATCH(WatchList!$B205,'All CCC'!$B$7:$B$814,0)))</f>
        <v/>
      </c>
      <c r="B205" s="31"/>
      <c r="C205" s="847" t="str">
        <f>IF($B205="","",INDEX('All CCC'!C$7:C$814,MATCH(WatchList!$B205,'All CCC'!$B$7:$B$814,0)))</f>
        <v/>
      </c>
      <c r="D205" s="847" t="str">
        <f>IF($B205="","",INDEX('All CCC'!D$7:D$814,MATCH(WatchList!$B205,'All CCC'!$B$7:$B$814,0)))</f>
        <v/>
      </c>
      <c r="E205" s="847" t="str">
        <f>IF($B205="","",INDEX('All CCC'!E$7:E$814,MATCH(WatchList!$B205,'All CCC'!$B$7:$B$814,0)))</f>
        <v/>
      </c>
      <c r="F205" s="847" t="str">
        <f>IF($B205="","",INDEX('All CCC'!F$7:F$814,MATCH(WatchList!$B205,'All CCC'!$B$7:$B$814,0)))</f>
        <v/>
      </c>
      <c r="G205" s="847" t="str">
        <f>IF($B205="","",INDEX('All CCC'!G$7:G$814,MATCH(WatchList!$B205,'All CCC'!$B$7:$B$814,0)))</f>
        <v/>
      </c>
      <c r="H205" s="847" t="str">
        <f>IF($B205="","",INDEX('All CCC'!H$7:H$814,MATCH(WatchList!$B205,'All CCC'!$B$7:$B$814,0)))</f>
        <v/>
      </c>
      <c r="I205" s="847" t="str">
        <f>IF($B205="","",INDEX('All CCC'!I$7:I$814,MATCH(WatchList!$B205,'All CCC'!$B$7:$B$814,0)))</f>
        <v/>
      </c>
      <c r="J205" s="847" t="str">
        <f>IF($B205="","",INDEX('All CCC'!J$7:J$814,MATCH(WatchList!$B205,'All CCC'!$B$7:$B$814,0)))</f>
        <v/>
      </c>
      <c r="K205" s="847" t="str">
        <f>IF($B205="","",INDEX('All CCC'!K$7:K$814,MATCH(WatchList!$B205,'All CCC'!$B$7:$B$814,0)))</f>
        <v/>
      </c>
      <c r="L205" s="847" t="str">
        <f>IF($B205="","",INDEX('All CCC'!L$7:L$814,MATCH(WatchList!$B205,'All CCC'!$B$7:$B$814,0)))</f>
        <v/>
      </c>
      <c r="M205" s="847" t="str">
        <f>IF($B205="","",INDEX('All CCC'!M$7:M$814,MATCH(WatchList!$B205,'All CCC'!$B$7:$B$814,0)))</f>
        <v/>
      </c>
      <c r="N205" s="847" t="str">
        <f>IF($B205="","",INDEX('All CCC'!N$7:N$814,MATCH(WatchList!$B205,'All CCC'!$B$7:$B$814,0)))</f>
        <v/>
      </c>
      <c r="O205" s="847" t="str">
        <f>IF($B205="","",INDEX('All CCC'!O$7:O$814,MATCH(WatchList!$B205,'All CCC'!$B$7:$B$814,0)))</f>
        <v/>
      </c>
      <c r="P205" s="848" t="str">
        <f>IF($B205="","",INDEX('All CCC'!P$7:P$814,MATCH(WatchList!$B205,'All CCC'!$B$7:$B$814,0)))</f>
        <v/>
      </c>
      <c r="Q205" s="848" t="str">
        <f>IF($B205="","",INDEX('All CCC'!Q$7:Q$814,MATCH(WatchList!$B205,'All CCC'!$B$7:$B$814,0)))</f>
        <v/>
      </c>
      <c r="R205" s="847" t="str">
        <f>IF($B205="","",INDEX('All CCC'!R$7:R$814,MATCH(WatchList!$B205,'All CCC'!$B$7:$B$814,0)))</f>
        <v/>
      </c>
      <c r="S205" s="847" t="str">
        <f>IF($B205="","",INDEX('All CCC'!S$7:S$814,MATCH(WatchList!$B205,'All CCC'!$B$7:$B$814,0)))</f>
        <v/>
      </c>
      <c r="T205" s="847" t="str">
        <f>IF($B205="","",INDEX('All CCC'!T$7:T$814,MATCH(WatchList!$B205,'All CCC'!$B$7:$B$814,0)))</f>
        <v/>
      </c>
      <c r="U205" s="847" t="str">
        <f>IF($B205="","",INDEX('All CCC'!U$7:U$814,MATCH(WatchList!$B205,'All CCC'!$B$7:$B$814,0)))</f>
        <v/>
      </c>
      <c r="V205" s="847" t="str">
        <f>IF($B205="","",INDEX('All CCC'!V$7:V$814,MATCH(WatchList!$B205,'All CCC'!$B$7:$B$814,0)))</f>
        <v/>
      </c>
      <c r="W205" s="847" t="str">
        <f>IF($B205="","",INDEX('All CCC'!W$7:W$814,MATCH(WatchList!$B205,'All CCC'!$B$7:$B$814,0)))</f>
        <v/>
      </c>
      <c r="X205" s="847" t="str">
        <f>IF($B205="","",INDEX('All CCC'!X$7:X$814,MATCH(WatchList!$B205,'All CCC'!$B$7:$B$814,0)))</f>
        <v/>
      </c>
      <c r="Y205" s="847" t="str">
        <f>IF($B205="","",INDEX('All CCC'!Y$7:Y$814,MATCH(WatchList!$B205,'All CCC'!$B$7:$B$814,0)))</f>
        <v/>
      </c>
      <c r="Z205" s="847" t="str">
        <f>IF($B205="","",INDEX('All CCC'!Z$7:Z$814,MATCH(WatchList!$B205,'All CCC'!$B$7:$B$814,0)))</f>
        <v/>
      </c>
      <c r="AA205" s="847" t="str">
        <f>IF($B205="","",INDEX('All CCC'!AA$7:AA$814,MATCH(WatchList!$B205,'All CCC'!$B$7:$B$814,0)))</f>
        <v/>
      </c>
      <c r="AB205" s="847" t="str">
        <f>IF($B205="","",INDEX('All CCC'!AB$7:AB$814,MATCH(WatchList!$B205,'All CCC'!$B$7:$B$814,0)))</f>
        <v/>
      </c>
      <c r="AC205" s="847" t="str">
        <f>IF($B205="","",INDEX('All CCC'!AC$7:AC$814,MATCH(WatchList!$B205,'All CCC'!$B$7:$B$814,0)))</f>
        <v/>
      </c>
      <c r="AD205" s="847" t="str">
        <f>IF($B205="","",INDEX('All CCC'!AD$7:AD$814,MATCH(WatchList!$B205,'All CCC'!$B$7:$B$814,0)))</f>
        <v/>
      </c>
      <c r="AE205" s="847" t="str">
        <f>IF($B205="","",INDEX('All CCC'!AE$7:AE$814,MATCH(WatchList!$B205,'All CCC'!$B$7:$B$814,0)))</f>
        <v/>
      </c>
      <c r="AF205" s="847" t="str">
        <f>IF($B205="","",INDEX('All CCC'!AF$7:AF$814,MATCH(WatchList!$B205,'All CCC'!$B$7:$B$814,0)))</f>
        <v/>
      </c>
      <c r="AG205" s="847" t="str">
        <f>IF($B205="","",INDEX('All CCC'!AG$7:AG$814,MATCH(WatchList!$B205,'All CCC'!$B$7:$B$814,0)))</f>
        <v/>
      </c>
      <c r="AH205" s="847" t="str">
        <f>IF($B205="","",INDEX('All CCC'!AH$7:AH$814,MATCH(WatchList!$B205,'All CCC'!$B$7:$B$814,0)))</f>
        <v/>
      </c>
      <c r="AI205" s="847" t="str">
        <f>IF($B205="","",INDEX('All CCC'!AI$7:AI$814,MATCH(WatchList!$B205,'All CCC'!$B$7:$B$814,0)))</f>
        <v/>
      </c>
      <c r="AJ205" s="847" t="str">
        <f>IF($B205="","",INDEX('All CCC'!AJ$7:AJ$814,MATCH(WatchList!$B205,'All CCC'!$B$7:$B$814,0)))</f>
        <v/>
      </c>
      <c r="AK205" s="847" t="str">
        <f>IF($B205="","",INDEX('All CCC'!AK$7:AK$814,MATCH(WatchList!$B205,'All CCC'!$B$7:$B$814,0)))</f>
        <v/>
      </c>
      <c r="AL205" s="847" t="str">
        <f>IF($B205="","",INDEX('All CCC'!AL$7:AL$814,MATCH(WatchList!$B205,'All CCC'!$B$7:$B$814,0)))</f>
        <v/>
      </c>
      <c r="AM205" s="847" t="str">
        <f>IF($B205="","",INDEX('All CCC'!AM$7:AM$814,MATCH(WatchList!$B205,'All CCC'!$B$7:$B$814,0)))</f>
        <v/>
      </c>
      <c r="AN205" s="847" t="str">
        <f>IF($B205="","",INDEX('All CCC'!AN$7:AN$814,MATCH(WatchList!$B205,'All CCC'!$B$7:$B$814,0)))</f>
        <v/>
      </c>
      <c r="AO205" s="847" t="str">
        <f>IF($B205="","",INDEX('All CCC'!AO$7:AO$814,MATCH(WatchList!$B205,'All CCC'!$B$7:$B$814,0)))</f>
        <v/>
      </c>
      <c r="AP205" s="847" t="str">
        <f>IF($B205="","",INDEX('All CCC'!AP$7:AP$814,MATCH(WatchList!$B205,'All CCC'!$B$7:$B$814,0)))</f>
        <v/>
      </c>
      <c r="AQ205" s="847" t="str">
        <f>IF($B205="","",INDEX('All CCC'!AQ$7:AQ$814,MATCH(WatchList!$B205,'All CCC'!$B$7:$B$814,0)))</f>
        <v/>
      </c>
      <c r="AR205" s="847" t="str">
        <f>IF($B205="","",INDEX('All CCC'!AR$7:AR$814,MATCH(WatchList!$B205,'All CCC'!$B$7:$B$814,0)))</f>
        <v/>
      </c>
      <c r="AS205" s="847" t="str">
        <f>IF($B205="","",INDEX('All CCC'!AS$7:AS$814,MATCH(WatchList!$B205,'All CCC'!$B$7:$B$814,0)))</f>
        <v/>
      </c>
      <c r="AT205" s="847" t="str">
        <f>IF($B205="","",INDEX('All CCC'!AT$7:AT$814,MATCH(WatchList!$B205,'All CCC'!$B$7:$B$814,0)))</f>
        <v/>
      </c>
      <c r="AU205" s="847" t="str">
        <f>IF($B205="","",INDEX('All CCC'!AU$7:AU$814,MATCH(WatchList!$B205,'All CCC'!$B$7:$B$814,0)))</f>
        <v/>
      </c>
      <c r="AV205" s="847" t="str">
        <f>IF($B205="","",INDEX('All CCC'!AV$7:AV$814,MATCH(WatchList!$B205,'All CCC'!$B$7:$B$814,0)))</f>
        <v/>
      </c>
      <c r="AW205" s="847" t="str">
        <f>IF($B205="","",INDEX('All CCC'!AW$7:AW$814,MATCH(WatchList!$B205,'All CCC'!$B$7:$B$814,0)))</f>
        <v/>
      </c>
      <c r="AX205" s="847" t="str">
        <f>IF($B205="","",INDEX('All CCC'!AX$7:AX$814,MATCH(WatchList!$B205,'All CCC'!$B$7:$B$814,0)))</f>
        <v/>
      </c>
      <c r="AY205" s="847" t="str">
        <f>IF($B205="","",INDEX('All CCC'!AY$7:AY$814,MATCH(WatchList!$B205,'All CCC'!$B$7:$B$814,0)))</f>
        <v/>
      </c>
      <c r="AZ205" s="847" t="str">
        <f>IF($B205="","",INDEX('All CCC'!AZ$7:AZ$814,MATCH(WatchList!$B205,'All CCC'!$B$7:$B$814,0)))</f>
        <v/>
      </c>
      <c r="BA205" s="847" t="str">
        <f>IF($B205="","",INDEX('All CCC'!BA$7:BA$814,MATCH(WatchList!$B205,'All CCC'!$B$7:$B$814,0)))</f>
        <v/>
      </c>
      <c r="BB205" s="847" t="str">
        <f>IF($B205="","",INDEX('All CCC'!BB$7:BB$814,MATCH(WatchList!$B205,'All CCC'!$B$7:$B$814,0)))</f>
        <v/>
      </c>
      <c r="BC205" s="847" t="str">
        <f>IF($B205="","",INDEX('All CCC'!BC$7:BC$814,MATCH(WatchList!$B205,'All CCC'!$B$7:$B$814,0)))</f>
        <v/>
      </c>
      <c r="BD205" s="847" t="str">
        <f>IF($B205="","",INDEX('All CCC'!BD$7:BD$814,MATCH(WatchList!$B205,'All CCC'!$B$7:$B$814,0)))</f>
        <v/>
      </c>
      <c r="BE205" s="847" t="str">
        <f>IF($B205="","",INDEX('All CCC'!BE$7:BE$814,MATCH(WatchList!$B205,'All CCC'!$B$7:$B$814,0)))</f>
        <v/>
      </c>
      <c r="BF205" s="847" t="str">
        <f>IF($B205="","",INDEX('All CCC'!BF$7:BF$814,MATCH(WatchList!$B205,'All CCC'!$B$7:$B$814,0)))</f>
        <v/>
      </c>
      <c r="BG205" s="847" t="str">
        <f>IF($B205="","",INDEX('All CCC'!BG$7:BG$814,MATCH(WatchList!$B205,'All CCC'!$B$7:$B$814,0)))</f>
        <v/>
      </c>
    </row>
    <row r="206" spans="1:59" x14ac:dyDescent="0.2">
      <c r="A206" s="548" t="str">
        <f>IF($B206="","",INDEX('All CCC'!A$7:A$814,MATCH(WatchList!$B206,'All CCC'!$B$7:$B$814,0)))</f>
        <v/>
      </c>
      <c r="B206" s="31"/>
      <c r="C206" s="847" t="str">
        <f>IF($B206="","",INDEX('All CCC'!C$7:C$814,MATCH(WatchList!$B206,'All CCC'!$B$7:$B$814,0)))</f>
        <v/>
      </c>
      <c r="D206" s="847" t="str">
        <f>IF($B206="","",INDEX('All CCC'!D$7:D$814,MATCH(WatchList!$B206,'All CCC'!$B$7:$B$814,0)))</f>
        <v/>
      </c>
      <c r="E206" s="847" t="str">
        <f>IF($B206="","",INDEX('All CCC'!E$7:E$814,MATCH(WatchList!$B206,'All CCC'!$B$7:$B$814,0)))</f>
        <v/>
      </c>
      <c r="F206" s="847" t="str">
        <f>IF($B206="","",INDEX('All CCC'!F$7:F$814,MATCH(WatchList!$B206,'All CCC'!$B$7:$B$814,0)))</f>
        <v/>
      </c>
      <c r="G206" s="847" t="str">
        <f>IF($B206="","",INDEX('All CCC'!G$7:G$814,MATCH(WatchList!$B206,'All CCC'!$B$7:$B$814,0)))</f>
        <v/>
      </c>
      <c r="H206" s="847" t="str">
        <f>IF($B206="","",INDEX('All CCC'!H$7:H$814,MATCH(WatchList!$B206,'All CCC'!$B$7:$B$814,0)))</f>
        <v/>
      </c>
      <c r="I206" s="847" t="str">
        <f>IF($B206="","",INDEX('All CCC'!I$7:I$814,MATCH(WatchList!$B206,'All CCC'!$B$7:$B$814,0)))</f>
        <v/>
      </c>
      <c r="J206" s="847" t="str">
        <f>IF($B206="","",INDEX('All CCC'!J$7:J$814,MATCH(WatchList!$B206,'All CCC'!$B$7:$B$814,0)))</f>
        <v/>
      </c>
      <c r="K206" s="847" t="str">
        <f>IF($B206="","",INDEX('All CCC'!K$7:K$814,MATCH(WatchList!$B206,'All CCC'!$B$7:$B$814,0)))</f>
        <v/>
      </c>
      <c r="L206" s="847" t="str">
        <f>IF($B206="","",INDEX('All CCC'!L$7:L$814,MATCH(WatchList!$B206,'All CCC'!$B$7:$B$814,0)))</f>
        <v/>
      </c>
      <c r="M206" s="847" t="str">
        <f>IF($B206="","",INDEX('All CCC'!M$7:M$814,MATCH(WatchList!$B206,'All CCC'!$B$7:$B$814,0)))</f>
        <v/>
      </c>
      <c r="N206" s="847" t="str">
        <f>IF($B206="","",INDEX('All CCC'!N$7:N$814,MATCH(WatchList!$B206,'All CCC'!$B$7:$B$814,0)))</f>
        <v/>
      </c>
      <c r="O206" s="847" t="str">
        <f>IF($B206="","",INDEX('All CCC'!O$7:O$814,MATCH(WatchList!$B206,'All CCC'!$B$7:$B$814,0)))</f>
        <v/>
      </c>
      <c r="P206" s="848" t="str">
        <f>IF($B206="","",INDEX('All CCC'!P$7:P$814,MATCH(WatchList!$B206,'All CCC'!$B$7:$B$814,0)))</f>
        <v/>
      </c>
      <c r="Q206" s="848" t="str">
        <f>IF($B206="","",INDEX('All CCC'!Q$7:Q$814,MATCH(WatchList!$B206,'All CCC'!$B$7:$B$814,0)))</f>
        <v/>
      </c>
      <c r="R206" s="847" t="str">
        <f>IF($B206="","",INDEX('All CCC'!R$7:R$814,MATCH(WatchList!$B206,'All CCC'!$B$7:$B$814,0)))</f>
        <v/>
      </c>
      <c r="S206" s="847" t="str">
        <f>IF($B206="","",INDEX('All CCC'!S$7:S$814,MATCH(WatchList!$B206,'All CCC'!$B$7:$B$814,0)))</f>
        <v/>
      </c>
      <c r="T206" s="847" t="str">
        <f>IF($B206="","",INDEX('All CCC'!T$7:T$814,MATCH(WatchList!$B206,'All CCC'!$B$7:$B$814,0)))</f>
        <v/>
      </c>
      <c r="U206" s="847" t="str">
        <f>IF($B206="","",INDEX('All CCC'!U$7:U$814,MATCH(WatchList!$B206,'All CCC'!$B$7:$B$814,0)))</f>
        <v/>
      </c>
      <c r="V206" s="847" t="str">
        <f>IF($B206="","",INDEX('All CCC'!V$7:V$814,MATCH(WatchList!$B206,'All CCC'!$B$7:$B$814,0)))</f>
        <v/>
      </c>
      <c r="W206" s="847" t="str">
        <f>IF($B206="","",INDEX('All CCC'!W$7:W$814,MATCH(WatchList!$B206,'All CCC'!$B$7:$B$814,0)))</f>
        <v/>
      </c>
      <c r="X206" s="847" t="str">
        <f>IF($B206="","",INDEX('All CCC'!X$7:X$814,MATCH(WatchList!$B206,'All CCC'!$B$7:$B$814,0)))</f>
        <v/>
      </c>
      <c r="Y206" s="847" t="str">
        <f>IF($B206="","",INDEX('All CCC'!Y$7:Y$814,MATCH(WatchList!$B206,'All CCC'!$B$7:$B$814,0)))</f>
        <v/>
      </c>
      <c r="Z206" s="847" t="str">
        <f>IF($B206="","",INDEX('All CCC'!Z$7:Z$814,MATCH(WatchList!$B206,'All CCC'!$B$7:$B$814,0)))</f>
        <v/>
      </c>
      <c r="AA206" s="847" t="str">
        <f>IF($B206="","",INDEX('All CCC'!AA$7:AA$814,MATCH(WatchList!$B206,'All CCC'!$B$7:$B$814,0)))</f>
        <v/>
      </c>
      <c r="AB206" s="847" t="str">
        <f>IF($B206="","",INDEX('All CCC'!AB$7:AB$814,MATCH(WatchList!$B206,'All CCC'!$B$7:$B$814,0)))</f>
        <v/>
      </c>
      <c r="AC206" s="847" t="str">
        <f>IF($B206="","",INDEX('All CCC'!AC$7:AC$814,MATCH(WatchList!$B206,'All CCC'!$B$7:$B$814,0)))</f>
        <v/>
      </c>
      <c r="AD206" s="847" t="str">
        <f>IF($B206="","",INDEX('All CCC'!AD$7:AD$814,MATCH(WatchList!$B206,'All CCC'!$B$7:$B$814,0)))</f>
        <v/>
      </c>
      <c r="AE206" s="847" t="str">
        <f>IF($B206="","",INDEX('All CCC'!AE$7:AE$814,MATCH(WatchList!$B206,'All CCC'!$B$7:$B$814,0)))</f>
        <v/>
      </c>
      <c r="AF206" s="847" t="str">
        <f>IF($B206="","",INDEX('All CCC'!AF$7:AF$814,MATCH(WatchList!$B206,'All CCC'!$B$7:$B$814,0)))</f>
        <v/>
      </c>
      <c r="AG206" s="847" t="str">
        <f>IF($B206="","",INDEX('All CCC'!AG$7:AG$814,MATCH(WatchList!$B206,'All CCC'!$B$7:$B$814,0)))</f>
        <v/>
      </c>
      <c r="AH206" s="847" t="str">
        <f>IF($B206="","",INDEX('All CCC'!AH$7:AH$814,MATCH(WatchList!$B206,'All CCC'!$B$7:$B$814,0)))</f>
        <v/>
      </c>
      <c r="AI206" s="847" t="str">
        <f>IF($B206="","",INDEX('All CCC'!AI$7:AI$814,MATCH(WatchList!$B206,'All CCC'!$B$7:$B$814,0)))</f>
        <v/>
      </c>
      <c r="AJ206" s="847" t="str">
        <f>IF($B206="","",INDEX('All CCC'!AJ$7:AJ$814,MATCH(WatchList!$B206,'All CCC'!$B$7:$B$814,0)))</f>
        <v/>
      </c>
      <c r="AK206" s="847" t="str">
        <f>IF($B206="","",INDEX('All CCC'!AK$7:AK$814,MATCH(WatchList!$B206,'All CCC'!$B$7:$B$814,0)))</f>
        <v/>
      </c>
      <c r="AL206" s="847" t="str">
        <f>IF($B206="","",INDEX('All CCC'!AL$7:AL$814,MATCH(WatchList!$B206,'All CCC'!$B$7:$B$814,0)))</f>
        <v/>
      </c>
      <c r="AM206" s="847" t="str">
        <f>IF($B206="","",INDEX('All CCC'!AM$7:AM$814,MATCH(WatchList!$B206,'All CCC'!$B$7:$B$814,0)))</f>
        <v/>
      </c>
      <c r="AN206" s="847" t="str">
        <f>IF($B206="","",INDEX('All CCC'!AN$7:AN$814,MATCH(WatchList!$B206,'All CCC'!$B$7:$B$814,0)))</f>
        <v/>
      </c>
      <c r="AO206" s="847" t="str">
        <f>IF($B206="","",INDEX('All CCC'!AO$7:AO$814,MATCH(WatchList!$B206,'All CCC'!$B$7:$B$814,0)))</f>
        <v/>
      </c>
      <c r="AP206" s="847" t="str">
        <f>IF($B206="","",INDEX('All CCC'!AP$7:AP$814,MATCH(WatchList!$B206,'All CCC'!$B$7:$B$814,0)))</f>
        <v/>
      </c>
      <c r="AQ206" s="847" t="str">
        <f>IF($B206="","",INDEX('All CCC'!AQ$7:AQ$814,MATCH(WatchList!$B206,'All CCC'!$B$7:$B$814,0)))</f>
        <v/>
      </c>
      <c r="AR206" s="847" t="str">
        <f>IF($B206="","",INDEX('All CCC'!AR$7:AR$814,MATCH(WatchList!$B206,'All CCC'!$B$7:$B$814,0)))</f>
        <v/>
      </c>
      <c r="AS206" s="847" t="str">
        <f>IF($B206="","",INDEX('All CCC'!AS$7:AS$814,MATCH(WatchList!$B206,'All CCC'!$B$7:$B$814,0)))</f>
        <v/>
      </c>
      <c r="AT206" s="847" t="str">
        <f>IF($B206="","",INDEX('All CCC'!AT$7:AT$814,MATCH(WatchList!$B206,'All CCC'!$B$7:$B$814,0)))</f>
        <v/>
      </c>
      <c r="AU206" s="847" t="str">
        <f>IF($B206="","",INDEX('All CCC'!AU$7:AU$814,MATCH(WatchList!$B206,'All CCC'!$B$7:$B$814,0)))</f>
        <v/>
      </c>
      <c r="AV206" s="847" t="str">
        <f>IF($B206="","",INDEX('All CCC'!AV$7:AV$814,MATCH(WatchList!$B206,'All CCC'!$B$7:$B$814,0)))</f>
        <v/>
      </c>
      <c r="AW206" s="847" t="str">
        <f>IF($B206="","",INDEX('All CCC'!AW$7:AW$814,MATCH(WatchList!$B206,'All CCC'!$B$7:$B$814,0)))</f>
        <v/>
      </c>
      <c r="AX206" s="847" t="str">
        <f>IF($B206="","",INDEX('All CCC'!AX$7:AX$814,MATCH(WatchList!$B206,'All CCC'!$B$7:$B$814,0)))</f>
        <v/>
      </c>
      <c r="AY206" s="847" t="str">
        <f>IF($B206="","",INDEX('All CCC'!AY$7:AY$814,MATCH(WatchList!$B206,'All CCC'!$B$7:$B$814,0)))</f>
        <v/>
      </c>
      <c r="AZ206" s="847" t="str">
        <f>IF($B206="","",INDEX('All CCC'!AZ$7:AZ$814,MATCH(WatchList!$B206,'All CCC'!$B$7:$B$814,0)))</f>
        <v/>
      </c>
      <c r="BA206" s="847" t="str">
        <f>IF($B206="","",INDEX('All CCC'!BA$7:BA$814,MATCH(WatchList!$B206,'All CCC'!$B$7:$B$814,0)))</f>
        <v/>
      </c>
      <c r="BB206" s="847" t="str">
        <f>IF($B206="","",INDEX('All CCC'!BB$7:BB$814,MATCH(WatchList!$B206,'All CCC'!$B$7:$B$814,0)))</f>
        <v/>
      </c>
      <c r="BC206" s="847" t="str">
        <f>IF($B206="","",INDEX('All CCC'!BC$7:BC$814,MATCH(WatchList!$B206,'All CCC'!$B$7:$B$814,0)))</f>
        <v/>
      </c>
      <c r="BD206" s="847" t="str">
        <f>IF($B206="","",INDEX('All CCC'!BD$7:BD$814,MATCH(WatchList!$B206,'All CCC'!$B$7:$B$814,0)))</f>
        <v/>
      </c>
      <c r="BE206" s="847" t="str">
        <f>IF($B206="","",INDEX('All CCC'!BE$7:BE$814,MATCH(WatchList!$B206,'All CCC'!$B$7:$B$814,0)))</f>
        <v/>
      </c>
      <c r="BF206" s="847" t="str">
        <f>IF($B206="","",INDEX('All CCC'!BF$7:BF$814,MATCH(WatchList!$B206,'All CCC'!$B$7:$B$814,0)))</f>
        <v/>
      </c>
      <c r="BG206" s="847" t="str">
        <f>IF($B206="","",INDEX('All CCC'!BG$7:BG$814,MATCH(WatchList!$B206,'All CCC'!$B$7:$B$814,0)))</f>
        <v/>
      </c>
    </row>
    <row r="207" spans="1:59" x14ac:dyDescent="0.2">
      <c r="A207" s="548" t="str">
        <f>IF($B207="","",INDEX('All CCC'!A$7:A$814,MATCH(WatchList!$B207,'All CCC'!$B$7:$B$814,0)))</f>
        <v/>
      </c>
      <c r="B207" s="31"/>
      <c r="C207" s="847" t="str">
        <f>IF($B207="","",INDEX('All CCC'!C$7:C$814,MATCH(WatchList!$B207,'All CCC'!$B$7:$B$814,0)))</f>
        <v/>
      </c>
      <c r="D207" s="847" t="str">
        <f>IF($B207="","",INDEX('All CCC'!D$7:D$814,MATCH(WatchList!$B207,'All CCC'!$B$7:$B$814,0)))</f>
        <v/>
      </c>
      <c r="E207" s="847" t="str">
        <f>IF($B207="","",INDEX('All CCC'!E$7:E$814,MATCH(WatchList!$B207,'All CCC'!$B$7:$B$814,0)))</f>
        <v/>
      </c>
      <c r="F207" s="847" t="str">
        <f>IF($B207="","",INDEX('All CCC'!F$7:F$814,MATCH(WatchList!$B207,'All CCC'!$B$7:$B$814,0)))</f>
        <v/>
      </c>
      <c r="G207" s="847" t="str">
        <f>IF($B207="","",INDEX('All CCC'!G$7:G$814,MATCH(WatchList!$B207,'All CCC'!$B$7:$B$814,0)))</f>
        <v/>
      </c>
      <c r="H207" s="847" t="str">
        <f>IF($B207="","",INDEX('All CCC'!H$7:H$814,MATCH(WatchList!$B207,'All CCC'!$B$7:$B$814,0)))</f>
        <v/>
      </c>
      <c r="I207" s="847" t="str">
        <f>IF($B207="","",INDEX('All CCC'!I$7:I$814,MATCH(WatchList!$B207,'All CCC'!$B$7:$B$814,0)))</f>
        <v/>
      </c>
      <c r="J207" s="847" t="str">
        <f>IF($B207="","",INDEX('All CCC'!J$7:J$814,MATCH(WatchList!$B207,'All CCC'!$B$7:$B$814,0)))</f>
        <v/>
      </c>
      <c r="K207" s="847" t="str">
        <f>IF($B207="","",INDEX('All CCC'!K$7:K$814,MATCH(WatchList!$B207,'All CCC'!$B$7:$B$814,0)))</f>
        <v/>
      </c>
      <c r="L207" s="847" t="str">
        <f>IF($B207="","",INDEX('All CCC'!L$7:L$814,MATCH(WatchList!$B207,'All CCC'!$B$7:$B$814,0)))</f>
        <v/>
      </c>
      <c r="M207" s="847" t="str">
        <f>IF($B207="","",INDEX('All CCC'!M$7:M$814,MATCH(WatchList!$B207,'All CCC'!$B$7:$B$814,0)))</f>
        <v/>
      </c>
      <c r="N207" s="847" t="str">
        <f>IF($B207="","",INDEX('All CCC'!N$7:N$814,MATCH(WatchList!$B207,'All CCC'!$B$7:$B$814,0)))</f>
        <v/>
      </c>
      <c r="O207" s="847" t="str">
        <f>IF($B207="","",INDEX('All CCC'!O$7:O$814,MATCH(WatchList!$B207,'All CCC'!$B$7:$B$814,0)))</f>
        <v/>
      </c>
      <c r="P207" s="848" t="str">
        <f>IF($B207="","",INDEX('All CCC'!P$7:P$814,MATCH(WatchList!$B207,'All CCC'!$B$7:$B$814,0)))</f>
        <v/>
      </c>
      <c r="Q207" s="848" t="str">
        <f>IF($B207="","",INDEX('All CCC'!Q$7:Q$814,MATCH(WatchList!$B207,'All CCC'!$B$7:$B$814,0)))</f>
        <v/>
      </c>
      <c r="R207" s="847" t="str">
        <f>IF($B207="","",INDEX('All CCC'!R$7:R$814,MATCH(WatchList!$B207,'All CCC'!$B$7:$B$814,0)))</f>
        <v/>
      </c>
      <c r="S207" s="847" t="str">
        <f>IF($B207="","",INDEX('All CCC'!S$7:S$814,MATCH(WatchList!$B207,'All CCC'!$B$7:$B$814,0)))</f>
        <v/>
      </c>
      <c r="T207" s="847" t="str">
        <f>IF($B207="","",INDEX('All CCC'!T$7:T$814,MATCH(WatchList!$B207,'All CCC'!$B$7:$B$814,0)))</f>
        <v/>
      </c>
      <c r="U207" s="847" t="str">
        <f>IF($B207="","",INDEX('All CCC'!U$7:U$814,MATCH(WatchList!$B207,'All CCC'!$B$7:$B$814,0)))</f>
        <v/>
      </c>
      <c r="V207" s="847" t="str">
        <f>IF($B207="","",INDEX('All CCC'!V$7:V$814,MATCH(WatchList!$B207,'All CCC'!$B$7:$B$814,0)))</f>
        <v/>
      </c>
      <c r="W207" s="847" t="str">
        <f>IF($B207="","",INDEX('All CCC'!W$7:W$814,MATCH(WatchList!$B207,'All CCC'!$B$7:$B$814,0)))</f>
        <v/>
      </c>
      <c r="X207" s="847" t="str">
        <f>IF($B207="","",INDEX('All CCC'!X$7:X$814,MATCH(WatchList!$B207,'All CCC'!$B$7:$B$814,0)))</f>
        <v/>
      </c>
      <c r="Y207" s="847" t="str">
        <f>IF($B207="","",INDEX('All CCC'!Y$7:Y$814,MATCH(WatchList!$B207,'All CCC'!$B$7:$B$814,0)))</f>
        <v/>
      </c>
      <c r="Z207" s="847" t="str">
        <f>IF($B207="","",INDEX('All CCC'!Z$7:Z$814,MATCH(WatchList!$B207,'All CCC'!$B$7:$B$814,0)))</f>
        <v/>
      </c>
      <c r="AA207" s="847" t="str">
        <f>IF($B207="","",INDEX('All CCC'!AA$7:AA$814,MATCH(WatchList!$B207,'All CCC'!$B$7:$B$814,0)))</f>
        <v/>
      </c>
      <c r="AB207" s="847" t="str">
        <f>IF($B207="","",INDEX('All CCC'!AB$7:AB$814,MATCH(WatchList!$B207,'All CCC'!$B$7:$B$814,0)))</f>
        <v/>
      </c>
      <c r="AC207" s="847" t="str">
        <f>IF($B207="","",INDEX('All CCC'!AC$7:AC$814,MATCH(WatchList!$B207,'All CCC'!$B$7:$B$814,0)))</f>
        <v/>
      </c>
      <c r="AD207" s="847" t="str">
        <f>IF($B207="","",INDEX('All CCC'!AD$7:AD$814,MATCH(WatchList!$B207,'All CCC'!$B$7:$B$814,0)))</f>
        <v/>
      </c>
      <c r="AE207" s="847" t="str">
        <f>IF($B207="","",INDEX('All CCC'!AE$7:AE$814,MATCH(WatchList!$B207,'All CCC'!$B$7:$B$814,0)))</f>
        <v/>
      </c>
      <c r="AF207" s="847" t="str">
        <f>IF($B207="","",INDEX('All CCC'!AF$7:AF$814,MATCH(WatchList!$B207,'All CCC'!$B$7:$B$814,0)))</f>
        <v/>
      </c>
      <c r="AG207" s="847" t="str">
        <f>IF($B207="","",INDEX('All CCC'!AG$7:AG$814,MATCH(WatchList!$B207,'All CCC'!$B$7:$B$814,0)))</f>
        <v/>
      </c>
      <c r="AH207" s="847" t="str">
        <f>IF($B207="","",INDEX('All CCC'!AH$7:AH$814,MATCH(WatchList!$B207,'All CCC'!$B$7:$B$814,0)))</f>
        <v/>
      </c>
      <c r="AI207" s="847" t="str">
        <f>IF($B207="","",INDEX('All CCC'!AI$7:AI$814,MATCH(WatchList!$B207,'All CCC'!$B$7:$B$814,0)))</f>
        <v/>
      </c>
      <c r="AJ207" s="847" t="str">
        <f>IF($B207="","",INDEX('All CCC'!AJ$7:AJ$814,MATCH(WatchList!$B207,'All CCC'!$B$7:$B$814,0)))</f>
        <v/>
      </c>
      <c r="AK207" s="847" t="str">
        <f>IF($B207="","",INDEX('All CCC'!AK$7:AK$814,MATCH(WatchList!$B207,'All CCC'!$B$7:$B$814,0)))</f>
        <v/>
      </c>
      <c r="AL207" s="847" t="str">
        <f>IF($B207="","",INDEX('All CCC'!AL$7:AL$814,MATCH(WatchList!$B207,'All CCC'!$B$7:$B$814,0)))</f>
        <v/>
      </c>
      <c r="AM207" s="847" t="str">
        <f>IF($B207="","",INDEX('All CCC'!AM$7:AM$814,MATCH(WatchList!$B207,'All CCC'!$B$7:$B$814,0)))</f>
        <v/>
      </c>
      <c r="AN207" s="847" t="str">
        <f>IF($B207="","",INDEX('All CCC'!AN$7:AN$814,MATCH(WatchList!$B207,'All CCC'!$B$7:$B$814,0)))</f>
        <v/>
      </c>
      <c r="AO207" s="847" t="str">
        <f>IF($B207="","",INDEX('All CCC'!AO$7:AO$814,MATCH(WatchList!$B207,'All CCC'!$B$7:$B$814,0)))</f>
        <v/>
      </c>
      <c r="AP207" s="847" t="str">
        <f>IF($B207="","",INDEX('All CCC'!AP$7:AP$814,MATCH(WatchList!$B207,'All CCC'!$B$7:$B$814,0)))</f>
        <v/>
      </c>
      <c r="AQ207" s="847" t="str">
        <f>IF($B207="","",INDEX('All CCC'!AQ$7:AQ$814,MATCH(WatchList!$B207,'All CCC'!$B$7:$B$814,0)))</f>
        <v/>
      </c>
      <c r="AR207" s="847" t="str">
        <f>IF($B207="","",INDEX('All CCC'!AR$7:AR$814,MATCH(WatchList!$B207,'All CCC'!$B$7:$B$814,0)))</f>
        <v/>
      </c>
      <c r="AS207" s="847" t="str">
        <f>IF($B207="","",INDEX('All CCC'!AS$7:AS$814,MATCH(WatchList!$B207,'All CCC'!$B$7:$B$814,0)))</f>
        <v/>
      </c>
      <c r="AT207" s="847" t="str">
        <f>IF($B207="","",INDEX('All CCC'!AT$7:AT$814,MATCH(WatchList!$B207,'All CCC'!$B$7:$B$814,0)))</f>
        <v/>
      </c>
      <c r="AU207" s="847" t="str">
        <f>IF($B207="","",INDEX('All CCC'!AU$7:AU$814,MATCH(WatchList!$B207,'All CCC'!$B$7:$B$814,0)))</f>
        <v/>
      </c>
      <c r="AV207" s="847" t="str">
        <f>IF($B207="","",INDEX('All CCC'!AV$7:AV$814,MATCH(WatchList!$B207,'All CCC'!$B$7:$B$814,0)))</f>
        <v/>
      </c>
      <c r="AW207" s="847" t="str">
        <f>IF($B207="","",INDEX('All CCC'!AW$7:AW$814,MATCH(WatchList!$B207,'All CCC'!$B$7:$B$814,0)))</f>
        <v/>
      </c>
      <c r="AX207" s="847" t="str">
        <f>IF($B207="","",INDEX('All CCC'!AX$7:AX$814,MATCH(WatchList!$B207,'All CCC'!$B$7:$B$814,0)))</f>
        <v/>
      </c>
      <c r="AY207" s="847" t="str">
        <f>IF($B207="","",INDEX('All CCC'!AY$7:AY$814,MATCH(WatchList!$B207,'All CCC'!$B$7:$B$814,0)))</f>
        <v/>
      </c>
      <c r="AZ207" s="847" t="str">
        <f>IF($B207="","",INDEX('All CCC'!AZ$7:AZ$814,MATCH(WatchList!$B207,'All CCC'!$B$7:$B$814,0)))</f>
        <v/>
      </c>
      <c r="BA207" s="847" t="str">
        <f>IF($B207="","",INDEX('All CCC'!BA$7:BA$814,MATCH(WatchList!$B207,'All CCC'!$B$7:$B$814,0)))</f>
        <v/>
      </c>
      <c r="BB207" s="847" t="str">
        <f>IF($B207="","",INDEX('All CCC'!BB$7:BB$814,MATCH(WatchList!$B207,'All CCC'!$B$7:$B$814,0)))</f>
        <v/>
      </c>
      <c r="BC207" s="847" t="str">
        <f>IF($B207="","",INDEX('All CCC'!BC$7:BC$814,MATCH(WatchList!$B207,'All CCC'!$B$7:$B$814,0)))</f>
        <v/>
      </c>
      <c r="BD207" s="847" t="str">
        <f>IF($B207="","",INDEX('All CCC'!BD$7:BD$814,MATCH(WatchList!$B207,'All CCC'!$B$7:$B$814,0)))</f>
        <v/>
      </c>
      <c r="BE207" s="847" t="str">
        <f>IF($B207="","",INDEX('All CCC'!BE$7:BE$814,MATCH(WatchList!$B207,'All CCC'!$B$7:$B$814,0)))</f>
        <v/>
      </c>
      <c r="BF207" s="847" t="str">
        <f>IF($B207="","",INDEX('All CCC'!BF$7:BF$814,MATCH(WatchList!$B207,'All CCC'!$B$7:$B$814,0)))</f>
        <v/>
      </c>
      <c r="BG207" s="847" t="str">
        <f>IF($B207="","",INDEX('All CCC'!BG$7:BG$814,MATCH(WatchList!$B207,'All CCC'!$B$7:$B$814,0)))</f>
        <v/>
      </c>
    </row>
    <row r="208" spans="1:59" x14ac:dyDescent="0.2">
      <c r="A208" s="548" t="str">
        <f>IF($B208="","",INDEX('All CCC'!A$7:A$814,MATCH(WatchList!$B208,'All CCC'!$B$7:$B$814,0)))</f>
        <v/>
      </c>
      <c r="B208" s="31"/>
      <c r="C208" s="847" t="str">
        <f>IF($B208="","",INDEX('All CCC'!C$7:C$814,MATCH(WatchList!$B208,'All CCC'!$B$7:$B$814,0)))</f>
        <v/>
      </c>
      <c r="D208" s="847" t="str">
        <f>IF($B208="","",INDEX('All CCC'!D$7:D$814,MATCH(WatchList!$B208,'All CCC'!$B$7:$B$814,0)))</f>
        <v/>
      </c>
      <c r="E208" s="847" t="str">
        <f>IF($B208="","",INDEX('All CCC'!E$7:E$814,MATCH(WatchList!$B208,'All CCC'!$B$7:$B$814,0)))</f>
        <v/>
      </c>
      <c r="F208" s="847" t="str">
        <f>IF($B208="","",INDEX('All CCC'!F$7:F$814,MATCH(WatchList!$B208,'All CCC'!$B$7:$B$814,0)))</f>
        <v/>
      </c>
      <c r="G208" s="847" t="str">
        <f>IF($B208="","",INDEX('All CCC'!G$7:G$814,MATCH(WatchList!$B208,'All CCC'!$B$7:$B$814,0)))</f>
        <v/>
      </c>
      <c r="H208" s="847" t="str">
        <f>IF($B208="","",INDEX('All CCC'!H$7:H$814,MATCH(WatchList!$B208,'All CCC'!$B$7:$B$814,0)))</f>
        <v/>
      </c>
      <c r="I208" s="847" t="str">
        <f>IF($B208="","",INDEX('All CCC'!I$7:I$814,MATCH(WatchList!$B208,'All CCC'!$B$7:$B$814,0)))</f>
        <v/>
      </c>
      <c r="J208" s="847" t="str">
        <f>IF($B208="","",INDEX('All CCC'!J$7:J$814,MATCH(WatchList!$B208,'All CCC'!$B$7:$B$814,0)))</f>
        <v/>
      </c>
      <c r="K208" s="847" t="str">
        <f>IF($B208="","",INDEX('All CCC'!K$7:K$814,MATCH(WatchList!$B208,'All CCC'!$B$7:$B$814,0)))</f>
        <v/>
      </c>
      <c r="L208" s="847" t="str">
        <f>IF($B208="","",INDEX('All CCC'!L$7:L$814,MATCH(WatchList!$B208,'All CCC'!$B$7:$B$814,0)))</f>
        <v/>
      </c>
      <c r="M208" s="847" t="str">
        <f>IF($B208="","",INDEX('All CCC'!M$7:M$814,MATCH(WatchList!$B208,'All CCC'!$B$7:$B$814,0)))</f>
        <v/>
      </c>
      <c r="N208" s="847" t="str">
        <f>IF($B208="","",INDEX('All CCC'!N$7:N$814,MATCH(WatchList!$B208,'All CCC'!$B$7:$B$814,0)))</f>
        <v/>
      </c>
      <c r="O208" s="847" t="str">
        <f>IF($B208="","",INDEX('All CCC'!O$7:O$814,MATCH(WatchList!$B208,'All CCC'!$B$7:$B$814,0)))</f>
        <v/>
      </c>
      <c r="P208" s="848" t="str">
        <f>IF($B208="","",INDEX('All CCC'!P$7:P$814,MATCH(WatchList!$B208,'All CCC'!$B$7:$B$814,0)))</f>
        <v/>
      </c>
      <c r="Q208" s="848" t="str">
        <f>IF($B208="","",INDEX('All CCC'!Q$7:Q$814,MATCH(WatchList!$B208,'All CCC'!$B$7:$B$814,0)))</f>
        <v/>
      </c>
      <c r="R208" s="847" t="str">
        <f>IF($B208="","",INDEX('All CCC'!R$7:R$814,MATCH(WatchList!$B208,'All CCC'!$B$7:$B$814,0)))</f>
        <v/>
      </c>
      <c r="S208" s="847" t="str">
        <f>IF($B208="","",INDEX('All CCC'!S$7:S$814,MATCH(WatchList!$B208,'All CCC'!$B$7:$B$814,0)))</f>
        <v/>
      </c>
      <c r="T208" s="847" t="str">
        <f>IF($B208="","",INDEX('All CCC'!T$7:T$814,MATCH(WatchList!$B208,'All CCC'!$B$7:$B$814,0)))</f>
        <v/>
      </c>
      <c r="U208" s="847" t="str">
        <f>IF($B208="","",INDEX('All CCC'!U$7:U$814,MATCH(WatchList!$B208,'All CCC'!$B$7:$B$814,0)))</f>
        <v/>
      </c>
      <c r="V208" s="847" t="str">
        <f>IF($B208="","",INDEX('All CCC'!V$7:V$814,MATCH(WatchList!$B208,'All CCC'!$B$7:$B$814,0)))</f>
        <v/>
      </c>
      <c r="W208" s="847" t="str">
        <f>IF($B208="","",INDEX('All CCC'!W$7:W$814,MATCH(WatchList!$B208,'All CCC'!$B$7:$B$814,0)))</f>
        <v/>
      </c>
      <c r="X208" s="847" t="str">
        <f>IF($B208="","",INDEX('All CCC'!X$7:X$814,MATCH(WatchList!$B208,'All CCC'!$B$7:$B$814,0)))</f>
        <v/>
      </c>
      <c r="Y208" s="847" t="str">
        <f>IF($B208="","",INDEX('All CCC'!Y$7:Y$814,MATCH(WatchList!$B208,'All CCC'!$B$7:$B$814,0)))</f>
        <v/>
      </c>
      <c r="Z208" s="847" t="str">
        <f>IF($B208="","",INDEX('All CCC'!Z$7:Z$814,MATCH(WatchList!$B208,'All CCC'!$B$7:$B$814,0)))</f>
        <v/>
      </c>
      <c r="AA208" s="847" t="str">
        <f>IF($B208="","",INDEX('All CCC'!AA$7:AA$814,MATCH(WatchList!$B208,'All CCC'!$B$7:$B$814,0)))</f>
        <v/>
      </c>
      <c r="AB208" s="847" t="str">
        <f>IF($B208="","",INDEX('All CCC'!AB$7:AB$814,MATCH(WatchList!$B208,'All CCC'!$B$7:$B$814,0)))</f>
        <v/>
      </c>
      <c r="AC208" s="847" t="str">
        <f>IF($B208="","",INDEX('All CCC'!AC$7:AC$814,MATCH(WatchList!$B208,'All CCC'!$B$7:$B$814,0)))</f>
        <v/>
      </c>
      <c r="AD208" s="847" t="str">
        <f>IF($B208="","",INDEX('All CCC'!AD$7:AD$814,MATCH(WatchList!$B208,'All CCC'!$B$7:$B$814,0)))</f>
        <v/>
      </c>
      <c r="AE208" s="847" t="str">
        <f>IF($B208="","",INDEX('All CCC'!AE$7:AE$814,MATCH(WatchList!$B208,'All CCC'!$B$7:$B$814,0)))</f>
        <v/>
      </c>
      <c r="AF208" s="847" t="str">
        <f>IF($B208="","",INDEX('All CCC'!AF$7:AF$814,MATCH(WatchList!$B208,'All CCC'!$B$7:$B$814,0)))</f>
        <v/>
      </c>
      <c r="AG208" s="847" t="str">
        <f>IF($B208="","",INDEX('All CCC'!AG$7:AG$814,MATCH(WatchList!$B208,'All CCC'!$B$7:$B$814,0)))</f>
        <v/>
      </c>
      <c r="AH208" s="847" t="str">
        <f>IF($B208="","",INDEX('All CCC'!AH$7:AH$814,MATCH(WatchList!$B208,'All CCC'!$B$7:$B$814,0)))</f>
        <v/>
      </c>
      <c r="AI208" s="847" t="str">
        <f>IF($B208="","",INDEX('All CCC'!AI$7:AI$814,MATCH(WatchList!$B208,'All CCC'!$B$7:$B$814,0)))</f>
        <v/>
      </c>
      <c r="AJ208" s="847" t="str">
        <f>IF($B208="","",INDEX('All CCC'!AJ$7:AJ$814,MATCH(WatchList!$B208,'All CCC'!$B$7:$B$814,0)))</f>
        <v/>
      </c>
      <c r="AK208" s="847" t="str">
        <f>IF($B208="","",INDEX('All CCC'!AK$7:AK$814,MATCH(WatchList!$B208,'All CCC'!$B$7:$B$814,0)))</f>
        <v/>
      </c>
      <c r="AL208" s="847" t="str">
        <f>IF($B208="","",INDEX('All CCC'!AL$7:AL$814,MATCH(WatchList!$B208,'All CCC'!$B$7:$B$814,0)))</f>
        <v/>
      </c>
      <c r="AM208" s="847" t="str">
        <f>IF($B208="","",INDEX('All CCC'!AM$7:AM$814,MATCH(WatchList!$B208,'All CCC'!$B$7:$B$814,0)))</f>
        <v/>
      </c>
      <c r="AN208" s="847" t="str">
        <f>IF($B208="","",INDEX('All CCC'!AN$7:AN$814,MATCH(WatchList!$B208,'All CCC'!$B$7:$B$814,0)))</f>
        <v/>
      </c>
      <c r="AO208" s="847" t="str">
        <f>IF($B208="","",INDEX('All CCC'!AO$7:AO$814,MATCH(WatchList!$B208,'All CCC'!$B$7:$B$814,0)))</f>
        <v/>
      </c>
      <c r="AP208" s="847" t="str">
        <f>IF($B208="","",INDEX('All CCC'!AP$7:AP$814,MATCH(WatchList!$B208,'All CCC'!$B$7:$B$814,0)))</f>
        <v/>
      </c>
      <c r="AQ208" s="847" t="str">
        <f>IF($B208="","",INDEX('All CCC'!AQ$7:AQ$814,MATCH(WatchList!$B208,'All CCC'!$B$7:$B$814,0)))</f>
        <v/>
      </c>
      <c r="AR208" s="847" t="str">
        <f>IF($B208="","",INDEX('All CCC'!AR$7:AR$814,MATCH(WatchList!$B208,'All CCC'!$B$7:$B$814,0)))</f>
        <v/>
      </c>
      <c r="AS208" s="847" t="str">
        <f>IF($B208="","",INDEX('All CCC'!AS$7:AS$814,MATCH(WatchList!$B208,'All CCC'!$B$7:$B$814,0)))</f>
        <v/>
      </c>
      <c r="AT208" s="847" t="str">
        <f>IF($B208="","",INDEX('All CCC'!AT$7:AT$814,MATCH(WatchList!$B208,'All CCC'!$B$7:$B$814,0)))</f>
        <v/>
      </c>
      <c r="AU208" s="847" t="str">
        <f>IF($B208="","",INDEX('All CCC'!AU$7:AU$814,MATCH(WatchList!$B208,'All CCC'!$B$7:$B$814,0)))</f>
        <v/>
      </c>
      <c r="AV208" s="847" t="str">
        <f>IF($B208="","",INDEX('All CCC'!AV$7:AV$814,MATCH(WatchList!$B208,'All CCC'!$B$7:$B$814,0)))</f>
        <v/>
      </c>
      <c r="AW208" s="847" t="str">
        <f>IF($B208="","",INDEX('All CCC'!AW$7:AW$814,MATCH(WatchList!$B208,'All CCC'!$B$7:$B$814,0)))</f>
        <v/>
      </c>
      <c r="AX208" s="847" t="str">
        <f>IF($B208="","",INDEX('All CCC'!AX$7:AX$814,MATCH(WatchList!$B208,'All CCC'!$B$7:$B$814,0)))</f>
        <v/>
      </c>
      <c r="AY208" s="847" t="str">
        <f>IF($B208="","",INDEX('All CCC'!AY$7:AY$814,MATCH(WatchList!$B208,'All CCC'!$B$7:$B$814,0)))</f>
        <v/>
      </c>
      <c r="AZ208" s="847" t="str">
        <f>IF($B208="","",INDEX('All CCC'!AZ$7:AZ$814,MATCH(WatchList!$B208,'All CCC'!$B$7:$B$814,0)))</f>
        <v/>
      </c>
      <c r="BA208" s="847" t="str">
        <f>IF($B208="","",INDEX('All CCC'!BA$7:BA$814,MATCH(WatchList!$B208,'All CCC'!$B$7:$B$814,0)))</f>
        <v/>
      </c>
      <c r="BB208" s="847" t="str">
        <f>IF($B208="","",INDEX('All CCC'!BB$7:BB$814,MATCH(WatchList!$B208,'All CCC'!$B$7:$B$814,0)))</f>
        <v/>
      </c>
      <c r="BC208" s="847" t="str">
        <f>IF($B208="","",INDEX('All CCC'!BC$7:BC$814,MATCH(WatchList!$B208,'All CCC'!$B$7:$B$814,0)))</f>
        <v/>
      </c>
      <c r="BD208" s="847" t="str">
        <f>IF($B208="","",INDEX('All CCC'!BD$7:BD$814,MATCH(WatchList!$B208,'All CCC'!$B$7:$B$814,0)))</f>
        <v/>
      </c>
      <c r="BE208" s="847" t="str">
        <f>IF($B208="","",INDEX('All CCC'!BE$7:BE$814,MATCH(WatchList!$B208,'All CCC'!$B$7:$B$814,0)))</f>
        <v/>
      </c>
      <c r="BF208" s="847" t="str">
        <f>IF($B208="","",INDEX('All CCC'!BF$7:BF$814,MATCH(WatchList!$B208,'All CCC'!$B$7:$B$814,0)))</f>
        <v/>
      </c>
      <c r="BG208" s="847" t="str">
        <f>IF($B208="","",INDEX('All CCC'!BG$7:BG$814,MATCH(WatchList!$B208,'All CCC'!$B$7:$B$814,0)))</f>
        <v/>
      </c>
    </row>
    <row r="209" spans="1:59" x14ac:dyDescent="0.2">
      <c r="A209" s="548" t="str">
        <f>IF($B209="","",INDEX('All CCC'!A$7:A$814,MATCH(WatchList!$B209,'All CCC'!$B$7:$B$814,0)))</f>
        <v/>
      </c>
      <c r="B209" s="31"/>
      <c r="C209" s="847" t="str">
        <f>IF($B209="","",INDEX('All CCC'!C$7:C$814,MATCH(WatchList!$B209,'All CCC'!$B$7:$B$814,0)))</f>
        <v/>
      </c>
      <c r="D209" s="847" t="str">
        <f>IF($B209="","",INDEX('All CCC'!D$7:D$814,MATCH(WatchList!$B209,'All CCC'!$B$7:$B$814,0)))</f>
        <v/>
      </c>
      <c r="E209" s="847" t="str">
        <f>IF($B209="","",INDEX('All CCC'!E$7:E$814,MATCH(WatchList!$B209,'All CCC'!$B$7:$B$814,0)))</f>
        <v/>
      </c>
      <c r="F209" s="847" t="str">
        <f>IF($B209="","",INDEX('All CCC'!F$7:F$814,MATCH(WatchList!$B209,'All CCC'!$B$7:$B$814,0)))</f>
        <v/>
      </c>
      <c r="G209" s="847" t="str">
        <f>IF($B209="","",INDEX('All CCC'!G$7:G$814,MATCH(WatchList!$B209,'All CCC'!$B$7:$B$814,0)))</f>
        <v/>
      </c>
      <c r="H209" s="847" t="str">
        <f>IF($B209="","",INDEX('All CCC'!H$7:H$814,MATCH(WatchList!$B209,'All CCC'!$B$7:$B$814,0)))</f>
        <v/>
      </c>
      <c r="I209" s="847" t="str">
        <f>IF($B209="","",INDEX('All CCC'!I$7:I$814,MATCH(WatchList!$B209,'All CCC'!$B$7:$B$814,0)))</f>
        <v/>
      </c>
      <c r="J209" s="847" t="str">
        <f>IF($B209="","",INDEX('All CCC'!J$7:J$814,MATCH(WatchList!$B209,'All CCC'!$B$7:$B$814,0)))</f>
        <v/>
      </c>
      <c r="K209" s="847" t="str">
        <f>IF($B209="","",INDEX('All CCC'!K$7:K$814,MATCH(WatchList!$B209,'All CCC'!$B$7:$B$814,0)))</f>
        <v/>
      </c>
      <c r="L209" s="847" t="str">
        <f>IF($B209="","",INDEX('All CCC'!L$7:L$814,MATCH(WatchList!$B209,'All CCC'!$B$7:$B$814,0)))</f>
        <v/>
      </c>
      <c r="M209" s="847" t="str">
        <f>IF($B209="","",INDEX('All CCC'!M$7:M$814,MATCH(WatchList!$B209,'All CCC'!$B$7:$B$814,0)))</f>
        <v/>
      </c>
      <c r="N209" s="847" t="str">
        <f>IF($B209="","",INDEX('All CCC'!N$7:N$814,MATCH(WatchList!$B209,'All CCC'!$B$7:$B$814,0)))</f>
        <v/>
      </c>
      <c r="O209" s="847" t="str">
        <f>IF($B209="","",INDEX('All CCC'!O$7:O$814,MATCH(WatchList!$B209,'All CCC'!$B$7:$B$814,0)))</f>
        <v/>
      </c>
      <c r="P209" s="848" t="str">
        <f>IF($B209="","",INDEX('All CCC'!P$7:P$814,MATCH(WatchList!$B209,'All CCC'!$B$7:$B$814,0)))</f>
        <v/>
      </c>
      <c r="Q209" s="848" t="str">
        <f>IF($B209="","",INDEX('All CCC'!Q$7:Q$814,MATCH(WatchList!$B209,'All CCC'!$B$7:$B$814,0)))</f>
        <v/>
      </c>
      <c r="R209" s="847" t="str">
        <f>IF($B209="","",INDEX('All CCC'!R$7:R$814,MATCH(WatchList!$B209,'All CCC'!$B$7:$B$814,0)))</f>
        <v/>
      </c>
      <c r="S209" s="847" t="str">
        <f>IF($B209="","",INDEX('All CCC'!S$7:S$814,MATCH(WatchList!$B209,'All CCC'!$B$7:$B$814,0)))</f>
        <v/>
      </c>
      <c r="T209" s="847" t="str">
        <f>IF($B209="","",INDEX('All CCC'!T$7:T$814,MATCH(WatchList!$B209,'All CCC'!$B$7:$B$814,0)))</f>
        <v/>
      </c>
      <c r="U209" s="847" t="str">
        <f>IF($B209="","",INDEX('All CCC'!U$7:U$814,MATCH(WatchList!$B209,'All CCC'!$B$7:$B$814,0)))</f>
        <v/>
      </c>
      <c r="V209" s="847" t="str">
        <f>IF($B209="","",INDEX('All CCC'!V$7:V$814,MATCH(WatchList!$B209,'All CCC'!$B$7:$B$814,0)))</f>
        <v/>
      </c>
      <c r="W209" s="847" t="str">
        <f>IF($B209="","",INDEX('All CCC'!W$7:W$814,MATCH(WatchList!$B209,'All CCC'!$B$7:$B$814,0)))</f>
        <v/>
      </c>
      <c r="X209" s="847" t="str">
        <f>IF($B209="","",INDEX('All CCC'!X$7:X$814,MATCH(WatchList!$B209,'All CCC'!$B$7:$B$814,0)))</f>
        <v/>
      </c>
      <c r="Y209" s="847" t="str">
        <f>IF($B209="","",INDEX('All CCC'!Y$7:Y$814,MATCH(WatchList!$B209,'All CCC'!$B$7:$B$814,0)))</f>
        <v/>
      </c>
      <c r="Z209" s="847" t="str">
        <f>IF($B209="","",INDEX('All CCC'!Z$7:Z$814,MATCH(WatchList!$B209,'All CCC'!$B$7:$B$814,0)))</f>
        <v/>
      </c>
      <c r="AA209" s="847" t="str">
        <f>IF($B209="","",INDEX('All CCC'!AA$7:AA$814,MATCH(WatchList!$B209,'All CCC'!$B$7:$B$814,0)))</f>
        <v/>
      </c>
      <c r="AB209" s="847" t="str">
        <f>IF($B209="","",INDEX('All CCC'!AB$7:AB$814,MATCH(WatchList!$B209,'All CCC'!$B$7:$B$814,0)))</f>
        <v/>
      </c>
      <c r="AC209" s="847" t="str">
        <f>IF($B209="","",INDEX('All CCC'!AC$7:AC$814,MATCH(WatchList!$B209,'All CCC'!$B$7:$B$814,0)))</f>
        <v/>
      </c>
      <c r="AD209" s="847" t="str">
        <f>IF($B209="","",INDEX('All CCC'!AD$7:AD$814,MATCH(WatchList!$B209,'All CCC'!$B$7:$B$814,0)))</f>
        <v/>
      </c>
      <c r="AE209" s="847" t="str">
        <f>IF($B209="","",INDEX('All CCC'!AE$7:AE$814,MATCH(WatchList!$B209,'All CCC'!$B$7:$B$814,0)))</f>
        <v/>
      </c>
      <c r="AF209" s="847" t="str">
        <f>IF($B209="","",INDEX('All CCC'!AF$7:AF$814,MATCH(WatchList!$B209,'All CCC'!$B$7:$B$814,0)))</f>
        <v/>
      </c>
      <c r="AG209" s="847" t="str">
        <f>IF($B209="","",INDEX('All CCC'!AG$7:AG$814,MATCH(WatchList!$B209,'All CCC'!$B$7:$B$814,0)))</f>
        <v/>
      </c>
      <c r="AH209" s="847" t="str">
        <f>IF($B209="","",INDEX('All CCC'!AH$7:AH$814,MATCH(WatchList!$B209,'All CCC'!$B$7:$B$814,0)))</f>
        <v/>
      </c>
      <c r="AI209" s="847" t="str">
        <f>IF($B209="","",INDEX('All CCC'!AI$7:AI$814,MATCH(WatchList!$B209,'All CCC'!$B$7:$B$814,0)))</f>
        <v/>
      </c>
      <c r="AJ209" s="847" t="str">
        <f>IF($B209="","",INDEX('All CCC'!AJ$7:AJ$814,MATCH(WatchList!$B209,'All CCC'!$B$7:$B$814,0)))</f>
        <v/>
      </c>
      <c r="AK209" s="847" t="str">
        <f>IF($B209="","",INDEX('All CCC'!AK$7:AK$814,MATCH(WatchList!$B209,'All CCC'!$B$7:$B$814,0)))</f>
        <v/>
      </c>
      <c r="AL209" s="847" t="str">
        <f>IF($B209="","",INDEX('All CCC'!AL$7:AL$814,MATCH(WatchList!$B209,'All CCC'!$B$7:$B$814,0)))</f>
        <v/>
      </c>
      <c r="AM209" s="847" t="str">
        <f>IF($B209="","",INDEX('All CCC'!AM$7:AM$814,MATCH(WatchList!$B209,'All CCC'!$B$7:$B$814,0)))</f>
        <v/>
      </c>
      <c r="AN209" s="847" t="str">
        <f>IF($B209="","",INDEX('All CCC'!AN$7:AN$814,MATCH(WatchList!$B209,'All CCC'!$B$7:$B$814,0)))</f>
        <v/>
      </c>
      <c r="AO209" s="847" t="str">
        <f>IF($B209="","",INDEX('All CCC'!AO$7:AO$814,MATCH(WatchList!$B209,'All CCC'!$B$7:$B$814,0)))</f>
        <v/>
      </c>
      <c r="AP209" s="847" t="str">
        <f>IF($B209="","",INDEX('All CCC'!AP$7:AP$814,MATCH(WatchList!$B209,'All CCC'!$B$7:$B$814,0)))</f>
        <v/>
      </c>
      <c r="AQ209" s="847" t="str">
        <f>IF($B209="","",INDEX('All CCC'!AQ$7:AQ$814,MATCH(WatchList!$B209,'All CCC'!$B$7:$B$814,0)))</f>
        <v/>
      </c>
      <c r="AR209" s="847" t="str">
        <f>IF($B209="","",INDEX('All CCC'!AR$7:AR$814,MATCH(WatchList!$B209,'All CCC'!$B$7:$B$814,0)))</f>
        <v/>
      </c>
      <c r="AS209" s="847" t="str">
        <f>IF($B209="","",INDEX('All CCC'!AS$7:AS$814,MATCH(WatchList!$B209,'All CCC'!$B$7:$B$814,0)))</f>
        <v/>
      </c>
      <c r="AT209" s="847" t="str">
        <f>IF($B209="","",INDEX('All CCC'!AT$7:AT$814,MATCH(WatchList!$B209,'All CCC'!$B$7:$B$814,0)))</f>
        <v/>
      </c>
      <c r="AU209" s="847" t="str">
        <f>IF($B209="","",INDEX('All CCC'!AU$7:AU$814,MATCH(WatchList!$B209,'All CCC'!$B$7:$B$814,0)))</f>
        <v/>
      </c>
      <c r="AV209" s="847" t="str">
        <f>IF($B209="","",INDEX('All CCC'!AV$7:AV$814,MATCH(WatchList!$B209,'All CCC'!$B$7:$B$814,0)))</f>
        <v/>
      </c>
      <c r="AW209" s="847" t="str">
        <f>IF($B209="","",INDEX('All CCC'!AW$7:AW$814,MATCH(WatchList!$B209,'All CCC'!$B$7:$B$814,0)))</f>
        <v/>
      </c>
      <c r="AX209" s="847" t="str">
        <f>IF($B209="","",INDEX('All CCC'!AX$7:AX$814,MATCH(WatchList!$B209,'All CCC'!$B$7:$B$814,0)))</f>
        <v/>
      </c>
      <c r="AY209" s="847" t="str">
        <f>IF($B209="","",INDEX('All CCC'!AY$7:AY$814,MATCH(WatchList!$B209,'All CCC'!$B$7:$B$814,0)))</f>
        <v/>
      </c>
      <c r="AZ209" s="847" t="str">
        <f>IF($B209="","",INDEX('All CCC'!AZ$7:AZ$814,MATCH(WatchList!$B209,'All CCC'!$B$7:$B$814,0)))</f>
        <v/>
      </c>
      <c r="BA209" s="847" t="str">
        <f>IF($B209="","",INDEX('All CCC'!BA$7:BA$814,MATCH(WatchList!$B209,'All CCC'!$B$7:$B$814,0)))</f>
        <v/>
      </c>
      <c r="BB209" s="847" t="str">
        <f>IF($B209="","",INDEX('All CCC'!BB$7:BB$814,MATCH(WatchList!$B209,'All CCC'!$B$7:$B$814,0)))</f>
        <v/>
      </c>
      <c r="BC209" s="847" t="str">
        <f>IF($B209="","",INDEX('All CCC'!BC$7:BC$814,MATCH(WatchList!$B209,'All CCC'!$B$7:$B$814,0)))</f>
        <v/>
      </c>
      <c r="BD209" s="847" t="str">
        <f>IF($B209="","",INDEX('All CCC'!BD$7:BD$814,MATCH(WatchList!$B209,'All CCC'!$B$7:$B$814,0)))</f>
        <v/>
      </c>
      <c r="BE209" s="847" t="str">
        <f>IF($B209="","",INDEX('All CCC'!BE$7:BE$814,MATCH(WatchList!$B209,'All CCC'!$B$7:$B$814,0)))</f>
        <v/>
      </c>
      <c r="BF209" s="847" t="str">
        <f>IF($B209="","",INDEX('All CCC'!BF$7:BF$814,MATCH(WatchList!$B209,'All CCC'!$B$7:$B$814,0)))</f>
        <v/>
      </c>
      <c r="BG209" s="847" t="str">
        <f>IF($B209="","",INDEX('All CCC'!BG$7:BG$814,MATCH(WatchList!$B209,'All CCC'!$B$7:$B$814,0)))</f>
        <v/>
      </c>
    </row>
    <row r="210" spans="1:59" x14ac:dyDescent="0.2">
      <c r="A210" s="548" t="str">
        <f>IF($B210="","",INDEX('All CCC'!A$7:A$814,MATCH(WatchList!$B210,'All CCC'!$B$7:$B$814,0)))</f>
        <v/>
      </c>
      <c r="B210" s="31"/>
      <c r="C210" s="847" t="str">
        <f>IF($B210="","",INDEX('All CCC'!C$7:C$814,MATCH(WatchList!$B210,'All CCC'!$B$7:$B$814,0)))</f>
        <v/>
      </c>
      <c r="D210" s="847" t="str">
        <f>IF($B210="","",INDEX('All CCC'!D$7:D$814,MATCH(WatchList!$B210,'All CCC'!$B$7:$B$814,0)))</f>
        <v/>
      </c>
      <c r="E210" s="847" t="str">
        <f>IF($B210="","",INDEX('All CCC'!E$7:E$814,MATCH(WatchList!$B210,'All CCC'!$B$7:$B$814,0)))</f>
        <v/>
      </c>
      <c r="F210" s="847" t="str">
        <f>IF($B210="","",INDEX('All CCC'!F$7:F$814,MATCH(WatchList!$B210,'All CCC'!$B$7:$B$814,0)))</f>
        <v/>
      </c>
      <c r="G210" s="847" t="str">
        <f>IF($B210="","",INDEX('All CCC'!G$7:G$814,MATCH(WatchList!$B210,'All CCC'!$B$7:$B$814,0)))</f>
        <v/>
      </c>
      <c r="H210" s="847" t="str">
        <f>IF($B210="","",INDEX('All CCC'!H$7:H$814,MATCH(WatchList!$B210,'All CCC'!$B$7:$B$814,0)))</f>
        <v/>
      </c>
      <c r="I210" s="847" t="str">
        <f>IF($B210="","",INDEX('All CCC'!I$7:I$814,MATCH(WatchList!$B210,'All CCC'!$B$7:$B$814,0)))</f>
        <v/>
      </c>
      <c r="J210" s="847" t="str">
        <f>IF($B210="","",INDEX('All CCC'!J$7:J$814,MATCH(WatchList!$B210,'All CCC'!$B$7:$B$814,0)))</f>
        <v/>
      </c>
      <c r="K210" s="847" t="str">
        <f>IF($B210="","",INDEX('All CCC'!K$7:K$814,MATCH(WatchList!$B210,'All CCC'!$B$7:$B$814,0)))</f>
        <v/>
      </c>
      <c r="L210" s="847" t="str">
        <f>IF($B210="","",INDEX('All CCC'!L$7:L$814,MATCH(WatchList!$B210,'All CCC'!$B$7:$B$814,0)))</f>
        <v/>
      </c>
      <c r="M210" s="847" t="str">
        <f>IF($B210="","",INDEX('All CCC'!M$7:M$814,MATCH(WatchList!$B210,'All CCC'!$B$7:$B$814,0)))</f>
        <v/>
      </c>
      <c r="N210" s="847" t="str">
        <f>IF($B210="","",INDEX('All CCC'!N$7:N$814,MATCH(WatchList!$B210,'All CCC'!$B$7:$B$814,0)))</f>
        <v/>
      </c>
      <c r="O210" s="847" t="str">
        <f>IF($B210="","",INDEX('All CCC'!O$7:O$814,MATCH(WatchList!$B210,'All CCC'!$B$7:$B$814,0)))</f>
        <v/>
      </c>
      <c r="P210" s="848" t="str">
        <f>IF($B210="","",INDEX('All CCC'!P$7:P$814,MATCH(WatchList!$B210,'All CCC'!$B$7:$B$814,0)))</f>
        <v/>
      </c>
      <c r="Q210" s="848" t="str">
        <f>IF($B210="","",INDEX('All CCC'!Q$7:Q$814,MATCH(WatchList!$B210,'All CCC'!$B$7:$B$814,0)))</f>
        <v/>
      </c>
      <c r="R210" s="847" t="str">
        <f>IF($B210="","",INDEX('All CCC'!R$7:R$814,MATCH(WatchList!$B210,'All CCC'!$B$7:$B$814,0)))</f>
        <v/>
      </c>
      <c r="S210" s="847" t="str">
        <f>IF($B210="","",INDEX('All CCC'!S$7:S$814,MATCH(WatchList!$B210,'All CCC'!$B$7:$B$814,0)))</f>
        <v/>
      </c>
      <c r="T210" s="847" t="str">
        <f>IF($B210="","",INDEX('All CCC'!T$7:T$814,MATCH(WatchList!$B210,'All CCC'!$B$7:$B$814,0)))</f>
        <v/>
      </c>
      <c r="U210" s="847" t="str">
        <f>IF($B210="","",INDEX('All CCC'!U$7:U$814,MATCH(WatchList!$B210,'All CCC'!$B$7:$B$814,0)))</f>
        <v/>
      </c>
      <c r="V210" s="847" t="str">
        <f>IF($B210="","",INDEX('All CCC'!V$7:V$814,MATCH(WatchList!$B210,'All CCC'!$B$7:$B$814,0)))</f>
        <v/>
      </c>
      <c r="W210" s="847" t="str">
        <f>IF($B210="","",INDEX('All CCC'!W$7:W$814,MATCH(WatchList!$B210,'All CCC'!$B$7:$B$814,0)))</f>
        <v/>
      </c>
      <c r="X210" s="847" t="str">
        <f>IF($B210="","",INDEX('All CCC'!X$7:X$814,MATCH(WatchList!$B210,'All CCC'!$B$7:$B$814,0)))</f>
        <v/>
      </c>
      <c r="Y210" s="847" t="str">
        <f>IF($B210="","",INDEX('All CCC'!Y$7:Y$814,MATCH(WatchList!$B210,'All CCC'!$B$7:$B$814,0)))</f>
        <v/>
      </c>
      <c r="Z210" s="847" t="str">
        <f>IF($B210="","",INDEX('All CCC'!Z$7:Z$814,MATCH(WatchList!$B210,'All CCC'!$B$7:$B$814,0)))</f>
        <v/>
      </c>
      <c r="AA210" s="847" t="str">
        <f>IF($B210="","",INDEX('All CCC'!AA$7:AA$814,MATCH(WatchList!$B210,'All CCC'!$B$7:$B$814,0)))</f>
        <v/>
      </c>
      <c r="AB210" s="847" t="str">
        <f>IF($B210="","",INDEX('All CCC'!AB$7:AB$814,MATCH(WatchList!$B210,'All CCC'!$B$7:$B$814,0)))</f>
        <v/>
      </c>
      <c r="AC210" s="847" t="str">
        <f>IF($B210="","",INDEX('All CCC'!AC$7:AC$814,MATCH(WatchList!$B210,'All CCC'!$B$7:$B$814,0)))</f>
        <v/>
      </c>
      <c r="AD210" s="847" t="str">
        <f>IF($B210="","",INDEX('All CCC'!AD$7:AD$814,MATCH(WatchList!$B210,'All CCC'!$B$7:$B$814,0)))</f>
        <v/>
      </c>
      <c r="AE210" s="847" t="str">
        <f>IF($B210="","",INDEX('All CCC'!AE$7:AE$814,MATCH(WatchList!$B210,'All CCC'!$B$7:$B$814,0)))</f>
        <v/>
      </c>
      <c r="AF210" s="847" t="str">
        <f>IF($B210="","",INDEX('All CCC'!AF$7:AF$814,MATCH(WatchList!$B210,'All CCC'!$B$7:$B$814,0)))</f>
        <v/>
      </c>
      <c r="AG210" s="847" t="str">
        <f>IF($B210="","",INDEX('All CCC'!AG$7:AG$814,MATCH(WatchList!$B210,'All CCC'!$B$7:$B$814,0)))</f>
        <v/>
      </c>
      <c r="AH210" s="847" t="str">
        <f>IF($B210="","",INDEX('All CCC'!AH$7:AH$814,MATCH(WatchList!$B210,'All CCC'!$B$7:$B$814,0)))</f>
        <v/>
      </c>
      <c r="AI210" s="847" t="str">
        <f>IF($B210="","",INDEX('All CCC'!AI$7:AI$814,MATCH(WatchList!$B210,'All CCC'!$B$7:$B$814,0)))</f>
        <v/>
      </c>
      <c r="AJ210" s="847" t="str">
        <f>IF($B210="","",INDEX('All CCC'!AJ$7:AJ$814,MATCH(WatchList!$B210,'All CCC'!$B$7:$B$814,0)))</f>
        <v/>
      </c>
      <c r="AK210" s="847" t="str">
        <f>IF($B210="","",INDEX('All CCC'!AK$7:AK$814,MATCH(WatchList!$B210,'All CCC'!$B$7:$B$814,0)))</f>
        <v/>
      </c>
      <c r="AL210" s="847" t="str">
        <f>IF($B210="","",INDEX('All CCC'!AL$7:AL$814,MATCH(WatchList!$B210,'All CCC'!$B$7:$B$814,0)))</f>
        <v/>
      </c>
      <c r="AM210" s="847" t="str">
        <f>IF($B210="","",INDEX('All CCC'!AM$7:AM$814,MATCH(WatchList!$B210,'All CCC'!$B$7:$B$814,0)))</f>
        <v/>
      </c>
      <c r="AN210" s="847" t="str">
        <f>IF($B210="","",INDEX('All CCC'!AN$7:AN$814,MATCH(WatchList!$B210,'All CCC'!$B$7:$B$814,0)))</f>
        <v/>
      </c>
      <c r="AO210" s="847" t="str">
        <f>IF($B210="","",INDEX('All CCC'!AO$7:AO$814,MATCH(WatchList!$B210,'All CCC'!$B$7:$B$814,0)))</f>
        <v/>
      </c>
      <c r="AP210" s="847" t="str">
        <f>IF($B210="","",INDEX('All CCC'!AP$7:AP$814,MATCH(WatchList!$B210,'All CCC'!$B$7:$B$814,0)))</f>
        <v/>
      </c>
      <c r="AQ210" s="847" t="str">
        <f>IF($B210="","",INDEX('All CCC'!AQ$7:AQ$814,MATCH(WatchList!$B210,'All CCC'!$B$7:$B$814,0)))</f>
        <v/>
      </c>
      <c r="AR210" s="847" t="str">
        <f>IF($B210="","",INDEX('All CCC'!AR$7:AR$814,MATCH(WatchList!$B210,'All CCC'!$B$7:$B$814,0)))</f>
        <v/>
      </c>
      <c r="AS210" s="847" t="str">
        <f>IF($B210="","",INDEX('All CCC'!AS$7:AS$814,MATCH(WatchList!$B210,'All CCC'!$B$7:$B$814,0)))</f>
        <v/>
      </c>
      <c r="AT210" s="847" t="str">
        <f>IF($B210="","",INDEX('All CCC'!AT$7:AT$814,MATCH(WatchList!$B210,'All CCC'!$B$7:$B$814,0)))</f>
        <v/>
      </c>
      <c r="AU210" s="847" t="str">
        <f>IF($B210="","",INDEX('All CCC'!AU$7:AU$814,MATCH(WatchList!$B210,'All CCC'!$B$7:$B$814,0)))</f>
        <v/>
      </c>
      <c r="AV210" s="847" t="str">
        <f>IF($B210="","",INDEX('All CCC'!AV$7:AV$814,MATCH(WatchList!$B210,'All CCC'!$B$7:$B$814,0)))</f>
        <v/>
      </c>
      <c r="AW210" s="847" t="str">
        <f>IF($B210="","",INDEX('All CCC'!AW$7:AW$814,MATCH(WatchList!$B210,'All CCC'!$B$7:$B$814,0)))</f>
        <v/>
      </c>
      <c r="AX210" s="847" t="str">
        <f>IF($B210="","",INDEX('All CCC'!AX$7:AX$814,MATCH(WatchList!$B210,'All CCC'!$B$7:$B$814,0)))</f>
        <v/>
      </c>
      <c r="AY210" s="847" t="str">
        <f>IF($B210="","",INDEX('All CCC'!AY$7:AY$814,MATCH(WatchList!$B210,'All CCC'!$B$7:$B$814,0)))</f>
        <v/>
      </c>
      <c r="AZ210" s="847" t="str">
        <f>IF($B210="","",INDEX('All CCC'!AZ$7:AZ$814,MATCH(WatchList!$B210,'All CCC'!$B$7:$B$814,0)))</f>
        <v/>
      </c>
      <c r="BA210" s="847" t="str">
        <f>IF($B210="","",INDEX('All CCC'!BA$7:BA$814,MATCH(WatchList!$B210,'All CCC'!$B$7:$B$814,0)))</f>
        <v/>
      </c>
      <c r="BB210" s="847" t="str">
        <f>IF($B210="","",INDEX('All CCC'!BB$7:BB$814,MATCH(WatchList!$B210,'All CCC'!$B$7:$B$814,0)))</f>
        <v/>
      </c>
      <c r="BC210" s="847" t="str">
        <f>IF($B210="","",INDEX('All CCC'!BC$7:BC$814,MATCH(WatchList!$B210,'All CCC'!$B$7:$B$814,0)))</f>
        <v/>
      </c>
      <c r="BD210" s="847" t="str">
        <f>IF($B210="","",INDEX('All CCC'!BD$7:BD$814,MATCH(WatchList!$B210,'All CCC'!$B$7:$B$814,0)))</f>
        <v/>
      </c>
      <c r="BE210" s="847" t="str">
        <f>IF($B210="","",INDEX('All CCC'!BE$7:BE$814,MATCH(WatchList!$B210,'All CCC'!$B$7:$B$814,0)))</f>
        <v/>
      </c>
      <c r="BF210" s="847" t="str">
        <f>IF($B210="","",INDEX('All CCC'!BF$7:BF$814,MATCH(WatchList!$B210,'All CCC'!$B$7:$B$814,0)))</f>
        <v/>
      </c>
      <c r="BG210" s="847" t="str">
        <f>IF($B210="","",INDEX('All CCC'!BG$7:BG$814,MATCH(WatchList!$B210,'All CCC'!$B$7:$B$814,0)))</f>
        <v/>
      </c>
    </row>
    <row r="211" spans="1:59" x14ac:dyDescent="0.2">
      <c r="A211" s="548" t="str">
        <f>IF($B211="","",INDEX('All CCC'!A$7:A$814,MATCH(WatchList!$B211,'All CCC'!$B$7:$B$814,0)))</f>
        <v/>
      </c>
      <c r="B211" s="31"/>
      <c r="C211" s="847" t="str">
        <f>IF($B211="","",INDEX('All CCC'!C$7:C$814,MATCH(WatchList!$B211,'All CCC'!$B$7:$B$814,0)))</f>
        <v/>
      </c>
      <c r="D211" s="847" t="str">
        <f>IF($B211="","",INDEX('All CCC'!D$7:D$814,MATCH(WatchList!$B211,'All CCC'!$B$7:$B$814,0)))</f>
        <v/>
      </c>
      <c r="E211" s="847" t="str">
        <f>IF($B211="","",INDEX('All CCC'!E$7:E$814,MATCH(WatchList!$B211,'All CCC'!$B$7:$B$814,0)))</f>
        <v/>
      </c>
      <c r="F211" s="847" t="str">
        <f>IF($B211="","",INDEX('All CCC'!F$7:F$814,MATCH(WatchList!$B211,'All CCC'!$B$7:$B$814,0)))</f>
        <v/>
      </c>
      <c r="G211" s="847" t="str">
        <f>IF($B211="","",INDEX('All CCC'!G$7:G$814,MATCH(WatchList!$B211,'All CCC'!$B$7:$B$814,0)))</f>
        <v/>
      </c>
      <c r="H211" s="847" t="str">
        <f>IF($B211="","",INDEX('All CCC'!H$7:H$814,MATCH(WatchList!$B211,'All CCC'!$B$7:$B$814,0)))</f>
        <v/>
      </c>
      <c r="I211" s="847" t="str">
        <f>IF($B211="","",INDEX('All CCC'!I$7:I$814,MATCH(WatchList!$B211,'All CCC'!$B$7:$B$814,0)))</f>
        <v/>
      </c>
      <c r="J211" s="847" t="str">
        <f>IF($B211="","",INDEX('All CCC'!J$7:J$814,MATCH(WatchList!$B211,'All CCC'!$B$7:$B$814,0)))</f>
        <v/>
      </c>
      <c r="K211" s="847" t="str">
        <f>IF($B211="","",INDEX('All CCC'!K$7:K$814,MATCH(WatchList!$B211,'All CCC'!$B$7:$B$814,0)))</f>
        <v/>
      </c>
      <c r="L211" s="847" t="str">
        <f>IF($B211="","",INDEX('All CCC'!L$7:L$814,MATCH(WatchList!$B211,'All CCC'!$B$7:$B$814,0)))</f>
        <v/>
      </c>
      <c r="M211" s="847" t="str">
        <f>IF($B211="","",INDEX('All CCC'!M$7:M$814,MATCH(WatchList!$B211,'All CCC'!$B$7:$B$814,0)))</f>
        <v/>
      </c>
      <c r="N211" s="847" t="str">
        <f>IF($B211="","",INDEX('All CCC'!N$7:N$814,MATCH(WatchList!$B211,'All CCC'!$B$7:$B$814,0)))</f>
        <v/>
      </c>
      <c r="O211" s="847" t="str">
        <f>IF($B211="","",INDEX('All CCC'!O$7:O$814,MATCH(WatchList!$B211,'All CCC'!$B$7:$B$814,0)))</f>
        <v/>
      </c>
      <c r="P211" s="848" t="str">
        <f>IF($B211="","",INDEX('All CCC'!P$7:P$814,MATCH(WatchList!$B211,'All CCC'!$B$7:$B$814,0)))</f>
        <v/>
      </c>
      <c r="Q211" s="848" t="str">
        <f>IF($B211="","",INDEX('All CCC'!Q$7:Q$814,MATCH(WatchList!$B211,'All CCC'!$B$7:$B$814,0)))</f>
        <v/>
      </c>
      <c r="R211" s="847" t="str">
        <f>IF($B211="","",INDEX('All CCC'!R$7:R$814,MATCH(WatchList!$B211,'All CCC'!$B$7:$B$814,0)))</f>
        <v/>
      </c>
      <c r="S211" s="847" t="str">
        <f>IF($B211="","",INDEX('All CCC'!S$7:S$814,MATCH(WatchList!$B211,'All CCC'!$B$7:$B$814,0)))</f>
        <v/>
      </c>
      <c r="T211" s="847" t="str">
        <f>IF($B211="","",INDEX('All CCC'!T$7:T$814,MATCH(WatchList!$B211,'All CCC'!$B$7:$B$814,0)))</f>
        <v/>
      </c>
      <c r="U211" s="847" t="str">
        <f>IF($B211="","",INDEX('All CCC'!U$7:U$814,MATCH(WatchList!$B211,'All CCC'!$B$7:$B$814,0)))</f>
        <v/>
      </c>
      <c r="V211" s="847" t="str">
        <f>IF($B211="","",INDEX('All CCC'!V$7:V$814,MATCH(WatchList!$B211,'All CCC'!$B$7:$B$814,0)))</f>
        <v/>
      </c>
      <c r="W211" s="847" t="str">
        <f>IF($B211="","",INDEX('All CCC'!W$7:W$814,MATCH(WatchList!$B211,'All CCC'!$B$7:$B$814,0)))</f>
        <v/>
      </c>
      <c r="X211" s="847" t="str">
        <f>IF($B211="","",INDEX('All CCC'!X$7:X$814,MATCH(WatchList!$B211,'All CCC'!$B$7:$B$814,0)))</f>
        <v/>
      </c>
      <c r="Y211" s="847" t="str">
        <f>IF($B211="","",INDEX('All CCC'!Y$7:Y$814,MATCH(WatchList!$B211,'All CCC'!$B$7:$B$814,0)))</f>
        <v/>
      </c>
      <c r="Z211" s="847" t="str">
        <f>IF($B211="","",INDEX('All CCC'!Z$7:Z$814,MATCH(WatchList!$B211,'All CCC'!$B$7:$B$814,0)))</f>
        <v/>
      </c>
      <c r="AA211" s="847" t="str">
        <f>IF($B211="","",INDEX('All CCC'!AA$7:AA$814,MATCH(WatchList!$B211,'All CCC'!$B$7:$B$814,0)))</f>
        <v/>
      </c>
      <c r="AB211" s="847" t="str">
        <f>IF($B211="","",INDEX('All CCC'!AB$7:AB$814,MATCH(WatchList!$B211,'All CCC'!$B$7:$B$814,0)))</f>
        <v/>
      </c>
      <c r="AC211" s="847" t="str">
        <f>IF($B211="","",INDEX('All CCC'!AC$7:AC$814,MATCH(WatchList!$B211,'All CCC'!$B$7:$B$814,0)))</f>
        <v/>
      </c>
      <c r="AD211" s="847" t="str">
        <f>IF($B211="","",INDEX('All CCC'!AD$7:AD$814,MATCH(WatchList!$B211,'All CCC'!$B$7:$B$814,0)))</f>
        <v/>
      </c>
      <c r="AE211" s="847" t="str">
        <f>IF($B211="","",INDEX('All CCC'!AE$7:AE$814,MATCH(WatchList!$B211,'All CCC'!$B$7:$B$814,0)))</f>
        <v/>
      </c>
      <c r="AF211" s="847" t="str">
        <f>IF($B211="","",INDEX('All CCC'!AF$7:AF$814,MATCH(WatchList!$B211,'All CCC'!$B$7:$B$814,0)))</f>
        <v/>
      </c>
      <c r="AG211" s="847" t="str">
        <f>IF($B211="","",INDEX('All CCC'!AG$7:AG$814,MATCH(WatchList!$B211,'All CCC'!$B$7:$B$814,0)))</f>
        <v/>
      </c>
      <c r="AH211" s="847" t="str">
        <f>IF($B211="","",INDEX('All CCC'!AH$7:AH$814,MATCH(WatchList!$B211,'All CCC'!$B$7:$B$814,0)))</f>
        <v/>
      </c>
      <c r="AI211" s="847" t="str">
        <f>IF($B211="","",INDEX('All CCC'!AI$7:AI$814,MATCH(WatchList!$B211,'All CCC'!$B$7:$B$814,0)))</f>
        <v/>
      </c>
      <c r="AJ211" s="847" t="str">
        <f>IF($B211="","",INDEX('All CCC'!AJ$7:AJ$814,MATCH(WatchList!$B211,'All CCC'!$B$7:$B$814,0)))</f>
        <v/>
      </c>
      <c r="AK211" s="847" t="str">
        <f>IF($B211="","",INDEX('All CCC'!AK$7:AK$814,MATCH(WatchList!$B211,'All CCC'!$B$7:$B$814,0)))</f>
        <v/>
      </c>
      <c r="AL211" s="847" t="str">
        <f>IF($B211="","",INDEX('All CCC'!AL$7:AL$814,MATCH(WatchList!$B211,'All CCC'!$B$7:$B$814,0)))</f>
        <v/>
      </c>
      <c r="AM211" s="847" t="str">
        <f>IF($B211="","",INDEX('All CCC'!AM$7:AM$814,MATCH(WatchList!$B211,'All CCC'!$B$7:$B$814,0)))</f>
        <v/>
      </c>
      <c r="AN211" s="847" t="str">
        <f>IF($B211="","",INDEX('All CCC'!AN$7:AN$814,MATCH(WatchList!$B211,'All CCC'!$B$7:$B$814,0)))</f>
        <v/>
      </c>
      <c r="AO211" s="847" t="str">
        <f>IF($B211="","",INDEX('All CCC'!AO$7:AO$814,MATCH(WatchList!$B211,'All CCC'!$B$7:$B$814,0)))</f>
        <v/>
      </c>
      <c r="AP211" s="847" t="str">
        <f>IF($B211="","",INDEX('All CCC'!AP$7:AP$814,MATCH(WatchList!$B211,'All CCC'!$B$7:$B$814,0)))</f>
        <v/>
      </c>
      <c r="AQ211" s="847" t="str">
        <f>IF($B211="","",INDEX('All CCC'!AQ$7:AQ$814,MATCH(WatchList!$B211,'All CCC'!$B$7:$B$814,0)))</f>
        <v/>
      </c>
      <c r="AR211" s="847" t="str">
        <f>IF($B211="","",INDEX('All CCC'!AR$7:AR$814,MATCH(WatchList!$B211,'All CCC'!$B$7:$B$814,0)))</f>
        <v/>
      </c>
      <c r="AS211" s="847" t="str">
        <f>IF($B211="","",INDEX('All CCC'!AS$7:AS$814,MATCH(WatchList!$B211,'All CCC'!$B$7:$B$814,0)))</f>
        <v/>
      </c>
      <c r="AT211" s="847" t="str">
        <f>IF($B211="","",INDEX('All CCC'!AT$7:AT$814,MATCH(WatchList!$B211,'All CCC'!$B$7:$B$814,0)))</f>
        <v/>
      </c>
      <c r="AU211" s="847" t="str">
        <f>IF($B211="","",INDEX('All CCC'!AU$7:AU$814,MATCH(WatchList!$B211,'All CCC'!$B$7:$B$814,0)))</f>
        <v/>
      </c>
      <c r="AV211" s="847" t="str">
        <f>IF($B211="","",INDEX('All CCC'!AV$7:AV$814,MATCH(WatchList!$B211,'All CCC'!$B$7:$B$814,0)))</f>
        <v/>
      </c>
      <c r="AW211" s="847" t="str">
        <f>IF($B211="","",INDEX('All CCC'!AW$7:AW$814,MATCH(WatchList!$B211,'All CCC'!$B$7:$B$814,0)))</f>
        <v/>
      </c>
      <c r="AX211" s="847" t="str">
        <f>IF($B211="","",INDEX('All CCC'!AX$7:AX$814,MATCH(WatchList!$B211,'All CCC'!$B$7:$B$814,0)))</f>
        <v/>
      </c>
      <c r="AY211" s="847" t="str">
        <f>IF($B211="","",INDEX('All CCC'!AY$7:AY$814,MATCH(WatchList!$B211,'All CCC'!$B$7:$B$814,0)))</f>
        <v/>
      </c>
      <c r="AZ211" s="847" t="str">
        <f>IF($B211="","",INDEX('All CCC'!AZ$7:AZ$814,MATCH(WatchList!$B211,'All CCC'!$B$7:$B$814,0)))</f>
        <v/>
      </c>
      <c r="BA211" s="847" t="str">
        <f>IF($B211="","",INDEX('All CCC'!BA$7:BA$814,MATCH(WatchList!$B211,'All CCC'!$B$7:$B$814,0)))</f>
        <v/>
      </c>
      <c r="BB211" s="847" t="str">
        <f>IF($B211="","",INDEX('All CCC'!BB$7:BB$814,MATCH(WatchList!$B211,'All CCC'!$B$7:$B$814,0)))</f>
        <v/>
      </c>
      <c r="BC211" s="847" t="str">
        <f>IF($B211="","",INDEX('All CCC'!BC$7:BC$814,MATCH(WatchList!$B211,'All CCC'!$B$7:$B$814,0)))</f>
        <v/>
      </c>
      <c r="BD211" s="847" t="str">
        <f>IF($B211="","",INDEX('All CCC'!BD$7:BD$814,MATCH(WatchList!$B211,'All CCC'!$B$7:$B$814,0)))</f>
        <v/>
      </c>
      <c r="BE211" s="847" t="str">
        <f>IF($B211="","",INDEX('All CCC'!BE$7:BE$814,MATCH(WatchList!$B211,'All CCC'!$B$7:$B$814,0)))</f>
        <v/>
      </c>
      <c r="BF211" s="847" t="str">
        <f>IF($B211="","",INDEX('All CCC'!BF$7:BF$814,MATCH(WatchList!$B211,'All CCC'!$B$7:$B$814,0)))</f>
        <v/>
      </c>
      <c r="BG211" s="847" t="str">
        <f>IF($B211="","",INDEX('All CCC'!BG$7:BG$814,MATCH(WatchList!$B211,'All CCC'!$B$7:$B$814,0)))</f>
        <v/>
      </c>
    </row>
    <row r="212" spans="1:59" x14ac:dyDescent="0.2">
      <c r="A212" s="548" t="str">
        <f>IF($B212="","",INDEX('All CCC'!A$7:A$814,MATCH(WatchList!$B212,'All CCC'!$B$7:$B$814,0)))</f>
        <v/>
      </c>
      <c r="B212" s="31"/>
      <c r="C212" s="847" t="str">
        <f>IF($B212="","",INDEX('All CCC'!C$7:C$814,MATCH(WatchList!$B212,'All CCC'!$B$7:$B$814,0)))</f>
        <v/>
      </c>
      <c r="D212" s="847" t="str">
        <f>IF($B212="","",INDEX('All CCC'!D$7:D$814,MATCH(WatchList!$B212,'All CCC'!$B$7:$B$814,0)))</f>
        <v/>
      </c>
      <c r="E212" s="847" t="str">
        <f>IF($B212="","",INDEX('All CCC'!E$7:E$814,MATCH(WatchList!$B212,'All CCC'!$B$7:$B$814,0)))</f>
        <v/>
      </c>
      <c r="F212" s="847" t="str">
        <f>IF($B212="","",INDEX('All CCC'!F$7:F$814,MATCH(WatchList!$B212,'All CCC'!$B$7:$B$814,0)))</f>
        <v/>
      </c>
      <c r="G212" s="847" t="str">
        <f>IF($B212="","",INDEX('All CCC'!G$7:G$814,MATCH(WatchList!$B212,'All CCC'!$B$7:$B$814,0)))</f>
        <v/>
      </c>
      <c r="H212" s="847" t="str">
        <f>IF($B212="","",INDEX('All CCC'!H$7:H$814,MATCH(WatchList!$B212,'All CCC'!$B$7:$B$814,0)))</f>
        <v/>
      </c>
      <c r="I212" s="847" t="str">
        <f>IF($B212="","",INDEX('All CCC'!I$7:I$814,MATCH(WatchList!$B212,'All CCC'!$B$7:$B$814,0)))</f>
        <v/>
      </c>
      <c r="J212" s="847" t="str">
        <f>IF($B212="","",INDEX('All CCC'!J$7:J$814,MATCH(WatchList!$B212,'All CCC'!$B$7:$B$814,0)))</f>
        <v/>
      </c>
      <c r="K212" s="847" t="str">
        <f>IF($B212="","",INDEX('All CCC'!K$7:K$814,MATCH(WatchList!$B212,'All CCC'!$B$7:$B$814,0)))</f>
        <v/>
      </c>
      <c r="L212" s="847" t="str">
        <f>IF($B212="","",INDEX('All CCC'!L$7:L$814,MATCH(WatchList!$B212,'All CCC'!$B$7:$B$814,0)))</f>
        <v/>
      </c>
      <c r="M212" s="847" t="str">
        <f>IF($B212="","",INDEX('All CCC'!M$7:M$814,MATCH(WatchList!$B212,'All CCC'!$B$7:$B$814,0)))</f>
        <v/>
      </c>
      <c r="N212" s="847" t="str">
        <f>IF($B212="","",INDEX('All CCC'!N$7:N$814,MATCH(WatchList!$B212,'All CCC'!$B$7:$B$814,0)))</f>
        <v/>
      </c>
      <c r="O212" s="847" t="str">
        <f>IF($B212="","",INDEX('All CCC'!O$7:O$814,MATCH(WatchList!$B212,'All CCC'!$B$7:$B$814,0)))</f>
        <v/>
      </c>
      <c r="P212" s="848" t="str">
        <f>IF($B212="","",INDEX('All CCC'!P$7:P$814,MATCH(WatchList!$B212,'All CCC'!$B$7:$B$814,0)))</f>
        <v/>
      </c>
      <c r="Q212" s="848" t="str">
        <f>IF($B212="","",INDEX('All CCC'!Q$7:Q$814,MATCH(WatchList!$B212,'All CCC'!$B$7:$B$814,0)))</f>
        <v/>
      </c>
      <c r="R212" s="847" t="str">
        <f>IF($B212="","",INDEX('All CCC'!R$7:R$814,MATCH(WatchList!$B212,'All CCC'!$B$7:$B$814,0)))</f>
        <v/>
      </c>
      <c r="S212" s="847" t="str">
        <f>IF($B212="","",INDEX('All CCC'!S$7:S$814,MATCH(WatchList!$B212,'All CCC'!$B$7:$B$814,0)))</f>
        <v/>
      </c>
      <c r="T212" s="847" t="str">
        <f>IF($B212="","",INDEX('All CCC'!T$7:T$814,MATCH(WatchList!$B212,'All CCC'!$B$7:$B$814,0)))</f>
        <v/>
      </c>
      <c r="U212" s="847" t="str">
        <f>IF($B212="","",INDEX('All CCC'!U$7:U$814,MATCH(WatchList!$B212,'All CCC'!$B$7:$B$814,0)))</f>
        <v/>
      </c>
      <c r="V212" s="847" t="str">
        <f>IF($B212="","",INDEX('All CCC'!V$7:V$814,MATCH(WatchList!$B212,'All CCC'!$B$7:$B$814,0)))</f>
        <v/>
      </c>
      <c r="W212" s="847" t="str">
        <f>IF($B212="","",INDEX('All CCC'!W$7:W$814,MATCH(WatchList!$B212,'All CCC'!$B$7:$B$814,0)))</f>
        <v/>
      </c>
      <c r="X212" s="847" t="str">
        <f>IF($B212="","",INDEX('All CCC'!X$7:X$814,MATCH(WatchList!$B212,'All CCC'!$B$7:$B$814,0)))</f>
        <v/>
      </c>
      <c r="Y212" s="847" t="str">
        <f>IF($B212="","",INDEX('All CCC'!Y$7:Y$814,MATCH(WatchList!$B212,'All CCC'!$B$7:$B$814,0)))</f>
        <v/>
      </c>
      <c r="Z212" s="847" t="str">
        <f>IF($B212="","",INDEX('All CCC'!Z$7:Z$814,MATCH(WatchList!$B212,'All CCC'!$B$7:$B$814,0)))</f>
        <v/>
      </c>
      <c r="AA212" s="847" t="str">
        <f>IF($B212="","",INDEX('All CCC'!AA$7:AA$814,MATCH(WatchList!$B212,'All CCC'!$B$7:$B$814,0)))</f>
        <v/>
      </c>
      <c r="AB212" s="847" t="str">
        <f>IF($B212="","",INDEX('All CCC'!AB$7:AB$814,MATCH(WatchList!$B212,'All CCC'!$B$7:$B$814,0)))</f>
        <v/>
      </c>
      <c r="AC212" s="847" t="str">
        <f>IF($B212="","",INDEX('All CCC'!AC$7:AC$814,MATCH(WatchList!$B212,'All CCC'!$B$7:$B$814,0)))</f>
        <v/>
      </c>
      <c r="AD212" s="847" t="str">
        <f>IF($B212="","",INDEX('All CCC'!AD$7:AD$814,MATCH(WatchList!$B212,'All CCC'!$B$7:$B$814,0)))</f>
        <v/>
      </c>
      <c r="AE212" s="847" t="str">
        <f>IF($B212="","",INDEX('All CCC'!AE$7:AE$814,MATCH(WatchList!$B212,'All CCC'!$B$7:$B$814,0)))</f>
        <v/>
      </c>
      <c r="AF212" s="847" t="str">
        <f>IF($B212="","",INDEX('All CCC'!AF$7:AF$814,MATCH(WatchList!$B212,'All CCC'!$B$7:$B$814,0)))</f>
        <v/>
      </c>
      <c r="AG212" s="847" t="str">
        <f>IF($B212="","",INDEX('All CCC'!AG$7:AG$814,MATCH(WatchList!$B212,'All CCC'!$B$7:$B$814,0)))</f>
        <v/>
      </c>
      <c r="AH212" s="847" t="str">
        <f>IF($B212="","",INDEX('All CCC'!AH$7:AH$814,MATCH(WatchList!$B212,'All CCC'!$B$7:$B$814,0)))</f>
        <v/>
      </c>
      <c r="AI212" s="847" t="str">
        <f>IF($B212="","",INDEX('All CCC'!AI$7:AI$814,MATCH(WatchList!$B212,'All CCC'!$B$7:$B$814,0)))</f>
        <v/>
      </c>
      <c r="AJ212" s="847" t="str">
        <f>IF($B212="","",INDEX('All CCC'!AJ$7:AJ$814,MATCH(WatchList!$B212,'All CCC'!$B$7:$B$814,0)))</f>
        <v/>
      </c>
      <c r="AK212" s="847" t="str">
        <f>IF($B212="","",INDEX('All CCC'!AK$7:AK$814,MATCH(WatchList!$B212,'All CCC'!$B$7:$B$814,0)))</f>
        <v/>
      </c>
      <c r="AL212" s="847" t="str">
        <f>IF($B212="","",INDEX('All CCC'!AL$7:AL$814,MATCH(WatchList!$B212,'All CCC'!$B$7:$B$814,0)))</f>
        <v/>
      </c>
      <c r="AM212" s="847" t="str">
        <f>IF($B212="","",INDEX('All CCC'!AM$7:AM$814,MATCH(WatchList!$B212,'All CCC'!$B$7:$B$814,0)))</f>
        <v/>
      </c>
      <c r="AN212" s="847" t="str">
        <f>IF($B212="","",INDEX('All CCC'!AN$7:AN$814,MATCH(WatchList!$B212,'All CCC'!$B$7:$B$814,0)))</f>
        <v/>
      </c>
      <c r="AO212" s="847" t="str">
        <f>IF($B212="","",INDEX('All CCC'!AO$7:AO$814,MATCH(WatchList!$B212,'All CCC'!$B$7:$B$814,0)))</f>
        <v/>
      </c>
      <c r="AP212" s="847" t="str">
        <f>IF($B212="","",INDEX('All CCC'!AP$7:AP$814,MATCH(WatchList!$B212,'All CCC'!$B$7:$B$814,0)))</f>
        <v/>
      </c>
      <c r="AQ212" s="847" t="str">
        <f>IF($B212="","",INDEX('All CCC'!AQ$7:AQ$814,MATCH(WatchList!$B212,'All CCC'!$B$7:$B$814,0)))</f>
        <v/>
      </c>
      <c r="AR212" s="847" t="str">
        <f>IF($B212="","",INDEX('All CCC'!AR$7:AR$814,MATCH(WatchList!$B212,'All CCC'!$B$7:$B$814,0)))</f>
        <v/>
      </c>
      <c r="AS212" s="847" t="str">
        <f>IF($B212="","",INDEX('All CCC'!AS$7:AS$814,MATCH(WatchList!$B212,'All CCC'!$B$7:$B$814,0)))</f>
        <v/>
      </c>
      <c r="AT212" s="847" t="str">
        <f>IF($B212="","",INDEX('All CCC'!AT$7:AT$814,MATCH(WatchList!$B212,'All CCC'!$B$7:$B$814,0)))</f>
        <v/>
      </c>
      <c r="AU212" s="847" t="str">
        <f>IF($B212="","",INDEX('All CCC'!AU$7:AU$814,MATCH(WatchList!$B212,'All CCC'!$B$7:$B$814,0)))</f>
        <v/>
      </c>
      <c r="AV212" s="847" t="str">
        <f>IF($B212="","",INDEX('All CCC'!AV$7:AV$814,MATCH(WatchList!$B212,'All CCC'!$B$7:$B$814,0)))</f>
        <v/>
      </c>
      <c r="AW212" s="847" t="str">
        <f>IF($B212="","",INDEX('All CCC'!AW$7:AW$814,MATCH(WatchList!$B212,'All CCC'!$B$7:$B$814,0)))</f>
        <v/>
      </c>
      <c r="AX212" s="847" t="str">
        <f>IF($B212="","",INDEX('All CCC'!AX$7:AX$814,MATCH(WatchList!$B212,'All CCC'!$B$7:$B$814,0)))</f>
        <v/>
      </c>
      <c r="AY212" s="847" t="str">
        <f>IF($B212="","",INDEX('All CCC'!AY$7:AY$814,MATCH(WatchList!$B212,'All CCC'!$B$7:$B$814,0)))</f>
        <v/>
      </c>
      <c r="AZ212" s="847" t="str">
        <f>IF($B212="","",INDEX('All CCC'!AZ$7:AZ$814,MATCH(WatchList!$B212,'All CCC'!$B$7:$B$814,0)))</f>
        <v/>
      </c>
      <c r="BA212" s="847" t="str">
        <f>IF($B212="","",INDEX('All CCC'!BA$7:BA$814,MATCH(WatchList!$B212,'All CCC'!$B$7:$B$814,0)))</f>
        <v/>
      </c>
      <c r="BB212" s="847" t="str">
        <f>IF($B212="","",INDEX('All CCC'!BB$7:BB$814,MATCH(WatchList!$B212,'All CCC'!$B$7:$B$814,0)))</f>
        <v/>
      </c>
      <c r="BC212" s="847" t="str">
        <f>IF($B212="","",INDEX('All CCC'!BC$7:BC$814,MATCH(WatchList!$B212,'All CCC'!$B$7:$B$814,0)))</f>
        <v/>
      </c>
      <c r="BD212" s="847" t="str">
        <f>IF($B212="","",INDEX('All CCC'!BD$7:BD$814,MATCH(WatchList!$B212,'All CCC'!$B$7:$B$814,0)))</f>
        <v/>
      </c>
      <c r="BE212" s="847" t="str">
        <f>IF($B212="","",INDEX('All CCC'!BE$7:BE$814,MATCH(WatchList!$B212,'All CCC'!$B$7:$B$814,0)))</f>
        <v/>
      </c>
      <c r="BF212" s="847" t="str">
        <f>IF($B212="","",INDEX('All CCC'!BF$7:BF$814,MATCH(WatchList!$B212,'All CCC'!$B$7:$B$814,0)))</f>
        <v/>
      </c>
      <c r="BG212" s="847" t="str">
        <f>IF($B212="","",INDEX('All CCC'!BG$7:BG$814,MATCH(WatchList!$B212,'All CCC'!$B$7:$B$814,0)))</f>
        <v/>
      </c>
    </row>
    <row r="213" spans="1:59" x14ac:dyDescent="0.2">
      <c r="A213" s="548" t="str">
        <f>IF($B213="","",INDEX('All CCC'!A$7:A$814,MATCH(WatchList!$B213,'All CCC'!$B$7:$B$814,0)))</f>
        <v/>
      </c>
      <c r="B213" s="31"/>
      <c r="C213" s="847" t="str">
        <f>IF($B213="","",INDEX('All CCC'!C$7:C$814,MATCH(WatchList!$B213,'All CCC'!$B$7:$B$814,0)))</f>
        <v/>
      </c>
      <c r="D213" s="847" t="str">
        <f>IF($B213="","",INDEX('All CCC'!D$7:D$814,MATCH(WatchList!$B213,'All CCC'!$B$7:$B$814,0)))</f>
        <v/>
      </c>
      <c r="E213" s="847" t="str">
        <f>IF($B213="","",INDEX('All CCC'!E$7:E$814,MATCH(WatchList!$B213,'All CCC'!$B$7:$B$814,0)))</f>
        <v/>
      </c>
      <c r="F213" s="847" t="str">
        <f>IF($B213="","",INDEX('All CCC'!F$7:F$814,MATCH(WatchList!$B213,'All CCC'!$B$7:$B$814,0)))</f>
        <v/>
      </c>
      <c r="G213" s="847" t="str">
        <f>IF($B213="","",INDEX('All CCC'!G$7:G$814,MATCH(WatchList!$B213,'All CCC'!$B$7:$B$814,0)))</f>
        <v/>
      </c>
      <c r="H213" s="847" t="str">
        <f>IF($B213="","",INDEX('All CCC'!H$7:H$814,MATCH(WatchList!$B213,'All CCC'!$B$7:$B$814,0)))</f>
        <v/>
      </c>
      <c r="I213" s="847" t="str">
        <f>IF($B213="","",INDEX('All CCC'!I$7:I$814,MATCH(WatchList!$B213,'All CCC'!$B$7:$B$814,0)))</f>
        <v/>
      </c>
      <c r="J213" s="847" t="str">
        <f>IF($B213="","",INDEX('All CCC'!J$7:J$814,MATCH(WatchList!$B213,'All CCC'!$B$7:$B$814,0)))</f>
        <v/>
      </c>
      <c r="K213" s="847" t="str">
        <f>IF($B213="","",INDEX('All CCC'!K$7:K$814,MATCH(WatchList!$B213,'All CCC'!$B$7:$B$814,0)))</f>
        <v/>
      </c>
      <c r="L213" s="847" t="str">
        <f>IF($B213="","",INDEX('All CCC'!L$7:L$814,MATCH(WatchList!$B213,'All CCC'!$B$7:$B$814,0)))</f>
        <v/>
      </c>
      <c r="M213" s="847" t="str">
        <f>IF($B213="","",INDEX('All CCC'!M$7:M$814,MATCH(WatchList!$B213,'All CCC'!$B$7:$B$814,0)))</f>
        <v/>
      </c>
      <c r="N213" s="847" t="str">
        <f>IF($B213="","",INDEX('All CCC'!N$7:N$814,MATCH(WatchList!$B213,'All CCC'!$B$7:$B$814,0)))</f>
        <v/>
      </c>
      <c r="O213" s="847" t="str">
        <f>IF($B213="","",INDEX('All CCC'!O$7:O$814,MATCH(WatchList!$B213,'All CCC'!$B$7:$B$814,0)))</f>
        <v/>
      </c>
      <c r="P213" s="848" t="str">
        <f>IF($B213="","",INDEX('All CCC'!P$7:P$814,MATCH(WatchList!$B213,'All CCC'!$B$7:$B$814,0)))</f>
        <v/>
      </c>
      <c r="Q213" s="848" t="str">
        <f>IF($B213="","",INDEX('All CCC'!Q$7:Q$814,MATCH(WatchList!$B213,'All CCC'!$B$7:$B$814,0)))</f>
        <v/>
      </c>
      <c r="R213" s="847" t="str">
        <f>IF($B213="","",INDEX('All CCC'!R$7:R$814,MATCH(WatchList!$B213,'All CCC'!$B$7:$B$814,0)))</f>
        <v/>
      </c>
      <c r="S213" s="847" t="str">
        <f>IF($B213="","",INDEX('All CCC'!S$7:S$814,MATCH(WatchList!$B213,'All CCC'!$B$7:$B$814,0)))</f>
        <v/>
      </c>
      <c r="T213" s="847" t="str">
        <f>IF($B213="","",INDEX('All CCC'!T$7:T$814,MATCH(WatchList!$B213,'All CCC'!$B$7:$B$814,0)))</f>
        <v/>
      </c>
      <c r="U213" s="847" t="str">
        <f>IF($B213="","",INDEX('All CCC'!U$7:U$814,MATCH(WatchList!$B213,'All CCC'!$B$7:$B$814,0)))</f>
        <v/>
      </c>
      <c r="V213" s="847" t="str">
        <f>IF($B213="","",INDEX('All CCC'!V$7:V$814,MATCH(WatchList!$B213,'All CCC'!$B$7:$B$814,0)))</f>
        <v/>
      </c>
      <c r="W213" s="847" t="str">
        <f>IF($B213="","",INDEX('All CCC'!W$7:W$814,MATCH(WatchList!$B213,'All CCC'!$B$7:$B$814,0)))</f>
        <v/>
      </c>
      <c r="X213" s="847" t="str">
        <f>IF($B213="","",INDEX('All CCC'!X$7:X$814,MATCH(WatchList!$B213,'All CCC'!$B$7:$B$814,0)))</f>
        <v/>
      </c>
      <c r="Y213" s="847" t="str">
        <f>IF($B213="","",INDEX('All CCC'!Y$7:Y$814,MATCH(WatchList!$B213,'All CCC'!$B$7:$B$814,0)))</f>
        <v/>
      </c>
      <c r="Z213" s="847" t="str">
        <f>IF($B213="","",INDEX('All CCC'!Z$7:Z$814,MATCH(WatchList!$B213,'All CCC'!$B$7:$B$814,0)))</f>
        <v/>
      </c>
      <c r="AA213" s="847" t="str">
        <f>IF($B213="","",INDEX('All CCC'!AA$7:AA$814,MATCH(WatchList!$B213,'All CCC'!$B$7:$B$814,0)))</f>
        <v/>
      </c>
      <c r="AB213" s="847" t="str">
        <f>IF($B213="","",INDEX('All CCC'!AB$7:AB$814,MATCH(WatchList!$B213,'All CCC'!$B$7:$B$814,0)))</f>
        <v/>
      </c>
      <c r="AC213" s="847" t="str">
        <f>IF($B213="","",INDEX('All CCC'!AC$7:AC$814,MATCH(WatchList!$B213,'All CCC'!$B$7:$B$814,0)))</f>
        <v/>
      </c>
      <c r="AD213" s="847" t="str">
        <f>IF($B213="","",INDEX('All CCC'!AD$7:AD$814,MATCH(WatchList!$B213,'All CCC'!$B$7:$B$814,0)))</f>
        <v/>
      </c>
      <c r="AE213" s="847" t="str">
        <f>IF($B213="","",INDEX('All CCC'!AE$7:AE$814,MATCH(WatchList!$B213,'All CCC'!$B$7:$B$814,0)))</f>
        <v/>
      </c>
      <c r="AF213" s="847" t="str">
        <f>IF($B213="","",INDEX('All CCC'!AF$7:AF$814,MATCH(WatchList!$B213,'All CCC'!$B$7:$B$814,0)))</f>
        <v/>
      </c>
      <c r="AG213" s="847" t="str">
        <f>IF($B213="","",INDEX('All CCC'!AG$7:AG$814,MATCH(WatchList!$B213,'All CCC'!$B$7:$B$814,0)))</f>
        <v/>
      </c>
      <c r="AH213" s="847" t="str">
        <f>IF($B213="","",INDEX('All CCC'!AH$7:AH$814,MATCH(WatchList!$B213,'All CCC'!$B$7:$B$814,0)))</f>
        <v/>
      </c>
      <c r="AI213" s="847" t="str">
        <f>IF($B213="","",INDEX('All CCC'!AI$7:AI$814,MATCH(WatchList!$B213,'All CCC'!$B$7:$B$814,0)))</f>
        <v/>
      </c>
      <c r="AJ213" s="847" t="str">
        <f>IF($B213="","",INDEX('All CCC'!AJ$7:AJ$814,MATCH(WatchList!$B213,'All CCC'!$B$7:$B$814,0)))</f>
        <v/>
      </c>
      <c r="AK213" s="847" t="str">
        <f>IF($B213="","",INDEX('All CCC'!AK$7:AK$814,MATCH(WatchList!$B213,'All CCC'!$B$7:$B$814,0)))</f>
        <v/>
      </c>
      <c r="AL213" s="847" t="str">
        <f>IF($B213="","",INDEX('All CCC'!AL$7:AL$814,MATCH(WatchList!$B213,'All CCC'!$B$7:$B$814,0)))</f>
        <v/>
      </c>
      <c r="AM213" s="847" t="str">
        <f>IF($B213="","",INDEX('All CCC'!AM$7:AM$814,MATCH(WatchList!$B213,'All CCC'!$B$7:$B$814,0)))</f>
        <v/>
      </c>
      <c r="AN213" s="847" t="str">
        <f>IF($B213="","",INDEX('All CCC'!AN$7:AN$814,MATCH(WatchList!$B213,'All CCC'!$B$7:$B$814,0)))</f>
        <v/>
      </c>
      <c r="AO213" s="847" t="str">
        <f>IF($B213="","",INDEX('All CCC'!AO$7:AO$814,MATCH(WatchList!$B213,'All CCC'!$B$7:$B$814,0)))</f>
        <v/>
      </c>
      <c r="AP213" s="847" t="str">
        <f>IF($B213="","",INDEX('All CCC'!AP$7:AP$814,MATCH(WatchList!$B213,'All CCC'!$B$7:$B$814,0)))</f>
        <v/>
      </c>
      <c r="AQ213" s="847" t="str">
        <f>IF($B213="","",INDEX('All CCC'!AQ$7:AQ$814,MATCH(WatchList!$B213,'All CCC'!$B$7:$B$814,0)))</f>
        <v/>
      </c>
      <c r="AR213" s="847" t="str">
        <f>IF($B213="","",INDEX('All CCC'!AR$7:AR$814,MATCH(WatchList!$B213,'All CCC'!$B$7:$B$814,0)))</f>
        <v/>
      </c>
      <c r="AS213" s="847" t="str">
        <f>IF($B213="","",INDEX('All CCC'!AS$7:AS$814,MATCH(WatchList!$B213,'All CCC'!$B$7:$B$814,0)))</f>
        <v/>
      </c>
      <c r="AT213" s="847" t="str">
        <f>IF($B213="","",INDEX('All CCC'!AT$7:AT$814,MATCH(WatchList!$B213,'All CCC'!$B$7:$B$814,0)))</f>
        <v/>
      </c>
      <c r="AU213" s="847" t="str">
        <f>IF($B213="","",INDEX('All CCC'!AU$7:AU$814,MATCH(WatchList!$B213,'All CCC'!$B$7:$B$814,0)))</f>
        <v/>
      </c>
      <c r="AV213" s="847" t="str">
        <f>IF($B213="","",INDEX('All CCC'!AV$7:AV$814,MATCH(WatchList!$B213,'All CCC'!$B$7:$B$814,0)))</f>
        <v/>
      </c>
      <c r="AW213" s="847" t="str">
        <f>IF($B213="","",INDEX('All CCC'!AW$7:AW$814,MATCH(WatchList!$B213,'All CCC'!$B$7:$B$814,0)))</f>
        <v/>
      </c>
      <c r="AX213" s="847" t="str">
        <f>IF($B213="","",INDEX('All CCC'!AX$7:AX$814,MATCH(WatchList!$B213,'All CCC'!$B$7:$B$814,0)))</f>
        <v/>
      </c>
      <c r="AY213" s="847" t="str">
        <f>IF($B213="","",INDEX('All CCC'!AY$7:AY$814,MATCH(WatchList!$B213,'All CCC'!$B$7:$B$814,0)))</f>
        <v/>
      </c>
      <c r="AZ213" s="847" t="str">
        <f>IF($B213="","",INDEX('All CCC'!AZ$7:AZ$814,MATCH(WatchList!$B213,'All CCC'!$B$7:$B$814,0)))</f>
        <v/>
      </c>
      <c r="BA213" s="847" t="str">
        <f>IF($B213="","",INDEX('All CCC'!BA$7:BA$814,MATCH(WatchList!$B213,'All CCC'!$B$7:$B$814,0)))</f>
        <v/>
      </c>
      <c r="BB213" s="847" t="str">
        <f>IF($B213="","",INDEX('All CCC'!BB$7:BB$814,MATCH(WatchList!$B213,'All CCC'!$B$7:$B$814,0)))</f>
        <v/>
      </c>
      <c r="BC213" s="847" t="str">
        <f>IF($B213="","",INDEX('All CCC'!BC$7:BC$814,MATCH(WatchList!$B213,'All CCC'!$B$7:$B$814,0)))</f>
        <v/>
      </c>
      <c r="BD213" s="847" t="str">
        <f>IF($B213="","",INDEX('All CCC'!BD$7:BD$814,MATCH(WatchList!$B213,'All CCC'!$B$7:$B$814,0)))</f>
        <v/>
      </c>
      <c r="BE213" s="847" t="str">
        <f>IF($B213="","",INDEX('All CCC'!BE$7:BE$814,MATCH(WatchList!$B213,'All CCC'!$B$7:$B$814,0)))</f>
        <v/>
      </c>
      <c r="BF213" s="847" t="str">
        <f>IF($B213="","",INDEX('All CCC'!BF$7:BF$814,MATCH(WatchList!$B213,'All CCC'!$B$7:$B$814,0)))</f>
        <v/>
      </c>
      <c r="BG213" s="847" t="str">
        <f>IF($B213="","",INDEX('All CCC'!BG$7:BG$814,MATCH(WatchList!$B213,'All CCC'!$B$7:$B$814,0)))</f>
        <v/>
      </c>
    </row>
    <row r="214" spans="1:59" x14ac:dyDescent="0.2">
      <c r="A214" s="548" t="str">
        <f>IF($B214="","",INDEX('All CCC'!A$7:A$814,MATCH(WatchList!$B214,'All CCC'!$B$7:$B$814,0)))</f>
        <v/>
      </c>
      <c r="B214" s="31"/>
      <c r="C214" s="847" t="str">
        <f>IF($B214="","",INDEX('All CCC'!C$7:C$814,MATCH(WatchList!$B214,'All CCC'!$B$7:$B$814,0)))</f>
        <v/>
      </c>
      <c r="D214" s="847" t="str">
        <f>IF($B214="","",INDEX('All CCC'!D$7:D$814,MATCH(WatchList!$B214,'All CCC'!$B$7:$B$814,0)))</f>
        <v/>
      </c>
      <c r="E214" s="847" t="str">
        <f>IF($B214="","",INDEX('All CCC'!E$7:E$814,MATCH(WatchList!$B214,'All CCC'!$B$7:$B$814,0)))</f>
        <v/>
      </c>
      <c r="F214" s="847" t="str">
        <f>IF($B214="","",INDEX('All CCC'!F$7:F$814,MATCH(WatchList!$B214,'All CCC'!$B$7:$B$814,0)))</f>
        <v/>
      </c>
      <c r="G214" s="847" t="str">
        <f>IF($B214="","",INDEX('All CCC'!G$7:G$814,MATCH(WatchList!$B214,'All CCC'!$B$7:$B$814,0)))</f>
        <v/>
      </c>
      <c r="H214" s="847" t="str">
        <f>IF($B214="","",INDEX('All CCC'!H$7:H$814,MATCH(WatchList!$B214,'All CCC'!$B$7:$B$814,0)))</f>
        <v/>
      </c>
      <c r="I214" s="847" t="str">
        <f>IF($B214="","",INDEX('All CCC'!I$7:I$814,MATCH(WatchList!$B214,'All CCC'!$B$7:$B$814,0)))</f>
        <v/>
      </c>
      <c r="J214" s="847" t="str">
        <f>IF($B214="","",INDEX('All CCC'!J$7:J$814,MATCH(WatchList!$B214,'All CCC'!$B$7:$B$814,0)))</f>
        <v/>
      </c>
      <c r="K214" s="847" t="str">
        <f>IF($B214="","",INDEX('All CCC'!K$7:K$814,MATCH(WatchList!$B214,'All CCC'!$B$7:$B$814,0)))</f>
        <v/>
      </c>
      <c r="L214" s="847" t="str">
        <f>IF($B214="","",INDEX('All CCC'!L$7:L$814,MATCH(WatchList!$B214,'All CCC'!$B$7:$B$814,0)))</f>
        <v/>
      </c>
      <c r="M214" s="847" t="str">
        <f>IF($B214="","",INDEX('All CCC'!M$7:M$814,MATCH(WatchList!$B214,'All CCC'!$B$7:$B$814,0)))</f>
        <v/>
      </c>
      <c r="N214" s="847" t="str">
        <f>IF($B214="","",INDEX('All CCC'!N$7:N$814,MATCH(WatchList!$B214,'All CCC'!$B$7:$B$814,0)))</f>
        <v/>
      </c>
      <c r="O214" s="847" t="str">
        <f>IF($B214="","",INDEX('All CCC'!O$7:O$814,MATCH(WatchList!$B214,'All CCC'!$B$7:$B$814,0)))</f>
        <v/>
      </c>
      <c r="P214" s="848" t="str">
        <f>IF($B214="","",INDEX('All CCC'!P$7:P$814,MATCH(WatchList!$B214,'All CCC'!$B$7:$B$814,0)))</f>
        <v/>
      </c>
      <c r="Q214" s="848" t="str">
        <f>IF($B214="","",INDEX('All CCC'!Q$7:Q$814,MATCH(WatchList!$B214,'All CCC'!$B$7:$B$814,0)))</f>
        <v/>
      </c>
      <c r="R214" s="847" t="str">
        <f>IF($B214="","",INDEX('All CCC'!R$7:R$814,MATCH(WatchList!$B214,'All CCC'!$B$7:$B$814,0)))</f>
        <v/>
      </c>
      <c r="S214" s="847" t="str">
        <f>IF($B214="","",INDEX('All CCC'!S$7:S$814,MATCH(WatchList!$B214,'All CCC'!$B$7:$B$814,0)))</f>
        <v/>
      </c>
      <c r="T214" s="847" t="str">
        <f>IF($B214="","",INDEX('All CCC'!T$7:T$814,MATCH(WatchList!$B214,'All CCC'!$B$7:$B$814,0)))</f>
        <v/>
      </c>
      <c r="U214" s="847" t="str">
        <f>IF($B214="","",INDEX('All CCC'!U$7:U$814,MATCH(WatchList!$B214,'All CCC'!$B$7:$B$814,0)))</f>
        <v/>
      </c>
      <c r="V214" s="847" t="str">
        <f>IF($B214="","",INDEX('All CCC'!V$7:V$814,MATCH(WatchList!$B214,'All CCC'!$B$7:$B$814,0)))</f>
        <v/>
      </c>
      <c r="W214" s="847" t="str">
        <f>IF($B214="","",INDEX('All CCC'!W$7:W$814,MATCH(WatchList!$B214,'All CCC'!$B$7:$B$814,0)))</f>
        <v/>
      </c>
      <c r="X214" s="847" t="str">
        <f>IF($B214="","",INDEX('All CCC'!X$7:X$814,MATCH(WatchList!$B214,'All CCC'!$B$7:$B$814,0)))</f>
        <v/>
      </c>
      <c r="Y214" s="847" t="str">
        <f>IF($B214="","",INDEX('All CCC'!Y$7:Y$814,MATCH(WatchList!$B214,'All CCC'!$B$7:$B$814,0)))</f>
        <v/>
      </c>
      <c r="Z214" s="847" t="str">
        <f>IF($B214="","",INDEX('All CCC'!Z$7:Z$814,MATCH(WatchList!$B214,'All CCC'!$B$7:$B$814,0)))</f>
        <v/>
      </c>
      <c r="AA214" s="847" t="str">
        <f>IF($B214="","",INDEX('All CCC'!AA$7:AA$814,MATCH(WatchList!$B214,'All CCC'!$B$7:$B$814,0)))</f>
        <v/>
      </c>
      <c r="AB214" s="847" t="str">
        <f>IF($B214="","",INDEX('All CCC'!AB$7:AB$814,MATCH(WatchList!$B214,'All CCC'!$B$7:$B$814,0)))</f>
        <v/>
      </c>
      <c r="AC214" s="847" t="str">
        <f>IF($B214="","",INDEX('All CCC'!AC$7:AC$814,MATCH(WatchList!$B214,'All CCC'!$B$7:$B$814,0)))</f>
        <v/>
      </c>
      <c r="AD214" s="847" t="str">
        <f>IF($B214="","",INDEX('All CCC'!AD$7:AD$814,MATCH(WatchList!$B214,'All CCC'!$B$7:$B$814,0)))</f>
        <v/>
      </c>
      <c r="AE214" s="847" t="str">
        <f>IF($B214="","",INDEX('All CCC'!AE$7:AE$814,MATCH(WatchList!$B214,'All CCC'!$B$7:$B$814,0)))</f>
        <v/>
      </c>
      <c r="AF214" s="847" t="str">
        <f>IF($B214="","",INDEX('All CCC'!AF$7:AF$814,MATCH(WatchList!$B214,'All CCC'!$B$7:$B$814,0)))</f>
        <v/>
      </c>
      <c r="AG214" s="847" t="str">
        <f>IF($B214="","",INDEX('All CCC'!AG$7:AG$814,MATCH(WatchList!$B214,'All CCC'!$B$7:$B$814,0)))</f>
        <v/>
      </c>
      <c r="AH214" s="847" t="str">
        <f>IF($B214="","",INDEX('All CCC'!AH$7:AH$814,MATCH(WatchList!$B214,'All CCC'!$B$7:$B$814,0)))</f>
        <v/>
      </c>
      <c r="AI214" s="847" t="str">
        <f>IF($B214="","",INDEX('All CCC'!AI$7:AI$814,MATCH(WatchList!$B214,'All CCC'!$B$7:$B$814,0)))</f>
        <v/>
      </c>
      <c r="AJ214" s="847" t="str">
        <f>IF($B214="","",INDEX('All CCC'!AJ$7:AJ$814,MATCH(WatchList!$B214,'All CCC'!$B$7:$B$814,0)))</f>
        <v/>
      </c>
      <c r="AK214" s="847" t="str">
        <f>IF($B214="","",INDEX('All CCC'!AK$7:AK$814,MATCH(WatchList!$B214,'All CCC'!$B$7:$B$814,0)))</f>
        <v/>
      </c>
      <c r="AL214" s="847" t="str">
        <f>IF($B214="","",INDEX('All CCC'!AL$7:AL$814,MATCH(WatchList!$B214,'All CCC'!$B$7:$B$814,0)))</f>
        <v/>
      </c>
      <c r="AM214" s="847" t="str">
        <f>IF($B214="","",INDEX('All CCC'!AM$7:AM$814,MATCH(WatchList!$B214,'All CCC'!$B$7:$B$814,0)))</f>
        <v/>
      </c>
      <c r="AN214" s="847" t="str">
        <f>IF($B214="","",INDEX('All CCC'!AN$7:AN$814,MATCH(WatchList!$B214,'All CCC'!$B$7:$B$814,0)))</f>
        <v/>
      </c>
      <c r="AO214" s="847" t="str">
        <f>IF($B214="","",INDEX('All CCC'!AO$7:AO$814,MATCH(WatchList!$B214,'All CCC'!$B$7:$B$814,0)))</f>
        <v/>
      </c>
      <c r="AP214" s="847" t="str">
        <f>IF($B214="","",INDEX('All CCC'!AP$7:AP$814,MATCH(WatchList!$B214,'All CCC'!$B$7:$B$814,0)))</f>
        <v/>
      </c>
      <c r="AQ214" s="847" t="str">
        <f>IF($B214="","",INDEX('All CCC'!AQ$7:AQ$814,MATCH(WatchList!$B214,'All CCC'!$B$7:$B$814,0)))</f>
        <v/>
      </c>
      <c r="AR214" s="847" t="str">
        <f>IF($B214="","",INDEX('All CCC'!AR$7:AR$814,MATCH(WatchList!$B214,'All CCC'!$B$7:$B$814,0)))</f>
        <v/>
      </c>
      <c r="AS214" s="847" t="str">
        <f>IF($B214="","",INDEX('All CCC'!AS$7:AS$814,MATCH(WatchList!$B214,'All CCC'!$B$7:$B$814,0)))</f>
        <v/>
      </c>
      <c r="AT214" s="847" t="str">
        <f>IF($B214="","",INDEX('All CCC'!AT$7:AT$814,MATCH(WatchList!$B214,'All CCC'!$B$7:$B$814,0)))</f>
        <v/>
      </c>
      <c r="AU214" s="847" t="str">
        <f>IF($B214="","",INDEX('All CCC'!AU$7:AU$814,MATCH(WatchList!$B214,'All CCC'!$B$7:$B$814,0)))</f>
        <v/>
      </c>
      <c r="AV214" s="847" t="str">
        <f>IF($B214="","",INDEX('All CCC'!AV$7:AV$814,MATCH(WatchList!$B214,'All CCC'!$B$7:$B$814,0)))</f>
        <v/>
      </c>
      <c r="AW214" s="847" t="str">
        <f>IF($B214="","",INDEX('All CCC'!AW$7:AW$814,MATCH(WatchList!$B214,'All CCC'!$B$7:$B$814,0)))</f>
        <v/>
      </c>
      <c r="AX214" s="847" t="str">
        <f>IF($B214="","",INDEX('All CCC'!AX$7:AX$814,MATCH(WatchList!$B214,'All CCC'!$B$7:$B$814,0)))</f>
        <v/>
      </c>
      <c r="AY214" s="847" t="str">
        <f>IF($B214="","",INDEX('All CCC'!AY$7:AY$814,MATCH(WatchList!$B214,'All CCC'!$B$7:$B$814,0)))</f>
        <v/>
      </c>
      <c r="AZ214" s="847" t="str">
        <f>IF($B214="","",INDEX('All CCC'!AZ$7:AZ$814,MATCH(WatchList!$B214,'All CCC'!$B$7:$B$814,0)))</f>
        <v/>
      </c>
      <c r="BA214" s="847" t="str">
        <f>IF($B214="","",INDEX('All CCC'!BA$7:BA$814,MATCH(WatchList!$B214,'All CCC'!$B$7:$B$814,0)))</f>
        <v/>
      </c>
      <c r="BB214" s="847" t="str">
        <f>IF($B214="","",INDEX('All CCC'!BB$7:BB$814,MATCH(WatchList!$B214,'All CCC'!$B$7:$B$814,0)))</f>
        <v/>
      </c>
      <c r="BC214" s="847" t="str">
        <f>IF($B214="","",INDEX('All CCC'!BC$7:BC$814,MATCH(WatchList!$B214,'All CCC'!$B$7:$B$814,0)))</f>
        <v/>
      </c>
      <c r="BD214" s="847" t="str">
        <f>IF($B214="","",INDEX('All CCC'!BD$7:BD$814,MATCH(WatchList!$B214,'All CCC'!$B$7:$B$814,0)))</f>
        <v/>
      </c>
      <c r="BE214" s="847" t="str">
        <f>IF($B214="","",INDEX('All CCC'!BE$7:BE$814,MATCH(WatchList!$B214,'All CCC'!$B$7:$B$814,0)))</f>
        <v/>
      </c>
      <c r="BF214" s="847" t="str">
        <f>IF($B214="","",INDEX('All CCC'!BF$7:BF$814,MATCH(WatchList!$B214,'All CCC'!$B$7:$B$814,0)))</f>
        <v/>
      </c>
      <c r="BG214" s="847" t="str">
        <f>IF($B214="","",INDEX('All CCC'!BG$7:BG$814,MATCH(WatchList!$B214,'All CCC'!$B$7:$B$814,0)))</f>
        <v/>
      </c>
    </row>
    <row r="215" spans="1:59" x14ac:dyDescent="0.2">
      <c r="A215" s="548" t="str">
        <f>IF($B215="","",INDEX('All CCC'!A$7:A$814,MATCH(WatchList!$B215,'All CCC'!$B$7:$B$814,0)))</f>
        <v/>
      </c>
      <c r="B215" s="31"/>
      <c r="C215" s="847" t="str">
        <f>IF($B215="","",INDEX('All CCC'!C$7:C$814,MATCH(WatchList!$B215,'All CCC'!$B$7:$B$814,0)))</f>
        <v/>
      </c>
      <c r="D215" s="847" t="str">
        <f>IF($B215="","",INDEX('All CCC'!D$7:D$814,MATCH(WatchList!$B215,'All CCC'!$B$7:$B$814,0)))</f>
        <v/>
      </c>
      <c r="E215" s="847" t="str">
        <f>IF($B215="","",INDEX('All CCC'!E$7:E$814,MATCH(WatchList!$B215,'All CCC'!$B$7:$B$814,0)))</f>
        <v/>
      </c>
      <c r="F215" s="847" t="str">
        <f>IF($B215="","",INDEX('All CCC'!F$7:F$814,MATCH(WatchList!$B215,'All CCC'!$B$7:$B$814,0)))</f>
        <v/>
      </c>
      <c r="G215" s="847" t="str">
        <f>IF($B215="","",INDEX('All CCC'!G$7:G$814,MATCH(WatchList!$B215,'All CCC'!$B$7:$B$814,0)))</f>
        <v/>
      </c>
      <c r="H215" s="847" t="str">
        <f>IF($B215="","",INDEX('All CCC'!H$7:H$814,MATCH(WatchList!$B215,'All CCC'!$B$7:$B$814,0)))</f>
        <v/>
      </c>
      <c r="I215" s="847" t="str">
        <f>IF($B215="","",INDEX('All CCC'!I$7:I$814,MATCH(WatchList!$B215,'All CCC'!$B$7:$B$814,0)))</f>
        <v/>
      </c>
      <c r="J215" s="847" t="str">
        <f>IF($B215="","",INDEX('All CCC'!J$7:J$814,MATCH(WatchList!$B215,'All CCC'!$B$7:$B$814,0)))</f>
        <v/>
      </c>
      <c r="K215" s="847" t="str">
        <f>IF($B215="","",INDEX('All CCC'!K$7:K$814,MATCH(WatchList!$B215,'All CCC'!$B$7:$B$814,0)))</f>
        <v/>
      </c>
      <c r="L215" s="847" t="str">
        <f>IF($B215="","",INDEX('All CCC'!L$7:L$814,MATCH(WatchList!$B215,'All CCC'!$B$7:$B$814,0)))</f>
        <v/>
      </c>
      <c r="M215" s="847" t="str">
        <f>IF($B215="","",INDEX('All CCC'!M$7:M$814,MATCH(WatchList!$B215,'All CCC'!$B$7:$B$814,0)))</f>
        <v/>
      </c>
      <c r="N215" s="847" t="str">
        <f>IF($B215="","",INDEX('All CCC'!N$7:N$814,MATCH(WatchList!$B215,'All CCC'!$B$7:$B$814,0)))</f>
        <v/>
      </c>
      <c r="O215" s="847" t="str">
        <f>IF($B215="","",INDEX('All CCC'!O$7:O$814,MATCH(WatchList!$B215,'All CCC'!$B$7:$B$814,0)))</f>
        <v/>
      </c>
      <c r="P215" s="848" t="str">
        <f>IF($B215="","",INDEX('All CCC'!P$7:P$814,MATCH(WatchList!$B215,'All CCC'!$B$7:$B$814,0)))</f>
        <v/>
      </c>
      <c r="Q215" s="848" t="str">
        <f>IF($B215="","",INDEX('All CCC'!Q$7:Q$814,MATCH(WatchList!$B215,'All CCC'!$B$7:$B$814,0)))</f>
        <v/>
      </c>
      <c r="R215" s="847" t="str">
        <f>IF($B215="","",INDEX('All CCC'!R$7:R$814,MATCH(WatchList!$B215,'All CCC'!$B$7:$B$814,0)))</f>
        <v/>
      </c>
      <c r="S215" s="847" t="str">
        <f>IF($B215="","",INDEX('All CCC'!S$7:S$814,MATCH(WatchList!$B215,'All CCC'!$B$7:$B$814,0)))</f>
        <v/>
      </c>
      <c r="T215" s="847" t="str">
        <f>IF($B215="","",INDEX('All CCC'!T$7:T$814,MATCH(WatchList!$B215,'All CCC'!$B$7:$B$814,0)))</f>
        <v/>
      </c>
      <c r="U215" s="847" t="str">
        <f>IF($B215="","",INDEX('All CCC'!U$7:U$814,MATCH(WatchList!$B215,'All CCC'!$B$7:$B$814,0)))</f>
        <v/>
      </c>
      <c r="V215" s="847" t="str">
        <f>IF($B215="","",INDEX('All CCC'!V$7:V$814,MATCH(WatchList!$B215,'All CCC'!$B$7:$B$814,0)))</f>
        <v/>
      </c>
      <c r="W215" s="847" t="str">
        <f>IF($B215="","",INDEX('All CCC'!W$7:W$814,MATCH(WatchList!$B215,'All CCC'!$B$7:$B$814,0)))</f>
        <v/>
      </c>
      <c r="X215" s="847" t="str">
        <f>IF($B215="","",INDEX('All CCC'!X$7:X$814,MATCH(WatchList!$B215,'All CCC'!$B$7:$B$814,0)))</f>
        <v/>
      </c>
      <c r="Y215" s="847" t="str">
        <f>IF($B215="","",INDEX('All CCC'!Y$7:Y$814,MATCH(WatchList!$B215,'All CCC'!$B$7:$B$814,0)))</f>
        <v/>
      </c>
      <c r="Z215" s="847" t="str">
        <f>IF($B215="","",INDEX('All CCC'!Z$7:Z$814,MATCH(WatchList!$B215,'All CCC'!$B$7:$B$814,0)))</f>
        <v/>
      </c>
      <c r="AA215" s="847" t="str">
        <f>IF($B215="","",INDEX('All CCC'!AA$7:AA$814,MATCH(WatchList!$B215,'All CCC'!$B$7:$B$814,0)))</f>
        <v/>
      </c>
      <c r="AB215" s="847" t="str">
        <f>IF($B215="","",INDEX('All CCC'!AB$7:AB$814,MATCH(WatchList!$B215,'All CCC'!$B$7:$B$814,0)))</f>
        <v/>
      </c>
      <c r="AC215" s="847" t="str">
        <f>IF($B215="","",INDEX('All CCC'!AC$7:AC$814,MATCH(WatchList!$B215,'All CCC'!$B$7:$B$814,0)))</f>
        <v/>
      </c>
      <c r="AD215" s="847" t="str">
        <f>IF($B215="","",INDEX('All CCC'!AD$7:AD$814,MATCH(WatchList!$B215,'All CCC'!$B$7:$B$814,0)))</f>
        <v/>
      </c>
      <c r="AE215" s="847" t="str">
        <f>IF($B215="","",INDEX('All CCC'!AE$7:AE$814,MATCH(WatchList!$B215,'All CCC'!$B$7:$B$814,0)))</f>
        <v/>
      </c>
      <c r="AF215" s="847" t="str">
        <f>IF($B215="","",INDEX('All CCC'!AF$7:AF$814,MATCH(WatchList!$B215,'All CCC'!$B$7:$B$814,0)))</f>
        <v/>
      </c>
      <c r="AG215" s="847" t="str">
        <f>IF($B215="","",INDEX('All CCC'!AG$7:AG$814,MATCH(WatchList!$B215,'All CCC'!$B$7:$B$814,0)))</f>
        <v/>
      </c>
      <c r="AH215" s="847" t="str">
        <f>IF($B215="","",INDEX('All CCC'!AH$7:AH$814,MATCH(WatchList!$B215,'All CCC'!$B$7:$B$814,0)))</f>
        <v/>
      </c>
      <c r="AI215" s="847" t="str">
        <f>IF($B215="","",INDEX('All CCC'!AI$7:AI$814,MATCH(WatchList!$B215,'All CCC'!$B$7:$B$814,0)))</f>
        <v/>
      </c>
      <c r="AJ215" s="847" t="str">
        <f>IF($B215="","",INDEX('All CCC'!AJ$7:AJ$814,MATCH(WatchList!$B215,'All CCC'!$B$7:$B$814,0)))</f>
        <v/>
      </c>
      <c r="AK215" s="847" t="str">
        <f>IF($B215="","",INDEX('All CCC'!AK$7:AK$814,MATCH(WatchList!$B215,'All CCC'!$B$7:$B$814,0)))</f>
        <v/>
      </c>
      <c r="AL215" s="847" t="str">
        <f>IF($B215="","",INDEX('All CCC'!AL$7:AL$814,MATCH(WatchList!$B215,'All CCC'!$B$7:$B$814,0)))</f>
        <v/>
      </c>
      <c r="AM215" s="847" t="str">
        <f>IF($B215="","",INDEX('All CCC'!AM$7:AM$814,MATCH(WatchList!$B215,'All CCC'!$B$7:$B$814,0)))</f>
        <v/>
      </c>
      <c r="AN215" s="847" t="str">
        <f>IF($B215="","",INDEX('All CCC'!AN$7:AN$814,MATCH(WatchList!$B215,'All CCC'!$B$7:$B$814,0)))</f>
        <v/>
      </c>
      <c r="AO215" s="847" t="str">
        <f>IF($B215="","",INDEX('All CCC'!AO$7:AO$814,MATCH(WatchList!$B215,'All CCC'!$B$7:$B$814,0)))</f>
        <v/>
      </c>
      <c r="AP215" s="847" t="str">
        <f>IF($B215="","",INDEX('All CCC'!AP$7:AP$814,MATCH(WatchList!$B215,'All CCC'!$B$7:$B$814,0)))</f>
        <v/>
      </c>
      <c r="AQ215" s="847" t="str">
        <f>IF($B215="","",INDEX('All CCC'!AQ$7:AQ$814,MATCH(WatchList!$B215,'All CCC'!$B$7:$B$814,0)))</f>
        <v/>
      </c>
      <c r="AR215" s="847" t="str">
        <f>IF($B215="","",INDEX('All CCC'!AR$7:AR$814,MATCH(WatchList!$B215,'All CCC'!$B$7:$B$814,0)))</f>
        <v/>
      </c>
      <c r="AS215" s="847" t="str">
        <f>IF($B215="","",INDEX('All CCC'!AS$7:AS$814,MATCH(WatchList!$B215,'All CCC'!$B$7:$B$814,0)))</f>
        <v/>
      </c>
      <c r="AT215" s="847" t="str">
        <f>IF($B215="","",INDEX('All CCC'!AT$7:AT$814,MATCH(WatchList!$B215,'All CCC'!$B$7:$B$814,0)))</f>
        <v/>
      </c>
      <c r="AU215" s="847" t="str">
        <f>IF($B215="","",INDEX('All CCC'!AU$7:AU$814,MATCH(WatchList!$B215,'All CCC'!$B$7:$B$814,0)))</f>
        <v/>
      </c>
      <c r="AV215" s="847" t="str">
        <f>IF($B215="","",INDEX('All CCC'!AV$7:AV$814,MATCH(WatchList!$B215,'All CCC'!$B$7:$B$814,0)))</f>
        <v/>
      </c>
      <c r="AW215" s="847" t="str">
        <f>IF($B215="","",INDEX('All CCC'!AW$7:AW$814,MATCH(WatchList!$B215,'All CCC'!$B$7:$B$814,0)))</f>
        <v/>
      </c>
      <c r="AX215" s="847" t="str">
        <f>IF($B215="","",INDEX('All CCC'!AX$7:AX$814,MATCH(WatchList!$B215,'All CCC'!$B$7:$B$814,0)))</f>
        <v/>
      </c>
      <c r="AY215" s="847" t="str">
        <f>IF($B215="","",INDEX('All CCC'!AY$7:AY$814,MATCH(WatchList!$B215,'All CCC'!$B$7:$B$814,0)))</f>
        <v/>
      </c>
      <c r="AZ215" s="847" t="str">
        <f>IF($B215="","",INDEX('All CCC'!AZ$7:AZ$814,MATCH(WatchList!$B215,'All CCC'!$B$7:$B$814,0)))</f>
        <v/>
      </c>
      <c r="BA215" s="847" t="str">
        <f>IF($B215="","",INDEX('All CCC'!BA$7:BA$814,MATCH(WatchList!$B215,'All CCC'!$B$7:$B$814,0)))</f>
        <v/>
      </c>
      <c r="BB215" s="847" t="str">
        <f>IF($B215="","",INDEX('All CCC'!BB$7:BB$814,MATCH(WatchList!$B215,'All CCC'!$B$7:$B$814,0)))</f>
        <v/>
      </c>
      <c r="BC215" s="847" t="str">
        <f>IF($B215="","",INDEX('All CCC'!BC$7:BC$814,MATCH(WatchList!$B215,'All CCC'!$B$7:$B$814,0)))</f>
        <v/>
      </c>
      <c r="BD215" s="847" t="str">
        <f>IF($B215="","",INDEX('All CCC'!BD$7:BD$814,MATCH(WatchList!$B215,'All CCC'!$B$7:$B$814,0)))</f>
        <v/>
      </c>
      <c r="BE215" s="847" t="str">
        <f>IF($B215="","",INDEX('All CCC'!BE$7:BE$814,MATCH(WatchList!$B215,'All CCC'!$B$7:$B$814,0)))</f>
        <v/>
      </c>
      <c r="BF215" s="847" t="str">
        <f>IF($B215="","",INDEX('All CCC'!BF$7:BF$814,MATCH(WatchList!$B215,'All CCC'!$B$7:$B$814,0)))</f>
        <v/>
      </c>
      <c r="BG215" s="847" t="str">
        <f>IF($B215="","",INDEX('All CCC'!BG$7:BG$814,MATCH(WatchList!$B215,'All CCC'!$B$7:$B$814,0)))</f>
        <v/>
      </c>
    </row>
    <row r="216" spans="1:59" x14ac:dyDescent="0.2">
      <c r="A216" s="548" t="str">
        <f>IF($B216="","",INDEX('All CCC'!A$7:A$814,MATCH(WatchList!$B216,'All CCC'!$B$7:$B$814,0)))</f>
        <v/>
      </c>
      <c r="B216" s="31"/>
      <c r="C216" s="847" t="str">
        <f>IF($B216="","",INDEX('All CCC'!C$7:C$814,MATCH(WatchList!$B216,'All CCC'!$B$7:$B$814,0)))</f>
        <v/>
      </c>
      <c r="D216" s="847" t="str">
        <f>IF($B216="","",INDEX('All CCC'!D$7:D$814,MATCH(WatchList!$B216,'All CCC'!$B$7:$B$814,0)))</f>
        <v/>
      </c>
      <c r="E216" s="847" t="str">
        <f>IF($B216="","",INDEX('All CCC'!E$7:E$814,MATCH(WatchList!$B216,'All CCC'!$B$7:$B$814,0)))</f>
        <v/>
      </c>
      <c r="F216" s="847" t="str">
        <f>IF($B216="","",INDEX('All CCC'!F$7:F$814,MATCH(WatchList!$B216,'All CCC'!$B$7:$B$814,0)))</f>
        <v/>
      </c>
      <c r="G216" s="847" t="str">
        <f>IF($B216="","",INDEX('All CCC'!G$7:G$814,MATCH(WatchList!$B216,'All CCC'!$B$7:$B$814,0)))</f>
        <v/>
      </c>
      <c r="H216" s="847" t="str">
        <f>IF($B216="","",INDEX('All CCC'!H$7:H$814,MATCH(WatchList!$B216,'All CCC'!$B$7:$B$814,0)))</f>
        <v/>
      </c>
      <c r="I216" s="847" t="str">
        <f>IF($B216="","",INDEX('All CCC'!I$7:I$814,MATCH(WatchList!$B216,'All CCC'!$B$7:$B$814,0)))</f>
        <v/>
      </c>
      <c r="J216" s="847" t="str">
        <f>IF($B216="","",INDEX('All CCC'!J$7:J$814,MATCH(WatchList!$B216,'All CCC'!$B$7:$B$814,0)))</f>
        <v/>
      </c>
      <c r="K216" s="847" t="str">
        <f>IF($B216="","",INDEX('All CCC'!K$7:K$814,MATCH(WatchList!$B216,'All CCC'!$B$7:$B$814,0)))</f>
        <v/>
      </c>
      <c r="L216" s="847" t="str">
        <f>IF($B216="","",INDEX('All CCC'!L$7:L$814,MATCH(WatchList!$B216,'All CCC'!$B$7:$B$814,0)))</f>
        <v/>
      </c>
      <c r="M216" s="847" t="str">
        <f>IF($B216="","",INDEX('All CCC'!M$7:M$814,MATCH(WatchList!$B216,'All CCC'!$B$7:$B$814,0)))</f>
        <v/>
      </c>
      <c r="N216" s="847" t="str">
        <f>IF($B216="","",INDEX('All CCC'!N$7:N$814,MATCH(WatchList!$B216,'All CCC'!$B$7:$B$814,0)))</f>
        <v/>
      </c>
      <c r="O216" s="847" t="str">
        <f>IF($B216="","",INDEX('All CCC'!O$7:O$814,MATCH(WatchList!$B216,'All CCC'!$B$7:$B$814,0)))</f>
        <v/>
      </c>
      <c r="P216" s="848" t="str">
        <f>IF($B216="","",INDEX('All CCC'!P$7:P$814,MATCH(WatchList!$B216,'All CCC'!$B$7:$B$814,0)))</f>
        <v/>
      </c>
      <c r="Q216" s="848" t="str">
        <f>IF($B216="","",INDEX('All CCC'!Q$7:Q$814,MATCH(WatchList!$B216,'All CCC'!$B$7:$B$814,0)))</f>
        <v/>
      </c>
      <c r="R216" s="847" t="str">
        <f>IF($B216="","",INDEX('All CCC'!R$7:R$814,MATCH(WatchList!$B216,'All CCC'!$B$7:$B$814,0)))</f>
        <v/>
      </c>
      <c r="S216" s="847" t="str">
        <f>IF($B216="","",INDEX('All CCC'!S$7:S$814,MATCH(WatchList!$B216,'All CCC'!$B$7:$B$814,0)))</f>
        <v/>
      </c>
      <c r="T216" s="847" t="str">
        <f>IF($B216="","",INDEX('All CCC'!T$7:T$814,MATCH(WatchList!$B216,'All CCC'!$B$7:$B$814,0)))</f>
        <v/>
      </c>
      <c r="U216" s="847" t="str">
        <f>IF($B216="","",INDEX('All CCC'!U$7:U$814,MATCH(WatchList!$B216,'All CCC'!$B$7:$B$814,0)))</f>
        <v/>
      </c>
      <c r="V216" s="847" t="str">
        <f>IF($B216="","",INDEX('All CCC'!V$7:V$814,MATCH(WatchList!$B216,'All CCC'!$B$7:$B$814,0)))</f>
        <v/>
      </c>
      <c r="W216" s="847" t="str">
        <f>IF($B216="","",INDEX('All CCC'!W$7:W$814,MATCH(WatchList!$B216,'All CCC'!$B$7:$B$814,0)))</f>
        <v/>
      </c>
      <c r="X216" s="847" t="str">
        <f>IF($B216="","",INDEX('All CCC'!X$7:X$814,MATCH(WatchList!$B216,'All CCC'!$B$7:$B$814,0)))</f>
        <v/>
      </c>
      <c r="Y216" s="847" t="str">
        <f>IF($B216="","",INDEX('All CCC'!Y$7:Y$814,MATCH(WatchList!$B216,'All CCC'!$B$7:$B$814,0)))</f>
        <v/>
      </c>
      <c r="Z216" s="847" t="str">
        <f>IF($B216="","",INDEX('All CCC'!Z$7:Z$814,MATCH(WatchList!$B216,'All CCC'!$B$7:$B$814,0)))</f>
        <v/>
      </c>
      <c r="AA216" s="847" t="str">
        <f>IF($B216="","",INDEX('All CCC'!AA$7:AA$814,MATCH(WatchList!$B216,'All CCC'!$B$7:$B$814,0)))</f>
        <v/>
      </c>
      <c r="AB216" s="847" t="str">
        <f>IF($B216="","",INDEX('All CCC'!AB$7:AB$814,MATCH(WatchList!$B216,'All CCC'!$B$7:$B$814,0)))</f>
        <v/>
      </c>
      <c r="AC216" s="847" t="str">
        <f>IF($B216="","",INDEX('All CCC'!AC$7:AC$814,MATCH(WatchList!$B216,'All CCC'!$B$7:$B$814,0)))</f>
        <v/>
      </c>
      <c r="AD216" s="847" t="str">
        <f>IF($B216="","",INDEX('All CCC'!AD$7:AD$814,MATCH(WatchList!$B216,'All CCC'!$B$7:$B$814,0)))</f>
        <v/>
      </c>
      <c r="AE216" s="847" t="str">
        <f>IF($B216="","",INDEX('All CCC'!AE$7:AE$814,MATCH(WatchList!$B216,'All CCC'!$B$7:$B$814,0)))</f>
        <v/>
      </c>
      <c r="AF216" s="847" t="str">
        <f>IF($B216="","",INDEX('All CCC'!AF$7:AF$814,MATCH(WatchList!$B216,'All CCC'!$B$7:$B$814,0)))</f>
        <v/>
      </c>
      <c r="AG216" s="847" t="str">
        <f>IF($B216="","",INDEX('All CCC'!AG$7:AG$814,MATCH(WatchList!$B216,'All CCC'!$B$7:$B$814,0)))</f>
        <v/>
      </c>
      <c r="AH216" s="847" t="str">
        <f>IF($B216="","",INDEX('All CCC'!AH$7:AH$814,MATCH(WatchList!$B216,'All CCC'!$B$7:$B$814,0)))</f>
        <v/>
      </c>
      <c r="AI216" s="847" t="str">
        <f>IF($B216="","",INDEX('All CCC'!AI$7:AI$814,MATCH(WatchList!$B216,'All CCC'!$B$7:$B$814,0)))</f>
        <v/>
      </c>
      <c r="AJ216" s="847" t="str">
        <f>IF($B216="","",INDEX('All CCC'!AJ$7:AJ$814,MATCH(WatchList!$B216,'All CCC'!$B$7:$B$814,0)))</f>
        <v/>
      </c>
      <c r="AK216" s="847" t="str">
        <f>IF($B216="","",INDEX('All CCC'!AK$7:AK$814,MATCH(WatchList!$B216,'All CCC'!$B$7:$B$814,0)))</f>
        <v/>
      </c>
      <c r="AL216" s="847" t="str">
        <f>IF($B216="","",INDEX('All CCC'!AL$7:AL$814,MATCH(WatchList!$B216,'All CCC'!$B$7:$B$814,0)))</f>
        <v/>
      </c>
      <c r="AM216" s="847" t="str">
        <f>IF($B216="","",INDEX('All CCC'!AM$7:AM$814,MATCH(WatchList!$B216,'All CCC'!$B$7:$B$814,0)))</f>
        <v/>
      </c>
      <c r="AN216" s="847" t="str">
        <f>IF($B216="","",INDEX('All CCC'!AN$7:AN$814,MATCH(WatchList!$B216,'All CCC'!$B$7:$B$814,0)))</f>
        <v/>
      </c>
      <c r="AO216" s="847" t="str">
        <f>IF($B216="","",INDEX('All CCC'!AO$7:AO$814,MATCH(WatchList!$B216,'All CCC'!$B$7:$B$814,0)))</f>
        <v/>
      </c>
      <c r="AP216" s="847" t="str">
        <f>IF($B216="","",INDEX('All CCC'!AP$7:AP$814,MATCH(WatchList!$B216,'All CCC'!$B$7:$B$814,0)))</f>
        <v/>
      </c>
      <c r="AQ216" s="847" t="str">
        <f>IF($B216="","",INDEX('All CCC'!AQ$7:AQ$814,MATCH(WatchList!$B216,'All CCC'!$B$7:$B$814,0)))</f>
        <v/>
      </c>
      <c r="AR216" s="847" t="str">
        <f>IF($B216="","",INDEX('All CCC'!AR$7:AR$814,MATCH(WatchList!$B216,'All CCC'!$B$7:$B$814,0)))</f>
        <v/>
      </c>
      <c r="AS216" s="847" t="str">
        <f>IF($B216="","",INDEX('All CCC'!AS$7:AS$814,MATCH(WatchList!$B216,'All CCC'!$B$7:$B$814,0)))</f>
        <v/>
      </c>
      <c r="AT216" s="847" t="str">
        <f>IF($B216="","",INDEX('All CCC'!AT$7:AT$814,MATCH(WatchList!$B216,'All CCC'!$B$7:$B$814,0)))</f>
        <v/>
      </c>
      <c r="AU216" s="847" t="str">
        <f>IF($B216="","",INDEX('All CCC'!AU$7:AU$814,MATCH(WatchList!$B216,'All CCC'!$B$7:$B$814,0)))</f>
        <v/>
      </c>
      <c r="AV216" s="847" t="str">
        <f>IF($B216="","",INDEX('All CCC'!AV$7:AV$814,MATCH(WatchList!$B216,'All CCC'!$B$7:$B$814,0)))</f>
        <v/>
      </c>
      <c r="AW216" s="847" t="str">
        <f>IF($B216="","",INDEX('All CCC'!AW$7:AW$814,MATCH(WatchList!$B216,'All CCC'!$B$7:$B$814,0)))</f>
        <v/>
      </c>
      <c r="AX216" s="847" t="str">
        <f>IF($B216="","",INDEX('All CCC'!AX$7:AX$814,MATCH(WatchList!$B216,'All CCC'!$B$7:$B$814,0)))</f>
        <v/>
      </c>
      <c r="AY216" s="847" t="str">
        <f>IF($B216="","",INDEX('All CCC'!AY$7:AY$814,MATCH(WatchList!$B216,'All CCC'!$B$7:$B$814,0)))</f>
        <v/>
      </c>
      <c r="AZ216" s="847" t="str">
        <f>IF($B216="","",INDEX('All CCC'!AZ$7:AZ$814,MATCH(WatchList!$B216,'All CCC'!$B$7:$B$814,0)))</f>
        <v/>
      </c>
      <c r="BA216" s="847" t="str">
        <f>IF($B216="","",INDEX('All CCC'!BA$7:BA$814,MATCH(WatchList!$B216,'All CCC'!$B$7:$B$814,0)))</f>
        <v/>
      </c>
      <c r="BB216" s="847" t="str">
        <f>IF($B216="","",INDEX('All CCC'!BB$7:BB$814,MATCH(WatchList!$B216,'All CCC'!$B$7:$B$814,0)))</f>
        <v/>
      </c>
      <c r="BC216" s="847" t="str">
        <f>IF($B216="","",INDEX('All CCC'!BC$7:BC$814,MATCH(WatchList!$B216,'All CCC'!$B$7:$B$814,0)))</f>
        <v/>
      </c>
      <c r="BD216" s="847" t="str">
        <f>IF($B216="","",INDEX('All CCC'!BD$7:BD$814,MATCH(WatchList!$B216,'All CCC'!$B$7:$B$814,0)))</f>
        <v/>
      </c>
      <c r="BE216" s="847" t="str">
        <f>IF($B216="","",INDEX('All CCC'!BE$7:BE$814,MATCH(WatchList!$B216,'All CCC'!$B$7:$B$814,0)))</f>
        <v/>
      </c>
      <c r="BF216" s="847" t="str">
        <f>IF($B216="","",INDEX('All CCC'!BF$7:BF$814,MATCH(WatchList!$B216,'All CCC'!$B$7:$B$814,0)))</f>
        <v/>
      </c>
      <c r="BG216" s="847" t="str">
        <f>IF($B216="","",INDEX('All CCC'!BG$7:BG$814,MATCH(WatchList!$B216,'All CCC'!$B$7:$B$814,0)))</f>
        <v/>
      </c>
    </row>
    <row r="217" spans="1:59" x14ac:dyDescent="0.2">
      <c r="A217" s="548" t="str">
        <f>IF($B217="","",INDEX('All CCC'!A$7:A$814,MATCH(WatchList!$B217,'All CCC'!$B$7:$B$814,0)))</f>
        <v/>
      </c>
      <c r="B217" s="31"/>
      <c r="C217" s="847" t="str">
        <f>IF($B217="","",INDEX('All CCC'!C$7:C$814,MATCH(WatchList!$B217,'All CCC'!$B$7:$B$814,0)))</f>
        <v/>
      </c>
      <c r="D217" s="847" t="str">
        <f>IF($B217="","",INDEX('All CCC'!D$7:D$814,MATCH(WatchList!$B217,'All CCC'!$B$7:$B$814,0)))</f>
        <v/>
      </c>
      <c r="E217" s="847" t="str">
        <f>IF($B217="","",INDEX('All CCC'!E$7:E$814,MATCH(WatchList!$B217,'All CCC'!$B$7:$B$814,0)))</f>
        <v/>
      </c>
      <c r="F217" s="847" t="str">
        <f>IF($B217="","",INDEX('All CCC'!F$7:F$814,MATCH(WatchList!$B217,'All CCC'!$B$7:$B$814,0)))</f>
        <v/>
      </c>
      <c r="G217" s="847" t="str">
        <f>IF($B217="","",INDEX('All CCC'!G$7:G$814,MATCH(WatchList!$B217,'All CCC'!$B$7:$B$814,0)))</f>
        <v/>
      </c>
      <c r="H217" s="847" t="str">
        <f>IF($B217="","",INDEX('All CCC'!H$7:H$814,MATCH(WatchList!$B217,'All CCC'!$B$7:$B$814,0)))</f>
        <v/>
      </c>
      <c r="I217" s="847" t="str">
        <f>IF($B217="","",INDEX('All CCC'!I$7:I$814,MATCH(WatchList!$B217,'All CCC'!$B$7:$B$814,0)))</f>
        <v/>
      </c>
      <c r="J217" s="847" t="str">
        <f>IF($B217="","",INDEX('All CCC'!J$7:J$814,MATCH(WatchList!$B217,'All CCC'!$B$7:$B$814,0)))</f>
        <v/>
      </c>
      <c r="K217" s="847" t="str">
        <f>IF($B217="","",INDEX('All CCC'!K$7:K$814,MATCH(WatchList!$B217,'All CCC'!$B$7:$B$814,0)))</f>
        <v/>
      </c>
      <c r="L217" s="847" t="str">
        <f>IF($B217="","",INDEX('All CCC'!L$7:L$814,MATCH(WatchList!$B217,'All CCC'!$B$7:$B$814,0)))</f>
        <v/>
      </c>
      <c r="M217" s="847" t="str">
        <f>IF($B217="","",INDEX('All CCC'!M$7:M$814,MATCH(WatchList!$B217,'All CCC'!$B$7:$B$814,0)))</f>
        <v/>
      </c>
      <c r="N217" s="847" t="str">
        <f>IF($B217="","",INDEX('All CCC'!N$7:N$814,MATCH(WatchList!$B217,'All CCC'!$B$7:$B$814,0)))</f>
        <v/>
      </c>
      <c r="O217" s="847" t="str">
        <f>IF($B217="","",INDEX('All CCC'!O$7:O$814,MATCH(WatchList!$B217,'All CCC'!$B$7:$B$814,0)))</f>
        <v/>
      </c>
      <c r="P217" s="848" t="str">
        <f>IF($B217="","",INDEX('All CCC'!P$7:P$814,MATCH(WatchList!$B217,'All CCC'!$B$7:$B$814,0)))</f>
        <v/>
      </c>
      <c r="Q217" s="848" t="str">
        <f>IF($B217="","",INDEX('All CCC'!Q$7:Q$814,MATCH(WatchList!$B217,'All CCC'!$B$7:$B$814,0)))</f>
        <v/>
      </c>
      <c r="R217" s="847" t="str">
        <f>IF($B217="","",INDEX('All CCC'!R$7:R$814,MATCH(WatchList!$B217,'All CCC'!$B$7:$B$814,0)))</f>
        <v/>
      </c>
      <c r="S217" s="847" t="str">
        <f>IF($B217="","",INDEX('All CCC'!S$7:S$814,MATCH(WatchList!$B217,'All CCC'!$B$7:$B$814,0)))</f>
        <v/>
      </c>
      <c r="T217" s="847" t="str">
        <f>IF($B217="","",INDEX('All CCC'!T$7:T$814,MATCH(WatchList!$B217,'All CCC'!$B$7:$B$814,0)))</f>
        <v/>
      </c>
      <c r="U217" s="847" t="str">
        <f>IF($B217="","",INDEX('All CCC'!U$7:U$814,MATCH(WatchList!$B217,'All CCC'!$B$7:$B$814,0)))</f>
        <v/>
      </c>
      <c r="V217" s="847" t="str">
        <f>IF($B217="","",INDEX('All CCC'!V$7:V$814,MATCH(WatchList!$B217,'All CCC'!$B$7:$B$814,0)))</f>
        <v/>
      </c>
      <c r="W217" s="847" t="str">
        <f>IF($B217="","",INDEX('All CCC'!W$7:W$814,MATCH(WatchList!$B217,'All CCC'!$B$7:$B$814,0)))</f>
        <v/>
      </c>
      <c r="X217" s="847" t="str">
        <f>IF($B217="","",INDEX('All CCC'!X$7:X$814,MATCH(WatchList!$B217,'All CCC'!$B$7:$B$814,0)))</f>
        <v/>
      </c>
      <c r="Y217" s="847" t="str">
        <f>IF($B217="","",INDEX('All CCC'!Y$7:Y$814,MATCH(WatchList!$B217,'All CCC'!$B$7:$B$814,0)))</f>
        <v/>
      </c>
      <c r="Z217" s="847" t="str">
        <f>IF($B217="","",INDEX('All CCC'!Z$7:Z$814,MATCH(WatchList!$B217,'All CCC'!$B$7:$B$814,0)))</f>
        <v/>
      </c>
      <c r="AA217" s="847" t="str">
        <f>IF($B217="","",INDEX('All CCC'!AA$7:AA$814,MATCH(WatchList!$B217,'All CCC'!$B$7:$B$814,0)))</f>
        <v/>
      </c>
      <c r="AB217" s="847" t="str">
        <f>IF($B217="","",INDEX('All CCC'!AB$7:AB$814,MATCH(WatchList!$B217,'All CCC'!$B$7:$B$814,0)))</f>
        <v/>
      </c>
      <c r="AC217" s="847" t="str">
        <f>IF($B217="","",INDEX('All CCC'!AC$7:AC$814,MATCH(WatchList!$B217,'All CCC'!$B$7:$B$814,0)))</f>
        <v/>
      </c>
      <c r="AD217" s="847" t="str">
        <f>IF($B217="","",INDEX('All CCC'!AD$7:AD$814,MATCH(WatchList!$B217,'All CCC'!$B$7:$B$814,0)))</f>
        <v/>
      </c>
      <c r="AE217" s="847" t="str">
        <f>IF($B217="","",INDEX('All CCC'!AE$7:AE$814,MATCH(WatchList!$B217,'All CCC'!$B$7:$B$814,0)))</f>
        <v/>
      </c>
      <c r="AF217" s="847" t="str">
        <f>IF($B217="","",INDEX('All CCC'!AF$7:AF$814,MATCH(WatchList!$B217,'All CCC'!$B$7:$B$814,0)))</f>
        <v/>
      </c>
      <c r="AG217" s="847" t="str">
        <f>IF($B217="","",INDEX('All CCC'!AG$7:AG$814,MATCH(WatchList!$B217,'All CCC'!$B$7:$B$814,0)))</f>
        <v/>
      </c>
      <c r="AH217" s="847" t="str">
        <f>IF($B217="","",INDEX('All CCC'!AH$7:AH$814,MATCH(WatchList!$B217,'All CCC'!$B$7:$B$814,0)))</f>
        <v/>
      </c>
      <c r="AI217" s="847" t="str">
        <f>IF($B217="","",INDEX('All CCC'!AI$7:AI$814,MATCH(WatchList!$B217,'All CCC'!$B$7:$B$814,0)))</f>
        <v/>
      </c>
      <c r="AJ217" s="847" t="str">
        <f>IF($B217="","",INDEX('All CCC'!AJ$7:AJ$814,MATCH(WatchList!$B217,'All CCC'!$B$7:$B$814,0)))</f>
        <v/>
      </c>
      <c r="AK217" s="847" t="str">
        <f>IF($B217="","",INDEX('All CCC'!AK$7:AK$814,MATCH(WatchList!$B217,'All CCC'!$B$7:$B$814,0)))</f>
        <v/>
      </c>
      <c r="AL217" s="847" t="str">
        <f>IF($B217="","",INDEX('All CCC'!AL$7:AL$814,MATCH(WatchList!$B217,'All CCC'!$B$7:$B$814,0)))</f>
        <v/>
      </c>
      <c r="AM217" s="847" t="str">
        <f>IF($B217="","",INDEX('All CCC'!AM$7:AM$814,MATCH(WatchList!$B217,'All CCC'!$B$7:$B$814,0)))</f>
        <v/>
      </c>
      <c r="AN217" s="847" t="str">
        <f>IF($B217="","",INDEX('All CCC'!AN$7:AN$814,MATCH(WatchList!$B217,'All CCC'!$B$7:$B$814,0)))</f>
        <v/>
      </c>
      <c r="AO217" s="847" t="str">
        <f>IF($B217="","",INDEX('All CCC'!AO$7:AO$814,MATCH(WatchList!$B217,'All CCC'!$B$7:$B$814,0)))</f>
        <v/>
      </c>
      <c r="AP217" s="847" t="str">
        <f>IF($B217="","",INDEX('All CCC'!AP$7:AP$814,MATCH(WatchList!$B217,'All CCC'!$B$7:$B$814,0)))</f>
        <v/>
      </c>
      <c r="AQ217" s="847" t="str">
        <f>IF($B217="","",INDEX('All CCC'!AQ$7:AQ$814,MATCH(WatchList!$B217,'All CCC'!$B$7:$B$814,0)))</f>
        <v/>
      </c>
      <c r="AR217" s="847" t="str">
        <f>IF($B217="","",INDEX('All CCC'!AR$7:AR$814,MATCH(WatchList!$B217,'All CCC'!$B$7:$B$814,0)))</f>
        <v/>
      </c>
      <c r="AS217" s="847" t="str">
        <f>IF($B217="","",INDEX('All CCC'!AS$7:AS$814,MATCH(WatchList!$B217,'All CCC'!$B$7:$B$814,0)))</f>
        <v/>
      </c>
      <c r="AT217" s="847" t="str">
        <f>IF($B217="","",INDEX('All CCC'!AT$7:AT$814,MATCH(WatchList!$B217,'All CCC'!$B$7:$B$814,0)))</f>
        <v/>
      </c>
      <c r="AU217" s="847" t="str">
        <f>IF($B217="","",INDEX('All CCC'!AU$7:AU$814,MATCH(WatchList!$B217,'All CCC'!$B$7:$B$814,0)))</f>
        <v/>
      </c>
      <c r="AV217" s="847" t="str">
        <f>IF($B217="","",INDEX('All CCC'!AV$7:AV$814,MATCH(WatchList!$B217,'All CCC'!$B$7:$B$814,0)))</f>
        <v/>
      </c>
      <c r="AW217" s="847" t="str">
        <f>IF($B217="","",INDEX('All CCC'!AW$7:AW$814,MATCH(WatchList!$B217,'All CCC'!$B$7:$B$814,0)))</f>
        <v/>
      </c>
      <c r="AX217" s="847" t="str">
        <f>IF($B217="","",INDEX('All CCC'!AX$7:AX$814,MATCH(WatchList!$B217,'All CCC'!$B$7:$B$814,0)))</f>
        <v/>
      </c>
      <c r="AY217" s="847" t="str">
        <f>IF($B217="","",INDEX('All CCC'!AY$7:AY$814,MATCH(WatchList!$B217,'All CCC'!$B$7:$B$814,0)))</f>
        <v/>
      </c>
      <c r="AZ217" s="847" t="str">
        <f>IF($B217="","",INDEX('All CCC'!AZ$7:AZ$814,MATCH(WatchList!$B217,'All CCC'!$B$7:$B$814,0)))</f>
        <v/>
      </c>
      <c r="BA217" s="847" t="str">
        <f>IF($B217="","",INDEX('All CCC'!BA$7:BA$814,MATCH(WatchList!$B217,'All CCC'!$B$7:$B$814,0)))</f>
        <v/>
      </c>
      <c r="BB217" s="847" t="str">
        <f>IF($B217="","",INDEX('All CCC'!BB$7:BB$814,MATCH(WatchList!$B217,'All CCC'!$B$7:$B$814,0)))</f>
        <v/>
      </c>
      <c r="BC217" s="847" t="str">
        <f>IF($B217="","",INDEX('All CCC'!BC$7:BC$814,MATCH(WatchList!$B217,'All CCC'!$B$7:$B$814,0)))</f>
        <v/>
      </c>
      <c r="BD217" s="847" t="str">
        <f>IF($B217="","",INDEX('All CCC'!BD$7:BD$814,MATCH(WatchList!$B217,'All CCC'!$B$7:$B$814,0)))</f>
        <v/>
      </c>
      <c r="BE217" s="847" t="str">
        <f>IF($B217="","",INDEX('All CCC'!BE$7:BE$814,MATCH(WatchList!$B217,'All CCC'!$B$7:$B$814,0)))</f>
        <v/>
      </c>
      <c r="BF217" s="847" t="str">
        <f>IF($B217="","",INDEX('All CCC'!BF$7:BF$814,MATCH(WatchList!$B217,'All CCC'!$B$7:$B$814,0)))</f>
        <v/>
      </c>
      <c r="BG217" s="847" t="str">
        <f>IF($B217="","",INDEX('All CCC'!BG$7:BG$814,MATCH(WatchList!$B217,'All CCC'!$B$7:$B$814,0)))</f>
        <v/>
      </c>
    </row>
    <row r="218" spans="1:59" x14ac:dyDescent="0.2">
      <c r="A218" s="548" t="str">
        <f>IF($B218="","",INDEX('All CCC'!A$7:A$814,MATCH(WatchList!$B218,'All CCC'!$B$7:$B$814,0)))</f>
        <v/>
      </c>
      <c r="B218" s="31"/>
      <c r="C218" s="847" t="str">
        <f>IF($B218="","",INDEX('All CCC'!C$7:C$814,MATCH(WatchList!$B218,'All CCC'!$B$7:$B$814,0)))</f>
        <v/>
      </c>
      <c r="D218" s="847" t="str">
        <f>IF($B218="","",INDEX('All CCC'!D$7:D$814,MATCH(WatchList!$B218,'All CCC'!$B$7:$B$814,0)))</f>
        <v/>
      </c>
      <c r="E218" s="847" t="str">
        <f>IF($B218="","",INDEX('All CCC'!E$7:E$814,MATCH(WatchList!$B218,'All CCC'!$B$7:$B$814,0)))</f>
        <v/>
      </c>
      <c r="F218" s="847" t="str">
        <f>IF($B218="","",INDEX('All CCC'!F$7:F$814,MATCH(WatchList!$B218,'All CCC'!$B$7:$B$814,0)))</f>
        <v/>
      </c>
      <c r="G218" s="847" t="str">
        <f>IF($B218="","",INDEX('All CCC'!G$7:G$814,MATCH(WatchList!$B218,'All CCC'!$B$7:$B$814,0)))</f>
        <v/>
      </c>
      <c r="H218" s="847" t="str">
        <f>IF($B218="","",INDEX('All CCC'!H$7:H$814,MATCH(WatchList!$B218,'All CCC'!$B$7:$B$814,0)))</f>
        <v/>
      </c>
      <c r="I218" s="847" t="str">
        <f>IF($B218="","",INDEX('All CCC'!I$7:I$814,MATCH(WatchList!$B218,'All CCC'!$B$7:$B$814,0)))</f>
        <v/>
      </c>
      <c r="J218" s="847" t="str">
        <f>IF($B218="","",INDEX('All CCC'!J$7:J$814,MATCH(WatchList!$B218,'All CCC'!$B$7:$B$814,0)))</f>
        <v/>
      </c>
      <c r="K218" s="847" t="str">
        <f>IF($B218="","",INDEX('All CCC'!K$7:K$814,MATCH(WatchList!$B218,'All CCC'!$B$7:$B$814,0)))</f>
        <v/>
      </c>
      <c r="L218" s="847" t="str">
        <f>IF($B218="","",INDEX('All CCC'!L$7:L$814,MATCH(WatchList!$B218,'All CCC'!$B$7:$B$814,0)))</f>
        <v/>
      </c>
      <c r="M218" s="847" t="str">
        <f>IF($B218="","",INDEX('All CCC'!M$7:M$814,MATCH(WatchList!$B218,'All CCC'!$B$7:$B$814,0)))</f>
        <v/>
      </c>
      <c r="N218" s="847" t="str">
        <f>IF($B218="","",INDEX('All CCC'!N$7:N$814,MATCH(WatchList!$B218,'All CCC'!$B$7:$B$814,0)))</f>
        <v/>
      </c>
      <c r="O218" s="847" t="str">
        <f>IF($B218="","",INDEX('All CCC'!O$7:O$814,MATCH(WatchList!$B218,'All CCC'!$B$7:$B$814,0)))</f>
        <v/>
      </c>
      <c r="P218" s="848" t="str">
        <f>IF($B218="","",INDEX('All CCC'!P$7:P$814,MATCH(WatchList!$B218,'All CCC'!$B$7:$B$814,0)))</f>
        <v/>
      </c>
      <c r="Q218" s="848" t="str">
        <f>IF($B218="","",INDEX('All CCC'!Q$7:Q$814,MATCH(WatchList!$B218,'All CCC'!$B$7:$B$814,0)))</f>
        <v/>
      </c>
      <c r="R218" s="847" t="str">
        <f>IF($B218="","",INDEX('All CCC'!R$7:R$814,MATCH(WatchList!$B218,'All CCC'!$B$7:$B$814,0)))</f>
        <v/>
      </c>
      <c r="S218" s="847" t="str">
        <f>IF($B218="","",INDEX('All CCC'!S$7:S$814,MATCH(WatchList!$B218,'All CCC'!$B$7:$B$814,0)))</f>
        <v/>
      </c>
      <c r="T218" s="847" t="str">
        <f>IF($B218="","",INDEX('All CCC'!T$7:T$814,MATCH(WatchList!$B218,'All CCC'!$B$7:$B$814,0)))</f>
        <v/>
      </c>
      <c r="U218" s="847" t="str">
        <f>IF($B218="","",INDEX('All CCC'!U$7:U$814,MATCH(WatchList!$B218,'All CCC'!$B$7:$B$814,0)))</f>
        <v/>
      </c>
      <c r="V218" s="847" t="str">
        <f>IF($B218="","",INDEX('All CCC'!V$7:V$814,MATCH(WatchList!$B218,'All CCC'!$B$7:$B$814,0)))</f>
        <v/>
      </c>
      <c r="W218" s="847" t="str">
        <f>IF($B218="","",INDEX('All CCC'!W$7:W$814,MATCH(WatchList!$B218,'All CCC'!$B$7:$B$814,0)))</f>
        <v/>
      </c>
      <c r="X218" s="847" t="str">
        <f>IF($B218="","",INDEX('All CCC'!X$7:X$814,MATCH(WatchList!$B218,'All CCC'!$B$7:$B$814,0)))</f>
        <v/>
      </c>
      <c r="Y218" s="847" t="str">
        <f>IF($B218="","",INDEX('All CCC'!Y$7:Y$814,MATCH(WatchList!$B218,'All CCC'!$B$7:$B$814,0)))</f>
        <v/>
      </c>
      <c r="Z218" s="847" t="str">
        <f>IF($B218="","",INDEX('All CCC'!Z$7:Z$814,MATCH(WatchList!$B218,'All CCC'!$B$7:$B$814,0)))</f>
        <v/>
      </c>
      <c r="AA218" s="847" t="str">
        <f>IF($B218="","",INDEX('All CCC'!AA$7:AA$814,MATCH(WatchList!$B218,'All CCC'!$B$7:$B$814,0)))</f>
        <v/>
      </c>
      <c r="AB218" s="847" t="str">
        <f>IF($B218="","",INDEX('All CCC'!AB$7:AB$814,MATCH(WatchList!$B218,'All CCC'!$B$7:$B$814,0)))</f>
        <v/>
      </c>
      <c r="AC218" s="847" t="str">
        <f>IF($B218="","",INDEX('All CCC'!AC$7:AC$814,MATCH(WatchList!$B218,'All CCC'!$B$7:$B$814,0)))</f>
        <v/>
      </c>
      <c r="AD218" s="847" t="str">
        <f>IF($B218="","",INDEX('All CCC'!AD$7:AD$814,MATCH(WatchList!$B218,'All CCC'!$B$7:$B$814,0)))</f>
        <v/>
      </c>
      <c r="AE218" s="847" t="str">
        <f>IF($B218="","",INDEX('All CCC'!AE$7:AE$814,MATCH(WatchList!$B218,'All CCC'!$B$7:$B$814,0)))</f>
        <v/>
      </c>
      <c r="AF218" s="847" t="str">
        <f>IF($B218="","",INDEX('All CCC'!AF$7:AF$814,MATCH(WatchList!$B218,'All CCC'!$B$7:$B$814,0)))</f>
        <v/>
      </c>
      <c r="AG218" s="847" t="str">
        <f>IF($B218="","",INDEX('All CCC'!AG$7:AG$814,MATCH(WatchList!$B218,'All CCC'!$B$7:$B$814,0)))</f>
        <v/>
      </c>
      <c r="AH218" s="847" t="str">
        <f>IF($B218="","",INDEX('All CCC'!AH$7:AH$814,MATCH(WatchList!$B218,'All CCC'!$B$7:$B$814,0)))</f>
        <v/>
      </c>
      <c r="AI218" s="847" t="str">
        <f>IF($B218="","",INDEX('All CCC'!AI$7:AI$814,MATCH(WatchList!$B218,'All CCC'!$B$7:$B$814,0)))</f>
        <v/>
      </c>
      <c r="AJ218" s="847" t="str">
        <f>IF($B218="","",INDEX('All CCC'!AJ$7:AJ$814,MATCH(WatchList!$B218,'All CCC'!$B$7:$B$814,0)))</f>
        <v/>
      </c>
      <c r="AK218" s="847" t="str">
        <f>IF($B218="","",INDEX('All CCC'!AK$7:AK$814,MATCH(WatchList!$B218,'All CCC'!$B$7:$B$814,0)))</f>
        <v/>
      </c>
      <c r="AL218" s="847" t="str">
        <f>IF($B218="","",INDEX('All CCC'!AL$7:AL$814,MATCH(WatchList!$B218,'All CCC'!$B$7:$B$814,0)))</f>
        <v/>
      </c>
      <c r="AM218" s="847" t="str">
        <f>IF($B218="","",INDEX('All CCC'!AM$7:AM$814,MATCH(WatchList!$B218,'All CCC'!$B$7:$B$814,0)))</f>
        <v/>
      </c>
      <c r="AN218" s="847" t="str">
        <f>IF($B218="","",INDEX('All CCC'!AN$7:AN$814,MATCH(WatchList!$B218,'All CCC'!$B$7:$B$814,0)))</f>
        <v/>
      </c>
      <c r="AO218" s="847" t="str">
        <f>IF($B218="","",INDEX('All CCC'!AO$7:AO$814,MATCH(WatchList!$B218,'All CCC'!$B$7:$B$814,0)))</f>
        <v/>
      </c>
      <c r="AP218" s="847" t="str">
        <f>IF($B218="","",INDEX('All CCC'!AP$7:AP$814,MATCH(WatchList!$B218,'All CCC'!$B$7:$B$814,0)))</f>
        <v/>
      </c>
      <c r="AQ218" s="847" t="str">
        <f>IF($B218="","",INDEX('All CCC'!AQ$7:AQ$814,MATCH(WatchList!$B218,'All CCC'!$B$7:$B$814,0)))</f>
        <v/>
      </c>
      <c r="AR218" s="847" t="str">
        <f>IF($B218="","",INDEX('All CCC'!AR$7:AR$814,MATCH(WatchList!$B218,'All CCC'!$B$7:$B$814,0)))</f>
        <v/>
      </c>
      <c r="AS218" s="847" t="str">
        <f>IF($B218="","",INDEX('All CCC'!AS$7:AS$814,MATCH(WatchList!$B218,'All CCC'!$B$7:$B$814,0)))</f>
        <v/>
      </c>
      <c r="AT218" s="847" t="str">
        <f>IF($B218="","",INDEX('All CCC'!AT$7:AT$814,MATCH(WatchList!$B218,'All CCC'!$B$7:$B$814,0)))</f>
        <v/>
      </c>
      <c r="AU218" s="847" t="str">
        <f>IF($B218="","",INDEX('All CCC'!AU$7:AU$814,MATCH(WatchList!$B218,'All CCC'!$B$7:$B$814,0)))</f>
        <v/>
      </c>
      <c r="AV218" s="847" t="str">
        <f>IF($B218="","",INDEX('All CCC'!AV$7:AV$814,MATCH(WatchList!$B218,'All CCC'!$B$7:$B$814,0)))</f>
        <v/>
      </c>
      <c r="AW218" s="847" t="str">
        <f>IF($B218="","",INDEX('All CCC'!AW$7:AW$814,MATCH(WatchList!$B218,'All CCC'!$B$7:$B$814,0)))</f>
        <v/>
      </c>
      <c r="AX218" s="847" t="str">
        <f>IF($B218="","",INDEX('All CCC'!AX$7:AX$814,MATCH(WatchList!$B218,'All CCC'!$B$7:$B$814,0)))</f>
        <v/>
      </c>
      <c r="AY218" s="847" t="str">
        <f>IF($B218="","",INDEX('All CCC'!AY$7:AY$814,MATCH(WatchList!$B218,'All CCC'!$B$7:$B$814,0)))</f>
        <v/>
      </c>
      <c r="AZ218" s="847" t="str">
        <f>IF($B218="","",INDEX('All CCC'!AZ$7:AZ$814,MATCH(WatchList!$B218,'All CCC'!$B$7:$B$814,0)))</f>
        <v/>
      </c>
      <c r="BA218" s="847" t="str">
        <f>IF($B218="","",INDEX('All CCC'!BA$7:BA$814,MATCH(WatchList!$B218,'All CCC'!$B$7:$B$814,0)))</f>
        <v/>
      </c>
      <c r="BB218" s="847" t="str">
        <f>IF($B218="","",INDEX('All CCC'!BB$7:BB$814,MATCH(WatchList!$B218,'All CCC'!$B$7:$B$814,0)))</f>
        <v/>
      </c>
      <c r="BC218" s="847" t="str">
        <f>IF($B218="","",INDEX('All CCC'!BC$7:BC$814,MATCH(WatchList!$B218,'All CCC'!$B$7:$B$814,0)))</f>
        <v/>
      </c>
      <c r="BD218" s="847" t="str">
        <f>IF($B218="","",INDEX('All CCC'!BD$7:BD$814,MATCH(WatchList!$B218,'All CCC'!$B$7:$B$814,0)))</f>
        <v/>
      </c>
      <c r="BE218" s="847" t="str">
        <f>IF($B218="","",INDEX('All CCC'!BE$7:BE$814,MATCH(WatchList!$B218,'All CCC'!$B$7:$B$814,0)))</f>
        <v/>
      </c>
      <c r="BF218" s="847" t="str">
        <f>IF($B218="","",INDEX('All CCC'!BF$7:BF$814,MATCH(WatchList!$B218,'All CCC'!$B$7:$B$814,0)))</f>
        <v/>
      </c>
      <c r="BG218" s="847" t="str">
        <f>IF($B218="","",INDEX('All CCC'!BG$7:BG$814,MATCH(WatchList!$B218,'All CCC'!$B$7:$B$814,0)))</f>
        <v/>
      </c>
    </row>
    <row r="219" spans="1:59" x14ac:dyDescent="0.2">
      <c r="A219" s="548" t="str">
        <f>IF($B219="","",INDEX('All CCC'!A$7:A$814,MATCH(WatchList!$B219,'All CCC'!$B$7:$B$814,0)))</f>
        <v/>
      </c>
      <c r="B219" s="31"/>
      <c r="C219" s="847" t="str">
        <f>IF($B219="","",INDEX('All CCC'!C$7:C$814,MATCH(WatchList!$B219,'All CCC'!$B$7:$B$814,0)))</f>
        <v/>
      </c>
      <c r="D219" s="847" t="str">
        <f>IF($B219="","",INDEX('All CCC'!D$7:D$814,MATCH(WatchList!$B219,'All CCC'!$B$7:$B$814,0)))</f>
        <v/>
      </c>
      <c r="E219" s="847" t="str">
        <f>IF($B219="","",INDEX('All CCC'!E$7:E$814,MATCH(WatchList!$B219,'All CCC'!$B$7:$B$814,0)))</f>
        <v/>
      </c>
      <c r="F219" s="847" t="str">
        <f>IF($B219="","",INDEX('All CCC'!F$7:F$814,MATCH(WatchList!$B219,'All CCC'!$B$7:$B$814,0)))</f>
        <v/>
      </c>
      <c r="G219" s="847" t="str">
        <f>IF($B219="","",INDEX('All CCC'!G$7:G$814,MATCH(WatchList!$B219,'All CCC'!$B$7:$B$814,0)))</f>
        <v/>
      </c>
      <c r="H219" s="847" t="str">
        <f>IF($B219="","",INDEX('All CCC'!H$7:H$814,MATCH(WatchList!$B219,'All CCC'!$B$7:$B$814,0)))</f>
        <v/>
      </c>
      <c r="I219" s="847" t="str">
        <f>IF($B219="","",INDEX('All CCC'!I$7:I$814,MATCH(WatchList!$B219,'All CCC'!$B$7:$B$814,0)))</f>
        <v/>
      </c>
      <c r="J219" s="847" t="str">
        <f>IF($B219="","",INDEX('All CCC'!J$7:J$814,MATCH(WatchList!$B219,'All CCC'!$B$7:$B$814,0)))</f>
        <v/>
      </c>
      <c r="K219" s="847" t="str">
        <f>IF($B219="","",INDEX('All CCC'!K$7:K$814,MATCH(WatchList!$B219,'All CCC'!$B$7:$B$814,0)))</f>
        <v/>
      </c>
      <c r="L219" s="847" t="str">
        <f>IF($B219="","",INDEX('All CCC'!L$7:L$814,MATCH(WatchList!$B219,'All CCC'!$B$7:$B$814,0)))</f>
        <v/>
      </c>
      <c r="M219" s="847" t="str">
        <f>IF($B219="","",INDEX('All CCC'!M$7:M$814,MATCH(WatchList!$B219,'All CCC'!$B$7:$B$814,0)))</f>
        <v/>
      </c>
      <c r="N219" s="847" t="str">
        <f>IF($B219="","",INDEX('All CCC'!N$7:N$814,MATCH(WatchList!$B219,'All CCC'!$B$7:$B$814,0)))</f>
        <v/>
      </c>
      <c r="O219" s="847" t="str">
        <f>IF($B219="","",INDEX('All CCC'!O$7:O$814,MATCH(WatchList!$B219,'All CCC'!$B$7:$B$814,0)))</f>
        <v/>
      </c>
      <c r="P219" s="848" t="str">
        <f>IF($B219="","",INDEX('All CCC'!P$7:P$814,MATCH(WatchList!$B219,'All CCC'!$B$7:$B$814,0)))</f>
        <v/>
      </c>
      <c r="Q219" s="848" t="str">
        <f>IF($B219="","",INDEX('All CCC'!Q$7:Q$814,MATCH(WatchList!$B219,'All CCC'!$B$7:$B$814,0)))</f>
        <v/>
      </c>
      <c r="R219" s="847" t="str">
        <f>IF($B219="","",INDEX('All CCC'!R$7:R$814,MATCH(WatchList!$B219,'All CCC'!$B$7:$B$814,0)))</f>
        <v/>
      </c>
      <c r="S219" s="847" t="str">
        <f>IF($B219="","",INDEX('All CCC'!S$7:S$814,MATCH(WatchList!$B219,'All CCC'!$B$7:$B$814,0)))</f>
        <v/>
      </c>
      <c r="T219" s="847" t="str">
        <f>IF($B219="","",INDEX('All CCC'!T$7:T$814,MATCH(WatchList!$B219,'All CCC'!$B$7:$B$814,0)))</f>
        <v/>
      </c>
      <c r="U219" s="847" t="str">
        <f>IF($B219="","",INDEX('All CCC'!U$7:U$814,MATCH(WatchList!$B219,'All CCC'!$B$7:$B$814,0)))</f>
        <v/>
      </c>
      <c r="V219" s="847" t="str">
        <f>IF($B219="","",INDEX('All CCC'!V$7:V$814,MATCH(WatchList!$B219,'All CCC'!$B$7:$B$814,0)))</f>
        <v/>
      </c>
      <c r="W219" s="847" t="str">
        <f>IF($B219="","",INDEX('All CCC'!W$7:W$814,MATCH(WatchList!$B219,'All CCC'!$B$7:$B$814,0)))</f>
        <v/>
      </c>
      <c r="X219" s="847" t="str">
        <f>IF($B219="","",INDEX('All CCC'!X$7:X$814,MATCH(WatchList!$B219,'All CCC'!$B$7:$B$814,0)))</f>
        <v/>
      </c>
      <c r="Y219" s="847" t="str">
        <f>IF($B219="","",INDEX('All CCC'!Y$7:Y$814,MATCH(WatchList!$B219,'All CCC'!$B$7:$B$814,0)))</f>
        <v/>
      </c>
      <c r="Z219" s="847" t="str">
        <f>IF($B219="","",INDEX('All CCC'!Z$7:Z$814,MATCH(WatchList!$B219,'All CCC'!$B$7:$B$814,0)))</f>
        <v/>
      </c>
      <c r="AA219" s="847" t="str">
        <f>IF($B219="","",INDEX('All CCC'!AA$7:AA$814,MATCH(WatchList!$B219,'All CCC'!$B$7:$B$814,0)))</f>
        <v/>
      </c>
      <c r="AB219" s="847" t="str">
        <f>IF($B219="","",INDEX('All CCC'!AB$7:AB$814,MATCH(WatchList!$B219,'All CCC'!$B$7:$B$814,0)))</f>
        <v/>
      </c>
      <c r="AC219" s="847" t="str">
        <f>IF($B219="","",INDEX('All CCC'!AC$7:AC$814,MATCH(WatchList!$B219,'All CCC'!$B$7:$B$814,0)))</f>
        <v/>
      </c>
      <c r="AD219" s="847" t="str">
        <f>IF($B219="","",INDEX('All CCC'!AD$7:AD$814,MATCH(WatchList!$B219,'All CCC'!$B$7:$B$814,0)))</f>
        <v/>
      </c>
      <c r="AE219" s="847" t="str">
        <f>IF($B219="","",INDEX('All CCC'!AE$7:AE$814,MATCH(WatchList!$B219,'All CCC'!$B$7:$B$814,0)))</f>
        <v/>
      </c>
      <c r="AF219" s="847" t="str">
        <f>IF($B219="","",INDEX('All CCC'!AF$7:AF$814,MATCH(WatchList!$B219,'All CCC'!$B$7:$B$814,0)))</f>
        <v/>
      </c>
      <c r="AG219" s="847" t="str">
        <f>IF($B219="","",INDEX('All CCC'!AG$7:AG$814,MATCH(WatchList!$B219,'All CCC'!$B$7:$B$814,0)))</f>
        <v/>
      </c>
      <c r="AH219" s="847" t="str">
        <f>IF($B219="","",INDEX('All CCC'!AH$7:AH$814,MATCH(WatchList!$B219,'All CCC'!$B$7:$B$814,0)))</f>
        <v/>
      </c>
      <c r="AI219" s="847" t="str">
        <f>IF($B219="","",INDEX('All CCC'!AI$7:AI$814,MATCH(WatchList!$B219,'All CCC'!$B$7:$B$814,0)))</f>
        <v/>
      </c>
      <c r="AJ219" s="847" t="str">
        <f>IF($B219="","",INDEX('All CCC'!AJ$7:AJ$814,MATCH(WatchList!$B219,'All CCC'!$B$7:$B$814,0)))</f>
        <v/>
      </c>
      <c r="AK219" s="847" t="str">
        <f>IF($B219="","",INDEX('All CCC'!AK$7:AK$814,MATCH(WatchList!$B219,'All CCC'!$B$7:$B$814,0)))</f>
        <v/>
      </c>
      <c r="AL219" s="847" t="str">
        <f>IF($B219="","",INDEX('All CCC'!AL$7:AL$814,MATCH(WatchList!$B219,'All CCC'!$B$7:$B$814,0)))</f>
        <v/>
      </c>
      <c r="AM219" s="847" t="str">
        <f>IF($B219="","",INDEX('All CCC'!AM$7:AM$814,MATCH(WatchList!$B219,'All CCC'!$B$7:$B$814,0)))</f>
        <v/>
      </c>
      <c r="AN219" s="847" t="str">
        <f>IF($B219="","",INDEX('All CCC'!AN$7:AN$814,MATCH(WatchList!$B219,'All CCC'!$B$7:$B$814,0)))</f>
        <v/>
      </c>
      <c r="AO219" s="847" t="str">
        <f>IF($B219="","",INDEX('All CCC'!AO$7:AO$814,MATCH(WatchList!$B219,'All CCC'!$B$7:$B$814,0)))</f>
        <v/>
      </c>
      <c r="AP219" s="847" t="str">
        <f>IF($B219="","",INDEX('All CCC'!AP$7:AP$814,MATCH(WatchList!$B219,'All CCC'!$B$7:$B$814,0)))</f>
        <v/>
      </c>
      <c r="AQ219" s="847" t="str">
        <f>IF($B219="","",INDEX('All CCC'!AQ$7:AQ$814,MATCH(WatchList!$B219,'All CCC'!$B$7:$B$814,0)))</f>
        <v/>
      </c>
      <c r="AR219" s="847" t="str">
        <f>IF($B219="","",INDEX('All CCC'!AR$7:AR$814,MATCH(WatchList!$B219,'All CCC'!$B$7:$B$814,0)))</f>
        <v/>
      </c>
      <c r="AS219" s="847" t="str">
        <f>IF($B219="","",INDEX('All CCC'!AS$7:AS$814,MATCH(WatchList!$B219,'All CCC'!$B$7:$B$814,0)))</f>
        <v/>
      </c>
      <c r="AT219" s="847" t="str">
        <f>IF($B219="","",INDEX('All CCC'!AT$7:AT$814,MATCH(WatchList!$B219,'All CCC'!$B$7:$B$814,0)))</f>
        <v/>
      </c>
      <c r="AU219" s="847" t="str">
        <f>IF($B219="","",INDEX('All CCC'!AU$7:AU$814,MATCH(WatchList!$B219,'All CCC'!$B$7:$B$814,0)))</f>
        <v/>
      </c>
      <c r="AV219" s="847" t="str">
        <f>IF($B219="","",INDEX('All CCC'!AV$7:AV$814,MATCH(WatchList!$B219,'All CCC'!$B$7:$B$814,0)))</f>
        <v/>
      </c>
      <c r="AW219" s="847" t="str">
        <f>IF($B219="","",INDEX('All CCC'!AW$7:AW$814,MATCH(WatchList!$B219,'All CCC'!$B$7:$B$814,0)))</f>
        <v/>
      </c>
      <c r="AX219" s="847" t="str">
        <f>IF($B219="","",INDEX('All CCC'!AX$7:AX$814,MATCH(WatchList!$B219,'All CCC'!$B$7:$B$814,0)))</f>
        <v/>
      </c>
      <c r="AY219" s="847" t="str">
        <f>IF($B219="","",INDEX('All CCC'!AY$7:AY$814,MATCH(WatchList!$B219,'All CCC'!$B$7:$B$814,0)))</f>
        <v/>
      </c>
      <c r="AZ219" s="847" t="str">
        <f>IF($B219="","",INDEX('All CCC'!AZ$7:AZ$814,MATCH(WatchList!$B219,'All CCC'!$B$7:$B$814,0)))</f>
        <v/>
      </c>
      <c r="BA219" s="847" t="str">
        <f>IF($B219="","",INDEX('All CCC'!BA$7:BA$814,MATCH(WatchList!$B219,'All CCC'!$B$7:$B$814,0)))</f>
        <v/>
      </c>
      <c r="BB219" s="847" t="str">
        <f>IF($B219="","",INDEX('All CCC'!BB$7:BB$814,MATCH(WatchList!$B219,'All CCC'!$B$7:$B$814,0)))</f>
        <v/>
      </c>
      <c r="BC219" s="847" t="str">
        <f>IF($B219="","",INDEX('All CCC'!BC$7:BC$814,MATCH(WatchList!$B219,'All CCC'!$B$7:$B$814,0)))</f>
        <v/>
      </c>
      <c r="BD219" s="847" t="str">
        <f>IF($B219="","",INDEX('All CCC'!BD$7:BD$814,MATCH(WatchList!$B219,'All CCC'!$B$7:$B$814,0)))</f>
        <v/>
      </c>
      <c r="BE219" s="847" t="str">
        <f>IF($B219="","",INDEX('All CCC'!BE$7:BE$814,MATCH(WatchList!$B219,'All CCC'!$B$7:$B$814,0)))</f>
        <v/>
      </c>
      <c r="BF219" s="847" t="str">
        <f>IF($B219="","",INDEX('All CCC'!BF$7:BF$814,MATCH(WatchList!$B219,'All CCC'!$B$7:$B$814,0)))</f>
        <v/>
      </c>
      <c r="BG219" s="847" t="str">
        <f>IF($B219="","",INDEX('All CCC'!BG$7:BG$814,MATCH(WatchList!$B219,'All CCC'!$B$7:$B$814,0)))</f>
        <v/>
      </c>
    </row>
    <row r="220" spans="1:59" x14ac:dyDescent="0.2">
      <c r="A220" s="548" t="str">
        <f>IF($B220="","",INDEX('All CCC'!A$7:A$814,MATCH(WatchList!$B220,'All CCC'!$B$7:$B$814,0)))</f>
        <v/>
      </c>
      <c r="B220" s="31"/>
      <c r="C220" s="847" t="str">
        <f>IF($B220="","",INDEX('All CCC'!C$7:C$814,MATCH(WatchList!$B220,'All CCC'!$B$7:$B$814,0)))</f>
        <v/>
      </c>
      <c r="D220" s="847" t="str">
        <f>IF($B220="","",INDEX('All CCC'!D$7:D$814,MATCH(WatchList!$B220,'All CCC'!$B$7:$B$814,0)))</f>
        <v/>
      </c>
      <c r="E220" s="847" t="str">
        <f>IF($B220="","",INDEX('All CCC'!E$7:E$814,MATCH(WatchList!$B220,'All CCC'!$B$7:$B$814,0)))</f>
        <v/>
      </c>
      <c r="F220" s="847" t="str">
        <f>IF($B220="","",INDEX('All CCC'!F$7:F$814,MATCH(WatchList!$B220,'All CCC'!$B$7:$B$814,0)))</f>
        <v/>
      </c>
      <c r="G220" s="847" t="str">
        <f>IF($B220="","",INDEX('All CCC'!G$7:G$814,MATCH(WatchList!$B220,'All CCC'!$B$7:$B$814,0)))</f>
        <v/>
      </c>
      <c r="H220" s="847" t="str">
        <f>IF($B220="","",INDEX('All CCC'!H$7:H$814,MATCH(WatchList!$B220,'All CCC'!$B$7:$B$814,0)))</f>
        <v/>
      </c>
      <c r="I220" s="847" t="str">
        <f>IF($B220="","",INDEX('All CCC'!I$7:I$814,MATCH(WatchList!$B220,'All CCC'!$B$7:$B$814,0)))</f>
        <v/>
      </c>
      <c r="J220" s="847" t="str">
        <f>IF($B220="","",INDEX('All CCC'!J$7:J$814,MATCH(WatchList!$B220,'All CCC'!$B$7:$B$814,0)))</f>
        <v/>
      </c>
      <c r="K220" s="847" t="str">
        <f>IF($B220="","",INDEX('All CCC'!K$7:K$814,MATCH(WatchList!$B220,'All CCC'!$B$7:$B$814,0)))</f>
        <v/>
      </c>
      <c r="L220" s="847" t="str">
        <f>IF($B220="","",INDEX('All CCC'!L$7:L$814,MATCH(WatchList!$B220,'All CCC'!$B$7:$B$814,0)))</f>
        <v/>
      </c>
      <c r="M220" s="847" t="str">
        <f>IF($B220="","",INDEX('All CCC'!M$7:M$814,MATCH(WatchList!$B220,'All CCC'!$B$7:$B$814,0)))</f>
        <v/>
      </c>
      <c r="N220" s="847" t="str">
        <f>IF($B220="","",INDEX('All CCC'!N$7:N$814,MATCH(WatchList!$B220,'All CCC'!$B$7:$B$814,0)))</f>
        <v/>
      </c>
      <c r="O220" s="847" t="str">
        <f>IF($B220="","",INDEX('All CCC'!O$7:O$814,MATCH(WatchList!$B220,'All CCC'!$B$7:$B$814,0)))</f>
        <v/>
      </c>
      <c r="P220" s="848" t="str">
        <f>IF($B220="","",INDEX('All CCC'!P$7:P$814,MATCH(WatchList!$B220,'All CCC'!$B$7:$B$814,0)))</f>
        <v/>
      </c>
      <c r="Q220" s="848" t="str">
        <f>IF($B220="","",INDEX('All CCC'!Q$7:Q$814,MATCH(WatchList!$B220,'All CCC'!$B$7:$B$814,0)))</f>
        <v/>
      </c>
      <c r="R220" s="847" t="str">
        <f>IF($B220="","",INDEX('All CCC'!R$7:R$814,MATCH(WatchList!$B220,'All CCC'!$B$7:$B$814,0)))</f>
        <v/>
      </c>
      <c r="S220" s="847" t="str">
        <f>IF($B220="","",INDEX('All CCC'!S$7:S$814,MATCH(WatchList!$B220,'All CCC'!$B$7:$B$814,0)))</f>
        <v/>
      </c>
      <c r="T220" s="847" t="str">
        <f>IF($B220="","",INDEX('All CCC'!T$7:T$814,MATCH(WatchList!$B220,'All CCC'!$B$7:$B$814,0)))</f>
        <v/>
      </c>
      <c r="U220" s="847" t="str">
        <f>IF($B220="","",INDEX('All CCC'!U$7:U$814,MATCH(WatchList!$B220,'All CCC'!$B$7:$B$814,0)))</f>
        <v/>
      </c>
      <c r="V220" s="847" t="str">
        <f>IF($B220="","",INDEX('All CCC'!V$7:V$814,MATCH(WatchList!$B220,'All CCC'!$B$7:$B$814,0)))</f>
        <v/>
      </c>
      <c r="W220" s="847" t="str">
        <f>IF($B220="","",INDEX('All CCC'!W$7:W$814,MATCH(WatchList!$B220,'All CCC'!$B$7:$B$814,0)))</f>
        <v/>
      </c>
      <c r="X220" s="847" t="str">
        <f>IF($B220="","",INDEX('All CCC'!X$7:X$814,MATCH(WatchList!$B220,'All CCC'!$B$7:$B$814,0)))</f>
        <v/>
      </c>
      <c r="Y220" s="847" t="str">
        <f>IF($B220="","",INDEX('All CCC'!Y$7:Y$814,MATCH(WatchList!$B220,'All CCC'!$B$7:$B$814,0)))</f>
        <v/>
      </c>
      <c r="Z220" s="847" t="str">
        <f>IF($B220="","",INDEX('All CCC'!Z$7:Z$814,MATCH(WatchList!$B220,'All CCC'!$B$7:$B$814,0)))</f>
        <v/>
      </c>
      <c r="AA220" s="847" t="str">
        <f>IF($B220="","",INDEX('All CCC'!AA$7:AA$814,MATCH(WatchList!$B220,'All CCC'!$B$7:$B$814,0)))</f>
        <v/>
      </c>
      <c r="AB220" s="847" t="str">
        <f>IF($B220="","",INDEX('All CCC'!AB$7:AB$814,MATCH(WatchList!$B220,'All CCC'!$B$7:$B$814,0)))</f>
        <v/>
      </c>
      <c r="AC220" s="847" t="str">
        <f>IF($B220="","",INDEX('All CCC'!AC$7:AC$814,MATCH(WatchList!$B220,'All CCC'!$B$7:$B$814,0)))</f>
        <v/>
      </c>
      <c r="AD220" s="847" t="str">
        <f>IF($B220="","",INDEX('All CCC'!AD$7:AD$814,MATCH(WatchList!$B220,'All CCC'!$B$7:$B$814,0)))</f>
        <v/>
      </c>
      <c r="AE220" s="847" t="str">
        <f>IF($B220="","",INDEX('All CCC'!AE$7:AE$814,MATCH(WatchList!$B220,'All CCC'!$B$7:$B$814,0)))</f>
        <v/>
      </c>
      <c r="AF220" s="847" t="str">
        <f>IF($B220="","",INDEX('All CCC'!AF$7:AF$814,MATCH(WatchList!$B220,'All CCC'!$B$7:$B$814,0)))</f>
        <v/>
      </c>
      <c r="AG220" s="847" t="str">
        <f>IF($B220="","",INDEX('All CCC'!AG$7:AG$814,MATCH(WatchList!$B220,'All CCC'!$B$7:$B$814,0)))</f>
        <v/>
      </c>
      <c r="AH220" s="847" t="str">
        <f>IF($B220="","",INDEX('All CCC'!AH$7:AH$814,MATCH(WatchList!$B220,'All CCC'!$B$7:$B$814,0)))</f>
        <v/>
      </c>
      <c r="AI220" s="847" t="str">
        <f>IF($B220="","",INDEX('All CCC'!AI$7:AI$814,MATCH(WatchList!$B220,'All CCC'!$B$7:$B$814,0)))</f>
        <v/>
      </c>
      <c r="AJ220" s="847" t="str">
        <f>IF($B220="","",INDEX('All CCC'!AJ$7:AJ$814,MATCH(WatchList!$B220,'All CCC'!$B$7:$B$814,0)))</f>
        <v/>
      </c>
      <c r="AK220" s="847" t="str">
        <f>IF($B220="","",INDEX('All CCC'!AK$7:AK$814,MATCH(WatchList!$B220,'All CCC'!$B$7:$B$814,0)))</f>
        <v/>
      </c>
      <c r="AL220" s="847" t="str">
        <f>IF($B220="","",INDEX('All CCC'!AL$7:AL$814,MATCH(WatchList!$B220,'All CCC'!$B$7:$B$814,0)))</f>
        <v/>
      </c>
      <c r="AM220" s="847" t="str">
        <f>IF($B220="","",INDEX('All CCC'!AM$7:AM$814,MATCH(WatchList!$B220,'All CCC'!$B$7:$B$814,0)))</f>
        <v/>
      </c>
      <c r="AN220" s="847" t="str">
        <f>IF($B220="","",INDEX('All CCC'!AN$7:AN$814,MATCH(WatchList!$B220,'All CCC'!$B$7:$B$814,0)))</f>
        <v/>
      </c>
      <c r="AO220" s="847" t="str">
        <f>IF($B220="","",INDEX('All CCC'!AO$7:AO$814,MATCH(WatchList!$B220,'All CCC'!$B$7:$B$814,0)))</f>
        <v/>
      </c>
      <c r="AP220" s="847" t="str">
        <f>IF($B220="","",INDEX('All CCC'!AP$7:AP$814,MATCH(WatchList!$B220,'All CCC'!$B$7:$B$814,0)))</f>
        <v/>
      </c>
      <c r="AQ220" s="847" t="str">
        <f>IF($B220="","",INDEX('All CCC'!AQ$7:AQ$814,MATCH(WatchList!$B220,'All CCC'!$B$7:$B$814,0)))</f>
        <v/>
      </c>
      <c r="AR220" s="847" t="str">
        <f>IF($B220="","",INDEX('All CCC'!AR$7:AR$814,MATCH(WatchList!$B220,'All CCC'!$B$7:$B$814,0)))</f>
        <v/>
      </c>
      <c r="AS220" s="847" t="str">
        <f>IF($B220="","",INDEX('All CCC'!AS$7:AS$814,MATCH(WatchList!$B220,'All CCC'!$B$7:$B$814,0)))</f>
        <v/>
      </c>
      <c r="AT220" s="847" t="str">
        <f>IF($B220="","",INDEX('All CCC'!AT$7:AT$814,MATCH(WatchList!$B220,'All CCC'!$B$7:$B$814,0)))</f>
        <v/>
      </c>
      <c r="AU220" s="847" t="str">
        <f>IF($B220="","",INDEX('All CCC'!AU$7:AU$814,MATCH(WatchList!$B220,'All CCC'!$B$7:$B$814,0)))</f>
        <v/>
      </c>
      <c r="AV220" s="847" t="str">
        <f>IF($B220="","",INDEX('All CCC'!AV$7:AV$814,MATCH(WatchList!$B220,'All CCC'!$B$7:$B$814,0)))</f>
        <v/>
      </c>
      <c r="AW220" s="847" t="str">
        <f>IF($B220="","",INDEX('All CCC'!AW$7:AW$814,MATCH(WatchList!$B220,'All CCC'!$B$7:$B$814,0)))</f>
        <v/>
      </c>
      <c r="AX220" s="847" t="str">
        <f>IF($B220="","",INDEX('All CCC'!AX$7:AX$814,MATCH(WatchList!$B220,'All CCC'!$B$7:$B$814,0)))</f>
        <v/>
      </c>
      <c r="AY220" s="847" t="str">
        <f>IF($B220="","",INDEX('All CCC'!AY$7:AY$814,MATCH(WatchList!$B220,'All CCC'!$B$7:$B$814,0)))</f>
        <v/>
      </c>
      <c r="AZ220" s="847" t="str">
        <f>IF($B220="","",INDEX('All CCC'!AZ$7:AZ$814,MATCH(WatchList!$B220,'All CCC'!$B$7:$B$814,0)))</f>
        <v/>
      </c>
      <c r="BA220" s="847" t="str">
        <f>IF($B220="","",INDEX('All CCC'!BA$7:BA$814,MATCH(WatchList!$B220,'All CCC'!$B$7:$B$814,0)))</f>
        <v/>
      </c>
      <c r="BB220" s="847" t="str">
        <f>IF($B220="","",INDEX('All CCC'!BB$7:BB$814,MATCH(WatchList!$B220,'All CCC'!$B$7:$B$814,0)))</f>
        <v/>
      </c>
      <c r="BC220" s="847" t="str">
        <f>IF($B220="","",INDEX('All CCC'!BC$7:BC$814,MATCH(WatchList!$B220,'All CCC'!$B$7:$B$814,0)))</f>
        <v/>
      </c>
      <c r="BD220" s="847" t="str">
        <f>IF($B220="","",INDEX('All CCC'!BD$7:BD$814,MATCH(WatchList!$B220,'All CCC'!$B$7:$B$814,0)))</f>
        <v/>
      </c>
      <c r="BE220" s="847" t="str">
        <f>IF($B220="","",INDEX('All CCC'!BE$7:BE$814,MATCH(WatchList!$B220,'All CCC'!$B$7:$B$814,0)))</f>
        <v/>
      </c>
      <c r="BF220" s="847" t="str">
        <f>IF($B220="","",INDEX('All CCC'!BF$7:BF$814,MATCH(WatchList!$B220,'All CCC'!$B$7:$B$814,0)))</f>
        <v/>
      </c>
      <c r="BG220" s="847" t="str">
        <f>IF($B220="","",INDEX('All CCC'!BG$7:BG$814,MATCH(WatchList!$B220,'All CCC'!$B$7:$B$814,0)))</f>
        <v/>
      </c>
    </row>
    <row r="221" spans="1:59" x14ac:dyDescent="0.2">
      <c r="A221" s="548" t="str">
        <f>IF($B221="","",INDEX('All CCC'!A$7:A$814,MATCH(WatchList!$B221,'All CCC'!$B$7:$B$814,0)))</f>
        <v/>
      </c>
      <c r="B221" s="31"/>
      <c r="C221" s="847" t="str">
        <f>IF($B221="","",INDEX('All CCC'!C$7:C$814,MATCH(WatchList!$B221,'All CCC'!$B$7:$B$814,0)))</f>
        <v/>
      </c>
      <c r="D221" s="847" t="str">
        <f>IF($B221="","",INDEX('All CCC'!D$7:D$814,MATCH(WatchList!$B221,'All CCC'!$B$7:$B$814,0)))</f>
        <v/>
      </c>
      <c r="E221" s="847" t="str">
        <f>IF($B221="","",INDEX('All CCC'!E$7:E$814,MATCH(WatchList!$B221,'All CCC'!$B$7:$B$814,0)))</f>
        <v/>
      </c>
      <c r="F221" s="847" t="str">
        <f>IF($B221="","",INDEX('All CCC'!F$7:F$814,MATCH(WatchList!$B221,'All CCC'!$B$7:$B$814,0)))</f>
        <v/>
      </c>
      <c r="G221" s="847" t="str">
        <f>IF($B221="","",INDEX('All CCC'!G$7:G$814,MATCH(WatchList!$B221,'All CCC'!$B$7:$B$814,0)))</f>
        <v/>
      </c>
      <c r="H221" s="847" t="str">
        <f>IF($B221="","",INDEX('All CCC'!H$7:H$814,MATCH(WatchList!$B221,'All CCC'!$B$7:$B$814,0)))</f>
        <v/>
      </c>
      <c r="I221" s="847" t="str">
        <f>IF($B221="","",INDEX('All CCC'!I$7:I$814,MATCH(WatchList!$B221,'All CCC'!$B$7:$B$814,0)))</f>
        <v/>
      </c>
      <c r="J221" s="847" t="str">
        <f>IF($B221="","",INDEX('All CCC'!J$7:J$814,MATCH(WatchList!$B221,'All CCC'!$B$7:$B$814,0)))</f>
        <v/>
      </c>
      <c r="K221" s="847" t="str">
        <f>IF($B221="","",INDEX('All CCC'!K$7:K$814,MATCH(WatchList!$B221,'All CCC'!$B$7:$B$814,0)))</f>
        <v/>
      </c>
      <c r="L221" s="847" t="str">
        <f>IF($B221="","",INDEX('All CCC'!L$7:L$814,MATCH(WatchList!$B221,'All CCC'!$B$7:$B$814,0)))</f>
        <v/>
      </c>
      <c r="M221" s="847" t="str">
        <f>IF($B221="","",INDEX('All CCC'!M$7:M$814,MATCH(WatchList!$B221,'All CCC'!$B$7:$B$814,0)))</f>
        <v/>
      </c>
      <c r="N221" s="847" t="str">
        <f>IF($B221="","",INDEX('All CCC'!N$7:N$814,MATCH(WatchList!$B221,'All CCC'!$B$7:$B$814,0)))</f>
        <v/>
      </c>
      <c r="O221" s="847" t="str">
        <f>IF($B221="","",INDEX('All CCC'!O$7:O$814,MATCH(WatchList!$B221,'All CCC'!$B$7:$B$814,0)))</f>
        <v/>
      </c>
      <c r="P221" s="848" t="str">
        <f>IF($B221="","",INDEX('All CCC'!P$7:P$814,MATCH(WatchList!$B221,'All CCC'!$B$7:$B$814,0)))</f>
        <v/>
      </c>
      <c r="Q221" s="848" t="str">
        <f>IF($B221="","",INDEX('All CCC'!Q$7:Q$814,MATCH(WatchList!$B221,'All CCC'!$B$7:$B$814,0)))</f>
        <v/>
      </c>
      <c r="R221" s="847" t="str">
        <f>IF($B221="","",INDEX('All CCC'!R$7:R$814,MATCH(WatchList!$B221,'All CCC'!$B$7:$B$814,0)))</f>
        <v/>
      </c>
      <c r="S221" s="847" t="str">
        <f>IF($B221="","",INDEX('All CCC'!S$7:S$814,MATCH(WatchList!$B221,'All CCC'!$B$7:$B$814,0)))</f>
        <v/>
      </c>
      <c r="T221" s="847" t="str">
        <f>IF($B221="","",INDEX('All CCC'!T$7:T$814,MATCH(WatchList!$B221,'All CCC'!$B$7:$B$814,0)))</f>
        <v/>
      </c>
      <c r="U221" s="847" t="str">
        <f>IF($B221="","",INDEX('All CCC'!U$7:U$814,MATCH(WatchList!$B221,'All CCC'!$B$7:$B$814,0)))</f>
        <v/>
      </c>
      <c r="V221" s="847" t="str">
        <f>IF($B221="","",INDEX('All CCC'!V$7:V$814,MATCH(WatchList!$B221,'All CCC'!$B$7:$B$814,0)))</f>
        <v/>
      </c>
      <c r="W221" s="847" t="str">
        <f>IF($B221="","",INDEX('All CCC'!W$7:W$814,MATCH(WatchList!$B221,'All CCC'!$B$7:$B$814,0)))</f>
        <v/>
      </c>
      <c r="X221" s="847" t="str">
        <f>IF($B221="","",INDEX('All CCC'!X$7:X$814,MATCH(WatchList!$B221,'All CCC'!$B$7:$B$814,0)))</f>
        <v/>
      </c>
      <c r="Y221" s="847" t="str">
        <f>IF($B221="","",INDEX('All CCC'!Y$7:Y$814,MATCH(WatchList!$B221,'All CCC'!$B$7:$B$814,0)))</f>
        <v/>
      </c>
      <c r="Z221" s="847" t="str">
        <f>IF($B221="","",INDEX('All CCC'!Z$7:Z$814,MATCH(WatchList!$B221,'All CCC'!$B$7:$B$814,0)))</f>
        <v/>
      </c>
      <c r="AA221" s="847" t="str">
        <f>IF($B221="","",INDEX('All CCC'!AA$7:AA$814,MATCH(WatchList!$B221,'All CCC'!$B$7:$B$814,0)))</f>
        <v/>
      </c>
      <c r="AB221" s="847" t="str">
        <f>IF($B221="","",INDEX('All CCC'!AB$7:AB$814,MATCH(WatchList!$B221,'All CCC'!$B$7:$B$814,0)))</f>
        <v/>
      </c>
      <c r="AC221" s="847" t="str">
        <f>IF($B221="","",INDEX('All CCC'!AC$7:AC$814,MATCH(WatchList!$B221,'All CCC'!$B$7:$B$814,0)))</f>
        <v/>
      </c>
      <c r="AD221" s="847" t="str">
        <f>IF($B221="","",INDEX('All CCC'!AD$7:AD$814,MATCH(WatchList!$B221,'All CCC'!$B$7:$B$814,0)))</f>
        <v/>
      </c>
      <c r="AE221" s="847" t="str">
        <f>IF($B221="","",INDEX('All CCC'!AE$7:AE$814,MATCH(WatchList!$B221,'All CCC'!$B$7:$B$814,0)))</f>
        <v/>
      </c>
      <c r="AF221" s="847" t="str">
        <f>IF($B221="","",INDEX('All CCC'!AF$7:AF$814,MATCH(WatchList!$B221,'All CCC'!$B$7:$B$814,0)))</f>
        <v/>
      </c>
      <c r="AG221" s="847" t="str">
        <f>IF($B221="","",INDEX('All CCC'!AG$7:AG$814,MATCH(WatchList!$B221,'All CCC'!$B$7:$B$814,0)))</f>
        <v/>
      </c>
      <c r="AH221" s="847" t="str">
        <f>IF($B221="","",INDEX('All CCC'!AH$7:AH$814,MATCH(WatchList!$B221,'All CCC'!$B$7:$B$814,0)))</f>
        <v/>
      </c>
      <c r="AI221" s="847" t="str">
        <f>IF($B221="","",INDEX('All CCC'!AI$7:AI$814,MATCH(WatchList!$B221,'All CCC'!$B$7:$B$814,0)))</f>
        <v/>
      </c>
      <c r="AJ221" s="847" t="str">
        <f>IF($B221="","",INDEX('All CCC'!AJ$7:AJ$814,MATCH(WatchList!$B221,'All CCC'!$B$7:$B$814,0)))</f>
        <v/>
      </c>
      <c r="AK221" s="847" t="str">
        <f>IF($B221="","",INDEX('All CCC'!AK$7:AK$814,MATCH(WatchList!$B221,'All CCC'!$B$7:$B$814,0)))</f>
        <v/>
      </c>
      <c r="AL221" s="847" t="str">
        <f>IF($B221="","",INDEX('All CCC'!AL$7:AL$814,MATCH(WatchList!$B221,'All CCC'!$B$7:$B$814,0)))</f>
        <v/>
      </c>
      <c r="AM221" s="847" t="str">
        <f>IF($B221="","",INDEX('All CCC'!AM$7:AM$814,MATCH(WatchList!$B221,'All CCC'!$B$7:$B$814,0)))</f>
        <v/>
      </c>
      <c r="AN221" s="847" t="str">
        <f>IF($B221="","",INDEX('All CCC'!AN$7:AN$814,MATCH(WatchList!$B221,'All CCC'!$B$7:$B$814,0)))</f>
        <v/>
      </c>
      <c r="AO221" s="847" t="str">
        <f>IF($B221="","",INDEX('All CCC'!AO$7:AO$814,MATCH(WatchList!$B221,'All CCC'!$B$7:$B$814,0)))</f>
        <v/>
      </c>
      <c r="AP221" s="847" t="str">
        <f>IF($B221="","",INDEX('All CCC'!AP$7:AP$814,MATCH(WatchList!$B221,'All CCC'!$B$7:$B$814,0)))</f>
        <v/>
      </c>
      <c r="AQ221" s="847" t="str">
        <f>IF($B221="","",INDEX('All CCC'!AQ$7:AQ$814,MATCH(WatchList!$B221,'All CCC'!$B$7:$B$814,0)))</f>
        <v/>
      </c>
      <c r="AR221" s="847" t="str">
        <f>IF($B221="","",INDEX('All CCC'!AR$7:AR$814,MATCH(WatchList!$B221,'All CCC'!$B$7:$B$814,0)))</f>
        <v/>
      </c>
      <c r="AS221" s="847" t="str">
        <f>IF($B221="","",INDEX('All CCC'!AS$7:AS$814,MATCH(WatchList!$B221,'All CCC'!$B$7:$B$814,0)))</f>
        <v/>
      </c>
      <c r="AT221" s="847" t="str">
        <f>IF($B221="","",INDEX('All CCC'!AT$7:AT$814,MATCH(WatchList!$B221,'All CCC'!$B$7:$B$814,0)))</f>
        <v/>
      </c>
      <c r="AU221" s="847" t="str">
        <f>IF($B221="","",INDEX('All CCC'!AU$7:AU$814,MATCH(WatchList!$B221,'All CCC'!$B$7:$B$814,0)))</f>
        <v/>
      </c>
      <c r="AV221" s="847" t="str">
        <f>IF($B221="","",INDEX('All CCC'!AV$7:AV$814,MATCH(WatchList!$B221,'All CCC'!$B$7:$B$814,0)))</f>
        <v/>
      </c>
      <c r="AW221" s="847" t="str">
        <f>IF($B221="","",INDEX('All CCC'!AW$7:AW$814,MATCH(WatchList!$B221,'All CCC'!$B$7:$B$814,0)))</f>
        <v/>
      </c>
      <c r="AX221" s="847" t="str">
        <f>IF($B221="","",INDEX('All CCC'!AX$7:AX$814,MATCH(WatchList!$B221,'All CCC'!$B$7:$B$814,0)))</f>
        <v/>
      </c>
      <c r="AY221" s="847" t="str">
        <f>IF($B221="","",INDEX('All CCC'!AY$7:AY$814,MATCH(WatchList!$B221,'All CCC'!$B$7:$B$814,0)))</f>
        <v/>
      </c>
      <c r="AZ221" s="847" t="str">
        <f>IF($B221="","",INDEX('All CCC'!AZ$7:AZ$814,MATCH(WatchList!$B221,'All CCC'!$B$7:$B$814,0)))</f>
        <v/>
      </c>
      <c r="BA221" s="847" t="str">
        <f>IF($B221="","",INDEX('All CCC'!BA$7:BA$814,MATCH(WatchList!$B221,'All CCC'!$B$7:$B$814,0)))</f>
        <v/>
      </c>
      <c r="BB221" s="847" t="str">
        <f>IF($B221="","",INDEX('All CCC'!BB$7:BB$814,MATCH(WatchList!$B221,'All CCC'!$B$7:$B$814,0)))</f>
        <v/>
      </c>
      <c r="BC221" s="847" t="str">
        <f>IF($B221="","",INDEX('All CCC'!BC$7:BC$814,MATCH(WatchList!$B221,'All CCC'!$B$7:$B$814,0)))</f>
        <v/>
      </c>
      <c r="BD221" s="847" t="str">
        <f>IF($B221="","",INDEX('All CCC'!BD$7:BD$814,MATCH(WatchList!$B221,'All CCC'!$B$7:$B$814,0)))</f>
        <v/>
      </c>
      <c r="BE221" s="847" t="str">
        <f>IF($B221="","",INDEX('All CCC'!BE$7:BE$814,MATCH(WatchList!$B221,'All CCC'!$B$7:$B$814,0)))</f>
        <v/>
      </c>
      <c r="BF221" s="847" t="str">
        <f>IF($B221="","",INDEX('All CCC'!BF$7:BF$814,MATCH(WatchList!$B221,'All CCC'!$B$7:$B$814,0)))</f>
        <v/>
      </c>
      <c r="BG221" s="847" t="str">
        <f>IF($B221="","",INDEX('All CCC'!BG$7:BG$814,MATCH(WatchList!$B221,'All CCC'!$B$7:$B$814,0)))</f>
        <v/>
      </c>
    </row>
    <row r="222" spans="1:59" x14ac:dyDescent="0.2">
      <c r="A222" s="548" t="str">
        <f>IF($B222="","",INDEX('All CCC'!A$7:A$814,MATCH(WatchList!$B222,'All CCC'!$B$7:$B$814,0)))</f>
        <v/>
      </c>
      <c r="B222" s="31"/>
      <c r="C222" s="847" t="str">
        <f>IF($B222="","",INDEX('All CCC'!C$7:C$814,MATCH(WatchList!$B222,'All CCC'!$B$7:$B$814,0)))</f>
        <v/>
      </c>
      <c r="D222" s="847" t="str">
        <f>IF($B222="","",INDEX('All CCC'!D$7:D$814,MATCH(WatchList!$B222,'All CCC'!$B$7:$B$814,0)))</f>
        <v/>
      </c>
      <c r="E222" s="847" t="str">
        <f>IF($B222="","",INDEX('All CCC'!E$7:E$814,MATCH(WatchList!$B222,'All CCC'!$B$7:$B$814,0)))</f>
        <v/>
      </c>
      <c r="F222" s="847" t="str">
        <f>IF($B222="","",INDEX('All CCC'!F$7:F$814,MATCH(WatchList!$B222,'All CCC'!$B$7:$B$814,0)))</f>
        <v/>
      </c>
      <c r="G222" s="847" t="str">
        <f>IF($B222="","",INDEX('All CCC'!G$7:G$814,MATCH(WatchList!$B222,'All CCC'!$B$7:$B$814,0)))</f>
        <v/>
      </c>
      <c r="H222" s="847" t="str">
        <f>IF($B222="","",INDEX('All CCC'!H$7:H$814,MATCH(WatchList!$B222,'All CCC'!$B$7:$B$814,0)))</f>
        <v/>
      </c>
      <c r="I222" s="847" t="str">
        <f>IF($B222="","",INDEX('All CCC'!I$7:I$814,MATCH(WatchList!$B222,'All CCC'!$B$7:$B$814,0)))</f>
        <v/>
      </c>
      <c r="J222" s="847" t="str">
        <f>IF($B222="","",INDEX('All CCC'!J$7:J$814,MATCH(WatchList!$B222,'All CCC'!$B$7:$B$814,0)))</f>
        <v/>
      </c>
      <c r="K222" s="847" t="str">
        <f>IF($B222="","",INDEX('All CCC'!K$7:K$814,MATCH(WatchList!$B222,'All CCC'!$B$7:$B$814,0)))</f>
        <v/>
      </c>
      <c r="L222" s="847" t="str">
        <f>IF($B222="","",INDEX('All CCC'!L$7:L$814,MATCH(WatchList!$B222,'All CCC'!$B$7:$B$814,0)))</f>
        <v/>
      </c>
      <c r="M222" s="847" t="str">
        <f>IF($B222="","",INDEX('All CCC'!M$7:M$814,MATCH(WatchList!$B222,'All CCC'!$B$7:$B$814,0)))</f>
        <v/>
      </c>
      <c r="N222" s="847" t="str">
        <f>IF($B222="","",INDEX('All CCC'!N$7:N$814,MATCH(WatchList!$B222,'All CCC'!$B$7:$B$814,0)))</f>
        <v/>
      </c>
      <c r="O222" s="847" t="str">
        <f>IF($B222="","",INDEX('All CCC'!O$7:O$814,MATCH(WatchList!$B222,'All CCC'!$B$7:$B$814,0)))</f>
        <v/>
      </c>
      <c r="P222" s="848" t="str">
        <f>IF($B222="","",INDEX('All CCC'!P$7:P$814,MATCH(WatchList!$B222,'All CCC'!$B$7:$B$814,0)))</f>
        <v/>
      </c>
      <c r="Q222" s="848" t="str">
        <f>IF($B222="","",INDEX('All CCC'!Q$7:Q$814,MATCH(WatchList!$B222,'All CCC'!$B$7:$B$814,0)))</f>
        <v/>
      </c>
      <c r="R222" s="847" t="str">
        <f>IF($B222="","",INDEX('All CCC'!R$7:R$814,MATCH(WatchList!$B222,'All CCC'!$B$7:$B$814,0)))</f>
        <v/>
      </c>
      <c r="S222" s="847" t="str">
        <f>IF($B222="","",INDEX('All CCC'!S$7:S$814,MATCH(WatchList!$B222,'All CCC'!$B$7:$B$814,0)))</f>
        <v/>
      </c>
      <c r="T222" s="847" t="str">
        <f>IF($B222="","",INDEX('All CCC'!T$7:T$814,MATCH(WatchList!$B222,'All CCC'!$B$7:$B$814,0)))</f>
        <v/>
      </c>
      <c r="U222" s="847" t="str">
        <f>IF($B222="","",INDEX('All CCC'!U$7:U$814,MATCH(WatchList!$B222,'All CCC'!$B$7:$B$814,0)))</f>
        <v/>
      </c>
      <c r="V222" s="847" t="str">
        <f>IF($B222="","",INDEX('All CCC'!V$7:V$814,MATCH(WatchList!$B222,'All CCC'!$B$7:$B$814,0)))</f>
        <v/>
      </c>
      <c r="W222" s="847" t="str">
        <f>IF($B222="","",INDEX('All CCC'!W$7:W$814,MATCH(WatchList!$B222,'All CCC'!$B$7:$B$814,0)))</f>
        <v/>
      </c>
      <c r="X222" s="847" t="str">
        <f>IF($B222="","",INDEX('All CCC'!X$7:X$814,MATCH(WatchList!$B222,'All CCC'!$B$7:$B$814,0)))</f>
        <v/>
      </c>
      <c r="Y222" s="847" t="str">
        <f>IF($B222="","",INDEX('All CCC'!Y$7:Y$814,MATCH(WatchList!$B222,'All CCC'!$B$7:$B$814,0)))</f>
        <v/>
      </c>
      <c r="Z222" s="847" t="str">
        <f>IF($B222="","",INDEX('All CCC'!Z$7:Z$814,MATCH(WatchList!$B222,'All CCC'!$B$7:$B$814,0)))</f>
        <v/>
      </c>
      <c r="AA222" s="847" t="str">
        <f>IF($B222="","",INDEX('All CCC'!AA$7:AA$814,MATCH(WatchList!$B222,'All CCC'!$B$7:$B$814,0)))</f>
        <v/>
      </c>
      <c r="AB222" s="847" t="str">
        <f>IF($B222="","",INDEX('All CCC'!AB$7:AB$814,MATCH(WatchList!$B222,'All CCC'!$B$7:$B$814,0)))</f>
        <v/>
      </c>
      <c r="AC222" s="847" t="str">
        <f>IF($B222="","",INDEX('All CCC'!AC$7:AC$814,MATCH(WatchList!$B222,'All CCC'!$B$7:$B$814,0)))</f>
        <v/>
      </c>
      <c r="AD222" s="847" t="str">
        <f>IF($B222="","",INDEX('All CCC'!AD$7:AD$814,MATCH(WatchList!$B222,'All CCC'!$B$7:$B$814,0)))</f>
        <v/>
      </c>
      <c r="AE222" s="847" t="str">
        <f>IF($B222="","",INDEX('All CCC'!AE$7:AE$814,MATCH(WatchList!$B222,'All CCC'!$B$7:$B$814,0)))</f>
        <v/>
      </c>
      <c r="AF222" s="847" t="str">
        <f>IF($B222="","",INDEX('All CCC'!AF$7:AF$814,MATCH(WatchList!$B222,'All CCC'!$B$7:$B$814,0)))</f>
        <v/>
      </c>
      <c r="AG222" s="847" t="str">
        <f>IF($B222="","",INDEX('All CCC'!AG$7:AG$814,MATCH(WatchList!$B222,'All CCC'!$B$7:$B$814,0)))</f>
        <v/>
      </c>
      <c r="AH222" s="847" t="str">
        <f>IF($B222="","",INDEX('All CCC'!AH$7:AH$814,MATCH(WatchList!$B222,'All CCC'!$B$7:$B$814,0)))</f>
        <v/>
      </c>
      <c r="AI222" s="847" t="str">
        <f>IF($B222="","",INDEX('All CCC'!AI$7:AI$814,MATCH(WatchList!$B222,'All CCC'!$B$7:$B$814,0)))</f>
        <v/>
      </c>
      <c r="AJ222" s="847" t="str">
        <f>IF($B222="","",INDEX('All CCC'!AJ$7:AJ$814,MATCH(WatchList!$B222,'All CCC'!$B$7:$B$814,0)))</f>
        <v/>
      </c>
      <c r="AK222" s="847" t="str">
        <f>IF($B222="","",INDEX('All CCC'!AK$7:AK$814,MATCH(WatchList!$B222,'All CCC'!$B$7:$B$814,0)))</f>
        <v/>
      </c>
      <c r="AL222" s="847" t="str">
        <f>IF($B222="","",INDEX('All CCC'!AL$7:AL$814,MATCH(WatchList!$B222,'All CCC'!$B$7:$B$814,0)))</f>
        <v/>
      </c>
      <c r="AM222" s="847" t="str">
        <f>IF($B222="","",INDEX('All CCC'!AM$7:AM$814,MATCH(WatchList!$B222,'All CCC'!$B$7:$B$814,0)))</f>
        <v/>
      </c>
      <c r="AN222" s="847" t="str">
        <f>IF($B222="","",INDEX('All CCC'!AN$7:AN$814,MATCH(WatchList!$B222,'All CCC'!$B$7:$B$814,0)))</f>
        <v/>
      </c>
      <c r="AO222" s="847" t="str">
        <f>IF($B222="","",INDEX('All CCC'!AO$7:AO$814,MATCH(WatchList!$B222,'All CCC'!$B$7:$B$814,0)))</f>
        <v/>
      </c>
      <c r="AP222" s="847" t="str">
        <f>IF($B222="","",INDEX('All CCC'!AP$7:AP$814,MATCH(WatchList!$B222,'All CCC'!$B$7:$B$814,0)))</f>
        <v/>
      </c>
      <c r="AQ222" s="847" t="str">
        <f>IF($B222="","",INDEX('All CCC'!AQ$7:AQ$814,MATCH(WatchList!$B222,'All CCC'!$B$7:$B$814,0)))</f>
        <v/>
      </c>
      <c r="AR222" s="847" t="str">
        <f>IF($B222="","",INDEX('All CCC'!AR$7:AR$814,MATCH(WatchList!$B222,'All CCC'!$B$7:$B$814,0)))</f>
        <v/>
      </c>
      <c r="AS222" s="847" t="str">
        <f>IF($B222="","",INDEX('All CCC'!AS$7:AS$814,MATCH(WatchList!$B222,'All CCC'!$B$7:$B$814,0)))</f>
        <v/>
      </c>
      <c r="AT222" s="847" t="str">
        <f>IF($B222="","",INDEX('All CCC'!AT$7:AT$814,MATCH(WatchList!$B222,'All CCC'!$B$7:$B$814,0)))</f>
        <v/>
      </c>
      <c r="AU222" s="847" t="str">
        <f>IF($B222="","",INDEX('All CCC'!AU$7:AU$814,MATCH(WatchList!$B222,'All CCC'!$B$7:$B$814,0)))</f>
        <v/>
      </c>
      <c r="AV222" s="847" t="str">
        <f>IF($B222="","",INDEX('All CCC'!AV$7:AV$814,MATCH(WatchList!$B222,'All CCC'!$B$7:$B$814,0)))</f>
        <v/>
      </c>
      <c r="AW222" s="847" t="str">
        <f>IF($B222="","",INDEX('All CCC'!AW$7:AW$814,MATCH(WatchList!$B222,'All CCC'!$B$7:$B$814,0)))</f>
        <v/>
      </c>
      <c r="AX222" s="847" t="str">
        <f>IF($B222="","",INDEX('All CCC'!AX$7:AX$814,MATCH(WatchList!$B222,'All CCC'!$B$7:$B$814,0)))</f>
        <v/>
      </c>
      <c r="AY222" s="847" t="str">
        <f>IF($B222="","",INDEX('All CCC'!AY$7:AY$814,MATCH(WatchList!$B222,'All CCC'!$B$7:$B$814,0)))</f>
        <v/>
      </c>
      <c r="AZ222" s="847" t="str">
        <f>IF($B222="","",INDEX('All CCC'!AZ$7:AZ$814,MATCH(WatchList!$B222,'All CCC'!$B$7:$B$814,0)))</f>
        <v/>
      </c>
      <c r="BA222" s="847" t="str">
        <f>IF($B222="","",INDEX('All CCC'!BA$7:BA$814,MATCH(WatchList!$B222,'All CCC'!$B$7:$B$814,0)))</f>
        <v/>
      </c>
      <c r="BB222" s="847" t="str">
        <f>IF($B222="","",INDEX('All CCC'!BB$7:BB$814,MATCH(WatchList!$B222,'All CCC'!$B$7:$B$814,0)))</f>
        <v/>
      </c>
      <c r="BC222" s="847" t="str">
        <f>IF($B222="","",INDEX('All CCC'!BC$7:BC$814,MATCH(WatchList!$B222,'All CCC'!$B$7:$B$814,0)))</f>
        <v/>
      </c>
      <c r="BD222" s="847" t="str">
        <f>IF($B222="","",INDEX('All CCC'!BD$7:BD$814,MATCH(WatchList!$B222,'All CCC'!$B$7:$B$814,0)))</f>
        <v/>
      </c>
      <c r="BE222" s="847" t="str">
        <f>IF($B222="","",INDEX('All CCC'!BE$7:BE$814,MATCH(WatchList!$B222,'All CCC'!$B$7:$B$814,0)))</f>
        <v/>
      </c>
      <c r="BF222" s="847" t="str">
        <f>IF($B222="","",INDEX('All CCC'!BF$7:BF$814,MATCH(WatchList!$B222,'All CCC'!$B$7:$B$814,0)))</f>
        <v/>
      </c>
      <c r="BG222" s="847" t="str">
        <f>IF($B222="","",INDEX('All CCC'!BG$7:BG$814,MATCH(WatchList!$B222,'All CCC'!$B$7:$B$814,0)))</f>
        <v/>
      </c>
    </row>
    <row r="223" spans="1:59" x14ac:dyDescent="0.2">
      <c r="A223" s="548" t="str">
        <f>IF($B223="","",INDEX('All CCC'!A$7:A$814,MATCH(WatchList!$B223,'All CCC'!$B$7:$B$814,0)))</f>
        <v/>
      </c>
      <c r="B223" s="31"/>
      <c r="C223" s="847" t="str">
        <f>IF($B223="","",INDEX('All CCC'!C$7:C$814,MATCH(WatchList!$B223,'All CCC'!$B$7:$B$814,0)))</f>
        <v/>
      </c>
      <c r="D223" s="847" t="str">
        <f>IF($B223="","",INDEX('All CCC'!D$7:D$814,MATCH(WatchList!$B223,'All CCC'!$B$7:$B$814,0)))</f>
        <v/>
      </c>
      <c r="E223" s="847" t="str">
        <f>IF($B223="","",INDEX('All CCC'!E$7:E$814,MATCH(WatchList!$B223,'All CCC'!$B$7:$B$814,0)))</f>
        <v/>
      </c>
      <c r="F223" s="847" t="str">
        <f>IF($B223="","",INDEX('All CCC'!F$7:F$814,MATCH(WatchList!$B223,'All CCC'!$B$7:$B$814,0)))</f>
        <v/>
      </c>
      <c r="G223" s="847" t="str">
        <f>IF($B223="","",INDEX('All CCC'!G$7:G$814,MATCH(WatchList!$B223,'All CCC'!$B$7:$B$814,0)))</f>
        <v/>
      </c>
      <c r="H223" s="847" t="str">
        <f>IF($B223="","",INDEX('All CCC'!H$7:H$814,MATCH(WatchList!$B223,'All CCC'!$B$7:$B$814,0)))</f>
        <v/>
      </c>
      <c r="I223" s="847" t="str">
        <f>IF($B223="","",INDEX('All CCC'!I$7:I$814,MATCH(WatchList!$B223,'All CCC'!$B$7:$B$814,0)))</f>
        <v/>
      </c>
      <c r="J223" s="847" t="str">
        <f>IF($B223="","",INDEX('All CCC'!J$7:J$814,MATCH(WatchList!$B223,'All CCC'!$B$7:$B$814,0)))</f>
        <v/>
      </c>
      <c r="K223" s="847" t="str">
        <f>IF($B223="","",INDEX('All CCC'!K$7:K$814,MATCH(WatchList!$B223,'All CCC'!$B$7:$B$814,0)))</f>
        <v/>
      </c>
      <c r="L223" s="847" t="str">
        <f>IF($B223="","",INDEX('All CCC'!L$7:L$814,MATCH(WatchList!$B223,'All CCC'!$B$7:$B$814,0)))</f>
        <v/>
      </c>
      <c r="M223" s="847" t="str">
        <f>IF($B223="","",INDEX('All CCC'!M$7:M$814,MATCH(WatchList!$B223,'All CCC'!$B$7:$B$814,0)))</f>
        <v/>
      </c>
      <c r="N223" s="847" t="str">
        <f>IF($B223="","",INDEX('All CCC'!N$7:N$814,MATCH(WatchList!$B223,'All CCC'!$B$7:$B$814,0)))</f>
        <v/>
      </c>
      <c r="O223" s="847" t="str">
        <f>IF($B223="","",INDEX('All CCC'!O$7:O$814,MATCH(WatchList!$B223,'All CCC'!$B$7:$B$814,0)))</f>
        <v/>
      </c>
      <c r="P223" s="848" t="str">
        <f>IF($B223="","",INDEX('All CCC'!P$7:P$814,MATCH(WatchList!$B223,'All CCC'!$B$7:$B$814,0)))</f>
        <v/>
      </c>
      <c r="Q223" s="848" t="str">
        <f>IF($B223="","",INDEX('All CCC'!Q$7:Q$814,MATCH(WatchList!$B223,'All CCC'!$B$7:$B$814,0)))</f>
        <v/>
      </c>
      <c r="R223" s="847" t="str">
        <f>IF($B223="","",INDEX('All CCC'!R$7:R$814,MATCH(WatchList!$B223,'All CCC'!$B$7:$B$814,0)))</f>
        <v/>
      </c>
      <c r="S223" s="847" t="str">
        <f>IF($B223="","",INDEX('All CCC'!S$7:S$814,MATCH(WatchList!$B223,'All CCC'!$B$7:$B$814,0)))</f>
        <v/>
      </c>
      <c r="T223" s="847" t="str">
        <f>IF($B223="","",INDEX('All CCC'!T$7:T$814,MATCH(WatchList!$B223,'All CCC'!$B$7:$B$814,0)))</f>
        <v/>
      </c>
      <c r="U223" s="847" t="str">
        <f>IF($B223="","",INDEX('All CCC'!U$7:U$814,MATCH(WatchList!$B223,'All CCC'!$B$7:$B$814,0)))</f>
        <v/>
      </c>
      <c r="V223" s="847" t="str">
        <f>IF($B223="","",INDEX('All CCC'!V$7:V$814,MATCH(WatchList!$B223,'All CCC'!$B$7:$B$814,0)))</f>
        <v/>
      </c>
      <c r="W223" s="847" t="str">
        <f>IF($B223="","",INDEX('All CCC'!W$7:W$814,MATCH(WatchList!$B223,'All CCC'!$B$7:$B$814,0)))</f>
        <v/>
      </c>
      <c r="X223" s="847" t="str">
        <f>IF($B223="","",INDEX('All CCC'!X$7:X$814,MATCH(WatchList!$B223,'All CCC'!$B$7:$B$814,0)))</f>
        <v/>
      </c>
      <c r="Y223" s="847" t="str">
        <f>IF($B223="","",INDEX('All CCC'!Y$7:Y$814,MATCH(WatchList!$B223,'All CCC'!$B$7:$B$814,0)))</f>
        <v/>
      </c>
      <c r="Z223" s="847" t="str">
        <f>IF($B223="","",INDEX('All CCC'!Z$7:Z$814,MATCH(WatchList!$B223,'All CCC'!$B$7:$B$814,0)))</f>
        <v/>
      </c>
      <c r="AA223" s="847" t="str">
        <f>IF($B223="","",INDEX('All CCC'!AA$7:AA$814,MATCH(WatchList!$B223,'All CCC'!$B$7:$B$814,0)))</f>
        <v/>
      </c>
      <c r="AB223" s="847" t="str">
        <f>IF($B223="","",INDEX('All CCC'!AB$7:AB$814,MATCH(WatchList!$B223,'All CCC'!$B$7:$B$814,0)))</f>
        <v/>
      </c>
      <c r="AC223" s="847" t="str">
        <f>IF($B223="","",INDEX('All CCC'!AC$7:AC$814,MATCH(WatchList!$B223,'All CCC'!$B$7:$B$814,0)))</f>
        <v/>
      </c>
      <c r="AD223" s="847" t="str">
        <f>IF($B223="","",INDEX('All CCC'!AD$7:AD$814,MATCH(WatchList!$B223,'All CCC'!$B$7:$B$814,0)))</f>
        <v/>
      </c>
      <c r="AE223" s="847" t="str">
        <f>IF($B223="","",INDEX('All CCC'!AE$7:AE$814,MATCH(WatchList!$B223,'All CCC'!$B$7:$B$814,0)))</f>
        <v/>
      </c>
      <c r="AF223" s="847" t="str">
        <f>IF($B223="","",INDEX('All CCC'!AF$7:AF$814,MATCH(WatchList!$B223,'All CCC'!$B$7:$B$814,0)))</f>
        <v/>
      </c>
      <c r="AG223" s="847" t="str">
        <f>IF($B223="","",INDEX('All CCC'!AG$7:AG$814,MATCH(WatchList!$B223,'All CCC'!$B$7:$B$814,0)))</f>
        <v/>
      </c>
      <c r="AH223" s="847" t="str">
        <f>IF($B223="","",INDEX('All CCC'!AH$7:AH$814,MATCH(WatchList!$B223,'All CCC'!$B$7:$B$814,0)))</f>
        <v/>
      </c>
      <c r="AI223" s="847" t="str">
        <f>IF($B223="","",INDEX('All CCC'!AI$7:AI$814,MATCH(WatchList!$B223,'All CCC'!$B$7:$B$814,0)))</f>
        <v/>
      </c>
      <c r="AJ223" s="847" t="str">
        <f>IF($B223="","",INDEX('All CCC'!AJ$7:AJ$814,MATCH(WatchList!$B223,'All CCC'!$B$7:$B$814,0)))</f>
        <v/>
      </c>
      <c r="AK223" s="847" t="str">
        <f>IF($B223="","",INDEX('All CCC'!AK$7:AK$814,MATCH(WatchList!$B223,'All CCC'!$B$7:$B$814,0)))</f>
        <v/>
      </c>
      <c r="AL223" s="847" t="str">
        <f>IF($B223="","",INDEX('All CCC'!AL$7:AL$814,MATCH(WatchList!$B223,'All CCC'!$B$7:$B$814,0)))</f>
        <v/>
      </c>
      <c r="AM223" s="847" t="str">
        <f>IF($B223="","",INDEX('All CCC'!AM$7:AM$814,MATCH(WatchList!$B223,'All CCC'!$B$7:$B$814,0)))</f>
        <v/>
      </c>
      <c r="AN223" s="847" t="str">
        <f>IF($B223="","",INDEX('All CCC'!AN$7:AN$814,MATCH(WatchList!$B223,'All CCC'!$B$7:$B$814,0)))</f>
        <v/>
      </c>
      <c r="AO223" s="847" t="str">
        <f>IF($B223="","",INDEX('All CCC'!AO$7:AO$814,MATCH(WatchList!$B223,'All CCC'!$B$7:$B$814,0)))</f>
        <v/>
      </c>
      <c r="AP223" s="847" t="str">
        <f>IF($B223="","",INDEX('All CCC'!AP$7:AP$814,MATCH(WatchList!$B223,'All CCC'!$B$7:$B$814,0)))</f>
        <v/>
      </c>
      <c r="AQ223" s="847" t="str">
        <f>IF($B223="","",INDEX('All CCC'!AQ$7:AQ$814,MATCH(WatchList!$B223,'All CCC'!$B$7:$B$814,0)))</f>
        <v/>
      </c>
      <c r="AR223" s="847" t="str">
        <f>IF($B223="","",INDEX('All CCC'!AR$7:AR$814,MATCH(WatchList!$B223,'All CCC'!$B$7:$B$814,0)))</f>
        <v/>
      </c>
      <c r="AS223" s="847" t="str">
        <f>IF($B223="","",INDEX('All CCC'!AS$7:AS$814,MATCH(WatchList!$B223,'All CCC'!$B$7:$B$814,0)))</f>
        <v/>
      </c>
      <c r="AT223" s="847" t="str">
        <f>IF($B223="","",INDEX('All CCC'!AT$7:AT$814,MATCH(WatchList!$B223,'All CCC'!$B$7:$B$814,0)))</f>
        <v/>
      </c>
      <c r="AU223" s="847" t="str">
        <f>IF($B223="","",INDEX('All CCC'!AU$7:AU$814,MATCH(WatchList!$B223,'All CCC'!$B$7:$B$814,0)))</f>
        <v/>
      </c>
      <c r="AV223" s="847" t="str">
        <f>IF($B223="","",INDEX('All CCC'!AV$7:AV$814,MATCH(WatchList!$B223,'All CCC'!$B$7:$B$814,0)))</f>
        <v/>
      </c>
      <c r="AW223" s="847" t="str">
        <f>IF($B223="","",INDEX('All CCC'!AW$7:AW$814,MATCH(WatchList!$B223,'All CCC'!$B$7:$B$814,0)))</f>
        <v/>
      </c>
      <c r="AX223" s="847" t="str">
        <f>IF($B223="","",INDEX('All CCC'!AX$7:AX$814,MATCH(WatchList!$B223,'All CCC'!$B$7:$B$814,0)))</f>
        <v/>
      </c>
      <c r="AY223" s="847" t="str">
        <f>IF($B223="","",INDEX('All CCC'!AY$7:AY$814,MATCH(WatchList!$B223,'All CCC'!$B$7:$B$814,0)))</f>
        <v/>
      </c>
      <c r="AZ223" s="847" t="str">
        <f>IF($B223="","",INDEX('All CCC'!AZ$7:AZ$814,MATCH(WatchList!$B223,'All CCC'!$B$7:$B$814,0)))</f>
        <v/>
      </c>
      <c r="BA223" s="847" t="str">
        <f>IF($B223="","",INDEX('All CCC'!BA$7:BA$814,MATCH(WatchList!$B223,'All CCC'!$B$7:$B$814,0)))</f>
        <v/>
      </c>
      <c r="BB223" s="847" t="str">
        <f>IF($B223="","",INDEX('All CCC'!BB$7:BB$814,MATCH(WatchList!$B223,'All CCC'!$B$7:$B$814,0)))</f>
        <v/>
      </c>
      <c r="BC223" s="847" t="str">
        <f>IF($B223="","",INDEX('All CCC'!BC$7:BC$814,MATCH(WatchList!$B223,'All CCC'!$B$7:$B$814,0)))</f>
        <v/>
      </c>
      <c r="BD223" s="847" t="str">
        <f>IF($B223="","",INDEX('All CCC'!BD$7:BD$814,MATCH(WatchList!$B223,'All CCC'!$B$7:$B$814,0)))</f>
        <v/>
      </c>
      <c r="BE223" s="847" t="str">
        <f>IF($B223="","",INDEX('All CCC'!BE$7:BE$814,MATCH(WatchList!$B223,'All CCC'!$B$7:$B$814,0)))</f>
        <v/>
      </c>
      <c r="BF223" s="847" t="str">
        <f>IF($B223="","",INDEX('All CCC'!BF$7:BF$814,MATCH(WatchList!$B223,'All CCC'!$B$7:$B$814,0)))</f>
        <v/>
      </c>
      <c r="BG223" s="847" t="str">
        <f>IF($B223="","",INDEX('All CCC'!BG$7:BG$814,MATCH(WatchList!$B223,'All CCC'!$B$7:$B$814,0)))</f>
        <v/>
      </c>
    </row>
    <row r="224" spans="1:59" x14ac:dyDescent="0.2">
      <c r="A224" s="548" t="str">
        <f>IF($B224="","",INDEX('All CCC'!A$7:A$814,MATCH(WatchList!$B224,'All CCC'!$B$7:$B$814,0)))</f>
        <v/>
      </c>
      <c r="B224" s="31"/>
      <c r="C224" s="847" t="str">
        <f>IF($B224="","",INDEX('All CCC'!C$7:C$814,MATCH(WatchList!$B224,'All CCC'!$B$7:$B$814,0)))</f>
        <v/>
      </c>
      <c r="D224" s="847" t="str">
        <f>IF($B224="","",INDEX('All CCC'!D$7:D$814,MATCH(WatchList!$B224,'All CCC'!$B$7:$B$814,0)))</f>
        <v/>
      </c>
      <c r="E224" s="847" t="str">
        <f>IF($B224="","",INDEX('All CCC'!E$7:E$814,MATCH(WatchList!$B224,'All CCC'!$B$7:$B$814,0)))</f>
        <v/>
      </c>
      <c r="F224" s="847" t="str">
        <f>IF($B224="","",INDEX('All CCC'!F$7:F$814,MATCH(WatchList!$B224,'All CCC'!$B$7:$B$814,0)))</f>
        <v/>
      </c>
      <c r="G224" s="847" t="str">
        <f>IF($B224="","",INDEX('All CCC'!G$7:G$814,MATCH(WatchList!$B224,'All CCC'!$B$7:$B$814,0)))</f>
        <v/>
      </c>
      <c r="H224" s="847" t="str">
        <f>IF($B224="","",INDEX('All CCC'!H$7:H$814,MATCH(WatchList!$B224,'All CCC'!$B$7:$B$814,0)))</f>
        <v/>
      </c>
      <c r="I224" s="847" t="str">
        <f>IF($B224="","",INDEX('All CCC'!I$7:I$814,MATCH(WatchList!$B224,'All CCC'!$B$7:$B$814,0)))</f>
        <v/>
      </c>
      <c r="J224" s="847" t="str">
        <f>IF($B224="","",INDEX('All CCC'!J$7:J$814,MATCH(WatchList!$B224,'All CCC'!$B$7:$B$814,0)))</f>
        <v/>
      </c>
      <c r="K224" s="847" t="str">
        <f>IF($B224="","",INDEX('All CCC'!K$7:K$814,MATCH(WatchList!$B224,'All CCC'!$B$7:$B$814,0)))</f>
        <v/>
      </c>
      <c r="L224" s="847" t="str">
        <f>IF($B224="","",INDEX('All CCC'!L$7:L$814,MATCH(WatchList!$B224,'All CCC'!$B$7:$B$814,0)))</f>
        <v/>
      </c>
      <c r="M224" s="847" t="str">
        <f>IF($B224="","",INDEX('All CCC'!M$7:M$814,MATCH(WatchList!$B224,'All CCC'!$B$7:$B$814,0)))</f>
        <v/>
      </c>
      <c r="N224" s="847" t="str">
        <f>IF($B224="","",INDEX('All CCC'!N$7:N$814,MATCH(WatchList!$B224,'All CCC'!$B$7:$B$814,0)))</f>
        <v/>
      </c>
      <c r="O224" s="847" t="str">
        <f>IF($B224="","",INDEX('All CCC'!O$7:O$814,MATCH(WatchList!$B224,'All CCC'!$B$7:$B$814,0)))</f>
        <v/>
      </c>
      <c r="P224" s="848" t="str">
        <f>IF($B224="","",INDEX('All CCC'!P$7:P$814,MATCH(WatchList!$B224,'All CCC'!$B$7:$B$814,0)))</f>
        <v/>
      </c>
      <c r="Q224" s="848" t="str">
        <f>IF($B224="","",INDEX('All CCC'!Q$7:Q$814,MATCH(WatchList!$B224,'All CCC'!$B$7:$B$814,0)))</f>
        <v/>
      </c>
      <c r="R224" s="847" t="str">
        <f>IF($B224="","",INDEX('All CCC'!R$7:R$814,MATCH(WatchList!$B224,'All CCC'!$B$7:$B$814,0)))</f>
        <v/>
      </c>
      <c r="S224" s="847" t="str">
        <f>IF($B224="","",INDEX('All CCC'!S$7:S$814,MATCH(WatchList!$B224,'All CCC'!$B$7:$B$814,0)))</f>
        <v/>
      </c>
      <c r="T224" s="847" t="str">
        <f>IF($B224="","",INDEX('All CCC'!T$7:T$814,MATCH(WatchList!$B224,'All CCC'!$B$7:$B$814,0)))</f>
        <v/>
      </c>
      <c r="U224" s="847" t="str">
        <f>IF($B224="","",INDEX('All CCC'!U$7:U$814,MATCH(WatchList!$B224,'All CCC'!$B$7:$B$814,0)))</f>
        <v/>
      </c>
      <c r="V224" s="847" t="str">
        <f>IF($B224="","",INDEX('All CCC'!V$7:V$814,MATCH(WatchList!$B224,'All CCC'!$B$7:$B$814,0)))</f>
        <v/>
      </c>
      <c r="W224" s="847" t="str">
        <f>IF($B224="","",INDEX('All CCC'!W$7:W$814,MATCH(WatchList!$B224,'All CCC'!$B$7:$B$814,0)))</f>
        <v/>
      </c>
      <c r="X224" s="847" t="str">
        <f>IF($B224="","",INDEX('All CCC'!X$7:X$814,MATCH(WatchList!$B224,'All CCC'!$B$7:$B$814,0)))</f>
        <v/>
      </c>
      <c r="Y224" s="847" t="str">
        <f>IF($B224="","",INDEX('All CCC'!Y$7:Y$814,MATCH(WatchList!$B224,'All CCC'!$B$7:$B$814,0)))</f>
        <v/>
      </c>
      <c r="Z224" s="847" t="str">
        <f>IF($B224="","",INDEX('All CCC'!Z$7:Z$814,MATCH(WatchList!$B224,'All CCC'!$B$7:$B$814,0)))</f>
        <v/>
      </c>
      <c r="AA224" s="847" t="str">
        <f>IF($B224="","",INDEX('All CCC'!AA$7:AA$814,MATCH(WatchList!$B224,'All CCC'!$B$7:$B$814,0)))</f>
        <v/>
      </c>
      <c r="AB224" s="847" t="str">
        <f>IF($B224="","",INDEX('All CCC'!AB$7:AB$814,MATCH(WatchList!$B224,'All CCC'!$B$7:$B$814,0)))</f>
        <v/>
      </c>
      <c r="AC224" s="847" t="str">
        <f>IF($B224="","",INDEX('All CCC'!AC$7:AC$814,MATCH(WatchList!$B224,'All CCC'!$B$7:$B$814,0)))</f>
        <v/>
      </c>
      <c r="AD224" s="847" t="str">
        <f>IF($B224="","",INDEX('All CCC'!AD$7:AD$814,MATCH(WatchList!$B224,'All CCC'!$B$7:$B$814,0)))</f>
        <v/>
      </c>
      <c r="AE224" s="847" t="str">
        <f>IF($B224="","",INDEX('All CCC'!AE$7:AE$814,MATCH(WatchList!$B224,'All CCC'!$B$7:$B$814,0)))</f>
        <v/>
      </c>
      <c r="AF224" s="847" t="str">
        <f>IF($B224="","",INDEX('All CCC'!AF$7:AF$814,MATCH(WatchList!$B224,'All CCC'!$B$7:$B$814,0)))</f>
        <v/>
      </c>
      <c r="AG224" s="847" t="str">
        <f>IF($B224="","",INDEX('All CCC'!AG$7:AG$814,MATCH(WatchList!$B224,'All CCC'!$B$7:$B$814,0)))</f>
        <v/>
      </c>
      <c r="AH224" s="847" t="str">
        <f>IF($B224="","",INDEX('All CCC'!AH$7:AH$814,MATCH(WatchList!$B224,'All CCC'!$B$7:$B$814,0)))</f>
        <v/>
      </c>
      <c r="AI224" s="847" t="str">
        <f>IF($B224="","",INDEX('All CCC'!AI$7:AI$814,MATCH(WatchList!$B224,'All CCC'!$B$7:$B$814,0)))</f>
        <v/>
      </c>
      <c r="AJ224" s="847" t="str">
        <f>IF($B224="","",INDEX('All CCC'!AJ$7:AJ$814,MATCH(WatchList!$B224,'All CCC'!$B$7:$B$814,0)))</f>
        <v/>
      </c>
      <c r="AK224" s="847" t="str">
        <f>IF($B224="","",INDEX('All CCC'!AK$7:AK$814,MATCH(WatchList!$B224,'All CCC'!$B$7:$B$814,0)))</f>
        <v/>
      </c>
      <c r="AL224" s="847" t="str">
        <f>IF($B224="","",INDEX('All CCC'!AL$7:AL$814,MATCH(WatchList!$B224,'All CCC'!$B$7:$B$814,0)))</f>
        <v/>
      </c>
      <c r="AM224" s="847" t="str">
        <f>IF($B224="","",INDEX('All CCC'!AM$7:AM$814,MATCH(WatchList!$B224,'All CCC'!$B$7:$B$814,0)))</f>
        <v/>
      </c>
      <c r="AN224" s="847" t="str">
        <f>IF($B224="","",INDEX('All CCC'!AN$7:AN$814,MATCH(WatchList!$B224,'All CCC'!$B$7:$B$814,0)))</f>
        <v/>
      </c>
      <c r="AO224" s="847" t="str">
        <f>IF($B224="","",INDEX('All CCC'!AO$7:AO$814,MATCH(WatchList!$B224,'All CCC'!$B$7:$B$814,0)))</f>
        <v/>
      </c>
      <c r="AP224" s="847" t="str">
        <f>IF($B224="","",INDEX('All CCC'!AP$7:AP$814,MATCH(WatchList!$B224,'All CCC'!$B$7:$B$814,0)))</f>
        <v/>
      </c>
      <c r="AQ224" s="847" t="str">
        <f>IF($B224="","",INDEX('All CCC'!AQ$7:AQ$814,MATCH(WatchList!$B224,'All CCC'!$B$7:$B$814,0)))</f>
        <v/>
      </c>
      <c r="AR224" s="847" t="str">
        <f>IF($B224="","",INDEX('All CCC'!AR$7:AR$814,MATCH(WatchList!$B224,'All CCC'!$B$7:$B$814,0)))</f>
        <v/>
      </c>
      <c r="AS224" s="847" t="str">
        <f>IF($B224="","",INDEX('All CCC'!AS$7:AS$814,MATCH(WatchList!$B224,'All CCC'!$B$7:$B$814,0)))</f>
        <v/>
      </c>
      <c r="AT224" s="847" t="str">
        <f>IF($B224="","",INDEX('All CCC'!AT$7:AT$814,MATCH(WatchList!$B224,'All CCC'!$B$7:$B$814,0)))</f>
        <v/>
      </c>
      <c r="AU224" s="847" t="str">
        <f>IF($B224="","",INDEX('All CCC'!AU$7:AU$814,MATCH(WatchList!$B224,'All CCC'!$B$7:$B$814,0)))</f>
        <v/>
      </c>
      <c r="AV224" s="847" t="str">
        <f>IF($B224="","",INDEX('All CCC'!AV$7:AV$814,MATCH(WatchList!$B224,'All CCC'!$B$7:$B$814,0)))</f>
        <v/>
      </c>
      <c r="AW224" s="847" t="str">
        <f>IF($B224="","",INDEX('All CCC'!AW$7:AW$814,MATCH(WatchList!$B224,'All CCC'!$B$7:$B$814,0)))</f>
        <v/>
      </c>
      <c r="AX224" s="847" t="str">
        <f>IF($B224="","",INDEX('All CCC'!AX$7:AX$814,MATCH(WatchList!$B224,'All CCC'!$B$7:$B$814,0)))</f>
        <v/>
      </c>
      <c r="AY224" s="847" t="str">
        <f>IF($B224="","",INDEX('All CCC'!AY$7:AY$814,MATCH(WatchList!$B224,'All CCC'!$B$7:$B$814,0)))</f>
        <v/>
      </c>
      <c r="AZ224" s="847" t="str">
        <f>IF($B224="","",INDEX('All CCC'!AZ$7:AZ$814,MATCH(WatchList!$B224,'All CCC'!$B$7:$B$814,0)))</f>
        <v/>
      </c>
      <c r="BA224" s="847" t="str">
        <f>IF($B224="","",INDEX('All CCC'!BA$7:BA$814,MATCH(WatchList!$B224,'All CCC'!$B$7:$B$814,0)))</f>
        <v/>
      </c>
      <c r="BB224" s="847" t="str">
        <f>IF($B224="","",INDEX('All CCC'!BB$7:BB$814,MATCH(WatchList!$B224,'All CCC'!$B$7:$B$814,0)))</f>
        <v/>
      </c>
      <c r="BC224" s="847" t="str">
        <f>IF($B224="","",INDEX('All CCC'!BC$7:BC$814,MATCH(WatchList!$B224,'All CCC'!$B$7:$B$814,0)))</f>
        <v/>
      </c>
      <c r="BD224" s="847" t="str">
        <f>IF($B224="","",INDEX('All CCC'!BD$7:BD$814,MATCH(WatchList!$B224,'All CCC'!$B$7:$B$814,0)))</f>
        <v/>
      </c>
      <c r="BE224" s="847" t="str">
        <f>IF($B224="","",INDEX('All CCC'!BE$7:BE$814,MATCH(WatchList!$B224,'All CCC'!$B$7:$B$814,0)))</f>
        <v/>
      </c>
      <c r="BF224" s="847" t="str">
        <f>IF($B224="","",INDEX('All CCC'!BF$7:BF$814,MATCH(WatchList!$B224,'All CCC'!$B$7:$B$814,0)))</f>
        <v/>
      </c>
      <c r="BG224" s="847" t="str">
        <f>IF($B224="","",INDEX('All CCC'!BG$7:BG$814,MATCH(WatchList!$B224,'All CCC'!$B$7:$B$814,0)))</f>
        <v/>
      </c>
    </row>
    <row r="225" spans="1:59" x14ac:dyDescent="0.2">
      <c r="A225" s="548" t="str">
        <f>IF($B225="","",INDEX('All CCC'!A$7:A$814,MATCH(WatchList!$B225,'All CCC'!$B$7:$B$814,0)))</f>
        <v/>
      </c>
      <c r="B225" s="31"/>
      <c r="C225" s="847" t="str">
        <f>IF($B225="","",INDEX('All CCC'!C$7:C$814,MATCH(WatchList!$B225,'All CCC'!$B$7:$B$814,0)))</f>
        <v/>
      </c>
      <c r="D225" s="847" t="str">
        <f>IF($B225="","",INDEX('All CCC'!D$7:D$814,MATCH(WatchList!$B225,'All CCC'!$B$7:$B$814,0)))</f>
        <v/>
      </c>
      <c r="E225" s="847" t="str">
        <f>IF($B225="","",INDEX('All CCC'!E$7:E$814,MATCH(WatchList!$B225,'All CCC'!$B$7:$B$814,0)))</f>
        <v/>
      </c>
      <c r="F225" s="847" t="str">
        <f>IF($B225="","",INDEX('All CCC'!F$7:F$814,MATCH(WatchList!$B225,'All CCC'!$B$7:$B$814,0)))</f>
        <v/>
      </c>
      <c r="G225" s="847" t="str">
        <f>IF($B225="","",INDEX('All CCC'!G$7:G$814,MATCH(WatchList!$B225,'All CCC'!$B$7:$B$814,0)))</f>
        <v/>
      </c>
      <c r="H225" s="847" t="str">
        <f>IF($B225="","",INDEX('All CCC'!H$7:H$814,MATCH(WatchList!$B225,'All CCC'!$B$7:$B$814,0)))</f>
        <v/>
      </c>
      <c r="I225" s="847" t="str">
        <f>IF($B225="","",INDEX('All CCC'!I$7:I$814,MATCH(WatchList!$B225,'All CCC'!$B$7:$B$814,0)))</f>
        <v/>
      </c>
      <c r="J225" s="847" t="str">
        <f>IF($B225="","",INDEX('All CCC'!J$7:J$814,MATCH(WatchList!$B225,'All CCC'!$B$7:$B$814,0)))</f>
        <v/>
      </c>
      <c r="K225" s="847" t="str">
        <f>IF($B225="","",INDEX('All CCC'!K$7:K$814,MATCH(WatchList!$B225,'All CCC'!$B$7:$B$814,0)))</f>
        <v/>
      </c>
      <c r="L225" s="847" t="str">
        <f>IF($B225="","",INDEX('All CCC'!L$7:L$814,MATCH(WatchList!$B225,'All CCC'!$B$7:$B$814,0)))</f>
        <v/>
      </c>
      <c r="M225" s="847" t="str">
        <f>IF($B225="","",INDEX('All CCC'!M$7:M$814,MATCH(WatchList!$B225,'All CCC'!$B$7:$B$814,0)))</f>
        <v/>
      </c>
      <c r="N225" s="847" t="str">
        <f>IF($B225="","",INDEX('All CCC'!N$7:N$814,MATCH(WatchList!$B225,'All CCC'!$B$7:$B$814,0)))</f>
        <v/>
      </c>
      <c r="O225" s="847" t="str">
        <f>IF($B225="","",INDEX('All CCC'!O$7:O$814,MATCH(WatchList!$B225,'All CCC'!$B$7:$B$814,0)))</f>
        <v/>
      </c>
      <c r="P225" s="848" t="str">
        <f>IF($B225="","",INDEX('All CCC'!P$7:P$814,MATCH(WatchList!$B225,'All CCC'!$B$7:$B$814,0)))</f>
        <v/>
      </c>
      <c r="Q225" s="848" t="str">
        <f>IF($B225="","",INDEX('All CCC'!Q$7:Q$814,MATCH(WatchList!$B225,'All CCC'!$B$7:$B$814,0)))</f>
        <v/>
      </c>
      <c r="R225" s="847" t="str">
        <f>IF($B225="","",INDEX('All CCC'!R$7:R$814,MATCH(WatchList!$B225,'All CCC'!$B$7:$B$814,0)))</f>
        <v/>
      </c>
      <c r="S225" s="847" t="str">
        <f>IF($B225="","",INDEX('All CCC'!S$7:S$814,MATCH(WatchList!$B225,'All CCC'!$B$7:$B$814,0)))</f>
        <v/>
      </c>
      <c r="T225" s="847" t="str">
        <f>IF($B225="","",INDEX('All CCC'!T$7:T$814,MATCH(WatchList!$B225,'All CCC'!$B$7:$B$814,0)))</f>
        <v/>
      </c>
      <c r="U225" s="847" t="str">
        <f>IF($B225="","",INDEX('All CCC'!U$7:U$814,MATCH(WatchList!$B225,'All CCC'!$B$7:$B$814,0)))</f>
        <v/>
      </c>
      <c r="V225" s="847" t="str">
        <f>IF($B225="","",INDEX('All CCC'!V$7:V$814,MATCH(WatchList!$B225,'All CCC'!$B$7:$B$814,0)))</f>
        <v/>
      </c>
      <c r="W225" s="847" t="str">
        <f>IF($B225="","",INDEX('All CCC'!W$7:W$814,MATCH(WatchList!$B225,'All CCC'!$B$7:$B$814,0)))</f>
        <v/>
      </c>
      <c r="X225" s="847" t="str">
        <f>IF($B225="","",INDEX('All CCC'!X$7:X$814,MATCH(WatchList!$B225,'All CCC'!$B$7:$B$814,0)))</f>
        <v/>
      </c>
      <c r="Y225" s="847" t="str">
        <f>IF($B225="","",INDEX('All CCC'!Y$7:Y$814,MATCH(WatchList!$B225,'All CCC'!$B$7:$B$814,0)))</f>
        <v/>
      </c>
      <c r="Z225" s="847" t="str">
        <f>IF($B225="","",INDEX('All CCC'!Z$7:Z$814,MATCH(WatchList!$B225,'All CCC'!$B$7:$B$814,0)))</f>
        <v/>
      </c>
      <c r="AA225" s="847" t="str">
        <f>IF($B225="","",INDEX('All CCC'!AA$7:AA$814,MATCH(WatchList!$B225,'All CCC'!$B$7:$B$814,0)))</f>
        <v/>
      </c>
      <c r="AB225" s="847" t="str">
        <f>IF($B225="","",INDEX('All CCC'!AB$7:AB$814,MATCH(WatchList!$B225,'All CCC'!$B$7:$B$814,0)))</f>
        <v/>
      </c>
      <c r="AC225" s="847" t="str">
        <f>IF($B225="","",INDEX('All CCC'!AC$7:AC$814,MATCH(WatchList!$B225,'All CCC'!$B$7:$B$814,0)))</f>
        <v/>
      </c>
      <c r="AD225" s="847" t="str">
        <f>IF($B225="","",INDEX('All CCC'!AD$7:AD$814,MATCH(WatchList!$B225,'All CCC'!$B$7:$B$814,0)))</f>
        <v/>
      </c>
      <c r="AE225" s="847" t="str">
        <f>IF($B225="","",INDEX('All CCC'!AE$7:AE$814,MATCH(WatchList!$B225,'All CCC'!$B$7:$B$814,0)))</f>
        <v/>
      </c>
      <c r="AF225" s="847" t="str">
        <f>IF($B225="","",INDEX('All CCC'!AF$7:AF$814,MATCH(WatchList!$B225,'All CCC'!$B$7:$B$814,0)))</f>
        <v/>
      </c>
      <c r="AG225" s="847" t="str">
        <f>IF($B225="","",INDEX('All CCC'!AG$7:AG$814,MATCH(WatchList!$B225,'All CCC'!$B$7:$B$814,0)))</f>
        <v/>
      </c>
      <c r="AH225" s="847" t="str">
        <f>IF($B225="","",INDEX('All CCC'!AH$7:AH$814,MATCH(WatchList!$B225,'All CCC'!$B$7:$B$814,0)))</f>
        <v/>
      </c>
      <c r="AI225" s="847" t="str">
        <f>IF($B225="","",INDEX('All CCC'!AI$7:AI$814,MATCH(WatchList!$B225,'All CCC'!$B$7:$B$814,0)))</f>
        <v/>
      </c>
      <c r="AJ225" s="847" t="str">
        <f>IF($B225="","",INDEX('All CCC'!AJ$7:AJ$814,MATCH(WatchList!$B225,'All CCC'!$B$7:$B$814,0)))</f>
        <v/>
      </c>
      <c r="AK225" s="847" t="str">
        <f>IF($B225="","",INDEX('All CCC'!AK$7:AK$814,MATCH(WatchList!$B225,'All CCC'!$B$7:$B$814,0)))</f>
        <v/>
      </c>
      <c r="AL225" s="847" t="str">
        <f>IF($B225="","",INDEX('All CCC'!AL$7:AL$814,MATCH(WatchList!$B225,'All CCC'!$B$7:$B$814,0)))</f>
        <v/>
      </c>
      <c r="AM225" s="847" t="str">
        <f>IF($B225="","",INDEX('All CCC'!AM$7:AM$814,MATCH(WatchList!$B225,'All CCC'!$B$7:$B$814,0)))</f>
        <v/>
      </c>
      <c r="AN225" s="847" t="str">
        <f>IF($B225="","",INDEX('All CCC'!AN$7:AN$814,MATCH(WatchList!$B225,'All CCC'!$B$7:$B$814,0)))</f>
        <v/>
      </c>
      <c r="AO225" s="847" t="str">
        <f>IF($B225="","",INDEX('All CCC'!AO$7:AO$814,MATCH(WatchList!$B225,'All CCC'!$B$7:$B$814,0)))</f>
        <v/>
      </c>
      <c r="AP225" s="847" t="str">
        <f>IF($B225="","",INDEX('All CCC'!AP$7:AP$814,MATCH(WatchList!$B225,'All CCC'!$B$7:$B$814,0)))</f>
        <v/>
      </c>
      <c r="AQ225" s="847" t="str">
        <f>IF($B225="","",INDEX('All CCC'!AQ$7:AQ$814,MATCH(WatchList!$B225,'All CCC'!$B$7:$B$814,0)))</f>
        <v/>
      </c>
      <c r="AR225" s="847" t="str">
        <f>IF($B225="","",INDEX('All CCC'!AR$7:AR$814,MATCH(WatchList!$B225,'All CCC'!$B$7:$B$814,0)))</f>
        <v/>
      </c>
      <c r="AS225" s="847" t="str">
        <f>IF($B225="","",INDEX('All CCC'!AS$7:AS$814,MATCH(WatchList!$B225,'All CCC'!$B$7:$B$814,0)))</f>
        <v/>
      </c>
      <c r="AT225" s="847" t="str">
        <f>IF($B225="","",INDEX('All CCC'!AT$7:AT$814,MATCH(WatchList!$B225,'All CCC'!$B$7:$B$814,0)))</f>
        <v/>
      </c>
      <c r="AU225" s="847" t="str">
        <f>IF($B225="","",INDEX('All CCC'!AU$7:AU$814,MATCH(WatchList!$B225,'All CCC'!$B$7:$B$814,0)))</f>
        <v/>
      </c>
      <c r="AV225" s="847" t="str">
        <f>IF($B225="","",INDEX('All CCC'!AV$7:AV$814,MATCH(WatchList!$B225,'All CCC'!$B$7:$B$814,0)))</f>
        <v/>
      </c>
      <c r="AW225" s="847" t="str">
        <f>IF($B225="","",INDEX('All CCC'!AW$7:AW$814,MATCH(WatchList!$B225,'All CCC'!$B$7:$B$814,0)))</f>
        <v/>
      </c>
      <c r="AX225" s="847" t="str">
        <f>IF($B225="","",INDEX('All CCC'!AX$7:AX$814,MATCH(WatchList!$B225,'All CCC'!$B$7:$B$814,0)))</f>
        <v/>
      </c>
      <c r="AY225" s="847" t="str">
        <f>IF($B225="","",INDEX('All CCC'!AY$7:AY$814,MATCH(WatchList!$B225,'All CCC'!$B$7:$B$814,0)))</f>
        <v/>
      </c>
      <c r="AZ225" s="847" t="str">
        <f>IF($B225="","",INDEX('All CCC'!AZ$7:AZ$814,MATCH(WatchList!$B225,'All CCC'!$B$7:$B$814,0)))</f>
        <v/>
      </c>
      <c r="BA225" s="847" t="str">
        <f>IF($B225="","",INDEX('All CCC'!BA$7:BA$814,MATCH(WatchList!$B225,'All CCC'!$B$7:$B$814,0)))</f>
        <v/>
      </c>
      <c r="BB225" s="847" t="str">
        <f>IF($B225="","",INDEX('All CCC'!BB$7:BB$814,MATCH(WatchList!$B225,'All CCC'!$B$7:$B$814,0)))</f>
        <v/>
      </c>
      <c r="BC225" s="847" t="str">
        <f>IF($B225="","",INDEX('All CCC'!BC$7:BC$814,MATCH(WatchList!$B225,'All CCC'!$B$7:$B$814,0)))</f>
        <v/>
      </c>
      <c r="BD225" s="847" t="str">
        <f>IF($B225="","",INDEX('All CCC'!BD$7:BD$814,MATCH(WatchList!$B225,'All CCC'!$B$7:$B$814,0)))</f>
        <v/>
      </c>
      <c r="BE225" s="847" t="str">
        <f>IF($B225="","",INDEX('All CCC'!BE$7:BE$814,MATCH(WatchList!$B225,'All CCC'!$B$7:$B$814,0)))</f>
        <v/>
      </c>
      <c r="BF225" s="847" t="str">
        <f>IF($B225="","",INDEX('All CCC'!BF$7:BF$814,MATCH(WatchList!$B225,'All CCC'!$B$7:$B$814,0)))</f>
        <v/>
      </c>
      <c r="BG225" s="847" t="str">
        <f>IF($B225="","",INDEX('All CCC'!BG$7:BG$814,MATCH(WatchList!$B225,'All CCC'!$B$7:$B$814,0)))</f>
        <v/>
      </c>
    </row>
    <row r="226" spans="1:59" x14ac:dyDescent="0.2">
      <c r="A226" s="548" t="str">
        <f>IF($B226="","",INDEX('All CCC'!A$7:A$814,MATCH(WatchList!$B226,'All CCC'!$B$7:$B$814,0)))</f>
        <v/>
      </c>
      <c r="B226" s="31"/>
      <c r="C226" s="847" t="str">
        <f>IF($B226="","",INDEX('All CCC'!C$7:C$814,MATCH(WatchList!$B226,'All CCC'!$B$7:$B$814,0)))</f>
        <v/>
      </c>
      <c r="D226" s="847" t="str">
        <f>IF($B226="","",INDEX('All CCC'!D$7:D$814,MATCH(WatchList!$B226,'All CCC'!$B$7:$B$814,0)))</f>
        <v/>
      </c>
      <c r="E226" s="847" t="str">
        <f>IF($B226="","",INDEX('All CCC'!E$7:E$814,MATCH(WatchList!$B226,'All CCC'!$B$7:$B$814,0)))</f>
        <v/>
      </c>
      <c r="F226" s="847" t="str">
        <f>IF($B226="","",INDEX('All CCC'!F$7:F$814,MATCH(WatchList!$B226,'All CCC'!$B$7:$B$814,0)))</f>
        <v/>
      </c>
      <c r="G226" s="847" t="str">
        <f>IF($B226="","",INDEX('All CCC'!G$7:G$814,MATCH(WatchList!$B226,'All CCC'!$B$7:$B$814,0)))</f>
        <v/>
      </c>
      <c r="H226" s="847" t="str">
        <f>IF($B226="","",INDEX('All CCC'!H$7:H$814,MATCH(WatchList!$B226,'All CCC'!$B$7:$B$814,0)))</f>
        <v/>
      </c>
      <c r="I226" s="847" t="str">
        <f>IF($B226="","",INDEX('All CCC'!I$7:I$814,MATCH(WatchList!$B226,'All CCC'!$B$7:$B$814,0)))</f>
        <v/>
      </c>
      <c r="J226" s="847" t="str">
        <f>IF($B226="","",INDEX('All CCC'!J$7:J$814,MATCH(WatchList!$B226,'All CCC'!$B$7:$B$814,0)))</f>
        <v/>
      </c>
      <c r="K226" s="847" t="str">
        <f>IF($B226="","",INDEX('All CCC'!K$7:K$814,MATCH(WatchList!$B226,'All CCC'!$B$7:$B$814,0)))</f>
        <v/>
      </c>
      <c r="L226" s="847" t="str">
        <f>IF($B226="","",INDEX('All CCC'!L$7:L$814,MATCH(WatchList!$B226,'All CCC'!$B$7:$B$814,0)))</f>
        <v/>
      </c>
      <c r="M226" s="847" t="str">
        <f>IF($B226="","",INDEX('All CCC'!M$7:M$814,MATCH(WatchList!$B226,'All CCC'!$B$7:$B$814,0)))</f>
        <v/>
      </c>
      <c r="N226" s="847" t="str">
        <f>IF($B226="","",INDEX('All CCC'!N$7:N$814,MATCH(WatchList!$B226,'All CCC'!$B$7:$B$814,0)))</f>
        <v/>
      </c>
      <c r="O226" s="847" t="str">
        <f>IF($B226="","",INDEX('All CCC'!O$7:O$814,MATCH(WatchList!$B226,'All CCC'!$B$7:$B$814,0)))</f>
        <v/>
      </c>
      <c r="P226" s="848" t="str">
        <f>IF($B226="","",INDEX('All CCC'!P$7:P$814,MATCH(WatchList!$B226,'All CCC'!$B$7:$B$814,0)))</f>
        <v/>
      </c>
      <c r="Q226" s="848" t="str">
        <f>IF($B226="","",INDEX('All CCC'!Q$7:Q$814,MATCH(WatchList!$B226,'All CCC'!$B$7:$B$814,0)))</f>
        <v/>
      </c>
      <c r="R226" s="847" t="str">
        <f>IF($B226="","",INDEX('All CCC'!R$7:R$814,MATCH(WatchList!$B226,'All CCC'!$B$7:$B$814,0)))</f>
        <v/>
      </c>
      <c r="S226" s="847" t="str">
        <f>IF($B226="","",INDEX('All CCC'!S$7:S$814,MATCH(WatchList!$B226,'All CCC'!$B$7:$B$814,0)))</f>
        <v/>
      </c>
      <c r="T226" s="847" t="str">
        <f>IF($B226="","",INDEX('All CCC'!T$7:T$814,MATCH(WatchList!$B226,'All CCC'!$B$7:$B$814,0)))</f>
        <v/>
      </c>
      <c r="U226" s="847" t="str">
        <f>IF($B226="","",INDEX('All CCC'!U$7:U$814,MATCH(WatchList!$B226,'All CCC'!$B$7:$B$814,0)))</f>
        <v/>
      </c>
      <c r="V226" s="847" t="str">
        <f>IF($B226="","",INDEX('All CCC'!V$7:V$814,MATCH(WatchList!$B226,'All CCC'!$B$7:$B$814,0)))</f>
        <v/>
      </c>
      <c r="W226" s="847" t="str">
        <f>IF($B226="","",INDEX('All CCC'!W$7:W$814,MATCH(WatchList!$B226,'All CCC'!$B$7:$B$814,0)))</f>
        <v/>
      </c>
      <c r="X226" s="847" t="str">
        <f>IF($B226="","",INDEX('All CCC'!X$7:X$814,MATCH(WatchList!$B226,'All CCC'!$B$7:$B$814,0)))</f>
        <v/>
      </c>
      <c r="Y226" s="847" t="str">
        <f>IF($B226="","",INDEX('All CCC'!Y$7:Y$814,MATCH(WatchList!$B226,'All CCC'!$B$7:$B$814,0)))</f>
        <v/>
      </c>
      <c r="Z226" s="847" t="str">
        <f>IF($B226="","",INDEX('All CCC'!Z$7:Z$814,MATCH(WatchList!$B226,'All CCC'!$B$7:$B$814,0)))</f>
        <v/>
      </c>
      <c r="AA226" s="847" t="str">
        <f>IF($B226="","",INDEX('All CCC'!AA$7:AA$814,MATCH(WatchList!$B226,'All CCC'!$B$7:$B$814,0)))</f>
        <v/>
      </c>
      <c r="AB226" s="847" t="str">
        <f>IF($B226="","",INDEX('All CCC'!AB$7:AB$814,MATCH(WatchList!$B226,'All CCC'!$B$7:$B$814,0)))</f>
        <v/>
      </c>
      <c r="AC226" s="847" t="str">
        <f>IF($B226="","",INDEX('All CCC'!AC$7:AC$814,MATCH(WatchList!$B226,'All CCC'!$B$7:$B$814,0)))</f>
        <v/>
      </c>
      <c r="AD226" s="847" t="str">
        <f>IF($B226="","",INDEX('All CCC'!AD$7:AD$814,MATCH(WatchList!$B226,'All CCC'!$B$7:$B$814,0)))</f>
        <v/>
      </c>
      <c r="AE226" s="847" t="str">
        <f>IF($B226="","",INDEX('All CCC'!AE$7:AE$814,MATCH(WatchList!$B226,'All CCC'!$B$7:$B$814,0)))</f>
        <v/>
      </c>
      <c r="AF226" s="847" t="str">
        <f>IF($B226="","",INDEX('All CCC'!AF$7:AF$814,MATCH(WatchList!$B226,'All CCC'!$B$7:$B$814,0)))</f>
        <v/>
      </c>
      <c r="AG226" s="847" t="str">
        <f>IF($B226="","",INDEX('All CCC'!AG$7:AG$814,MATCH(WatchList!$B226,'All CCC'!$B$7:$B$814,0)))</f>
        <v/>
      </c>
      <c r="AH226" s="847" t="str">
        <f>IF($B226="","",INDEX('All CCC'!AH$7:AH$814,MATCH(WatchList!$B226,'All CCC'!$B$7:$B$814,0)))</f>
        <v/>
      </c>
      <c r="AI226" s="847" t="str">
        <f>IF($B226="","",INDEX('All CCC'!AI$7:AI$814,MATCH(WatchList!$B226,'All CCC'!$B$7:$B$814,0)))</f>
        <v/>
      </c>
      <c r="AJ226" s="847" t="str">
        <f>IF($B226="","",INDEX('All CCC'!AJ$7:AJ$814,MATCH(WatchList!$B226,'All CCC'!$B$7:$B$814,0)))</f>
        <v/>
      </c>
      <c r="AK226" s="847" t="str">
        <f>IF($B226="","",INDEX('All CCC'!AK$7:AK$814,MATCH(WatchList!$B226,'All CCC'!$B$7:$B$814,0)))</f>
        <v/>
      </c>
      <c r="AL226" s="847" t="str">
        <f>IF($B226="","",INDEX('All CCC'!AL$7:AL$814,MATCH(WatchList!$B226,'All CCC'!$B$7:$B$814,0)))</f>
        <v/>
      </c>
      <c r="AM226" s="847" t="str">
        <f>IF($B226="","",INDEX('All CCC'!AM$7:AM$814,MATCH(WatchList!$B226,'All CCC'!$B$7:$B$814,0)))</f>
        <v/>
      </c>
      <c r="AN226" s="847" t="str">
        <f>IF($B226="","",INDEX('All CCC'!AN$7:AN$814,MATCH(WatchList!$B226,'All CCC'!$B$7:$B$814,0)))</f>
        <v/>
      </c>
      <c r="AO226" s="847" t="str">
        <f>IF($B226="","",INDEX('All CCC'!AO$7:AO$814,MATCH(WatchList!$B226,'All CCC'!$B$7:$B$814,0)))</f>
        <v/>
      </c>
      <c r="AP226" s="847" t="str">
        <f>IF($B226="","",INDEX('All CCC'!AP$7:AP$814,MATCH(WatchList!$B226,'All CCC'!$B$7:$B$814,0)))</f>
        <v/>
      </c>
      <c r="AQ226" s="847" t="str">
        <f>IF($B226="","",INDEX('All CCC'!AQ$7:AQ$814,MATCH(WatchList!$B226,'All CCC'!$B$7:$B$814,0)))</f>
        <v/>
      </c>
      <c r="AR226" s="847" t="str">
        <f>IF($B226="","",INDEX('All CCC'!AR$7:AR$814,MATCH(WatchList!$B226,'All CCC'!$B$7:$B$814,0)))</f>
        <v/>
      </c>
      <c r="AS226" s="847" t="str">
        <f>IF($B226="","",INDEX('All CCC'!AS$7:AS$814,MATCH(WatchList!$B226,'All CCC'!$B$7:$B$814,0)))</f>
        <v/>
      </c>
      <c r="AT226" s="847" t="str">
        <f>IF($B226="","",INDEX('All CCC'!AT$7:AT$814,MATCH(WatchList!$B226,'All CCC'!$B$7:$B$814,0)))</f>
        <v/>
      </c>
      <c r="AU226" s="847" t="str">
        <f>IF($B226="","",INDEX('All CCC'!AU$7:AU$814,MATCH(WatchList!$B226,'All CCC'!$B$7:$B$814,0)))</f>
        <v/>
      </c>
      <c r="AV226" s="847" t="str">
        <f>IF($B226="","",INDEX('All CCC'!AV$7:AV$814,MATCH(WatchList!$B226,'All CCC'!$B$7:$B$814,0)))</f>
        <v/>
      </c>
      <c r="AW226" s="847" t="str">
        <f>IF($B226="","",INDEX('All CCC'!AW$7:AW$814,MATCH(WatchList!$B226,'All CCC'!$B$7:$B$814,0)))</f>
        <v/>
      </c>
      <c r="AX226" s="847" t="str">
        <f>IF($B226="","",INDEX('All CCC'!AX$7:AX$814,MATCH(WatchList!$B226,'All CCC'!$B$7:$B$814,0)))</f>
        <v/>
      </c>
      <c r="AY226" s="847" t="str">
        <f>IF($B226="","",INDEX('All CCC'!AY$7:AY$814,MATCH(WatchList!$B226,'All CCC'!$B$7:$B$814,0)))</f>
        <v/>
      </c>
      <c r="AZ226" s="847" t="str">
        <f>IF($B226="","",INDEX('All CCC'!AZ$7:AZ$814,MATCH(WatchList!$B226,'All CCC'!$B$7:$B$814,0)))</f>
        <v/>
      </c>
      <c r="BA226" s="847" t="str">
        <f>IF($B226="","",INDEX('All CCC'!BA$7:BA$814,MATCH(WatchList!$B226,'All CCC'!$B$7:$B$814,0)))</f>
        <v/>
      </c>
      <c r="BB226" s="847" t="str">
        <f>IF($B226="","",INDEX('All CCC'!BB$7:BB$814,MATCH(WatchList!$B226,'All CCC'!$B$7:$B$814,0)))</f>
        <v/>
      </c>
      <c r="BC226" s="847" t="str">
        <f>IF($B226="","",INDEX('All CCC'!BC$7:BC$814,MATCH(WatchList!$B226,'All CCC'!$B$7:$B$814,0)))</f>
        <v/>
      </c>
      <c r="BD226" s="847" t="str">
        <f>IF($B226="","",INDEX('All CCC'!BD$7:BD$814,MATCH(WatchList!$B226,'All CCC'!$B$7:$B$814,0)))</f>
        <v/>
      </c>
      <c r="BE226" s="847" t="str">
        <f>IF($B226="","",INDEX('All CCC'!BE$7:BE$814,MATCH(WatchList!$B226,'All CCC'!$B$7:$B$814,0)))</f>
        <v/>
      </c>
      <c r="BF226" s="847" t="str">
        <f>IF($B226="","",INDEX('All CCC'!BF$7:BF$814,MATCH(WatchList!$B226,'All CCC'!$B$7:$B$814,0)))</f>
        <v/>
      </c>
      <c r="BG226" s="847" t="str">
        <f>IF($B226="","",INDEX('All CCC'!BG$7:BG$814,MATCH(WatchList!$B226,'All CCC'!$B$7:$B$814,0)))</f>
        <v/>
      </c>
    </row>
    <row r="227" spans="1:59" x14ac:dyDescent="0.2">
      <c r="A227" s="548" t="str">
        <f>IF($B227="","",INDEX('All CCC'!A$7:A$814,MATCH(WatchList!$B227,'All CCC'!$B$7:$B$814,0)))</f>
        <v/>
      </c>
      <c r="B227" s="31"/>
      <c r="C227" s="847" t="str">
        <f>IF($B227="","",INDEX('All CCC'!C$7:C$814,MATCH(WatchList!$B227,'All CCC'!$B$7:$B$814,0)))</f>
        <v/>
      </c>
      <c r="D227" s="847" t="str">
        <f>IF($B227="","",INDEX('All CCC'!D$7:D$814,MATCH(WatchList!$B227,'All CCC'!$B$7:$B$814,0)))</f>
        <v/>
      </c>
      <c r="E227" s="847" t="str">
        <f>IF($B227="","",INDEX('All CCC'!E$7:E$814,MATCH(WatchList!$B227,'All CCC'!$B$7:$B$814,0)))</f>
        <v/>
      </c>
      <c r="F227" s="847" t="str">
        <f>IF($B227="","",INDEX('All CCC'!F$7:F$814,MATCH(WatchList!$B227,'All CCC'!$B$7:$B$814,0)))</f>
        <v/>
      </c>
      <c r="G227" s="847" t="str">
        <f>IF($B227="","",INDEX('All CCC'!G$7:G$814,MATCH(WatchList!$B227,'All CCC'!$B$7:$B$814,0)))</f>
        <v/>
      </c>
      <c r="H227" s="847" t="str">
        <f>IF($B227="","",INDEX('All CCC'!H$7:H$814,MATCH(WatchList!$B227,'All CCC'!$B$7:$B$814,0)))</f>
        <v/>
      </c>
      <c r="I227" s="847" t="str">
        <f>IF($B227="","",INDEX('All CCC'!I$7:I$814,MATCH(WatchList!$B227,'All CCC'!$B$7:$B$814,0)))</f>
        <v/>
      </c>
      <c r="J227" s="847" t="str">
        <f>IF($B227="","",INDEX('All CCC'!J$7:J$814,MATCH(WatchList!$B227,'All CCC'!$B$7:$B$814,0)))</f>
        <v/>
      </c>
      <c r="K227" s="847" t="str">
        <f>IF($B227="","",INDEX('All CCC'!K$7:K$814,MATCH(WatchList!$B227,'All CCC'!$B$7:$B$814,0)))</f>
        <v/>
      </c>
      <c r="L227" s="847" t="str">
        <f>IF($B227="","",INDEX('All CCC'!L$7:L$814,MATCH(WatchList!$B227,'All CCC'!$B$7:$B$814,0)))</f>
        <v/>
      </c>
      <c r="M227" s="847" t="str">
        <f>IF($B227="","",INDEX('All CCC'!M$7:M$814,MATCH(WatchList!$B227,'All CCC'!$B$7:$B$814,0)))</f>
        <v/>
      </c>
      <c r="N227" s="847" t="str">
        <f>IF($B227="","",INDEX('All CCC'!N$7:N$814,MATCH(WatchList!$B227,'All CCC'!$B$7:$B$814,0)))</f>
        <v/>
      </c>
      <c r="O227" s="847" t="str">
        <f>IF($B227="","",INDEX('All CCC'!O$7:O$814,MATCH(WatchList!$B227,'All CCC'!$B$7:$B$814,0)))</f>
        <v/>
      </c>
      <c r="P227" s="848" t="str">
        <f>IF($B227="","",INDEX('All CCC'!P$7:P$814,MATCH(WatchList!$B227,'All CCC'!$B$7:$B$814,0)))</f>
        <v/>
      </c>
      <c r="Q227" s="848" t="str">
        <f>IF($B227="","",INDEX('All CCC'!Q$7:Q$814,MATCH(WatchList!$B227,'All CCC'!$B$7:$B$814,0)))</f>
        <v/>
      </c>
      <c r="R227" s="847" t="str">
        <f>IF($B227="","",INDEX('All CCC'!R$7:R$814,MATCH(WatchList!$B227,'All CCC'!$B$7:$B$814,0)))</f>
        <v/>
      </c>
      <c r="S227" s="847" t="str">
        <f>IF($B227="","",INDEX('All CCC'!S$7:S$814,MATCH(WatchList!$B227,'All CCC'!$B$7:$B$814,0)))</f>
        <v/>
      </c>
      <c r="T227" s="847" t="str">
        <f>IF($B227="","",INDEX('All CCC'!T$7:T$814,MATCH(WatchList!$B227,'All CCC'!$B$7:$B$814,0)))</f>
        <v/>
      </c>
      <c r="U227" s="847" t="str">
        <f>IF($B227="","",INDEX('All CCC'!U$7:U$814,MATCH(WatchList!$B227,'All CCC'!$B$7:$B$814,0)))</f>
        <v/>
      </c>
      <c r="V227" s="847" t="str">
        <f>IF($B227="","",INDEX('All CCC'!V$7:V$814,MATCH(WatchList!$B227,'All CCC'!$B$7:$B$814,0)))</f>
        <v/>
      </c>
      <c r="W227" s="847" t="str">
        <f>IF($B227="","",INDEX('All CCC'!W$7:W$814,MATCH(WatchList!$B227,'All CCC'!$B$7:$B$814,0)))</f>
        <v/>
      </c>
      <c r="X227" s="847" t="str">
        <f>IF($B227="","",INDEX('All CCC'!X$7:X$814,MATCH(WatchList!$B227,'All CCC'!$B$7:$B$814,0)))</f>
        <v/>
      </c>
      <c r="Y227" s="847" t="str">
        <f>IF($B227="","",INDEX('All CCC'!Y$7:Y$814,MATCH(WatchList!$B227,'All CCC'!$B$7:$B$814,0)))</f>
        <v/>
      </c>
      <c r="Z227" s="847" t="str">
        <f>IF($B227="","",INDEX('All CCC'!Z$7:Z$814,MATCH(WatchList!$B227,'All CCC'!$B$7:$B$814,0)))</f>
        <v/>
      </c>
      <c r="AA227" s="847" t="str">
        <f>IF($B227="","",INDEX('All CCC'!AA$7:AA$814,MATCH(WatchList!$B227,'All CCC'!$B$7:$B$814,0)))</f>
        <v/>
      </c>
      <c r="AB227" s="847" t="str">
        <f>IF($B227="","",INDEX('All CCC'!AB$7:AB$814,MATCH(WatchList!$B227,'All CCC'!$B$7:$B$814,0)))</f>
        <v/>
      </c>
      <c r="AC227" s="847" t="str">
        <f>IF($B227="","",INDEX('All CCC'!AC$7:AC$814,MATCH(WatchList!$B227,'All CCC'!$B$7:$B$814,0)))</f>
        <v/>
      </c>
      <c r="AD227" s="847" t="str">
        <f>IF($B227="","",INDEX('All CCC'!AD$7:AD$814,MATCH(WatchList!$B227,'All CCC'!$B$7:$B$814,0)))</f>
        <v/>
      </c>
      <c r="AE227" s="847" t="str">
        <f>IF($B227="","",INDEX('All CCC'!AE$7:AE$814,MATCH(WatchList!$B227,'All CCC'!$B$7:$B$814,0)))</f>
        <v/>
      </c>
      <c r="AF227" s="847" t="str">
        <f>IF($B227="","",INDEX('All CCC'!AF$7:AF$814,MATCH(WatchList!$B227,'All CCC'!$B$7:$B$814,0)))</f>
        <v/>
      </c>
      <c r="AG227" s="847" t="str">
        <f>IF($B227="","",INDEX('All CCC'!AG$7:AG$814,MATCH(WatchList!$B227,'All CCC'!$B$7:$B$814,0)))</f>
        <v/>
      </c>
      <c r="AH227" s="847" t="str">
        <f>IF($B227="","",INDEX('All CCC'!AH$7:AH$814,MATCH(WatchList!$B227,'All CCC'!$B$7:$B$814,0)))</f>
        <v/>
      </c>
      <c r="AI227" s="847" t="str">
        <f>IF($B227="","",INDEX('All CCC'!AI$7:AI$814,MATCH(WatchList!$B227,'All CCC'!$B$7:$B$814,0)))</f>
        <v/>
      </c>
      <c r="AJ227" s="847" t="str">
        <f>IF($B227="","",INDEX('All CCC'!AJ$7:AJ$814,MATCH(WatchList!$B227,'All CCC'!$B$7:$B$814,0)))</f>
        <v/>
      </c>
      <c r="AK227" s="847" t="str">
        <f>IF($B227="","",INDEX('All CCC'!AK$7:AK$814,MATCH(WatchList!$B227,'All CCC'!$B$7:$B$814,0)))</f>
        <v/>
      </c>
      <c r="AL227" s="847" t="str">
        <f>IF($B227="","",INDEX('All CCC'!AL$7:AL$814,MATCH(WatchList!$B227,'All CCC'!$B$7:$B$814,0)))</f>
        <v/>
      </c>
      <c r="AM227" s="847" t="str">
        <f>IF($B227="","",INDEX('All CCC'!AM$7:AM$814,MATCH(WatchList!$B227,'All CCC'!$B$7:$B$814,0)))</f>
        <v/>
      </c>
      <c r="AN227" s="847" t="str">
        <f>IF($B227="","",INDEX('All CCC'!AN$7:AN$814,MATCH(WatchList!$B227,'All CCC'!$B$7:$B$814,0)))</f>
        <v/>
      </c>
      <c r="AO227" s="847" t="str">
        <f>IF($B227="","",INDEX('All CCC'!AO$7:AO$814,MATCH(WatchList!$B227,'All CCC'!$B$7:$B$814,0)))</f>
        <v/>
      </c>
      <c r="AP227" s="847" t="str">
        <f>IF($B227="","",INDEX('All CCC'!AP$7:AP$814,MATCH(WatchList!$B227,'All CCC'!$B$7:$B$814,0)))</f>
        <v/>
      </c>
      <c r="AQ227" s="847" t="str">
        <f>IF($B227="","",INDEX('All CCC'!AQ$7:AQ$814,MATCH(WatchList!$B227,'All CCC'!$B$7:$B$814,0)))</f>
        <v/>
      </c>
      <c r="AR227" s="847" t="str">
        <f>IF($B227="","",INDEX('All CCC'!AR$7:AR$814,MATCH(WatchList!$B227,'All CCC'!$B$7:$B$814,0)))</f>
        <v/>
      </c>
      <c r="AS227" s="847" t="str">
        <f>IF($B227="","",INDEX('All CCC'!AS$7:AS$814,MATCH(WatchList!$B227,'All CCC'!$B$7:$B$814,0)))</f>
        <v/>
      </c>
      <c r="AT227" s="847" t="str">
        <f>IF($B227="","",INDEX('All CCC'!AT$7:AT$814,MATCH(WatchList!$B227,'All CCC'!$B$7:$B$814,0)))</f>
        <v/>
      </c>
      <c r="AU227" s="847" t="str">
        <f>IF($B227="","",INDEX('All CCC'!AU$7:AU$814,MATCH(WatchList!$B227,'All CCC'!$B$7:$B$814,0)))</f>
        <v/>
      </c>
      <c r="AV227" s="847" t="str">
        <f>IF($B227="","",INDEX('All CCC'!AV$7:AV$814,MATCH(WatchList!$B227,'All CCC'!$B$7:$B$814,0)))</f>
        <v/>
      </c>
      <c r="AW227" s="847" t="str">
        <f>IF($B227="","",INDEX('All CCC'!AW$7:AW$814,MATCH(WatchList!$B227,'All CCC'!$B$7:$B$814,0)))</f>
        <v/>
      </c>
      <c r="AX227" s="847" t="str">
        <f>IF($B227="","",INDEX('All CCC'!AX$7:AX$814,MATCH(WatchList!$B227,'All CCC'!$B$7:$B$814,0)))</f>
        <v/>
      </c>
      <c r="AY227" s="847" t="str">
        <f>IF($B227="","",INDEX('All CCC'!AY$7:AY$814,MATCH(WatchList!$B227,'All CCC'!$B$7:$B$814,0)))</f>
        <v/>
      </c>
      <c r="AZ227" s="847" t="str">
        <f>IF($B227="","",INDEX('All CCC'!AZ$7:AZ$814,MATCH(WatchList!$B227,'All CCC'!$B$7:$B$814,0)))</f>
        <v/>
      </c>
      <c r="BA227" s="847" t="str">
        <f>IF($B227="","",INDEX('All CCC'!BA$7:BA$814,MATCH(WatchList!$B227,'All CCC'!$B$7:$B$814,0)))</f>
        <v/>
      </c>
      <c r="BB227" s="847" t="str">
        <f>IF($B227="","",INDEX('All CCC'!BB$7:BB$814,MATCH(WatchList!$B227,'All CCC'!$B$7:$B$814,0)))</f>
        <v/>
      </c>
      <c r="BC227" s="847" t="str">
        <f>IF($B227="","",INDEX('All CCC'!BC$7:BC$814,MATCH(WatchList!$B227,'All CCC'!$B$7:$B$814,0)))</f>
        <v/>
      </c>
      <c r="BD227" s="847" t="str">
        <f>IF($B227="","",INDEX('All CCC'!BD$7:BD$814,MATCH(WatchList!$B227,'All CCC'!$B$7:$B$814,0)))</f>
        <v/>
      </c>
      <c r="BE227" s="847" t="str">
        <f>IF($B227="","",INDEX('All CCC'!BE$7:BE$814,MATCH(WatchList!$B227,'All CCC'!$B$7:$B$814,0)))</f>
        <v/>
      </c>
      <c r="BF227" s="847" t="str">
        <f>IF($B227="","",INDEX('All CCC'!BF$7:BF$814,MATCH(WatchList!$B227,'All CCC'!$B$7:$B$814,0)))</f>
        <v/>
      </c>
      <c r="BG227" s="847" t="str">
        <f>IF($B227="","",INDEX('All CCC'!BG$7:BG$814,MATCH(WatchList!$B227,'All CCC'!$B$7:$B$814,0)))</f>
        <v/>
      </c>
    </row>
    <row r="228" spans="1:59" x14ac:dyDescent="0.2">
      <c r="A228" s="548" t="str">
        <f>IF($B228="","",INDEX('All CCC'!A$7:A$814,MATCH(WatchList!$B228,'All CCC'!$B$7:$B$814,0)))</f>
        <v/>
      </c>
      <c r="B228" s="31"/>
      <c r="C228" s="847" t="str">
        <f>IF($B228="","",INDEX('All CCC'!C$7:C$814,MATCH(WatchList!$B228,'All CCC'!$B$7:$B$814,0)))</f>
        <v/>
      </c>
      <c r="D228" s="847" t="str">
        <f>IF($B228="","",INDEX('All CCC'!D$7:D$814,MATCH(WatchList!$B228,'All CCC'!$B$7:$B$814,0)))</f>
        <v/>
      </c>
      <c r="E228" s="847" t="str">
        <f>IF($B228="","",INDEX('All CCC'!E$7:E$814,MATCH(WatchList!$B228,'All CCC'!$B$7:$B$814,0)))</f>
        <v/>
      </c>
      <c r="F228" s="847" t="str">
        <f>IF($B228="","",INDEX('All CCC'!F$7:F$814,MATCH(WatchList!$B228,'All CCC'!$B$7:$B$814,0)))</f>
        <v/>
      </c>
      <c r="G228" s="847" t="str">
        <f>IF($B228="","",INDEX('All CCC'!G$7:G$814,MATCH(WatchList!$B228,'All CCC'!$B$7:$B$814,0)))</f>
        <v/>
      </c>
      <c r="H228" s="847" t="str">
        <f>IF($B228="","",INDEX('All CCC'!H$7:H$814,MATCH(WatchList!$B228,'All CCC'!$B$7:$B$814,0)))</f>
        <v/>
      </c>
      <c r="I228" s="847" t="str">
        <f>IF($B228="","",INDEX('All CCC'!I$7:I$814,MATCH(WatchList!$B228,'All CCC'!$B$7:$B$814,0)))</f>
        <v/>
      </c>
      <c r="J228" s="847" t="str">
        <f>IF($B228="","",INDEX('All CCC'!J$7:J$814,MATCH(WatchList!$B228,'All CCC'!$B$7:$B$814,0)))</f>
        <v/>
      </c>
      <c r="K228" s="847" t="str">
        <f>IF($B228="","",INDEX('All CCC'!K$7:K$814,MATCH(WatchList!$B228,'All CCC'!$B$7:$B$814,0)))</f>
        <v/>
      </c>
      <c r="L228" s="847" t="str">
        <f>IF($B228="","",INDEX('All CCC'!L$7:L$814,MATCH(WatchList!$B228,'All CCC'!$B$7:$B$814,0)))</f>
        <v/>
      </c>
      <c r="M228" s="847" t="str">
        <f>IF($B228="","",INDEX('All CCC'!M$7:M$814,MATCH(WatchList!$B228,'All CCC'!$B$7:$B$814,0)))</f>
        <v/>
      </c>
      <c r="N228" s="847" t="str">
        <f>IF($B228="","",INDEX('All CCC'!N$7:N$814,MATCH(WatchList!$B228,'All CCC'!$B$7:$B$814,0)))</f>
        <v/>
      </c>
      <c r="O228" s="847" t="str">
        <f>IF($B228="","",INDEX('All CCC'!O$7:O$814,MATCH(WatchList!$B228,'All CCC'!$B$7:$B$814,0)))</f>
        <v/>
      </c>
      <c r="P228" s="848" t="str">
        <f>IF($B228="","",INDEX('All CCC'!P$7:P$814,MATCH(WatchList!$B228,'All CCC'!$B$7:$B$814,0)))</f>
        <v/>
      </c>
      <c r="Q228" s="848" t="str">
        <f>IF($B228="","",INDEX('All CCC'!Q$7:Q$814,MATCH(WatchList!$B228,'All CCC'!$B$7:$B$814,0)))</f>
        <v/>
      </c>
      <c r="R228" s="847" t="str">
        <f>IF($B228="","",INDEX('All CCC'!R$7:R$814,MATCH(WatchList!$B228,'All CCC'!$B$7:$B$814,0)))</f>
        <v/>
      </c>
      <c r="S228" s="847" t="str">
        <f>IF($B228="","",INDEX('All CCC'!S$7:S$814,MATCH(WatchList!$B228,'All CCC'!$B$7:$B$814,0)))</f>
        <v/>
      </c>
      <c r="T228" s="847" t="str">
        <f>IF($B228="","",INDEX('All CCC'!T$7:T$814,MATCH(WatchList!$B228,'All CCC'!$B$7:$B$814,0)))</f>
        <v/>
      </c>
      <c r="U228" s="847" t="str">
        <f>IF($B228="","",INDEX('All CCC'!U$7:U$814,MATCH(WatchList!$B228,'All CCC'!$B$7:$B$814,0)))</f>
        <v/>
      </c>
      <c r="V228" s="847" t="str">
        <f>IF($B228="","",INDEX('All CCC'!V$7:V$814,MATCH(WatchList!$B228,'All CCC'!$B$7:$B$814,0)))</f>
        <v/>
      </c>
      <c r="W228" s="847" t="str">
        <f>IF($B228="","",INDEX('All CCC'!W$7:W$814,MATCH(WatchList!$B228,'All CCC'!$B$7:$B$814,0)))</f>
        <v/>
      </c>
      <c r="X228" s="847" t="str">
        <f>IF($B228="","",INDEX('All CCC'!X$7:X$814,MATCH(WatchList!$B228,'All CCC'!$B$7:$B$814,0)))</f>
        <v/>
      </c>
      <c r="Y228" s="847" t="str">
        <f>IF($B228="","",INDEX('All CCC'!Y$7:Y$814,MATCH(WatchList!$B228,'All CCC'!$B$7:$B$814,0)))</f>
        <v/>
      </c>
      <c r="Z228" s="847" t="str">
        <f>IF($B228="","",INDEX('All CCC'!Z$7:Z$814,MATCH(WatchList!$B228,'All CCC'!$B$7:$B$814,0)))</f>
        <v/>
      </c>
      <c r="AA228" s="847" t="str">
        <f>IF($B228="","",INDEX('All CCC'!AA$7:AA$814,MATCH(WatchList!$B228,'All CCC'!$B$7:$B$814,0)))</f>
        <v/>
      </c>
      <c r="AB228" s="847" t="str">
        <f>IF($B228="","",INDEX('All CCC'!AB$7:AB$814,MATCH(WatchList!$B228,'All CCC'!$B$7:$B$814,0)))</f>
        <v/>
      </c>
      <c r="AC228" s="847" t="str">
        <f>IF($B228="","",INDEX('All CCC'!AC$7:AC$814,MATCH(WatchList!$B228,'All CCC'!$B$7:$B$814,0)))</f>
        <v/>
      </c>
      <c r="AD228" s="847" t="str">
        <f>IF($B228="","",INDEX('All CCC'!AD$7:AD$814,MATCH(WatchList!$B228,'All CCC'!$B$7:$B$814,0)))</f>
        <v/>
      </c>
      <c r="AE228" s="847" t="str">
        <f>IF($B228="","",INDEX('All CCC'!AE$7:AE$814,MATCH(WatchList!$B228,'All CCC'!$B$7:$B$814,0)))</f>
        <v/>
      </c>
      <c r="AF228" s="847" t="str">
        <f>IF($B228="","",INDEX('All CCC'!AF$7:AF$814,MATCH(WatchList!$B228,'All CCC'!$B$7:$B$814,0)))</f>
        <v/>
      </c>
      <c r="AG228" s="847" t="str">
        <f>IF($B228="","",INDEX('All CCC'!AG$7:AG$814,MATCH(WatchList!$B228,'All CCC'!$B$7:$B$814,0)))</f>
        <v/>
      </c>
      <c r="AH228" s="847" t="str">
        <f>IF($B228="","",INDEX('All CCC'!AH$7:AH$814,MATCH(WatchList!$B228,'All CCC'!$B$7:$B$814,0)))</f>
        <v/>
      </c>
      <c r="AI228" s="847" t="str">
        <f>IF($B228="","",INDEX('All CCC'!AI$7:AI$814,MATCH(WatchList!$B228,'All CCC'!$B$7:$B$814,0)))</f>
        <v/>
      </c>
      <c r="AJ228" s="847" t="str">
        <f>IF($B228="","",INDEX('All CCC'!AJ$7:AJ$814,MATCH(WatchList!$B228,'All CCC'!$B$7:$B$814,0)))</f>
        <v/>
      </c>
      <c r="AK228" s="847" t="str">
        <f>IF($B228="","",INDEX('All CCC'!AK$7:AK$814,MATCH(WatchList!$B228,'All CCC'!$B$7:$B$814,0)))</f>
        <v/>
      </c>
      <c r="AL228" s="847" t="str">
        <f>IF($B228="","",INDEX('All CCC'!AL$7:AL$814,MATCH(WatchList!$B228,'All CCC'!$B$7:$B$814,0)))</f>
        <v/>
      </c>
      <c r="AM228" s="847" t="str">
        <f>IF($B228="","",INDEX('All CCC'!AM$7:AM$814,MATCH(WatchList!$B228,'All CCC'!$B$7:$B$814,0)))</f>
        <v/>
      </c>
      <c r="AN228" s="847" t="str">
        <f>IF($B228="","",INDEX('All CCC'!AN$7:AN$814,MATCH(WatchList!$B228,'All CCC'!$B$7:$B$814,0)))</f>
        <v/>
      </c>
      <c r="AO228" s="847" t="str">
        <f>IF($B228="","",INDEX('All CCC'!AO$7:AO$814,MATCH(WatchList!$B228,'All CCC'!$B$7:$B$814,0)))</f>
        <v/>
      </c>
      <c r="AP228" s="847" t="str">
        <f>IF($B228="","",INDEX('All CCC'!AP$7:AP$814,MATCH(WatchList!$B228,'All CCC'!$B$7:$B$814,0)))</f>
        <v/>
      </c>
      <c r="AQ228" s="847" t="str">
        <f>IF($B228="","",INDEX('All CCC'!AQ$7:AQ$814,MATCH(WatchList!$B228,'All CCC'!$B$7:$B$814,0)))</f>
        <v/>
      </c>
      <c r="AR228" s="847" t="str">
        <f>IF($B228="","",INDEX('All CCC'!AR$7:AR$814,MATCH(WatchList!$B228,'All CCC'!$B$7:$B$814,0)))</f>
        <v/>
      </c>
      <c r="AS228" s="847" t="str">
        <f>IF($B228="","",INDEX('All CCC'!AS$7:AS$814,MATCH(WatchList!$B228,'All CCC'!$B$7:$B$814,0)))</f>
        <v/>
      </c>
      <c r="AT228" s="847" t="str">
        <f>IF($B228="","",INDEX('All CCC'!AT$7:AT$814,MATCH(WatchList!$B228,'All CCC'!$B$7:$B$814,0)))</f>
        <v/>
      </c>
      <c r="AU228" s="847" t="str">
        <f>IF($B228="","",INDEX('All CCC'!AU$7:AU$814,MATCH(WatchList!$B228,'All CCC'!$B$7:$B$814,0)))</f>
        <v/>
      </c>
      <c r="AV228" s="847" t="str">
        <f>IF($B228="","",INDEX('All CCC'!AV$7:AV$814,MATCH(WatchList!$B228,'All CCC'!$B$7:$B$814,0)))</f>
        <v/>
      </c>
      <c r="AW228" s="847" t="str">
        <f>IF($B228="","",INDEX('All CCC'!AW$7:AW$814,MATCH(WatchList!$B228,'All CCC'!$B$7:$B$814,0)))</f>
        <v/>
      </c>
      <c r="AX228" s="847" t="str">
        <f>IF($B228="","",INDEX('All CCC'!AX$7:AX$814,MATCH(WatchList!$B228,'All CCC'!$B$7:$B$814,0)))</f>
        <v/>
      </c>
      <c r="AY228" s="847" t="str">
        <f>IF($B228="","",INDEX('All CCC'!AY$7:AY$814,MATCH(WatchList!$B228,'All CCC'!$B$7:$B$814,0)))</f>
        <v/>
      </c>
      <c r="AZ228" s="847" t="str">
        <f>IF($B228="","",INDEX('All CCC'!AZ$7:AZ$814,MATCH(WatchList!$B228,'All CCC'!$B$7:$B$814,0)))</f>
        <v/>
      </c>
      <c r="BA228" s="847" t="str">
        <f>IF($B228="","",INDEX('All CCC'!BA$7:BA$814,MATCH(WatchList!$B228,'All CCC'!$B$7:$B$814,0)))</f>
        <v/>
      </c>
      <c r="BB228" s="847" t="str">
        <f>IF($B228="","",INDEX('All CCC'!BB$7:BB$814,MATCH(WatchList!$B228,'All CCC'!$B$7:$B$814,0)))</f>
        <v/>
      </c>
      <c r="BC228" s="847" t="str">
        <f>IF($B228="","",INDEX('All CCC'!BC$7:BC$814,MATCH(WatchList!$B228,'All CCC'!$B$7:$B$814,0)))</f>
        <v/>
      </c>
      <c r="BD228" s="847" t="str">
        <f>IF($B228="","",INDEX('All CCC'!BD$7:BD$814,MATCH(WatchList!$B228,'All CCC'!$B$7:$B$814,0)))</f>
        <v/>
      </c>
      <c r="BE228" s="847" t="str">
        <f>IF($B228="","",INDEX('All CCC'!BE$7:BE$814,MATCH(WatchList!$B228,'All CCC'!$B$7:$B$814,0)))</f>
        <v/>
      </c>
      <c r="BF228" s="847" t="str">
        <f>IF($B228="","",INDEX('All CCC'!BF$7:BF$814,MATCH(WatchList!$B228,'All CCC'!$B$7:$B$814,0)))</f>
        <v/>
      </c>
      <c r="BG228" s="847" t="str">
        <f>IF($B228="","",INDEX('All CCC'!BG$7:BG$814,MATCH(WatchList!$B228,'All CCC'!$B$7:$B$814,0)))</f>
        <v/>
      </c>
    </row>
    <row r="229" spans="1:59" x14ac:dyDescent="0.2">
      <c r="A229" s="548" t="str">
        <f>IF($B229="","",INDEX('All CCC'!A$7:A$814,MATCH(WatchList!$B229,'All CCC'!$B$7:$B$814,0)))</f>
        <v/>
      </c>
      <c r="B229" s="31"/>
      <c r="C229" s="847" t="str">
        <f>IF($B229="","",INDEX('All CCC'!C$7:C$814,MATCH(WatchList!$B229,'All CCC'!$B$7:$B$814,0)))</f>
        <v/>
      </c>
      <c r="D229" s="847" t="str">
        <f>IF($B229="","",INDEX('All CCC'!D$7:D$814,MATCH(WatchList!$B229,'All CCC'!$B$7:$B$814,0)))</f>
        <v/>
      </c>
      <c r="E229" s="847" t="str">
        <f>IF($B229="","",INDEX('All CCC'!E$7:E$814,MATCH(WatchList!$B229,'All CCC'!$B$7:$B$814,0)))</f>
        <v/>
      </c>
      <c r="F229" s="847" t="str">
        <f>IF($B229="","",INDEX('All CCC'!F$7:F$814,MATCH(WatchList!$B229,'All CCC'!$B$7:$B$814,0)))</f>
        <v/>
      </c>
      <c r="G229" s="847" t="str">
        <f>IF($B229="","",INDEX('All CCC'!G$7:G$814,MATCH(WatchList!$B229,'All CCC'!$B$7:$B$814,0)))</f>
        <v/>
      </c>
      <c r="H229" s="847" t="str">
        <f>IF($B229="","",INDEX('All CCC'!H$7:H$814,MATCH(WatchList!$B229,'All CCC'!$B$7:$B$814,0)))</f>
        <v/>
      </c>
      <c r="I229" s="847" t="str">
        <f>IF($B229="","",INDEX('All CCC'!I$7:I$814,MATCH(WatchList!$B229,'All CCC'!$B$7:$B$814,0)))</f>
        <v/>
      </c>
      <c r="J229" s="847" t="str">
        <f>IF($B229="","",INDEX('All CCC'!J$7:J$814,MATCH(WatchList!$B229,'All CCC'!$B$7:$B$814,0)))</f>
        <v/>
      </c>
      <c r="K229" s="847" t="str">
        <f>IF($B229="","",INDEX('All CCC'!K$7:K$814,MATCH(WatchList!$B229,'All CCC'!$B$7:$B$814,0)))</f>
        <v/>
      </c>
      <c r="L229" s="847" t="str">
        <f>IF($B229="","",INDEX('All CCC'!L$7:L$814,MATCH(WatchList!$B229,'All CCC'!$B$7:$B$814,0)))</f>
        <v/>
      </c>
      <c r="M229" s="847" t="str">
        <f>IF($B229="","",INDEX('All CCC'!M$7:M$814,MATCH(WatchList!$B229,'All CCC'!$B$7:$B$814,0)))</f>
        <v/>
      </c>
      <c r="N229" s="847" t="str">
        <f>IF($B229="","",INDEX('All CCC'!N$7:N$814,MATCH(WatchList!$B229,'All CCC'!$B$7:$B$814,0)))</f>
        <v/>
      </c>
      <c r="O229" s="847" t="str">
        <f>IF($B229="","",INDEX('All CCC'!O$7:O$814,MATCH(WatchList!$B229,'All CCC'!$B$7:$B$814,0)))</f>
        <v/>
      </c>
      <c r="P229" s="848" t="str">
        <f>IF($B229="","",INDEX('All CCC'!P$7:P$814,MATCH(WatchList!$B229,'All CCC'!$B$7:$B$814,0)))</f>
        <v/>
      </c>
      <c r="Q229" s="848" t="str">
        <f>IF($B229="","",INDEX('All CCC'!Q$7:Q$814,MATCH(WatchList!$B229,'All CCC'!$B$7:$B$814,0)))</f>
        <v/>
      </c>
      <c r="R229" s="847" t="str">
        <f>IF($B229="","",INDEX('All CCC'!R$7:R$814,MATCH(WatchList!$B229,'All CCC'!$B$7:$B$814,0)))</f>
        <v/>
      </c>
      <c r="S229" s="847" t="str">
        <f>IF($B229="","",INDEX('All CCC'!S$7:S$814,MATCH(WatchList!$B229,'All CCC'!$B$7:$B$814,0)))</f>
        <v/>
      </c>
      <c r="T229" s="847" t="str">
        <f>IF($B229="","",INDEX('All CCC'!T$7:T$814,MATCH(WatchList!$B229,'All CCC'!$B$7:$B$814,0)))</f>
        <v/>
      </c>
      <c r="U229" s="847" t="str">
        <f>IF($B229="","",INDEX('All CCC'!U$7:U$814,MATCH(WatchList!$B229,'All CCC'!$B$7:$B$814,0)))</f>
        <v/>
      </c>
      <c r="V229" s="847" t="str">
        <f>IF($B229="","",INDEX('All CCC'!V$7:V$814,MATCH(WatchList!$B229,'All CCC'!$B$7:$B$814,0)))</f>
        <v/>
      </c>
      <c r="W229" s="847" t="str">
        <f>IF($B229="","",INDEX('All CCC'!W$7:W$814,MATCH(WatchList!$B229,'All CCC'!$B$7:$B$814,0)))</f>
        <v/>
      </c>
      <c r="X229" s="847" t="str">
        <f>IF($B229="","",INDEX('All CCC'!X$7:X$814,MATCH(WatchList!$B229,'All CCC'!$B$7:$B$814,0)))</f>
        <v/>
      </c>
      <c r="Y229" s="847" t="str">
        <f>IF($B229="","",INDEX('All CCC'!Y$7:Y$814,MATCH(WatchList!$B229,'All CCC'!$B$7:$B$814,0)))</f>
        <v/>
      </c>
      <c r="Z229" s="847" t="str">
        <f>IF($B229="","",INDEX('All CCC'!Z$7:Z$814,MATCH(WatchList!$B229,'All CCC'!$B$7:$B$814,0)))</f>
        <v/>
      </c>
      <c r="AA229" s="847" t="str">
        <f>IF($B229="","",INDEX('All CCC'!AA$7:AA$814,MATCH(WatchList!$B229,'All CCC'!$B$7:$B$814,0)))</f>
        <v/>
      </c>
      <c r="AB229" s="847" t="str">
        <f>IF($B229="","",INDEX('All CCC'!AB$7:AB$814,MATCH(WatchList!$B229,'All CCC'!$B$7:$B$814,0)))</f>
        <v/>
      </c>
      <c r="AC229" s="847" t="str">
        <f>IF($B229="","",INDEX('All CCC'!AC$7:AC$814,MATCH(WatchList!$B229,'All CCC'!$B$7:$B$814,0)))</f>
        <v/>
      </c>
      <c r="AD229" s="847" t="str">
        <f>IF($B229="","",INDEX('All CCC'!AD$7:AD$814,MATCH(WatchList!$B229,'All CCC'!$B$7:$B$814,0)))</f>
        <v/>
      </c>
      <c r="AE229" s="847" t="str">
        <f>IF($B229="","",INDEX('All CCC'!AE$7:AE$814,MATCH(WatchList!$B229,'All CCC'!$B$7:$B$814,0)))</f>
        <v/>
      </c>
      <c r="AF229" s="847" t="str">
        <f>IF($B229="","",INDEX('All CCC'!AF$7:AF$814,MATCH(WatchList!$B229,'All CCC'!$B$7:$B$814,0)))</f>
        <v/>
      </c>
      <c r="AG229" s="847" t="str">
        <f>IF($B229="","",INDEX('All CCC'!AG$7:AG$814,MATCH(WatchList!$B229,'All CCC'!$B$7:$B$814,0)))</f>
        <v/>
      </c>
      <c r="AH229" s="847" t="str">
        <f>IF($B229="","",INDEX('All CCC'!AH$7:AH$814,MATCH(WatchList!$B229,'All CCC'!$B$7:$B$814,0)))</f>
        <v/>
      </c>
      <c r="AI229" s="847" t="str">
        <f>IF($B229="","",INDEX('All CCC'!AI$7:AI$814,MATCH(WatchList!$B229,'All CCC'!$B$7:$B$814,0)))</f>
        <v/>
      </c>
      <c r="AJ229" s="847" t="str">
        <f>IF($B229="","",INDEX('All CCC'!AJ$7:AJ$814,MATCH(WatchList!$B229,'All CCC'!$B$7:$B$814,0)))</f>
        <v/>
      </c>
      <c r="AK229" s="847" t="str">
        <f>IF($B229="","",INDEX('All CCC'!AK$7:AK$814,MATCH(WatchList!$B229,'All CCC'!$B$7:$B$814,0)))</f>
        <v/>
      </c>
      <c r="AL229" s="847" t="str">
        <f>IF($B229="","",INDEX('All CCC'!AL$7:AL$814,MATCH(WatchList!$B229,'All CCC'!$B$7:$B$814,0)))</f>
        <v/>
      </c>
      <c r="AM229" s="847" t="str">
        <f>IF($B229="","",INDEX('All CCC'!AM$7:AM$814,MATCH(WatchList!$B229,'All CCC'!$B$7:$B$814,0)))</f>
        <v/>
      </c>
      <c r="AN229" s="847" t="str">
        <f>IF($B229="","",INDEX('All CCC'!AN$7:AN$814,MATCH(WatchList!$B229,'All CCC'!$B$7:$B$814,0)))</f>
        <v/>
      </c>
      <c r="AO229" s="847" t="str">
        <f>IF($B229="","",INDEX('All CCC'!AO$7:AO$814,MATCH(WatchList!$B229,'All CCC'!$B$7:$B$814,0)))</f>
        <v/>
      </c>
      <c r="AP229" s="847" t="str">
        <f>IF($B229="","",INDEX('All CCC'!AP$7:AP$814,MATCH(WatchList!$B229,'All CCC'!$B$7:$B$814,0)))</f>
        <v/>
      </c>
      <c r="AQ229" s="847" t="str">
        <f>IF($B229="","",INDEX('All CCC'!AQ$7:AQ$814,MATCH(WatchList!$B229,'All CCC'!$B$7:$B$814,0)))</f>
        <v/>
      </c>
      <c r="AR229" s="847" t="str">
        <f>IF($B229="","",INDEX('All CCC'!AR$7:AR$814,MATCH(WatchList!$B229,'All CCC'!$B$7:$B$814,0)))</f>
        <v/>
      </c>
      <c r="AS229" s="847" t="str">
        <f>IF($B229="","",INDEX('All CCC'!AS$7:AS$814,MATCH(WatchList!$B229,'All CCC'!$B$7:$B$814,0)))</f>
        <v/>
      </c>
      <c r="AT229" s="847" t="str">
        <f>IF($B229="","",INDEX('All CCC'!AT$7:AT$814,MATCH(WatchList!$B229,'All CCC'!$B$7:$B$814,0)))</f>
        <v/>
      </c>
      <c r="AU229" s="847" t="str">
        <f>IF($B229="","",INDEX('All CCC'!AU$7:AU$814,MATCH(WatchList!$B229,'All CCC'!$B$7:$B$814,0)))</f>
        <v/>
      </c>
      <c r="AV229" s="847" t="str">
        <f>IF($B229="","",INDEX('All CCC'!AV$7:AV$814,MATCH(WatchList!$B229,'All CCC'!$B$7:$B$814,0)))</f>
        <v/>
      </c>
      <c r="AW229" s="847" t="str">
        <f>IF($B229="","",INDEX('All CCC'!AW$7:AW$814,MATCH(WatchList!$B229,'All CCC'!$B$7:$B$814,0)))</f>
        <v/>
      </c>
      <c r="AX229" s="847" t="str">
        <f>IF($B229="","",INDEX('All CCC'!AX$7:AX$814,MATCH(WatchList!$B229,'All CCC'!$B$7:$B$814,0)))</f>
        <v/>
      </c>
      <c r="AY229" s="847" t="str">
        <f>IF($B229="","",INDEX('All CCC'!AY$7:AY$814,MATCH(WatchList!$B229,'All CCC'!$B$7:$B$814,0)))</f>
        <v/>
      </c>
      <c r="AZ229" s="847" t="str">
        <f>IF($B229="","",INDEX('All CCC'!AZ$7:AZ$814,MATCH(WatchList!$B229,'All CCC'!$B$7:$B$814,0)))</f>
        <v/>
      </c>
      <c r="BA229" s="847" t="str">
        <f>IF($B229="","",INDEX('All CCC'!BA$7:BA$814,MATCH(WatchList!$B229,'All CCC'!$B$7:$B$814,0)))</f>
        <v/>
      </c>
      <c r="BB229" s="847" t="str">
        <f>IF($B229="","",INDEX('All CCC'!BB$7:BB$814,MATCH(WatchList!$B229,'All CCC'!$B$7:$B$814,0)))</f>
        <v/>
      </c>
      <c r="BC229" s="847" t="str">
        <f>IF($B229="","",INDEX('All CCC'!BC$7:BC$814,MATCH(WatchList!$B229,'All CCC'!$B$7:$B$814,0)))</f>
        <v/>
      </c>
      <c r="BD229" s="847" t="str">
        <f>IF($B229="","",INDEX('All CCC'!BD$7:BD$814,MATCH(WatchList!$B229,'All CCC'!$B$7:$B$814,0)))</f>
        <v/>
      </c>
      <c r="BE229" s="847" t="str">
        <f>IF($B229="","",INDEX('All CCC'!BE$7:BE$814,MATCH(WatchList!$B229,'All CCC'!$B$7:$B$814,0)))</f>
        <v/>
      </c>
      <c r="BF229" s="847" t="str">
        <f>IF($B229="","",INDEX('All CCC'!BF$7:BF$814,MATCH(WatchList!$B229,'All CCC'!$B$7:$B$814,0)))</f>
        <v/>
      </c>
      <c r="BG229" s="847" t="str">
        <f>IF($B229="","",INDEX('All CCC'!BG$7:BG$814,MATCH(WatchList!$B229,'All CCC'!$B$7:$B$814,0)))</f>
        <v/>
      </c>
    </row>
    <row r="230" spans="1:59" x14ac:dyDescent="0.2">
      <c r="A230" s="548" t="str">
        <f>IF($B230="","",INDEX('All CCC'!A$7:A$814,MATCH(WatchList!$B230,'All CCC'!$B$7:$B$814,0)))</f>
        <v/>
      </c>
      <c r="B230" s="31"/>
      <c r="C230" s="847" t="str">
        <f>IF($B230="","",INDEX('All CCC'!C$7:C$814,MATCH(WatchList!$B230,'All CCC'!$B$7:$B$814,0)))</f>
        <v/>
      </c>
      <c r="D230" s="847" t="str">
        <f>IF($B230="","",INDEX('All CCC'!D$7:D$814,MATCH(WatchList!$B230,'All CCC'!$B$7:$B$814,0)))</f>
        <v/>
      </c>
      <c r="E230" s="847" t="str">
        <f>IF($B230="","",INDEX('All CCC'!E$7:E$814,MATCH(WatchList!$B230,'All CCC'!$B$7:$B$814,0)))</f>
        <v/>
      </c>
      <c r="F230" s="847" t="str">
        <f>IF($B230="","",INDEX('All CCC'!F$7:F$814,MATCH(WatchList!$B230,'All CCC'!$B$7:$B$814,0)))</f>
        <v/>
      </c>
      <c r="G230" s="847" t="str">
        <f>IF($B230="","",INDEX('All CCC'!G$7:G$814,MATCH(WatchList!$B230,'All CCC'!$B$7:$B$814,0)))</f>
        <v/>
      </c>
      <c r="H230" s="847" t="str">
        <f>IF($B230="","",INDEX('All CCC'!H$7:H$814,MATCH(WatchList!$B230,'All CCC'!$B$7:$B$814,0)))</f>
        <v/>
      </c>
      <c r="I230" s="847" t="str">
        <f>IF($B230="","",INDEX('All CCC'!I$7:I$814,MATCH(WatchList!$B230,'All CCC'!$B$7:$B$814,0)))</f>
        <v/>
      </c>
      <c r="J230" s="847" t="str">
        <f>IF($B230="","",INDEX('All CCC'!J$7:J$814,MATCH(WatchList!$B230,'All CCC'!$B$7:$B$814,0)))</f>
        <v/>
      </c>
      <c r="K230" s="847" t="str">
        <f>IF($B230="","",INDEX('All CCC'!K$7:K$814,MATCH(WatchList!$B230,'All CCC'!$B$7:$B$814,0)))</f>
        <v/>
      </c>
      <c r="L230" s="847" t="str">
        <f>IF($B230="","",INDEX('All CCC'!L$7:L$814,MATCH(WatchList!$B230,'All CCC'!$B$7:$B$814,0)))</f>
        <v/>
      </c>
      <c r="M230" s="847" t="str">
        <f>IF($B230="","",INDEX('All CCC'!M$7:M$814,MATCH(WatchList!$B230,'All CCC'!$B$7:$B$814,0)))</f>
        <v/>
      </c>
      <c r="N230" s="847" t="str">
        <f>IF($B230="","",INDEX('All CCC'!N$7:N$814,MATCH(WatchList!$B230,'All CCC'!$B$7:$B$814,0)))</f>
        <v/>
      </c>
      <c r="O230" s="847" t="str">
        <f>IF($B230="","",INDEX('All CCC'!O$7:O$814,MATCH(WatchList!$B230,'All CCC'!$B$7:$B$814,0)))</f>
        <v/>
      </c>
      <c r="P230" s="848" t="str">
        <f>IF($B230="","",INDEX('All CCC'!P$7:P$814,MATCH(WatchList!$B230,'All CCC'!$B$7:$B$814,0)))</f>
        <v/>
      </c>
      <c r="Q230" s="848" t="str">
        <f>IF($B230="","",INDEX('All CCC'!Q$7:Q$814,MATCH(WatchList!$B230,'All CCC'!$B$7:$B$814,0)))</f>
        <v/>
      </c>
      <c r="R230" s="847" t="str">
        <f>IF($B230="","",INDEX('All CCC'!R$7:R$814,MATCH(WatchList!$B230,'All CCC'!$B$7:$B$814,0)))</f>
        <v/>
      </c>
      <c r="S230" s="847" t="str">
        <f>IF($B230="","",INDEX('All CCC'!S$7:S$814,MATCH(WatchList!$B230,'All CCC'!$B$7:$B$814,0)))</f>
        <v/>
      </c>
      <c r="T230" s="847" t="str">
        <f>IF($B230="","",INDEX('All CCC'!T$7:T$814,MATCH(WatchList!$B230,'All CCC'!$B$7:$B$814,0)))</f>
        <v/>
      </c>
      <c r="U230" s="847" t="str">
        <f>IF($B230="","",INDEX('All CCC'!U$7:U$814,MATCH(WatchList!$B230,'All CCC'!$B$7:$B$814,0)))</f>
        <v/>
      </c>
      <c r="V230" s="847" t="str">
        <f>IF($B230="","",INDEX('All CCC'!V$7:V$814,MATCH(WatchList!$B230,'All CCC'!$B$7:$B$814,0)))</f>
        <v/>
      </c>
      <c r="W230" s="847" t="str">
        <f>IF($B230="","",INDEX('All CCC'!W$7:W$814,MATCH(WatchList!$B230,'All CCC'!$B$7:$B$814,0)))</f>
        <v/>
      </c>
      <c r="X230" s="847" t="str">
        <f>IF($B230="","",INDEX('All CCC'!X$7:X$814,MATCH(WatchList!$B230,'All CCC'!$B$7:$B$814,0)))</f>
        <v/>
      </c>
      <c r="Y230" s="847" t="str">
        <f>IF($B230="","",INDEX('All CCC'!Y$7:Y$814,MATCH(WatchList!$B230,'All CCC'!$B$7:$B$814,0)))</f>
        <v/>
      </c>
      <c r="Z230" s="847" t="str">
        <f>IF($B230="","",INDEX('All CCC'!Z$7:Z$814,MATCH(WatchList!$B230,'All CCC'!$B$7:$B$814,0)))</f>
        <v/>
      </c>
      <c r="AA230" s="847" t="str">
        <f>IF($B230="","",INDEX('All CCC'!AA$7:AA$814,MATCH(WatchList!$B230,'All CCC'!$B$7:$B$814,0)))</f>
        <v/>
      </c>
      <c r="AB230" s="847" t="str">
        <f>IF($B230="","",INDEX('All CCC'!AB$7:AB$814,MATCH(WatchList!$B230,'All CCC'!$B$7:$B$814,0)))</f>
        <v/>
      </c>
      <c r="AC230" s="847" t="str">
        <f>IF($B230="","",INDEX('All CCC'!AC$7:AC$814,MATCH(WatchList!$B230,'All CCC'!$B$7:$B$814,0)))</f>
        <v/>
      </c>
      <c r="AD230" s="847" t="str">
        <f>IF($B230="","",INDEX('All CCC'!AD$7:AD$814,MATCH(WatchList!$B230,'All CCC'!$B$7:$B$814,0)))</f>
        <v/>
      </c>
      <c r="AE230" s="847" t="str">
        <f>IF($B230="","",INDEX('All CCC'!AE$7:AE$814,MATCH(WatchList!$B230,'All CCC'!$B$7:$B$814,0)))</f>
        <v/>
      </c>
      <c r="AF230" s="847" t="str">
        <f>IF($B230="","",INDEX('All CCC'!AF$7:AF$814,MATCH(WatchList!$B230,'All CCC'!$B$7:$B$814,0)))</f>
        <v/>
      </c>
      <c r="AG230" s="847" t="str">
        <f>IF($B230="","",INDEX('All CCC'!AG$7:AG$814,MATCH(WatchList!$B230,'All CCC'!$B$7:$B$814,0)))</f>
        <v/>
      </c>
      <c r="AH230" s="847" t="str">
        <f>IF($B230="","",INDEX('All CCC'!AH$7:AH$814,MATCH(WatchList!$B230,'All CCC'!$B$7:$B$814,0)))</f>
        <v/>
      </c>
      <c r="AI230" s="847" t="str">
        <f>IF($B230="","",INDEX('All CCC'!AI$7:AI$814,MATCH(WatchList!$B230,'All CCC'!$B$7:$B$814,0)))</f>
        <v/>
      </c>
      <c r="AJ230" s="847" t="str">
        <f>IF($B230="","",INDEX('All CCC'!AJ$7:AJ$814,MATCH(WatchList!$B230,'All CCC'!$B$7:$B$814,0)))</f>
        <v/>
      </c>
      <c r="AK230" s="847" t="str">
        <f>IF($B230="","",INDEX('All CCC'!AK$7:AK$814,MATCH(WatchList!$B230,'All CCC'!$B$7:$B$814,0)))</f>
        <v/>
      </c>
      <c r="AL230" s="847" t="str">
        <f>IF($B230="","",INDEX('All CCC'!AL$7:AL$814,MATCH(WatchList!$B230,'All CCC'!$B$7:$B$814,0)))</f>
        <v/>
      </c>
      <c r="AM230" s="847" t="str">
        <f>IF($B230="","",INDEX('All CCC'!AM$7:AM$814,MATCH(WatchList!$B230,'All CCC'!$B$7:$B$814,0)))</f>
        <v/>
      </c>
      <c r="AN230" s="847" t="str">
        <f>IF($B230="","",INDEX('All CCC'!AN$7:AN$814,MATCH(WatchList!$B230,'All CCC'!$B$7:$B$814,0)))</f>
        <v/>
      </c>
      <c r="AO230" s="847" t="str">
        <f>IF($B230="","",INDEX('All CCC'!AO$7:AO$814,MATCH(WatchList!$B230,'All CCC'!$B$7:$B$814,0)))</f>
        <v/>
      </c>
      <c r="AP230" s="847" t="str">
        <f>IF($B230="","",INDEX('All CCC'!AP$7:AP$814,MATCH(WatchList!$B230,'All CCC'!$B$7:$B$814,0)))</f>
        <v/>
      </c>
      <c r="AQ230" s="847" t="str">
        <f>IF($B230="","",INDEX('All CCC'!AQ$7:AQ$814,MATCH(WatchList!$B230,'All CCC'!$B$7:$B$814,0)))</f>
        <v/>
      </c>
      <c r="AR230" s="847" t="str">
        <f>IF($B230="","",INDEX('All CCC'!AR$7:AR$814,MATCH(WatchList!$B230,'All CCC'!$B$7:$B$814,0)))</f>
        <v/>
      </c>
      <c r="AS230" s="847" t="str">
        <f>IF($B230="","",INDEX('All CCC'!AS$7:AS$814,MATCH(WatchList!$B230,'All CCC'!$B$7:$B$814,0)))</f>
        <v/>
      </c>
      <c r="AT230" s="847" t="str">
        <f>IF($B230="","",INDEX('All CCC'!AT$7:AT$814,MATCH(WatchList!$B230,'All CCC'!$B$7:$B$814,0)))</f>
        <v/>
      </c>
      <c r="AU230" s="847" t="str">
        <f>IF($B230="","",INDEX('All CCC'!AU$7:AU$814,MATCH(WatchList!$B230,'All CCC'!$B$7:$B$814,0)))</f>
        <v/>
      </c>
      <c r="AV230" s="847" t="str">
        <f>IF($B230="","",INDEX('All CCC'!AV$7:AV$814,MATCH(WatchList!$B230,'All CCC'!$B$7:$B$814,0)))</f>
        <v/>
      </c>
      <c r="AW230" s="847" t="str">
        <f>IF($B230="","",INDEX('All CCC'!AW$7:AW$814,MATCH(WatchList!$B230,'All CCC'!$B$7:$B$814,0)))</f>
        <v/>
      </c>
      <c r="AX230" s="847" t="str">
        <f>IF($B230="","",INDEX('All CCC'!AX$7:AX$814,MATCH(WatchList!$B230,'All CCC'!$B$7:$B$814,0)))</f>
        <v/>
      </c>
      <c r="AY230" s="847" t="str">
        <f>IF($B230="","",INDEX('All CCC'!AY$7:AY$814,MATCH(WatchList!$B230,'All CCC'!$B$7:$B$814,0)))</f>
        <v/>
      </c>
      <c r="AZ230" s="847" t="str">
        <f>IF($B230="","",INDEX('All CCC'!AZ$7:AZ$814,MATCH(WatchList!$B230,'All CCC'!$B$7:$B$814,0)))</f>
        <v/>
      </c>
      <c r="BA230" s="847" t="str">
        <f>IF($B230="","",INDEX('All CCC'!BA$7:BA$814,MATCH(WatchList!$B230,'All CCC'!$B$7:$B$814,0)))</f>
        <v/>
      </c>
      <c r="BB230" s="847" t="str">
        <f>IF($B230="","",INDEX('All CCC'!BB$7:BB$814,MATCH(WatchList!$B230,'All CCC'!$B$7:$B$814,0)))</f>
        <v/>
      </c>
      <c r="BC230" s="847" t="str">
        <f>IF($B230="","",INDEX('All CCC'!BC$7:BC$814,MATCH(WatchList!$B230,'All CCC'!$B$7:$B$814,0)))</f>
        <v/>
      </c>
      <c r="BD230" s="847" t="str">
        <f>IF($B230="","",INDEX('All CCC'!BD$7:BD$814,MATCH(WatchList!$B230,'All CCC'!$B$7:$B$814,0)))</f>
        <v/>
      </c>
      <c r="BE230" s="847" t="str">
        <f>IF($B230="","",INDEX('All CCC'!BE$7:BE$814,MATCH(WatchList!$B230,'All CCC'!$B$7:$B$814,0)))</f>
        <v/>
      </c>
      <c r="BF230" s="847" t="str">
        <f>IF($B230="","",INDEX('All CCC'!BF$7:BF$814,MATCH(WatchList!$B230,'All CCC'!$B$7:$B$814,0)))</f>
        <v/>
      </c>
      <c r="BG230" s="847" t="str">
        <f>IF($B230="","",INDEX('All CCC'!BG$7:BG$814,MATCH(WatchList!$B230,'All CCC'!$B$7:$B$814,0)))</f>
        <v/>
      </c>
    </row>
    <row r="231" spans="1:59" x14ac:dyDescent="0.2">
      <c r="A231" s="548" t="str">
        <f>IF($B231="","",INDEX('All CCC'!A$7:A$814,MATCH(WatchList!$B231,'All CCC'!$B$7:$B$814,0)))</f>
        <v/>
      </c>
      <c r="B231" s="31"/>
      <c r="C231" s="847" t="str">
        <f>IF($B231="","",INDEX('All CCC'!C$7:C$814,MATCH(WatchList!$B231,'All CCC'!$B$7:$B$814,0)))</f>
        <v/>
      </c>
      <c r="D231" s="847" t="str">
        <f>IF($B231="","",INDEX('All CCC'!D$7:D$814,MATCH(WatchList!$B231,'All CCC'!$B$7:$B$814,0)))</f>
        <v/>
      </c>
      <c r="E231" s="847" t="str">
        <f>IF($B231="","",INDEX('All CCC'!E$7:E$814,MATCH(WatchList!$B231,'All CCC'!$B$7:$B$814,0)))</f>
        <v/>
      </c>
      <c r="F231" s="847" t="str">
        <f>IF($B231="","",INDEX('All CCC'!F$7:F$814,MATCH(WatchList!$B231,'All CCC'!$B$7:$B$814,0)))</f>
        <v/>
      </c>
      <c r="G231" s="847" t="str">
        <f>IF($B231="","",INDEX('All CCC'!G$7:G$814,MATCH(WatchList!$B231,'All CCC'!$B$7:$B$814,0)))</f>
        <v/>
      </c>
      <c r="H231" s="847" t="str">
        <f>IF($B231="","",INDEX('All CCC'!H$7:H$814,MATCH(WatchList!$B231,'All CCC'!$B$7:$B$814,0)))</f>
        <v/>
      </c>
      <c r="I231" s="847" t="str">
        <f>IF($B231="","",INDEX('All CCC'!I$7:I$814,MATCH(WatchList!$B231,'All CCC'!$B$7:$B$814,0)))</f>
        <v/>
      </c>
      <c r="J231" s="847" t="str">
        <f>IF($B231="","",INDEX('All CCC'!J$7:J$814,MATCH(WatchList!$B231,'All CCC'!$B$7:$B$814,0)))</f>
        <v/>
      </c>
      <c r="K231" s="847" t="str">
        <f>IF($B231="","",INDEX('All CCC'!K$7:K$814,MATCH(WatchList!$B231,'All CCC'!$B$7:$B$814,0)))</f>
        <v/>
      </c>
      <c r="L231" s="847" t="str">
        <f>IF($B231="","",INDEX('All CCC'!L$7:L$814,MATCH(WatchList!$B231,'All CCC'!$B$7:$B$814,0)))</f>
        <v/>
      </c>
      <c r="M231" s="847" t="str">
        <f>IF($B231="","",INDEX('All CCC'!M$7:M$814,MATCH(WatchList!$B231,'All CCC'!$B$7:$B$814,0)))</f>
        <v/>
      </c>
      <c r="N231" s="847" t="str">
        <f>IF($B231="","",INDEX('All CCC'!N$7:N$814,MATCH(WatchList!$B231,'All CCC'!$B$7:$B$814,0)))</f>
        <v/>
      </c>
      <c r="O231" s="847" t="str">
        <f>IF($B231="","",INDEX('All CCC'!O$7:O$814,MATCH(WatchList!$B231,'All CCC'!$B$7:$B$814,0)))</f>
        <v/>
      </c>
      <c r="P231" s="848" t="str">
        <f>IF($B231="","",INDEX('All CCC'!P$7:P$814,MATCH(WatchList!$B231,'All CCC'!$B$7:$B$814,0)))</f>
        <v/>
      </c>
      <c r="Q231" s="848" t="str">
        <f>IF($B231="","",INDEX('All CCC'!Q$7:Q$814,MATCH(WatchList!$B231,'All CCC'!$B$7:$B$814,0)))</f>
        <v/>
      </c>
      <c r="R231" s="847" t="str">
        <f>IF($B231="","",INDEX('All CCC'!R$7:R$814,MATCH(WatchList!$B231,'All CCC'!$B$7:$B$814,0)))</f>
        <v/>
      </c>
      <c r="S231" s="847" t="str">
        <f>IF($B231="","",INDEX('All CCC'!S$7:S$814,MATCH(WatchList!$B231,'All CCC'!$B$7:$B$814,0)))</f>
        <v/>
      </c>
      <c r="T231" s="847" t="str">
        <f>IF($B231="","",INDEX('All CCC'!T$7:T$814,MATCH(WatchList!$B231,'All CCC'!$B$7:$B$814,0)))</f>
        <v/>
      </c>
      <c r="U231" s="847" t="str">
        <f>IF($B231="","",INDEX('All CCC'!U$7:U$814,MATCH(WatchList!$B231,'All CCC'!$B$7:$B$814,0)))</f>
        <v/>
      </c>
      <c r="V231" s="847" t="str">
        <f>IF($B231="","",INDEX('All CCC'!V$7:V$814,MATCH(WatchList!$B231,'All CCC'!$B$7:$B$814,0)))</f>
        <v/>
      </c>
      <c r="W231" s="847" t="str">
        <f>IF($B231="","",INDEX('All CCC'!W$7:W$814,MATCH(WatchList!$B231,'All CCC'!$B$7:$B$814,0)))</f>
        <v/>
      </c>
      <c r="X231" s="847" t="str">
        <f>IF($B231="","",INDEX('All CCC'!X$7:X$814,MATCH(WatchList!$B231,'All CCC'!$B$7:$B$814,0)))</f>
        <v/>
      </c>
      <c r="Y231" s="847" t="str">
        <f>IF($B231="","",INDEX('All CCC'!Y$7:Y$814,MATCH(WatchList!$B231,'All CCC'!$B$7:$B$814,0)))</f>
        <v/>
      </c>
      <c r="Z231" s="847" t="str">
        <f>IF($B231="","",INDEX('All CCC'!Z$7:Z$814,MATCH(WatchList!$B231,'All CCC'!$B$7:$B$814,0)))</f>
        <v/>
      </c>
      <c r="AA231" s="847" t="str">
        <f>IF($B231="","",INDEX('All CCC'!AA$7:AA$814,MATCH(WatchList!$B231,'All CCC'!$B$7:$B$814,0)))</f>
        <v/>
      </c>
      <c r="AB231" s="847" t="str">
        <f>IF($B231="","",INDEX('All CCC'!AB$7:AB$814,MATCH(WatchList!$B231,'All CCC'!$B$7:$B$814,0)))</f>
        <v/>
      </c>
      <c r="AC231" s="847" t="str">
        <f>IF($B231="","",INDEX('All CCC'!AC$7:AC$814,MATCH(WatchList!$B231,'All CCC'!$B$7:$B$814,0)))</f>
        <v/>
      </c>
      <c r="AD231" s="847" t="str">
        <f>IF($B231="","",INDEX('All CCC'!AD$7:AD$814,MATCH(WatchList!$B231,'All CCC'!$B$7:$B$814,0)))</f>
        <v/>
      </c>
      <c r="AE231" s="847" t="str">
        <f>IF($B231="","",INDEX('All CCC'!AE$7:AE$814,MATCH(WatchList!$B231,'All CCC'!$B$7:$B$814,0)))</f>
        <v/>
      </c>
      <c r="AF231" s="847" t="str">
        <f>IF($B231="","",INDEX('All CCC'!AF$7:AF$814,MATCH(WatchList!$B231,'All CCC'!$B$7:$B$814,0)))</f>
        <v/>
      </c>
      <c r="AG231" s="847" t="str">
        <f>IF($B231="","",INDEX('All CCC'!AG$7:AG$814,MATCH(WatchList!$B231,'All CCC'!$B$7:$B$814,0)))</f>
        <v/>
      </c>
      <c r="AH231" s="847" t="str">
        <f>IF($B231="","",INDEX('All CCC'!AH$7:AH$814,MATCH(WatchList!$B231,'All CCC'!$B$7:$B$814,0)))</f>
        <v/>
      </c>
      <c r="AI231" s="847" t="str">
        <f>IF($B231="","",INDEX('All CCC'!AI$7:AI$814,MATCH(WatchList!$B231,'All CCC'!$B$7:$B$814,0)))</f>
        <v/>
      </c>
      <c r="AJ231" s="847" t="str">
        <f>IF($B231="","",INDEX('All CCC'!AJ$7:AJ$814,MATCH(WatchList!$B231,'All CCC'!$B$7:$B$814,0)))</f>
        <v/>
      </c>
      <c r="AK231" s="847" t="str">
        <f>IF($B231="","",INDEX('All CCC'!AK$7:AK$814,MATCH(WatchList!$B231,'All CCC'!$B$7:$B$814,0)))</f>
        <v/>
      </c>
      <c r="AL231" s="847" t="str">
        <f>IF($B231="","",INDEX('All CCC'!AL$7:AL$814,MATCH(WatchList!$B231,'All CCC'!$B$7:$B$814,0)))</f>
        <v/>
      </c>
      <c r="AM231" s="847" t="str">
        <f>IF($B231="","",INDEX('All CCC'!AM$7:AM$814,MATCH(WatchList!$B231,'All CCC'!$B$7:$B$814,0)))</f>
        <v/>
      </c>
      <c r="AN231" s="847" t="str">
        <f>IF($B231="","",INDEX('All CCC'!AN$7:AN$814,MATCH(WatchList!$B231,'All CCC'!$B$7:$B$814,0)))</f>
        <v/>
      </c>
      <c r="AO231" s="847" t="str">
        <f>IF($B231="","",INDEX('All CCC'!AO$7:AO$814,MATCH(WatchList!$B231,'All CCC'!$B$7:$B$814,0)))</f>
        <v/>
      </c>
      <c r="AP231" s="847" t="str">
        <f>IF($B231="","",INDEX('All CCC'!AP$7:AP$814,MATCH(WatchList!$B231,'All CCC'!$B$7:$B$814,0)))</f>
        <v/>
      </c>
      <c r="AQ231" s="847" t="str">
        <f>IF($B231="","",INDEX('All CCC'!AQ$7:AQ$814,MATCH(WatchList!$B231,'All CCC'!$B$7:$B$814,0)))</f>
        <v/>
      </c>
      <c r="AR231" s="847" t="str">
        <f>IF($B231="","",INDEX('All CCC'!AR$7:AR$814,MATCH(WatchList!$B231,'All CCC'!$B$7:$B$814,0)))</f>
        <v/>
      </c>
      <c r="AS231" s="847" t="str">
        <f>IF($B231="","",INDEX('All CCC'!AS$7:AS$814,MATCH(WatchList!$B231,'All CCC'!$B$7:$B$814,0)))</f>
        <v/>
      </c>
      <c r="AT231" s="847" t="str">
        <f>IF($B231="","",INDEX('All CCC'!AT$7:AT$814,MATCH(WatchList!$B231,'All CCC'!$B$7:$B$814,0)))</f>
        <v/>
      </c>
      <c r="AU231" s="847" t="str">
        <f>IF($B231="","",INDEX('All CCC'!AU$7:AU$814,MATCH(WatchList!$B231,'All CCC'!$B$7:$B$814,0)))</f>
        <v/>
      </c>
      <c r="AV231" s="847" t="str">
        <f>IF($B231="","",INDEX('All CCC'!AV$7:AV$814,MATCH(WatchList!$B231,'All CCC'!$B$7:$B$814,0)))</f>
        <v/>
      </c>
      <c r="AW231" s="847" t="str">
        <f>IF($B231="","",INDEX('All CCC'!AW$7:AW$814,MATCH(WatchList!$B231,'All CCC'!$B$7:$B$814,0)))</f>
        <v/>
      </c>
      <c r="AX231" s="847" t="str">
        <f>IF($B231="","",INDEX('All CCC'!AX$7:AX$814,MATCH(WatchList!$B231,'All CCC'!$B$7:$B$814,0)))</f>
        <v/>
      </c>
      <c r="AY231" s="847" t="str">
        <f>IF($B231="","",INDEX('All CCC'!AY$7:AY$814,MATCH(WatchList!$B231,'All CCC'!$B$7:$B$814,0)))</f>
        <v/>
      </c>
      <c r="AZ231" s="847" t="str">
        <f>IF($B231="","",INDEX('All CCC'!AZ$7:AZ$814,MATCH(WatchList!$B231,'All CCC'!$B$7:$B$814,0)))</f>
        <v/>
      </c>
      <c r="BA231" s="847" t="str">
        <f>IF($B231="","",INDEX('All CCC'!BA$7:BA$814,MATCH(WatchList!$B231,'All CCC'!$B$7:$B$814,0)))</f>
        <v/>
      </c>
      <c r="BB231" s="847" t="str">
        <f>IF($B231="","",INDEX('All CCC'!BB$7:BB$814,MATCH(WatchList!$B231,'All CCC'!$B$7:$B$814,0)))</f>
        <v/>
      </c>
      <c r="BC231" s="847" t="str">
        <f>IF($B231="","",INDEX('All CCC'!BC$7:BC$814,MATCH(WatchList!$B231,'All CCC'!$B$7:$B$814,0)))</f>
        <v/>
      </c>
      <c r="BD231" s="847" t="str">
        <f>IF($B231="","",INDEX('All CCC'!BD$7:BD$814,MATCH(WatchList!$B231,'All CCC'!$B$7:$B$814,0)))</f>
        <v/>
      </c>
      <c r="BE231" s="847" t="str">
        <f>IF($B231="","",INDEX('All CCC'!BE$7:BE$814,MATCH(WatchList!$B231,'All CCC'!$B$7:$B$814,0)))</f>
        <v/>
      </c>
      <c r="BF231" s="847" t="str">
        <f>IF($B231="","",INDEX('All CCC'!BF$7:BF$814,MATCH(WatchList!$B231,'All CCC'!$B$7:$B$814,0)))</f>
        <v/>
      </c>
      <c r="BG231" s="847" t="str">
        <f>IF($B231="","",INDEX('All CCC'!BG$7:BG$814,MATCH(WatchList!$B231,'All CCC'!$B$7:$B$814,0)))</f>
        <v/>
      </c>
    </row>
    <row r="232" spans="1:59" x14ac:dyDescent="0.2">
      <c r="A232" s="548" t="str">
        <f>IF($B232="","",INDEX('All CCC'!A$7:A$814,MATCH(WatchList!$B232,'All CCC'!$B$7:$B$814,0)))</f>
        <v/>
      </c>
      <c r="B232" s="31"/>
      <c r="C232" s="847" t="str">
        <f>IF($B232="","",INDEX('All CCC'!C$7:C$814,MATCH(WatchList!$B232,'All CCC'!$B$7:$B$814,0)))</f>
        <v/>
      </c>
      <c r="D232" s="847" t="str">
        <f>IF($B232="","",INDEX('All CCC'!D$7:D$814,MATCH(WatchList!$B232,'All CCC'!$B$7:$B$814,0)))</f>
        <v/>
      </c>
      <c r="E232" s="847" t="str">
        <f>IF($B232="","",INDEX('All CCC'!E$7:E$814,MATCH(WatchList!$B232,'All CCC'!$B$7:$B$814,0)))</f>
        <v/>
      </c>
      <c r="F232" s="847" t="str">
        <f>IF($B232="","",INDEX('All CCC'!F$7:F$814,MATCH(WatchList!$B232,'All CCC'!$B$7:$B$814,0)))</f>
        <v/>
      </c>
      <c r="G232" s="847" t="str">
        <f>IF($B232="","",INDEX('All CCC'!G$7:G$814,MATCH(WatchList!$B232,'All CCC'!$B$7:$B$814,0)))</f>
        <v/>
      </c>
      <c r="H232" s="847" t="str">
        <f>IF($B232="","",INDEX('All CCC'!H$7:H$814,MATCH(WatchList!$B232,'All CCC'!$B$7:$B$814,0)))</f>
        <v/>
      </c>
      <c r="I232" s="847" t="str">
        <f>IF($B232="","",INDEX('All CCC'!I$7:I$814,MATCH(WatchList!$B232,'All CCC'!$B$7:$B$814,0)))</f>
        <v/>
      </c>
      <c r="J232" s="847" t="str">
        <f>IF($B232="","",INDEX('All CCC'!J$7:J$814,MATCH(WatchList!$B232,'All CCC'!$B$7:$B$814,0)))</f>
        <v/>
      </c>
      <c r="K232" s="847" t="str">
        <f>IF($B232="","",INDEX('All CCC'!K$7:K$814,MATCH(WatchList!$B232,'All CCC'!$B$7:$B$814,0)))</f>
        <v/>
      </c>
      <c r="L232" s="847" t="str">
        <f>IF($B232="","",INDEX('All CCC'!L$7:L$814,MATCH(WatchList!$B232,'All CCC'!$B$7:$B$814,0)))</f>
        <v/>
      </c>
      <c r="M232" s="847" t="str">
        <f>IF($B232="","",INDEX('All CCC'!M$7:M$814,MATCH(WatchList!$B232,'All CCC'!$B$7:$B$814,0)))</f>
        <v/>
      </c>
      <c r="N232" s="847" t="str">
        <f>IF($B232="","",INDEX('All CCC'!N$7:N$814,MATCH(WatchList!$B232,'All CCC'!$B$7:$B$814,0)))</f>
        <v/>
      </c>
      <c r="O232" s="847" t="str">
        <f>IF($B232="","",INDEX('All CCC'!O$7:O$814,MATCH(WatchList!$B232,'All CCC'!$B$7:$B$814,0)))</f>
        <v/>
      </c>
      <c r="P232" s="848" t="str">
        <f>IF($B232="","",INDEX('All CCC'!P$7:P$814,MATCH(WatchList!$B232,'All CCC'!$B$7:$B$814,0)))</f>
        <v/>
      </c>
      <c r="Q232" s="848" t="str">
        <f>IF($B232="","",INDEX('All CCC'!Q$7:Q$814,MATCH(WatchList!$B232,'All CCC'!$B$7:$B$814,0)))</f>
        <v/>
      </c>
      <c r="R232" s="847" t="str">
        <f>IF($B232="","",INDEX('All CCC'!R$7:R$814,MATCH(WatchList!$B232,'All CCC'!$B$7:$B$814,0)))</f>
        <v/>
      </c>
      <c r="S232" s="847" t="str">
        <f>IF($B232="","",INDEX('All CCC'!S$7:S$814,MATCH(WatchList!$B232,'All CCC'!$B$7:$B$814,0)))</f>
        <v/>
      </c>
      <c r="T232" s="847" t="str">
        <f>IF($B232="","",INDEX('All CCC'!T$7:T$814,MATCH(WatchList!$B232,'All CCC'!$B$7:$B$814,0)))</f>
        <v/>
      </c>
      <c r="U232" s="847" t="str">
        <f>IF($B232="","",INDEX('All CCC'!U$7:U$814,MATCH(WatchList!$B232,'All CCC'!$B$7:$B$814,0)))</f>
        <v/>
      </c>
      <c r="V232" s="847" t="str">
        <f>IF($B232="","",INDEX('All CCC'!V$7:V$814,MATCH(WatchList!$B232,'All CCC'!$B$7:$B$814,0)))</f>
        <v/>
      </c>
      <c r="W232" s="847" t="str">
        <f>IF($B232="","",INDEX('All CCC'!W$7:W$814,MATCH(WatchList!$B232,'All CCC'!$B$7:$B$814,0)))</f>
        <v/>
      </c>
      <c r="X232" s="847" t="str">
        <f>IF($B232="","",INDEX('All CCC'!X$7:X$814,MATCH(WatchList!$B232,'All CCC'!$B$7:$B$814,0)))</f>
        <v/>
      </c>
      <c r="Y232" s="847" t="str">
        <f>IF($B232="","",INDEX('All CCC'!Y$7:Y$814,MATCH(WatchList!$B232,'All CCC'!$B$7:$B$814,0)))</f>
        <v/>
      </c>
      <c r="Z232" s="847" t="str">
        <f>IF($B232="","",INDEX('All CCC'!Z$7:Z$814,MATCH(WatchList!$B232,'All CCC'!$B$7:$B$814,0)))</f>
        <v/>
      </c>
      <c r="AA232" s="847" t="str">
        <f>IF($B232="","",INDEX('All CCC'!AA$7:AA$814,MATCH(WatchList!$B232,'All CCC'!$B$7:$B$814,0)))</f>
        <v/>
      </c>
      <c r="AB232" s="847" t="str">
        <f>IF($B232="","",INDEX('All CCC'!AB$7:AB$814,MATCH(WatchList!$B232,'All CCC'!$B$7:$B$814,0)))</f>
        <v/>
      </c>
      <c r="AC232" s="847" t="str">
        <f>IF($B232="","",INDEX('All CCC'!AC$7:AC$814,MATCH(WatchList!$B232,'All CCC'!$B$7:$B$814,0)))</f>
        <v/>
      </c>
      <c r="AD232" s="847" t="str">
        <f>IF($B232="","",INDEX('All CCC'!AD$7:AD$814,MATCH(WatchList!$B232,'All CCC'!$B$7:$B$814,0)))</f>
        <v/>
      </c>
      <c r="AE232" s="847" t="str">
        <f>IF($B232="","",INDEX('All CCC'!AE$7:AE$814,MATCH(WatchList!$B232,'All CCC'!$B$7:$B$814,0)))</f>
        <v/>
      </c>
      <c r="AF232" s="847" t="str">
        <f>IF($B232="","",INDEX('All CCC'!AF$7:AF$814,MATCH(WatchList!$B232,'All CCC'!$B$7:$B$814,0)))</f>
        <v/>
      </c>
      <c r="AG232" s="847" t="str">
        <f>IF($B232="","",INDEX('All CCC'!AG$7:AG$814,MATCH(WatchList!$B232,'All CCC'!$B$7:$B$814,0)))</f>
        <v/>
      </c>
      <c r="AH232" s="847" t="str">
        <f>IF($B232="","",INDEX('All CCC'!AH$7:AH$814,MATCH(WatchList!$B232,'All CCC'!$B$7:$B$814,0)))</f>
        <v/>
      </c>
      <c r="AI232" s="847" t="str">
        <f>IF($B232="","",INDEX('All CCC'!AI$7:AI$814,MATCH(WatchList!$B232,'All CCC'!$B$7:$B$814,0)))</f>
        <v/>
      </c>
      <c r="AJ232" s="847" t="str">
        <f>IF($B232="","",INDEX('All CCC'!AJ$7:AJ$814,MATCH(WatchList!$B232,'All CCC'!$B$7:$B$814,0)))</f>
        <v/>
      </c>
      <c r="AK232" s="847" t="str">
        <f>IF($B232="","",INDEX('All CCC'!AK$7:AK$814,MATCH(WatchList!$B232,'All CCC'!$B$7:$B$814,0)))</f>
        <v/>
      </c>
      <c r="AL232" s="847" t="str">
        <f>IF($B232="","",INDEX('All CCC'!AL$7:AL$814,MATCH(WatchList!$B232,'All CCC'!$B$7:$B$814,0)))</f>
        <v/>
      </c>
      <c r="AM232" s="847" t="str">
        <f>IF($B232="","",INDEX('All CCC'!AM$7:AM$814,MATCH(WatchList!$B232,'All CCC'!$B$7:$B$814,0)))</f>
        <v/>
      </c>
      <c r="AN232" s="847" t="str">
        <f>IF($B232="","",INDEX('All CCC'!AN$7:AN$814,MATCH(WatchList!$B232,'All CCC'!$B$7:$B$814,0)))</f>
        <v/>
      </c>
      <c r="AO232" s="847" t="str">
        <f>IF($B232="","",INDEX('All CCC'!AO$7:AO$814,MATCH(WatchList!$B232,'All CCC'!$B$7:$B$814,0)))</f>
        <v/>
      </c>
      <c r="AP232" s="847" t="str">
        <f>IF($B232="","",INDEX('All CCC'!AP$7:AP$814,MATCH(WatchList!$B232,'All CCC'!$B$7:$B$814,0)))</f>
        <v/>
      </c>
      <c r="AQ232" s="847" t="str">
        <f>IF($B232="","",INDEX('All CCC'!AQ$7:AQ$814,MATCH(WatchList!$B232,'All CCC'!$B$7:$B$814,0)))</f>
        <v/>
      </c>
      <c r="AR232" s="847" t="str">
        <f>IF($B232="","",INDEX('All CCC'!AR$7:AR$814,MATCH(WatchList!$B232,'All CCC'!$B$7:$B$814,0)))</f>
        <v/>
      </c>
      <c r="AS232" s="847" t="str">
        <f>IF($B232="","",INDEX('All CCC'!AS$7:AS$814,MATCH(WatchList!$B232,'All CCC'!$B$7:$B$814,0)))</f>
        <v/>
      </c>
      <c r="AT232" s="847" t="str">
        <f>IF($B232="","",INDEX('All CCC'!AT$7:AT$814,MATCH(WatchList!$B232,'All CCC'!$B$7:$B$814,0)))</f>
        <v/>
      </c>
      <c r="AU232" s="847" t="str">
        <f>IF($B232="","",INDEX('All CCC'!AU$7:AU$814,MATCH(WatchList!$B232,'All CCC'!$B$7:$B$814,0)))</f>
        <v/>
      </c>
      <c r="AV232" s="847" t="str">
        <f>IF($B232="","",INDEX('All CCC'!AV$7:AV$814,MATCH(WatchList!$B232,'All CCC'!$B$7:$B$814,0)))</f>
        <v/>
      </c>
      <c r="AW232" s="847" t="str">
        <f>IF($B232="","",INDEX('All CCC'!AW$7:AW$814,MATCH(WatchList!$B232,'All CCC'!$B$7:$B$814,0)))</f>
        <v/>
      </c>
      <c r="AX232" s="847" t="str">
        <f>IF($B232="","",INDEX('All CCC'!AX$7:AX$814,MATCH(WatchList!$B232,'All CCC'!$B$7:$B$814,0)))</f>
        <v/>
      </c>
      <c r="AY232" s="847" t="str">
        <f>IF($B232="","",INDEX('All CCC'!AY$7:AY$814,MATCH(WatchList!$B232,'All CCC'!$B$7:$B$814,0)))</f>
        <v/>
      </c>
      <c r="AZ232" s="847" t="str">
        <f>IF($B232="","",INDEX('All CCC'!AZ$7:AZ$814,MATCH(WatchList!$B232,'All CCC'!$B$7:$B$814,0)))</f>
        <v/>
      </c>
      <c r="BA232" s="847" t="str">
        <f>IF($B232="","",INDEX('All CCC'!BA$7:BA$814,MATCH(WatchList!$B232,'All CCC'!$B$7:$B$814,0)))</f>
        <v/>
      </c>
      <c r="BB232" s="847" t="str">
        <f>IF($B232="","",INDEX('All CCC'!BB$7:BB$814,MATCH(WatchList!$B232,'All CCC'!$B$7:$B$814,0)))</f>
        <v/>
      </c>
      <c r="BC232" s="847" t="str">
        <f>IF($B232="","",INDEX('All CCC'!BC$7:BC$814,MATCH(WatchList!$B232,'All CCC'!$B$7:$B$814,0)))</f>
        <v/>
      </c>
      <c r="BD232" s="847" t="str">
        <f>IF($B232="","",INDEX('All CCC'!BD$7:BD$814,MATCH(WatchList!$B232,'All CCC'!$B$7:$B$814,0)))</f>
        <v/>
      </c>
      <c r="BE232" s="847" t="str">
        <f>IF($B232="","",INDEX('All CCC'!BE$7:BE$814,MATCH(WatchList!$B232,'All CCC'!$B$7:$B$814,0)))</f>
        <v/>
      </c>
      <c r="BF232" s="847" t="str">
        <f>IF($B232="","",INDEX('All CCC'!BF$7:BF$814,MATCH(WatchList!$B232,'All CCC'!$B$7:$B$814,0)))</f>
        <v/>
      </c>
      <c r="BG232" s="847" t="str">
        <f>IF($B232="","",INDEX('All CCC'!BG$7:BG$814,MATCH(WatchList!$B232,'All CCC'!$B$7:$B$814,0)))</f>
        <v/>
      </c>
    </row>
    <row r="233" spans="1:59" x14ac:dyDescent="0.2">
      <c r="A233" s="548" t="str">
        <f>IF($B233="","",INDEX('All CCC'!A$7:A$814,MATCH(WatchList!$B233,'All CCC'!$B$7:$B$814,0)))</f>
        <v/>
      </c>
      <c r="B233" s="31"/>
      <c r="C233" s="847" t="str">
        <f>IF($B233="","",INDEX('All CCC'!C$7:C$814,MATCH(WatchList!$B233,'All CCC'!$B$7:$B$814,0)))</f>
        <v/>
      </c>
      <c r="D233" s="847" t="str">
        <f>IF($B233="","",INDEX('All CCC'!D$7:D$814,MATCH(WatchList!$B233,'All CCC'!$B$7:$B$814,0)))</f>
        <v/>
      </c>
      <c r="E233" s="847" t="str">
        <f>IF($B233="","",INDEX('All CCC'!E$7:E$814,MATCH(WatchList!$B233,'All CCC'!$B$7:$B$814,0)))</f>
        <v/>
      </c>
      <c r="F233" s="847" t="str">
        <f>IF($B233="","",INDEX('All CCC'!F$7:F$814,MATCH(WatchList!$B233,'All CCC'!$B$7:$B$814,0)))</f>
        <v/>
      </c>
      <c r="G233" s="847" t="str">
        <f>IF($B233="","",INDEX('All CCC'!G$7:G$814,MATCH(WatchList!$B233,'All CCC'!$B$7:$B$814,0)))</f>
        <v/>
      </c>
      <c r="H233" s="847" t="str">
        <f>IF($B233="","",INDEX('All CCC'!H$7:H$814,MATCH(WatchList!$B233,'All CCC'!$B$7:$B$814,0)))</f>
        <v/>
      </c>
      <c r="I233" s="847" t="str">
        <f>IF($B233="","",INDEX('All CCC'!I$7:I$814,MATCH(WatchList!$B233,'All CCC'!$B$7:$B$814,0)))</f>
        <v/>
      </c>
      <c r="J233" s="847" t="str">
        <f>IF($B233="","",INDEX('All CCC'!J$7:J$814,MATCH(WatchList!$B233,'All CCC'!$B$7:$B$814,0)))</f>
        <v/>
      </c>
      <c r="K233" s="847" t="str">
        <f>IF($B233="","",INDEX('All CCC'!K$7:K$814,MATCH(WatchList!$B233,'All CCC'!$B$7:$B$814,0)))</f>
        <v/>
      </c>
      <c r="L233" s="847" t="str">
        <f>IF($B233="","",INDEX('All CCC'!L$7:L$814,MATCH(WatchList!$B233,'All CCC'!$B$7:$B$814,0)))</f>
        <v/>
      </c>
      <c r="M233" s="847" t="str">
        <f>IF($B233="","",INDEX('All CCC'!M$7:M$814,MATCH(WatchList!$B233,'All CCC'!$B$7:$B$814,0)))</f>
        <v/>
      </c>
      <c r="N233" s="847" t="str">
        <f>IF($B233="","",INDEX('All CCC'!N$7:N$814,MATCH(WatchList!$B233,'All CCC'!$B$7:$B$814,0)))</f>
        <v/>
      </c>
      <c r="O233" s="847" t="str">
        <f>IF($B233="","",INDEX('All CCC'!O$7:O$814,MATCH(WatchList!$B233,'All CCC'!$B$7:$B$814,0)))</f>
        <v/>
      </c>
      <c r="P233" s="848" t="str">
        <f>IF($B233="","",INDEX('All CCC'!P$7:P$814,MATCH(WatchList!$B233,'All CCC'!$B$7:$B$814,0)))</f>
        <v/>
      </c>
      <c r="Q233" s="848" t="str">
        <f>IF($B233="","",INDEX('All CCC'!Q$7:Q$814,MATCH(WatchList!$B233,'All CCC'!$B$7:$B$814,0)))</f>
        <v/>
      </c>
      <c r="R233" s="847" t="str">
        <f>IF($B233="","",INDEX('All CCC'!R$7:R$814,MATCH(WatchList!$B233,'All CCC'!$B$7:$B$814,0)))</f>
        <v/>
      </c>
      <c r="S233" s="847" t="str">
        <f>IF($B233="","",INDEX('All CCC'!S$7:S$814,MATCH(WatchList!$B233,'All CCC'!$B$7:$B$814,0)))</f>
        <v/>
      </c>
      <c r="T233" s="847" t="str">
        <f>IF($B233="","",INDEX('All CCC'!T$7:T$814,MATCH(WatchList!$B233,'All CCC'!$B$7:$B$814,0)))</f>
        <v/>
      </c>
      <c r="U233" s="847" t="str">
        <f>IF($B233="","",INDEX('All CCC'!U$7:U$814,MATCH(WatchList!$B233,'All CCC'!$B$7:$B$814,0)))</f>
        <v/>
      </c>
      <c r="V233" s="847" t="str">
        <f>IF($B233="","",INDEX('All CCC'!V$7:V$814,MATCH(WatchList!$B233,'All CCC'!$B$7:$B$814,0)))</f>
        <v/>
      </c>
      <c r="W233" s="847" t="str">
        <f>IF($B233="","",INDEX('All CCC'!W$7:W$814,MATCH(WatchList!$B233,'All CCC'!$B$7:$B$814,0)))</f>
        <v/>
      </c>
      <c r="X233" s="847" t="str">
        <f>IF($B233="","",INDEX('All CCC'!X$7:X$814,MATCH(WatchList!$B233,'All CCC'!$B$7:$B$814,0)))</f>
        <v/>
      </c>
      <c r="Y233" s="847" t="str">
        <f>IF($B233="","",INDEX('All CCC'!Y$7:Y$814,MATCH(WatchList!$B233,'All CCC'!$B$7:$B$814,0)))</f>
        <v/>
      </c>
      <c r="Z233" s="847" t="str">
        <f>IF($B233="","",INDEX('All CCC'!Z$7:Z$814,MATCH(WatchList!$B233,'All CCC'!$B$7:$B$814,0)))</f>
        <v/>
      </c>
      <c r="AA233" s="847" t="str">
        <f>IF($B233="","",INDEX('All CCC'!AA$7:AA$814,MATCH(WatchList!$B233,'All CCC'!$B$7:$B$814,0)))</f>
        <v/>
      </c>
      <c r="AB233" s="847" t="str">
        <f>IF($B233="","",INDEX('All CCC'!AB$7:AB$814,MATCH(WatchList!$B233,'All CCC'!$B$7:$B$814,0)))</f>
        <v/>
      </c>
      <c r="AC233" s="847" t="str">
        <f>IF($B233="","",INDEX('All CCC'!AC$7:AC$814,MATCH(WatchList!$B233,'All CCC'!$B$7:$B$814,0)))</f>
        <v/>
      </c>
      <c r="AD233" s="847" t="str">
        <f>IF($B233="","",INDEX('All CCC'!AD$7:AD$814,MATCH(WatchList!$B233,'All CCC'!$B$7:$B$814,0)))</f>
        <v/>
      </c>
      <c r="AE233" s="847" t="str">
        <f>IF($B233="","",INDEX('All CCC'!AE$7:AE$814,MATCH(WatchList!$B233,'All CCC'!$B$7:$B$814,0)))</f>
        <v/>
      </c>
      <c r="AF233" s="847" t="str">
        <f>IF($B233="","",INDEX('All CCC'!AF$7:AF$814,MATCH(WatchList!$B233,'All CCC'!$B$7:$B$814,0)))</f>
        <v/>
      </c>
      <c r="AG233" s="847" t="str">
        <f>IF($B233="","",INDEX('All CCC'!AG$7:AG$814,MATCH(WatchList!$B233,'All CCC'!$B$7:$B$814,0)))</f>
        <v/>
      </c>
      <c r="AH233" s="847" t="str">
        <f>IF($B233="","",INDEX('All CCC'!AH$7:AH$814,MATCH(WatchList!$B233,'All CCC'!$B$7:$B$814,0)))</f>
        <v/>
      </c>
      <c r="AI233" s="847" t="str">
        <f>IF($B233="","",INDEX('All CCC'!AI$7:AI$814,MATCH(WatchList!$B233,'All CCC'!$B$7:$B$814,0)))</f>
        <v/>
      </c>
      <c r="AJ233" s="847" t="str">
        <f>IF($B233="","",INDEX('All CCC'!AJ$7:AJ$814,MATCH(WatchList!$B233,'All CCC'!$B$7:$B$814,0)))</f>
        <v/>
      </c>
      <c r="AK233" s="847" t="str">
        <f>IF($B233="","",INDEX('All CCC'!AK$7:AK$814,MATCH(WatchList!$B233,'All CCC'!$B$7:$B$814,0)))</f>
        <v/>
      </c>
      <c r="AL233" s="847" t="str">
        <f>IF($B233="","",INDEX('All CCC'!AL$7:AL$814,MATCH(WatchList!$B233,'All CCC'!$B$7:$B$814,0)))</f>
        <v/>
      </c>
      <c r="AM233" s="847" t="str">
        <f>IF($B233="","",INDEX('All CCC'!AM$7:AM$814,MATCH(WatchList!$B233,'All CCC'!$B$7:$B$814,0)))</f>
        <v/>
      </c>
      <c r="AN233" s="847" t="str">
        <f>IF($B233="","",INDEX('All CCC'!AN$7:AN$814,MATCH(WatchList!$B233,'All CCC'!$B$7:$B$814,0)))</f>
        <v/>
      </c>
      <c r="AO233" s="847" t="str">
        <f>IF($B233="","",INDEX('All CCC'!AO$7:AO$814,MATCH(WatchList!$B233,'All CCC'!$B$7:$B$814,0)))</f>
        <v/>
      </c>
      <c r="AP233" s="847" t="str">
        <f>IF($B233="","",INDEX('All CCC'!AP$7:AP$814,MATCH(WatchList!$B233,'All CCC'!$B$7:$B$814,0)))</f>
        <v/>
      </c>
      <c r="AQ233" s="847" t="str">
        <f>IF($B233="","",INDEX('All CCC'!AQ$7:AQ$814,MATCH(WatchList!$B233,'All CCC'!$B$7:$B$814,0)))</f>
        <v/>
      </c>
      <c r="AR233" s="847" t="str">
        <f>IF($B233="","",INDEX('All CCC'!AR$7:AR$814,MATCH(WatchList!$B233,'All CCC'!$B$7:$B$814,0)))</f>
        <v/>
      </c>
      <c r="AS233" s="847" t="str">
        <f>IF($B233="","",INDEX('All CCC'!AS$7:AS$814,MATCH(WatchList!$B233,'All CCC'!$B$7:$B$814,0)))</f>
        <v/>
      </c>
      <c r="AT233" s="847" t="str">
        <f>IF($B233="","",INDEX('All CCC'!AT$7:AT$814,MATCH(WatchList!$B233,'All CCC'!$B$7:$B$814,0)))</f>
        <v/>
      </c>
      <c r="AU233" s="847" t="str">
        <f>IF($B233="","",INDEX('All CCC'!AU$7:AU$814,MATCH(WatchList!$B233,'All CCC'!$B$7:$B$814,0)))</f>
        <v/>
      </c>
      <c r="AV233" s="847" t="str">
        <f>IF($B233="","",INDEX('All CCC'!AV$7:AV$814,MATCH(WatchList!$B233,'All CCC'!$B$7:$B$814,0)))</f>
        <v/>
      </c>
      <c r="AW233" s="847" t="str">
        <f>IF($B233="","",INDEX('All CCC'!AW$7:AW$814,MATCH(WatchList!$B233,'All CCC'!$B$7:$B$814,0)))</f>
        <v/>
      </c>
      <c r="AX233" s="847" t="str">
        <f>IF($B233="","",INDEX('All CCC'!AX$7:AX$814,MATCH(WatchList!$B233,'All CCC'!$B$7:$B$814,0)))</f>
        <v/>
      </c>
      <c r="AY233" s="847" t="str">
        <f>IF($B233="","",INDEX('All CCC'!AY$7:AY$814,MATCH(WatchList!$B233,'All CCC'!$B$7:$B$814,0)))</f>
        <v/>
      </c>
      <c r="AZ233" s="847" t="str">
        <f>IF($B233="","",INDEX('All CCC'!AZ$7:AZ$814,MATCH(WatchList!$B233,'All CCC'!$B$7:$B$814,0)))</f>
        <v/>
      </c>
      <c r="BA233" s="847" t="str">
        <f>IF($B233="","",INDEX('All CCC'!BA$7:BA$814,MATCH(WatchList!$B233,'All CCC'!$B$7:$B$814,0)))</f>
        <v/>
      </c>
      <c r="BB233" s="847" t="str">
        <f>IF($B233="","",INDEX('All CCC'!BB$7:BB$814,MATCH(WatchList!$B233,'All CCC'!$B$7:$B$814,0)))</f>
        <v/>
      </c>
      <c r="BC233" s="847" t="str">
        <f>IF($B233="","",INDEX('All CCC'!BC$7:BC$814,MATCH(WatchList!$B233,'All CCC'!$B$7:$B$814,0)))</f>
        <v/>
      </c>
      <c r="BD233" s="847" t="str">
        <f>IF($B233="","",INDEX('All CCC'!BD$7:BD$814,MATCH(WatchList!$B233,'All CCC'!$B$7:$B$814,0)))</f>
        <v/>
      </c>
      <c r="BE233" s="847" t="str">
        <f>IF($B233="","",INDEX('All CCC'!BE$7:BE$814,MATCH(WatchList!$B233,'All CCC'!$B$7:$B$814,0)))</f>
        <v/>
      </c>
      <c r="BF233" s="847" t="str">
        <f>IF($B233="","",INDEX('All CCC'!BF$7:BF$814,MATCH(WatchList!$B233,'All CCC'!$B$7:$B$814,0)))</f>
        <v/>
      </c>
      <c r="BG233" s="847" t="str">
        <f>IF($B233="","",INDEX('All CCC'!BG$7:BG$814,MATCH(WatchList!$B233,'All CCC'!$B$7:$B$814,0)))</f>
        <v/>
      </c>
    </row>
    <row r="234" spans="1:59" x14ac:dyDescent="0.2">
      <c r="A234" s="548" t="str">
        <f>IF($B234="","",INDEX('All CCC'!A$7:A$814,MATCH(WatchList!$B234,'All CCC'!$B$7:$B$814,0)))</f>
        <v/>
      </c>
      <c r="B234" s="31"/>
      <c r="C234" s="847" t="str">
        <f>IF($B234="","",INDEX('All CCC'!C$7:C$814,MATCH(WatchList!$B234,'All CCC'!$B$7:$B$814,0)))</f>
        <v/>
      </c>
      <c r="D234" s="847" t="str">
        <f>IF($B234="","",INDEX('All CCC'!D$7:D$814,MATCH(WatchList!$B234,'All CCC'!$B$7:$B$814,0)))</f>
        <v/>
      </c>
      <c r="E234" s="847" t="str">
        <f>IF($B234="","",INDEX('All CCC'!E$7:E$814,MATCH(WatchList!$B234,'All CCC'!$B$7:$B$814,0)))</f>
        <v/>
      </c>
      <c r="F234" s="847" t="str">
        <f>IF($B234="","",INDEX('All CCC'!F$7:F$814,MATCH(WatchList!$B234,'All CCC'!$B$7:$B$814,0)))</f>
        <v/>
      </c>
      <c r="G234" s="847" t="str">
        <f>IF($B234="","",INDEX('All CCC'!G$7:G$814,MATCH(WatchList!$B234,'All CCC'!$B$7:$B$814,0)))</f>
        <v/>
      </c>
      <c r="H234" s="847" t="str">
        <f>IF($B234="","",INDEX('All CCC'!H$7:H$814,MATCH(WatchList!$B234,'All CCC'!$B$7:$B$814,0)))</f>
        <v/>
      </c>
      <c r="I234" s="847" t="str">
        <f>IF($B234="","",INDEX('All CCC'!I$7:I$814,MATCH(WatchList!$B234,'All CCC'!$B$7:$B$814,0)))</f>
        <v/>
      </c>
      <c r="J234" s="847" t="str">
        <f>IF($B234="","",INDEX('All CCC'!J$7:J$814,MATCH(WatchList!$B234,'All CCC'!$B$7:$B$814,0)))</f>
        <v/>
      </c>
      <c r="K234" s="847" t="str">
        <f>IF($B234="","",INDEX('All CCC'!K$7:K$814,MATCH(WatchList!$B234,'All CCC'!$B$7:$B$814,0)))</f>
        <v/>
      </c>
      <c r="L234" s="847" t="str">
        <f>IF($B234="","",INDEX('All CCC'!L$7:L$814,MATCH(WatchList!$B234,'All CCC'!$B$7:$B$814,0)))</f>
        <v/>
      </c>
      <c r="M234" s="847" t="str">
        <f>IF($B234="","",INDEX('All CCC'!M$7:M$814,MATCH(WatchList!$B234,'All CCC'!$B$7:$B$814,0)))</f>
        <v/>
      </c>
      <c r="N234" s="847" t="str">
        <f>IF($B234="","",INDEX('All CCC'!N$7:N$814,MATCH(WatchList!$B234,'All CCC'!$B$7:$B$814,0)))</f>
        <v/>
      </c>
      <c r="O234" s="847" t="str">
        <f>IF($B234="","",INDEX('All CCC'!O$7:O$814,MATCH(WatchList!$B234,'All CCC'!$B$7:$B$814,0)))</f>
        <v/>
      </c>
      <c r="P234" s="848" t="str">
        <f>IF($B234="","",INDEX('All CCC'!P$7:P$814,MATCH(WatchList!$B234,'All CCC'!$B$7:$B$814,0)))</f>
        <v/>
      </c>
      <c r="Q234" s="848" t="str">
        <f>IF($B234="","",INDEX('All CCC'!Q$7:Q$814,MATCH(WatchList!$B234,'All CCC'!$B$7:$B$814,0)))</f>
        <v/>
      </c>
      <c r="R234" s="847" t="str">
        <f>IF($B234="","",INDEX('All CCC'!R$7:R$814,MATCH(WatchList!$B234,'All CCC'!$B$7:$B$814,0)))</f>
        <v/>
      </c>
      <c r="S234" s="847" t="str">
        <f>IF($B234="","",INDEX('All CCC'!S$7:S$814,MATCH(WatchList!$B234,'All CCC'!$B$7:$B$814,0)))</f>
        <v/>
      </c>
      <c r="T234" s="847" t="str">
        <f>IF($B234="","",INDEX('All CCC'!T$7:T$814,MATCH(WatchList!$B234,'All CCC'!$B$7:$B$814,0)))</f>
        <v/>
      </c>
      <c r="U234" s="847" t="str">
        <f>IF($B234="","",INDEX('All CCC'!U$7:U$814,MATCH(WatchList!$B234,'All CCC'!$B$7:$B$814,0)))</f>
        <v/>
      </c>
      <c r="V234" s="847" t="str">
        <f>IF($B234="","",INDEX('All CCC'!V$7:V$814,MATCH(WatchList!$B234,'All CCC'!$B$7:$B$814,0)))</f>
        <v/>
      </c>
      <c r="W234" s="847" t="str">
        <f>IF($B234="","",INDEX('All CCC'!W$7:W$814,MATCH(WatchList!$B234,'All CCC'!$B$7:$B$814,0)))</f>
        <v/>
      </c>
      <c r="X234" s="847" t="str">
        <f>IF($B234="","",INDEX('All CCC'!X$7:X$814,MATCH(WatchList!$B234,'All CCC'!$B$7:$B$814,0)))</f>
        <v/>
      </c>
      <c r="Y234" s="847" t="str">
        <f>IF($B234="","",INDEX('All CCC'!Y$7:Y$814,MATCH(WatchList!$B234,'All CCC'!$B$7:$B$814,0)))</f>
        <v/>
      </c>
      <c r="Z234" s="847" t="str">
        <f>IF($B234="","",INDEX('All CCC'!Z$7:Z$814,MATCH(WatchList!$B234,'All CCC'!$B$7:$B$814,0)))</f>
        <v/>
      </c>
      <c r="AA234" s="847" t="str">
        <f>IF($B234="","",INDEX('All CCC'!AA$7:AA$814,MATCH(WatchList!$B234,'All CCC'!$B$7:$B$814,0)))</f>
        <v/>
      </c>
      <c r="AB234" s="847" t="str">
        <f>IF($B234="","",INDEX('All CCC'!AB$7:AB$814,MATCH(WatchList!$B234,'All CCC'!$B$7:$B$814,0)))</f>
        <v/>
      </c>
      <c r="AC234" s="847" t="str">
        <f>IF($B234="","",INDEX('All CCC'!AC$7:AC$814,MATCH(WatchList!$B234,'All CCC'!$B$7:$B$814,0)))</f>
        <v/>
      </c>
      <c r="AD234" s="847" t="str">
        <f>IF($B234="","",INDEX('All CCC'!AD$7:AD$814,MATCH(WatchList!$B234,'All CCC'!$B$7:$B$814,0)))</f>
        <v/>
      </c>
      <c r="AE234" s="847" t="str">
        <f>IF($B234="","",INDEX('All CCC'!AE$7:AE$814,MATCH(WatchList!$B234,'All CCC'!$B$7:$B$814,0)))</f>
        <v/>
      </c>
      <c r="AF234" s="847" t="str">
        <f>IF($B234="","",INDEX('All CCC'!AF$7:AF$814,MATCH(WatchList!$B234,'All CCC'!$B$7:$B$814,0)))</f>
        <v/>
      </c>
      <c r="AG234" s="847" t="str">
        <f>IF($B234="","",INDEX('All CCC'!AG$7:AG$814,MATCH(WatchList!$B234,'All CCC'!$B$7:$B$814,0)))</f>
        <v/>
      </c>
      <c r="AH234" s="847" t="str">
        <f>IF($B234="","",INDEX('All CCC'!AH$7:AH$814,MATCH(WatchList!$B234,'All CCC'!$B$7:$B$814,0)))</f>
        <v/>
      </c>
      <c r="AI234" s="847" t="str">
        <f>IF($B234="","",INDEX('All CCC'!AI$7:AI$814,MATCH(WatchList!$B234,'All CCC'!$B$7:$B$814,0)))</f>
        <v/>
      </c>
      <c r="AJ234" s="847" t="str">
        <f>IF($B234="","",INDEX('All CCC'!AJ$7:AJ$814,MATCH(WatchList!$B234,'All CCC'!$B$7:$B$814,0)))</f>
        <v/>
      </c>
      <c r="AK234" s="847" t="str">
        <f>IF($B234="","",INDEX('All CCC'!AK$7:AK$814,MATCH(WatchList!$B234,'All CCC'!$B$7:$B$814,0)))</f>
        <v/>
      </c>
      <c r="AL234" s="847" t="str">
        <f>IF($B234="","",INDEX('All CCC'!AL$7:AL$814,MATCH(WatchList!$B234,'All CCC'!$B$7:$B$814,0)))</f>
        <v/>
      </c>
      <c r="AM234" s="847" t="str">
        <f>IF($B234="","",INDEX('All CCC'!AM$7:AM$814,MATCH(WatchList!$B234,'All CCC'!$B$7:$B$814,0)))</f>
        <v/>
      </c>
      <c r="AN234" s="847" t="str">
        <f>IF($B234="","",INDEX('All CCC'!AN$7:AN$814,MATCH(WatchList!$B234,'All CCC'!$B$7:$B$814,0)))</f>
        <v/>
      </c>
      <c r="AO234" s="847" t="str">
        <f>IF($B234="","",INDEX('All CCC'!AO$7:AO$814,MATCH(WatchList!$B234,'All CCC'!$B$7:$B$814,0)))</f>
        <v/>
      </c>
      <c r="AP234" s="847" t="str">
        <f>IF($B234="","",INDEX('All CCC'!AP$7:AP$814,MATCH(WatchList!$B234,'All CCC'!$B$7:$B$814,0)))</f>
        <v/>
      </c>
      <c r="AQ234" s="847" t="str">
        <f>IF($B234="","",INDEX('All CCC'!AQ$7:AQ$814,MATCH(WatchList!$B234,'All CCC'!$B$7:$B$814,0)))</f>
        <v/>
      </c>
      <c r="AR234" s="847" t="str">
        <f>IF($B234="","",INDEX('All CCC'!AR$7:AR$814,MATCH(WatchList!$B234,'All CCC'!$B$7:$B$814,0)))</f>
        <v/>
      </c>
      <c r="AS234" s="847" t="str">
        <f>IF($B234="","",INDEX('All CCC'!AS$7:AS$814,MATCH(WatchList!$B234,'All CCC'!$B$7:$B$814,0)))</f>
        <v/>
      </c>
      <c r="AT234" s="847" t="str">
        <f>IF($B234="","",INDEX('All CCC'!AT$7:AT$814,MATCH(WatchList!$B234,'All CCC'!$B$7:$B$814,0)))</f>
        <v/>
      </c>
      <c r="AU234" s="847" t="str">
        <f>IF($B234="","",INDEX('All CCC'!AU$7:AU$814,MATCH(WatchList!$B234,'All CCC'!$B$7:$B$814,0)))</f>
        <v/>
      </c>
      <c r="AV234" s="847" t="str">
        <f>IF($B234="","",INDEX('All CCC'!AV$7:AV$814,MATCH(WatchList!$B234,'All CCC'!$B$7:$B$814,0)))</f>
        <v/>
      </c>
      <c r="AW234" s="847" t="str">
        <f>IF($B234="","",INDEX('All CCC'!AW$7:AW$814,MATCH(WatchList!$B234,'All CCC'!$B$7:$B$814,0)))</f>
        <v/>
      </c>
      <c r="AX234" s="847" t="str">
        <f>IF($B234="","",INDEX('All CCC'!AX$7:AX$814,MATCH(WatchList!$B234,'All CCC'!$B$7:$B$814,0)))</f>
        <v/>
      </c>
      <c r="AY234" s="847" t="str">
        <f>IF($B234="","",INDEX('All CCC'!AY$7:AY$814,MATCH(WatchList!$B234,'All CCC'!$B$7:$B$814,0)))</f>
        <v/>
      </c>
      <c r="AZ234" s="847" t="str">
        <f>IF($B234="","",INDEX('All CCC'!AZ$7:AZ$814,MATCH(WatchList!$B234,'All CCC'!$B$7:$B$814,0)))</f>
        <v/>
      </c>
      <c r="BA234" s="847" t="str">
        <f>IF($B234="","",INDEX('All CCC'!BA$7:BA$814,MATCH(WatchList!$B234,'All CCC'!$B$7:$B$814,0)))</f>
        <v/>
      </c>
      <c r="BB234" s="847" t="str">
        <f>IF($B234="","",INDEX('All CCC'!BB$7:BB$814,MATCH(WatchList!$B234,'All CCC'!$B$7:$B$814,0)))</f>
        <v/>
      </c>
      <c r="BC234" s="847" t="str">
        <f>IF($B234="","",INDEX('All CCC'!BC$7:BC$814,MATCH(WatchList!$B234,'All CCC'!$B$7:$B$814,0)))</f>
        <v/>
      </c>
      <c r="BD234" s="847" t="str">
        <f>IF($B234="","",INDEX('All CCC'!BD$7:BD$814,MATCH(WatchList!$B234,'All CCC'!$B$7:$B$814,0)))</f>
        <v/>
      </c>
      <c r="BE234" s="847" t="str">
        <f>IF($B234="","",INDEX('All CCC'!BE$7:BE$814,MATCH(WatchList!$B234,'All CCC'!$B$7:$B$814,0)))</f>
        <v/>
      </c>
      <c r="BF234" s="847" t="str">
        <f>IF($B234="","",INDEX('All CCC'!BF$7:BF$814,MATCH(WatchList!$B234,'All CCC'!$B$7:$B$814,0)))</f>
        <v/>
      </c>
      <c r="BG234" s="847" t="str">
        <f>IF($B234="","",INDEX('All CCC'!BG$7:BG$814,MATCH(WatchList!$B234,'All CCC'!$B$7:$B$814,0)))</f>
        <v/>
      </c>
    </row>
    <row r="235" spans="1:59" x14ac:dyDescent="0.2">
      <c r="A235" s="548" t="str">
        <f>IF($B235="","",INDEX('All CCC'!A$7:A$814,MATCH(WatchList!$B235,'All CCC'!$B$7:$B$814,0)))</f>
        <v/>
      </c>
      <c r="B235" s="31"/>
      <c r="C235" s="847" t="str">
        <f>IF($B235="","",INDEX('All CCC'!C$7:C$814,MATCH(WatchList!$B235,'All CCC'!$B$7:$B$814,0)))</f>
        <v/>
      </c>
      <c r="D235" s="847" t="str">
        <f>IF($B235="","",INDEX('All CCC'!D$7:D$814,MATCH(WatchList!$B235,'All CCC'!$B$7:$B$814,0)))</f>
        <v/>
      </c>
      <c r="E235" s="847" t="str">
        <f>IF($B235="","",INDEX('All CCC'!E$7:E$814,MATCH(WatchList!$B235,'All CCC'!$B$7:$B$814,0)))</f>
        <v/>
      </c>
      <c r="F235" s="847" t="str">
        <f>IF($B235="","",INDEX('All CCC'!F$7:F$814,MATCH(WatchList!$B235,'All CCC'!$B$7:$B$814,0)))</f>
        <v/>
      </c>
      <c r="G235" s="847" t="str">
        <f>IF($B235="","",INDEX('All CCC'!G$7:G$814,MATCH(WatchList!$B235,'All CCC'!$B$7:$B$814,0)))</f>
        <v/>
      </c>
      <c r="H235" s="847" t="str">
        <f>IF($B235="","",INDEX('All CCC'!H$7:H$814,MATCH(WatchList!$B235,'All CCC'!$B$7:$B$814,0)))</f>
        <v/>
      </c>
      <c r="I235" s="847" t="str">
        <f>IF($B235="","",INDEX('All CCC'!I$7:I$814,MATCH(WatchList!$B235,'All CCC'!$B$7:$B$814,0)))</f>
        <v/>
      </c>
      <c r="J235" s="847" t="str">
        <f>IF($B235="","",INDEX('All CCC'!J$7:J$814,MATCH(WatchList!$B235,'All CCC'!$B$7:$B$814,0)))</f>
        <v/>
      </c>
      <c r="K235" s="847" t="str">
        <f>IF($B235="","",INDEX('All CCC'!K$7:K$814,MATCH(WatchList!$B235,'All CCC'!$B$7:$B$814,0)))</f>
        <v/>
      </c>
      <c r="L235" s="847" t="str">
        <f>IF($B235="","",INDEX('All CCC'!L$7:L$814,MATCH(WatchList!$B235,'All CCC'!$B$7:$B$814,0)))</f>
        <v/>
      </c>
      <c r="M235" s="847" t="str">
        <f>IF($B235="","",INDEX('All CCC'!M$7:M$814,MATCH(WatchList!$B235,'All CCC'!$B$7:$B$814,0)))</f>
        <v/>
      </c>
      <c r="N235" s="847" t="str">
        <f>IF($B235="","",INDEX('All CCC'!N$7:N$814,MATCH(WatchList!$B235,'All CCC'!$B$7:$B$814,0)))</f>
        <v/>
      </c>
      <c r="O235" s="847" t="str">
        <f>IF($B235="","",INDEX('All CCC'!O$7:O$814,MATCH(WatchList!$B235,'All CCC'!$B$7:$B$814,0)))</f>
        <v/>
      </c>
      <c r="P235" s="848" t="str">
        <f>IF($B235="","",INDEX('All CCC'!P$7:P$814,MATCH(WatchList!$B235,'All CCC'!$B$7:$B$814,0)))</f>
        <v/>
      </c>
      <c r="Q235" s="848" t="str">
        <f>IF($B235="","",INDEX('All CCC'!Q$7:Q$814,MATCH(WatchList!$B235,'All CCC'!$B$7:$B$814,0)))</f>
        <v/>
      </c>
      <c r="R235" s="847" t="str">
        <f>IF($B235="","",INDEX('All CCC'!R$7:R$814,MATCH(WatchList!$B235,'All CCC'!$B$7:$B$814,0)))</f>
        <v/>
      </c>
      <c r="S235" s="847" t="str">
        <f>IF($B235="","",INDEX('All CCC'!S$7:S$814,MATCH(WatchList!$B235,'All CCC'!$B$7:$B$814,0)))</f>
        <v/>
      </c>
      <c r="T235" s="847" t="str">
        <f>IF($B235="","",INDEX('All CCC'!T$7:T$814,MATCH(WatchList!$B235,'All CCC'!$B$7:$B$814,0)))</f>
        <v/>
      </c>
      <c r="U235" s="847" t="str">
        <f>IF($B235="","",INDEX('All CCC'!U$7:U$814,MATCH(WatchList!$B235,'All CCC'!$B$7:$B$814,0)))</f>
        <v/>
      </c>
      <c r="V235" s="847" t="str">
        <f>IF($B235="","",INDEX('All CCC'!V$7:V$814,MATCH(WatchList!$B235,'All CCC'!$B$7:$B$814,0)))</f>
        <v/>
      </c>
      <c r="W235" s="847" t="str">
        <f>IF($B235="","",INDEX('All CCC'!W$7:W$814,MATCH(WatchList!$B235,'All CCC'!$B$7:$B$814,0)))</f>
        <v/>
      </c>
      <c r="X235" s="847" t="str">
        <f>IF($B235="","",INDEX('All CCC'!X$7:X$814,MATCH(WatchList!$B235,'All CCC'!$B$7:$B$814,0)))</f>
        <v/>
      </c>
      <c r="Y235" s="847" t="str">
        <f>IF($B235="","",INDEX('All CCC'!Y$7:Y$814,MATCH(WatchList!$B235,'All CCC'!$B$7:$B$814,0)))</f>
        <v/>
      </c>
      <c r="Z235" s="847" t="str">
        <f>IF($B235="","",INDEX('All CCC'!Z$7:Z$814,MATCH(WatchList!$B235,'All CCC'!$B$7:$B$814,0)))</f>
        <v/>
      </c>
      <c r="AA235" s="847" t="str">
        <f>IF($B235="","",INDEX('All CCC'!AA$7:AA$814,MATCH(WatchList!$B235,'All CCC'!$B$7:$B$814,0)))</f>
        <v/>
      </c>
      <c r="AB235" s="847" t="str">
        <f>IF($B235="","",INDEX('All CCC'!AB$7:AB$814,MATCH(WatchList!$B235,'All CCC'!$B$7:$B$814,0)))</f>
        <v/>
      </c>
      <c r="AC235" s="847" t="str">
        <f>IF($B235="","",INDEX('All CCC'!AC$7:AC$814,MATCH(WatchList!$B235,'All CCC'!$B$7:$B$814,0)))</f>
        <v/>
      </c>
      <c r="AD235" s="847" t="str">
        <f>IF($B235="","",INDEX('All CCC'!AD$7:AD$814,MATCH(WatchList!$B235,'All CCC'!$B$7:$B$814,0)))</f>
        <v/>
      </c>
      <c r="AE235" s="847" t="str">
        <f>IF($B235="","",INDEX('All CCC'!AE$7:AE$814,MATCH(WatchList!$B235,'All CCC'!$B$7:$B$814,0)))</f>
        <v/>
      </c>
      <c r="AF235" s="847" t="str">
        <f>IF($B235="","",INDEX('All CCC'!AF$7:AF$814,MATCH(WatchList!$B235,'All CCC'!$B$7:$B$814,0)))</f>
        <v/>
      </c>
      <c r="AG235" s="847" t="str">
        <f>IF($B235="","",INDEX('All CCC'!AG$7:AG$814,MATCH(WatchList!$B235,'All CCC'!$B$7:$B$814,0)))</f>
        <v/>
      </c>
      <c r="AH235" s="847" t="str">
        <f>IF($B235="","",INDEX('All CCC'!AH$7:AH$814,MATCH(WatchList!$B235,'All CCC'!$B$7:$B$814,0)))</f>
        <v/>
      </c>
      <c r="AI235" s="847" t="str">
        <f>IF($B235="","",INDEX('All CCC'!AI$7:AI$814,MATCH(WatchList!$B235,'All CCC'!$B$7:$B$814,0)))</f>
        <v/>
      </c>
      <c r="AJ235" s="847" t="str">
        <f>IF($B235="","",INDEX('All CCC'!AJ$7:AJ$814,MATCH(WatchList!$B235,'All CCC'!$B$7:$B$814,0)))</f>
        <v/>
      </c>
      <c r="AK235" s="847" t="str">
        <f>IF($B235="","",INDEX('All CCC'!AK$7:AK$814,MATCH(WatchList!$B235,'All CCC'!$B$7:$B$814,0)))</f>
        <v/>
      </c>
      <c r="AL235" s="847" t="str">
        <f>IF($B235="","",INDEX('All CCC'!AL$7:AL$814,MATCH(WatchList!$B235,'All CCC'!$B$7:$B$814,0)))</f>
        <v/>
      </c>
      <c r="AM235" s="847" t="str">
        <f>IF($B235="","",INDEX('All CCC'!AM$7:AM$814,MATCH(WatchList!$B235,'All CCC'!$B$7:$B$814,0)))</f>
        <v/>
      </c>
      <c r="AN235" s="847" t="str">
        <f>IF($B235="","",INDEX('All CCC'!AN$7:AN$814,MATCH(WatchList!$B235,'All CCC'!$B$7:$B$814,0)))</f>
        <v/>
      </c>
      <c r="AO235" s="847" t="str">
        <f>IF($B235="","",INDEX('All CCC'!AO$7:AO$814,MATCH(WatchList!$B235,'All CCC'!$B$7:$B$814,0)))</f>
        <v/>
      </c>
      <c r="AP235" s="847" t="str">
        <f>IF($B235="","",INDEX('All CCC'!AP$7:AP$814,MATCH(WatchList!$B235,'All CCC'!$B$7:$B$814,0)))</f>
        <v/>
      </c>
      <c r="AQ235" s="847" t="str">
        <f>IF($B235="","",INDEX('All CCC'!AQ$7:AQ$814,MATCH(WatchList!$B235,'All CCC'!$B$7:$B$814,0)))</f>
        <v/>
      </c>
      <c r="AR235" s="847" t="str">
        <f>IF($B235="","",INDEX('All CCC'!AR$7:AR$814,MATCH(WatchList!$B235,'All CCC'!$B$7:$B$814,0)))</f>
        <v/>
      </c>
      <c r="AS235" s="847" t="str">
        <f>IF($B235="","",INDEX('All CCC'!AS$7:AS$814,MATCH(WatchList!$B235,'All CCC'!$B$7:$B$814,0)))</f>
        <v/>
      </c>
      <c r="AT235" s="847" t="str">
        <f>IF($B235="","",INDEX('All CCC'!AT$7:AT$814,MATCH(WatchList!$B235,'All CCC'!$B$7:$B$814,0)))</f>
        <v/>
      </c>
      <c r="AU235" s="847" t="str">
        <f>IF($B235="","",INDEX('All CCC'!AU$7:AU$814,MATCH(WatchList!$B235,'All CCC'!$B$7:$B$814,0)))</f>
        <v/>
      </c>
      <c r="AV235" s="847" t="str">
        <f>IF($B235="","",INDEX('All CCC'!AV$7:AV$814,MATCH(WatchList!$B235,'All CCC'!$B$7:$B$814,0)))</f>
        <v/>
      </c>
      <c r="AW235" s="847" t="str">
        <f>IF($B235="","",INDEX('All CCC'!AW$7:AW$814,MATCH(WatchList!$B235,'All CCC'!$B$7:$B$814,0)))</f>
        <v/>
      </c>
      <c r="AX235" s="847" t="str">
        <f>IF($B235="","",INDEX('All CCC'!AX$7:AX$814,MATCH(WatchList!$B235,'All CCC'!$B$7:$B$814,0)))</f>
        <v/>
      </c>
      <c r="AY235" s="847" t="str">
        <f>IF($B235="","",INDEX('All CCC'!AY$7:AY$814,MATCH(WatchList!$B235,'All CCC'!$B$7:$B$814,0)))</f>
        <v/>
      </c>
      <c r="AZ235" s="847" t="str">
        <f>IF($B235="","",INDEX('All CCC'!AZ$7:AZ$814,MATCH(WatchList!$B235,'All CCC'!$B$7:$B$814,0)))</f>
        <v/>
      </c>
      <c r="BA235" s="847" t="str">
        <f>IF($B235="","",INDEX('All CCC'!BA$7:BA$814,MATCH(WatchList!$B235,'All CCC'!$B$7:$B$814,0)))</f>
        <v/>
      </c>
      <c r="BB235" s="847" t="str">
        <f>IF($B235="","",INDEX('All CCC'!BB$7:BB$814,MATCH(WatchList!$B235,'All CCC'!$B$7:$B$814,0)))</f>
        <v/>
      </c>
      <c r="BC235" s="847" t="str">
        <f>IF($B235="","",INDEX('All CCC'!BC$7:BC$814,MATCH(WatchList!$B235,'All CCC'!$B$7:$B$814,0)))</f>
        <v/>
      </c>
      <c r="BD235" s="847" t="str">
        <f>IF($B235="","",INDEX('All CCC'!BD$7:BD$814,MATCH(WatchList!$B235,'All CCC'!$B$7:$B$814,0)))</f>
        <v/>
      </c>
      <c r="BE235" s="847" t="str">
        <f>IF($B235="","",INDEX('All CCC'!BE$7:BE$814,MATCH(WatchList!$B235,'All CCC'!$B$7:$B$814,0)))</f>
        <v/>
      </c>
      <c r="BF235" s="847" t="str">
        <f>IF($B235="","",INDEX('All CCC'!BF$7:BF$814,MATCH(WatchList!$B235,'All CCC'!$B$7:$B$814,0)))</f>
        <v/>
      </c>
      <c r="BG235" s="847" t="str">
        <f>IF($B235="","",INDEX('All CCC'!BG$7:BG$814,MATCH(WatchList!$B235,'All CCC'!$B$7:$B$814,0)))</f>
        <v/>
      </c>
    </row>
    <row r="236" spans="1:59" x14ac:dyDescent="0.2">
      <c r="A236" s="548" t="str">
        <f>IF($B236="","",INDEX('All CCC'!A$7:A$814,MATCH(WatchList!$B236,'All CCC'!$B$7:$B$814,0)))</f>
        <v/>
      </c>
      <c r="B236" s="31"/>
      <c r="C236" s="847" t="str">
        <f>IF($B236="","",INDEX('All CCC'!C$7:C$814,MATCH(WatchList!$B236,'All CCC'!$B$7:$B$814,0)))</f>
        <v/>
      </c>
      <c r="D236" s="847" t="str">
        <f>IF($B236="","",INDEX('All CCC'!D$7:D$814,MATCH(WatchList!$B236,'All CCC'!$B$7:$B$814,0)))</f>
        <v/>
      </c>
      <c r="E236" s="847" t="str">
        <f>IF($B236="","",INDEX('All CCC'!E$7:E$814,MATCH(WatchList!$B236,'All CCC'!$B$7:$B$814,0)))</f>
        <v/>
      </c>
      <c r="F236" s="847" t="str">
        <f>IF($B236="","",INDEX('All CCC'!F$7:F$814,MATCH(WatchList!$B236,'All CCC'!$B$7:$B$814,0)))</f>
        <v/>
      </c>
      <c r="G236" s="847" t="str">
        <f>IF($B236="","",INDEX('All CCC'!G$7:G$814,MATCH(WatchList!$B236,'All CCC'!$B$7:$B$814,0)))</f>
        <v/>
      </c>
      <c r="H236" s="847" t="str">
        <f>IF($B236="","",INDEX('All CCC'!H$7:H$814,MATCH(WatchList!$B236,'All CCC'!$B$7:$B$814,0)))</f>
        <v/>
      </c>
      <c r="I236" s="847" t="str">
        <f>IF($B236="","",INDEX('All CCC'!I$7:I$814,MATCH(WatchList!$B236,'All CCC'!$B$7:$B$814,0)))</f>
        <v/>
      </c>
      <c r="J236" s="847" t="str">
        <f>IF($B236="","",INDEX('All CCC'!J$7:J$814,MATCH(WatchList!$B236,'All CCC'!$B$7:$B$814,0)))</f>
        <v/>
      </c>
      <c r="K236" s="847" t="str">
        <f>IF($B236="","",INDEX('All CCC'!K$7:K$814,MATCH(WatchList!$B236,'All CCC'!$B$7:$B$814,0)))</f>
        <v/>
      </c>
      <c r="L236" s="847" t="str">
        <f>IF($B236="","",INDEX('All CCC'!L$7:L$814,MATCH(WatchList!$B236,'All CCC'!$B$7:$B$814,0)))</f>
        <v/>
      </c>
      <c r="M236" s="847" t="str">
        <f>IF($B236="","",INDEX('All CCC'!M$7:M$814,MATCH(WatchList!$B236,'All CCC'!$B$7:$B$814,0)))</f>
        <v/>
      </c>
      <c r="N236" s="847" t="str">
        <f>IF($B236="","",INDEX('All CCC'!N$7:N$814,MATCH(WatchList!$B236,'All CCC'!$B$7:$B$814,0)))</f>
        <v/>
      </c>
      <c r="O236" s="847" t="str">
        <f>IF($B236="","",INDEX('All CCC'!O$7:O$814,MATCH(WatchList!$B236,'All CCC'!$B$7:$B$814,0)))</f>
        <v/>
      </c>
      <c r="P236" s="848" t="str">
        <f>IF($B236="","",INDEX('All CCC'!P$7:P$814,MATCH(WatchList!$B236,'All CCC'!$B$7:$B$814,0)))</f>
        <v/>
      </c>
      <c r="Q236" s="848" t="str">
        <f>IF($B236="","",INDEX('All CCC'!Q$7:Q$814,MATCH(WatchList!$B236,'All CCC'!$B$7:$B$814,0)))</f>
        <v/>
      </c>
      <c r="R236" s="847" t="str">
        <f>IF($B236="","",INDEX('All CCC'!R$7:R$814,MATCH(WatchList!$B236,'All CCC'!$B$7:$B$814,0)))</f>
        <v/>
      </c>
      <c r="S236" s="847" t="str">
        <f>IF($B236="","",INDEX('All CCC'!S$7:S$814,MATCH(WatchList!$B236,'All CCC'!$B$7:$B$814,0)))</f>
        <v/>
      </c>
      <c r="T236" s="847" t="str">
        <f>IF($B236="","",INDEX('All CCC'!T$7:T$814,MATCH(WatchList!$B236,'All CCC'!$B$7:$B$814,0)))</f>
        <v/>
      </c>
      <c r="U236" s="847" t="str">
        <f>IF($B236="","",INDEX('All CCC'!U$7:U$814,MATCH(WatchList!$B236,'All CCC'!$B$7:$B$814,0)))</f>
        <v/>
      </c>
      <c r="V236" s="847" t="str">
        <f>IF($B236="","",INDEX('All CCC'!V$7:V$814,MATCH(WatchList!$B236,'All CCC'!$B$7:$B$814,0)))</f>
        <v/>
      </c>
      <c r="W236" s="847" t="str">
        <f>IF($B236="","",INDEX('All CCC'!W$7:W$814,MATCH(WatchList!$B236,'All CCC'!$B$7:$B$814,0)))</f>
        <v/>
      </c>
      <c r="X236" s="847" t="str">
        <f>IF($B236="","",INDEX('All CCC'!X$7:X$814,MATCH(WatchList!$B236,'All CCC'!$B$7:$B$814,0)))</f>
        <v/>
      </c>
      <c r="Y236" s="847" t="str">
        <f>IF($B236="","",INDEX('All CCC'!Y$7:Y$814,MATCH(WatchList!$B236,'All CCC'!$B$7:$B$814,0)))</f>
        <v/>
      </c>
      <c r="Z236" s="847" t="str">
        <f>IF($B236="","",INDEX('All CCC'!Z$7:Z$814,MATCH(WatchList!$B236,'All CCC'!$B$7:$B$814,0)))</f>
        <v/>
      </c>
      <c r="AA236" s="847" t="str">
        <f>IF($B236="","",INDEX('All CCC'!AA$7:AA$814,MATCH(WatchList!$B236,'All CCC'!$B$7:$B$814,0)))</f>
        <v/>
      </c>
      <c r="AB236" s="847" t="str">
        <f>IF($B236="","",INDEX('All CCC'!AB$7:AB$814,MATCH(WatchList!$B236,'All CCC'!$B$7:$B$814,0)))</f>
        <v/>
      </c>
      <c r="AC236" s="847" t="str">
        <f>IF($B236="","",INDEX('All CCC'!AC$7:AC$814,MATCH(WatchList!$B236,'All CCC'!$B$7:$B$814,0)))</f>
        <v/>
      </c>
      <c r="AD236" s="847" t="str">
        <f>IF($B236="","",INDEX('All CCC'!AD$7:AD$814,MATCH(WatchList!$B236,'All CCC'!$B$7:$B$814,0)))</f>
        <v/>
      </c>
      <c r="AE236" s="847" t="str">
        <f>IF($B236="","",INDEX('All CCC'!AE$7:AE$814,MATCH(WatchList!$B236,'All CCC'!$B$7:$B$814,0)))</f>
        <v/>
      </c>
      <c r="AF236" s="847" t="str">
        <f>IF($B236="","",INDEX('All CCC'!AF$7:AF$814,MATCH(WatchList!$B236,'All CCC'!$B$7:$B$814,0)))</f>
        <v/>
      </c>
      <c r="AG236" s="847" t="str">
        <f>IF($B236="","",INDEX('All CCC'!AG$7:AG$814,MATCH(WatchList!$B236,'All CCC'!$B$7:$B$814,0)))</f>
        <v/>
      </c>
      <c r="AH236" s="847" t="str">
        <f>IF($B236="","",INDEX('All CCC'!AH$7:AH$814,MATCH(WatchList!$B236,'All CCC'!$B$7:$B$814,0)))</f>
        <v/>
      </c>
      <c r="AI236" s="847" t="str">
        <f>IF($B236="","",INDEX('All CCC'!AI$7:AI$814,MATCH(WatchList!$B236,'All CCC'!$B$7:$B$814,0)))</f>
        <v/>
      </c>
      <c r="AJ236" s="847" t="str">
        <f>IF($B236="","",INDEX('All CCC'!AJ$7:AJ$814,MATCH(WatchList!$B236,'All CCC'!$B$7:$B$814,0)))</f>
        <v/>
      </c>
      <c r="AK236" s="847" t="str">
        <f>IF($B236="","",INDEX('All CCC'!AK$7:AK$814,MATCH(WatchList!$B236,'All CCC'!$B$7:$B$814,0)))</f>
        <v/>
      </c>
      <c r="AL236" s="847" t="str">
        <f>IF($B236="","",INDEX('All CCC'!AL$7:AL$814,MATCH(WatchList!$B236,'All CCC'!$B$7:$B$814,0)))</f>
        <v/>
      </c>
      <c r="AM236" s="847" t="str">
        <f>IF($B236="","",INDEX('All CCC'!AM$7:AM$814,MATCH(WatchList!$B236,'All CCC'!$B$7:$B$814,0)))</f>
        <v/>
      </c>
      <c r="AN236" s="847" t="str">
        <f>IF($B236="","",INDEX('All CCC'!AN$7:AN$814,MATCH(WatchList!$B236,'All CCC'!$B$7:$B$814,0)))</f>
        <v/>
      </c>
      <c r="AO236" s="847" t="str">
        <f>IF($B236="","",INDEX('All CCC'!AO$7:AO$814,MATCH(WatchList!$B236,'All CCC'!$B$7:$B$814,0)))</f>
        <v/>
      </c>
      <c r="AP236" s="847" t="str">
        <f>IF($B236="","",INDEX('All CCC'!AP$7:AP$814,MATCH(WatchList!$B236,'All CCC'!$B$7:$B$814,0)))</f>
        <v/>
      </c>
      <c r="AQ236" s="847" t="str">
        <f>IF($B236="","",INDEX('All CCC'!AQ$7:AQ$814,MATCH(WatchList!$B236,'All CCC'!$B$7:$B$814,0)))</f>
        <v/>
      </c>
      <c r="AR236" s="847" t="str">
        <f>IF($B236="","",INDEX('All CCC'!AR$7:AR$814,MATCH(WatchList!$B236,'All CCC'!$B$7:$B$814,0)))</f>
        <v/>
      </c>
      <c r="AS236" s="847" t="str">
        <f>IF($B236="","",INDEX('All CCC'!AS$7:AS$814,MATCH(WatchList!$B236,'All CCC'!$B$7:$B$814,0)))</f>
        <v/>
      </c>
      <c r="AT236" s="847" t="str">
        <f>IF($B236="","",INDEX('All CCC'!AT$7:AT$814,MATCH(WatchList!$B236,'All CCC'!$B$7:$B$814,0)))</f>
        <v/>
      </c>
      <c r="AU236" s="847" t="str">
        <f>IF($B236="","",INDEX('All CCC'!AU$7:AU$814,MATCH(WatchList!$B236,'All CCC'!$B$7:$B$814,0)))</f>
        <v/>
      </c>
      <c r="AV236" s="847" t="str">
        <f>IF($B236="","",INDEX('All CCC'!AV$7:AV$814,MATCH(WatchList!$B236,'All CCC'!$B$7:$B$814,0)))</f>
        <v/>
      </c>
      <c r="AW236" s="847" t="str">
        <f>IF($B236="","",INDEX('All CCC'!AW$7:AW$814,MATCH(WatchList!$B236,'All CCC'!$B$7:$B$814,0)))</f>
        <v/>
      </c>
      <c r="AX236" s="847" t="str">
        <f>IF($B236="","",INDEX('All CCC'!AX$7:AX$814,MATCH(WatchList!$B236,'All CCC'!$B$7:$B$814,0)))</f>
        <v/>
      </c>
      <c r="AY236" s="847" t="str">
        <f>IF($B236="","",INDEX('All CCC'!AY$7:AY$814,MATCH(WatchList!$B236,'All CCC'!$B$7:$B$814,0)))</f>
        <v/>
      </c>
      <c r="AZ236" s="847" t="str">
        <f>IF($B236="","",INDEX('All CCC'!AZ$7:AZ$814,MATCH(WatchList!$B236,'All CCC'!$B$7:$B$814,0)))</f>
        <v/>
      </c>
      <c r="BA236" s="847" t="str">
        <f>IF($B236="","",INDEX('All CCC'!BA$7:BA$814,MATCH(WatchList!$B236,'All CCC'!$B$7:$B$814,0)))</f>
        <v/>
      </c>
      <c r="BB236" s="847" t="str">
        <f>IF($B236="","",INDEX('All CCC'!BB$7:BB$814,MATCH(WatchList!$B236,'All CCC'!$B$7:$B$814,0)))</f>
        <v/>
      </c>
      <c r="BC236" s="847" t="str">
        <f>IF($B236="","",INDEX('All CCC'!BC$7:BC$814,MATCH(WatchList!$B236,'All CCC'!$B$7:$B$814,0)))</f>
        <v/>
      </c>
      <c r="BD236" s="847" t="str">
        <f>IF($B236="","",INDEX('All CCC'!BD$7:BD$814,MATCH(WatchList!$B236,'All CCC'!$B$7:$B$814,0)))</f>
        <v/>
      </c>
      <c r="BE236" s="847" t="str">
        <f>IF($B236="","",INDEX('All CCC'!BE$7:BE$814,MATCH(WatchList!$B236,'All CCC'!$B$7:$B$814,0)))</f>
        <v/>
      </c>
      <c r="BF236" s="847" t="str">
        <f>IF($B236="","",INDEX('All CCC'!BF$7:BF$814,MATCH(WatchList!$B236,'All CCC'!$B$7:$B$814,0)))</f>
        <v/>
      </c>
      <c r="BG236" s="847" t="str">
        <f>IF($B236="","",INDEX('All CCC'!BG$7:BG$814,MATCH(WatchList!$B236,'All CCC'!$B$7:$B$814,0)))</f>
        <v/>
      </c>
    </row>
    <row r="237" spans="1:59" x14ac:dyDescent="0.2">
      <c r="A237" s="548" t="str">
        <f>IF($B237="","",INDEX('All CCC'!A$7:A$814,MATCH(WatchList!$B237,'All CCC'!$B$7:$B$814,0)))</f>
        <v/>
      </c>
      <c r="B237" s="31"/>
      <c r="C237" s="847" t="str">
        <f>IF($B237="","",INDEX('All CCC'!C$7:C$814,MATCH(WatchList!$B237,'All CCC'!$B$7:$B$814,0)))</f>
        <v/>
      </c>
      <c r="D237" s="847" t="str">
        <f>IF($B237="","",INDEX('All CCC'!D$7:D$814,MATCH(WatchList!$B237,'All CCC'!$B$7:$B$814,0)))</f>
        <v/>
      </c>
      <c r="E237" s="847" t="str">
        <f>IF($B237="","",INDEX('All CCC'!E$7:E$814,MATCH(WatchList!$B237,'All CCC'!$B$7:$B$814,0)))</f>
        <v/>
      </c>
      <c r="F237" s="847" t="str">
        <f>IF($B237="","",INDEX('All CCC'!F$7:F$814,MATCH(WatchList!$B237,'All CCC'!$B$7:$B$814,0)))</f>
        <v/>
      </c>
      <c r="G237" s="847" t="str">
        <f>IF($B237="","",INDEX('All CCC'!G$7:G$814,MATCH(WatchList!$B237,'All CCC'!$B$7:$B$814,0)))</f>
        <v/>
      </c>
      <c r="H237" s="847" t="str">
        <f>IF($B237="","",INDEX('All CCC'!H$7:H$814,MATCH(WatchList!$B237,'All CCC'!$B$7:$B$814,0)))</f>
        <v/>
      </c>
      <c r="I237" s="847" t="str">
        <f>IF($B237="","",INDEX('All CCC'!I$7:I$814,MATCH(WatchList!$B237,'All CCC'!$B$7:$B$814,0)))</f>
        <v/>
      </c>
      <c r="J237" s="847" t="str">
        <f>IF($B237="","",INDEX('All CCC'!J$7:J$814,MATCH(WatchList!$B237,'All CCC'!$B$7:$B$814,0)))</f>
        <v/>
      </c>
      <c r="K237" s="847" t="str">
        <f>IF($B237="","",INDEX('All CCC'!K$7:K$814,MATCH(WatchList!$B237,'All CCC'!$B$7:$B$814,0)))</f>
        <v/>
      </c>
      <c r="L237" s="847" t="str">
        <f>IF($B237="","",INDEX('All CCC'!L$7:L$814,MATCH(WatchList!$B237,'All CCC'!$B$7:$B$814,0)))</f>
        <v/>
      </c>
      <c r="M237" s="847" t="str">
        <f>IF($B237="","",INDEX('All CCC'!M$7:M$814,MATCH(WatchList!$B237,'All CCC'!$B$7:$B$814,0)))</f>
        <v/>
      </c>
      <c r="N237" s="847" t="str">
        <f>IF($B237="","",INDEX('All CCC'!N$7:N$814,MATCH(WatchList!$B237,'All CCC'!$B$7:$B$814,0)))</f>
        <v/>
      </c>
      <c r="O237" s="847" t="str">
        <f>IF($B237="","",INDEX('All CCC'!O$7:O$814,MATCH(WatchList!$B237,'All CCC'!$B$7:$B$814,0)))</f>
        <v/>
      </c>
      <c r="P237" s="848" t="str">
        <f>IF($B237="","",INDEX('All CCC'!P$7:P$814,MATCH(WatchList!$B237,'All CCC'!$B$7:$B$814,0)))</f>
        <v/>
      </c>
      <c r="Q237" s="848" t="str">
        <f>IF($B237="","",INDEX('All CCC'!Q$7:Q$814,MATCH(WatchList!$B237,'All CCC'!$B$7:$B$814,0)))</f>
        <v/>
      </c>
      <c r="R237" s="847" t="str">
        <f>IF($B237="","",INDEX('All CCC'!R$7:R$814,MATCH(WatchList!$B237,'All CCC'!$B$7:$B$814,0)))</f>
        <v/>
      </c>
      <c r="S237" s="847" t="str">
        <f>IF($B237="","",INDEX('All CCC'!S$7:S$814,MATCH(WatchList!$B237,'All CCC'!$B$7:$B$814,0)))</f>
        <v/>
      </c>
      <c r="T237" s="847" t="str">
        <f>IF($B237="","",INDEX('All CCC'!T$7:T$814,MATCH(WatchList!$B237,'All CCC'!$B$7:$B$814,0)))</f>
        <v/>
      </c>
      <c r="U237" s="847" t="str">
        <f>IF($B237="","",INDEX('All CCC'!U$7:U$814,MATCH(WatchList!$B237,'All CCC'!$B$7:$B$814,0)))</f>
        <v/>
      </c>
      <c r="V237" s="847" t="str">
        <f>IF($B237="","",INDEX('All CCC'!V$7:V$814,MATCH(WatchList!$B237,'All CCC'!$B$7:$B$814,0)))</f>
        <v/>
      </c>
      <c r="W237" s="847" t="str">
        <f>IF($B237="","",INDEX('All CCC'!W$7:W$814,MATCH(WatchList!$B237,'All CCC'!$B$7:$B$814,0)))</f>
        <v/>
      </c>
      <c r="X237" s="847" t="str">
        <f>IF($B237="","",INDEX('All CCC'!X$7:X$814,MATCH(WatchList!$B237,'All CCC'!$B$7:$B$814,0)))</f>
        <v/>
      </c>
      <c r="Y237" s="847" t="str">
        <f>IF($B237="","",INDEX('All CCC'!Y$7:Y$814,MATCH(WatchList!$B237,'All CCC'!$B$7:$B$814,0)))</f>
        <v/>
      </c>
      <c r="Z237" s="847" t="str">
        <f>IF($B237="","",INDEX('All CCC'!Z$7:Z$814,MATCH(WatchList!$B237,'All CCC'!$B$7:$B$814,0)))</f>
        <v/>
      </c>
      <c r="AA237" s="847" t="str">
        <f>IF($B237="","",INDEX('All CCC'!AA$7:AA$814,MATCH(WatchList!$B237,'All CCC'!$B$7:$B$814,0)))</f>
        <v/>
      </c>
      <c r="AB237" s="847" t="str">
        <f>IF($B237="","",INDEX('All CCC'!AB$7:AB$814,MATCH(WatchList!$B237,'All CCC'!$B$7:$B$814,0)))</f>
        <v/>
      </c>
      <c r="AC237" s="847" t="str">
        <f>IF($B237="","",INDEX('All CCC'!AC$7:AC$814,MATCH(WatchList!$B237,'All CCC'!$B$7:$B$814,0)))</f>
        <v/>
      </c>
      <c r="AD237" s="847" t="str">
        <f>IF($B237="","",INDEX('All CCC'!AD$7:AD$814,MATCH(WatchList!$B237,'All CCC'!$B$7:$B$814,0)))</f>
        <v/>
      </c>
      <c r="AE237" s="847" t="str">
        <f>IF($B237="","",INDEX('All CCC'!AE$7:AE$814,MATCH(WatchList!$B237,'All CCC'!$B$7:$B$814,0)))</f>
        <v/>
      </c>
      <c r="AF237" s="847" t="str">
        <f>IF($B237="","",INDEX('All CCC'!AF$7:AF$814,MATCH(WatchList!$B237,'All CCC'!$B$7:$B$814,0)))</f>
        <v/>
      </c>
      <c r="AG237" s="847" t="str">
        <f>IF($B237="","",INDEX('All CCC'!AG$7:AG$814,MATCH(WatchList!$B237,'All CCC'!$B$7:$B$814,0)))</f>
        <v/>
      </c>
      <c r="AH237" s="847" t="str">
        <f>IF($B237="","",INDEX('All CCC'!AH$7:AH$814,MATCH(WatchList!$B237,'All CCC'!$B$7:$B$814,0)))</f>
        <v/>
      </c>
      <c r="AI237" s="847" t="str">
        <f>IF($B237="","",INDEX('All CCC'!AI$7:AI$814,MATCH(WatchList!$B237,'All CCC'!$B$7:$B$814,0)))</f>
        <v/>
      </c>
      <c r="AJ237" s="847" t="str">
        <f>IF($B237="","",INDEX('All CCC'!AJ$7:AJ$814,MATCH(WatchList!$B237,'All CCC'!$B$7:$B$814,0)))</f>
        <v/>
      </c>
      <c r="AK237" s="847" t="str">
        <f>IF($B237="","",INDEX('All CCC'!AK$7:AK$814,MATCH(WatchList!$B237,'All CCC'!$B$7:$B$814,0)))</f>
        <v/>
      </c>
      <c r="AL237" s="847" t="str">
        <f>IF($B237="","",INDEX('All CCC'!AL$7:AL$814,MATCH(WatchList!$B237,'All CCC'!$B$7:$B$814,0)))</f>
        <v/>
      </c>
      <c r="AM237" s="847" t="str">
        <f>IF($B237="","",INDEX('All CCC'!AM$7:AM$814,MATCH(WatchList!$B237,'All CCC'!$B$7:$B$814,0)))</f>
        <v/>
      </c>
      <c r="AN237" s="847" t="str">
        <f>IF($B237="","",INDEX('All CCC'!AN$7:AN$814,MATCH(WatchList!$B237,'All CCC'!$B$7:$B$814,0)))</f>
        <v/>
      </c>
      <c r="AO237" s="847" t="str">
        <f>IF($B237="","",INDEX('All CCC'!AO$7:AO$814,MATCH(WatchList!$B237,'All CCC'!$B$7:$B$814,0)))</f>
        <v/>
      </c>
      <c r="AP237" s="847" t="str">
        <f>IF($B237="","",INDEX('All CCC'!AP$7:AP$814,MATCH(WatchList!$B237,'All CCC'!$B$7:$B$814,0)))</f>
        <v/>
      </c>
      <c r="AQ237" s="847" t="str">
        <f>IF($B237="","",INDEX('All CCC'!AQ$7:AQ$814,MATCH(WatchList!$B237,'All CCC'!$B$7:$B$814,0)))</f>
        <v/>
      </c>
      <c r="AR237" s="847" t="str">
        <f>IF($B237="","",INDEX('All CCC'!AR$7:AR$814,MATCH(WatchList!$B237,'All CCC'!$B$7:$B$814,0)))</f>
        <v/>
      </c>
      <c r="AS237" s="847" t="str">
        <f>IF($B237="","",INDEX('All CCC'!AS$7:AS$814,MATCH(WatchList!$B237,'All CCC'!$B$7:$B$814,0)))</f>
        <v/>
      </c>
      <c r="AT237" s="847" t="str">
        <f>IF($B237="","",INDEX('All CCC'!AT$7:AT$814,MATCH(WatchList!$B237,'All CCC'!$B$7:$B$814,0)))</f>
        <v/>
      </c>
      <c r="AU237" s="847" t="str">
        <f>IF($B237="","",INDEX('All CCC'!AU$7:AU$814,MATCH(WatchList!$B237,'All CCC'!$B$7:$B$814,0)))</f>
        <v/>
      </c>
      <c r="AV237" s="847" t="str">
        <f>IF($B237="","",INDEX('All CCC'!AV$7:AV$814,MATCH(WatchList!$B237,'All CCC'!$B$7:$B$814,0)))</f>
        <v/>
      </c>
      <c r="AW237" s="847" t="str">
        <f>IF($B237="","",INDEX('All CCC'!AW$7:AW$814,MATCH(WatchList!$B237,'All CCC'!$B$7:$B$814,0)))</f>
        <v/>
      </c>
      <c r="AX237" s="847" t="str">
        <f>IF($B237="","",INDEX('All CCC'!AX$7:AX$814,MATCH(WatchList!$B237,'All CCC'!$B$7:$B$814,0)))</f>
        <v/>
      </c>
      <c r="AY237" s="847" t="str">
        <f>IF($B237="","",INDEX('All CCC'!AY$7:AY$814,MATCH(WatchList!$B237,'All CCC'!$B$7:$B$814,0)))</f>
        <v/>
      </c>
      <c r="AZ237" s="847" t="str">
        <f>IF($B237="","",INDEX('All CCC'!AZ$7:AZ$814,MATCH(WatchList!$B237,'All CCC'!$B$7:$B$814,0)))</f>
        <v/>
      </c>
      <c r="BA237" s="847" t="str">
        <f>IF($B237="","",INDEX('All CCC'!BA$7:BA$814,MATCH(WatchList!$B237,'All CCC'!$B$7:$B$814,0)))</f>
        <v/>
      </c>
      <c r="BB237" s="847" t="str">
        <f>IF($B237="","",INDEX('All CCC'!BB$7:BB$814,MATCH(WatchList!$B237,'All CCC'!$B$7:$B$814,0)))</f>
        <v/>
      </c>
      <c r="BC237" s="847" t="str">
        <f>IF($B237="","",INDEX('All CCC'!BC$7:BC$814,MATCH(WatchList!$B237,'All CCC'!$B$7:$B$814,0)))</f>
        <v/>
      </c>
      <c r="BD237" s="847" t="str">
        <f>IF($B237="","",INDEX('All CCC'!BD$7:BD$814,MATCH(WatchList!$B237,'All CCC'!$B$7:$B$814,0)))</f>
        <v/>
      </c>
      <c r="BE237" s="847" t="str">
        <f>IF($B237="","",INDEX('All CCC'!BE$7:BE$814,MATCH(WatchList!$B237,'All CCC'!$B$7:$B$814,0)))</f>
        <v/>
      </c>
      <c r="BF237" s="847" t="str">
        <f>IF($B237="","",INDEX('All CCC'!BF$7:BF$814,MATCH(WatchList!$B237,'All CCC'!$B$7:$B$814,0)))</f>
        <v/>
      </c>
      <c r="BG237" s="847" t="str">
        <f>IF($B237="","",INDEX('All CCC'!BG$7:BG$814,MATCH(WatchList!$B237,'All CCC'!$B$7:$B$814,0)))</f>
        <v/>
      </c>
    </row>
    <row r="238" spans="1:59" x14ac:dyDescent="0.2">
      <c r="A238" s="548" t="str">
        <f>IF($B238="","",INDEX('All CCC'!A$7:A$814,MATCH(WatchList!$B238,'All CCC'!$B$7:$B$814,0)))</f>
        <v/>
      </c>
      <c r="B238" s="31"/>
      <c r="C238" s="847" t="str">
        <f>IF($B238="","",INDEX('All CCC'!C$7:C$814,MATCH(WatchList!$B238,'All CCC'!$B$7:$B$814,0)))</f>
        <v/>
      </c>
      <c r="D238" s="847" t="str">
        <f>IF($B238="","",INDEX('All CCC'!D$7:D$814,MATCH(WatchList!$B238,'All CCC'!$B$7:$B$814,0)))</f>
        <v/>
      </c>
      <c r="E238" s="847" t="str">
        <f>IF($B238="","",INDEX('All CCC'!E$7:E$814,MATCH(WatchList!$B238,'All CCC'!$B$7:$B$814,0)))</f>
        <v/>
      </c>
      <c r="F238" s="847" t="str">
        <f>IF($B238="","",INDEX('All CCC'!F$7:F$814,MATCH(WatchList!$B238,'All CCC'!$B$7:$B$814,0)))</f>
        <v/>
      </c>
      <c r="G238" s="847" t="str">
        <f>IF($B238="","",INDEX('All CCC'!G$7:G$814,MATCH(WatchList!$B238,'All CCC'!$B$7:$B$814,0)))</f>
        <v/>
      </c>
      <c r="H238" s="847" t="str">
        <f>IF($B238="","",INDEX('All CCC'!H$7:H$814,MATCH(WatchList!$B238,'All CCC'!$B$7:$B$814,0)))</f>
        <v/>
      </c>
      <c r="I238" s="847" t="str">
        <f>IF($B238="","",INDEX('All CCC'!I$7:I$814,MATCH(WatchList!$B238,'All CCC'!$B$7:$B$814,0)))</f>
        <v/>
      </c>
      <c r="J238" s="847" t="str">
        <f>IF($B238="","",INDEX('All CCC'!J$7:J$814,MATCH(WatchList!$B238,'All CCC'!$B$7:$B$814,0)))</f>
        <v/>
      </c>
      <c r="K238" s="847" t="str">
        <f>IF($B238="","",INDEX('All CCC'!K$7:K$814,MATCH(WatchList!$B238,'All CCC'!$B$7:$B$814,0)))</f>
        <v/>
      </c>
      <c r="L238" s="847" t="str">
        <f>IF($B238="","",INDEX('All CCC'!L$7:L$814,MATCH(WatchList!$B238,'All CCC'!$B$7:$B$814,0)))</f>
        <v/>
      </c>
      <c r="M238" s="847" t="str">
        <f>IF($B238="","",INDEX('All CCC'!M$7:M$814,MATCH(WatchList!$B238,'All CCC'!$B$7:$B$814,0)))</f>
        <v/>
      </c>
      <c r="N238" s="847" t="str">
        <f>IF($B238="","",INDEX('All CCC'!N$7:N$814,MATCH(WatchList!$B238,'All CCC'!$B$7:$B$814,0)))</f>
        <v/>
      </c>
      <c r="O238" s="847" t="str">
        <f>IF($B238="","",INDEX('All CCC'!O$7:O$814,MATCH(WatchList!$B238,'All CCC'!$B$7:$B$814,0)))</f>
        <v/>
      </c>
      <c r="P238" s="848" t="str">
        <f>IF($B238="","",INDEX('All CCC'!P$7:P$814,MATCH(WatchList!$B238,'All CCC'!$B$7:$B$814,0)))</f>
        <v/>
      </c>
      <c r="Q238" s="848" t="str">
        <f>IF($B238="","",INDEX('All CCC'!Q$7:Q$814,MATCH(WatchList!$B238,'All CCC'!$B$7:$B$814,0)))</f>
        <v/>
      </c>
      <c r="R238" s="847" t="str">
        <f>IF($B238="","",INDEX('All CCC'!R$7:R$814,MATCH(WatchList!$B238,'All CCC'!$B$7:$B$814,0)))</f>
        <v/>
      </c>
      <c r="S238" s="847" t="str">
        <f>IF($B238="","",INDEX('All CCC'!S$7:S$814,MATCH(WatchList!$B238,'All CCC'!$B$7:$B$814,0)))</f>
        <v/>
      </c>
      <c r="T238" s="847" t="str">
        <f>IF($B238="","",INDEX('All CCC'!T$7:T$814,MATCH(WatchList!$B238,'All CCC'!$B$7:$B$814,0)))</f>
        <v/>
      </c>
      <c r="U238" s="847" t="str">
        <f>IF($B238="","",INDEX('All CCC'!U$7:U$814,MATCH(WatchList!$B238,'All CCC'!$B$7:$B$814,0)))</f>
        <v/>
      </c>
      <c r="V238" s="847" t="str">
        <f>IF($B238="","",INDEX('All CCC'!V$7:V$814,MATCH(WatchList!$B238,'All CCC'!$B$7:$B$814,0)))</f>
        <v/>
      </c>
      <c r="W238" s="847" t="str">
        <f>IF($B238="","",INDEX('All CCC'!W$7:W$814,MATCH(WatchList!$B238,'All CCC'!$B$7:$B$814,0)))</f>
        <v/>
      </c>
      <c r="X238" s="847" t="str">
        <f>IF($B238="","",INDEX('All CCC'!X$7:X$814,MATCH(WatchList!$B238,'All CCC'!$B$7:$B$814,0)))</f>
        <v/>
      </c>
      <c r="Y238" s="847" t="str">
        <f>IF($B238="","",INDEX('All CCC'!Y$7:Y$814,MATCH(WatchList!$B238,'All CCC'!$B$7:$B$814,0)))</f>
        <v/>
      </c>
      <c r="Z238" s="847" t="str">
        <f>IF($B238="","",INDEX('All CCC'!Z$7:Z$814,MATCH(WatchList!$B238,'All CCC'!$B$7:$B$814,0)))</f>
        <v/>
      </c>
      <c r="AA238" s="847" t="str">
        <f>IF($B238="","",INDEX('All CCC'!AA$7:AA$814,MATCH(WatchList!$B238,'All CCC'!$B$7:$B$814,0)))</f>
        <v/>
      </c>
      <c r="AB238" s="847" t="str">
        <f>IF($B238="","",INDEX('All CCC'!AB$7:AB$814,MATCH(WatchList!$B238,'All CCC'!$B$7:$B$814,0)))</f>
        <v/>
      </c>
      <c r="AC238" s="847" t="str">
        <f>IF($B238="","",INDEX('All CCC'!AC$7:AC$814,MATCH(WatchList!$B238,'All CCC'!$B$7:$B$814,0)))</f>
        <v/>
      </c>
      <c r="AD238" s="847" t="str">
        <f>IF($B238="","",INDEX('All CCC'!AD$7:AD$814,MATCH(WatchList!$B238,'All CCC'!$B$7:$B$814,0)))</f>
        <v/>
      </c>
      <c r="AE238" s="847" t="str">
        <f>IF($B238="","",INDEX('All CCC'!AE$7:AE$814,MATCH(WatchList!$B238,'All CCC'!$B$7:$B$814,0)))</f>
        <v/>
      </c>
      <c r="AF238" s="847" t="str">
        <f>IF($B238="","",INDEX('All CCC'!AF$7:AF$814,MATCH(WatchList!$B238,'All CCC'!$B$7:$B$814,0)))</f>
        <v/>
      </c>
      <c r="AG238" s="847" t="str">
        <f>IF($B238="","",INDEX('All CCC'!AG$7:AG$814,MATCH(WatchList!$B238,'All CCC'!$B$7:$B$814,0)))</f>
        <v/>
      </c>
      <c r="AH238" s="847" t="str">
        <f>IF($B238="","",INDEX('All CCC'!AH$7:AH$814,MATCH(WatchList!$B238,'All CCC'!$B$7:$B$814,0)))</f>
        <v/>
      </c>
      <c r="AI238" s="847" t="str">
        <f>IF($B238="","",INDEX('All CCC'!AI$7:AI$814,MATCH(WatchList!$B238,'All CCC'!$B$7:$B$814,0)))</f>
        <v/>
      </c>
      <c r="AJ238" s="847" t="str">
        <f>IF($B238="","",INDEX('All CCC'!AJ$7:AJ$814,MATCH(WatchList!$B238,'All CCC'!$B$7:$B$814,0)))</f>
        <v/>
      </c>
      <c r="AK238" s="847" t="str">
        <f>IF($B238="","",INDEX('All CCC'!AK$7:AK$814,MATCH(WatchList!$B238,'All CCC'!$B$7:$B$814,0)))</f>
        <v/>
      </c>
      <c r="AL238" s="847" t="str">
        <f>IF($B238="","",INDEX('All CCC'!AL$7:AL$814,MATCH(WatchList!$B238,'All CCC'!$B$7:$B$814,0)))</f>
        <v/>
      </c>
      <c r="AM238" s="847" t="str">
        <f>IF($B238="","",INDEX('All CCC'!AM$7:AM$814,MATCH(WatchList!$B238,'All CCC'!$B$7:$B$814,0)))</f>
        <v/>
      </c>
      <c r="AN238" s="847" t="str">
        <f>IF($B238="","",INDEX('All CCC'!AN$7:AN$814,MATCH(WatchList!$B238,'All CCC'!$B$7:$B$814,0)))</f>
        <v/>
      </c>
      <c r="AO238" s="847" t="str">
        <f>IF($B238="","",INDEX('All CCC'!AO$7:AO$814,MATCH(WatchList!$B238,'All CCC'!$B$7:$B$814,0)))</f>
        <v/>
      </c>
      <c r="AP238" s="847" t="str">
        <f>IF($B238="","",INDEX('All CCC'!AP$7:AP$814,MATCH(WatchList!$B238,'All CCC'!$B$7:$B$814,0)))</f>
        <v/>
      </c>
      <c r="AQ238" s="847" t="str">
        <f>IF($B238="","",INDEX('All CCC'!AQ$7:AQ$814,MATCH(WatchList!$B238,'All CCC'!$B$7:$B$814,0)))</f>
        <v/>
      </c>
      <c r="AR238" s="847" t="str">
        <f>IF($B238="","",INDEX('All CCC'!AR$7:AR$814,MATCH(WatchList!$B238,'All CCC'!$B$7:$B$814,0)))</f>
        <v/>
      </c>
      <c r="AS238" s="847" t="str">
        <f>IF($B238="","",INDEX('All CCC'!AS$7:AS$814,MATCH(WatchList!$B238,'All CCC'!$B$7:$B$814,0)))</f>
        <v/>
      </c>
      <c r="AT238" s="847" t="str">
        <f>IF($B238="","",INDEX('All CCC'!AT$7:AT$814,MATCH(WatchList!$B238,'All CCC'!$B$7:$B$814,0)))</f>
        <v/>
      </c>
      <c r="AU238" s="847" t="str">
        <f>IF($B238="","",INDEX('All CCC'!AU$7:AU$814,MATCH(WatchList!$B238,'All CCC'!$B$7:$B$814,0)))</f>
        <v/>
      </c>
      <c r="AV238" s="847" t="str">
        <f>IF($B238="","",INDEX('All CCC'!AV$7:AV$814,MATCH(WatchList!$B238,'All CCC'!$B$7:$B$814,0)))</f>
        <v/>
      </c>
      <c r="AW238" s="847" t="str">
        <f>IF($B238="","",INDEX('All CCC'!AW$7:AW$814,MATCH(WatchList!$B238,'All CCC'!$B$7:$B$814,0)))</f>
        <v/>
      </c>
      <c r="AX238" s="847" t="str">
        <f>IF($B238="","",INDEX('All CCC'!AX$7:AX$814,MATCH(WatchList!$B238,'All CCC'!$B$7:$B$814,0)))</f>
        <v/>
      </c>
      <c r="AY238" s="847" t="str">
        <f>IF($B238="","",INDEX('All CCC'!AY$7:AY$814,MATCH(WatchList!$B238,'All CCC'!$B$7:$B$814,0)))</f>
        <v/>
      </c>
      <c r="AZ238" s="847" t="str">
        <f>IF($B238="","",INDEX('All CCC'!AZ$7:AZ$814,MATCH(WatchList!$B238,'All CCC'!$B$7:$B$814,0)))</f>
        <v/>
      </c>
      <c r="BA238" s="847" t="str">
        <f>IF($B238="","",INDEX('All CCC'!BA$7:BA$814,MATCH(WatchList!$B238,'All CCC'!$B$7:$B$814,0)))</f>
        <v/>
      </c>
      <c r="BB238" s="847" t="str">
        <f>IF($B238="","",INDEX('All CCC'!BB$7:BB$814,MATCH(WatchList!$B238,'All CCC'!$B$7:$B$814,0)))</f>
        <v/>
      </c>
      <c r="BC238" s="847" t="str">
        <f>IF($B238="","",INDEX('All CCC'!BC$7:BC$814,MATCH(WatchList!$B238,'All CCC'!$B$7:$B$814,0)))</f>
        <v/>
      </c>
      <c r="BD238" s="847" t="str">
        <f>IF($B238="","",INDEX('All CCC'!BD$7:BD$814,MATCH(WatchList!$B238,'All CCC'!$B$7:$B$814,0)))</f>
        <v/>
      </c>
      <c r="BE238" s="847" t="str">
        <f>IF($B238="","",INDEX('All CCC'!BE$7:BE$814,MATCH(WatchList!$B238,'All CCC'!$B$7:$B$814,0)))</f>
        <v/>
      </c>
      <c r="BF238" s="847" t="str">
        <f>IF($B238="","",INDEX('All CCC'!BF$7:BF$814,MATCH(WatchList!$B238,'All CCC'!$B$7:$B$814,0)))</f>
        <v/>
      </c>
      <c r="BG238" s="847" t="str">
        <f>IF($B238="","",INDEX('All CCC'!BG$7:BG$814,MATCH(WatchList!$B238,'All CCC'!$B$7:$B$814,0)))</f>
        <v/>
      </c>
    </row>
    <row r="239" spans="1:59" x14ac:dyDescent="0.2">
      <c r="A239" s="548" t="str">
        <f>IF($B239="","",INDEX('All CCC'!A$7:A$814,MATCH(WatchList!$B239,'All CCC'!$B$7:$B$814,0)))</f>
        <v/>
      </c>
      <c r="B239" s="31"/>
      <c r="C239" s="847" t="str">
        <f>IF($B239="","",INDEX('All CCC'!C$7:C$814,MATCH(WatchList!$B239,'All CCC'!$B$7:$B$814,0)))</f>
        <v/>
      </c>
      <c r="D239" s="847" t="str">
        <f>IF($B239="","",INDEX('All CCC'!D$7:D$814,MATCH(WatchList!$B239,'All CCC'!$B$7:$B$814,0)))</f>
        <v/>
      </c>
      <c r="E239" s="847" t="str">
        <f>IF($B239="","",INDEX('All CCC'!E$7:E$814,MATCH(WatchList!$B239,'All CCC'!$B$7:$B$814,0)))</f>
        <v/>
      </c>
      <c r="F239" s="847" t="str">
        <f>IF($B239="","",INDEX('All CCC'!F$7:F$814,MATCH(WatchList!$B239,'All CCC'!$B$7:$B$814,0)))</f>
        <v/>
      </c>
      <c r="G239" s="847" t="str">
        <f>IF($B239="","",INDEX('All CCC'!G$7:G$814,MATCH(WatchList!$B239,'All CCC'!$B$7:$B$814,0)))</f>
        <v/>
      </c>
      <c r="H239" s="847" t="str">
        <f>IF($B239="","",INDEX('All CCC'!H$7:H$814,MATCH(WatchList!$B239,'All CCC'!$B$7:$B$814,0)))</f>
        <v/>
      </c>
      <c r="I239" s="847" t="str">
        <f>IF($B239="","",INDEX('All CCC'!I$7:I$814,MATCH(WatchList!$B239,'All CCC'!$B$7:$B$814,0)))</f>
        <v/>
      </c>
      <c r="J239" s="847" t="str">
        <f>IF($B239="","",INDEX('All CCC'!J$7:J$814,MATCH(WatchList!$B239,'All CCC'!$B$7:$B$814,0)))</f>
        <v/>
      </c>
      <c r="K239" s="847" t="str">
        <f>IF($B239="","",INDEX('All CCC'!K$7:K$814,MATCH(WatchList!$B239,'All CCC'!$B$7:$B$814,0)))</f>
        <v/>
      </c>
      <c r="L239" s="847" t="str">
        <f>IF($B239="","",INDEX('All CCC'!L$7:L$814,MATCH(WatchList!$B239,'All CCC'!$B$7:$B$814,0)))</f>
        <v/>
      </c>
      <c r="M239" s="847" t="str">
        <f>IF($B239="","",INDEX('All CCC'!M$7:M$814,MATCH(WatchList!$B239,'All CCC'!$B$7:$B$814,0)))</f>
        <v/>
      </c>
      <c r="N239" s="847" t="str">
        <f>IF($B239="","",INDEX('All CCC'!N$7:N$814,MATCH(WatchList!$B239,'All CCC'!$B$7:$B$814,0)))</f>
        <v/>
      </c>
      <c r="O239" s="847" t="str">
        <f>IF($B239="","",INDEX('All CCC'!O$7:O$814,MATCH(WatchList!$B239,'All CCC'!$B$7:$B$814,0)))</f>
        <v/>
      </c>
      <c r="P239" s="848" t="str">
        <f>IF($B239="","",INDEX('All CCC'!P$7:P$814,MATCH(WatchList!$B239,'All CCC'!$B$7:$B$814,0)))</f>
        <v/>
      </c>
      <c r="Q239" s="848" t="str">
        <f>IF($B239="","",INDEX('All CCC'!Q$7:Q$814,MATCH(WatchList!$B239,'All CCC'!$B$7:$B$814,0)))</f>
        <v/>
      </c>
      <c r="R239" s="847" t="str">
        <f>IF($B239="","",INDEX('All CCC'!R$7:R$814,MATCH(WatchList!$B239,'All CCC'!$B$7:$B$814,0)))</f>
        <v/>
      </c>
      <c r="S239" s="847" t="str">
        <f>IF($B239="","",INDEX('All CCC'!S$7:S$814,MATCH(WatchList!$B239,'All CCC'!$B$7:$B$814,0)))</f>
        <v/>
      </c>
      <c r="T239" s="847" t="str">
        <f>IF($B239="","",INDEX('All CCC'!T$7:T$814,MATCH(WatchList!$B239,'All CCC'!$B$7:$B$814,0)))</f>
        <v/>
      </c>
      <c r="U239" s="847" t="str">
        <f>IF($B239="","",INDEX('All CCC'!U$7:U$814,MATCH(WatchList!$B239,'All CCC'!$B$7:$B$814,0)))</f>
        <v/>
      </c>
      <c r="V239" s="847" t="str">
        <f>IF($B239="","",INDEX('All CCC'!V$7:V$814,MATCH(WatchList!$B239,'All CCC'!$B$7:$B$814,0)))</f>
        <v/>
      </c>
      <c r="W239" s="847" t="str">
        <f>IF($B239="","",INDEX('All CCC'!W$7:W$814,MATCH(WatchList!$B239,'All CCC'!$B$7:$B$814,0)))</f>
        <v/>
      </c>
      <c r="X239" s="847" t="str">
        <f>IF($B239="","",INDEX('All CCC'!X$7:X$814,MATCH(WatchList!$B239,'All CCC'!$B$7:$B$814,0)))</f>
        <v/>
      </c>
      <c r="Y239" s="847" t="str">
        <f>IF($B239="","",INDEX('All CCC'!Y$7:Y$814,MATCH(WatchList!$B239,'All CCC'!$B$7:$B$814,0)))</f>
        <v/>
      </c>
      <c r="Z239" s="847" t="str">
        <f>IF($B239="","",INDEX('All CCC'!Z$7:Z$814,MATCH(WatchList!$B239,'All CCC'!$B$7:$B$814,0)))</f>
        <v/>
      </c>
      <c r="AA239" s="847" t="str">
        <f>IF($B239="","",INDEX('All CCC'!AA$7:AA$814,MATCH(WatchList!$B239,'All CCC'!$B$7:$B$814,0)))</f>
        <v/>
      </c>
      <c r="AB239" s="847" t="str">
        <f>IF($B239="","",INDEX('All CCC'!AB$7:AB$814,MATCH(WatchList!$B239,'All CCC'!$B$7:$B$814,0)))</f>
        <v/>
      </c>
      <c r="AC239" s="847" t="str">
        <f>IF($B239="","",INDEX('All CCC'!AC$7:AC$814,MATCH(WatchList!$B239,'All CCC'!$B$7:$B$814,0)))</f>
        <v/>
      </c>
      <c r="AD239" s="847" t="str">
        <f>IF($B239="","",INDEX('All CCC'!AD$7:AD$814,MATCH(WatchList!$B239,'All CCC'!$B$7:$B$814,0)))</f>
        <v/>
      </c>
      <c r="AE239" s="847" t="str">
        <f>IF($B239="","",INDEX('All CCC'!AE$7:AE$814,MATCH(WatchList!$B239,'All CCC'!$B$7:$B$814,0)))</f>
        <v/>
      </c>
      <c r="AF239" s="847" t="str">
        <f>IF($B239="","",INDEX('All CCC'!AF$7:AF$814,MATCH(WatchList!$B239,'All CCC'!$B$7:$B$814,0)))</f>
        <v/>
      </c>
      <c r="AG239" s="847" t="str">
        <f>IF($B239="","",INDEX('All CCC'!AG$7:AG$814,MATCH(WatchList!$B239,'All CCC'!$B$7:$B$814,0)))</f>
        <v/>
      </c>
      <c r="AH239" s="847" t="str">
        <f>IF($B239="","",INDEX('All CCC'!AH$7:AH$814,MATCH(WatchList!$B239,'All CCC'!$B$7:$B$814,0)))</f>
        <v/>
      </c>
      <c r="AI239" s="847" t="str">
        <f>IF($B239="","",INDEX('All CCC'!AI$7:AI$814,MATCH(WatchList!$B239,'All CCC'!$B$7:$B$814,0)))</f>
        <v/>
      </c>
      <c r="AJ239" s="847" t="str">
        <f>IF($B239="","",INDEX('All CCC'!AJ$7:AJ$814,MATCH(WatchList!$B239,'All CCC'!$B$7:$B$814,0)))</f>
        <v/>
      </c>
      <c r="AK239" s="847" t="str">
        <f>IF($B239="","",INDEX('All CCC'!AK$7:AK$814,MATCH(WatchList!$B239,'All CCC'!$B$7:$B$814,0)))</f>
        <v/>
      </c>
      <c r="AL239" s="847" t="str">
        <f>IF($B239="","",INDEX('All CCC'!AL$7:AL$814,MATCH(WatchList!$B239,'All CCC'!$B$7:$B$814,0)))</f>
        <v/>
      </c>
      <c r="AM239" s="847" t="str">
        <f>IF($B239="","",INDEX('All CCC'!AM$7:AM$814,MATCH(WatchList!$B239,'All CCC'!$B$7:$B$814,0)))</f>
        <v/>
      </c>
      <c r="AN239" s="847" t="str">
        <f>IF($B239="","",INDEX('All CCC'!AN$7:AN$814,MATCH(WatchList!$B239,'All CCC'!$B$7:$B$814,0)))</f>
        <v/>
      </c>
      <c r="AO239" s="847" t="str">
        <f>IF($B239="","",INDEX('All CCC'!AO$7:AO$814,MATCH(WatchList!$B239,'All CCC'!$B$7:$B$814,0)))</f>
        <v/>
      </c>
      <c r="AP239" s="847" t="str">
        <f>IF($B239="","",INDEX('All CCC'!AP$7:AP$814,MATCH(WatchList!$B239,'All CCC'!$B$7:$B$814,0)))</f>
        <v/>
      </c>
      <c r="AQ239" s="847" t="str">
        <f>IF($B239="","",INDEX('All CCC'!AQ$7:AQ$814,MATCH(WatchList!$B239,'All CCC'!$B$7:$B$814,0)))</f>
        <v/>
      </c>
      <c r="AR239" s="847" t="str">
        <f>IF($B239="","",INDEX('All CCC'!AR$7:AR$814,MATCH(WatchList!$B239,'All CCC'!$B$7:$B$814,0)))</f>
        <v/>
      </c>
      <c r="AS239" s="847" t="str">
        <f>IF($B239="","",INDEX('All CCC'!AS$7:AS$814,MATCH(WatchList!$B239,'All CCC'!$B$7:$B$814,0)))</f>
        <v/>
      </c>
      <c r="AT239" s="847" t="str">
        <f>IF($B239="","",INDEX('All CCC'!AT$7:AT$814,MATCH(WatchList!$B239,'All CCC'!$B$7:$B$814,0)))</f>
        <v/>
      </c>
      <c r="AU239" s="847" t="str">
        <f>IF($B239="","",INDEX('All CCC'!AU$7:AU$814,MATCH(WatchList!$B239,'All CCC'!$B$7:$B$814,0)))</f>
        <v/>
      </c>
      <c r="AV239" s="847" t="str">
        <f>IF($B239="","",INDEX('All CCC'!AV$7:AV$814,MATCH(WatchList!$B239,'All CCC'!$B$7:$B$814,0)))</f>
        <v/>
      </c>
      <c r="AW239" s="847" t="str">
        <f>IF($B239="","",INDEX('All CCC'!AW$7:AW$814,MATCH(WatchList!$B239,'All CCC'!$B$7:$B$814,0)))</f>
        <v/>
      </c>
      <c r="AX239" s="847" t="str">
        <f>IF($B239="","",INDEX('All CCC'!AX$7:AX$814,MATCH(WatchList!$B239,'All CCC'!$B$7:$B$814,0)))</f>
        <v/>
      </c>
      <c r="AY239" s="847" t="str">
        <f>IF($B239="","",INDEX('All CCC'!AY$7:AY$814,MATCH(WatchList!$B239,'All CCC'!$B$7:$B$814,0)))</f>
        <v/>
      </c>
      <c r="AZ239" s="847" t="str">
        <f>IF($B239="","",INDEX('All CCC'!AZ$7:AZ$814,MATCH(WatchList!$B239,'All CCC'!$B$7:$B$814,0)))</f>
        <v/>
      </c>
      <c r="BA239" s="847" t="str">
        <f>IF($B239="","",INDEX('All CCC'!BA$7:BA$814,MATCH(WatchList!$B239,'All CCC'!$B$7:$B$814,0)))</f>
        <v/>
      </c>
      <c r="BB239" s="847" t="str">
        <f>IF($B239="","",INDEX('All CCC'!BB$7:BB$814,MATCH(WatchList!$B239,'All CCC'!$B$7:$B$814,0)))</f>
        <v/>
      </c>
      <c r="BC239" s="847" t="str">
        <f>IF($B239="","",INDEX('All CCC'!BC$7:BC$814,MATCH(WatchList!$B239,'All CCC'!$B$7:$B$814,0)))</f>
        <v/>
      </c>
      <c r="BD239" s="847" t="str">
        <f>IF($B239="","",INDEX('All CCC'!BD$7:BD$814,MATCH(WatchList!$B239,'All CCC'!$B$7:$B$814,0)))</f>
        <v/>
      </c>
      <c r="BE239" s="847" t="str">
        <f>IF($B239="","",INDEX('All CCC'!BE$7:BE$814,MATCH(WatchList!$B239,'All CCC'!$B$7:$B$814,0)))</f>
        <v/>
      </c>
      <c r="BF239" s="847" t="str">
        <f>IF($B239="","",INDEX('All CCC'!BF$7:BF$814,MATCH(WatchList!$B239,'All CCC'!$B$7:$B$814,0)))</f>
        <v/>
      </c>
      <c r="BG239" s="847" t="str">
        <f>IF($B239="","",INDEX('All CCC'!BG$7:BG$814,MATCH(WatchList!$B239,'All CCC'!$B$7:$B$814,0)))</f>
        <v/>
      </c>
    </row>
    <row r="240" spans="1:59" x14ac:dyDescent="0.2">
      <c r="A240" s="548" t="str">
        <f>IF($B240="","",INDEX('All CCC'!A$7:A$814,MATCH(WatchList!$B240,'All CCC'!$B$7:$B$814,0)))</f>
        <v/>
      </c>
      <c r="B240" s="31"/>
      <c r="C240" s="847" t="str">
        <f>IF($B240="","",INDEX('All CCC'!C$7:C$814,MATCH(WatchList!$B240,'All CCC'!$B$7:$B$814,0)))</f>
        <v/>
      </c>
      <c r="D240" s="847" t="str">
        <f>IF($B240="","",INDEX('All CCC'!D$7:D$814,MATCH(WatchList!$B240,'All CCC'!$B$7:$B$814,0)))</f>
        <v/>
      </c>
      <c r="E240" s="847" t="str">
        <f>IF($B240="","",INDEX('All CCC'!E$7:E$814,MATCH(WatchList!$B240,'All CCC'!$B$7:$B$814,0)))</f>
        <v/>
      </c>
      <c r="F240" s="847" t="str">
        <f>IF($B240="","",INDEX('All CCC'!F$7:F$814,MATCH(WatchList!$B240,'All CCC'!$B$7:$B$814,0)))</f>
        <v/>
      </c>
      <c r="G240" s="847" t="str">
        <f>IF($B240="","",INDEX('All CCC'!G$7:G$814,MATCH(WatchList!$B240,'All CCC'!$B$7:$B$814,0)))</f>
        <v/>
      </c>
      <c r="H240" s="847" t="str">
        <f>IF($B240="","",INDEX('All CCC'!H$7:H$814,MATCH(WatchList!$B240,'All CCC'!$B$7:$B$814,0)))</f>
        <v/>
      </c>
      <c r="I240" s="847" t="str">
        <f>IF($B240="","",INDEX('All CCC'!I$7:I$814,MATCH(WatchList!$B240,'All CCC'!$B$7:$B$814,0)))</f>
        <v/>
      </c>
      <c r="J240" s="847" t="str">
        <f>IF($B240="","",INDEX('All CCC'!J$7:J$814,MATCH(WatchList!$B240,'All CCC'!$B$7:$B$814,0)))</f>
        <v/>
      </c>
      <c r="K240" s="847" t="str">
        <f>IF($B240="","",INDEX('All CCC'!K$7:K$814,MATCH(WatchList!$B240,'All CCC'!$B$7:$B$814,0)))</f>
        <v/>
      </c>
      <c r="L240" s="847" t="str">
        <f>IF($B240="","",INDEX('All CCC'!L$7:L$814,MATCH(WatchList!$B240,'All CCC'!$B$7:$B$814,0)))</f>
        <v/>
      </c>
      <c r="M240" s="847" t="str">
        <f>IF($B240="","",INDEX('All CCC'!M$7:M$814,MATCH(WatchList!$B240,'All CCC'!$B$7:$B$814,0)))</f>
        <v/>
      </c>
      <c r="N240" s="847" t="str">
        <f>IF($B240="","",INDEX('All CCC'!N$7:N$814,MATCH(WatchList!$B240,'All CCC'!$B$7:$B$814,0)))</f>
        <v/>
      </c>
      <c r="O240" s="847" t="str">
        <f>IF($B240="","",INDEX('All CCC'!O$7:O$814,MATCH(WatchList!$B240,'All CCC'!$B$7:$B$814,0)))</f>
        <v/>
      </c>
      <c r="P240" s="848" t="str">
        <f>IF($B240="","",INDEX('All CCC'!P$7:P$814,MATCH(WatchList!$B240,'All CCC'!$B$7:$B$814,0)))</f>
        <v/>
      </c>
      <c r="Q240" s="848" t="str">
        <f>IF($B240="","",INDEX('All CCC'!Q$7:Q$814,MATCH(WatchList!$B240,'All CCC'!$B$7:$B$814,0)))</f>
        <v/>
      </c>
      <c r="R240" s="847" t="str">
        <f>IF($B240="","",INDEX('All CCC'!R$7:R$814,MATCH(WatchList!$B240,'All CCC'!$B$7:$B$814,0)))</f>
        <v/>
      </c>
      <c r="S240" s="847" t="str">
        <f>IF($B240="","",INDEX('All CCC'!S$7:S$814,MATCH(WatchList!$B240,'All CCC'!$B$7:$B$814,0)))</f>
        <v/>
      </c>
      <c r="T240" s="847" t="str">
        <f>IF($B240="","",INDEX('All CCC'!T$7:T$814,MATCH(WatchList!$B240,'All CCC'!$B$7:$B$814,0)))</f>
        <v/>
      </c>
      <c r="U240" s="847" t="str">
        <f>IF($B240="","",INDEX('All CCC'!U$7:U$814,MATCH(WatchList!$B240,'All CCC'!$B$7:$B$814,0)))</f>
        <v/>
      </c>
      <c r="V240" s="847" t="str">
        <f>IF($B240="","",INDEX('All CCC'!V$7:V$814,MATCH(WatchList!$B240,'All CCC'!$B$7:$B$814,0)))</f>
        <v/>
      </c>
      <c r="W240" s="847" t="str">
        <f>IF($B240="","",INDEX('All CCC'!W$7:W$814,MATCH(WatchList!$B240,'All CCC'!$B$7:$B$814,0)))</f>
        <v/>
      </c>
      <c r="X240" s="847" t="str">
        <f>IF($B240="","",INDEX('All CCC'!X$7:X$814,MATCH(WatchList!$B240,'All CCC'!$B$7:$B$814,0)))</f>
        <v/>
      </c>
      <c r="Y240" s="847" t="str">
        <f>IF($B240="","",INDEX('All CCC'!Y$7:Y$814,MATCH(WatchList!$B240,'All CCC'!$B$7:$B$814,0)))</f>
        <v/>
      </c>
      <c r="Z240" s="847" t="str">
        <f>IF($B240="","",INDEX('All CCC'!Z$7:Z$814,MATCH(WatchList!$B240,'All CCC'!$B$7:$B$814,0)))</f>
        <v/>
      </c>
      <c r="AA240" s="847" t="str">
        <f>IF($B240="","",INDEX('All CCC'!AA$7:AA$814,MATCH(WatchList!$B240,'All CCC'!$B$7:$B$814,0)))</f>
        <v/>
      </c>
      <c r="AB240" s="847" t="str">
        <f>IF($B240="","",INDEX('All CCC'!AB$7:AB$814,MATCH(WatchList!$B240,'All CCC'!$B$7:$B$814,0)))</f>
        <v/>
      </c>
      <c r="AC240" s="847" t="str">
        <f>IF($B240="","",INDEX('All CCC'!AC$7:AC$814,MATCH(WatchList!$B240,'All CCC'!$B$7:$B$814,0)))</f>
        <v/>
      </c>
      <c r="AD240" s="847" t="str">
        <f>IF($B240="","",INDEX('All CCC'!AD$7:AD$814,MATCH(WatchList!$B240,'All CCC'!$B$7:$B$814,0)))</f>
        <v/>
      </c>
      <c r="AE240" s="847" t="str">
        <f>IF($B240="","",INDEX('All CCC'!AE$7:AE$814,MATCH(WatchList!$B240,'All CCC'!$B$7:$B$814,0)))</f>
        <v/>
      </c>
      <c r="AF240" s="847" t="str">
        <f>IF($B240="","",INDEX('All CCC'!AF$7:AF$814,MATCH(WatchList!$B240,'All CCC'!$B$7:$B$814,0)))</f>
        <v/>
      </c>
      <c r="AG240" s="847" t="str">
        <f>IF($B240="","",INDEX('All CCC'!AG$7:AG$814,MATCH(WatchList!$B240,'All CCC'!$B$7:$B$814,0)))</f>
        <v/>
      </c>
      <c r="AH240" s="847" t="str">
        <f>IF($B240="","",INDEX('All CCC'!AH$7:AH$814,MATCH(WatchList!$B240,'All CCC'!$B$7:$B$814,0)))</f>
        <v/>
      </c>
      <c r="AI240" s="847" t="str">
        <f>IF($B240="","",INDEX('All CCC'!AI$7:AI$814,MATCH(WatchList!$B240,'All CCC'!$B$7:$B$814,0)))</f>
        <v/>
      </c>
      <c r="AJ240" s="847" t="str">
        <f>IF($B240="","",INDEX('All CCC'!AJ$7:AJ$814,MATCH(WatchList!$B240,'All CCC'!$B$7:$B$814,0)))</f>
        <v/>
      </c>
      <c r="AK240" s="847" t="str">
        <f>IF($B240="","",INDEX('All CCC'!AK$7:AK$814,MATCH(WatchList!$B240,'All CCC'!$B$7:$B$814,0)))</f>
        <v/>
      </c>
      <c r="AL240" s="847" t="str">
        <f>IF($B240="","",INDEX('All CCC'!AL$7:AL$814,MATCH(WatchList!$B240,'All CCC'!$B$7:$B$814,0)))</f>
        <v/>
      </c>
      <c r="AM240" s="847" t="str">
        <f>IF($B240="","",INDEX('All CCC'!AM$7:AM$814,MATCH(WatchList!$B240,'All CCC'!$B$7:$B$814,0)))</f>
        <v/>
      </c>
      <c r="AN240" s="847" t="str">
        <f>IF($B240="","",INDEX('All CCC'!AN$7:AN$814,MATCH(WatchList!$B240,'All CCC'!$B$7:$B$814,0)))</f>
        <v/>
      </c>
      <c r="AO240" s="847" t="str">
        <f>IF($B240="","",INDEX('All CCC'!AO$7:AO$814,MATCH(WatchList!$B240,'All CCC'!$B$7:$B$814,0)))</f>
        <v/>
      </c>
      <c r="AP240" s="847" t="str">
        <f>IF($B240="","",INDEX('All CCC'!AP$7:AP$814,MATCH(WatchList!$B240,'All CCC'!$B$7:$B$814,0)))</f>
        <v/>
      </c>
      <c r="AQ240" s="847" t="str">
        <f>IF($B240="","",INDEX('All CCC'!AQ$7:AQ$814,MATCH(WatchList!$B240,'All CCC'!$B$7:$B$814,0)))</f>
        <v/>
      </c>
      <c r="AR240" s="847" t="str">
        <f>IF($B240="","",INDEX('All CCC'!AR$7:AR$814,MATCH(WatchList!$B240,'All CCC'!$B$7:$B$814,0)))</f>
        <v/>
      </c>
      <c r="AS240" s="847" t="str">
        <f>IF($B240="","",INDEX('All CCC'!AS$7:AS$814,MATCH(WatchList!$B240,'All CCC'!$B$7:$B$814,0)))</f>
        <v/>
      </c>
      <c r="AT240" s="847" t="str">
        <f>IF($B240="","",INDEX('All CCC'!AT$7:AT$814,MATCH(WatchList!$B240,'All CCC'!$B$7:$B$814,0)))</f>
        <v/>
      </c>
      <c r="AU240" s="847" t="str">
        <f>IF($B240="","",INDEX('All CCC'!AU$7:AU$814,MATCH(WatchList!$B240,'All CCC'!$B$7:$B$814,0)))</f>
        <v/>
      </c>
      <c r="AV240" s="847" t="str">
        <f>IF($B240="","",INDEX('All CCC'!AV$7:AV$814,MATCH(WatchList!$B240,'All CCC'!$B$7:$B$814,0)))</f>
        <v/>
      </c>
      <c r="AW240" s="847" t="str">
        <f>IF($B240="","",INDEX('All CCC'!AW$7:AW$814,MATCH(WatchList!$B240,'All CCC'!$B$7:$B$814,0)))</f>
        <v/>
      </c>
      <c r="AX240" s="847" t="str">
        <f>IF($B240="","",INDEX('All CCC'!AX$7:AX$814,MATCH(WatchList!$B240,'All CCC'!$B$7:$B$814,0)))</f>
        <v/>
      </c>
      <c r="AY240" s="847" t="str">
        <f>IF($B240="","",INDEX('All CCC'!AY$7:AY$814,MATCH(WatchList!$B240,'All CCC'!$B$7:$B$814,0)))</f>
        <v/>
      </c>
      <c r="AZ240" s="847" t="str">
        <f>IF($B240="","",INDEX('All CCC'!AZ$7:AZ$814,MATCH(WatchList!$B240,'All CCC'!$B$7:$B$814,0)))</f>
        <v/>
      </c>
      <c r="BA240" s="847" t="str">
        <f>IF($B240="","",INDEX('All CCC'!BA$7:BA$814,MATCH(WatchList!$B240,'All CCC'!$B$7:$B$814,0)))</f>
        <v/>
      </c>
      <c r="BB240" s="847" t="str">
        <f>IF($B240="","",INDEX('All CCC'!BB$7:BB$814,MATCH(WatchList!$B240,'All CCC'!$B$7:$B$814,0)))</f>
        <v/>
      </c>
      <c r="BC240" s="847" t="str">
        <f>IF($B240="","",INDEX('All CCC'!BC$7:BC$814,MATCH(WatchList!$B240,'All CCC'!$B$7:$B$814,0)))</f>
        <v/>
      </c>
      <c r="BD240" s="847" t="str">
        <f>IF($B240="","",INDEX('All CCC'!BD$7:BD$814,MATCH(WatchList!$B240,'All CCC'!$B$7:$B$814,0)))</f>
        <v/>
      </c>
      <c r="BE240" s="847" t="str">
        <f>IF($B240="","",INDEX('All CCC'!BE$7:BE$814,MATCH(WatchList!$B240,'All CCC'!$B$7:$B$814,0)))</f>
        <v/>
      </c>
      <c r="BF240" s="847" t="str">
        <f>IF($B240="","",INDEX('All CCC'!BF$7:BF$814,MATCH(WatchList!$B240,'All CCC'!$B$7:$B$814,0)))</f>
        <v/>
      </c>
      <c r="BG240" s="847" t="str">
        <f>IF($B240="","",INDEX('All CCC'!BG$7:BG$814,MATCH(WatchList!$B240,'All CCC'!$B$7:$B$814,0)))</f>
        <v/>
      </c>
    </row>
    <row r="241" spans="1:59" x14ac:dyDescent="0.2">
      <c r="A241" s="548" t="str">
        <f>IF($B241="","",INDEX('All CCC'!A$7:A$814,MATCH(WatchList!$B241,'All CCC'!$B$7:$B$814,0)))</f>
        <v/>
      </c>
      <c r="B241" s="31"/>
      <c r="C241" s="847" t="str">
        <f>IF($B241="","",INDEX('All CCC'!C$7:C$814,MATCH(WatchList!$B241,'All CCC'!$B$7:$B$814,0)))</f>
        <v/>
      </c>
      <c r="D241" s="847" t="str">
        <f>IF($B241="","",INDEX('All CCC'!D$7:D$814,MATCH(WatchList!$B241,'All CCC'!$B$7:$B$814,0)))</f>
        <v/>
      </c>
      <c r="E241" s="847" t="str">
        <f>IF($B241="","",INDEX('All CCC'!E$7:E$814,MATCH(WatchList!$B241,'All CCC'!$B$7:$B$814,0)))</f>
        <v/>
      </c>
      <c r="F241" s="847" t="str">
        <f>IF($B241="","",INDEX('All CCC'!F$7:F$814,MATCH(WatchList!$B241,'All CCC'!$B$7:$B$814,0)))</f>
        <v/>
      </c>
      <c r="G241" s="847" t="str">
        <f>IF($B241="","",INDEX('All CCC'!G$7:G$814,MATCH(WatchList!$B241,'All CCC'!$B$7:$B$814,0)))</f>
        <v/>
      </c>
      <c r="H241" s="847" t="str">
        <f>IF($B241="","",INDEX('All CCC'!H$7:H$814,MATCH(WatchList!$B241,'All CCC'!$B$7:$B$814,0)))</f>
        <v/>
      </c>
      <c r="I241" s="847" t="str">
        <f>IF($B241="","",INDEX('All CCC'!I$7:I$814,MATCH(WatchList!$B241,'All CCC'!$B$7:$B$814,0)))</f>
        <v/>
      </c>
      <c r="J241" s="847" t="str">
        <f>IF($B241="","",INDEX('All CCC'!J$7:J$814,MATCH(WatchList!$B241,'All CCC'!$B$7:$B$814,0)))</f>
        <v/>
      </c>
      <c r="K241" s="847" t="str">
        <f>IF($B241="","",INDEX('All CCC'!K$7:K$814,MATCH(WatchList!$B241,'All CCC'!$B$7:$B$814,0)))</f>
        <v/>
      </c>
      <c r="L241" s="847" t="str">
        <f>IF($B241="","",INDEX('All CCC'!L$7:L$814,MATCH(WatchList!$B241,'All CCC'!$B$7:$B$814,0)))</f>
        <v/>
      </c>
      <c r="M241" s="847" t="str">
        <f>IF($B241="","",INDEX('All CCC'!M$7:M$814,MATCH(WatchList!$B241,'All CCC'!$B$7:$B$814,0)))</f>
        <v/>
      </c>
      <c r="N241" s="847" t="str">
        <f>IF($B241="","",INDEX('All CCC'!N$7:N$814,MATCH(WatchList!$B241,'All CCC'!$B$7:$B$814,0)))</f>
        <v/>
      </c>
      <c r="O241" s="847" t="str">
        <f>IF($B241="","",INDEX('All CCC'!O$7:O$814,MATCH(WatchList!$B241,'All CCC'!$B$7:$B$814,0)))</f>
        <v/>
      </c>
      <c r="P241" s="848" t="str">
        <f>IF($B241="","",INDEX('All CCC'!P$7:P$814,MATCH(WatchList!$B241,'All CCC'!$B$7:$B$814,0)))</f>
        <v/>
      </c>
      <c r="Q241" s="848" t="str">
        <f>IF($B241="","",INDEX('All CCC'!Q$7:Q$814,MATCH(WatchList!$B241,'All CCC'!$B$7:$B$814,0)))</f>
        <v/>
      </c>
      <c r="R241" s="847" t="str">
        <f>IF($B241="","",INDEX('All CCC'!R$7:R$814,MATCH(WatchList!$B241,'All CCC'!$B$7:$B$814,0)))</f>
        <v/>
      </c>
      <c r="S241" s="847" t="str">
        <f>IF($B241="","",INDEX('All CCC'!S$7:S$814,MATCH(WatchList!$B241,'All CCC'!$B$7:$B$814,0)))</f>
        <v/>
      </c>
      <c r="T241" s="847" t="str">
        <f>IF($B241="","",INDEX('All CCC'!T$7:T$814,MATCH(WatchList!$B241,'All CCC'!$B$7:$B$814,0)))</f>
        <v/>
      </c>
      <c r="U241" s="847" t="str">
        <f>IF($B241="","",INDEX('All CCC'!U$7:U$814,MATCH(WatchList!$B241,'All CCC'!$B$7:$B$814,0)))</f>
        <v/>
      </c>
      <c r="V241" s="847" t="str">
        <f>IF($B241="","",INDEX('All CCC'!V$7:V$814,MATCH(WatchList!$B241,'All CCC'!$B$7:$B$814,0)))</f>
        <v/>
      </c>
      <c r="W241" s="847" t="str">
        <f>IF($B241="","",INDEX('All CCC'!W$7:W$814,MATCH(WatchList!$B241,'All CCC'!$B$7:$B$814,0)))</f>
        <v/>
      </c>
      <c r="X241" s="847" t="str">
        <f>IF($B241="","",INDEX('All CCC'!X$7:X$814,MATCH(WatchList!$B241,'All CCC'!$B$7:$B$814,0)))</f>
        <v/>
      </c>
      <c r="Y241" s="847" t="str">
        <f>IF($B241="","",INDEX('All CCC'!Y$7:Y$814,MATCH(WatchList!$B241,'All CCC'!$B$7:$B$814,0)))</f>
        <v/>
      </c>
      <c r="Z241" s="847" t="str">
        <f>IF($B241="","",INDEX('All CCC'!Z$7:Z$814,MATCH(WatchList!$B241,'All CCC'!$B$7:$B$814,0)))</f>
        <v/>
      </c>
      <c r="AA241" s="847" t="str">
        <f>IF($B241="","",INDEX('All CCC'!AA$7:AA$814,MATCH(WatchList!$B241,'All CCC'!$B$7:$B$814,0)))</f>
        <v/>
      </c>
      <c r="AB241" s="847" t="str">
        <f>IF($B241="","",INDEX('All CCC'!AB$7:AB$814,MATCH(WatchList!$B241,'All CCC'!$B$7:$B$814,0)))</f>
        <v/>
      </c>
      <c r="AC241" s="847" t="str">
        <f>IF($B241="","",INDEX('All CCC'!AC$7:AC$814,MATCH(WatchList!$B241,'All CCC'!$B$7:$B$814,0)))</f>
        <v/>
      </c>
      <c r="AD241" s="847" t="str">
        <f>IF($B241="","",INDEX('All CCC'!AD$7:AD$814,MATCH(WatchList!$B241,'All CCC'!$B$7:$B$814,0)))</f>
        <v/>
      </c>
      <c r="AE241" s="847" t="str">
        <f>IF($B241="","",INDEX('All CCC'!AE$7:AE$814,MATCH(WatchList!$B241,'All CCC'!$B$7:$B$814,0)))</f>
        <v/>
      </c>
      <c r="AF241" s="847" t="str">
        <f>IF($B241="","",INDEX('All CCC'!AF$7:AF$814,MATCH(WatchList!$B241,'All CCC'!$B$7:$B$814,0)))</f>
        <v/>
      </c>
      <c r="AG241" s="847" t="str">
        <f>IF($B241="","",INDEX('All CCC'!AG$7:AG$814,MATCH(WatchList!$B241,'All CCC'!$B$7:$B$814,0)))</f>
        <v/>
      </c>
      <c r="AH241" s="847" t="str">
        <f>IF($B241="","",INDEX('All CCC'!AH$7:AH$814,MATCH(WatchList!$B241,'All CCC'!$B$7:$B$814,0)))</f>
        <v/>
      </c>
      <c r="AI241" s="847" t="str">
        <f>IF($B241="","",INDEX('All CCC'!AI$7:AI$814,MATCH(WatchList!$B241,'All CCC'!$B$7:$B$814,0)))</f>
        <v/>
      </c>
      <c r="AJ241" s="847" t="str">
        <f>IF($B241="","",INDEX('All CCC'!AJ$7:AJ$814,MATCH(WatchList!$B241,'All CCC'!$B$7:$B$814,0)))</f>
        <v/>
      </c>
      <c r="AK241" s="847" t="str">
        <f>IF($B241="","",INDEX('All CCC'!AK$7:AK$814,MATCH(WatchList!$B241,'All CCC'!$B$7:$B$814,0)))</f>
        <v/>
      </c>
      <c r="AL241" s="847" t="str">
        <f>IF($B241="","",INDEX('All CCC'!AL$7:AL$814,MATCH(WatchList!$B241,'All CCC'!$B$7:$B$814,0)))</f>
        <v/>
      </c>
      <c r="AM241" s="847" t="str">
        <f>IF($B241="","",INDEX('All CCC'!AM$7:AM$814,MATCH(WatchList!$B241,'All CCC'!$B$7:$B$814,0)))</f>
        <v/>
      </c>
      <c r="AN241" s="847" t="str">
        <f>IF($B241="","",INDEX('All CCC'!AN$7:AN$814,MATCH(WatchList!$B241,'All CCC'!$B$7:$B$814,0)))</f>
        <v/>
      </c>
      <c r="AO241" s="847" t="str">
        <f>IF($B241="","",INDEX('All CCC'!AO$7:AO$814,MATCH(WatchList!$B241,'All CCC'!$B$7:$B$814,0)))</f>
        <v/>
      </c>
      <c r="AP241" s="847" t="str">
        <f>IF($B241="","",INDEX('All CCC'!AP$7:AP$814,MATCH(WatchList!$B241,'All CCC'!$B$7:$B$814,0)))</f>
        <v/>
      </c>
      <c r="AQ241" s="847" t="str">
        <f>IF($B241="","",INDEX('All CCC'!AQ$7:AQ$814,MATCH(WatchList!$B241,'All CCC'!$B$7:$B$814,0)))</f>
        <v/>
      </c>
      <c r="AR241" s="847" t="str">
        <f>IF($B241="","",INDEX('All CCC'!AR$7:AR$814,MATCH(WatchList!$B241,'All CCC'!$B$7:$B$814,0)))</f>
        <v/>
      </c>
      <c r="AS241" s="847" t="str">
        <f>IF($B241="","",INDEX('All CCC'!AS$7:AS$814,MATCH(WatchList!$B241,'All CCC'!$B$7:$B$814,0)))</f>
        <v/>
      </c>
      <c r="AT241" s="847" t="str">
        <f>IF($B241="","",INDEX('All CCC'!AT$7:AT$814,MATCH(WatchList!$B241,'All CCC'!$B$7:$B$814,0)))</f>
        <v/>
      </c>
      <c r="AU241" s="847" t="str">
        <f>IF($B241="","",INDEX('All CCC'!AU$7:AU$814,MATCH(WatchList!$B241,'All CCC'!$B$7:$B$814,0)))</f>
        <v/>
      </c>
      <c r="AV241" s="847" t="str">
        <f>IF($B241="","",INDEX('All CCC'!AV$7:AV$814,MATCH(WatchList!$B241,'All CCC'!$B$7:$B$814,0)))</f>
        <v/>
      </c>
      <c r="AW241" s="847" t="str">
        <f>IF($B241="","",INDEX('All CCC'!AW$7:AW$814,MATCH(WatchList!$B241,'All CCC'!$B$7:$B$814,0)))</f>
        <v/>
      </c>
      <c r="AX241" s="847" t="str">
        <f>IF($B241="","",INDEX('All CCC'!AX$7:AX$814,MATCH(WatchList!$B241,'All CCC'!$B$7:$B$814,0)))</f>
        <v/>
      </c>
      <c r="AY241" s="847" t="str">
        <f>IF($B241="","",INDEX('All CCC'!AY$7:AY$814,MATCH(WatchList!$B241,'All CCC'!$B$7:$B$814,0)))</f>
        <v/>
      </c>
      <c r="AZ241" s="847" t="str">
        <f>IF($B241="","",INDEX('All CCC'!AZ$7:AZ$814,MATCH(WatchList!$B241,'All CCC'!$B$7:$B$814,0)))</f>
        <v/>
      </c>
      <c r="BA241" s="847" t="str">
        <f>IF($B241="","",INDEX('All CCC'!BA$7:BA$814,MATCH(WatchList!$B241,'All CCC'!$B$7:$B$814,0)))</f>
        <v/>
      </c>
      <c r="BB241" s="847" t="str">
        <f>IF($B241="","",INDEX('All CCC'!BB$7:BB$814,MATCH(WatchList!$B241,'All CCC'!$B$7:$B$814,0)))</f>
        <v/>
      </c>
      <c r="BC241" s="847" t="str">
        <f>IF($B241="","",INDEX('All CCC'!BC$7:BC$814,MATCH(WatchList!$B241,'All CCC'!$B$7:$B$814,0)))</f>
        <v/>
      </c>
      <c r="BD241" s="847" t="str">
        <f>IF($B241="","",INDEX('All CCC'!BD$7:BD$814,MATCH(WatchList!$B241,'All CCC'!$B$7:$B$814,0)))</f>
        <v/>
      </c>
      <c r="BE241" s="847" t="str">
        <f>IF($B241="","",INDEX('All CCC'!BE$7:BE$814,MATCH(WatchList!$B241,'All CCC'!$B$7:$B$814,0)))</f>
        <v/>
      </c>
      <c r="BF241" s="847" t="str">
        <f>IF($B241="","",INDEX('All CCC'!BF$7:BF$814,MATCH(WatchList!$B241,'All CCC'!$B$7:$B$814,0)))</f>
        <v/>
      </c>
      <c r="BG241" s="847" t="str">
        <f>IF($B241="","",INDEX('All CCC'!BG$7:BG$814,MATCH(WatchList!$B241,'All CCC'!$B$7:$B$814,0)))</f>
        <v/>
      </c>
    </row>
    <row r="242" spans="1:59" x14ac:dyDescent="0.2">
      <c r="A242" s="548" t="str">
        <f>IF($B242="","",INDEX('All CCC'!A$7:A$814,MATCH(WatchList!$B242,'All CCC'!$B$7:$B$814,0)))</f>
        <v/>
      </c>
      <c r="B242" s="31"/>
      <c r="C242" s="847" t="str">
        <f>IF($B242="","",INDEX('All CCC'!C$7:C$814,MATCH(WatchList!$B242,'All CCC'!$B$7:$B$814,0)))</f>
        <v/>
      </c>
      <c r="D242" s="847" t="str">
        <f>IF($B242="","",INDEX('All CCC'!D$7:D$814,MATCH(WatchList!$B242,'All CCC'!$B$7:$B$814,0)))</f>
        <v/>
      </c>
      <c r="E242" s="847" t="str">
        <f>IF($B242="","",INDEX('All CCC'!E$7:E$814,MATCH(WatchList!$B242,'All CCC'!$B$7:$B$814,0)))</f>
        <v/>
      </c>
      <c r="F242" s="847" t="str">
        <f>IF($B242="","",INDEX('All CCC'!F$7:F$814,MATCH(WatchList!$B242,'All CCC'!$B$7:$B$814,0)))</f>
        <v/>
      </c>
      <c r="G242" s="847" t="str">
        <f>IF($B242="","",INDEX('All CCC'!G$7:G$814,MATCH(WatchList!$B242,'All CCC'!$B$7:$B$814,0)))</f>
        <v/>
      </c>
      <c r="H242" s="847" t="str">
        <f>IF($B242="","",INDEX('All CCC'!H$7:H$814,MATCH(WatchList!$B242,'All CCC'!$B$7:$B$814,0)))</f>
        <v/>
      </c>
      <c r="I242" s="847" t="str">
        <f>IF($B242="","",INDEX('All CCC'!I$7:I$814,MATCH(WatchList!$B242,'All CCC'!$B$7:$B$814,0)))</f>
        <v/>
      </c>
      <c r="J242" s="847" t="str">
        <f>IF($B242="","",INDEX('All CCC'!J$7:J$814,MATCH(WatchList!$B242,'All CCC'!$B$7:$B$814,0)))</f>
        <v/>
      </c>
      <c r="K242" s="847" t="str">
        <f>IF($B242="","",INDEX('All CCC'!K$7:K$814,MATCH(WatchList!$B242,'All CCC'!$B$7:$B$814,0)))</f>
        <v/>
      </c>
      <c r="L242" s="847" t="str">
        <f>IF($B242="","",INDEX('All CCC'!L$7:L$814,MATCH(WatchList!$B242,'All CCC'!$B$7:$B$814,0)))</f>
        <v/>
      </c>
      <c r="M242" s="847" t="str">
        <f>IF($B242="","",INDEX('All CCC'!M$7:M$814,MATCH(WatchList!$B242,'All CCC'!$B$7:$B$814,0)))</f>
        <v/>
      </c>
      <c r="N242" s="847" t="str">
        <f>IF($B242="","",INDEX('All CCC'!N$7:N$814,MATCH(WatchList!$B242,'All CCC'!$B$7:$B$814,0)))</f>
        <v/>
      </c>
      <c r="O242" s="847" t="str">
        <f>IF($B242="","",INDEX('All CCC'!O$7:O$814,MATCH(WatchList!$B242,'All CCC'!$B$7:$B$814,0)))</f>
        <v/>
      </c>
      <c r="P242" s="848" t="str">
        <f>IF($B242="","",INDEX('All CCC'!P$7:P$814,MATCH(WatchList!$B242,'All CCC'!$B$7:$B$814,0)))</f>
        <v/>
      </c>
      <c r="Q242" s="848" t="str">
        <f>IF($B242="","",INDEX('All CCC'!Q$7:Q$814,MATCH(WatchList!$B242,'All CCC'!$B$7:$B$814,0)))</f>
        <v/>
      </c>
      <c r="R242" s="847" t="str">
        <f>IF($B242="","",INDEX('All CCC'!R$7:R$814,MATCH(WatchList!$B242,'All CCC'!$B$7:$B$814,0)))</f>
        <v/>
      </c>
      <c r="S242" s="847" t="str">
        <f>IF($B242="","",INDEX('All CCC'!S$7:S$814,MATCH(WatchList!$B242,'All CCC'!$B$7:$B$814,0)))</f>
        <v/>
      </c>
      <c r="T242" s="847" t="str">
        <f>IF($B242="","",INDEX('All CCC'!T$7:T$814,MATCH(WatchList!$B242,'All CCC'!$B$7:$B$814,0)))</f>
        <v/>
      </c>
      <c r="U242" s="847" t="str">
        <f>IF($B242="","",INDEX('All CCC'!U$7:U$814,MATCH(WatchList!$B242,'All CCC'!$B$7:$B$814,0)))</f>
        <v/>
      </c>
      <c r="V242" s="847" t="str">
        <f>IF($B242="","",INDEX('All CCC'!V$7:V$814,MATCH(WatchList!$B242,'All CCC'!$B$7:$B$814,0)))</f>
        <v/>
      </c>
      <c r="W242" s="847" t="str">
        <f>IF($B242="","",INDEX('All CCC'!W$7:W$814,MATCH(WatchList!$B242,'All CCC'!$B$7:$B$814,0)))</f>
        <v/>
      </c>
      <c r="X242" s="847" t="str">
        <f>IF($B242="","",INDEX('All CCC'!X$7:X$814,MATCH(WatchList!$B242,'All CCC'!$B$7:$B$814,0)))</f>
        <v/>
      </c>
      <c r="Y242" s="847" t="str">
        <f>IF($B242="","",INDEX('All CCC'!Y$7:Y$814,MATCH(WatchList!$B242,'All CCC'!$B$7:$B$814,0)))</f>
        <v/>
      </c>
      <c r="Z242" s="847" t="str">
        <f>IF($B242="","",INDEX('All CCC'!Z$7:Z$814,MATCH(WatchList!$B242,'All CCC'!$B$7:$B$814,0)))</f>
        <v/>
      </c>
      <c r="AA242" s="847" t="str">
        <f>IF($B242="","",INDEX('All CCC'!AA$7:AA$814,MATCH(WatchList!$B242,'All CCC'!$B$7:$B$814,0)))</f>
        <v/>
      </c>
      <c r="AB242" s="847" t="str">
        <f>IF($B242="","",INDEX('All CCC'!AB$7:AB$814,MATCH(WatchList!$B242,'All CCC'!$B$7:$B$814,0)))</f>
        <v/>
      </c>
      <c r="AC242" s="847" t="str">
        <f>IF($B242="","",INDEX('All CCC'!AC$7:AC$814,MATCH(WatchList!$B242,'All CCC'!$B$7:$B$814,0)))</f>
        <v/>
      </c>
      <c r="AD242" s="847" t="str">
        <f>IF($B242="","",INDEX('All CCC'!AD$7:AD$814,MATCH(WatchList!$B242,'All CCC'!$B$7:$B$814,0)))</f>
        <v/>
      </c>
      <c r="AE242" s="847" t="str">
        <f>IF($B242="","",INDEX('All CCC'!AE$7:AE$814,MATCH(WatchList!$B242,'All CCC'!$B$7:$B$814,0)))</f>
        <v/>
      </c>
      <c r="AF242" s="847" t="str">
        <f>IF($B242="","",INDEX('All CCC'!AF$7:AF$814,MATCH(WatchList!$B242,'All CCC'!$B$7:$B$814,0)))</f>
        <v/>
      </c>
      <c r="AG242" s="847" t="str">
        <f>IF($B242="","",INDEX('All CCC'!AG$7:AG$814,MATCH(WatchList!$B242,'All CCC'!$B$7:$B$814,0)))</f>
        <v/>
      </c>
      <c r="AH242" s="847" t="str">
        <f>IF($B242="","",INDEX('All CCC'!AH$7:AH$814,MATCH(WatchList!$B242,'All CCC'!$B$7:$B$814,0)))</f>
        <v/>
      </c>
      <c r="AI242" s="847" t="str">
        <f>IF($B242="","",INDEX('All CCC'!AI$7:AI$814,MATCH(WatchList!$B242,'All CCC'!$B$7:$B$814,0)))</f>
        <v/>
      </c>
      <c r="AJ242" s="847" t="str">
        <f>IF($B242="","",INDEX('All CCC'!AJ$7:AJ$814,MATCH(WatchList!$B242,'All CCC'!$B$7:$B$814,0)))</f>
        <v/>
      </c>
      <c r="AK242" s="847" t="str">
        <f>IF($B242="","",INDEX('All CCC'!AK$7:AK$814,MATCH(WatchList!$B242,'All CCC'!$B$7:$B$814,0)))</f>
        <v/>
      </c>
      <c r="AL242" s="847" t="str">
        <f>IF($B242="","",INDEX('All CCC'!AL$7:AL$814,MATCH(WatchList!$B242,'All CCC'!$B$7:$B$814,0)))</f>
        <v/>
      </c>
      <c r="AM242" s="847" t="str">
        <f>IF($B242="","",INDEX('All CCC'!AM$7:AM$814,MATCH(WatchList!$B242,'All CCC'!$B$7:$B$814,0)))</f>
        <v/>
      </c>
      <c r="AN242" s="847" t="str">
        <f>IF($B242="","",INDEX('All CCC'!AN$7:AN$814,MATCH(WatchList!$B242,'All CCC'!$B$7:$B$814,0)))</f>
        <v/>
      </c>
      <c r="AO242" s="847" t="str">
        <f>IF($B242="","",INDEX('All CCC'!AO$7:AO$814,MATCH(WatchList!$B242,'All CCC'!$B$7:$B$814,0)))</f>
        <v/>
      </c>
      <c r="AP242" s="847" t="str">
        <f>IF($B242="","",INDEX('All CCC'!AP$7:AP$814,MATCH(WatchList!$B242,'All CCC'!$B$7:$B$814,0)))</f>
        <v/>
      </c>
      <c r="AQ242" s="847" t="str">
        <f>IF($B242="","",INDEX('All CCC'!AQ$7:AQ$814,MATCH(WatchList!$B242,'All CCC'!$B$7:$B$814,0)))</f>
        <v/>
      </c>
      <c r="AR242" s="847" t="str">
        <f>IF($B242="","",INDEX('All CCC'!AR$7:AR$814,MATCH(WatchList!$B242,'All CCC'!$B$7:$B$814,0)))</f>
        <v/>
      </c>
      <c r="AS242" s="847" t="str">
        <f>IF($B242="","",INDEX('All CCC'!AS$7:AS$814,MATCH(WatchList!$B242,'All CCC'!$B$7:$B$814,0)))</f>
        <v/>
      </c>
      <c r="AT242" s="847" t="str">
        <f>IF($B242="","",INDEX('All CCC'!AT$7:AT$814,MATCH(WatchList!$B242,'All CCC'!$B$7:$B$814,0)))</f>
        <v/>
      </c>
      <c r="AU242" s="847" t="str">
        <f>IF($B242="","",INDEX('All CCC'!AU$7:AU$814,MATCH(WatchList!$B242,'All CCC'!$B$7:$B$814,0)))</f>
        <v/>
      </c>
      <c r="AV242" s="847" t="str">
        <f>IF($B242="","",INDEX('All CCC'!AV$7:AV$814,MATCH(WatchList!$B242,'All CCC'!$B$7:$B$814,0)))</f>
        <v/>
      </c>
      <c r="AW242" s="847" t="str">
        <f>IF($B242="","",INDEX('All CCC'!AW$7:AW$814,MATCH(WatchList!$B242,'All CCC'!$B$7:$B$814,0)))</f>
        <v/>
      </c>
      <c r="AX242" s="847" t="str">
        <f>IF($B242="","",INDEX('All CCC'!AX$7:AX$814,MATCH(WatchList!$B242,'All CCC'!$B$7:$B$814,0)))</f>
        <v/>
      </c>
      <c r="AY242" s="847" t="str">
        <f>IF($B242="","",INDEX('All CCC'!AY$7:AY$814,MATCH(WatchList!$B242,'All CCC'!$B$7:$B$814,0)))</f>
        <v/>
      </c>
      <c r="AZ242" s="847" t="str">
        <f>IF($B242="","",INDEX('All CCC'!AZ$7:AZ$814,MATCH(WatchList!$B242,'All CCC'!$B$7:$B$814,0)))</f>
        <v/>
      </c>
      <c r="BA242" s="847" t="str">
        <f>IF($B242="","",INDEX('All CCC'!BA$7:BA$814,MATCH(WatchList!$B242,'All CCC'!$B$7:$B$814,0)))</f>
        <v/>
      </c>
      <c r="BB242" s="847" t="str">
        <f>IF($B242="","",INDEX('All CCC'!BB$7:BB$814,MATCH(WatchList!$B242,'All CCC'!$B$7:$B$814,0)))</f>
        <v/>
      </c>
      <c r="BC242" s="847" t="str">
        <f>IF($B242="","",INDEX('All CCC'!BC$7:BC$814,MATCH(WatchList!$B242,'All CCC'!$B$7:$B$814,0)))</f>
        <v/>
      </c>
      <c r="BD242" s="847" t="str">
        <f>IF($B242="","",INDEX('All CCC'!BD$7:BD$814,MATCH(WatchList!$B242,'All CCC'!$B$7:$B$814,0)))</f>
        <v/>
      </c>
      <c r="BE242" s="847" t="str">
        <f>IF($B242="","",INDEX('All CCC'!BE$7:BE$814,MATCH(WatchList!$B242,'All CCC'!$B$7:$B$814,0)))</f>
        <v/>
      </c>
      <c r="BF242" s="847" t="str">
        <f>IF($B242="","",INDEX('All CCC'!BF$7:BF$814,MATCH(WatchList!$B242,'All CCC'!$B$7:$B$814,0)))</f>
        <v/>
      </c>
      <c r="BG242" s="847" t="str">
        <f>IF($B242="","",INDEX('All CCC'!BG$7:BG$814,MATCH(WatchList!$B242,'All CCC'!$B$7:$B$814,0)))</f>
        <v/>
      </c>
    </row>
    <row r="243" spans="1:59" x14ac:dyDescent="0.2">
      <c r="A243" s="548" t="str">
        <f>IF($B243="","",INDEX('All CCC'!A$7:A$814,MATCH(WatchList!$B243,'All CCC'!$B$7:$B$814,0)))</f>
        <v/>
      </c>
      <c r="B243" s="31"/>
      <c r="C243" s="847" t="str">
        <f>IF($B243="","",INDEX('All CCC'!C$7:C$814,MATCH(WatchList!$B243,'All CCC'!$B$7:$B$814,0)))</f>
        <v/>
      </c>
      <c r="D243" s="847" t="str">
        <f>IF($B243="","",INDEX('All CCC'!D$7:D$814,MATCH(WatchList!$B243,'All CCC'!$B$7:$B$814,0)))</f>
        <v/>
      </c>
      <c r="E243" s="847" t="str">
        <f>IF($B243="","",INDEX('All CCC'!E$7:E$814,MATCH(WatchList!$B243,'All CCC'!$B$7:$B$814,0)))</f>
        <v/>
      </c>
      <c r="F243" s="847" t="str">
        <f>IF($B243="","",INDEX('All CCC'!F$7:F$814,MATCH(WatchList!$B243,'All CCC'!$B$7:$B$814,0)))</f>
        <v/>
      </c>
      <c r="G243" s="847" t="str">
        <f>IF($B243="","",INDEX('All CCC'!G$7:G$814,MATCH(WatchList!$B243,'All CCC'!$B$7:$B$814,0)))</f>
        <v/>
      </c>
      <c r="H243" s="847" t="str">
        <f>IF($B243="","",INDEX('All CCC'!H$7:H$814,MATCH(WatchList!$B243,'All CCC'!$B$7:$B$814,0)))</f>
        <v/>
      </c>
      <c r="I243" s="847" t="str">
        <f>IF($B243="","",INDEX('All CCC'!I$7:I$814,MATCH(WatchList!$B243,'All CCC'!$B$7:$B$814,0)))</f>
        <v/>
      </c>
      <c r="J243" s="847" t="str">
        <f>IF($B243="","",INDEX('All CCC'!J$7:J$814,MATCH(WatchList!$B243,'All CCC'!$B$7:$B$814,0)))</f>
        <v/>
      </c>
      <c r="K243" s="847" t="str">
        <f>IF($B243="","",INDEX('All CCC'!K$7:K$814,MATCH(WatchList!$B243,'All CCC'!$B$7:$B$814,0)))</f>
        <v/>
      </c>
      <c r="L243" s="847" t="str">
        <f>IF($B243="","",INDEX('All CCC'!L$7:L$814,MATCH(WatchList!$B243,'All CCC'!$B$7:$B$814,0)))</f>
        <v/>
      </c>
      <c r="M243" s="847" t="str">
        <f>IF($B243="","",INDEX('All CCC'!M$7:M$814,MATCH(WatchList!$B243,'All CCC'!$B$7:$B$814,0)))</f>
        <v/>
      </c>
      <c r="N243" s="847" t="str">
        <f>IF($B243="","",INDEX('All CCC'!N$7:N$814,MATCH(WatchList!$B243,'All CCC'!$B$7:$B$814,0)))</f>
        <v/>
      </c>
      <c r="O243" s="847" t="str">
        <f>IF($B243="","",INDEX('All CCC'!O$7:O$814,MATCH(WatchList!$B243,'All CCC'!$B$7:$B$814,0)))</f>
        <v/>
      </c>
      <c r="P243" s="848" t="str">
        <f>IF($B243="","",INDEX('All CCC'!P$7:P$814,MATCH(WatchList!$B243,'All CCC'!$B$7:$B$814,0)))</f>
        <v/>
      </c>
      <c r="Q243" s="848" t="str">
        <f>IF($B243="","",INDEX('All CCC'!Q$7:Q$814,MATCH(WatchList!$B243,'All CCC'!$B$7:$B$814,0)))</f>
        <v/>
      </c>
      <c r="R243" s="847" t="str">
        <f>IF($B243="","",INDEX('All CCC'!R$7:R$814,MATCH(WatchList!$B243,'All CCC'!$B$7:$B$814,0)))</f>
        <v/>
      </c>
      <c r="S243" s="847" t="str">
        <f>IF($B243="","",INDEX('All CCC'!S$7:S$814,MATCH(WatchList!$B243,'All CCC'!$B$7:$B$814,0)))</f>
        <v/>
      </c>
      <c r="T243" s="847" t="str">
        <f>IF($B243="","",INDEX('All CCC'!T$7:T$814,MATCH(WatchList!$B243,'All CCC'!$B$7:$B$814,0)))</f>
        <v/>
      </c>
      <c r="U243" s="847" t="str">
        <f>IF($B243="","",INDEX('All CCC'!U$7:U$814,MATCH(WatchList!$B243,'All CCC'!$B$7:$B$814,0)))</f>
        <v/>
      </c>
      <c r="V243" s="847" t="str">
        <f>IF($B243="","",INDEX('All CCC'!V$7:V$814,MATCH(WatchList!$B243,'All CCC'!$B$7:$B$814,0)))</f>
        <v/>
      </c>
      <c r="W243" s="847" t="str">
        <f>IF($B243="","",INDEX('All CCC'!W$7:W$814,MATCH(WatchList!$B243,'All CCC'!$B$7:$B$814,0)))</f>
        <v/>
      </c>
      <c r="X243" s="847" t="str">
        <f>IF($B243="","",INDEX('All CCC'!X$7:X$814,MATCH(WatchList!$B243,'All CCC'!$B$7:$B$814,0)))</f>
        <v/>
      </c>
      <c r="Y243" s="847" t="str">
        <f>IF($B243="","",INDEX('All CCC'!Y$7:Y$814,MATCH(WatchList!$B243,'All CCC'!$B$7:$B$814,0)))</f>
        <v/>
      </c>
      <c r="Z243" s="847" t="str">
        <f>IF($B243="","",INDEX('All CCC'!Z$7:Z$814,MATCH(WatchList!$B243,'All CCC'!$B$7:$B$814,0)))</f>
        <v/>
      </c>
      <c r="AA243" s="847" t="str">
        <f>IF($B243="","",INDEX('All CCC'!AA$7:AA$814,MATCH(WatchList!$B243,'All CCC'!$B$7:$B$814,0)))</f>
        <v/>
      </c>
      <c r="AB243" s="847" t="str">
        <f>IF($B243="","",INDEX('All CCC'!AB$7:AB$814,MATCH(WatchList!$B243,'All CCC'!$B$7:$B$814,0)))</f>
        <v/>
      </c>
      <c r="AC243" s="847" t="str">
        <f>IF($B243="","",INDEX('All CCC'!AC$7:AC$814,MATCH(WatchList!$B243,'All CCC'!$B$7:$B$814,0)))</f>
        <v/>
      </c>
      <c r="AD243" s="847" t="str">
        <f>IF($B243="","",INDEX('All CCC'!AD$7:AD$814,MATCH(WatchList!$B243,'All CCC'!$B$7:$B$814,0)))</f>
        <v/>
      </c>
      <c r="AE243" s="847" t="str">
        <f>IF($B243="","",INDEX('All CCC'!AE$7:AE$814,MATCH(WatchList!$B243,'All CCC'!$B$7:$B$814,0)))</f>
        <v/>
      </c>
      <c r="AF243" s="847" t="str">
        <f>IF($B243="","",INDEX('All CCC'!AF$7:AF$814,MATCH(WatchList!$B243,'All CCC'!$B$7:$B$814,0)))</f>
        <v/>
      </c>
      <c r="AG243" s="847" t="str">
        <f>IF($B243="","",INDEX('All CCC'!AG$7:AG$814,MATCH(WatchList!$B243,'All CCC'!$B$7:$B$814,0)))</f>
        <v/>
      </c>
      <c r="AH243" s="847" t="str">
        <f>IF($B243="","",INDEX('All CCC'!AH$7:AH$814,MATCH(WatchList!$B243,'All CCC'!$B$7:$B$814,0)))</f>
        <v/>
      </c>
      <c r="AI243" s="847" t="str">
        <f>IF($B243="","",INDEX('All CCC'!AI$7:AI$814,MATCH(WatchList!$B243,'All CCC'!$B$7:$B$814,0)))</f>
        <v/>
      </c>
      <c r="AJ243" s="847" t="str">
        <f>IF($B243="","",INDEX('All CCC'!AJ$7:AJ$814,MATCH(WatchList!$B243,'All CCC'!$B$7:$B$814,0)))</f>
        <v/>
      </c>
      <c r="AK243" s="847" t="str">
        <f>IF($B243="","",INDEX('All CCC'!AK$7:AK$814,MATCH(WatchList!$B243,'All CCC'!$B$7:$B$814,0)))</f>
        <v/>
      </c>
      <c r="AL243" s="847" t="str">
        <f>IF($B243="","",INDEX('All CCC'!AL$7:AL$814,MATCH(WatchList!$B243,'All CCC'!$B$7:$B$814,0)))</f>
        <v/>
      </c>
      <c r="AM243" s="847" t="str">
        <f>IF($B243="","",INDEX('All CCC'!AM$7:AM$814,MATCH(WatchList!$B243,'All CCC'!$B$7:$B$814,0)))</f>
        <v/>
      </c>
      <c r="AN243" s="847" t="str">
        <f>IF($B243="","",INDEX('All CCC'!AN$7:AN$814,MATCH(WatchList!$B243,'All CCC'!$B$7:$B$814,0)))</f>
        <v/>
      </c>
      <c r="AO243" s="847" t="str">
        <f>IF($B243="","",INDEX('All CCC'!AO$7:AO$814,MATCH(WatchList!$B243,'All CCC'!$B$7:$B$814,0)))</f>
        <v/>
      </c>
      <c r="AP243" s="847" t="str">
        <f>IF($B243="","",INDEX('All CCC'!AP$7:AP$814,MATCH(WatchList!$B243,'All CCC'!$B$7:$B$814,0)))</f>
        <v/>
      </c>
      <c r="AQ243" s="847" t="str">
        <f>IF($B243="","",INDEX('All CCC'!AQ$7:AQ$814,MATCH(WatchList!$B243,'All CCC'!$B$7:$B$814,0)))</f>
        <v/>
      </c>
      <c r="AR243" s="847" t="str">
        <f>IF($B243="","",INDEX('All CCC'!AR$7:AR$814,MATCH(WatchList!$B243,'All CCC'!$B$7:$B$814,0)))</f>
        <v/>
      </c>
      <c r="AS243" s="847" t="str">
        <f>IF($B243="","",INDEX('All CCC'!AS$7:AS$814,MATCH(WatchList!$B243,'All CCC'!$B$7:$B$814,0)))</f>
        <v/>
      </c>
      <c r="AT243" s="847" t="str">
        <f>IF($B243="","",INDEX('All CCC'!AT$7:AT$814,MATCH(WatchList!$B243,'All CCC'!$B$7:$B$814,0)))</f>
        <v/>
      </c>
      <c r="AU243" s="847" t="str">
        <f>IF($B243="","",INDEX('All CCC'!AU$7:AU$814,MATCH(WatchList!$B243,'All CCC'!$B$7:$B$814,0)))</f>
        <v/>
      </c>
      <c r="AV243" s="847" t="str">
        <f>IF($B243="","",INDEX('All CCC'!AV$7:AV$814,MATCH(WatchList!$B243,'All CCC'!$B$7:$B$814,0)))</f>
        <v/>
      </c>
      <c r="AW243" s="847" t="str">
        <f>IF($B243="","",INDEX('All CCC'!AW$7:AW$814,MATCH(WatchList!$B243,'All CCC'!$B$7:$B$814,0)))</f>
        <v/>
      </c>
      <c r="AX243" s="847" t="str">
        <f>IF($B243="","",INDEX('All CCC'!AX$7:AX$814,MATCH(WatchList!$B243,'All CCC'!$B$7:$B$814,0)))</f>
        <v/>
      </c>
      <c r="AY243" s="847" t="str">
        <f>IF($B243="","",INDEX('All CCC'!AY$7:AY$814,MATCH(WatchList!$B243,'All CCC'!$B$7:$B$814,0)))</f>
        <v/>
      </c>
      <c r="AZ243" s="847" t="str">
        <f>IF($B243="","",INDEX('All CCC'!AZ$7:AZ$814,MATCH(WatchList!$B243,'All CCC'!$B$7:$B$814,0)))</f>
        <v/>
      </c>
      <c r="BA243" s="847" t="str">
        <f>IF($B243="","",INDEX('All CCC'!BA$7:BA$814,MATCH(WatchList!$B243,'All CCC'!$B$7:$B$814,0)))</f>
        <v/>
      </c>
      <c r="BB243" s="847" t="str">
        <f>IF($B243="","",INDEX('All CCC'!BB$7:BB$814,MATCH(WatchList!$B243,'All CCC'!$B$7:$B$814,0)))</f>
        <v/>
      </c>
      <c r="BC243" s="847" t="str">
        <f>IF($B243="","",INDEX('All CCC'!BC$7:BC$814,MATCH(WatchList!$B243,'All CCC'!$B$7:$B$814,0)))</f>
        <v/>
      </c>
      <c r="BD243" s="847" t="str">
        <f>IF($B243="","",INDEX('All CCC'!BD$7:BD$814,MATCH(WatchList!$B243,'All CCC'!$B$7:$B$814,0)))</f>
        <v/>
      </c>
      <c r="BE243" s="847" t="str">
        <f>IF($B243="","",INDEX('All CCC'!BE$7:BE$814,MATCH(WatchList!$B243,'All CCC'!$B$7:$B$814,0)))</f>
        <v/>
      </c>
      <c r="BF243" s="847" t="str">
        <f>IF($B243="","",INDEX('All CCC'!BF$7:BF$814,MATCH(WatchList!$B243,'All CCC'!$B$7:$B$814,0)))</f>
        <v/>
      </c>
      <c r="BG243" s="847" t="str">
        <f>IF($B243="","",INDEX('All CCC'!BG$7:BG$814,MATCH(WatchList!$B243,'All CCC'!$B$7:$B$814,0)))</f>
        <v/>
      </c>
    </row>
    <row r="244" spans="1:59" x14ac:dyDescent="0.2">
      <c r="A244" s="548" t="str">
        <f>IF($B244="","",INDEX('All CCC'!A$7:A$814,MATCH(WatchList!$B244,'All CCC'!$B$7:$B$814,0)))</f>
        <v/>
      </c>
      <c r="B244" s="31"/>
      <c r="C244" s="847" t="str">
        <f>IF($B244="","",INDEX('All CCC'!C$7:C$814,MATCH(WatchList!$B244,'All CCC'!$B$7:$B$814,0)))</f>
        <v/>
      </c>
      <c r="D244" s="847" t="str">
        <f>IF($B244="","",INDEX('All CCC'!D$7:D$814,MATCH(WatchList!$B244,'All CCC'!$B$7:$B$814,0)))</f>
        <v/>
      </c>
      <c r="E244" s="847" t="str">
        <f>IF($B244="","",INDEX('All CCC'!E$7:E$814,MATCH(WatchList!$B244,'All CCC'!$B$7:$B$814,0)))</f>
        <v/>
      </c>
      <c r="F244" s="847" t="str">
        <f>IF($B244="","",INDEX('All CCC'!F$7:F$814,MATCH(WatchList!$B244,'All CCC'!$B$7:$B$814,0)))</f>
        <v/>
      </c>
      <c r="G244" s="847" t="str">
        <f>IF($B244="","",INDEX('All CCC'!G$7:G$814,MATCH(WatchList!$B244,'All CCC'!$B$7:$B$814,0)))</f>
        <v/>
      </c>
      <c r="H244" s="847" t="str">
        <f>IF($B244="","",INDEX('All CCC'!H$7:H$814,MATCH(WatchList!$B244,'All CCC'!$B$7:$B$814,0)))</f>
        <v/>
      </c>
      <c r="I244" s="847" t="str">
        <f>IF($B244="","",INDEX('All CCC'!I$7:I$814,MATCH(WatchList!$B244,'All CCC'!$B$7:$B$814,0)))</f>
        <v/>
      </c>
      <c r="J244" s="847" t="str">
        <f>IF($B244="","",INDEX('All CCC'!J$7:J$814,MATCH(WatchList!$B244,'All CCC'!$B$7:$B$814,0)))</f>
        <v/>
      </c>
      <c r="K244" s="847" t="str">
        <f>IF($B244="","",INDEX('All CCC'!K$7:K$814,MATCH(WatchList!$B244,'All CCC'!$B$7:$B$814,0)))</f>
        <v/>
      </c>
      <c r="L244" s="847" t="str">
        <f>IF($B244="","",INDEX('All CCC'!L$7:L$814,MATCH(WatchList!$B244,'All CCC'!$B$7:$B$814,0)))</f>
        <v/>
      </c>
      <c r="M244" s="847" t="str">
        <f>IF($B244="","",INDEX('All CCC'!M$7:M$814,MATCH(WatchList!$B244,'All CCC'!$B$7:$B$814,0)))</f>
        <v/>
      </c>
      <c r="N244" s="847" t="str">
        <f>IF($B244="","",INDEX('All CCC'!N$7:N$814,MATCH(WatchList!$B244,'All CCC'!$B$7:$B$814,0)))</f>
        <v/>
      </c>
      <c r="O244" s="847" t="str">
        <f>IF($B244="","",INDEX('All CCC'!O$7:O$814,MATCH(WatchList!$B244,'All CCC'!$B$7:$B$814,0)))</f>
        <v/>
      </c>
      <c r="P244" s="848" t="str">
        <f>IF($B244="","",INDEX('All CCC'!P$7:P$814,MATCH(WatchList!$B244,'All CCC'!$B$7:$B$814,0)))</f>
        <v/>
      </c>
      <c r="Q244" s="848" t="str">
        <f>IF($B244="","",INDEX('All CCC'!Q$7:Q$814,MATCH(WatchList!$B244,'All CCC'!$B$7:$B$814,0)))</f>
        <v/>
      </c>
      <c r="R244" s="847" t="str">
        <f>IF($B244="","",INDEX('All CCC'!R$7:R$814,MATCH(WatchList!$B244,'All CCC'!$B$7:$B$814,0)))</f>
        <v/>
      </c>
      <c r="S244" s="847" t="str">
        <f>IF($B244="","",INDEX('All CCC'!S$7:S$814,MATCH(WatchList!$B244,'All CCC'!$B$7:$B$814,0)))</f>
        <v/>
      </c>
      <c r="T244" s="847" t="str">
        <f>IF($B244="","",INDEX('All CCC'!T$7:T$814,MATCH(WatchList!$B244,'All CCC'!$B$7:$B$814,0)))</f>
        <v/>
      </c>
      <c r="U244" s="847" t="str">
        <f>IF($B244="","",INDEX('All CCC'!U$7:U$814,MATCH(WatchList!$B244,'All CCC'!$B$7:$B$814,0)))</f>
        <v/>
      </c>
      <c r="V244" s="847" t="str">
        <f>IF($B244="","",INDEX('All CCC'!V$7:V$814,MATCH(WatchList!$B244,'All CCC'!$B$7:$B$814,0)))</f>
        <v/>
      </c>
      <c r="W244" s="847" t="str">
        <f>IF($B244="","",INDEX('All CCC'!W$7:W$814,MATCH(WatchList!$B244,'All CCC'!$B$7:$B$814,0)))</f>
        <v/>
      </c>
      <c r="X244" s="847" t="str">
        <f>IF($B244="","",INDEX('All CCC'!X$7:X$814,MATCH(WatchList!$B244,'All CCC'!$B$7:$B$814,0)))</f>
        <v/>
      </c>
      <c r="Y244" s="847" t="str">
        <f>IF($B244="","",INDEX('All CCC'!Y$7:Y$814,MATCH(WatchList!$B244,'All CCC'!$B$7:$B$814,0)))</f>
        <v/>
      </c>
      <c r="Z244" s="847" t="str">
        <f>IF($B244="","",INDEX('All CCC'!Z$7:Z$814,MATCH(WatchList!$B244,'All CCC'!$B$7:$B$814,0)))</f>
        <v/>
      </c>
      <c r="AA244" s="847" t="str">
        <f>IF($B244="","",INDEX('All CCC'!AA$7:AA$814,MATCH(WatchList!$B244,'All CCC'!$B$7:$B$814,0)))</f>
        <v/>
      </c>
      <c r="AB244" s="847" t="str">
        <f>IF($B244="","",INDEX('All CCC'!AB$7:AB$814,MATCH(WatchList!$B244,'All CCC'!$B$7:$B$814,0)))</f>
        <v/>
      </c>
      <c r="AC244" s="847" t="str">
        <f>IF($B244="","",INDEX('All CCC'!AC$7:AC$814,MATCH(WatchList!$B244,'All CCC'!$B$7:$B$814,0)))</f>
        <v/>
      </c>
      <c r="AD244" s="847" t="str">
        <f>IF($B244="","",INDEX('All CCC'!AD$7:AD$814,MATCH(WatchList!$B244,'All CCC'!$B$7:$B$814,0)))</f>
        <v/>
      </c>
      <c r="AE244" s="847" t="str">
        <f>IF($B244="","",INDEX('All CCC'!AE$7:AE$814,MATCH(WatchList!$B244,'All CCC'!$B$7:$B$814,0)))</f>
        <v/>
      </c>
      <c r="AF244" s="847" t="str">
        <f>IF($B244="","",INDEX('All CCC'!AF$7:AF$814,MATCH(WatchList!$B244,'All CCC'!$B$7:$B$814,0)))</f>
        <v/>
      </c>
      <c r="AG244" s="847" t="str">
        <f>IF($B244="","",INDEX('All CCC'!AG$7:AG$814,MATCH(WatchList!$B244,'All CCC'!$B$7:$B$814,0)))</f>
        <v/>
      </c>
      <c r="AH244" s="847" t="str">
        <f>IF($B244="","",INDEX('All CCC'!AH$7:AH$814,MATCH(WatchList!$B244,'All CCC'!$B$7:$B$814,0)))</f>
        <v/>
      </c>
      <c r="AI244" s="847" t="str">
        <f>IF($B244="","",INDEX('All CCC'!AI$7:AI$814,MATCH(WatchList!$B244,'All CCC'!$B$7:$B$814,0)))</f>
        <v/>
      </c>
      <c r="AJ244" s="847" t="str">
        <f>IF($B244="","",INDEX('All CCC'!AJ$7:AJ$814,MATCH(WatchList!$B244,'All CCC'!$B$7:$B$814,0)))</f>
        <v/>
      </c>
      <c r="AK244" s="847" t="str">
        <f>IF($B244="","",INDEX('All CCC'!AK$7:AK$814,MATCH(WatchList!$B244,'All CCC'!$B$7:$B$814,0)))</f>
        <v/>
      </c>
      <c r="AL244" s="847" t="str">
        <f>IF($B244="","",INDEX('All CCC'!AL$7:AL$814,MATCH(WatchList!$B244,'All CCC'!$B$7:$B$814,0)))</f>
        <v/>
      </c>
      <c r="AM244" s="847" t="str">
        <f>IF($B244="","",INDEX('All CCC'!AM$7:AM$814,MATCH(WatchList!$B244,'All CCC'!$B$7:$B$814,0)))</f>
        <v/>
      </c>
      <c r="AN244" s="847" t="str">
        <f>IF($B244="","",INDEX('All CCC'!AN$7:AN$814,MATCH(WatchList!$B244,'All CCC'!$B$7:$B$814,0)))</f>
        <v/>
      </c>
      <c r="AO244" s="847" t="str">
        <f>IF($B244="","",INDEX('All CCC'!AO$7:AO$814,MATCH(WatchList!$B244,'All CCC'!$B$7:$B$814,0)))</f>
        <v/>
      </c>
      <c r="AP244" s="847" t="str">
        <f>IF($B244="","",INDEX('All CCC'!AP$7:AP$814,MATCH(WatchList!$B244,'All CCC'!$B$7:$B$814,0)))</f>
        <v/>
      </c>
      <c r="AQ244" s="847" t="str">
        <f>IF($B244="","",INDEX('All CCC'!AQ$7:AQ$814,MATCH(WatchList!$B244,'All CCC'!$B$7:$B$814,0)))</f>
        <v/>
      </c>
      <c r="AR244" s="847" t="str">
        <f>IF($B244="","",INDEX('All CCC'!AR$7:AR$814,MATCH(WatchList!$B244,'All CCC'!$B$7:$B$814,0)))</f>
        <v/>
      </c>
      <c r="AS244" s="847" t="str">
        <f>IF($B244="","",INDEX('All CCC'!AS$7:AS$814,MATCH(WatchList!$B244,'All CCC'!$B$7:$B$814,0)))</f>
        <v/>
      </c>
      <c r="AT244" s="847" t="str">
        <f>IF($B244="","",INDEX('All CCC'!AT$7:AT$814,MATCH(WatchList!$B244,'All CCC'!$B$7:$B$814,0)))</f>
        <v/>
      </c>
      <c r="AU244" s="847" t="str">
        <f>IF($B244="","",INDEX('All CCC'!AU$7:AU$814,MATCH(WatchList!$B244,'All CCC'!$B$7:$B$814,0)))</f>
        <v/>
      </c>
      <c r="AV244" s="847" t="str">
        <f>IF($B244="","",INDEX('All CCC'!AV$7:AV$814,MATCH(WatchList!$B244,'All CCC'!$B$7:$B$814,0)))</f>
        <v/>
      </c>
      <c r="AW244" s="847" t="str">
        <f>IF($B244="","",INDEX('All CCC'!AW$7:AW$814,MATCH(WatchList!$B244,'All CCC'!$B$7:$B$814,0)))</f>
        <v/>
      </c>
      <c r="AX244" s="847" t="str">
        <f>IF($B244="","",INDEX('All CCC'!AX$7:AX$814,MATCH(WatchList!$B244,'All CCC'!$B$7:$B$814,0)))</f>
        <v/>
      </c>
      <c r="AY244" s="847" t="str">
        <f>IF($B244="","",INDEX('All CCC'!AY$7:AY$814,MATCH(WatchList!$B244,'All CCC'!$B$7:$B$814,0)))</f>
        <v/>
      </c>
      <c r="AZ244" s="847" t="str">
        <f>IF($B244="","",INDEX('All CCC'!AZ$7:AZ$814,MATCH(WatchList!$B244,'All CCC'!$B$7:$B$814,0)))</f>
        <v/>
      </c>
      <c r="BA244" s="847" t="str">
        <f>IF($B244="","",INDEX('All CCC'!BA$7:BA$814,MATCH(WatchList!$B244,'All CCC'!$B$7:$B$814,0)))</f>
        <v/>
      </c>
      <c r="BB244" s="847" t="str">
        <f>IF($B244="","",INDEX('All CCC'!BB$7:BB$814,MATCH(WatchList!$B244,'All CCC'!$B$7:$B$814,0)))</f>
        <v/>
      </c>
      <c r="BC244" s="847" t="str">
        <f>IF($B244="","",INDEX('All CCC'!BC$7:BC$814,MATCH(WatchList!$B244,'All CCC'!$B$7:$B$814,0)))</f>
        <v/>
      </c>
      <c r="BD244" s="847" t="str">
        <f>IF($B244="","",INDEX('All CCC'!BD$7:BD$814,MATCH(WatchList!$B244,'All CCC'!$B$7:$B$814,0)))</f>
        <v/>
      </c>
      <c r="BE244" s="847" t="str">
        <f>IF($B244="","",INDEX('All CCC'!BE$7:BE$814,MATCH(WatchList!$B244,'All CCC'!$B$7:$B$814,0)))</f>
        <v/>
      </c>
      <c r="BF244" s="847" t="str">
        <f>IF($B244="","",INDEX('All CCC'!BF$7:BF$814,MATCH(WatchList!$B244,'All CCC'!$B$7:$B$814,0)))</f>
        <v/>
      </c>
      <c r="BG244" s="847" t="str">
        <f>IF($B244="","",INDEX('All CCC'!BG$7:BG$814,MATCH(WatchList!$B244,'All CCC'!$B$7:$B$814,0)))</f>
        <v/>
      </c>
    </row>
    <row r="245" spans="1:59" x14ac:dyDescent="0.2">
      <c r="A245" s="548" t="str">
        <f>IF($B245="","",INDEX('All CCC'!A$7:A$814,MATCH(WatchList!$B245,'All CCC'!$B$7:$B$814,0)))</f>
        <v/>
      </c>
      <c r="B245" s="31"/>
      <c r="C245" s="847" t="str">
        <f>IF($B245="","",INDEX('All CCC'!C$7:C$814,MATCH(WatchList!$B245,'All CCC'!$B$7:$B$814,0)))</f>
        <v/>
      </c>
      <c r="D245" s="847" t="str">
        <f>IF($B245="","",INDEX('All CCC'!D$7:D$814,MATCH(WatchList!$B245,'All CCC'!$B$7:$B$814,0)))</f>
        <v/>
      </c>
      <c r="E245" s="847" t="str">
        <f>IF($B245="","",INDEX('All CCC'!E$7:E$814,MATCH(WatchList!$B245,'All CCC'!$B$7:$B$814,0)))</f>
        <v/>
      </c>
      <c r="F245" s="847" t="str">
        <f>IF($B245="","",INDEX('All CCC'!F$7:F$814,MATCH(WatchList!$B245,'All CCC'!$B$7:$B$814,0)))</f>
        <v/>
      </c>
      <c r="G245" s="847" t="str">
        <f>IF($B245="","",INDEX('All CCC'!G$7:G$814,MATCH(WatchList!$B245,'All CCC'!$B$7:$B$814,0)))</f>
        <v/>
      </c>
      <c r="H245" s="847" t="str">
        <f>IF($B245="","",INDEX('All CCC'!H$7:H$814,MATCH(WatchList!$B245,'All CCC'!$B$7:$B$814,0)))</f>
        <v/>
      </c>
      <c r="I245" s="847" t="str">
        <f>IF($B245="","",INDEX('All CCC'!I$7:I$814,MATCH(WatchList!$B245,'All CCC'!$B$7:$B$814,0)))</f>
        <v/>
      </c>
      <c r="J245" s="847" t="str">
        <f>IF($B245="","",INDEX('All CCC'!J$7:J$814,MATCH(WatchList!$B245,'All CCC'!$B$7:$B$814,0)))</f>
        <v/>
      </c>
      <c r="K245" s="847" t="str">
        <f>IF($B245="","",INDEX('All CCC'!K$7:K$814,MATCH(WatchList!$B245,'All CCC'!$B$7:$B$814,0)))</f>
        <v/>
      </c>
      <c r="L245" s="847" t="str">
        <f>IF($B245="","",INDEX('All CCC'!L$7:L$814,MATCH(WatchList!$B245,'All CCC'!$B$7:$B$814,0)))</f>
        <v/>
      </c>
      <c r="M245" s="847" t="str">
        <f>IF($B245="","",INDEX('All CCC'!M$7:M$814,MATCH(WatchList!$B245,'All CCC'!$B$7:$B$814,0)))</f>
        <v/>
      </c>
      <c r="N245" s="847" t="str">
        <f>IF($B245="","",INDEX('All CCC'!N$7:N$814,MATCH(WatchList!$B245,'All CCC'!$B$7:$B$814,0)))</f>
        <v/>
      </c>
      <c r="O245" s="847" t="str">
        <f>IF($B245="","",INDEX('All CCC'!O$7:O$814,MATCH(WatchList!$B245,'All CCC'!$B$7:$B$814,0)))</f>
        <v/>
      </c>
      <c r="P245" s="848" t="str">
        <f>IF($B245="","",INDEX('All CCC'!P$7:P$814,MATCH(WatchList!$B245,'All CCC'!$B$7:$B$814,0)))</f>
        <v/>
      </c>
      <c r="Q245" s="848" t="str">
        <f>IF($B245="","",INDEX('All CCC'!Q$7:Q$814,MATCH(WatchList!$B245,'All CCC'!$B$7:$B$814,0)))</f>
        <v/>
      </c>
      <c r="R245" s="847" t="str">
        <f>IF($B245="","",INDEX('All CCC'!R$7:R$814,MATCH(WatchList!$B245,'All CCC'!$B$7:$B$814,0)))</f>
        <v/>
      </c>
      <c r="S245" s="847" t="str">
        <f>IF($B245="","",INDEX('All CCC'!S$7:S$814,MATCH(WatchList!$B245,'All CCC'!$B$7:$B$814,0)))</f>
        <v/>
      </c>
      <c r="T245" s="847" t="str">
        <f>IF($B245="","",INDEX('All CCC'!T$7:T$814,MATCH(WatchList!$B245,'All CCC'!$B$7:$B$814,0)))</f>
        <v/>
      </c>
      <c r="U245" s="847" t="str">
        <f>IF($B245="","",INDEX('All CCC'!U$7:U$814,MATCH(WatchList!$B245,'All CCC'!$B$7:$B$814,0)))</f>
        <v/>
      </c>
      <c r="V245" s="847" t="str">
        <f>IF($B245="","",INDEX('All CCC'!V$7:V$814,MATCH(WatchList!$B245,'All CCC'!$B$7:$B$814,0)))</f>
        <v/>
      </c>
      <c r="W245" s="847" t="str">
        <f>IF($B245="","",INDEX('All CCC'!W$7:W$814,MATCH(WatchList!$B245,'All CCC'!$B$7:$B$814,0)))</f>
        <v/>
      </c>
      <c r="X245" s="847" t="str">
        <f>IF($B245="","",INDEX('All CCC'!X$7:X$814,MATCH(WatchList!$B245,'All CCC'!$B$7:$B$814,0)))</f>
        <v/>
      </c>
      <c r="Y245" s="847" t="str">
        <f>IF($B245="","",INDEX('All CCC'!Y$7:Y$814,MATCH(WatchList!$B245,'All CCC'!$B$7:$B$814,0)))</f>
        <v/>
      </c>
      <c r="Z245" s="847" t="str">
        <f>IF($B245="","",INDEX('All CCC'!Z$7:Z$814,MATCH(WatchList!$B245,'All CCC'!$B$7:$B$814,0)))</f>
        <v/>
      </c>
      <c r="AA245" s="847" t="str">
        <f>IF($B245="","",INDEX('All CCC'!AA$7:AA$814,MATCH(WatchList!$B245,'All CCC'!$B$7:$B$814,0)))</f>
        <v/>
      </c>
      <c r="AB245" s="847" t="str">
        <f>IF($B245="","",INDEX('All CCC'!AB$7:AB$814,MATCH(WatchList!$B245,'All CCC'!$B$7:$B$814,0)))</f>
        <v/>
      </c>
      <c r="AC245" s="847" t="str">
        <f>IF($B245="","",INDEX('All CCC'!AC$7:AC$814,MATCH(WatchList!$B245,'All CCC'!$B$7:$B$814,0)))</f>
        <v/>
      </c>
      <c r="AD245" s="847" t="str">
        <f>IF($B245="","",INDEX('All CCC'!AD$7:AD$814,MATCH(WatchList!$B245,'All CCC'!$B$7:$B$814,0)))</f>
        <v/>
      </c>
      <c r="AE245" s="847" t="str">
        <f>IF($B245="","",INDEX('All CCC'!AE$7:AE$814,MATCH(WatchList!$B245,'All CCC'!$B$7:$B$814,0)))</f>
        <v/>
      </c>
      <c r="AF245" s="847" t="str">
        <f>IF($B245="","",INDEX('All CCC'!AF$7:AF$814,MATCH(WatchList!$B245,'All CCC'!$B$7:$B$814,0)))</f>
        <v/>
      </c>
      <c r="AG245" s="847" t="str">
        <f>IF($B245="","",INDEX('All CCC'!AG$7:AG$814,MATCH(WatchList!$B245,'All CCC'!$B$7:$B$814,0)))</f>
        <v/>
      </c>
      <c r="AH245" s="847" t="str">
        <f>IF($B245="","",INDEX('All CCC'!AH$7:AH$814,MATCH(WatchList!$B245,'All CCC'!$B$7:$B$814,0)))</f>
        <v/>
      </c>
      <c r="AI245" s="847" t="str">
        <f>IF($B245="","",INDEX('All CCC'!AI$7:AI$814,MATCH(WatchList!$B245,'All CCC'!$B$7:$B$814,0)))</f>
        <v/>
      </c>
      <c r="AJ245" s="847" t="str">
        <f>IF($B245="","",INDEX('All CCC'!AJ$7:AJ$814,MATCH(WatchList!$B245,'All CCC'!$B$7:$B$814,0)))</f>
        <v/>
      </c>
      <c r="AK245" s="847" t="str">
        <f>IF($B245="","",INDEX('All CCC'!AK$7:AK$814,MATCH(WatchList!$B245,'All CCC'!$B$7:$B$814,0)))</f>
        <v/>
      </c>
      <c r="AL245" s="847" t="str">
        <f>IF($B245="","",INDEX('All CCC'!AL$7:AL$814,MATCH(WatchList!$B245,'All CCC'!$B$7:$B$814,0)))</f>
        <v/>
      </c>
      <c r="AM245" s="847" t="str">
        <f>IF($B245="","",INDEX('All CCC'!AM$7:AM$814,MATCH(WatchList!$B245,'All CCC'!$B$7:$B$814,0)))</f>
        <v/>
      </c>
      <c r="AN245" s="847" t="str">
        <f>IF($B245="","",INDEX('All CCC'!AN$7:AN$814,MATCH(WatchList!$B245,'All CCC'!$B$7:$B$814,0)))</f>
        <v/>
      </c>
      <c r="AO245" s="847" t="str">
        <f>IF($B245="","",INDEX('All CCC'!AO$7:AO$814,MATCH(WatchList!$B245,'All CCC'!$B$7:$B$814,0)))</f>
        <v/>
      </c>
      <c r="AP245" s="847" t="str">
        <f>IF($B245="","",INDEX('All CCC'!AP$7:AP$814,MATCH(WatchList!$B245,'All CCC'!$B$7:$B$814,0)))</f>
        <v/>
      </c>
      <c r="AQ245" s="847" t="str">
        <f>IF($B245="","",INDEX('All CCC'!AQ$7:AQ$814,MATCH(WatchList!$B245,'All CCC'!$B$7:$B$814,0)))</f>
        <v/>
      </c>
      <c r="AR245" s="847" t="str">
        <f>IF($B245="","",INDEX('All CCC'!AR$7:AR$814,MATCH(WatchList!$B245,'All CCC'!$B$7:$B$814,0)))</f>
        <v/>
      </c>
      <c r="AS245" s="847" t="str">
        <f>IF($B245="","",INDEX('All CCC'!AS$7:AS$814,MATCH(WatchList!$B245,'All CCC'!$B$7:$B$814,0)))</f>
        <v/>
      </c>
      <c r="AT245" s="847" t="str">
        <f>IF($B245="","",INDEX('All CCC'!AT$7:AT$814,MATCH(WatchList!$B245,'All CCC'!$B$7:$B$814,0)))</f>
        <v/>
      </c>
      <c r="AU245" s="847" t="str">
        <f>IF($B245="","",INDEX('All CCC'!AU$7:AU$814,MATCH(WatchList!$B245,'All CCC'!$B$7:$B$814,0)))</f>
        <v/>
      </c>
      <c r="AV245" s="847" t="str">
        <f>IF($B245="","",INDEX('All CCC'!AV$7:AV$814,MATCH(WatchList!$B245,'All CCC'!$B$7:$B$814,0)))</f>
        <v/>
      </c>
      <c r="AW245" s="847" t="str">
        <f>IF($B245="","",INDEX('All CCC'!AW$7:AW$814,MATCH(WatchList!$B245,'All CCC'!$B$7:$B$814,0)))</f>
        <v/>
      </c>
      <c r="AX245" s="847" t="str">
        <f>IF($B245="","",INDEX('All CCC'!AX$7:AX$814,MATCH(WatchList!$B245,'All CCC'!$B$7:$B$814,0)))</f>
        <v/>
      </c>
      <c r="AY245" s="847" t="str">
        <f>IF($B245="","",INDEX('All CCC'!AY$7:AY$814,MATCH(WatchList!$B245,'All CCC'!$B$7:$B$814,0)))</f>
        <v/>
      </c>
      <c r="AZ245" s="847" t="str">
        <f>IF($B245="","",INDEX('All CCC'!AZ$7:AZ$814,MATCH(WatchList!$B245,'All CCC'!$B$7:$B$814,0)))</f>
        <v/>
      </c>
      <c r="BA245" s="847" t="str">
        <f>IF($B245="","",INDEX('All CCC'!BA$7:BA$814,MATCH(WatchList!$B245,'All CCC'!$B$7:$B$814,0)))</f>
        <v/>
      </c>
      <c r="BB245" s="847" t="str">
        <f>IF($B245="","",INDEX('All CCC'!BB$7:BB$814,MATCH(WatchList!$B245,'All CCC'!$B$7:$B$814,0)))</f>
        <v/>
      </c>
      <c r="BC245" s="847" t="str">
        <f>IF($B245="","",INDEX('All CCC'!BC$7:BC$814,MATCH(WatchList!$B245,'All CCC'!$B$7:$B$814,0)))</f>
        <v/>
      </c>
      <c r="BD245" s="847" t="str">
        <f>IF($B245="","",INDEX('All CCC'!BD$7:BD$814,MATCH(WatchList!$B245,'All CCC'!$B$7:$B$814,0)))</f>
        <v/>
      </c>
      <c r="BE245" s="847" t="str">
        <f>IF($B245="","",INDEX('All CCC'!BE$7:BE$814,MATCH(WatchList!$B245,'All CCC'!$B$7:$B$814,0)))</f>
        <v/>
      </c>
      <c r="BF245" s="847" t="str">
        <f>IF($B245="","",INDEX('All CCC'!BF$7:BF$814,MATCH(WatchList!$B245,'All CCC'!$B$7:$B$814,0)))</f>
        <v/>
      </c>
      <c r="BG245" s="847" t="str">
        <f>IF($B245="","",INDEX('All CCC'!BG$7:BG$814,MATCH(WatchList!$B245,'All CCC'!$B$7:$B$814,0)))</f>
        <v/>
      </c>
    </row>
    <row r="246" spans="1:59" x14ac:dyDescent="0.2">
      <c r="A246" s="548" t="str">
        <f>IF($B246="","",INDEX('All CCC'!A$7:A$814,MATCH(WatchList!$B246,'All CCC'!$B$7:$B$814,0)))</f>
        <v/>
      </c>
      <c r="B246" s="31"/>
      <c r="C246" s="847" t="str">
        <f>IF($B246="","",INDEX('All CCC'!C$7:C$814,MATCH(WatchList!$B246,'All CCC'!$B$7:$B$814,0)))</f>
        <v/>
      </c>
      <c r="D246" s="847" t="str">
        <f>IF($B246="","",INDEX('All CCC'!D$7:D$814,MATCH(WatchList!$B246,'All CCC'!$B$7:$B$814,0)))</f>
        <v/>
      </c>
      <c r="E246" s="847" t="str">
        <f>IF($B246="","",INDEX('All CCC'!E$7:E$814,MATCH(WatchList!$B246,'All CCC'!$B$7:$B$814,0)))</f>
        <v/>
      </c>
      <c r="F246" s="847" t="str">
        <f>IF($B246="","",INDEX('All CCC'!F$7:F$814,MATCH(WatchList!$B246,'All CCC'!$B$7:$B$814,0)))</f>
        <v/>
      </c>
      <c r="G246" s="847" t="str">
        <f>IF($B246="","",INDEX('All CCC'!G$7:G$814,MATCH(WatchList!$B246,'All CCC'!$B$7:$B$814,0)))</f>
        <v/>
      </c>
      <c r="H246" s="847" t="str">
        <f>IF($B246="","",INDEX('All CCC'!H$7:H$814,MATCH(WatchList!$B246,'All CCC'!$B$7:$B$814,0)))</f>
        <v/>
      </c>
      <c r="I246" s="847" t="str">
        <f>IF($B246="","",INDEX('All CCC'!I$7:I$814,MATCH(WatchList!$B246,'All CCC'!$B$7:$B$814,0)))</f>
        <v/>
      </c>
      <c r="J246" s="847" t="str">
        <f>IF($B246="","",INDEX('All CCC'!J$7:J$814,MATCH(WatchList!$B246,'All CCC'!$B$7:$B$814,0)))</f>
        <v/>
      </c>
      <c r="K246" s="847" t="str">
        <f>IF($B246="","",INDEX('All CCC'!K$7:K$814,MATCH(WatchList!$B246,'All CCC'!$B$7:$B$814,0)))</f>
        <v/>
      </c>
      <c r="L246" s="847" t="str">
        <f>IF($B246="","",INDEX('All CCC'!L$7:L$814,MATCH(WatchList!$B246,'All CCC'!$B$7:$B$814,0)))</f>
        <v/>
      </c>
      <c r="M246" s="847" t="str">
        <f>IF($B246="","",INDEX('All CCC'!M$7:M$814,MATCH(WatchList!$B246,'All CCC'!$B$7:$B$814,0)))</f>
        <v/>
      </c>
      <c r="N246" s="847" t="str">
        <f>IF($B246="","",INDEX('All CCC'!N$7:N$814,MATCH(WatchList!$B246,'All CCC'!$B$7:$B$814,0)))</f>
        <v/>
      </c>
      <c r="O246" s="847" t="str">
        <f>IF($B246="","",INDEX('All CCC'!O$7:O$814,MATCH(WatchList!$B246,'All CCC'!$B$7:$B$814,0)))</f>
        <v/>
      </c>
      <c r="P246" s="848" t="str">
        <f>IF($B246="","",INDEX('All CCC'!P$7:P$814,MATCH(WatchList!$B246,'All CCC'!$B$7:$B$814,0)))</f>
        <v/>
      </c>
      <c r="Q246" s="848" t="str">
        <f>IF($B246="","",INDEX('All CCC'!Q$7:Q$814,MATCH(WatchList!$B246,'All CCC'!$B$7:$B$814,0)))</f>
        <v/>
      </c>
      <c r="R246" s="847" t="str">
        <f>IF($B246="","",INDEX('All CCC'!R$7:R$814,MATCH(WatchList!$B246,'All CCC'!$B$7:$B$814,0)))</f>
        <v/>
      </c>
      <c r="S246" s="847" t="str">
        <f>IF($B246="","",INDEX('All CCC'!S$7:S$814,MATCH(WatchList!$B246,'All CCC'!$B$7:$B$814,0)))</f>
        <v/>
      </c>
      <c r="T246" s="847" t="str">
        <f>IF($B246="","",INDEX('All CCC'!T$7:T$814,MATCH(WatchList!$B246,'All CCC'!$B$7:$B$814,0)))</f>
        <v/>
      </c>
      <c r="U246" s="847" t="str">
        <f>IF($B246="","",INDEX('All CCC'!U$7:U$814,MATCH(WatchList!$B246,'All CCC'!$B$7:$B$814,0)))</f>
        <v/>
      </c>
      <c r="V246" s="847" t="str">
        <f>IF($B246="","",INDEX('All CCC'!V$7:V$814,MATCH(WatchList!$B246,'All CCC'!$B$7:$B$814,0)))</f>
        <v/>
      </c>
      <c r="W246" s="847" t="str">
        <f>IF($B246="","",INDEX('All CCC'!W$7:W$814,MATCH(WatchList!$B246,'All CCC'!$B$7:$B$814,0)))</f>
        <v/>
      </c>
      <c r="X246" s="847" t="str">
        <f>IF($B246="","",INDEX('All CCC'!X$7:X$814,MATCH(WatchList!$B246,'All CCC'!$B$7:$B$814,0)))</f>
        <v/>
      </c>
      <c r="Y246" s="847" t="str">
        <f>IF($B246="","",INDEX('All CCC'!Y$7:Y$814,MATCH(WatchList!$B246,'All CCC'!$B$7:$B$814,0)))</f>
        <v/>
      </c>
      <c r="Z246" s="847" t="str">
        <f>IF($B246="","",INDEX('All CCC'!Z$7:Z$814,MATCH(WatchList!$B246,'All CCC'!$B$7:$B$814,0)))</f>
        <v/>
      </c>
      <c r="AA246" s="847" t="str">
        <f>IF($B246="","",INDEX('All CCC'!AA$7:AA$814,MATCH(WatchList!$B246,'All CCC'!$B$7:$B$814,0)))</f>
        <v/>
      </c>
      <c r="AB246" s="847" t="str">
        <f>IF($B246="","",INDEX('All CCC'!AB$7:AB$814,MATCH(WatchList!$B246,'All CCC'!$B$7:$B$814,0)))</f>
        <v/>
      </c>
      <c r="AC246" s="847" t="str">
        <f>IF($B246="","",INDEX('All CCC'!AC$7:AC$814,MATCH(WatchList!$B246,'All CCC'!$B$7:$B$814,0)))</f>
        <v/>
      </c>
      <c r="AD246" s="847" t="str">
        <f>IF($B246="","",INDEX('All CCC'!AD$7:AD$814,MATCH(WatchList!$B246,'All CCC'!$B$7:$B$814,0)))</f>
        <v/>
      </c>
      <c r="AE246" s="847" t="str">
        <f>IF($B246="","",INDEX('All CCC'!AE$7:AE$814,MATCH(WatchList!$B246,'All CCC'!$B$7:$B$814,0)))</f>
        <v/>
      </c>
      <c r="AF246" s="847" t="str">
        <f>IF($B246="","",INDEX('All CCC'!AF$7:AF$814,MATCH(WatchList!$B246,'All CCC'!$B$7:$B$814,0)))</f>
        <v/>
      </c>
      <c r="AG246" s="847" t="str">
        <f>IF($B246="","",INDEX('All CCC'!AG$7:AG$814,MATCH(WatchList!$B246,'All CCC'!$B$7:$B$814,0)))</f>
        <v/>
      </c>
      <c r="AH246" s="847" t="str">
        <f>IF($B246="","",INDEX('All CCC'!AH$7:AH$814,MATCH(WatchList!$B246,'All CCC'!$B$7:$B$814,0)))</f>
        <v/>
      </c>
      <c r="AI246" s="847" t="str">
        <f>IF($B246="","",INDEX('All CCC'!AI$7:AI$814,MATCH(WatchList!$B246,'All CCC'!$B$7:$B$814,0)))</f>
        <v/>
      </c>
      <c r="AJ246" s="847" t="str">
        <f>IF($B246="","",INDEX('All CCC'!AJ$7:AJ$814,MATCH(WatchList!$B246,'All CCC'!$B$7:$B$814,0)))</f>
        <v/>
      </c>
      <c r="AK246" s="847" t="str">
        <f>IF($B246="","",INDEX('All CCC'!AK$7:AK$814,MATCH(WatchList!$B246,'All CCC'!$B$7:$B$814,0)))</f>
        <v/>
      </c>
      <c r="AL246" s="847" t="str">
        <f>IF($B246="","",INDEX('All CCC'!AL$7:AL$814,MATCH(WatchList!$B246,'All CCC'!$B$7:$B$814,0)))</f>
        <v/>
      </c>
      <c r="AM246" s="847" t="str">
        <f>IF($B246="","",INDEX('All CCC'!AM$7:AM$814,MATCH(WatchList!$B246,'All CCC'!$B$7:$B$814,0)))</f>
        <v/>
      </c>
      <c r="AN246" s="847" t="str">
        <f>IF($B246="","",INDEX('All CCC'!AN$7:AN$814,MATCH(WatchList!$B246,'All CCC'!$B$7:$B$814,0)))</f>
        <v/>
      </c>
      <c r="AO246" s="847" t="str">
        <f>IF($B246="","",INDEX('All CCC'!AO$7:AO$814,MATCH(WatchList!$B246,'All CCC'!$B$7:$B$814,0)))</f>
        <v/>
      </c>
      <c r="AP246" s="847" t="str">
        <f>IF($B246="","",INDEX('All CCC'!AP$7:AP$814,MATCH(WatchList!$B246,'All CCC'!$B$7:$B$814,0)))</f>
        <v/>
      </c>
      <c r="AQ246" s="847" t="str">
        <f>IF($B246="","",INDEX('All CCC'!AQ$7:AQ$814,MATCH(WatchList!$B246,'All CCC'!$B$7:$B$814,0)))</f>
        <v/>
      </c>
      <c r="AR246" s="847" t="str">
        <f>IF($B246="","",INDEX('All CCC'!AR$7:AR$814,MATCH(WatchList!$B246,'All CCC'!$B$7:$B$814,0)))</f>
        <v/>
      </c>
      <c r="AS246" s="847" t="str">
        <f>IF($B246="","",INDEX('All CCC'!AS$7:AS$814,MATCH(WatchList!$B246,'All CCC'!$B$7:$B$814,0)))</f>
        <v/>
      </c>
      <c r="AT246" s="847" t="str">
        <f>IF($B246="","",INDEX('All CCC'!AT$7:AT$814,MATCH(WatchList!$B246,'All CCC'!$B$7:$B$814,0)))</f>
        <v/>
      </c>
      <c r="AU246" s="847" t="str">
        <f>IF($B246="","",INDEX('All CCC'!AU$7:AU$814,MATCH(WatchList!$B246,'All CCC'!$B$7:$B$814,0)))</f>
        <v/>
      </c>
      <c r="AV246" s="847" t="str">
        <f>IF($B246="","",INDEX('All CCC'!AV$7:AV$814,MATCH(WatchList!$B246,'All CCC'!$B$7:$B$814,0)))</f>
        <v/>
      </c>
      <c r="AW246" s="847" t="str">
        <f>IF($B246="","",INDEX('All CCC'!AW$7:AW$814,MATCH(WatchList!$B246,'All CCC'!$B$7:$B$814,0)))</f>
        <v/>
      </c>
      <c r="AX246" s="847" t="str">
        <f>IF($B246="","",INDEX('All CCC'!AX$7:AX$814,MATCH(WatchList!$B246,'All CCC'!$B$7:$B$814,0)))</f>
        <v/>
      </c>
      <c r="AY246" s="847" t="str">
        <f>IF($B246="","",INDEX('All CCC'!AY$7:AY$814,MATCH(WatchList!$B246,'All CCC'!$B$7:$B$814,0)))</f>
        <v/>
      </c>
      <c r="AZ246" s="847" t="str">
        <f>IF($B246="","",INDEX('All CCC'!AZ$7:AZ$814,MATCH(WatchList!$B246,'All CCC'!$B$7:$B$814,0)))</f>
        <v/>
      </c>
      <c r="BA246" s="847" t="str">
        <f>IF($B246="","",INDEX('All CCC'!BA$7:BA$814,MATCH(WatchList!$B246,'All CCC'!$B$7:$B$814,0)))</f>
        <v/>
      </c>
      <c r="BB246" s="847" t="str">
        <f>IF($B246="","",INDEX('All CCC'!BB$7:BB$814,MATCH(WatchList!$B246,'All CCC'!$B$7:$B$814,0)))</f>
        <v/>
      </c>
      <c r="BC246" s="847" t="str">
        <f>IF($B246="","",INDEX('All CCC'!BC$7:BC$814,MATCH(WatchList!$B246,'All CCC'!$B$7:$B$814,0)))</f>
        <v/>
      </c>
      <c r="BD246" s="847" t="str">
        <f>IF($B246="","",INDEX('All CCC'!BD$7:BD$814,MATCH(WatchList!$B246,'All CCC'!$B$7:$B$814,0)))</f>
        <v/>
      </c>
      <c r="BE246" s="847" t="str">
        <f>IF($B246="","",INDEX('All CCC'!BE$7:BE$814,MATCH(WatchList!$B246,'All CCC'!$B$7:$B$814,0)))</f>
        <v/>
      </c>
      <c r="BF246" s="847" t="str">
        <f>IF($B246="","",INDEX('All CCC'!BF$7:BF$814,MATCH(WatchList!$B246,'All CCC'!$B$7:$B$814,0)))</f>
        <v/>
      </c>
      <c r="BG246" s="847" t="str">
        <f>IF($B246="","",INDEX('All CCC'!BG$7:BG$814,MATCH(WatchList!$B246,'All CCC'!$B$7:$B$814,0)))</f>
        <v/>
      </c>
    </row>
    <row r="247" spans="1:59" x14ac:dyDescent="0.2">
      <c r="A247" s="548" t="str">
        <f>IF($B247="","",INDEX('All CCC'!A$7:A$814,MATCH(WatchList!$B247,'All CCC'!$B$7:$B$814,0)))</f>
        <v/>
      </c>
      <c r="B247" s="31"/>
      <c r="C247" s="847" t="str">
        <f>IF($B247="","",INDEX('All CCC'!C$7:C$814,MATCH(WatchList!$B247,'All CCC'!$B$7:$B$814,0)))</f>
        <v/>
      </c>
      <c r="D247" s="847" t="str">
        <f>IF($B247="","",INDEX('All CCC'!D$7:D$814,MATCH(WatchList!$B247,'All CCC'!$B$7:$B$814,0)))</f>
        <v/>
      </c>
      <c r="E247" s="847" t="str">
        <f>IF($B247="","",INDEX('All CCC'!E$7:E$814,MATCH(WatchList!$B247,'All CCC'!$B$7:$B$814,0)))</f>
        <v/>
      </c>
      <c r="F247" s="847" t="str">
        <f>IF($B247="","",INDEX('All CCC'!F$7:F$814,MATCH(WatchList!$B247,'All CCC'!$B$7:$B$814,0)))</f>
        <v/>
      </c>
      <c r="G247" s="847" t="str">
        <f>IF($B247="","",INDEX('All CCC'!G$7:G$814,MATCH(WatchList!$B247,'All CCC'!$B$7:$B$814,0)))</f>
        <v/>
      </c>
      <c r="H247" s="847" t="str">
        <f>IF($B247="","",INDEX('All CCC'!H$7:H$814,MATCH(WatchList!$B247,'All CCC'!$B$7:$B$814,0)))</f>
        <v/>
      </c>
      <c r="I247" s="847" t="str">
        <f>IF($B247="","",INDEX('All CCC'!I$7:I$814,MATCH(WatchList!$B247,'All CCC'!$B$7:$B$814,0)))</f>
        <v/>
      </c>
      <c r="J247" s="847" t="str">
        <f>IF($B247="","",INDEX('All CCC'!J$7:J$814,MATCH(WatchList!$B247,'All CCC'!$B$7:$B$814,0)))</f>
        <v/>
      </c>
      <c r="K247" s="847" t="str">
        <f>IF($B247="","",INDEX('All CCC'!K$7:K$814,MATCH(WatchList!$B247,'All CCC'!$B$7:$B$814,0)))</f>
        <v/>
      </c>
      <c r="L247" s="847" t="str">
        <f>IF($B247="","",INDEX('All CCC'!L$7:L$814,MATCH(WatchList!$B247,'All CCC'!$B$7:$B$814,0)))</f>
        <v/>
      </c>
      <c r="M247" s="847" t="str">
        <f>IF($B247="","",INDEX('All CCC'!M$7:M$814,MATCH(WatchList!$B247,'All CCC'!$B$7:$B$814,0)))</f>
        <v/>
      </c>
      <c r="N247" s="847" t="str">
        <f>IF($B247="","",INDEX('All CCC'!N$7:N$814,MATCH(WatchList!$B247,'All CCC'!$B$7:$B$814,0)))</f>
        <v/>
      </c>
      <c r="O247" s="847" t="str">
        <f>IF($B247="","",INDEX('All CCC'!O$7:O$814,MATCH(WatchList!$B247,'All CCC'!$B$7:$B$814,0)))</f>
        <v/>
      </c>
      <c r="P247" s="848" t="str">
        <f>IF($B247="","",INDEX('All CCC'!P$7:P$814,MATCH(WatchList!$B247,'All CCC'!$B$7:$B$814,0)))</f>
        <v/>
      </c>
      <c r="Q247" s="848" t="str">
        <f>IF($B247="","",INDEX('All CCC'!Q$7:Q$814,MATCH(WatchList!$B247,'All CCC'!$B$7:$B$814,0)))</f>
        <v/>
      </c>
      <c r="R247" s="847" t="str">
        <f>IF($B247="","",INDEX('All CCC'!R$7:R$814,MATCH(WatchList!$B247,'All CCC'!$B$7:$B$814,0)))</f>
        <v/>
      </c>
      <c r="S247" s="847" t="str">
        <f>IF($B247="","",INDEX('All CCC'!S$7:S$814,MATCH(WatchList!$B247,'All CCC'!$B$7:$B$814,0)))</f>
        <v/>
      </c>
      <c r="T247" s="847" t="str">
        <f>IF($B247="","",INDEX('All CCC'!T$7:T$814,MATCH(WatchList!$B247,'All CCC'!$B$7:$B$814,0)))</f>
        <v/>
      </c>
      <c r="U247" s="847" t="str">
        <f>IF($B247="","",INDEX('All CCC'!U$7:U$814,MATCH(WatchList!$B247,'All CCC'!$B$7:$B$814,0)))</f>
        <v/>
      </c>
      <c r="V247" s="847" t="str">
        <f>IF($B247="","",INDEX('All CCC'!V$7:V$814,MATCH(WatchList!$B247,'All CCC'!$B$7:$B$814,0)))</f>
        <v/>
      </c>
      <c r="W247" s="847" t="str">
        <f>IF($B247="","",INDEX('All CCC'!W$7:W$814,MATCH(WatchList!$B247,'All CCC'!$B$7:$B$814,0)))</f>
        <v/>
      </c>
      <c r="X247" s="847" t="str">
        <f>IF($B247="","",INDEX('All CCC'!X$7:X$814,MATCH(WatchList!$B247,'All CCC'!$B$7:$B$814,0)))</f>
        <v/>
      </c>
      <c r="Y247" s="847" t="str">
        <f>IF($B247="","",INDEX('All CCC'!Y$7:Y$814,MATCH(WatchList!$B247,'All CCC'!$B$7:$B$814,0)))</f>
        <v/>
      </c>
      <c r="Z247" s="847" t="str">
        <f>IF($B247="","",INDEX('All CCC'!Z$7:Z$814,MATCH(WatchList!$B247,'All CCC'!$B$7:$B$814,0)))</f>
        <v/>
      </c>
      <c r="AA247" s="847" t="str">
        <f>IF($B247="","",INDEX('All CCC'!AA$7:AA$814,MATCH(WatchList!$B247,'All CCC'!$B$7:$B$814,0)))</f>
        <v/>
      </c>
      <c r="AB247" s="847" t="str">
        <f>IF($B247="","",INDEX('All CCC'!AB$7:AB$814,MATCH(WatchList!$B247,'All CCC'!$B$7:$B$814,0)))</f>
        <v/>
      </c>
      <c r="AC247" s="847" t="str">
        <f>IF($B247="","",INDEX('All CCC'!AC$7:AC$814,MATCH(WatchList!$B247,'All CCC'!$B$7:$B$814,0)))</f>
        <v/>
      </c>
      <c r="AD247" s="847" t="str">
        <f>IF($B247="","",INDEX('All CCC'!AD$7:AD$814,MATCH(WatchList!$B247,'All CCC'!$B$7:$B$814,0)))</f>
        <v/>
      </c>
      <c r="AE247" s="847" t="str">
        <f>IF($B247="","",INDEX('All CCC'!AE$7:AE$814,MATCH(WatchList!$B247,'All CCC'!$B$7:$B$814,0)))</f>
        <v/>
      </c>
      <c r="AF247" s="847" t="str">
        <f>IF($B247="","",INDEX('All CCC'!AF$7:AF$814,MATCH(WatchList!$B247,'All CCC'!$B$7:$B$814,0)))</f>
        <v/>
      </c>
      <c r="AG247" s="847" t="str">
        <f>IF($B247="","",INDEX('All CCC'!AG$7:AG$814,MATCH(WatchList!$B247,'All CCC'!$B$7:$B$814,0)))</f>
        <v/>
      </c>
      <c r="AH247" s="847" t="str">
        <f>IF($B247="","",INDEX('All CCC'!AH$7:AH$814,MATCH(WatchList!$B247,'All CCC'!$B$7:$B$814,0)))</f>
        <v/>
      </c>
      <c r="AI247" s="847" t="str">
        <f>IF($B247="","",INDEX('All CCC'!AI$7:AI$814,MATCH(WatchList!$B247,'All CCC'!$B$7:$B$814,0)))</f>
        <v/>
      </c>
      <c r="AJ247" s="847" t="str">
        <f>IF($B247="","",INDEX('All CCC'!AJ$7:AJ$814,MATCH(WatchList!$B247,'All CCC'!$B$7:$B$814,0)))</f>
        <v/>
      </c>
      <c r="AK247" s="847" t="str">
        <f>IF($B247="","",INDEX('All CCC'!AK$7:AK$814,MATCH(WatchList!$B247,'All CCC'!$B$7:$B$814,0)))</f>
        <v/>
      </c>
      <c r="AL247" s="847" t="str">
        <f>IF($B247="","",INDEX('All CCC'!AL$7:AL$814,MATCH(WatchList!$B247,'All CCC'!$B$7:$B$814,0)))</f>
        <v/>
      </c>
      <c r="AM247" s="847" t="str">
        <f>IF($B247="","",INDEX('All CCC'!AM$7:AM$814,MATCH(WatchList!$B247,'All CCC'!$B$7:$B$814,0)))</f>
        <v/>
      </c>
      <c r="AN247" s="847" t="str">
        <f>IF($B247="","",INDEX('All CCC'!AN$7:AN$814,MATCH(WatchList!$B247,'All CCC'!$B$7:$B$814,0)))</f>
        <v/>
      </c>
      <c r="AO247" s="847" t="str">
        <f>IF($B247="","",INDEX('All CCC'!AO$7:AO$814,MATCH(WatchList!$B247,'All CCC'!$B$7:$B$814,0)))</f>
        <v/>
      </c>
      <c r="AP247" s="847" t="str">
        <f>IF($B247="","",INDEX('All CCC'!AP$7:AP$814,MATCH(WatchList!$B247,'All CCC'!$B$7:$B$814,0)))</f>
        <v/>
      </c>
      <c r="AQ247" s="847" t="str">
        <f>IF($B247="","",INDEX('All CCC'!AQ$7:AQ$814,MATCH(WatchList!$B247,'All CCC'!$B$7:$B$814,0)))</f>
        <v/>
      </c>
      <c r="AR247" s="847" t="str">
        <f>IF($B247="","",INDEX('All CCC'!AR$7:AR$814,MATCH(WatchList!$B247,'All CCC'!$B$7:$B$814,0)))</f>
        <v/>
      </c>
      <c r="AS247" s="847" t="str">
        <f>IF($B247="","",INDEX('All CCC'!AS$7:AS$814,MATCH(WatchList!$B247,'All CCC'!$B$7:$B$814,0)))</f>
        <v/>
      </c>
      <c r="AT247" s="847" t="str">
        <f>IF($B247="","",INDEX('All CCC'!AT$7:AT$814,MATCH(WatchList!$B247,'All CCC'!$B$7:$B$814,0)))</f>
        <v/>
      </c>
      <c r="AU247" s="847" t="str">
        <f>IF($B247="","",INDEX('All CCC'!AU$7:AU$814,MATCH(WatchList!$B247,'All CCC'!$B$7:$B$814,0)))</f>
        <v/>
      </c>
      <c r="AV247" s="847" t="str">
        <f>IF($B247="","",INDEX('All CCC'!AV$7:AV$814,MATCH(WatchList!$B247,'All CCC'!$B$7:$B$814,0)))</f>
        <v/>
      </c>
      <c r="AW247" s="847" t="str">
        <f>IF($B247="","",INDEX('All CCC'!AW$7:AW$814,MATCH(WatchList!$B247,'All CCC'!$B$7:$B$814,0)))</f>
        <v/>
      </c>
      <c r="AX247" s="847" t="str">
        <f>IF($B247="","",INDEX('All CCC'!AX$7:AX$814,MATCH(WatchList!$B247,'All CCC'!$B$7:$B$814,0)))</f>
        <v/>
      </c>
      <c r="AY247" s="847" t="str">
        <f>IF($B247="","",INDEX('All CCC'!AY$7:AY$814,MATCH(WatchList!$B247,'All CCC'!$B$7:$B$814,0)))</f>
        <v/>
      </c>
      <c r="AZ247" s="847" t="str">
        <f>IF($B247="","",INDEX('All CCC'!AZ$7:AZ$814,MATCH(WatchList!$B247,'All CCC'!$B$7:$B$814,0)))</f>
        <v/>
      </c>
      <c r="BA247" s="847" t="str">
        <f>IF($B247="","",INDEX('All CCC'!BA$7:BA$814,MATCH(WatchList!$B247,'All CCC'!$B$7:$B$814,0)))</f>
        <v/>
      </c>
      <c r="BB247" s="847" t="str">
        <f>IF($B247="","",INDEX('All CCC'!BB$7:BB$814,MATCH(WatchList!$B247,'All CCC'!$B$7:$B$814,0)))</f>
        <v/>
      </c>
      <c r="BC247" s="847" t="str">
        <f>IF($B247="","",INDEX('All CCC'!BC$7:BC$814,MATCH(WatchList!$B247,'All CCC'!$B$7:$B$814,0)))</f>
        <v/>
      </c>
      <c r="BD247" s="847" t="str">
        <f>IF($B247="","",INDEX('All CCC'!BD$7:BD$814,MATCH(WatchList!$B247,'All CCC'!$B$7:$B$814,0)))</f>
        <v/>
      </c>
      <c r="BE247" s="847" t="str">
        <f>IF($B247="","",INDEX('All CCC'!BE$7:BE$814,MATCH(WatchList!$B247,'All CCC'!$B$7:$B$814,0)))</f>
        <v/>
      </c>
      <c r="BF247" s="847" t="str">
        <f>IF($B247="","",INDEX('All CCC'!BF$7:BF$814,MATCH(WatchList!$B247,'All CCC'!$B$7:$B$814,0)))</f>
        <v/>
      </c>
      <c r="BG247" s="847" t="str">
        <f>IF($B247="","",INDEX('All CCC'!BG$7:BG$814,MATCH(WatchList!$B247,'All CCC'!$B$7:$B$814,0)))</f>
        <v/>
      </c>
    </row>
    <row r="248" spans="1:59" x14ac:dyDescent="0.2">
      <c r="A248" s="548" t="str">
        <f>IF($B248="","",INDEX('All CCC'!A$7:A$814,MATCH(WatchList!$B248,'All CCC'!$B$7:$B$814,0)))</f>
        <v/>
      </c>
      <c r="B248" s="31"/>
      <c r="C248" s="847" t="str">
        <f>IF($B248="","",INDEX('All CCC'!C$7:C$814,MATCH(WatchList!$B248,'All CCC'!$B$7:$B$814,0)))</f>
        <v/>
      </c>
      <c r="D248" s="847" t="str">
        <f>IF($B248="","",INDEX('All CCC'!D$7:D$814,MATCH(WatchList!$B248,'All CCC'!$B$7:$B$814,0)))</f>
        <v/>
      </c>
      <c r="E248" s="847" t="str">
        <f>IF($B248="","",INDEX('All CCC'!E$7:E$814,MATCH(WatchList!$B248,'All CCC'!$B$7:$B$814,0)))</f>
        <v/>
      </c>
      <c r="F248" s="847" t="str">
        <f>IF($B248="","",INDEX('All CCC'!F$7:F$814,MATCH(WatchList!$B248,'All CCC'!$B$7:$B$814,0)))</f>
        <v/>
      </c>
      <c r="G248" s="847" t="str">
        <f>IF($B248="","",INDEX('All CCC'!G$7:G$814,MATCH(WatchList!$B248,'All CCC'!$B$7:$B$814,0)))</f>
        <v/>
      </c>
      <c r="H248" s="847" t="str">
        <f>IF($B248="","",INDEX('All CCC'!H$7:H$814,MATCH(WatchList!$B248,'All CCC'!$B$7:$B$814,0)))</f>
        <v/>
      </c>
      <c r="I248" s="847" t="str">
        <f>IF($B248="","",INDEX('All CCC'!I$7:I$814,MATCH(WatchList!$B248,'All CCC'!$B$7:$B$814,0)))</f>
        <v/>
      </c>
      <c r="J248" s="847" t="str">
        <f>IF($B248="","",INDEX('All CCC'!J$7:J$814,MATCH(WatchList!$B248,'All CCC'!$B$7:$B$814,0)))</f>
        <v/>
      </c>
      <c r="K248" s="847" t="str">
        <f>IF($B248="","",INDEX('All CCC'!K$7:K$814,MATCH(WatchList!$B248,'All CCC'!$B$7:$B$814,0)))</f>
        <v/>
      </c>
      <c r="L248" s="847" t="str">
        <f>IF($B248="","",INDEX('All CCC'!L$7:L$814,MATCH(WatchList!$B248,'All CCC'!$B$7:$B$814,0)))</f>
        <v/>
      </c>
      <c r="M248" s="847" t="str">
        <f>IF($B248="","",INDEX('All CCC'!M$7:M$814,MATCH(WatchList!$B248,'All CCC'!$B$7:$B$814,0)))</f>
        <v/>
      </c>
      <c r="N248" s="847" t="str">
        <f>IF($B248="","",INDEX('All CCC'!N$7:N$814,MATCH(WatchList!$B248,'All CCC'!$B$7:$B$814,0)))</f>
        <v/>
      </c>
      <c r="O248" s="847" t="str">
        <f>IF($B248="","",INDEX('All CCC'!O$7:O$814,MATCH(WatchList!$B248,'All CCC'!$B$7:$B$814,0)))</f>
        <v/>
      </c>
      <c r="P248" s="848" t="str">
        <f>IF($B248="","",INDEX('All CCC'!P$7:P$814,MATCH(WatchList!$B248,'All CCC'!$B$7:$B$814,0)))</f>
        <v/>
      </c>
      <c r="Q248" s="848" t="str">
        <f>IF($B248="","",INDEX('All CCC'!Q$7:Q$814,MATCH(WatchList!$B248,'All CCC'!$B$7:$B$814,0)))</f>
        <v/>
      </c>
      <c r="R248" s="847" t="str">
        <f>IF($B248="","",INDEX('All CCC'!R$7:R$814,MATCH(WatchList!$B248,'All CCC'!$B$7:$B$814,0)))</f>
        <v/>
      </c>
      <c r="S248" s="847" t="str">
        <f>IF($B248="","",INDEX('All CCC'!S$7:S$814,MATCH(WatchList!$B248,'All CCC'!$B$7:$B$814,0)))</f>
        <v/>
      </c>
      <c r="T248" s="847" t="str">
        <f>IF($B248="","",INDEX('All CCC'!T$7:T$814,MATCH(WatchList!$B248,'All CCC'!$B$7:$B$814,0)))</f>
        <v/>
      </c>
      <c r="U248" s="847" t="str">
        <f>IF($B248="","",INDEX('All CCC'!U$7:U$814,MATCH(WatchList!$B248,'All CCC'!$B$7:$B$814,0)))</f>
        <v/>
      </c>
      <c r="V248" s="847" t="str">
        <f>IF($B248="","",INDEX('All CCC'!V$7:V$814,MATCH(WatchList!$B248,'All CCC'!$B$7:$B$814,0)))</f>
        <v/>
      </c>
      <c r="W248" s="847" t="str">
        <f>IF($B248="","",INDEX('All CCC'!W$7:W$814,MATCH(WatchList!$B248,'All CCC'!$B$7:$B$814,0)))</f>
        <v/>
      </c>
      <c r="X248" s="847" t="str">
        <f>IF($B248="","",INDEX('All CCC'!X$7:X$814,MATCH(WatchList!$B248,'All CCC'!$B$7:$B$814,0)))</f>
        <v/>
      </c>
      <c r="Y248" s="847" t="str">
        <f>IF($B248="","",INDEX('All CCC'!Y$7:Y$814,MATCH(WatchList!$B248,'All CCC'!$B$7:$B$814,0)))</f>
        <v/>
      </c>
      <c r="Z248" s="847" t="str">
        <f>IF($B248="","",INDEX('All CCC'!Z$7:Z$814,MATCH(WatchList!$B248,'All CCC'!$B$7:$B$814,0)))</f>
        <v/>
      </c>
      <c r="AA248" s="847" t="str">
        <f>IF($B248="","",INDEX('All CCC'!AA$7:AA$814,MATCH(WatchList!$B248,'All CCC'!$B$7:$B$814,0)))</f>
        <v/>
      </c>
      <c r="AB248" s="847" t="str">
        <f>IF($B248="","",INDEX('All CCC'!AB$7:AB$814,MATCH(WatchList!$B248,'All CCC'!$B$7:$B$814,0)))</f>
        <v/>
      </c>
      <c r="AC248" s="847" t="str">
        <f>IF($B248="","",INDEX('All CCC'!AC$7:AC$814,MATCH(WatchList!$B248,'All CCC'!$B$7:$B$814,0)))</f>
        <v/>
      </c>
      <c r="AD248" s="847" t="str">
        <f>IF($B248="","",INDEX('All CCC'!AD$7:AD$814,MATCH(WatchList!$B248,'All CCC'!$B$7:$B$814,0)))</f>
        <v/>
      </c>
      <c r="AE248" s="847" t="str">
        <f>IF($B248="","",INDEX('All CCC'!AE$7:AE$814,MATCH(WatchList!$B248,'All CCC'!$B$7:$B$814,0)))</f>
        <v/>
      </c>
      <c r="AF248" s="847" t="str">
        <f>IF($B248="","",INDEX('All CCC'!AF$7:AF$814,MATCH(WatchList!$B248,'All CCC'!$B$7:$B$814,0)))</f>
        <v/>
      </c>
      <c r="AG248" s="847" t="str">
        <f>IF($B248="","",INDEX('All CCC'!AG$7:AG$814,MATCH(WatchList!$B248,'All CCC'!$B$7:$B$814,0)))</f>
        <v/>
      </c>
      <c r="AH248" s="847" t="str">
        <f>IF($B248="","",INDEX('All CCC'!AH$7:AH$814,MATCH(WatchList!$B248,'All CCC'!$B$7:$B$814,0)))</f>
        <v/>
      </c>
      <c r="AI248" s="847" t="str">
        <f>IF($B248="","",INDEX('All CCC'!AI$7:AI$814,MATCH(WatchList!$B248,'All CCC'!$B$7:$B$814,0)))</f>
        <v/>
      </c>
      <c r="AJ248" s="847" t="str">
        <f>IF($B248="","",INDEX('All CCC'!AJ$7:AJ$814,MATCH(WatchList!$B248,'All CCC'!$B$7:$B$814,0)))</f>
        <v/>
      </c>
      <c r="AK248" s="847" t="str">
        <f>IF($B248="","",INDEX('All CCC'!AK$7:AK$814,MATCH(WatchList!$B248,'All CCC'!$B$7:$B$814,0)))</f>
        <v/>
      </c>
      <c r="AL248" s="847" t="str">
        <f>IF($B248="","",INDEX('All CCC'!AL$7:AL$814,MATCH(WatchList!$B248,'All CCC'!$B$7:$B$814,0)))</f>
        <v/>
      </c>
      <c r="AM248" s="847" t="str">
        <f>IF($B248="","",INDEX('All CCC'!AM$7:AM$814,MATCH(WatchList!$B248,'All CCC'!$B$7:$B$814,0)))</f>
        <v/>
      </c>
      <c r="AN248" s="847" t="str">
        <f>IF($B248="","",INDEX('All CCC'!AN$7:AN$814,MATCH(WatchList!$B248,'All CCC'!$B$7:$B$814,0)))</f>
        <v/>
      </c>
      <c r="AO248" s="847" t="str">
        <f>IF($B248="","",INDEX('All CCC'!AO$7:AO$814,MATCH(WatchList!$B248,'All CCC'!$B$7:$B$814,0)))</f>
        <v/>
      </c>
      <c r="AP248" s="847" t="str">
        <f>IF($B248="","",INDEX('All CCC'!AP$7:AP$814,MATCH(WatchList!$B248,'All CCC'!$B$7:$B$814,0)))</f>
        <v/>
      </c>
      <c r="AQ248" s="847" t="str">
        <f>IF($B248="","",INDEX('All CCC'!AQ$7:AQ$814,MATCH(WatchList!$B248,'All CCC'!$B$7:$B$814,0)))</f>
        <v/>
      </c>
      <c r="AR248" s="847" t="str">
        <f>IF($B248="","",INDEX('All CCC'!AR$7:AR$814,MATCH(WatchList!$B248,'All CCC'!$B$7:$B$814,0)))</f>
        <v/>
      </c>
      <c r="AS248" s="847" t="str">
        <f>IF($B248="","",INDEX('All CCC'!AS$7:AS$814,MATCH(WatchList!$B248,'All CCC'!$B$7:$B$814,0)))</f>
        <v/>
      </c>
      <c r="AT248" s="847" t="str">
        <f>IF($B248="","",INDEX('All CCC'!AT$7:AT$814,MATCH(WatchList!$B248,'All CCC'!$B$7:$B$814,0)))</f>
        <v/>
      </c>
      <c r="AU248" s="847" t="str">
        <f>IF($B248="","",INDEX('All CCC'!AU$7:AU$814,MATCH(WatchList!$B248,'All CCC'!$B$7:$B$814,0)))</f>
        <v/>
      </c>
      <c r="AV248" s="847" t="str">
        <f>IF($B248="","",INDEX('All CCC'!AV$7:AV$814,MATCH(WatchList!$B248,'All CCC'!$B$7:$B$814,0)))</f>
        <v/>
      </c>
      <c r="AW248" s="847" t="str">
        <f>IF($B248="","",INDEX('All CCC'!AW$7:AW$814,MATCH(WatchList!$B248,'All CCC'!$B$7:$B$814,0)))</f>
        <v/>
      </c>
      <c r="AX248" s="847" t="str">
        <f>IF($B248="","",INDEX('All CCC'!AX$7:AX$814,MATCH(WatchList!$B248,'All CCC'!$B$7:$B$814,0)))</f>
        <v/>
      </c>
      <c r="AY248" s="847" t="str">
        <f>IF($B248="","",INDEX('All CCC'!AY$7:AY$814,MATCH(WatchList!$B248,'All CCC'!$B$7:$B$814,0)))</f>
        <v/>
      </c>
      <c r="AZ248" s="847" t="str">
        <f>IF($B248="","",INDEX('All CCC'!AZ$7:AZ$814,MATCH(WatchList!$B248,'All CCC'!$B$7:$B$814,0)))</f>
        <v/>
      </c>
      <c r="BA248" s="847" t="str">
        <f>IF($B248="","",INDEX('All CCC'!BA$7:BA$814,MATCH(WatchList!$B248,'All CCC'!$B$7:$B$814,0)))</f>
        <v/>
      </c>
      <c r="BB248" s="847" t="str">
        <f>IF($B248="","",INDEX('All CCC'!BB$7:BB$814,MATCH(WatchList!$B248,'All CCC'!$B$7:$B$814,0)))</f>
        <v/>
      </c>
      <c r="BC248" s="847" t="str">
        <f>IF($B248="","",INDEX('All CCC'!BC$7:BC$814,MATCH(WatchList!$B248,'All CCC'!$B$7:$B$814,0)))</f>
        <v/>
      </c>
      <c r="BD248" s="847" t="str">
        <f>IF($B248="","",INDEX('All CCC'!BD$7:BD$814,MATCH(WatchList!$B248,'All CCC'!$B$7:$B$814,0)))</f>
        <v/>
      </c>
      <c r="BE248" s="847" t="str">
        <f>IF($B248="","",INDEX('All CCC'!BE$7:BE$814,MATCH(WatchList!$B248,'All CCC'!$B$7:$B$814,0)))</f>
        <v/>
      </c>
      <c r="BF248" s="847" t="str">
        <f>IF($B248="","",INDEX('All CCC'!BF$7:BF$814,MATCH(WatchList!$B248,'All CCC'!$B$7:$B$814,0)))</f>
        <v/>
      </c>
      <c r="BG248" s="847" t="str">
        <f>IF($B248="","",INDEX('All CCC'!BG$7:BG$814,MATCH(WatchList!$B248,'All CCC'!$B$7:$B$814,0)))</f>
        <v/>
      </c>
    </row>
    <row r="249" spans="1:59" x14ac:dyDescent="0.2">
      <c r="A249" s="548" t="str">
        <f>IF($B249="","",INDEX('All CCC'!A$7:A$814,MATCH(WatchList!$B249,'All CCC'!$B$7:$B$814,0)))</f>
        <v/>
      </c>
      <c r="B249" s="31"/>
      <c r="C249" s="847" t="str">
        <f>IF($B249="","",INDEX('All CCC'!C$7:C$814,MATCH(WatchList!$B249,'All CCC'!$B$7:$B$814,0)))</f>
        <v/>
      </c>
      <c r="D249" s="847" t="str">
        <f>IF($B249="","",INDEX('All CCC'!D$7:D$814,MATCH(WatchList!$B249,'All CCC'!$B$7:$B$814,0)))</f>
        <v/>
      </c>
      <c r="E249" s="847" t="str">
        <f>IF($B249="","",INDEX('All CCC'!E$7:E$814,MATCH(WatchList!$B249,'All CCC'!$B$7:$B$814,0)))</f>
        <v/>
      </c>
      <c r="F249" s="847" t="str">
        <f>IF($B249="","",INDEX('All CCC'!F$7:F$814,MATCH(WatchList!$B249,'All CCC'!$B$7:$B$814,0)))</f>
        <v/>
      </c>
      <c r="G249" s="847" t="str">
        <f>IF($B249="","",INDEX('All CCC'!G$7:G$814,MATCH(WatchList!$B249,'All CCC'!$B$7:$B$814,0)))</f>
        <v/>
      </c>
      <c r="H249" s="847" t="str">
        <f>IF($B249="","",INDEX('All CCC'!H$7:H$814,MATCH(WatchList!$B249,'All CCC'!$B$7:$B$814,0)))</f>
        <v/>
      </c>
      <c r="I249" s="847" t="str">
        <f>IF($B249="","",INDEX('All CCC'!I$7:I$814,MATCH(WatchList!$B249,'All CCC'!$B$7:$B$814,0)))</f>
        <v/>
      </c>
      <c r="J249" s="847" t="str">
        <f>IF($B249="","",INDEX('All CCC'!J$7:J$814,MATCH(WatchList!$B249,'All CCC'!$B$7:$B$814,0)))</f>
        <v/>
      </c>
      <c r="K249" s="847" t="str">
        <f>IF($B249="","",INDEX('All CCC'!K$7:K$814,MATCH(WatchList!$B249,'All CCC'!$B$7:$B$814,0)))</f>
        <v/>
      </c>
      <c r="L249" s="847" t="str">
        <f>IF($B249="","",INDEX('All CCC'!L$7:L$814,MATCH(WatchList!$B249,'All CCC'!$B$7:$B$814,0)))</f>
        <v/>
      </c>
      <c r="M249" s="847" t="str">
        <f>IF($B249="","",INDEX('All CCC'!M$7:M$814,MATCH(WatchList!$B249,'All CCC'!$B$7:$B$814,0)))</f>
        <v/>
      </c>
      <c r="N249" s="847" t="str">
        <f>IF($B249="","",INDEX('All CCC'!N$7:N$814,MATCH(WatchList!$B249,'All CCC'!$B$7:$B$814,0)))</f>
        <v/>
      </c>
      <c r="O249" s="847" t="str">
        <f>IF($B249="","",INDEX('All CCC'!O$7:O$814,MATCH(WatchList!$B249,'All CCC'!$B$7:$B$814,0)))</f>
        <v/>
      </c>
      <c r="P249" s="848" t="str">
        <f>IF($B249="","",INDEX('All CCC'!P$7:P$814,MATCH(WatchList!$B249,'All CCC'!$B$7:$B$814,0)))</f>
        <v/>
      </c>
      <c r="Q249" s="848" t="str">
        <f>IF($B249="","",INDEX('All CCC'!Q$7:Q$814,MATCH(WatchList!$B249,'All CCC'!$B$7:$B$814,0)))</f>
        <v/>
      </c>
      <c r="R249" s="847" t="str">
        <f>IF($B249="","",INDEX('All CCC'!R$7:R$814,MATCH(WatchList!$B249,'All CCC'!$B$7:$B$814,0)))</f>
        <v/>
      </c>
      <c r="S249" s="847" t="str">
        <f>IF($B249="","",INDEX('All CCC'!S$7:S$814,MATCH(WatchList!$B249,'All CCC'!$B$7:$B$814,0)))</f>
        <v/>
      </c>
      <c r="T249" s="847" t="str">
        <f>IF($B249="","",INDEX('All CCC'!T$7:T$814,MATCH(WatchList!$B249,'All CCC'!$B$7:$B$814,0)))</f>
        <v/>
      </c>
      <c r="U249" s="847" t="str">
        <f>IF($B249="","",INDEX('All CCC'!U$7:U$814,MATCH(WatchList!$B249,'All CCC'!$B$7:$B$814,0)))</f>
        <v/>
      </c>
      <c r="V249" s="847" t="str">
        <f>IF($B249="","",INDEX('All CCC'!V$7:V$814,MATCH(WatchList!$B249,'All CCC'!$B$7:$B$814,0)))</f>
        <v/>
      </c>
      <c r="W249" s="847" t="str">
        <f>IF($B249="","",INDEX('All CCC'!W$7:W$814,MATCH(WatchList!$B249,'All CCC'!$B$7:$B$814,0)))</f>
        <v/>
      </c>
      <c r="X249" s="847" t="str">
        <f>IF($B249="","",INDEX('All CCC'!X$7:X$814,MATCH(WatchList!$B249,'All CCC'!$B$7:$B$814,0)))</f>
        <v/>
      </c>
      <c r="Y249" s="847" t="str">
        <f>IF($B249="","",INDEX('All CCC'!Y$7:Y$814,MATCH(WatchList!$B249,'All CCC'!$B$7:$B$814,0)))</f>
        <v/>
      </c>
      <c r="Z249" s="847" t="str">
        <f>IF($B249="","",INDEX('All CCC'!Z$7:Z$814,MATCH(WatchList!$B249,'All CCC'!$B$7:$B$814,0)))</f>
        <v/>
      </c>
      <c r="AA249" s="847" t="str">
        <f>IF($B249="","",INDEX('All CCC'!AA$7:AA$814,MATCH(WatchList!$B249,'All CCC'!$B$7:$B$814,0)))</f>
        <v/>
      </c>
      <c r="AB249" s="847" t="str">
        <f>IF($B249="","",INDEX('All CCC'!AB$7:AB$814,MATCH(WatchList!$B249,'All CCC'!$B$7:$B$814,0)))</f>
        <v/>
      </c>
      <c r="AC249" s="847" t="str">
        <f>IF($B249="","",INDEX('All CCC'!AC$7:AC$814,MATCH(WatchList!$B249,'All CCC'!$B$7:$B$814,0)))</f>
        <v/>
      </c>
      <c r="AD249" s="847" t="str">
        <f>IF($B249="","",INDEX('All CCC'!AD$7:AD$814,MATCH(WatchList!$B249,'All CCC'!$B$7:$B$814,0)))</f>
        <v/>
      </c>
      <c r="AE249" s="847" t="str">
        <f>IF($B249="","",INDEX('All CCC'!AE$7:AE$814,MATCH(WatchList!$B249,'All CCC'!$B$7:$B$814,0)))</f>
        <v/>
      </c>
      <c r="AF249" s="847" t="str">
        <f>IF($B249="","",INDEX('All CCC'!AF$7:AF$814,MATCH(WatchList!$B249,'All CCC'!$B$7:$B$814,0)))</f>
        <v/>
      </c>
      <c r="AG249" s="847" t="str">
        <f>IF($B249="","",INDEX('All CCC'!AG$7:AG$814,MATCH(WatchList!$B249,'All CCC'!$B$7:$B$814,0)))</f>
        <v/>
      </c>
      <c r="AH249" s="847" t="str">
        <f>IF($B249="","",INDEX('All CCC'!AH$7:AH$814,MATCH(WatchList!$B249,'All CCC'!$B$7:$B$814,0)))</f>
        <v/>
      </c>
      <c r="AI249" s="847" t="str">
        <f>IF($B249="","",INDEX('All CCC'!AI$7:AI$814,MATCH(WatchList!$B249,'All CCC'!$B$7:$B$814,0)))</f>
        <v/>
      </c>
      <c r="AJ249" s="847" t="str">
        <f>IF($B249="","",INDEX('All CCC'!AJ$7:AJ$814,MATCH(WatchList!$B249,'All CCC'!$B$7:$B$814,0)))</f>
        <v/>
      </c>
      <c r="AK249" s="847" t="str">
        <f>IF($B249="","",INDEX('All CCC'!AK$7:AK$814,MATCH(WatchList!$B249,'All CCC'!$B$7:$B$814,0)))</f>
        <v/>
      </c>
      <c r="AL249" s="847" t="str">
        <f>IF($B249="","",INDEX('All CCC'!AL$7:AL$814,MATCH(WatchList!$B249,'All CCC'!$B$7:$B$814,0)))</f>
        <v/>
      </c>
      <c r="AM249" s="847" t="str">
        <f>IF($B249="","",INDEX('All CCC'!AM$7:AM$814,MATCH(WatchList!$B249,'All CCC'!$B$7:$B$814,0)))</f>
        <v/>
      </c>
      <c r="AN249" s="847" t="str">
        <f>IF($B249="","",INDEX('All CCC'!AN$7:AN$814,MATCH(WatchList!$B249,'All CCC'!$B$7:$B$814,0)))</f>
        <v/>
      </c>
      <c r="AO249" s="847" t="str">
        <f>IF($B249="","",INDEX('All CCC'!AO$7:AO$814,MATCH(WatchList!$B249,'All CCC'!$B$7:$B$814,0)))</f>
        <v/>
      </c>
      <c r="AP249" s="847" t="str">
        <f>IF($B249="","",INDEX('All CCC'!AP$7:AP$814,MATCH(WatchList!$B249,'All CCC'!$B$7:$B$814,0)))</f>
        <v/>
      </c>
      <c r="AQ249" s="847" t="str">
        <f>IF($B249="","",INDEX('All CCC'!AQ$7:AQ$814,MATCH(WatchList!$B249,'All CCC'!$B$7:$B$814,0)))</f>
        <v/>
      </c>
      <c r="AR249" s="847" t="str">
        <f>IF($B249="","",INDEX('All CCC'!AR$7:AR$814,MATCH(WatchList!$B249,'All CCC'!$B$7:$B$814,0)))</f>
        <v/>
      </c>
      <c r="AS249" s="847" t="str">
        <f>IF($B249="","",INDEX('All CCC'!AS$7:AS$814,MATCH(WatchList!$B249,'All CCC'!$B$7:$B$814,0)))</f>
        <v/>
      </c>
      <c r="AT249" s="847" t="str">
        <f>IF($B249="","",INDEX('All CCC'!AT$7:AT$814,MATCH(WatchList!$B249,'All CCC'!$B$7:$B$814,0)))</f>
        <v/>
      </c>
      <c r="AU249" s="847" t="str">
        <f>IF($B249="","",INDEX('All CCC'!AU$7:AU$814,MATCH(WatchList!$B249,'All CCC'!$B$7:$B$814,0)))</f>
        <v/>
      </c>
      <c r="AV249" s="847" t="str">
        <f>IF($B249="","",INDEX('All CCC'!AV$7:AV$814,MATCH(WatchList!$B249,'All CCC'!$B$7:$B$814,0)))</f>
        <v/>
      </c>
      <c r="AW249" s="847" t="str">
        <f>IF($B249="","",INDEX('All CCC'!AW$7:AW$814,MATCH(WatchList!$B249,'All CCC'!$B$7:$B$814,0)))</f>
        <v/>
      </c>
      <c r="AX249" s="847" t="str">
        <f>IF($B249="","",INDEX('All CCC'!AX$7:AX$814,MATCH(WatchList!$B249,'All CCC'!$B$7:$B$814,0)))</f>
        <v/>
      </c>
      <c r="AY249" s="847" t="str">
        <f>IF($B249="","",INDEX('All CCC'!AY$7:AY$814,MATCH(WatchList!$B249,'All CCC'!$B$7:$B$814,0)))</f>
        <v/>
      </c>
      <c r="AZ249" s="847" t="str">
        <f>IF($B249="","",INDEX('All CCC'!AZ$7:AZ$814,MATCH(WatchList!$B249,'All CCC'!$B$7:$B$814,0)))</f>
        <v/>
      </c>
      <c r="BA249" s="847" t="str">
        <f>IF($B249="","",INDEX('All CCC'!BA$7:BA$814,MATCH(WatchList!$B249,'All CCC'!$B$7:$B$814,0)))</f>
        <v/>
      </c>
      <c r="BB249" s="847" t="str">
        <f>IF($B249="","",INDEX('All CCC'!BB$7:BB$814,MATCH(WatchList!$B249,'All CCC'!$B$7:$B$814,0)))</f>
        <v/>
      </c>
      <c r="BC249" s="847" t="str">
        <f>IF($B249="","",INDEX('All CCC'!BC$7:BC$814,MATCH(WatchList!$B249,'All CCC'!$B$7:$B$814,0)))</f>
        <v/>
      </c>
      <c r="BD249" s="847" t="str">
        <f>IF($B249="","",INDEX('All CCC'!BD$7:BD$814,MATCH(WatchList!$B249,'All CCC'!$B$7:$B$814,0)))</f>
        <v/>
      </c>
      <c r="BE249" s="847" t="str">
        <f>IF($B249="","",INDEX('All CCC'!BE$7:BE$814,MATCH(WatchList!$B249,'All CCC'!$B$7:$B$814,0)))</f>
        <v/>
      </c>
      <c r="BF249" s="847" t="str">
        <f>IF($B249="","",INDEX('All CCC'!BF$7:BF$814,MATCH(WatchList!$B249,'All CCC'!$B$7:$B$814,0)))</f>
        <v/>
      </c>
      <c r="BG249" s="847" t="str">
        <f>IF($B249="","",INDEX('All CCC'!BG$7:BG$814,MATCH(WatchList!$B249,'All CCC'!$B$7:$B$814,0)))</f>
        <v/>
      </c>
    </row>
    <row r="250" spans="1:59" x14ac:dyDescent="0.2">
      <c r="A250" s="548" t="str">
        <f>IF($B250="","",INDEX('All CCC'!A$7:A$814,MATCH(WatchList!$B250,'All CCC'!$B$7:$B$814,0)))</f>
        <v/>
      </c>
      <c r="B250" s="31"/>
      <c r="C250" s="847" t="str">
        <f>IF($B250="","",INDEX('All CCC'!C$7:C$814,MATCH(WatchList!$B250,'All CCC'!$B$7:$B$814,0)))</f>
        <v/>
      </c>
      <c r="D250" s="847" t="str">
        <f>IF($B250="","",INDEX('All CCC'!D$7:D$814,MATCH(WatchList!$B250,'All CCC'!$B$7:$B$814,0)))</f>
        <v/>
      </c>
      <c r="E250" s="847" t="str">
        <f>IF($B250="","",INDEX('All CCC'!E$7:E$814,MATCH(WatchList!$B250,'All CCC'!$B$7:$B$814,0)))</f>
        <v/>
      </c>
      <c r="F250" s="847" t="str">
        <f>IF($B250="","",INDEX('All CCC'!F$7:F$814,MATCH(WatchList!$B250,'All CCC'!$B$7:$B$814,0)))</f>
        <v/>
      </c>
      <c r="G250" s="847" t="str">
        <f>IF($B250="","",INDEX('All CCC'!G$7:G$814,MATCH(WatchList!$B250,'All CCC'!$B$7:$B$814,0)))</f>
        <v/>
      </c>
      <c r="H250" s="847" t="str">
        <f>IF($B250="","",INDEX('All CCC'!H$7:H$814,MATCH(WatchList!$B250,'All CCC'!$B$7:$B$814,0)))</f>
        <v/>
      </c>
      <c r="I250" s="847" t="str">
        <f>IF($B250="","",INDEX('All CCC'!I$7:I$814,MATCH(WatchList!$B250,'All CCC'!$B$7:$B$814,0)))</f>
        <v/>
      </c>
      <c r="J250" s="847" t="str">
        <f>IF($B250="","",INDEX('All CCC'!J$7:J$814,MATCH(WatchList!$B250,'All CCC'!$B$7:$B$814,0)))</f>
        <v/>
      </c>
      <c r="K250" s="847" t="str">
        <f>IF($B250="","",INDEX('All CCC'!K$7:K$814,MATCH(WatchList!$B250,'All CCC'!$B$7:$B$814,0)))</f>
        <v/>
      </c>
      <c r="L250" s="847" t="str">
        <f>IF($B250="","",INDEX('All CCC'!L$7:L$814,MATCH(WatchList!$B250,'All CCC'!$B$7:$B$814,0)))</f>
        <v/>
      </c>
      <c r="M250" s="847" t="str">
        <f>IF($B250="","",INDEX('All CCC'!M$7:M$814,MATCH(WatchList!$B250,'All CCC'!$B$7:$B$814,0)))</f>
        <v/>
      </c>
      <c r="N250" s="847" t="str">
        <f>IF($B250="","",INDEX('All CCC'!N$7:N$814,MATCH(WatchList!$B250,'All CCC'!$B$7:$B$814,0)))</f>
        <v/>
      </c>
      <c r="O250" s="847" t="str">
        <f>IF($B250="","",INDEX('All CCC'!O$7:O$814,MATCH(WatchList!$B250,'All CCC'!$B$7:$B$814,0)))</f>
        <v/>
      </c>
      <c r="P250" s="848" t="str">
        <f>IF($B250="","",INDEX('All CCC'!P$7:P$814,MATCH(WatchList!$B250,'All CCC'!$B$7:$B$814,0)))</f>
        <v/>
      </c>
      <c r="Q250" s="848" t="str">
        <f>IF($B250="","",INDEX('All CCC'!Q$7:Q$814,MATCH(WatchList!$B250,'All CCC'!$B$7:$B$814,0)))</f>
        <v/>
      </c>
      <c r="R250" s="847" t="str">
        <f>IF($B250="","",INDEX('All CCC'!R$7:R$814,MATCH(WatchList!$B250,'All CCC'!$B$7:$B$814,0)))</f>
        <v/>
      </c>
      <c r="S250" s="847" t="str">
        <f>IF($B250="","",INDEX('All CCC'!S$7:S$814,MATCH(WatchList!$B250,'All CCC'!$B$7:$B$814,0)))</f>
        <v/>
      </c>
      <c r="T250" s="847" t="str">
        <f>IF($B250="","",INDEX('All CCC'!T$7:T$814,MATCH(WatchList!$B250,'All CCC'!$B$7:$B$814,0)))</f>
        <v/>
      </c>
      <c r="U250" s="847" t="str">
        <f>IF($B250="","",INDEX('All CCC'!U$7:U$814,MATCH(WatchList!$B250,'All CCC'!$B$7:$B$814,0)))</f>
        <v/>
      </c>
      <c r="V250" s="847" t="str">
        <f>IF($B250="","",INDEX('All CCC'!V$7:V$814,MATCH(WatchList!$B250,'All CCC'!$B$7:$B$814,0)))</f>
        <v/>
      </c>
      <c r="W250" s="847" t="str">
        <f>IF($B250="","",INDEX('All CCC'!W$7:W$814,MATCH(WatchList!$B250,'All CCC'!$B$7:$B$814,0)))</f>
        <v/>
      </c>
      <c r="X250" s="847" t="str">
        <f>IF($B250="","",INDEX('All CCC'!X$7:X$814,MATCH(WatchList!$B250,'All CCC'!$B$7:$B$814,0)))</f>
        <v/>
      </c>
      <c r="Y250" s="847" t="str">
        <f>IF($B250="","",INDEX('All CCC'!Y$7:Y$814,MATCH(WatchList!$B250,'All CCC'!$B$7:$B$814,0)))</f>
        <v/>
      </c>
      <c r="Z250" s="847" t="str">
        <f>IF($B250="","",INDEX('All CCC'!Z$7:Z$814,MATCH(WatchList!$B250,'All CCC'!$B$7:$B$814,0)))</f>
        <v/>
      </c>
      <c r="AA250" s="847" t="str">
        <f>IF($B250="","",INDEX('All CCC'!AA$7:AA$814,MATCH(WatchList!$B250,'All CCC'!$B$7:$B$814,0)))</f>
        <v/>
      </c>
      <c r="AB250" s="847" t="str">
        <f>IF($B250="","",INDEX('All CCC'!AB$7:AB$814,MATCH(WatchList!$B250,'All CCC'!$B$7:$B$814,0)))</f>
        <v/>
      </c>
      <c r="AC250" s="847" t="str">
        <f>IF($B250="","",INDEX('All CCC'!AC$7:AC$814,MATCH(WatchList!$B250,'All CCC'!$B$7:$B$814,0)))</f>
        <v/>
      </c>
      <c r="AD250" s="847" t="str">
        <f>IF($B250="","",INDEX('All CCC'!AD$7:AD$814,MATCH(WatchList!$B250,'All CCC'!$B$7:$B$814,0)))</f>
        <v/>
      </c>
      <c r="AE250" s="847" t="str">
        <f>IF($B250="","",INDEX('All CCC'!AE$7:AE$814,MATCH(WatchList!$B250,'All CCC'!$B$7:$B$814,0)))</f>
        <v/>
      </c>
      <c r="AF250" s="847" t="str">
        <f>IF($B250="","",INDEX('All CCC'!AF$7:AF$814,MATCH(WatchList!$B250,'All CCC'!$B$7:$B$814,0)))</f>
        <v/>
      </c>
      <c r="AG250" s="847" t="str">
        <f>IF($B250="","",INDEX('All CCC'!AG$7:AG$814,MATCH(WatchList!$B250,'All CCC'!$B$7:$B$814,0)))</f>
        <v/>
      </c>
      <c r="AH250" s="847" t="str">
        <f>IF($B250="","",INDEX('All CCC'!AH$7:AH$814,MATCH(WatchList!$B250,'All CCC'!$B$7:$B$814,0)))</f>
        <v/>
      </c>
      <c r="AI250" s="847" t="str">
        <f>IF($B250="","",INDEX('All CCC'!AI$7:AI$814,MATCH(WatchList!$B250,'All CCC'!$B$7:$B$814,0)))</f>
        <v/>
      </c>
      <c r="AJ250" s="847" t="str">
        <f>IF($B250="","",INDEX('All CCC'!AJ$7:AJ$814,MATCH(WatchList!$B250,'All CCC'!$B$7:$B$814,0)))</f>
        <v/>
      </c>
      <c r="AK250" s="847" t="str">
        <f>IF($B250="","",INDEX('All CCC'!AK$7:AK$814,MATCH(WatchList!$B250,'All CCC'!$B$7:$B$814,0)))</f>
        <v/>
      </c>
      <c r="AL250" s="847" t="str">
        <f>IF($B250="","",INDEX('All CCC'!AL$7:AL$814,MATCH(WatchList!$B250,'All CCC'!$B$7:$B$814,0)))</f>
        <v/>
      </c>
      <c r="AM250" s="847" t="str">
        <f>IF($B250="","",INDEX('All CCC'!AM$7:AM$814,MATCH(WatchList!$B250,'All CCC'!$B$7:$B$814,0)))</f>
        <v/>
      </c>
      <c r="AN250" s="847" t="str">
        <f>IF($B250="","",INDEX('All CCC'!AN$7:AN$814,MATCH(WatchList!$B250,'All CCC'!$B$7:$B$814,0)))</f>
        <v/>
      </c>
      <c r="AO250" s="847" t="str">
        <f>IF($B250="","",INDEX('All CCC'!AO$7:AO$814,MATCH(WatchList!$B250,'All CCC'!$B$7:$B$814,0)))</f>
        <v/>
      </c>
      <c r="AP250" s="847" t="str">
        <f>IF($B250="","",INDEX('All CCC'!AP$7:AP$814,MATCH(WatchList!$B250,'All CCC'!$B$7:$B$814,0)))</f>
        <v/>
      </c>
      <c r="AQ250" s="847" t="str">
        <f>IF($B250="","",INDEX('All CCC'!AQ$7:AQ$814,MATCH(WatchList!$B250,'All CCC'!$B$7:$B$814,0)))</f>
        <v/>
      </c>
      <c r="AR250" s="847" t="str">
        <f>IF($B250="","",INDEX('All CCC'!AR$7:AR$814,MATCH(WatchList!$B250,'All CCC'!$B$7:$B$814,0)))</f>
        <v/>
      </c>
      <c r="AS250" s="847" t="str">
        <f>IF($B250="","",INDEX('All CCC'!AS$7:AS$814,MATCH(WatchList!$B250,'All CCC'!$B$7:$B$814,0)))</f>
        <v/>
      </c>
      <c r="AT250" s="847" t="str">
        <f>IF($B250="","",INDEX('All CCC'!AT$7:AT$814,MATCH(WatchList!$B250,'All CCC'!$B$7:$B$814,0)))</f>
        <v/>
      </c>
      <c r="AU250" s="847" t="str">
        <f>IF($B250="","",INDEX('All CCC'!AU$7:AU$814,MATCH(WatchList!$B250,'All CCC'!$B$7:$B$814,0)))</f>
        <v/>
      </c>
      <c r="AV250" s="847" t="str">
        <f>IF($B250="","",INDEX('All CCC'!AV$7:AV$814,MATCH(WatchList!$B250,'All CCC'!$B$7:$B$814,0)))</f>
        <v/>
      </c>
      <c r="AW250" s="847" t="str">
        <f>IF($B250="","",INDEX('All CCC'!AW$7:AW$814,MATCH(WatchList!$B250,'All CCC'!$B$7:$B$814,0)))</f>
        <v/>
      </c>
      <c r="AX250" s="847" t="str">
        <f>IF($B250="","",INDEX('All CCC'!AX$7:AX$814,MATCH(WatchList!$B250,'All CCC'!$B$7:$B$814,0)))</f>
        <v/>
      </c>
      <c r="AY250" s="847" t="str">
        <f>IF($B250="","",INDEX('All CCC'!AY$7:AY$814,MATCH(WatchList!$B250,'All CCC'!$B$7:$B$814,0)))</f>
        <v/>
      </c>
      <c r="AZ250" s="847" t="str">
        <f>IF($B250="","",INDEX('All CCC'!AZ$7:AZ$814,MATCH(WatchList!$B250,'All CCC'!$B$7:$B$814,0)))</f>
        <v/>
      </c>
      <c r="BA250" s="847" t="str">
        <f>IF($B250="","",INDEX('All CCC'!BA$7:BA$814,MATCH(WatchList!$B250,'All CCC'!$B$7:$B$814,0)))</f>
        <v/>
      </c>
      <c r="BB250" s="847" t="str">
        <f>IF($B250="","",INDEX('All CCC'!BB$7:BB$814,MATCH(WatchList!$B250,'All CCC'!$B$7:$B$814,0)))</f>
        <v/>
      </c>
      <c r="BC250" s="847" t="str">
        <f>IF($B250="","",INDEX('All CCC'!BC$7:BC$814,MATCH(WatchList!$B250,'All CCC'!$B$7:$B$814,0)))</f>
        <v/>
      </c>
      <c r="BD250" s="847" t="str">
        <f>IF($B250="","",INDEX('All CCC'!BD$7:BD$814,MATCH(WatchList!$B250,'All CCC'!$B$7:$B$814,0)))</f>
        <v/>
      </c>
      <c r="BE250" s="847" t="str">
        <f>IF($B250="","",INDEX('All CCC'!BE$7:BE$814,MATCH(WatchList!$B250,'All CCC'!$B$7:$B$814,0)))</f>
        <v/>
      </c>
      <c r="BF250" s="847" t="str">
        <f>IF($B250="","",INDEX('All CCC'!BF$7:BF$814,MATCH(WatchList!$B250,'All CCC'!$B$7:$B$814,0)))</f>
        <v/>
      </c>
      <c r="BG250" s="847" t="str">
        <f>IF($B250="","",INDEX('All CCC'!BG$7:BG$814,MATCH(WatchList!$B250,'All CCC'!$B$7:$B$814,0)))</f>
        <v/>
      </c>
    </row>
    <row r="251" spans="1:59" x14ac:dyDescent="0.2">
      <c r="A251" s="548" t="str">
        <f>IF($B251="","",INDEX('All CCC'!A$7:A$814,MATCH(WatchList!$B251,'All CCC'!$B$7:$B$814,0)))</f>
        <v/>
      </c>
      <c r="B251" s="31"/>
      <c r="C251" s="847" t="str">
        <f>IF($B251="","",INDEX('All CCC'!C$7:C$814,MATCH(WatchList!$B251,'All CCC'!$B$7:$B$814,0)))</f>
        <v/>
      </c>
      <c r="D251" s="847" t="str">
        <f>IF($B251="","",INDEX('All CCC'!D$7:D$814,MATCH(WatchList!$B251,'All CCC'!$B$7:$B$814,0)))</f>
        <v/>
      </c>
      <c r="E251" s="847" t="str">
        <f>IF($B251="","",INDEX('All CCC'!E$7:E$814,MATCH(WatchList!$B251,'All CCC'!$B$7:$B$814,0)))</f>
        <v/>
      </c>
      <c r="F251" s="847" t="str">
        <f>IF($B251="","",INDEX('All CCC'!F$7:F$814,MATCH(WatchList!$B251,'All CCC'!$B$7:$B$814,0)))</f>
        <v/>
      </c>
      <c r="G251" s="847" t="str">
        <f>IF($B251="","",INDEX('All CCC'!G$7:G$814,MATCH(WatchList!$B251,'All CCC'!$B$7:$B$814,0)))</f>
        <v/>
      </c>
      <c r="H251" s="847" t="str">
        <f>IF($B251="","",INDEX('All CCC'!H$7:H$814,MATCH(WatchList!$B251,'All CCC'!$B$7:$B$814,0)))</f>
        <v/>
      </c>
      <c r="I251" s="847" t="str">
        <f>IF($B251="","",INDEX('All CCC'!I$7:I$814,MATCH(WatchList!$B251,'All CCC'!$B$7:$B$814,0)))</f>
        <v/>
      </c>
      <c r="J251" s="847" t="str">
        <f>IF($B251="","",INDEX('All CCC'!J$7:J$814,MATCH(WatchList!$B251,'All CCC'!$B$7:$B$814,0)))</f>
        <v/>
      </c>
      <c r="K251" s="847" t="str">
        <f>IF($B251="","",INDEX('All CCC'!K$7:K$814,MATCH(WatchList!$B251,'All CCC'!$B$7:$B$814,0)))</f>
        <v/>
      </c>
      <c r="L251" s="847" t="str">
        <f>IF($B251="","",INDEX('All CCC'!L$7:L$814,MATCH(WatchList!$B251,'All CCC'!$B$7:$B$814,0)))</f>
        <v/>
      </c>
      <c r="M251" s="847" t="str">
        <f>IF($B251="","",INDEX('All CCC'!M$7:M$814,MATCH(WatchList!$B251,'All CCC'!$B$7:$B$814,0)))</f>
        <v/>
      </c>
      <c r="N251" s="847" t="str">
        <f>IF($B251="","",INDEX('All CCC'!N$7:N$814,MATCH(WatchList!$B251,'All CCC'!$B$7:$B$814,0)))</f>
        <v/>
      </c>
      <c r="O251" s="847" t="str">
        <f>IF($B251="","",INDEX('All CCC'!O$7:O$814,MATCH(WatchList!$B251,'All CCC'!$B$7:$B$814,0)))</f>
        <v/>
      </c>
      <c r="P251" s="848" t="str">
        <f>IF($B251="","",INDEX('All CCC'!P$7:P$814,MATCH(WatchList!$B251,'All CCC'!$B$7:$B$814,0)))</f>
        <v/>
      </c>
      <c r="Q251" s="848" t="str">
        <f>IF($B251="","",INDEX('All CCC'!Q$7:Q$814,MATCH(WatchList!$B251,'All CCC'!$B$7:$B$814,0)))</f>
        <v/>
      </c>
      <c r="R251" s="847" t="str">
        <f>IF($B251="","",INDEX('All CCC'!R$7:R$814,MATCH(WatchList!$B251,'All CCC'!$B$7:$B$814,0)))</f>
        <v/>
      </c>
      <c r="S251" s="847" t="str">
        <f>IF($B251="","",INDEX('All CCC'!S$7:S$814,MATCH(WatchList!$B251,'All CCC'!$B$7:$B$814,0)))</f>
        <v/>
      </c>
      <c r="T251" s="847" t="str">
        <f>IF($B251="","",INDEX('All CCC'!T$7:T$814,MATCH(WatchList!$B251,'All CCC'!$B$7:$B$814,0)))</f>
        <v/>
      </c>
      <c r="U251" s="847" t="str">
        <f>IF($B251="","",INDEX('All CCC'!U$7:U$814,MATCH(WatchList!$B251,'All CCC'!$B$7:$B$814,0)))</f>
        <v/>
      </c>
      <c r="V251" s="847" t="str">
        <f>IF($B251="","",INDEX('All CCC'!V$7:V$814,MATCH(WatchList!$B251,'All CCC'!$B$7:$B$814,0)))</f>
        <v/>
      </c>
      <c r="W251" s="847" t="str">
        <f>IF($B251="","",INDEX('All CCC'!W$7:W$814,MATCH(WatchList!$B251,'All CCC'!$B$7:$B$814,0)))</f>
        <v/>
      </c>
      <c r="X251" s="847" t="str">
        <f>IF($B251="","",INDEX('All CCC'!X$7:X$814,MATCH(WatchList!$B251,'All CCC'!$B$7:$B$814,0)))</f>
        <v/>
      </c>
      <c r="Y251" s="847" t="str">
        <f>IF($B251="","",INDEX('All CCC'!Y$7:Y$814,MATCH(WatchList!$B251,'All CCC'!$B$7:$B$814,0)))</f>
        <v/>
      </c>
      <c r="Z251" s="847" t="str">
        <f>IF($B251="","",INDEX('All CCC'!Z$7:Z$814,MATCH(WatchList!$B251,'All CCC'!$B$7:$B$814,0)))</f>
        <v/>
      </c>
      <c r="AA251" s="847" t="str">
        <f>IF($B251="","",INDEX('All CCC'!AA$7:AA$814,MATCH(WatchList!$B251,'All CCC'!$B$7:$B$814,0)))</f>
        <v/>
      </c>
      <c r="AB251" s="847" t="str">
        <f>IF($B251="","",INDEX('All CCC'!AB$7:AB$814,MATCH(WatchList!$B251,'All CCC'!$B$7:$B$814,0)))</f>
        <v/>
      </c>
      <c r="AC251" s="847" t="str">
        <f>IF($B251="","",INDEX('All CCC'!AC$7:AC$814,MATCH(WatchList!$B251,'All CCC'!$B$7:$B$814,0)))</f>
        <v/>
      </c>
      <c r="AD251" s="847" t="str">
        <f>IF($B251="","",INDEX('All CCC'!AD$7:AD$814,MATCH(WatchList!$B251,'All CCC'!$B$7:$B$814,0)))</f>
        <v/>
      </c>
      <c r="AE251" s="847" t="str">
        <f>IF($B251="","",INDEX('All CCC'!AE$7:AE$814,MATCH(WatchList!$B251,'All CCC'!$B$7:$B$814,0)))</f>
        <v/>
      </c>
      <c r="AF251" s="847" t="str">
        <f>IF($B251="","",INDEX('All CCC'!AF$7:AF$814,MATCH(WatchList!$B251,'All CCC'!$B$7:$B$814,0)))</f>
        <v/>
      </c>
      <c r="AG251" s="847" t="str">
        <f>IF($B251="","",INDEX('All CCC'!AG$7:AG$814,MATCH(WatchList!$B251,'All CCC'!$B$7:$B$814,0)))</f>
        <v/>
      </c>
      <c r="AH251" s="847" t="str">
        <f>IF($B251="","",INDEX('All CCC'!AH$7:AH$814,MATCH(WatchList!$B251,'All CCC'!$B$7:$B$814,0)))</f>
        <v/>
      </c>
      <c r="AI251" s="847" t="str">
        <f>IF($B251="","",INDEX('All CCC'!AI$7:AI$814,MATCH(WatchList!$B251,'All CCC'!$B$7:$B$814,0)))</f>
        <v/>
      </c>
      <c r="AJ251" s="847" t="str">
        <f>IF($B251="","",INDEX('All CCC'!AJ$7:AJ$814,MATCH(WatchList!$B251,'All CCC'!$B$7:$B$814,0)))</f>
        <v/>
      </c>
      <c r="AK251" s="847" t="str">
        <f>IF($B251="","",INDEX('All CCC'!AK$7:AK$814,MATCH(WatchList!$B251,'All CCC'!$B$7:$B$814,0)))</f>
        <v/>
      </c>
      <c r="AL251" s="847" t="str">
        <f>IF($B251="","",INDEX('All CCC'!AL$7:AL$814,MATCH(WatchList!$B251,'All CCC'!$B$7:$B$814,0)))</f>
        <v/>
      </c>
      <c r="AM251" s="847" t="str">
        <f>IF($B251="","",INDEX('All CCC'!AM$7:AM$814,MATCH(WatchList!$B251,'All CCC'!$B$7:$B$814,0)))</f>
        <v/>
      </c>
      <c r="AN251" s="847" t="str">
        <f>IF($B251="","",INDEX('All CCC'!AN$7:AN$814,MATCH(WatchList!$B251,'All CCC'!$B$7:$B$814,0)))</f>
        <v/>
      </c>
      <c r="AO251" s="847" t="str">
        <f>IF($B251="","",INDEX('All CCC'!AO$7:AO$814,MATCH(WatchList!$B251,'All CCC'!$B$7:$B$814,0)))</f>
        <v/>
      </c>
      <c r="AP251" s="847" t="str">
        <f>IF($B251="","",INDEX('All CCC'!AP$7:AP$814,MATCH(WatchList!$B251,'All CCC'!$B$7:$B$814,0)))</f>
        <v/>
      </c>
      <c r="AQ251" s="847" t="str">
        <f>IF($B251="","",INDEX('All CCC'!AQ$7:AQ$814,MATCH(WatchList!$B251,'All CCC'!$B$7:$B$814,0)))</f>
        <v/>
      </c>
      <c r="AR251" s="847" t="str">
        <f>IF($B251="","",INDEX('All CCC'!AR$7:AR$814,MATCH(WatchList!$B251,'All CCC'!$B$7:$B$814,0)))</f>
        <v/>
      </c>
      <c r="AS251" s="847" t="str">
        <f>IF($B251="","",INDEX('All CCC'!AS$7:AS$814,MATCH(WatchList!$B251,'All CCC'!$B$7:$B$814,0)))</f>
        <v/>
      </c>
      <c r="AT251" s="847" t="str">
        <f>IF($B251="","",INDEX('All CCC'!AT$7:AT$814,MATCH(WatchList!$B251,'All CCC'!$B$7:$B$814,0)))</f>
        <v/>
      </c>
      <c r="AU251" s="847" t="str">
        <f>IF($B251="","",INDEX('All CCC'!AU$7:AU$814,MATCH(WatchList!$B251,'All CCC'!$B$7:$B$814,0)))</f>
        <v/>
      </c>
      <c r="AV251" s="847" t="str">
        <f>IF($B251="","",INDEX('All CCC'!AV$7:AV$814,MATCH(WatchList!$B251,'All CCC'!$B$7:$B$814,0)))</f>
        <v/>
      </c>
      <c r="AW251" s="847" t="str">
        <f>IF($B251="","",INDEX('All CCC'!AW$7:AW$814,MATCH(WatchList!$B251,'All CCC'!$B$7:$B$814,0)))</f>
        <v/>
      </c>
      <c r="AX251" s="847" t="str">
        <f>IF($B251="","",INDEX('All CCC'!AX$7:AX$814,MATCH(WatchList!$B251,'All CCC'!$B$7:$B$814,0)))</f>
        <v/>
      </c>
      <c r="AY251" s="847" t="str">
        <f>IF($B251="","",INDEX('All CCC'!AY$7:AY$814,MATCH(WatchList!$B251,'All CCC'!$B$7:$B$814,0)))</f>
        <v/>
      </c>
      <c r="AZ251" s="847" t="str">
        <f>IF($B251="","",INDEX('All CCC'!AZ$7:AZ$814,MATCH(WatchList!$B251,'All CCC'!$B$7:$B$814,0)))</f>
        <v/>
      </c>
      <c r="BA251" s="847" t="str">
        <f>IF($B251="","",INDEX('All CCC'!BA$7:BA$814,MATCH(WatchList!$B251,'All CCC'!$B$7:$B$814,0)))</f>
        <v/>
      </c>
      <c r="BB251" s="847" t="str">
        <f>IF($B251="","",INDEX('All CCC'!BB$7:BB$814,MATCH(WatchList!$B251,'All CCC'!$B$7:$B$814,0)))</f>
        <v/>
      </c>
      <c r="BC251" s="847" t="str">
        <f>IF($B251="","",INDEX('All CCC'!BC$7:BC$814,MATCH(WatchList!$B251,'All CCC'!$B$7:$B$814,0)))</f>
        <v/>
      </c>
      <c r="BD251" s="847" t="str">
        <f>IF($B251="","",INDEX('All CCC'!BD$7:BD$814,MATCH(WatchList!$B251,'All CCC'!$B$7:$B$814,0)))</f>
        <v/>
      </c>
      <c r="BE251" s="847" t="str">
        <f>IF($B251="","",INDEX('All CCC'!BE$7:BE$814,MATCH(WatchList!$B251,'All CCC'!$B$7:$B$814,0)))</f>
        <v/>
      </c>
      <c r="BF251" s="847" t="str">
        <f>IF($B251="","",INDEX('All CCC'!BF$7:BF$814,MATCH(WatchList!$B251,'All CCC'!$B$7:$B$814,0)))</f>
        <v/>
      </c>
      <c r="BG251" s="847" t="str">
        <f>IF($B251="","",INDEX('All CCC'!BG$7:BG$814,MATCH(WatchList!$B251,'All CCC'!$B$7:$B$814,0)))</f>
        <v/>
      </c>
    </row>
    <row r="252" spans="1:59" x14ac:dyDescent="0.2">
      <c r="A252" s="548" t="str">
        <f>IF($B252="","",INDEX('All CCC'!A$7:A$814,MATCH(WatchList!$B252,'All CCC'!$B$7:$B$814,0)))</f>
        <v/>
      </c>
      <c r="B252" s="31"/>
      <c r="C252" s="847" t="str">
        <f>IF($B252="","",INDEX('All CCC'!C$7:C$814,MATCH(WatchList!$B252,'All CCC'!$B$7:$B$814,0)))</f>
        <v/>
      </c>
      <c r="D252" s="847" t="str">
        <f>IF($B252="","",INDEX('All CCC'!D$7:D$814,MATCH(WatchList!$B252,'All CCC'!$B$7:$B$814,0)))</f>
        <v/>
      </c>
      <c r="E252" s="847" t="str">
        <f>IF($B252="","",INDEX('All CCC'!E$7:E$814,MATCH(WatchList!$B252,'All CCC'!$B$7:$B$814,0)))</f>
        <v/>
      </c>
      <c r="F252" s="847" t="str">
        <f>IF($B252="","",INDEX('All CCC'!F$7:F$814,MATCH(WatchList!$B252,'All CCC'!$B$7:$B$814,0)))</f>
        <v/>
      </c>
      <c r="G252" s="847" t="str">
        <f>IF($B252="","",INDEX('All CCC'!G$7:G$814,MATCH(WatchList!$B252,'All CCC'!$B$7:$B$814,0)))</f>
        <v/>
      </c>
      <c r="H252" s="847" t="str">
        <f>IF($B252="","",INDEX('All CCC'!H$7:H$814,MATCH(WatchList!$B252,'All CCC'!$B$7:$B$814,0)))</f>
        <v/>
      </c>
      <c r="I252" s="847" t="str">
        <f>IF($B252="","",INDEX('All CCC'!I$7:I$814,MATCH(WatchList!$B252,'All CCC'!$B$7:$B$814,0)))</f>
        <v/>
      </c>
      <c r="J252" s="847" t="str">
        <f>IF($B252="","",INDEX('All CCC'!J$7:J$814,MATCH(WatchList!$B252,'All CCC'!$B$7:$B$814,0)))</f>
        <v/>
      </c>
      <c r="K252" s="847" t="str">
        <f>IF($B252="","",INDEX('All CCC'!K$7:K$814,MATCH(WatchList!$B252,'All CCC'!$B$7:$B$814,0)))</f>
        <v/>
      </c>
      <c r="L252" s="847" t="str">
        <f>IF($B252="","",INDEX('All CCC'!L$7:L$814,MATCH(WatchList!$B252,'All CCC'!$B$7:$B$814,0)))</f>
        <v/>
      </c>
      <c r="M252" s="847" t="str">
        <f>IF($B252="","",INDEX('All CCC'!M$7:M$814,MATCH(WatchList!$B252,'All CCC'!$B$7:$B$814,0)))</f>
        <v/>
      </c>
      <c r="N252" s="847" t="str">
        <f>IF($B252="","",INDEX('All CCC'!N$7:N$814,MATCH(WatchList!$B252,'All CCC'!$B$7:$B$814,0)))</f>
        <v/>
      </c>
      <c r="O252" s="847" t="str">
        <f>IF($B252="","",INDEX('All CCC'!O$7:O$814,MATCH(WatchList!$B252,'All CCC'!$B$7:$B$814,0)))</f>
        <v/>
      </c>
      <c r="P252" s="848" t="str">
        <f>IF($B252="","",INDEX('All CCC'!P$7:P$814,MATCH(WatchList!$B252,'All CCC'!$B$7:$B$814,0)))</f>
        <v/>
      </c>
      <c r="Q252" s="848" t="str">
        <f>IF($B252="","",INDEX('All CCC'!Q$7:Q$814,MATCH(WatchList!$B252,'All CCC'!$B$7:$B$814,0)))</f>
        <v/>
      </c>
      <c r="R252" s="847" t="str">
        <f>IF($B252="","",INDEX('All CCC'!R$7:R$814,MATCH(WatchList!$B252,'All CCC'!$B$7:$B$814,0)))</f>
        <v/>
      </c>
      <c r="S252" s="847" t="str">
        <f>IF($B252="","",INDEX('All CCC'!S$7:S$814,MATCH(WatchList!$B252,'All CCC'!$B$7:$B$814,0)))</f>
        <v/>
      </c>
      <c r="T252" s="847" t="str">
        <f>IF($B252="","",INDEX('All CCC'!T$7:T$814,MATCH(WatchList!$B252,'All CCC'!$B$7:$B$814,0)))</f>
        <v/>
      </c>
      <c r="U252" s="847" t="str">
        <f>IF($B252="","",INDEX('All CCC'!U$7:U$814,MATCH(WatchList!$B252,'All CCC'!$B$7:$B$814,0)))</f>
        <v/>
      </c>
      <c r="V252" s="847" t="str">
        <f>IF($B252="","",INDEX('All CCC'!V$7:V$814,MATCH(WatchList!$B252,'All CCC'!$B$7:$B$814,0)))</f>
        <v/>
      </c>
      <c r="W252" s="847" t="str">
        <f>IF($B252="","",INDEX('All CCC'!W$7:W$814,MATCH(WatchList!$B252,'All CCC'!$B$7:$B$814,0)))</f>
        <v/>
      </c>
      <c r="X252" s="847" t="str">
        <f>IF($B252="","",INDEX('All CCC'!X$7:X$814,MATCH(WatchList!$B252,'All CCC'!$B$7:$B$814,0)))</f>
        <v/>
      </c>
      <c r="Y252" s="847" t="str">
        <f>IF($B252="","",INDEX('All CCC'!Y$7:Y$814,MATCH(WatchList!$B252,'All CCC'!$B$7:$B$814,0)))</f>
        <v/>
      </c>
      <c r="Z252" s="847" t="str">
        <f>IF($B252="","",INDEX('All CCC'!Z$7:Z$814,MATCH(WatchList!$B252,'All CCC'!$B$7:$B$814,0)))</f>
        <v/>
      </c>
      <c r="AA252" s="847" t="str">
        <f>IF($B252="","",INDEX('All CCC'!AA$7:AA$814,MATCH(WatchList!$B252,'All CCC'!$B$7:$B$814,0)))</f>
        <v/>
      </c>
      <c r="AB252" s="847" t="str">
        <f>IF($B252="","",INDEX('All CCC'!AB$7:AB$814,MATCH(WatchList!$B252,'All CCC'!$B$7:$B$814,0)))</f>
        <v/>
      </c>
      <c r="AC252" s="847" t="str">
        <f>IF($B252="","",INDEX('All CCC'!AC$7:AC$814,MATCH(WatchList!$B252,'All CCC'!$B$7:$B$814,0)))</f>
        <v/>
      </c>
      <c r="AD252" s="847" t="str">
        <f>IF($B252="","",INDEX('All CCC'!AD$7:AD$814,MATCH(WatchList!$B252,'All CCC'!$B$7:$B$814,0)))</f>
        <v/>
      </c>
      <c r="AE252" s="847" t="str">
        <f>IF($B252="","",INDEX('All CCC'!AE$7:AE$814,MATCH(WatchList!$B252,'All CCC'!$B$7:$B$814,0)))</f>
        <v/>
      </c>
      <c r="AF252" s="847" t="str">
        <f>IF($B252="","",INDEX('All CCC'!AF$7:AF$814,MATCH(WatchList!$B252,'All CCC'!$B$7:$B$814,0)))</f>
        <v/>
      </c>
      <c r="AG252" s="847" t="str">
        <f>IF($B252="","",INDEX('All CCC'!AG$7:AG$814,MATCH(WatchList!$B252,'All CCC'!$B$7:$B$814,0)))</f>
        <v/>
      </c>
      <c r="AH252" s="847" t="str">
        <f>IF($B252="","",INDEX('All CCC'!AH$7:AH$814,MATCH(WatchList!$B252,'All CCC'!$B$7:$B$814,0)))</f>
        <v/>
      </c>
      <c r="AI252" s="847" t="str">
        <f>IF($B252="","",INDEX('All CCC'!AI$7:AI$814,MATCH(WatchList!$B252,'All CCC'!$B$7:$B$814,0)))</f>
        <v/>
      </c>
      <c r="AJ252" s="847" t="str">
        <f>IF($B252="","",INDEX('All CCC'!AJ$7:AJ$814,MATCH(WatchList!$B252,'All CCC'!$B$7:$B$814,0)))</f>
        <v/>
      </c>
      <c r="AK252" s="847" t="str">
        <f>IF($B252="","",INDEX('All CCC'!AK$7:AK$814,MATCH(WatchList!$B252,'All CCC'!$B$7:$B$814,0)))</f>
        <v/>
      </c>
      <c r="AL252" s="847" t="str">
        <f>IF($B252="","",INDEX('All CCC'!AL$7:AL$814,MATCH(WatchList!$B252,'All CCC'!$B$7:$B$814,0)))</f>
        <v/>
      </c>
      <c r="AM252" s="847" t="str">
        <f>IF($B252="","",INDEX('All CCC'!AM$7:AM$814,MATCH(WatchList!$B252,'All CCC'!$B$7:$B$814,0)))</f>
        <v/>
      </c>
      <c r="AN252" s="847" t="str">
        <f>IF($B252="","",INDEX('All CCC'!AN$7:AN$814,MATCH(WatchList!$B252,'All CCC'!$B$7:$B$814,0)))</f>
        <v/>
      </c>
      <c r="AO252" s="847" t="str">
        <f>IF($B252="","",INDEX('All CCC'!AO$7:AO$814,MATCH(WatchList!$B252,'All CCC'!$B$7:$B$814,0)))</f>
        <v/>
      </c>
      <c r="AP252" s="847" t="str">
        <f>IF($B252="","",INDEX('All CCC'!AP$7:AP$814,MATCH(WatchList!$B252,'All CCC'!$B$7:$B$814,0)))</f>
        <v/>
      </c>
      <c r="AQ252" s="847" t="str">
        <f>IF($B252="","",INDEX('All CCC'!AQ$7:AQ$814,MATCH(WatchList!$B252,'All CCC'!$B$7:$B$814,0)))</f>
        <v/>
      </c>
      <c r="AR252" s="847" t="str">
        <f>IF($B252="","",INDEX('All CCC'!AR$7:AR$814,MATCH(WatchList!$B252,'All CCC'!$B$7:$B$814,0)))</f>
        <v/>
      </c>
      <c r="AS252" s="847" t="str">
        <f>IF($B252="","",INDEX('All CCC'!AS$7:AS$814,MATCH(WatchList!$B252,'All CCC'!$B$7:$B$814,0)))</f>
        <v/>
      </c>
      <c r="AT252" s="847" t="str">
        <f>IF($B252="","",INDEX('All CCC'!AT$7:AT$814,MATCH(WatchList!$B252,'All CCC'!$B$7:$B$814,0)))</f>
        <v/>
      </c>
      <c r="AU252" s="847" t="str">
        <f>IF($B252="","",INDEX('All CCC'!AU$7:AU$814,MATCH(WatchList!$B252,'All CCC'!$B$7:$B$814,0)))</f>
        <v/>
      </c>
      <c r="AV252" s="847" t="str">
        <f>IF($B252="","",INDEX('All CCC'!AV$7:AV$814,MATCH(WatchList!$B252,'All CCC'!$B$7:$B$814,0)))</f>
        <v/>
      </c>
      <c r="AW252" s="847" t="str">
        <f>IF($B252="","",INDEX('All CCC'!AW$7:AW$814,MATCH(WatchList!$B252,'All CCC'!$B$7:$B$814,0)))</f>
        <v/>
      </c>
      <c r="AX252" s="847" t="str">
        <f>IF($B252="","",INDEX('All CCC'!AX$7:AX$814,MATCH(WatchList!$B252,'All CCC'!$B$7:$B$814,0)))</f>
        <v/>
      </c>
      <c r="AY252" s="847" t="str">
        <f>IF($B252="","",INDEX('All CCC'!AY$7:AY$814,MATCH(WatchList!$B252,'All CCC'!$B$7:$B$814,0)))</f>
        <v/>
      </c>
      <c r="AZ252" s="847" t="str">
        <f>IF($B252="","",INDEX('All CCC'!AZ$7:AZ$814,MATCH(WatchList!$B252,'All CCC'!$B$7:$B$814,0)))</f>
        <v/>
      </c>
      <c r="BA252" s="847" t="str">
        <f>IF($B252="","",INDEX('All CCC'!BA$7:BA$814,MATCH(WatchList!$B252,'All CCC'!$B$7:$B$814,0)))</f>
        <v/>
      </c>
      <c r="BB252" s="847" t="str">
        <f>IF($B252="","",INDEX('All CCC'!BB$7:BB$814,MATCH(WatchList!$B252,'All CCC'!$B$7:$B$814,0)))</f>
        <v/>
      </c>
      <c r="BC252" s="847" t="str">
        <f>IF($B252="","",INDEX('All CCC'!BC$7:BC$814,MATCH(WatchList!$B252,'All CCC'!$B$7:$B$814,0)))</f>
        <v/>
      </c>
      <c r="BD252" s="847" t="str">
        <f>IF($B252="","",INDEX('All CCC'!BD$7:BD$814,MATCH(WatchList!$B252,'All CCC'!$B$7:$B$814,0)))</f>
        <v/>
      </c>
      <c r="BE252" s="847" t="str">
        <f>IF($B252="","",INDEX('All CCC'!BE$7:BE$814,MATCH(WatchList!$B252,'All CCC'!$B$7:$B$814,0)))</f>
        <v/>
      </c>
      <c r="BF252" s="847" t="str">
        <f>IF($B252="","",INDEX('All CCC'!BF$7:BF$814,MATCH(WatchList!$B252,'All CCC'!$B$7:$B$814,0)))</f>
        <v/>
      </c>
      <c r="BG252" s="847" t="str">
        <f>IF($B252="","",INDEX('All CCC'!BG$7:BG$814,MATCH(WatchList!$B252,'All CCC'!$B$7:$B$814,0)))</f>
        <v/>
      </c>
    </row>
    <row r="253" spans="1:59" x14ac:dyDescent="0.2">
      <c r="A253" s="548" t="str">
        <f>IF($B253="","",INDEX('All CCC'!A$7:A$814,MATCH(WatchList!$B253,'All CCC'!$B$7:$B$814,0)))</f>
        <v/>
      </c>
      <c r="B253" s="31"/>
      <c r="C253" s="847" t="str">
        <f>IF($B253="","",INDEX('All CCC'!C$7:C$814,MATCH(WatchList!$B253,'All CCC'!$B$7:$B$814,0)))</f>
        <v/>
      </c>
      <c r="D253" s="847" t="str">
        <f>IF($B253="","",INDEX('All CCC'!D$7:D$814,MATCH(WatchList!$B253,'All CCC'!$B$7:$B$814,0)))</f>
        <v/>
      </c>
      <c r="E253" s="847" t="str">
        <f>IF($B253="","",INDEX('All CCC'!E$7:E$814,MATCH(WatchList!$B253,'All CCC'!$B$7:$B$814,0)))</f>
        <v/>
      </c>
      <c r="F253" s="847" t="str">
        <f>IF($B253="","",INDEX('All CCC'!F$7:F$814,MATCH(WatchList!$B253,'All CCC'!$B$7:$B$814,0)))</f>
        <v/>
      </c>
      <c r="G253" s="847" t="str">
        <f>IF($B253="","",INDEX('All CCC'!G$7:G$814,MATCH(WatchList!$B253,'All CCC'!$B$7:$B$814,0)))</f>
        <v/>
      </c>
      <c r="H253" s="847" t="str">
        <f>IF($B253="","",INDEX('All CCC'!H$7:H$814,MATCH(WatchList!$B253,'All CCC'!$B$7:$B$814,0)))</f>
        <v/>
      </c>
      <c r="I253" s="847" t="str">
        <f>IF($B253="","",INDEX('All CCC'!I$7:I$814,MATCH(WatchList!$B253,'All CCC'!$B$7:$B$814,0)))</f>
        <v/>
      </c>
      <c r="J253" s="847" t="str">
        <f>IF($B253="","",INDEX('All CCC'!J$7:J$814,MATCH(WatchList!$B253,'All CCC'!$B$7:$B$814,0)))</f>
        <v/>
      </c>
      <c r="K253" s="847" t="str">
        <f>IF($B253="","",INDEX('All CCC'!K$7:K$814,MATCH(WatchList!$B253,'All CCC'!$B$7:$B$814,0)))</f>
        <v/>
      </c>
      <c r="L253" s="847" t="str">
        <f>IF($B253="","",INDEX('All CCC'!L$7:L$814,MATCH(WatchList!$B253,'All CCC'!$B$7:$B$814,0)))</f>
        <v/>
      </c>
      <c r="M253" s="847" t="str">
        <f>IF($B253="","",INDEX('All CCC'!M$7:M$814,MATCH(WatchList!$B253,'All CCC'!$B$7:$B$814,0)))</f>
        <v/>
      </c>
      <c r="N253" s="847" t="str">
        <f>IF($B253="","",INDEX('All CCC'!N$7:N$814,MATCH(WatchList!$B253,'All CCC'!$B$7:$B$814,0)))</f>
        <v/>
      </c>
      <c r="O253" s="847" t="str">
        <f>IF($B253="","",INDEX('All CCC'!O$7:O$814,MATCH(WatchList!$B253,'All CCC'!$B$7:$B$814,0)))</f>
        <v/>
      </c>
      <c r="P253" s="848" t="str">
        <f>IF($B253="","",INDEX('All CCC'!P$7:P$814,MATCH(WatchList!$B253,'All CCC'!$B$7:$B$814,0)))</f>
        <v/>
      </c>
      <c r="Q253" s="848" t="str">
        <f>IF($B253="","",INDEX('All CCC'!Q$7:Q$814,MATCH(WatchList!$B253,'All CCC'!$B$7:$B$814,0)))</f>
        <v/>
      </c>
      <c r="R253" s="847" t="str">
        <f>IF($B253="","",INDEX('All CCC'!R$7:R$814,MATCH(WatchList!$B253,'All CCC'!$B$7:$B$814,0)))</f>
        <v/>
      </c>
      <c r="S253" s="847" t="str">
        <f>IF($B253="","",INDEX('All CCC'!S$7:S$814,MATCH(WatchList!$B253,'All CCC'!$B$7:$B$814,0)))</f>
        <v/>
      </c>
      <c r="T253" s="847" t="str">
        <f>IF($B253="","",INDEX('All CCC'!T$7:T$814,MATCH(WatchList!$B253,'All CCC'!$B$7:$B$814,0)))</f>
        <v/>
      </c>
      <c r="U253" s="847" t="str">
        <f>IF($B253="","",INDEX('All CCC'!U$7:U$814,MATCH(WatchList!$B253,'All CCC'!$B$7:$B$814,0)))</f>
        <v/>
      </c>
      <c r="V253" s="847" t="str">
        <f>IF($B253="","",INDEX('All CCC'!V$7:V$814,MATCH(WatchList!$B253,'All CCC'!$B$7:$B$814,0)))</f>
        <v/>
      </c>
      <c r="W253" s="847" t="str">
        <f>IF($B253="","",INDEX('All CCC'!W$7:W$814,MATCH(WatchList!$B253,'All CCC'!$B$7:$B$814,0)))</f>
        <v/>
      </c>
      <c r="X253" s="847" t="str">
        <f>IF($B253="","",INDEX('All CCC'!X$7:X$814,MATCH(WatchList!$B253,'All CCC'!$B$7:$B$814,0)))</f>
        <v/>
      </c>
      <c r="Y253" s="847" t="str">
        <f>IF($B253="","",INDEX('All CCC'!Y$7:Y$814,MATCH(WatchList!$B253,'All CCC'!$B$7:$B$814,0)))</f>
        <v/>
      </c>
      <c r="Z253" s="847" t="str">
        <f>IF($B253="","",INDEX('All CCC'!Z$7:Z$814,MATCH(WatchList!$B253,'All CCC'!$B$7:$B$814,0)))</f>
        <v/>
      </c>
      <c r="AA253" s="847" t="str">
        <f>IF($B253="","",INDEX('All CCC'!AA$7:AA$814,MATCH(WatchList!$B253,'All CCC'!$B$7:$B$814,0)))</f>
        <v/>
      </c>
      <c r="AB253" s="847" t="str">
        <f>IF($B253="","",INDEX('All CCC'!AB$7:AB$814,MATCH(WatchList!$B253,'All CCC'!$B$7:$B$814,0)))</f>
        <v/>
      </c>
      <c r="AC253" s="847" t="str">
        <f>IF($B253="","",INDEX('All CCC'!AC$7:AC$814,MATCH(WatchList!$B253,'All CCC'!$B$7:$B$814,0)))</f>
        <v/>
      </c>
      <c r="AD253" s="847" t="str">
        <f>IF($B253="","",INDEX('All CCC'!AD$7:AD$814,MATCH(WatchList!$B253,'All CCC'!$B$7:$B$814,0)))</f>
        <v/>
      </c>
      <c r="AE253" s="847" t="str">
        <f>IF($B253="","",INDEX('All CCC'!AE$7:AE$814,MATCH(WatchList!$B253,'All CCC'!$B$7:$B$814,0)))</f>
        <v/>
      </c>
      <c r="AF253" s="847" t="str">
        <f>IF($B253="","",INDEX('All CCC'!AF$7:AF$814,MATCH(WatchList!$B253,'All CCC'!$B$7:$B$814,0)))</f>
        <v/>
      </c>
      <c r="AG253" s="847" t="str">
        <f>IF($B253="","",INDEX('All CCC'!AG$7:AG$814,MATCH(WatchList!$B253,'All CCC'!$B$7:$B$814,0)))</f>
        <v/>
      </c>
      <c r="AH253" s="847" t="str">
        <f>IF($B253="","",INDEX('All CCC'!AH$7:AH$814,MATCH(WatchList!$B253,'All CCC'!$B$7:$B$814,0)))</f>
        <v/>
      </c>
      <c r="AI253" s="847" t="str">
        <f>IF($B253="","",INDEX('All CCC'!AI$7:AI$814,MATCH(WatchList!$B253,'All CCC'!$B$7:$B$814,0)))</f>
        <v/>
      </c>
      <c r="AJ253" s="847" t="str">
        <f>IF($B253="","",INDEX('All CCC'!AJ$7:AJ$814,MATCH(WatchList!$B253,'All CCC'!$B$7:$B$814,0)))</f>
        <v/>
      </c>
      <c r="AK253" s="847" t="str">
        <f>IF($B253="","",INDEX('All CCC'!AK$7:AK$814,MATCH(WatchList!$B253,'All CCC'!$B$7:$B$814,0)))</f>
        <v/>
      </c>
      <c r="AL253" s="847" t="str">
        <f>IF($B253="","",INDEX('All CCC'!AL$7:AL$814,MATCH(WatchList!$B253,'All CCC'!$B$7:$B$814,0)))</f>
        <v/>
      </c>
      <c r="AM253" s="847" t="str">
        <f>IF($B253="","",INDEX('All CCC'!AM$7:AM$814,MATCH(WatchList!$B253,'All CCC'!$B$7:$B$814,0)))</f>
        <v/>
      </c>
      <c r="AN253" s="847" t="str">
        <f>IF($B253="","",INDEX('All CCC'!AN$7:AN$814,MATCH(WatchList!$B253,'All CCC'!$B$7:$B$814,0)))</f>
        <v/>
      </c>
      <c r="AO253" s="847" t="str">
        <f>IF($B253="","",INDEX('All CCC'!AO$7:AO$814,MATCH(WatchList!$B253,'All CCC'!$B$7:$B$814,0)))</f>
        <v/>
      </c>
      <c r="AP253" s="847" t="str">
        <f>IF($B253="","",INDEX('All CCC'!AP$7:AP$814,MATCH(WatchList!$B253,'All CCC'!$B$7:$B$814,0)))</f>
        <v/>
      </c>
      <c r="AQ253" s="847" t="str">
        <f>IF($B253="","",INDEX('All CCC'!AQ$7:AQ$814,MATCH(WatchList!$B253,'All CCC'!$B$7:$B$814,0)))</f>
        <v/>
      </c>
      <c r="AR253" s="847" t="str">
        <f>IF($B253="","",INDEX('All CCC'!AR$7:AR$814,MATCH(WatchList!$B253,'All CCC'!$B$7:$B$814,0)))</f>
        <v/>
      </c>
      <c r="AS253" s="847" t="str">
        <f>IF($B253="","",INDEX('All CCC'!AS$7:AS$814,MATCH(WatchList!$B253,'All CCC'!$B$7:$B$814,0)))</f>
        <v/>
      </c>
      <c r="AT253" s="847" t="str">
        <f>IF($B253="","",INDEX('All CCC'!AT$7:AT$814,MATCH(WatchList!$B253,'All CCC'!$B$7:$B$814,0)))</f>
        <v/>
      </c>
      <c r="AU253" s="847" t="str">
        <f>IF($B253="","",INDEX('All CCC'!AU$7:AU$814,MATCH(WatchList!$B253,'All CCC'!$B$7:$B$814,0)))</f>
        <v/>
      </c>
      <c r="AV253" s="847" t="str">
        <f>IF($B253="","",INDEX('All CCC'!AV$7:AV$814,MATCH(WatchList!$B253,'All CCC'!$B$7:$B$814,0)))</f>
        <v/>
      </c>
      <c r="AW253" s="847" t="str">
        <f>IF($B253="","",INDEX('All CCC'!AW$7:AW$814,MATCH(WatchList!$B253,'All CCC'!$B$7:$B$814,0)))</f>
        <v/>
      </c>
      <c r="AX253" s="847" t="str">
        <f>IF($B253="","",INDEX('All CCC'!AX$7:AX$814,MATCH(WatchList!$B253,'All CCC'!$B$7:$B$814,0)))</f>
        <v/>
      </c>
      <c r="AY253" s="847" t="str">
        <f>IF($B253="","",INDEX('All CCC'!AY$7:AY$814,MATCH(WatchList!$B253,'All CCC'!$B$7:$B$814,0)))</f>
        <v/>
      </c>
      <c r="AZ253" s="847" t="str">
        <f>IF($B253="","",INDEX('All CCC'!AZ$7:AZ$814,MATCH(WatchList!$B253,'All CCC'!$B$7:$B$814,0)))</f>
        <v/>
      </c>
      <c r="BA253" s="847" t="str">
        <f>IF($B253="","",INDEX('All CCC'!BA$7:BA$814,MATCH(WatchList!$B253,'All CCC'!$B$7:$B$814,0)))</f>
        <v/>
      </c>
      <c r="BB253" s="847" t="str">
        <f>IF($B253="","",INDEX('All CCC'!BB$7:BB$814,MATCH(WatchList!$B253,'All CCC'!$B$7:$B$814,0)))</f>
        <v/>
      </c>
      <c r="BC253" s="847" t="str">
        <f>IF($B253="","",INDEX('All CCC'!BC$7:BC$814,MATCH(WatchList!$B253,'All CCC'!$B$7:$B$814,0)))</f>
        <v/>
      </c>
      <c r="BD253" s="847" t="str">
        <f>IF($B253="","",INDEX('All CCC'!BD$7:BD$814,MATCH(WatchList!$B253,'All CCC'!$B$7:$B$814,0)))</f>
        <v/>
      </c>
      <c r="BE253" s="847" t="str">
        <f>IF($B253="","",INDEX('All CCC'!BE$7:BE$814,MATCH(WatchList!$B253,'All CCC'!$B$7:$B$814,0)))</f>
        <v/>
      </c>
      <c r="BF253" s="847" t="str">
        <f>IF($B253="","",INDEX('All CCC'!BF$7:BF$814,MATCH(WatchList!$B253,'All CCC'!$B$7:$B$814,0)))</f>
        <v/>
      </c>
      <c r="BG253" s="847" t="str">
        <f>IF($B253="","",INDEX('All CCC'!BG$7:BG$814,MATCH(WatchList!$B253,'All CCC'!$B$7:$B$814,0)))</f>
        <v/>
      </c>
    </row>
    <row r="254" spans="1:59" x14ac:dyDescent="0.2">
      <c r="A254" s="548" t="str">
        <f>IF($B254="","",INDEX('All CCC'!A$7:A$814,MATCH(WatchList!$B254,'All CCC'!$B$7:$B$814,0)))</f>
        <v/>
      </c>
      <c r="B254" s="31"/>
      <c r="C254" s="847" t="str">
        <f>IF($B254="","",INDEX('All CCC'!C$7:C$814,MATCH(WatchList!$B254,'All CCC'!$B$7:$B$814,0)))</f>
        <v/>
      </c>
      <c r="D254" s="847" t="str">
        <f>IF($B254="","",INDEX('All CCC'!D$7:D$814,MATCH(WatchList!$B254,'All CCC'!$B$7:$B$814,0)))</f>
        <v/>
      </c>
      <c r="E254" s="847" t="str">
        <f>IF($B254="","",INDEX('All CCC'!E$7:E$814,MATCH(WatchList!$B254,'All CCC'!$B$7:$B$814,0)))</f>
        <v/>
      </c>
      <c r="F254" s="847" t="str">
        <f>IF($B254="","",INDEX('All CCC'!F$7:F$814,MATCH(WatchList!$B254,'All CCC'!$B$7:$B$814,0)))</f>
        <v/>
      </c>
      <c r="G254" s="847" t="str">
        <f>IF($B254="","",INDEX('All CCC'!G$7:G$814,MATCH(WatchList!$B254,'All CCC'!$B$7:$B$814,0)))</f>
        <v/>
      </c>
      <c r="H254" s="847" t="str">
        <f>IF($B254="","",INDEX('All CCC'!H$7:H$814,MATCH(WatchList!$B254,'All CCC'!$B$7:$B$814,0)))</f>
        <v/>
      </c>
      <c r="I254" s="847" t="str">
        <f>IF($B254="","",INDEX('All CCC'!I$7:I$814,MATCH(WatchList!$B254,'All CCC'!$B$7:$B$814,0)))</f>
        <v/>
      </c>
      <c r="J254" s="847" t="str">
        <f>IF($B254="","",INDEX('All CCC'!J$7:J$814,MATCH(WatchList!$B254,'All CCC'!$B$7:$B$814,0)))</f>
        <v/>
      </c>
      <c r="K254" s="847" t="str">
        <f>IF($B254="","",INDEX('All CCC'!K$7:K$814,MATCH(WatchList!$B254,'All CCC'!$B$7:$B$814,0)))</f>
        <v/>
      </c>
      <c r="L254" s="847" t="str">
        <f>IF($B254="","",INDEX('All CCC'!L$7:L$814,MATCH(WatchList!$B254,'All CCC'!$B$7:$B$814,0)))</f>
        <v/>
      </c>
      <c r="M254" s="847" t="str">
        <f>IF($B254="","",INDEX('All CCC'!M$7:M$814,MATCH(WatchList!$B254,'All CCC'!$B$7:$B$814,0)))</f>
        <v/>
      </c>
      <c r="N254" s="847" t="str">
        <f>IF($B254="","",INDEX('All CCC'!N$7:N$814,MATCH(WatchList!$B254,'All CCC'!$B$7:$B$814,0)))</f>
        <v/>
      </c>
      <c r="O254" s="847" t="str">
        <f>IF($B254="","",INDEX('All CCC'!O$7:O$814,MATCH(WatchList!$B254,'All CCC'!$B$7:$B$814,0)))</f>
        <v/>
      </c>
      <c r="P254" s="848" t="str">
        <f>IF($B254="","",INDEX('All CCC'!P$7:P$814,MATCH(WatchList!$B254,'All CCC'!$B$7:$B$814,0)))</f>
        <v/>
      </c>
      <c r="Q254" s="848" t="str">
        <f>IF($B254="","",INDEX('All CCC'!Q$7:Q$814,MATCH(WatchList!$B254,'All CCC'!$B$7:$B$814,0)))</f>
        <v/>
      </c>
      <c r="R254" s="847" t="str">
        <f>IF($B254="","",INDEX('All CCC'!R$7:R$814,MATCH(WatchList!$B254,'All CCC'!$B$7:$B$814,0)))</f>
        <v/>
      </c>
      <c r="S254" s="847" t="str">
        <f>IF($B254="","",INDEX('All CCC'!S$7:S$814,MATCH(WatchList!$B254,'All CCC'!$B$7:$B$814,0)))</f>
        <v/>
      </c>
      <c r="T254" s="847" t="str">
        <f>IF($B254="","",INDEX('All CCC'!T$7:T$814,MATCH(WatchList!$B254,'All CCC'!$B$7:$B$814,0)))</f>
        <v/>
      </c>
      <c r="U254" s="847" t="str">
        <f>IF($B254="","",INDEX('All CCC'!U$7:U$814,MATCH(WatchList!$B254,'All CCC'!$B$7:$B$814,0)))</f>
        <v/>
      </c>
      <c r="V254" s="847" t="str">
        <f>IF($B254="","",INDEX('All CCC'!V$7:V$814,MATCH(WatchList!$B254,'All CCC'!$B$7:$B$814,0)))</f>
        <v/>
      </c>
      <c r="W254" s="847" t="str">
        <f>IF($B254="","",INDEX('All CCC'!W$7:W$814,MATCH(WatchList!$B254,'All CCC'!$B$7:$B$814,0)))</f>
        <v/>
      </c>
      <c r="X254" s="847" t="str">
        <f>IF($B254="","",INDEX('All CCC'!X$7:X$814,MATCH(WatchList!$B254,'All CCC'!$B$7:$B$814,0)))</f>
        <v/>
      </c>
      <c r="Y254" s="847" t="str">
        <f>IF($B254="","",INDEX('All CCC'!Y$7:Y$814,MATCH(WatchList!$B254,'All CCC'!$B$7:$B$814,0)))</f>
        <v/>
      </c>
      <c r="Z254" s="847" t="str">
        <f>IF($B254="","",INDEX('All CCC'!Z$7:Z$814,MATCH(WatchList!$B254,'All CCC'!$B$7:$B$814,0)))</f>
        <v/>
      </c>
      <c r="AA254" s="847" t="str">
        <f>IF($B254="","",INDEX('All CCC'!AA$7:AA$814,MATCH(WatchList!$B254,'All CCC'!$B$7:$B$814,0)))</f>
        <v/>
      </c>
      <c r="AB254" s="847" t="str">
        <f>IF($B254="","",INDEX('All CCC'!AB$7:AB$814,MATCH(WatchList!$B254,'All CCC'!$B$7:$B$814,0)))</f>
        <v/>
      </c>
      <c r="AC254" s="847" t="str">
        <f>IF($B254="","",INDEX('All CCC'!AC$7:AC$814,MATCH(WatchList!$B254,'All CCC'!$B$7:$B$814,0)))</f>
        <v/>
      </c>
      <c r="AD254" s="847" t="str">
        <f>IF($B254="","",INDEX('All CCC'!AD$7:AD$814,MATCH(WatchList!$B254,'All CCC'!$B$7:$B$814,0)))</f>
        <v/>
      </c>
      <c r="AE254" s="847" t="str">
        <f>IF($B254="","",INDEX('All CCC'!AE$7:AE$814,MATCH(WatchList!$B254,'All CCC'!$B$7:$B$814,0)))</f>
        <v/>
      </c>
      <c r="AF254" s="847" t="str">
        <f>IF($B254="","",INDEX('All CCC'!AF$7:AF$814,MATCH(WatchList!$B254,'All CCC'!$B$7:$B$814,0)))</f>
        <v/>
      </c>
      <c r="AG254" s="847" t="str">
        <f>IF($B254="","",INDEX('All CCC'!AG$7:AG$814,MATCH(WatchList!$B254,'All CCC'!$B$7:$B$814,0)))</f>
        <v/>
      </c>
      <c r="AH254" s="847" t="str">
        <f>IF($B254="","",INDEX('All CCC'!AH$7:AH$814,MATCH(WatchList!$B254,'All CCC'!$B$7:$B$814,0)))</f>
        <v/>
      </c>
      <c r="AI254" s="847" t="str">
        <f>IF($B254="","",INDEX('All CCC'!AI$7:AI$814,MATCH(WatchList!$B254,'All CCC'!$B$7:$B$814,0)))</f>
        <v/>
      </c>
      <c r="AJ254" s="847" t="str">
        <f>IF($B254="","",INDEX('All CCC'!AJ$7:AJ$814,MATCH(WatchList!$B254,'All CCC'!$B$7:$B$814,0)))</f>
        <v/>
      </c>
      <c r="AK254" s="847" t="str">
        <f>IF($B254="","",INDEX('All CCC'!AK$7:AK$814,MATCH(WatchList!$B254,'All CCC'!$B$7:$B$814,0)))</f>
        <v/>
      </c>
      <c r="AL254" s="847" t="str">
        <f>IF($B254="","",INDEX('All CCC'!AL$7:AL$814,MATCH(WatchList!$B254,'All CCC'!$B$7:$B$814,0)))</f>
        <v/>
      </c>
      <c r="AM254" s="847" t="str">
        <f>IF($B254="","",INDEX('All CCC'!AM$7:AM$814,MATCH(WatchList!$B254,'All CCC'!$B$7:$B$814,0)))</f>
        <v/>
      </c>
      <c r="AN254" s="847" t="str">
        <f>IF($B254="","",INDEX('All CCC'!AN$7:AN$814,MATCH(WatchList!$B254,'All CCC'!$B$7:$B$814,0)))</f>
        <v/>
      </c>
      <c r="AO254" s="847" t="str">
        <f>IF($B254="","",INDEX('All CCC'!AO$7:AO$814,MATCH(WatchList!$B254,'All CCC'!$B$7:$B$814,0)))</f>
        <v/>
      </c>
      <c r="AP254" s="847" t="str">
        <f>IF($B254="","",INDEX('All CCC'!AP$7:AP$814,MATCH(WatchList!$B254,'All CCC'!$B$7:$B$814,0)))</f>
        <v/>
      </c>
      <c r="AQ254" s="847" t="str">
        <f>IF($B254="","",INDEX('All CCC'!AQ$7:AQ$814,MATCH(WatchList!$B254,'All CCC'!$B$7:$B$814,0)))</f>
        <v/>
      </c>
      <c r="AR254" s="847" t="str">
        <f>IF($B254="","",INDEX('All CCC'!AR$7:AR$814,MATCH(WatchList!$B254,'All CCC'!$B$7:$B$814,0)))</f>
        <v/>
      </c>
      <c r="AS254" s="847" t="str">
        <f>IF($B254="","",INDEX('All CCC'!AS$7:AS$814,MATCH(WatchList!$B254,'All CCC'!$B$7:$B$814,0)))</f>
        <v/>
      </c>
      <c r="AT254" s="847" t="str">
        <f>IF($B254="","",INDEX('All CCC'!AT$7:AT$814,MATCH(WatchList!$B254,'All CCC'!$B$7:$B$814,0)))</f>
        <v/>
      </c>
      <c r="AU254" s="847" t="str">
        <f>IF($B254="","",INDEX('All CCC'!AU$7:AU$814,MATCH(WatchList!$B254,'All CCC'!$B$7:$B$814,0)))</f>
        <v/>
      </c>
      <c r="AV254" s="847" t="str">
        <f>IF($B254="","",INDEX('All CCC'!AV$7:AV$814,MATCH(WatchList!$B254,'All CCC'!$B$7:$B$814,0)))</f>
        <v/>
      </c>
      <c r="AW254" s="847" t="str">
        <f>IF($B254="","",INDEX('All CCC'!AW$7:AW$814,MATCH(WatchList!$B254,'All CCC'!$B$7:$B$814,0)))</f>
        <v/>
      </c>
      <c r="AX254" s="847" t="str">
        <f>IF($B254="","",INDEX('All CCC'!AX$7:AX$814,MATCH(WatchList!$B254,'All CCC'!$B$7:$B$814,0)))</f>
        <v/>
      </c>
      <c r="AY254" s="847" t="str">
        <f>IF($B254="","",INDEX('All CCC'!AY$7:AY$814,MATCH(WatchList!$B254,'All CCC'!$B$7:$B$814,0)))</f>
        <v/>
      </c>
      <c r="AZ254" s="847" t="str">
        <f>IF($B254="","",INDEX('All CCC'!AZ$7:AZ$814,MATCH(WatchList!$B254,'All CCC'!$B$7:$B$814,0)))</f>
        <v/>
      </c>
      <c r="BA254" s="847" t="str">
        <f>IF($B254="","",INDEX('All CCC'!BA$7:BA$814,MATCH(WatchList!$B254,'All CCC'!$B$7:$B$814,0)))</f>
        <v/>
      </c>
      <c r="BB254" s="847" t="str">
        <f>IF($B254="","",INDEX('All CCC'!BB$7:BB$814,MATCH(WatchList!$B254,'All CCC'!$B$7:$B$814,0)))</f>
        <v/>
      </c>
      <c r="BC254" s="847" t="str">
        <f>IF($B254="","",INDEX('All CCC'!BC$7:BC$814,MATCH(WatchList!$B254,'All CCC'!$B$7:$B$814,0)))</f>
        <v/>
      </c>
      <c r="BD254" s="847" t="str">
        <f>IF($B254="","",INDEX('All CCC'!BD$7:BD$814,MATCH(WatchList!$B254,'All CCC'!$B$7:$B$814,0)))</f>
        <v/>
      </c>
      <c r="BE254" s="847" t="str">
        <f>IF($B254="","",INDEX('All CCC'!BE$7:BE$814,MATCH(WatchList!$B254,'All CCC'!$B$7:$B$814,0)))</f>
        <v/>
      </c>
      <c r="BF254" s="847" t="str">
        <f>IF($B254="","",INDEX('All CCC'!BF$7:BF$814,MATCH(WatchList!$B254,'All CCC'!$B$7:$B$814,0)))</f>
        <v/>
      </c>
      <c r="BG254" s="847" t="str">
        <f>IF($B254="","",INDEX('All CCC'!BG$7:BG$814,MATCH(WatchList!$B254,'All CCC'!$B$7:$B$814,0)))</f>
        <v/>
      </c>
    </row>
    <row r="255" spans="1:59" x14ac:dyDescent="0.2">
      <c r="A255" s="548" t="str">
        <f>IF($B255="","",INDEX('All CCC'!A$7:A$814,MATCH(WatchList!$B255,'All CCC'!$B$7:$B$814,0)))</f>
        <v/>
      </c>
      <c r="B255" s="31"/>
      <c r="C255" s="847" t="str">
        <f>IF($B255="","",INDEX('All CCC'!C$7:C$814,MATCH(WatchList!$B255,'All CCC'!$B$7:$B$814,0)))</f>
        <v/>
      </c>
      <c r="D255" s="847" t="str">
        <f>IF($B255="","",INDEX('All CCC'!D$7:D$814,MATCH(WatchList!$B255,'All CCC'!$B$7:$B$814,0)))</f>
        <v/>
      </c>
      <c r="E255" s="847" t="str">
        <f>IF($B255="","",INDEX('All CCC'!E$7:E$814,MATCH(WatchList!$B255,'All CCC'!$B$7:$B$814,0)))</f>
        <v/>
      </c>
      <c r="F255" s="847" t="str">
        <f>IF($B255="","",INDEX('All CCC'!F$7:F$814,MATCH(WatchList!$B255,'All CCC'!$B$7:$B$814,0)))</f>
        <v/>
      </c>
      <c r="G255" s="847" t="str">
        <f>IF($B255="","",INDEX('All CCC'!G$7:G$814,MATCH(WatchList!$B255,'All CCC'!$B$7:$B$814,0)))</f>
        <v/>
      </c>
      <c r="H255" s="847" t="str">
        <f>IF($B255="","",INDEX('All CCC'!H$7:H$814,MATCH(WatchList!$B255,'All CCC'!$B$7:$B$814,0)))</f>
        <v/>
      </c>
      <c r="I255" s="847" t="str">
        <f>IF($B255="","",INDEX('All CCC'!I$7:I$814,MATCH(WatchList!$B255,'All CCC'!$B$7:$B$814,0)))</f>
        <v/>
      </c>
      <c r="J255" s="847" t="str">
        <f>IF($B255="","",INDEX('All CCC'!J$7:J$814,MATCH(WatchList!$B255,'All CCC'!$B$7:$B$814,0)))</f>
        <v/>
      </c>
      <c r="K255" s="847" t="str">
        <f>IF($B255="","",INDEX('All CCC'!K$7:K$814,MATCH(WatchList!$B255,'All CCC'!$B$7:$B$814,0)))</f>
        <v/>
      </c>
      <c r="L255" s="847" t="str">
        <f>IF($B255="","",INDEX('All CCC'!L$7:L$814,MATCH(WatchList!$B255,'All CCC'!$B$7:$B$814,0)))</f>
        <v/>
      </c>
      <c r="M255" s="847" t="str">
        <f>IF($B255="","",INDEX('All CCC'!M$7:M$814,MATCH(WatchList!$B255,'All CCC'!$B$7:$B$814,0)))</f>
        <v/>
      </c>
      <c r="N255" s="847" t="str">
        <f>IF($B255="","",INDEX('All CCC'!N$7:N$814,MATCH(WatchList!$B255,'All CCC'!$B$7:$B$814,0)))</f>
        <v/>
      </c>
      <c r="O255" s="847" t="str">
        <f>IF($B255="","",INDEX('All CCC'!O$7:O$814,MATCH(WatchList!$B255,'All CCC'!$B$7:$B$814,0)))</f>
        <v/>
      </c>
      <c r="P255" s="848" t="str">
        <f>IF($B255="","",INDEX('All CCC'!P$7:P$814,MATCH(WatchList!$B255,'All CCC'!$B$7:$B$814,0)))</f>
        <v/>
      </c>
      <c r="Q255" s="848" t="str">
        <f>IF($B255="","",INDEX('All CCC'!Q$7:Q$814,MATCH(WatchList!$B255,'All CCC'!$B$7:$B$814,0)))</f>
        <v/>
      </c>
      <c r="R255" s="847" t="str">
        <f>IF($B255="","",INDEX('All CCC'!R$7:R$814,MATCH(WatchList!$B255,'All CCC'!$B$7:$B$814,0)))</f>
        <v/>
      </c>
      <c r="S255" s="847" t="str">
        <f>IF($B255="","",INDEX('All CCC'!S$7:S$814,MATCH(WatchList!$B255,'All CCC'!$B$7:$B$814,0)))</f>
        <v/>
      </c>
      <c r="T255" s="847" t="str">
        <f>IF($B255="","",INDEX('All CCC'!T$7:T$814,MATCH(WatchList!$B255,'All CCC'!$B$7:$B$814,0)))</f>
        <v/>
      </c>
      <c r="U255" s="847" t="str">
        <f>IF($B255="","",INDEX('All CCC'!U$7:U$814,MATCH(WatchList!$B255,'All CCC'!$B$7:$B$814,0)))</f>
        <v/>
      </c>
      <c r="V255" s="847" t="str">
        <f>IF($B255="","",INDEX('All CCC'!V$7:V$814,MATCH(WatchList!$B255,'All CCC'!$B$7:$B$814,0)))</f>
        <v/>
      </c>
      <c r="W255" s="847" t="str">
        <f>IF($B255="","",INDEX('All CCC'!W$7:W$814,MATCH(WatchList!$B255,'All CCC'!$B$7:$B$814,0)))</f>
        <v/>
      </c>
      <c r="X255" s="847" t="str">
        <f>IF($B255="","",INDEX('All CCC'!X$7:X$814,MATCH(WatchList!$B255,'All CCC'!$B$7:$B$814,0)))</f>
        <v/>
      </c>
      <c r="Y255" s="847" t="str">
        <f>IF($B255="","",INDEX('All CCC'!Y$7:Y$814,MATCH(WatchList!$B255,'All CCC'!$B$7:$B$814,0)))</f>
        <v/>
      </c>
      <c r="Z255" s="847" t="str">
        <f>IF($B255="","",INDEX('All CCC'!Z$7:Z$814,MATCH(WatchList!$B255,'All CCC'!$B$7:$B$814,0)))</f>
        <v/>
      </c>
      <c r="AA255" s="847" t="str">
        <f>IF($B255="","",INDEX('All CCC'!AA$7:AA$814,MATCH(WatchList!$B255,'All CCC'!$B$7:$B$814,0)))</f>
        <v/>
      </c>
      <c r="AB255" s="847" t="str">
        <f>IF($B255="","",INDEX('All CCC'!AB$7:AB$814,MATCH(WatchList!$B255,'All CCC'!$B$7:$B$814,0)))</f>
        <v/>
      </c>
      <c r="AC255" s="847" t="str">
        <f>IF($B255="","",INDEX('All CCC'!AC$7:AC$814,MATCH(WatchList!$B255,'All CCC'!$B$7:$B$814,0)))</f>
        <v/>
      </c>
      <c r="AD255" s="847" t="str">
        <f>IF($B255="","",INDEX('All CCC'!AD$7:AD$814,MATCH(WatchList!$B255,'All CCC'!$B$7:$B$814,0)))</f>
        <v/>
      </c>
      <c r="AE255" s="847" t="str">
        <f>IF($B255="","",INDEX('All CCC'!AE$7:AE$814,MATCH(WatchList!$B255,'All CCC'!$B$7:$B$814,0)))</f>
        <v/>
      </c>
      <c r="AF255" s="847" t="str">
        <f>IF($B255="","",INDEX('All CCC'!AF$7:AF$814,MATCH(WatchList!$B255,'All CCC'!$B$7:$B$814,0)))</f>
        <v/>
      </c>
      <c r="AG255" s="847" t="str">
        <f>IF($B255="","",INDEX('All CCC'!AG$7:AG$814,MATCH(WatchList!$B255,'All CCC'!$B$7:$B$814,0)))</f>
        <v/>
      </c>
      <c r="AH255" s="847" t="str">
        <f>IF($B255="","",INDEX('All CCC'!AH$7:AH$814,MATCH(WatchList!$B255,'All CCC'!$B$7:$B$814,0)))</f>
        <v/>
      </c>
      <c r="AI255" s="847" t="str">
        <f>IF($B255="","",INDEX('All CCC'!AI$7:AI$814,MATCH(WatchList!$B255,'All CCC'!$B$7:$B$814,0)))</f>
        <v/>
      </c>
      <c r="AJ255" s="847" t="str">
        <f>IF($B255="","",INDEX('All CCC'!AJ$7:AJ$814,MATCH(WatchList!$B255,'All CCC'!$B$7:$B$814,0)))</f>
        <v/>
      </c>
      <c r="AK255" s="847" t="str">
        <f>IF($B255="","",INDEX('All CCC'!AK$7:AK$814,MATCH(WatchList!$B255,'All CCC'!$B$7:$B$814,0)))</f>
        <v/>
      </c>
      <c r="AL255" s="847" t="str">
        <f>IF($B255="","",INDEX('All CCC'!AL$7:AL$814,MATCH(WatchList!$B255,'All CCC'!$B$7:$B$814,0)))</f>
        <v/>
      </c>
      <c r="AM255" s="847" t="str">
        <f>IF($B255="","",INDEX('All CCC'!AM$7:AM$814,MATCH(WatchList!$B255,'All CCC'!$B$7:$B$814,0)))</f>
        <v/>
      </c>
      <c r="AN255" s="847" t="str">
        <f>IF($B255="","",INDEX('All CCC'!AN$7:AN$814,MATCH(WatchList!$B255,'All CCC'!$B$7:$B$814,0)))</f>
        <v/>
      </c>
      <c r="AO255" s="847" t="str">
        <f>IF($B255="","",INDEX('All CCC'!AO$7:AO$814,MATCH(WatchList!$B255,'All CCC'!$B$7:$B$814,0)))</f>
        <v/>
      </c>
      <c r="AP255" s="847" t="str">
        <f>IF($B255="","",INDEX('All CCC'!AP$7:AP$814,MATCH(WatchList!$B255,'All CCC'!$B$7:$B$814,0)))</f>
        <v/>
      </c>
      <c r="AQ255" s="847" t="str">
        <f>IF($B255="","",INDEX('All CCC'!AQ$7:AQ$814,MATCH(WatchList!$B255,'All CCC'!$B$7:$B$814,0)))</f>
        <v/>
      </c>
      <c r="AR255" s="847" t="str">
        <f>IF($B255="","",INDEX('All CCC'!AR$7:AR$814,MATCH(WatchList!$B255,'All CCC'!$B$7:$B$814,0)))</f>
        <v/>
      </c>
      <c r="AS255" s="847" t="str">
        <f>IF($B255="","",INDEX('All CCC'!AS$7:AS$814,MATCH(WatchList!$B255,'All CCC'!$B$7:$B$814,0)))</f>
        <v/>
      </c>
      <c r="AT255" s="847" t="str">
        <f>IF($B255="","",INDEX('All CCC'!AT$7:AT$814,MATCH(WatchList!$B255,'All CCC'!$B$7:$B$814,0)))</f>
        <v/>
      </c>
      <c r="AU255" s="847" t="str">
        <f>IF($B255="","",INDEX('All CCC'!AU$7:AU$814,MATCH(WatchList!$B255,'All CCC'!$B$7:$B$814,0)))</f>
        <v/>
      </c>
      <c r="AV255" s="847" t="str">
        <f>IF($B255="","",INDEX('All CCC'!AV$7:AV$814,MATCH(WatchList!$B255,'All CCC'!$B$7:$B$814,0)))</f>
        <v/>
      </c>
      <c r="AW255" s="847" t="str">
        <f>IF($B255="","",INDEX('All CCC'!AW$7:AW$814,MATCH(WatchList!$B255,'All CCC'!$B$7:$B$814,0)))</f>
        <v/>
      </c>
      <c r="AX255" s="847" t="str">
        <f>IF($B255="","",INDEX('All CCC'!AX$7:AX$814,MATCH(WatchList!$B255,'All CCC'!$B$7:$B$814,0)))</f>
        <v/>
      </c>
      <c r="AY255" s="847" t="str">
        <f>IF($B255="","",INDEX('All CCC'!AY$7:AY$814,MATCH(WatchList!$B255,'All CCC'!$B$7:$B$814,0)))</f>
        <v/>
      </c>
      <c r="AZ255" s="847" t="str">
        <f>IF($B255="","",INDEX('All CCC'!AZ$7:AZ$814,MATCH(WatchList!$B255,'All CCC'!$B$7:$B$814,0)))</f>
        <v/>
      </c>
      <c r="BA255" s="847" t="str">
        <f>IF($B255="","",INDEX('All CCC'!BA$7:BA$814,MATCH(WatchList!$B255,'All CCC'!$B$7:$B$814,0)))</f>
        <v/>
      </c>
      <c r="BB255" s="847" t="str">
        <f>IF($B255="","",INDEX('All CCC'!BB$7:BB$814,MATCH(WatchList!$B255,'All CCC'!$B$7:$B$814,0)))</f>
        <v/>
      </c>
      <c r="BC255" s="847" t="str">
        <f>IF($B255="","",INDEX('All CCC'!BC$7:BC$814,MATCH(WatchList!$B255,'All CCC'!$B$7:$B$814,0)))</f>
        <v/>
      </c>
      <c r="BD255" s="847" t="str">
        <f>IF($B255="","",INDEX('All CCC'!BD$7:BD$814,MATCH(WatchList!$B255,'All CCC'!$B$7:$B$814,0)))</f>
        <v/>
      </c>
      <c r="BE255" s="847" t="str">
        <f>IF($B255="","",INDEX('All CCC'!BE$7:BE$814,MATCH(WatchList!$B255,'All CCC'!$B$7:$B$814,0)))</f>
        <v/>
      </c>
      <c r="BF255" s="847" t="str">
        <f>IF($B255="","",INDEX('All CCC'!BF$7:BF$814,MATCH(WatchList!$B255,'All CCC'!$B$7:$B$814,0)))</f>
        <v/>
      </c>
      <c r="BG255" s="847" t="str">
        <f>IF($B255="","",INDEX('All CCC'!BG$7:BG$814,MATCH(WatchList!$B255,'All CCC'!$B$7:$B$814,0)))</f>
        <v/>
      </c>
    </row>
    <row r="256" spans="1:59" x14ac:dyDescent="0.2">
      <c r="A256" s="548" t="str">
        <f>IF($B256="","",INDEX('All CCC'!A$7:A$814,MATCH(WatchList!$B256,'All CCC'!$B$7:$B$814,0)))</f>
        <v/>
      </c>
      <c r="B256" s="31"/>
      <c r="C256" s="847" t="str">
        <f>IF($B256="","",INDEX('All CCC'!C$7:C$814,MATCH(WatchList!$B256,'All CCC'!$B$7:$B$814,0)))</f>
        <v/>
      </c>
      <c r="D256" s="847" t="str">
        <f>IF($B256="","",INDEX('All CCC'!D$7:D$814,MATCH(WatchList!$B256,'All CCC'!$B$7:$B$814,0)))</f>
        <v/>
      </c>
      <c r="E256" s="847" t="str">
        <f>IF($B256="","",INDEX('All CCC'!E$7:E$814,MATCH(WatchList!$B256,'All CCC'!$B$7:$B$814,0)))</f>
        <v/>
      </c>
      <c r="F256" s="847" t="str">
        <f>IF($B256="","",INDEX('All CCC'!F$7:F$814,MATCH(WatchList!$B256,'All CCC'!$B$7:$B$814,0)))</f>
        <v/>
      </c>
      <c r="G256" s="847" t="str">
        <f>IF($B256="","",INDEX('All CCC'!G$7:G$814,MATCH(WatchList!$B256,'All CCC'!$B$7:$B$814,0)))</f>
        <v/>
      </c>
      <c r="H256" s="847" t="str">
        <f>IF($B256="","",INDEX('All CCC'!H$7:H$814,MATCH(WatchList!$B256,'All CCC'!$B$7:$B$814,0)))</f>
        <v/>
      </c>
      <c r="I256" s="847" t="str">
        <f>IF($B256="","",INDEX('All CCC'!I$7:I$814,MATCH(WatchList!$B256,'All CCC'!$B$7:$B$814,0)))</f>
        <v/>
      </c>
      <c r="J256" s="847" t="str">
        <f>IF($B256="","",INDEX('All CCC'!J$7:J$814,MATCH(WatchList!$B256,'All CCC'!$B$7:$B$814,0)))</f>
        <v/>
      </c>
      <c r="K256" s="847" t="str">
        <f>IF($B256="","",INDEX('All CCC'!K$7:K$814,MATCH(WatchList!$B256,'All CCC'!$B$7:$B$814,0)))</f>
        <v/>
      </c>
      <c r="L256" s="847" t="str">
        <f>IF($B256="","",INDEX('All CCC'!L$7:L$814,MATCH(WatchList!$B256,'All CCC'!$B$7:$B$814,0)))</f>
        <v/>
      </c>
      <c r="M256" s="847" t="str">
        <f>IF($B256="","",INDEX('All CCC'!M$7:M$814,MATCH(WatchList!$B256,'All CCC'!$B$7:$B$814,0)))</f>
        <v/>
      </c>
      <c r="N256" s="847" t="str">
        <f>IF($B256="","",INDEX('All CCC'!N$7:N$814,MATCH(WatchList!$B256,'All CCC'!$B$7:$B$814,0)))</f>
        <v/>
      </c>
      <c r="O256" s="847" t="str">
        <f>IF($B256="","",INDEX('All CCC'!O$7:O$814,MATCH(WatchList!$B256,'All CCC'!$B$7:$B$814,0)))</f>
        <v/>
      </c>
      <c r="P256" s="848" t="str">
        <f>IF($B256="","",INDEX('All CCC'!P$7:P$814,MATCH(WatchList!$B256,'All CCC'!$B$7:$B$814,0)))</f>
        <v/>
      </c>
      <c r="Q256" s="848" t="str">
        <f>IF($B256="","",INDEX('All CCC'!Q$7:Q$814,MATCH(WatchList!$B256,'All CCC'!$B$7:$B$814,0)))</f>
        <v/>
      </c>
      <c r="R256" s="847" t="str">
        <f>IF($B256="","",INDEX('All CCC'!R$7:R$814,MATCH(WatchList!$B256,'All CCC'!$B$7:$B$814,0)))</f>
        <v/>
      </c>
      <c r="S256" s="847" t="str">
        <f>IF($B256="","",INDEX('All CCC'!S$7:S$814,MATCH(WatchList!$B256,'All CCC'!$B$7:$B$814,0)))</f>
        <v/>
      </c>
      <c r="T256" s="847" t="str">
        <f>IF($B256="","",INDEX('All CCC'!T$7:T$814,MATCH(WatchList!$B256,'All CCC'!$B$7:$B$814,0)))</f>
        <v/>
      </c>
      <c r="U256" s="847" t="str">
        <f>IF($B256="","",INDEX('All CCC'!U$7:U$814,MATCH(WatchList!$B256,'All CCC'!$B$7:$B$814,0)))</f>
        <v/>
      </c>
      <c r="V256" s="847" t="str">
        <f>IF($B256="","",INDEX('All CCC'!V$7:V$814,MATCH(WatchList!$B256,'All CCC'!$B$7:$B$814,0)))</f>
        <v/>
      </c>
      <c r="W256" s="847" t="str">
        <f>IF($B256="","",INDEX('All CCC'!W$7:W$814,MATCH(WatchList!$B256,'All CCC'!$B$7:$B$814,0)))</f>
        <v/>
      </c>
      <c r="X256" s="847" t="str">
        <f>IF($B256="","",INDEX('All CCC'!X$7:X$814,MATCH(WatchList!$B256,'All CCC'!$B$7:$B$814,0)))</f>
        <v/>
      </c>
      <c r="Y256" s="847" t="str">
        <f>IF($B256="","",INDEX('All CCC'!Y$7:Y$814,MATCH(WatchList!$B256,'All CCC'!$B$7:$B$814,0)))</f>
        <v/>
      </c>
      <c r="Z256" s="847" t="str">
        <f>IF($B256="","",INDEX('All CCC'!Z$7:Z$814,MATCH(WatchList!$B256,'All CCC'!$B$7:$B$814,0)))</f>
        <v/>
      </c>
      <c r="AA256" s="847" t="str">
        <f>IF($B256="","",INDEX('All CCC'!AA$7:AA$814,MATCH(WatchList!$B256,'All CCC'!$B$7:$B$814,0)))</f>
        <v/>
      </c>
      <c r="AB256" s="847" t="str">
        <f>IF($B256="","",INDEX('All CCC'!AB$7:AB$814,MATCH(WatchList!$B256,'All CCC'!$B$7:$B$814,0)))</f>
        <v/>
      </c>
      <c r="AC256" s="847" t="str">
        <f>IF($B256="","",INDEX('All CCC'!AC$7:AC$814,MATCH(WatchList!$B256,'All CCC'!$B$7:$B$814,0)))</f>
        <v/>
      </c>
      <c r="AD256" s="847" t="str">
        <f>IF($B256="","",INDEX('All CCC'!AD$7:AD$814,MATCH(WatchList!$B256,'All CCC'!$B$7:$B$814,0)))</f>
        <v/>
      </c>
      <c r="AE256" s="847" t="str">
        <f>IF($B256="","",INDEX('All CCC'!AE$7:AE$814,MATCH(WatchList!$B256,'All CCC'!$B$7:$B$814,0)))</f>
        <v/>
      </c>
      <c r="AF256" s="847" t="str">
        <f>IF($B256="","",INDEX('All CCC'!AF$7:AF$814,MATCH(WatchList!$B256,'All CCC'!$B$7:$B$814,0)))</f>
        <v/>
      </c>
      <c r="AG256" s="847" t="str">
        <f>IF($B256="","",INDEX('All CCC'!AG$7:AG$814,MATCH(WatchList!$B256,'All CCC'!$B$7:$B$814,0)))</f>
        <v/>
      </c>
      <c r="AH256" s="847" t="str">
        <f>IF($B256="","",INDEX('All CCC'!AH$7:AH$814,MATCH(WatchList!$B256,'All CCC'!$B$7:$B$814,0)))</f>
        <v/>
      </c>
      <c r="AI256" s="847" t="str">
        <f>IF($B256="","",INDEX('All CCC'!AI$7:AI$814,MATCH(WatchList!$B256,'All CCC'!$B$7:$B$814,0)))</f>
        <v/>
      </c>
      <c r="AJ256" s="847" t="str">
        <f>IF($B256="","",INDEX('All CCC'!AJ$7:AJ$814,MATCH(WatchList!$B256,'All CCC'!$B$7:$B$814,0)))</f>
        <v/>
      </c>
      <c r="AK256" s="847" t="str">
        <f>IF($B256="","",INDEX('All CCC'!AK$7:AK$814,MATCH(WatchList!$B256,'All CCC'!$B$7:$B$814,0)))</f>
        <v/>
      </c>
      <c r="AL256" s="847" t="str">
        <f>IF($B256="","",INDEX('All CCC'!AL$7:AL$814,MATCH(WatchList!$B256,'All CCC'!$B$7:$B$814,0)))</f>
        <v/>
      </c>
      <c r="AM256" s="847" t="str">
        <f>IF($B256="","",INDEX('All CCC'!AM$7:AM$814,MATCH(WatchList!$B256,'All CCC'!$B$7:$B$814,0)))</f>
        <v/>
      </c>
      <c r="AN256" s="847" t="str">
        <f>IF($B256="","",INDEX('All CCC'!AN$7:AN$814,MATCH(WatchList!$B256,'All CCC'!$B$7:$B$814,0)))</f>
        <v/>
      </c>
      <c r="AO256" s="847" t="str">
        <f>IF($B256="","",INDEX('All CCC'!AO$7:AO$814,MATCH(WatchList!$B256,'All CCC'!$B$7:$B$814,0)))</f>
        <v/>
      </c>
      <c r="AP256" s="847" t="str">
        <f>IF($B256="","",INDEX('All CCC'!AP$7:AP$814,MATCH(WatchList!$B256,'All CCC'!$B$7:$B$814,0)))</f>
        <v/>
      </c>
      <c r="AQ256" s="847" t="str">
        <f>IF($B256="","",INDEX('All CCC'!AQ$7:AQ$814,MATCH(WatchList!$B256,'All CCC'!$B$7:$B$814,0)))</f>
        <v/>
      </c>
      <c r="AR256" s="847" t="str">
        <f>IF($B256="","",INDEX('All CCC'!AR$7:AR$814,MATCH(WatchList!$B256,'All CCC'!$B$7:$B$814,0)))</f>
        <v/>
      </c>
      <c r="AS256" s="847" t="str">
        <f>IF($B256="","",INDEX('All CCC'!AS$7:AS$814,MATCH(WatchList!$B256,'All CCC'!$B$7:$B$814,0)))</f>
        <v/>
      </c>
      <c r="AT256" s="847" t="str">
        <f>IF($B256="","",INDEX('All CCC'!AT$7:AT$814,MATCH(WatchList!$B256,'All CCC'!$B$7:$B$814,0)))</f>
        <v/>
      </c>
      <c r="AU256" s="847" t="str">
        <f>IF($B256="","",INDEX('All CCC'!AU$7:AU$814,MATCH(WatchList!$B256,'All CCC'!$B$7:$B$814,0)))</f>
        <v/>
      </c>
      <c r="AV256" s="847" t="str">
        <f>IF($B256="","",INDEX('All CCC'!AV$7:AV$814,MATCH(WatchList!$B256,'All CCC'!$B$7:$B$814,0)))</f>
        <v/>
      </c>
      <c r="AW256" s="847" t="str">
        <f>IF($B256="","",INDEX('All CCC'!AW$7:AW$814,MATCH(WatchList!$B256,'All CCC'!$B$7:$B$814,0)))</f>
        <v/>
      </c>
      <c r="AX256" s="847" t="str">
        <f>IF($B256="","",INDEX('All CCC'!AX$7:AX$814,MATCH(WatchList!$B256,'All CCC'!$B$7:$B$814,0)))</f>
        <v/>
      </c>
      <c r="AY256" s="847" t="str">
        <f>IF($B256="","",INDEX('All CCC'!AY$7:AY$814,MATCH(WatchList!$B256,'All CCC'!$B$7:$B$814,0)))</f>
        <v/>
      </c>
      <c r="AZ256" s="847" t="str">
        <f>IF($B256="","",INDEX('All CCC'!AZ$7:AZ$814,MATCH(WatchList!$B256,'All CCC'!$B$7:$B$814,0)))</f>
        <v/>
      </c>
      <c r="BA256" s="847" t="str">
        <f>IF($B256="","",INDEX('All CCC'!BA$7:BA$814,MATCH(WatchList!$B256,'All CCC'!$B$7:$B$814,0)))</f>
        <v/>
      </c>
      <c r="BB256" s="847" t="str">
        <f>IF($B256="","",INDEX('All CCC'!BB$7:BB$814,MATCH(WatchList!$B256,'All CCC'!$B$7:$B$814,0)))</f>
        <v/>
      </c>
      <c r="BC256" s="847" t="str">
        <f>IF($B256="","",INDEX('All CCC'!BC$7:BC$814,MATCH(WatchList!$B256,'All CCC'!$B$7:$B$814,0)))</f>
        <v/>
      </c>
      <c r="BD256" s="847" t="str">
        <f>IF($B256="","",INDEX('All CCC'!BD$7:BD$814,MATCH(WatchList!$B256,'All CCC'!$B$7:$B$814,0)))</f>
        <v/>
      </c>
      <c r="BE256" s="847" t="str">
        <f>IF($B256="","",INDEX('All CCC'!BE$7:BE$814,MATCH(WatchList!$B256,'All CCC'!$B$7:$B$814,0)))</f>
        <v/>
      </c>
      <c r="BF256" s="847" t="str">
        <f>IF($B256="","",INDEX('All CCC'!BF$7:BF$814,MATCH(WatchList!$B256,'All CCC'!$B$7:$B$814,0)))</f>
        <v/>
      </c>
      <c r="BG256" s="847" t="str">
        <f>IF($B256="","",INDEX('All CCC'!BG$7:BG$814,MATCH(WatchList!$B256,'All CCC'!$B$7:$B$814,0)))</f>
        <v/>
      </c>
    </row>
    <row r="257" spans="1:59" x14ac:dyDescent="0.2">
      <c r="A257" s="548" t="str">
        <f>IF($B257="","",INDEX('All CCC'!A$7:A$814,MATCH(WatchList!$B257,'All CCC'!$B$7:$B$814,0)))</f>
        <v/>
      </c>
      <c r="B257" s="31"/>
      <c r="C257" s="847" t="str">
        <f>IF($B257="","",INDEX('All CCC'!C$7:C$814,MATCH(WatchList!$B257,'All CCC'!$B$7:$B$814,0)))</f>
        <v/>
      </c>
      <c r="D257" s="847" t="str">
        <f>IF($B257="","",INDEX('All CCC'!D$7:D$814,MATCH(WatchList!$B257,'All CCC'!$B$7:$B$814,0)))</f>
        <v/>
      </c>
      <c r="E257" s="847" t="str">
        <f>IF($B257="","",INDEX('All CCC'!E$7:E$814,MATCH(WatchList!$B257,'All CCC'!$B$7:$B$814,0)))</f>
        <v/>
      </c>
      <c r="F257" s="847" t="str">
        <f>IF($B257="","",INDEX('All CCC'!F$7:F$814,MATCH(WatchList!$B257,'All CCC'!$B$7:$B$814,0)))</f>
        <v/>
      </c>
      <c r="G257" s="847" t="str">
        <f>IF($B257="","",INDEX('All CCC'!G$7:G$814,MATCH(WatchList!$B257,'All CCC'!$B$7:$B$814,0)))</f>
        <v/>
      </c>
      <c r="H257" s="847" t="str">
        <f>IF($B257="","",INDEX('All CCC'!H$7:H$814,MATCH(WatchList!$B257,'All CCC'!$B$7:$B$814,0)))</f>
        <v/>
      </c>
      <c r="I257" s="847" t="str">
        <f>IF($B257="","",INDEX('All CCC'!I$7:I$814,MATCH(WatchList!$B257,'All CCC'!$B$7:$B$814,0)))</f>
        <v/>
      </c>
      <c r="J257" s="847" t="str">
        <f>IF($B257="","",INDEX('All CCC'!J$7:J$814,MATCH(WatchList!$B257,'All CCC'!$B$7:$B$814,0)))</f>
        <v/>
      </c>
      <c r="K257" s="847" t="str">
        <f>IF($B257="","",INDEX('All CCC'!K$7:K$814,MATCH(WatchList!$B257,'All CCC'!$B$7:$B$814,0)))</f>
        <v/>
      </c>
      <c r="L257" s="847" t="str">
        <f>IF($B257="","",INDEX('All CCC'!L$7:L$814,MATCH(WatchList!$B257,'All CCC'!$B$7:$B$814,0)))</f>
        <v/>
      </c>
      <c r="M257" s="847" t="str">
        <f>IF($B257="","",INDEX('All CCC'!M$7:M$814,MATCH(WatchList!$B257,'All CCC'!$B$7:$B$814,0)))</f>
        <v/>
      </c>
      <c r="N257" s="847" t="str">
        <f>IF($B257="","",INDEX('All CCC'!N$7:N$814,MATCH(WatchList!$B257,'All CCC'!$B$7:$B$814,0)))</f>
        <v/>
      </c>
      <c r="O257" s="847" t="str">
        <f>IF($B257="","",INDEX('All CCC'!O$7:O$814,MATCH(WatchList!$B257,'All CCC'!$B$7:$B$814,0)))</f>
        <v/>
      </c>
      <c r="P257" s="848" t="str">
        <f>IF($B257="","",INDEX('All CCC'!P$7:P$814,MATCH(WatchList!$B257,'All CCC'!$B$7:$B$814,0)))</f>
        <v/>
      </c>
      <c r="Q257" s="848" t="str">
        <f>IF($B257="","",INDEX('All CCC'!Q$7:Q$814,MATCH(WatchList!$B257,'All CCC'!$B$7:$B$814,0)))</f>
        <v/>
      </c>
      <c r="R257" s="847" t="str">
        <f>IF($B257="","",INDEX('All CCC'!R$7:R$814,MATCH(WatchList!$B257,'All CCC'!$B$7:$B$814,0)))</f>
        <v/>
      </c>
      <c r="S257" s="847" t="str">
        <f>IF($B257="","",INDEX('All CCC'!S$7:S$814,MATCH(WatchList!$B257,'All CCC'!$B$7:$B$814,0)))</f>
        <v/>
      </c>
      <c r="T257" s="847" t="str">
        <f>IF($B257="","",INDEX('All CCC'!T$7:T$814,MATCH(WatchList!$B257,'All CCC'!$B$7:$B$814,0)))</f>
        <v/>
      </c>
      <c r="U257" s="847" t="str">
        <f>IF($B257="","",INDEX('All CCC'!U$7:U$814,MATCH(WatchList!$B257,'All CCC'!$B$7:$B$814,0)))</f>
        <v/>
      </c>
      <c r="V257" s="847" t="str">
        <f>IF($B257="","",INDEX('All CCC'!V$7:V$814,MATCH(WatchList!$B257,'All CCC'!$B$7:$B$814,0)))</f>
        <v/>
      </c>
      <c r="W257" s="847" t="str">
        <f>IF($B257="","",INDEX('All CCC'!W$7:W$814,MATCH(WatchList!$B257,'All CCC'!$B$7:$B$814,0)))</f>
        <v/>
      </c>
      <c r="X257" s="847" t="str">
        <f>IF($B257="","",INDEX('All CCC'!X$7:X$814,MATCH(WatchList!$B257,'All CCC'!$B$7:$B$814,0)))</f>
        <v/>
      </c>
      <c r="Y257" s="847" t="str">
        <f>IF($B257="","",INDEX('All CCC'!Y$7:Y$814,MATCH(WatchList!$B257,'All CCC'!$B$7:$B$814,0)))</f>
        <v/>
      </c>
      <c r="Z257" s="847" t="str">
        <f>IF($B257="","",INDEX('All CCC'!Z$7:Z$814,MATCH(WatchList!$B257,'All CCC'!$B$7:$B$814,0)))</f>
        <v/>
      </c>
      <c r="AA257" s="847" t="str">
        <f>IF($B257="","",INDEX('All CCC'!AA$7:AA$814,MATCH(WatchList!$B257,'All CCC'!$B$7:$B$814,0)))</f>
        <v/>
      </c>
      <c r="AB257" s="847" t="str">
        <f>IF($B257="","",INDEX('All CCC'!AB$7:AB$814,MATCH(WatchList!$B257,'All CCC'!$B$7:$B$814,0)))</f>
        <v/>
      </c>
      <c r="AC257" s="847" t="str">
        <f>IF($B257="","",INDEX('All CCC'!AC$7:AC$814,MATCH(WatchList!$B257,'All CCC'!$B$7:$B$814,0)))</f>
        <v/>
      </c>
      <c r="AD257" s="847" t="str">
        <f>IF($B257="","",INDEX('All CCC'!AD$7:AD$814,MATCH(WatchList!$B257,'All CCC'!$B$7:$B$814,0)))</f>
        <v/>
      </c>
      <c r="AE257" s="847" t="str">
        <f>IF($B257="","",INDEX('All CCC'!AE$7:AE$814,MATCH(WatchList!$B257,'All CCC'!$B$7:$B$814,0)))</f>
        <v/>
      </c>
      <c r="AF257" s="847" t="str">
        <f>IF($B257="","",INDEX('All CCC'!AF$7:AF$814,MATCH(WatchList!$B257,'All CCC'!$B$7:$B$814,0)))</f>
        <v/>
      </c>
      <c r="AG257" s="847" t="str">
        <f>IF($B257="","",INDEX('All CCC'!AG$7:AG$814,MATCH(WatchList!$B257,'All CCC'!$B$7:$B$814,0)))</f>
        <v/>
      </c>
      <c r="AH257" s="847" t="str">
        <f>IF($B257="","",INDEX('All CCC'!AH$7:AH$814,MATCH(WatchList!$B257,'All CCC'!$B$7:$B$814,0)))</f>
        <v/>
      </c>
      <c r="AI257" s="847" t="str">
        <f>IF($B257="","",INDEX('All CCC'!AI$7:AI$814,MATCH(WatchList!$B257,'All CCC'!$B$7:$B$814,0)))</f>
        <v/>
      </c>
      <c r="AJ257" s="847" t="str">
        <f>IF($B257="","",INDEX('All CCC'!AJ$7:AJ$814,MATCH(WatchList!$B257,'All CCC'!$B$7:$B$814,0)))</f>
        <v/>
      </c>
      <c r="AK257" s="847" t="str">
        <f>IF($B257="","",INDEX('All CCC'!AK$7:AK$814,MATCH(WatchList!$B257,'All CCC'!$B$7:$B$814,0)))</f>
        <v/>
      </c>
      <c r="AL257" s="847" t="str">
        <f>IF($B257="","",INDEX('All CCC'!AL$7:AL$814,MATCH(WatchList!$B257,'All CCC'!$B$7:$B$814,0)))</f>
        <v/>
      </c>
      <c r="AM257" s="847" t="str">
        <f>IF($B257="","",INDEX('All CCC'!AM$7:AM$814,MATCH(WatchList!$B257,'All CCC'!$B$7:$B$814,0)))</f>
        <v/>
      </c>
      <c r="AN257" s="847" t="str">
        <f>IF($B257="","",INDEX('All CCC'!AN$7:AN$814,MATCH(WatchList!$B257,'All CCC'!$B$7:$B$814,0)))</f>
        <v/>
      </c>
      <c r="AO257" s="847" t="str">
        <f>IF($B257="","",INDEX('All CCC'!AO$7:AO$814,MATCH(WatchList!$B257,'All CCC'!$B$7:$B$814,0)))</f>
        <v/>
      </c>
      <c r="AP257" s="847" t="str">
        <f>IF($B257="","",INDEX('All CCC'!AP$7:AP$814,MATCH(WatchList!$B257,'All CCC'!$B$7:$B$814,0)))</f>
        <v/>
      </c>
      <c r="AQ257" s="847" t="str">
        <f>IF($B257="","",INDEX('All CCC'!AQ$7:AQ$814,MATCH(WatchList!$B257,'All CCC'!$B$7:$B$814,0)))</f>
        <v/>
      </c>
      <c r="AR257" s="847" t="str">
        <f>IF($B257="","",INDEX('All CCC'!AR$7:AR$814,MATCH(WatchList!$B257,'All CCC'!$B$7:$B$814,0)))</f>
        <v/>
      </c>
      <c r="AS257" s="847" t="str">
        <f>IF($B257="","",INDEX('All CCC'!AS$7:AS$814,MATCH(WatchList!$B257,'All CCC'!$B$7:$B$814,0)))</f>
        <v/>
      </c>
      <c r="AT257" s="847" t="str">
        <f>IF($B257="","",INDEX('All CCC'!AT$7:AT$814,MATCH(WatchList!$B257,'All CCC'!$B$7:$B$814,0)))</f>
        <v/>
      </c>
      <c r="AU257" s="847" t="str">
        <f>IF($B257="","",INDEX('All CCC'!AU$7:AU$814,MATCH(WatchList!$B257,'All CCC'!$B$7:$B$814,0)))</f>
        <v/>
      </c>
      <c r="AV257" s="847" t="str">
        <f>IF($B257="","",INDEX('All CCC'!AV$7:AV$814,MATCH(WatchList!$B257,'All CCC'!$B$7:$B$814,0)))</f>
        <v/>
      </c>
      <c r="AW257" s="847" t="str">
        <f>IF($B257="","",INDEX('All CCC'!AW$7:AW$814,MATCH(WatchList!$B257,'All CCC'!$B$7:$B$814,0)))</f>
        <v/>
      </c>
      <c r="AX257" s="847" t="str">
        <f>IF($B257="","",INDEX('All CCC'!AX$7:AX$814,MATCH(WatchList!$B257,'All CCC'!$B$7:$B$814,0)))</f>
        <v/>
      </c>
      <c r="AY257" s="847" t="str">
        <f>IF($B257="","",INDEX('All CCC'!AY$7:AY$814,MATCH(WatchList!$B257,'All CCC'!$B$7:$B$814,0)))</f>
        <v/>
      </c>
      <c r="AZ257" s="847" t="str">
        <f>IF($B257="","",INDEX('All CCC'!AZ$7:AZ$814,MATCH(WatchList!$B257,'All CCC'!$B$7:$B$814,0)))</f>
        <v/>
      </c>
      <c r="BA257" s="847" t="str">
        <f>IF($B257="","",INDEX('All CCC'!BA$7:BA$814,MATCH(WatchList!$B257,'All CCC'!$B$7:$B$814,0)))</f>
        <v/>
      </c>
      <c r="BB257" s="847" t="str">
        <f>IF($B257="","",INDEX('All CCC'!BB$7:BB$814,MATCH(WatchList!$B257,'All CCC'!$B$7:$B$814,0)))</f>
        <v/>
      </c>
      <c r="BC257" s="847" t="str">
        <f>IF($B257="","",INDEX('All CCC'!BC$7:BC$814,MATCH(WatchList!$B257,'All CCC'!$B$7:$B$814,0)))</f>
        <v/>
      </c>
      <c r="BD257" s="847" t="str">
        <f>IF($B257="","",INDEX('All CCC'!BD$7:BD$814,MATCH(WatchList!$B257,'All CCC'!$B$7:$B$814,0)))</f>
        <v/>
      </c>
      <c r="BE257" s="847" t="str">
        <f>IF($B257="","",INDEX('All CCC'!BE$7:BE$814,MATCH(WatchList!$B257,'All CCC'!$B$7:$B$814,0)))</f>
        <v/>
      </c>
      <c r="BF257" s="847" t="str">
        <f>IF($B257="","",INDEX('All CCC'!BF$7:BF$814,MATCH(WatchList!$B257,'All CCC'!$B$7:$B$814,0)))</f>
        <v/>
      </c>
      <c r="BG257" s="847" t="str">
        <f>IF($B257="","",INDEX('All CCC'!BG$7:BG$814,MATCH(WatchList!$B257,'All CCC'!$B$7:$B$814,0)))</f>
        <v/>
      </c>
    </row>
    <row r="258" spans="1:59" x14ac:dyDescent="0.2">
      <c r="A258" s="548" t="str">
        <f>IF($B258="","",INDEX('All CCC'!A$7:A$814,MATCH(WatchList!$B258,'All CCC'!$B$7:$B$814,0)))</f>
        <v/>
      </c>
      <c r="B258" s="31"/>
      <c r="C258" s="847" t="str">
        <f>IF($B258="","",INDEX('All CCC'!C$7:C$814,MATCH(WatchList!$B258,'All CCC'!$B$7:$B$814,0)))</f>
        <v/>
      </c>
      <c r="D258" s="847" t="str">
        <f>IF($B258="","",INDEX('All CCC'!D$7:D$814,MATCH(WatchList!$B258,'All CCC'!$B$7:$B$814,0)))</f>
        <v/>
      </c>
      <c r="E258" s="847" t="str">
        <f>IF($B258="","",INDEX('All CCC'!E$7:E$814,MATCH(WatchList!$B258,'All CCC'!$B$7:$B$814,0)))</f>
        <v/>
      </c>
      <c r="F258" s="847" t="str">
        <f>IF($B258="","",INDEX('All CCC'!F$7:F$814,MATCH(WatchList!$B258,'All CCC'!$B$7:$B$814,0)))</f>
        <v/>
      </c>
      <c r="G258" s="847" t="str">
        <f>IF($B258="","",INDEX('All CCC'!G$7:G$814,MATCH(WatchList!$B258,'All CCC'!$B$7:$B$814,0)))</f>
        <v/>
      </c>
      <c r="H258" s="847" t="str">
        <f>IF($B258="","",INDEX('All CCC'!H$7:H$814,MATCH(WatchList!$B258,'All CCC'!$B$7:$B$814,0)))</f>
        <v/>
      </c>
      <c r="I258" s="847" t="str">
        <f>IF($B258="","",INDEX('All CCC'!I$7:I$814,MATCH(WatchList!$B258,'All CCC'!$B$7:$B$814,0)))</f>
        <v/>
      </c>
      <c r="J258" s="847" t="str">
        <f>IF($B258="","",INDEX('All CCC'!J$7:J$814,MATCH(WatchList!$B258,'All CCC'!$B$7:$B$814,0)))</f>
        <v/>
      </c>
      <c r="K258" s="847" t="str">
        <f>IF($B258="","",INDEX('All CCC'!K$7:K$814,MATCH(WatchList!$B258,'All CCC'!$B$7:$B$814,0)))</f>
        <v/>
      </c>
      <c r="L258" s="847" t="str">
        <f>IF($B258="","",INDEX('All CCC'!L$7:L$814,MATCH(WatchList!$B258,'All CCC'!$B$7:$B$814,0)))</f>
        <v/>
      </c>
      <c r="M258" s="847" t="str">
        <f>IF($B258="","",INDEX('All CCC'!M$7:M$814,MATCH(WatchList!$B258,'All CCC'!$B$7:$B$814,0)))</f>
        <v/>
      </c>
      <c r="N258" s="847" t="str">
        <f>IF($B258="","",INDEX('All CCC'!N$7:N$814,MATCH(WatchList!$B258,'All CCC'!$B$7:$B$814,0)))</f>
        <v/>
      </c>
      <c r="O258" s="847" t="str">
        <f>IF($B258="","",INDEX('All CCC'!O$7:O$814,MATCH(WatchList!$B258,'All CCC'!$B$7:$B$814,0)))</f>
        <v/>
      </c>
      <c r="P258" s="848" t="str">
        <f>IF($B258="","",INDEX('All CCC'!P$7:P$814,MATCH(WatchList!$B258,'All CCC'!$B$7:$B$814,0)))</f>
        <v/>
      </c>
      <c r="Q258" s="848" t="str">
        <f>IF($B258="","",INDEX('All CCC'!Q$7:Q$814,MATCH(WatchList!$B258,'All CCC'!$B$7:$B$814,0)))</f>
        <v/>
      </c>
      <c r="R258" s="847" t="str">
        <f>IF($B258="","",INDEX('All CCC'!R$7:R$814,MATCH(WatchList!$B258,'All CCC'!$B$7:$B$814,0)))</f>
        <v/>
      </c>
      <c r="S258" s="847" t="str">
        <f>IF($B258="","",INDEX('All CCC'!S$7:S$814,MATCH(WatchList!$B258,'All CCC'!$B$7:$B$814,0)))</f>
        <v/>
      </c>
      <c r="T258" s="847" t="str">
        <f>IF($B258="","",INDEX('All CCC'!T$7:T$814,MATCH(WatchList!$B258,'All CCC'!$B$7:$B$814,0)))</f>
        <v/>
      </c>
      <c r="U258" s="847" t="str">
        <f>IF($B258="","",INDEX('All CCC'!U$7:U$814,MATCH(WatchList!$B258,'All CCC'!$B$7:$B$814,0)))</f>
        <v/>
      </c>
      <c r="V258" s="847" t="str">
        <f>IF($B258="","",INDEX('All CCC'!V$7:V$814,MATCH(WatchList!$B258,'All CCC'!$B$7:$B$814,0)))</f>
        <v/>
      </c>
      <c r="W258" s="847" t="str">
        <f>IF($B258="","",INDEX('All CCC'!W$7:W$814,MATCH(WatchList!$B258,'All CCC'!$B$7:$B$814,0)))</f>
        <v/>
      </c>
      <c r="X258" s="847" t="str">
        <f>IF($B258="","",INDEX('All CCC'!X$7:X$814,MATCH(WatchList!$B258,'All CCC'!$B$7:$B$814,0)))</f>
        <v/>
      </c>
      <c r="Y258" s="847" t="str">
        <f>IF($B258="","",INDEX('All CCC'!Y$7:Y$814,MATCH(WatchList!$B258,'All CCC'!$B$7:$B$814,0)))</f>
        <v/>
      </c>
      <c r="Z258" s="847" t="str">
        <f>IF($B258="","",INDEX('All CCC'!Z$7:Z$814,MATCH(WatchList!$B258,'All CCC'!$B$7:$B$814,0)))</f>
        <v/>
      </c>
      <c r="AA258" s="847" t="str">
        <f>IF($B258="","",INDEX('All CCC'!AA$7:AA$814,MATCH(WatchList!$B258,'All CCC'!$B$7:$B$814,0)))</f>
        <v/>
      </c>
      <c r="AB258" s="847" t="str">
        <f>IF($B258="","",INDEX('All CCC'!AB$7:AB$814,MATCH(WatchList!$B258,'All CCC'!$B$7:$B$814,0)))</f>
        <v/>
      </c>
      <c r="AC258" s="847" t="str">
        <f>IF($B258="","",INDEX('All CCC'!AC$7:AC$814,MATCH(WatchList!$B258,'All CCC'!$B$7:$B$814,0)))</f>
        <v/>
      </c>
      <c r="AD258" s="847" t="str">
        <f>IF($B258="","",INDEX('All CCC'!AD$7:AD$814,MATCH(WatchList!$B258,'All CCC'!$B$7:$B$814,0)))</f>
        <v/>
      </c>
      <c r="AE258" s="847" t="str">
        <f>IF($B258="","",INDEX('All CCC'!AE$7:AE$814,MATCH(WatchList!$B258,'All CCC'!$B$7:$B$814,0)))</f>
        <v/>
      </c>
      <c r="AF258" s="847" t="str">
        <f>IF($B258="","",INDEX('All CCC'!AF$7:AF$814,MATCH(WatchList!$B258,'All CCC'!$B$7:$B$814,0)))</f>
        <v/>
      </c>
      <c r="AG258" s="847" t="str">
        <f>IF($B258="","",INDEX('All CCC'!AG$7:AG$814,MATCH(WatchList!$B258,'All CCC'!$B$7:$B$814,0)))</f>
        <v/>
      </c>
      <c r="AH258" s="847" t="str">
        <f>IF($B258="","",INDEX('All CCC'!AH$7:AH$814,MATCH(WatchList!$B258,'All CCC'!$B$7:$B$814,0)))</f>
        <v/>
      </c>
      <c r="AI258" s="847" t="str">
        <f>IF($B258="","",INDEX('All CCC'!AI$7:AI$814,MATCH(WatchList!$B258,'All CCC'!$B$7:$B$814,0)))</f>
        <v/>
      </c>
      <c r="AJ258" s="847" t="str">
        <f>IF($B258="","",INDEX('All CCC'!AJ$7:AJ$814,MATCH(WatchList!$B258,'All CCC'!$B$7:$B$814,0)))</f>
        <v/>
      </c>
      <c r="AK258" s="847" t="str">
        <f>IF($B258="","",INDEX('All CCC'!AK$7:AK$814,MATCH(WatchList!$B258,'All CCC'!$B$7:$B$814,0)))</f>
        <v/>
      </c>
      <c r="AL258" s="847" t="str">
        <f>IF($B258="","",INDEX('All CCC'!AL$7:AL$814,MATCH(WatchList!$B258,'All CCC'!$B$7:$B$814,0)))</f>
        <v/>
      </c>
      <c r="AM258" s="847" t="str">
        <f>IF($B258="","",INDEX('All CCC'!AM$7:AM$814,MATCH(WatchList!$B258,'All CCC'!$B$7:$B$814,0)))</f>
        <v/>
      </c>
      <c r="AN258" s="847" t="str">
        <f>IF($B258="","",INDEX('All CCC'!AN$7:AN$814,MATCH(WatchList!$B258,'All CCC'!$B$7:$B$814,0)))</f>
        <v/>
      </c>
      <c r="AO258" s="847" t="str">
        <f>IF($B258="","",INDEX('All CCC'!AO$7:AO$814,MATCH(WatchList!$B258,'All CCC'!$B$7:$B$814,0)))</f>
        <v/>
      </c>
      <c r="AP258" s="847" t="str">
        <f>IF($B258="","",INDEX('All CCC'!AP$7:AP$814,MATCH(WatchList!$B258,'All CCC'!$B$7:$B$814,0)))</f>
        <v/>
      </c>
      <c r="AQ258" s="847" t="str">
        <f>IF($B258="","",INDEX('All CCC'!AQ$7:AQ$814,MATCH(WatchList!$B258,'All CCC'!$B$7:$B$814,0)))</f>
        <v/>
      </c>
      <c r="AR258" s="847" t="str">
        <f>IF($B258="","",INDEX('All CCC'!AR$7:AR$814,MATCH(WatchList!$B258,'All CCC'!$B$7:$B$814,0)))</f>
        <v/>
      </c>
      <c r="AS258" s="847" t="str">
        <f>IF($B258="","",INDEX('All CCC'!AS$7:AS$814,MATCH(WatchList!$B258,'All CCC'!$B$7:$B$814,0)))</f>
        <v/>
      </c>
      <c r="AT258" s="847" t="str">
        <f>IF($B258="","",INDEX('All CCC'!AT$7:AT$814,MATCH(WatchList!$B258,'All CCC'!$B$7:$B$814,0)))</f>
        <v/>
      </c>
      <c r="AU258" s="847" t="str">
        <f>IF($B258="","",INDEX('All CCC'!AU$7:AU$814,MATCH(WatchList!$B258,'All CCC'!$B$7:$B$814,0)))</f>
        <v/>
      </c>
      <c r="AV258" s="847" t="str">
        <f>IF($B258="","",INDEX('All CCC'!AV$7:AV$814,MATCH(WatchList!$B258,'All CCC'!$B$7:$B$814,0)))</f>
        <v/>
      </c>
      <c r="AW258" s="847" t="str">
        <f>IF($B258="","",INDEX('All CCC'!AW$7:AW$814,MATCH(WatchList!$B258,'All CCC'!$B$7:$B$814,0)))</f>
        <v/>
      </c>
      <c r="AX258" s="847" t="str">
        <f>IF($B258="","",INDEX('All CCC'!AX$7:AX$814,MATCH(WatchList!$B258,'All CCC'!$B$7:$B$814,0)))</f>
        <v/>
      </c>
      <c r="AY258" s="847" t="str">
        <f>IF($B258="","",INDEX('All CCC'!AY$7:AY$814,MATCH(WatchList!$B258,'All CCC'!$B$7:$B$814,0)))</f>
        <v/>
      </c>
      <c r="AZ258" s="847" t="str">
        <f>IF($B258="","",INDEX('All CCC'!AZ$7:AZ$814,MATCH(WatchList!$B258,'All CCC'!$B$7:$B$814,0)))</f>
        <v/>
      </c>
      <c r="BA258" s="847" t="str">
        <f>IF($B258="","",INDEX('All CCC'!BA$7:BA$814,MATCH(WatchList!$B258,'All CCC'!$B$7:$B$814,0)))</f>
        <v/>
      </c>
      <c r="BB258" s="847" t="str">
        <f>IF($B258="","",INDEX('All CCC'!BB$7:BB$814,MATCH(WatchList!$B258,'All CCC'!$B$7:$B$814,0)))</f>
        <v/>
      </c>
      <c r="BC258" s="847" t="str">
        <f>IF($B258="","",INDEX('All CCC'!BC$7:BC$814,MATCH(WatchList!$B258,'All CCC'!$B$7:$B$814,0)))</f>
        <v/>
      </c>
      <c r="BD258" s="847" t="str">
        <f>IF($B258="","",INDEX('All CCC'!BD$7:BD$814,MATCH(WatchList!$B258,'All CCC'!$B$7:$B$814,0)))</f>
        <v/>
      </c>
      <c r="BE258" s="847" t="str">
        <f>IF($B258="","",INDEX('All CCC'!BE$7:BE$814,MATCH(WatchList!$B258,'All CCC'!$B$7:$B$814,0)))</f>
        <v/>
      </c>
      <c r="BF258" s="847" t="str">
        <f>IF($B258="","",INDEX('All CCC'!BF$7:BF$814,MATCH(WatchList!$B258,'All CCC'!$B$7:$B$814,0)))</f>
        <v/>
      </c>
      <c r="BG258" s="847" t="str">
        <f>IF($B258="","",INDEX('All CCC'!BG$7:BG$814,MATCH(WatchList!$B258,'All CCC'!$B$7:$B$814,0)))</f>
        <v/>
      </c>
    </row>
    <row r="259" spans="1:59" x14ac:dyDescent="0.2">
      <c r="A259" s="548" t="str">
        <f>IF($B259="","",INDEX('All CCC'!A$7:A$814,MATCH(WatchList!$B259,'All CCC'!$B$7:$B$814,0)))</f>
        <v/>
      </c>
      <c r="B259" s="31"/>
      <c r="C259" s="847" t="str">
        <f>IF($B259="","",INDEX('All CCC'!C$7:C$814,MATCH(WatchList!$B259,'All CCC'!$B$7:$B$814,0)))</f>
        <v/>
      </c>
      <c r="D259" s="847" t="str">
        <f>IF($B259="","",INDEX('All CCC'!D$7:D$814,MATCH(WatchList!$B259,'All CCC'!$B$7:$B$814,0)))</f>
        <v/>
      </c>
      <c r="E259" s="847" t="str">
        <f>IF($B259="","",INDEX('All CCC'!E$7:E$814,MATCH(WatchList!$B259,'All CCC'!$B$7:$B$814,0)))</f>
        <v/>
      </c>
      <c r="F259" s="847" t="str">
        <f>IF($B259="","",INDEX('All CCC'!F$7:F$814,MATCH(WatchList!$B259,'All CCC'!$B$7:$B$814,0)))</f>
        <v/>
      </c>
      <c r="G259" s="847" t="str">
        <f>IF($B259="","",INDEX('All CCC'!G$7:G$814,MATCH(WatchList!$B259,'All CCC'!$B$7:$B$814,0)))</f>
        <v/>
      </c>
      <c r="H259" s="847" t="str">
        <f>IF($B259="","",INDEX('All CCC'!H$7:H$814,MATCH(WatchList!$B259,'All CCC'!$B$7:$B$814,0)))</f>
        <v/>
      </c>
      <c r="I259" s="847" t="str">
        <f>IF($B259="","",INDEX('All CCC'!I$7:I$814,MATCH(WatchList!$B259,'All CCC'!$B$7:$B$814,0)))</f>
        <v/>
      </c>
      <c r="J259" s="847" t="str">
        <f>IF($B259="","",INDEX('All CCC'!J$7:J$814,MATCH(WatchList!$B259,'All CCC'!$B$7:$B$814,0)))</f>
        <v/>
      </c>
      <c r="K259" s="847" t="str">
        <f>IF($B259="","",INDEX('All CCC'!K$7:K$814,MATCH(WatchList!$B259,'All CCC'!$B$7:$B$814,0)))</f>
        <v/>
      </c>
      <c r="L259" s="847" t="str">
        <f>IF($B259="","",INDEX('All CCC'!L$7:L$814,MATCH(WatchList!$B259,'All CCC'!$B$7:$B$814,0)))</f>
        <v/>
      </c>
      <c r="M259" s="847" t="str">
        <f>IF($B259="","",INDEX('All CCC'!M$7:M$814,MATCH(WatchList!$B259,'All CCC'!$B$7:$B$814,0)))</f>
        <v/>
      </c>
      <c r="N259" s="847" t="str">
        <f>IF($B259="","",INDEX('All CCC'!N$7:N$814,MATCH(WatchList!$B259,'All CCC'!$B$7:$B$814,0)))</f>
        <v/>
      </c>
      <c r="O259" s="847" t="str">
        <f>IF($B259="","",INDEX('All CCC'!O$7:O$814,MATCH(WatchList!$B259,'All CCC'!$B$7:$B$814,0)))</f>
        <v/>
      </c>
      <c r="P259" s="848" t="str">
        <f>IF($B259="","",INDEX('All CCC'!P$7:P$814,MATCH(WatchList!$B259,'All CCC'!$B$7:$B$814,0)))</f>
        <v/>
      </c>
      <c r="Q259" s="848" t="str">
        <f>IF($B259="","",INDEX('All CCC'!Q$7:Q$814,MATCH(WatchList!$B259,'All CCC'!$B$7:$B$814,0)))</f>
        <v/>
      </c>
      <c r="R259" s="847" t="str">
        <f>IF($B259="","",INDEX('All CCC'!R$7:R$814,MATCH(WatchList!$B259,'All CCC'!$B$7:$B$814,0)))</f>
        <v/>
      </c>
      <c r="S259" s="847" t="str">
        <f>IF($B259="","",INDEX('All CCC'!S$7:S$814,MATCH(WatchList!$B259,'All CCC'!$B$7:$B$814,0)))</f>
        <v/>
      </c>
      <c r="T259" s="847" t="str">
        <f>IF($B259="","",INDEX('All CCC'!T$7:T$814,MATCH(WatchList!$B259,'All CCC'!$B$7:$B$814,0)))</f>
        <v/>
      </c>
      <c r="U259" s="847" t="str">
        <f>IF($B259="","",INDEX('All CCC'!U$7:U$814,MATCH(WatchList!$B259,'All CCC'!$B$7:$B$814,0)))</f>
        <v/>
      </c>
      <c r="V259" s="847" t="str">
        <f>IF($B259="","",INDEX('All CCC'!V$7:V$814,MATCH(WatchList!$B259,'All CCC'!$B$7:$B$814,0)))</f>
        <v/>
      </c>
      <c r="W259" s="847" t="str">
        <f>IF($B259="","",INDEX('All CCC'!W$7:W$814,MATCH(WatchList!$B259,'All CCC'!$B$7:$B$814,0)))</f>
        <v/>
      </c>
      <c r="X259" s="847" t="str">
        <f>IF($B259="","",INDEX('All CCC'!X$7:X$814,MATCH(WatchList!$B259,'All CCC'!$B$7:$B$814,0)))</f>
        <v/>
      </c>
      <c r="Y259" s="847" t="str">
        <f>IF($B259="","",INDEX('All CCC'!Y$7:Y$814,MATCH(WatchList!$B259,'All CCC'!$B$7:$B$814,0)))</f>
        <v/>
      </c>
      <c r="Z259" s="847" t="str">
        <f>IF($B259="","",INDEX('All CCC'!Z$7:Z$814,MATCH(WatchList!$B259,'All CCC'!$B$7:$B$814,0)))</f>
        <v/>
      </c>
      <c r="AA259" s="847" t="str">
        <f>IF($B259="","",INDEX('All CCC'!AA$7:AA$814,MATCH(WatchList!$B259,'All CCC'!$B$7:$B$814,0)))</f>
        <v/>
      </c>
      <c r="AB259" s="847" t="str">
        <f>IF($B259="","",INDEX('All CCC'!AB$7:AB$814,MATCH(WatchList!$B259,'All CCC'!$B$7:$B$814,0)))</f>
        <v/>
      </c>
      <c r="AC259" s="847" t="str">
        <f>IF($B259="","",INDEX('All CCC'!AC$7:AC$814,MATCH(WatchList!$B259,'All CCC'!$B$7:$B$814,0)))</f>
        <v/>
      </c>
      <c r="AD259" s="847" t="str">
        <f>IF($B259="","",INDEX('All CCC'!AD$7:AD$814,MATCH(WatchList!$B259,'All CCC'!$B$7:$B$814,0)))</f>
        <v/>
      </c>
      <c r="AE259" s="847" t="str">
        <f>IF($B259="","",INDEX('All CCC'!AE$7:AE$814,MATCH(WatchList!$B259,'All CCC'!$B$7:$B$814,0)))</f>
        <v/>
      </c>
      <c r="AF259" s="847" t="str">
        <f>IF($B259="","",INDEX('All CCC'!AF$7:AF$814,MATCH(WatchList!$B259,'All CCC'!$B$7:$B$814,0)))</f>
        <v/>
      </c>
      <c r="AG259" s="847" t="str">
        <f>IF($B259="","",INDEX('All CCC'!AG$7:AG$814,MATCH(WatchList!$B259,'All CCC'!$B$7:$B$814,0)))</f>
        <v/>
      </c>
      <c r="AH259" s="847" t="str">
        <f>IF($B259="","",INDEX('All CCC'!AH$7:AH$814,MATCH(WatchList!$B259,'All CCC'!$B$7:$B$814,0)))</f>
        <v/>
      </c>
      <c r="AI259" s="847" t="str">
        <f>IF($B259="","",INDEX('All CCC'!AI$7:AI$814,MATCH(WatchList!$B259,'All CCC'!$B$7:$B$814,0)))</f>
        <v/>
      </c>
      <c r="AJ259" s="847" t="str">
        <f>IF($B259="","",INDEX('All CCC'!AJ$7:AJ$814,MATCH(WatchList!$B259,'All CCC'!$B$7:$B$814,0)))</f>
        <v/>
      </c>
      <c r="AK259" s="847" t="str">
        <f>IF($B259="","",INDEX('All CCC'!AK$7:AK$814,MATCH(WatchList!$B259,'All CCC'!$B$7:$B$814,0)))</f>
        <v/>
      </c>
      <c r="AL259" s="847" t="str">
        <f>IF($B259="","",INDEX('All CCC'!AL$7:AL$814,MATCH(WatchList!$B259,'All CCC'!$B$7:$B$814,0)))</f>
        <v/>
      </c>
      <c r="AM259" s="847" t="str">
        <f>IF($B259="","",INDEX('All CCC'!AM$7:AM$814,MATCH(WatchList!$B259,'All CCC'!$B$7:$B$814,0)))</f>
        <v/>
      </c>
      <c r="AN259" s="847" t="str">
        <f>IF($B259="","",INDEX('All CCC'!AN$7:AN$814,MATCH(WatchList!$B259,'All CCC'!$B$7:$B$814,0)))</f>
        <v/>
      </c>
      <c r="AO259" s="847" t="str">
        <f>IF($B259="","",INDEX('All CCC'!AO$7:AO$814,MATCH(WatchList!$B259,'All CCC'!$B$7:$B$814,0)))</f>
        <v/>
      </c>
      <c r="AP259" s="847" t="str">
        <f>IF($B259="","",INDEX('All CCC'!AP$7:AP$814,MATCH(WatchList!$B259,'All CCC'!$B$7:$B$814,0)))</f>
        <v/>
      </c>
      <c r="AQ259" s="847" t="str">
        <f>IF($B259="","",INDEX('All CCC'!AQ$7:AQ$814,MATCH(WatchList!$B259,'All CCC'!$B$7:$B$814,0)))</f>
        <v/>
      </c>
      <c r="AR259" s="847" t="str">
        <f>IF($B259="","",INDEX('All CCC'!AR$7:AR$814,MATCH(WatchList!$B259,'All CCC'!$B$7:$B$814,0)))</f>
        <v/>
      </c>
      <c r="AS259" s="847" t="str">
        <f>IF($B259="","",INDEX('All CCC'!AS$7:AS$814,MATCH(WatchList!$B259,'All CCC'!$B$7:$B$814,0)))</f>
        <v/>
      </c>
      <c r="AT259" s="847" t="str">
        <f>IF($B259="","",INDEX('All CCC'!AT$7:AT$814,MATCH(WatchList!$B259,'All CCC'!$B$7:$B$814,0)))</f>
        <v/>
      </c>
      <c r="AU259" s="847" t="str">
        <f>IF($B259="","",INDEX('All CCC'!AU$7:AU$814,MATCH(WatchList!$B259,'All CCC'!$B$7:$B$814,0)))</f>
        <v/>
      </c>
      <c r="AV259" s="847" t="str">
        <f>IF($B259="","",INDEX('All CCC'!AV$7:AV$814,MATCH(WatchList!$B259,'All CCC'!$B$7:$B$814,0)))</f>
        <v/>
      </c>
      <c r="AW259" s="847" t="str">
        <f>IF($B259="","",INDEX('All CCC'!AW$7:AW$814,MATCH(WatchList!$B259,'All CCC'!$B$7:$B$814,0)))</f>
        <v/>
      </c>
      <c r="AX259" s="847" t="str">
        <f>IF($B259="","",INDEX('All CCC'!AX$7:AX$814,MATCH(WatchList!$B259,'All CCC'!$B$7:$B$814,0)))</f>
        <v/>
      </c>
      <c r="AY259" s="847" t="str">
        <f>IF($B259="","",INDEX('All CCC'!AY$7:AY$814,MATCH(WatchList!$B259,'All CCC'!$B$7:$B$814,0)))</f>
        <v/>
      </c>
      <c r="AZ259" s="847" t="str">
        <f>IF($B259="","",INDEX('All CCC'!AZ$7:AZ$814,MATCH(WatchList!$B259,'All CCC'!$B$7:$B$814,0)))</f>
        <v/>
      </c>
      <c r="BA259" s="847" t="str">
        <f>IF($B259="","",INDEX('All CCC'!BA$7:BA$814,MATCH(WatchList!$B259,'All CCC'!$B$7:$B$814,0)))</f>
        <v/>
      </c>
      <c r="BB259" s="847" t="str">
        <f>IF($B259="","",INDEX('All CCC'!BB$7:BB$814,MATCH(WatchList!$B259,'All CCC'!$B$7:$B$814,0)))</f>
        <v/>
      </c>
      <c r="BC259" s="847" t="str">
        <f>IF($B259="","",INDEX('All CCC'!BC$7:BC$814,MATCH(WatchList!$B259,'All CCC'!$B$7:$B$814,0)))</f>
        <v/>
      </c>
      <c r="BD259" s="847" t="str">
        <f>IF($B259="","",INDEX('All CCC'!BD$7:BD$814,MATCH(WatchList!$B259,'All CCC'!$B$7:$B$814,0)))</f>
        <v/>
      </c>
      <c r="BE259" s="847" t="str">
        <f>IF($B259="","",INDEX('All CCC'!BE$7:BE$814,MATCH(WatchList!$B259,'All CCC'!$B$7:$B$814,0)))</f>
        <v/>
      </c>
      <c r="BF259" s="847" t="str">
        <f>IF($B259="","",INDEX('All CCC'!BF$7:BF$814,MATCH(WatchList!$B259,'All CCC'!$B$7:$B$814,0)))</f>
        <v/>
      </c>
      <c r="BG259" s="847" t="str">
        <f>IF($B259="","",INDEX('All CCC'!BG$7:BG$814,MATCH(WatchList!$B259,'All CCC'!$B$7:$B$814,0)))</f>
        <v/>
      </c>
    </row>
    <row r="260" spans="1:59" x14ac:dyDescent="0.2">
      <c r="A260" s="548" t="str">
        <f>IF($B260="","",INDEX('All CCC'!A$7:A$814,MATCH(WatchList!$B260,'All CCC'!$B$7:$B$814,0)))</f>
        <v/>
      </c>
      <c r="B260" s="31"/>
      <c r="C260" s="847" t="str">
        <f>IF($B260="","",INDEX('All CCC'!C$7:C$814,MATCH(WatchList!$B260,'All CCC'!$B$7:$B$814,0)))</f>
        <v/>
      </c>
      <c r="D260" s="847" t="str">
        <f>IF($B260="","",INDEX('All CCC'!D$7:D$814,MATCH(WatchList!$B260,'All CCC'!$B$7:$B$814,0)))</f>
        <v/>
      </c>
      <c r="E260" s="847" t="str">
        <f>IF($B260="","",INDEX('All CCC'!E$7:E$814,MATCH(WatchList!$B260,'All CCC'!$B$7:$B$814,0)))</f>
        <v/>
      </c>
      <c r="F260" s="847" t="str">
        <f>IF($B260="","",INDEX('All CCC'!F$7:F$814,MATCH(WatchList!$B260,'All CCC'!$B$7:$B$814,0)))</f>
        <v/>
      </c>
      <c r="G260" s="847" t="str">
        <f>IF($B260="","",INDEX('All CCC'!G$7:G$814,MATCH(WatchList!$B260,'All CCC'!$B$7:$B$814,0)))</f>
        <v/>
      </c>
      <c r="H260" s="847" t="str">
        <f>IF($B260="","",INDEX('All CCC'!H$7:H$814,MATCH(WatchList!$B260,'All CCC'!$B$7:$B$814,0)))</f>
        <v/>
      </c>
      <c r="I260" s="847" t="str">
        <f>IF($B260="","",INDEX('All CCC'!I$7:I$814,MATCH(WatchList!$B260,'All CCC'!$B$7:$B$814,0)))</f>
        <v/>
      </c>
      <c r="J260" s="847" t="str">
        <f>IF($B260="","",INDEX('All CCC'!J$7:J$814,MATCH(WatchList!$B260,'All CCC'!$B$7:$B$814,0)))</f>
        <v/>
      </c>
      <c r="K260" s="847" t="str">
        <f>IF($B260="","",INDEX('All CCC'!K$7:K$814,MATCH(WatchList!$B260,'All CCC'!$B$7:$B$814,0)))</f>
        <v/>
      </c>
      <c r="L260" s="847" t="str">
        <f>IF($B260="","",INDEX('All CCC'!L$7:L$814,MATCH(WatchList!$B260,'All CCC'!$B$7:$B$814,0)))</f>
        <v/>
      </c>
      <c r="M260" s="847" t="str">
        <f>IF($B260="","",INDEX('All CCC'!M$7:M$814,MATCH(WatchList!$B260,'All CCC'!$B$7:$B$814,0)))</f>
        <v/>
      </c>
      <c r="N260" s="847" t="str">
        <f>IF($B260="","",INDEX('All CCC'!N$7:N$814,MATCH(WatchList!$B260,'All CCC'!$B$7:$B$814,0)))</f>
        <v/>
      </c>
      <c r="O260" s="847" t="str">
        <f>IF($B260="","",INDEX('All CCC'!O$7:O$814,MATCH(WatchList!$B260,'All CCC'!$B$7:$B$814,0)))</f>
        <v/>
      </c>
      <c r="P260" s="848" t="str">
        <f>IF($B260="","",INDEX('All CCC'!P$7:P$814,MATCH(WatchList!$B260,'All CCC'!$B$7:$B$814,0)))</f>
        <v/>
      </c>
      <c r="Q260" s="848" t="str">
        <f>IF($B260="","",INDEX('All CCC'!Q$7:Q$814,MATCH(WatchList!$B260,'All CCC'!$B$7:$B$814,0)))</f>
        <v/>
      </c>
      <c r="R260" s="847" t="str">
        <f>IF($B260="","",INDEX('All CCC'!R$7:R$814,MATCH(WatchList!$B260,'All CCC'!$B$7:$B$814,0)))</f>
        <v/>
      </c>
      <c r="S260" s="847" t="str">
        <f>IF($B260="","",INDEX('All CCC'!S$7:S$814,MATCH(WatchList!$B260,'All CCC'!$B$7:$B$814,0)))</f>
        <v/>
      </c>
      <c r="T260" s="847" t="str">
        <f>IF($B260="","",INDEX('All CCC'!T$7:T$814,MATCH(WatchList!$B260,'All CCC'!$B$7:$B$814,0)))</f>
        <v/>
      </c>
      <c r="U260" s="847" t="str">
        <f>IF($B260="","",INDEX('All CCC'!U$7:U$814,MATCH(WatchList!$B260,'All CCC'!$B$7:$B$814,0)))</f>
        <v/>
      </c>
      <c r="V260" s="847" t="str">
        <f>IF($B260="","",INDEX('All CCC'!V$7:V$814,MATCH(WatchList!$B260,'All CCC'!$B$7:$B$814,0)))</f>
        <v/>
      </c>
      <c r="W260" s="847" t="str">
        <f>IF($B260="","",INDEX('All CCC'!W$7:W$814,MATCH(WatchList!$B260,'All CCC'!$B$7:$B$814,0)))</f>
        <v/>
      </c>
      <c r="X260" s="847" t="str">
        <f>IF($B260="","",INDEX('All CCC'!X$7:X$814,MATCH(WatchList!$B260,'All CCC'!$B$7:$B$814,0)))</f>
        <v/>
      </c>
      <c r="Y260" s="847" t="str">
        <f>IF($B260="","",INDEX('All CCC'!Y$7:Y$814,MATCH(WatchList!$B260,'All CCC'!$B$7:$B$814,0)))</f>
        <v/>
      </c>
      <c r="Z260" s="847" t="str">
        <f>IF($B260="","",INDEX('All CCC'!Z$7:Z$814,MATCH(WatchList!$B260,'All CCC'!$B$7:$B$814,0)))</f>
        <v/>
      </c>
      <c r="AA260" s="847" t="str">
        <f>IF($B260="","",INDEX('All CCC'!AA$7:AA$814,MATCH(WatchList!$B260,'All CCC'!$B$7:$B$814,0)))</f>
        <v/>
      </c>
      <c r="AB260" s="847" t="str">
        <f>IF($B260="","",INDEX('All CCC'!AB$7:AB$814,MATCH(WatchList!$B260,'All CCC'!$B$7:$B$814,0)))</f>
        <v/>
      </c>
      <c r="AC260" s="847" t="str">
        <f>IF($B260="","",INDEX('All CCC'!AC$7:AC$814,MATCH(WatchList!$B260,'All CCC'!$B$7:$B$814,0)))</f>
        <v/>
      </c>
      <c r="AD260" s="847" t="str">
        <f>IF($B260="","",INDEX('All CCC'!AD$7:AD$814,MATCH(WatchList!$B260,'All CCC'!$B$7:$B$814,0)))</f>
        <v/>
      </c>
      <c r="AE260" s="847" t="str">
        <f>IF($B260="","",INDEX('All CCC'!AE$7:AE$814,MATCH(WatchList!$B260,'All CCC'!$B$7:$B$814,0)))</f>
        <v/>
      </c>
      <c r="AF260" s="847" t="str">
        <f>IF($B260="","",INDEX('All CCC'!AF$7:AF$814,MATCH(WatchList!$B260,'All CCC'!$B$7:$B$814,0)))</f>
        <v/>
      </c>
      <c r="AG260" s="847" t="str">
        <f>IF($B260="","",INDEX('All CCC'!AG$7:AG$814,MATCH(WatchList!$B260,'All CCC'!$B$7:$B$814,0)))</f>
        <v/>
      </c>
      <c r="AH260" s="847" t="str">
        <f>IF($B260="","",INDEX('All CCC'!AH$7:AH$814,MATCH(WatchList!$B260,'All CCC'!$B$7:$B$814,0)))</f>
        <v/>
      </c>
      <c r="AI260" s="847" t="str">
        <f>IF($B260="","",INDEX('All CCC'!AI$7:AI$814,MATCH(WatchList!$B260,'All CCC'!$B$7:$B$814,0)))</f>
        <v/>
      </c>
      <c r="AJ260" s="847" t="str">
        <f>IF($B260="","",INDEX('All CCC'!AJ$7:AJ$814,MATCH(WatchList!$B260,'All CCC'!$B$7:$B$814,0)))</f>
        <v/>
      </c>
      <c r="AK260" s="847" t="str">
        <f>IF($B260="","",INDEX('All CCC'!AK$7:AK$814,MATCH(WatchList!$B260,'All CCC'!$B$7:$B$814,0)))</f>
        <v/>
      </c>
      <c r="AL260" s="847" t="str">
        <f>IF($B260="","",INDEX('All CCC'!AL$7:AL$814,MATCH(WatchList!$B260,'All CCC'!$B$7:$B$814,0)))</f>
        <v/>
      </c>
      <c r="AM260" s="847" t="str">
        <f>IF($B260="","",INDEX('All CCC'!AM$7:AM$814,MATCH(WatchList!$B260,'All CCC'!$B$7:$B$814,0)))</f>
        <v/>
      </c>
      <c r="AN260" s="847" t="str">
        <f>IF($B260="","",INDEX('All CCC'!AN$7:AN$814,MATCH(WatchList!$B260,'All CCC'!$B$7:$B$814,0)))</f>
        <v/>
      </c>
      <c r="AO260" s="847" t="str">
        <f>IF($B260="","",INDEX('All CCC'!AO$7:AO$814,MATCH(WatchList!$B260,'All CCC'!$B$7:$B$814,0)))</f>
        <v/>
      </c>
      <c r="AP260" s="847" t="str">
        <f>IF($B260="","",INDEX('All CCC'!AP$7:AP$814,MATCH(WatchList!$B260,'All CCC'!$B$7:$B$814,0)))</f>
        <v/>
      </c>
      <c r="AQ260" s="847" t="str">
        <f>IF($B260="","",INDEX('All CCC'!AQ$7:AQ$814,MATCH(WatchList!$B260,'All CCC'!$B$7:$B$814,0)))</f>
        <v/>
      </c>
      <c r="AR260" s="847" t="str">
        <f>IF($B260="","",INDEX('All CCC'!AR$7:AR$814,MATCH(WatchList!$B260,'All CCC'!$B$7:$B$814,0)))</f>
        <v/>
      </c>
      <c r="AS260" s="847" t="str">
        <f>IF($B260="","",INDEX('All CCC'!AS$7:AS$814,MATCH(WatchList!$B260,'All CCC'!$B$7:$B$814,0)))</f>
        <v/>
      </c>
      <c r="AT260" s="847" t="str">
        <f>IF($B260="","",INDEX('All CCC'!AT$7:AT$814,MATCH(WatchList!$B260,'All CCC'!$B$7:$B$814,0)))</f>
        <v/>
      </c>
      <c r="AU260" s="847" t="str">
        <f>IF($B260="","",INDEX('All CCC'!AU$7:AU$814,MATCH(WatchList!$B260,'All CCC'!$B$7:$B$814,0)))</f>
        <v/>
      </c>
      <c r="AV260" s="847" t="str">
        <f>IF($B260="","",INDEX('All CCC'!AV$7:AV$814,MATCH(WatchList!$B260,'All CCC'!$B$7:$B$814,0)))</f>
        <v/>
      </c>
      <c r="AW260" s="847" t="str">
        <f>IF($B260="","",INDEX('All CCC'!AW$7:AW$814,MATCH(WatchList!$B260,'All CCC'!$B$7:$B$814,0)))</f>
        <v/>
      </c>
      <c r="AX260" s="847" t="str">
        <f>IF($B260="","",INDEX('All CCC'!AX$7:AX$814,MATCH(WatchList!$B260,'All CCC'!$B$7:$B$814,0)))</f>
        <v/>
      </c>
      <c r="AY260" s="847" t="str">
        <f>IF($B260="","",INDEX('All CCC'!AY$7:AY$814,MATCH(WatchList!$B260,'All CCC'!$B$7:$B$814,0)))</f>
        <v/>
      </c>
      <c r="AZ260" s="847" t="str">
        <f>IF($B260="","",INDEX('All CCC'!AZ$7:AZ$814,MATCH(WatchList!$B260,'All CCC'!$B$7:$B$814,0)))</f>
        <v/>
      </c>
      <c r="BA260" s="847" t="str">
        <f>IF($B260="","",INDEX('All CCC'!BA$7:BA$814,MATCH(WatchList!$B260,'All CCC'!$B$7:$B$814,0)))</f>
        <v/>
      </c>
      <c r="BB260" s="847" t="str">
        <f>IF($B260="","",INDEX('All CCC'!BB$7:BB$814,MATCH(WatchList!$B260,'All CCC'!$B$7:$B$814,0)))</f>
        <v/>
      </c>
      <c r="BC260" s="847" t="str">
        <f>IF($B260="","",INDEX('All CCC'!BC$7:BC$814,MATCH(WatchList!$B260,'All CCC'!$B$7:$B$814,0)))</f>
        <v/>
      </c>
      <c r="BD260" s="847" t="str">
        <f>IF($B260="","",INDEX('All CCC'!BD$7:BD$814,MATCH(WatchList!$B260,'All CCC'!$B$7:$B$814,0)))</f>
        <v/>
      </c>
      <c r="BE260" s="847" t="str">
        <f>IF($B260="","",INDEX('All CCC'!BE$7:BE$814,MATCH(WatchList!$B260,'All CCC'!$B$7:$B$814,0)))</f>
        <v/>
      </c>
      <c r="BF260" s="847" t="str">
        <f>IF($B260="","",INDEX('All CCC'!BF$7:BF$814,MATCH(WatchList!$B260,'All CCC'!$B$7:$B$814,0)))</f>
        <v/>
      </c>
      <c r="BG260" s="847" t="str">
        <f>IF($B260="","",INDEX('All CCC'!BG$7:BG$814,MATCH(WatchList!$B260,'All CCC'!$B$7:$B$814,0)))</f>
        <v/>
      </c>
    </row>
    <row r="261" spans="1:59" x14ac:dyDescent="0.2">
      <c r="A261" s="548" t="str">
        <f>IF($B261="","",INDEX('All CCC'!A$7:A$814,MATCH(WatchList!$B261,'All CCC'!$B$7:$B$814,0)))</f>
        <v/>
      </c>
      <c r="B261" s="31"/>
      <c r="C261" s="847" t="str">
        <f>IF($B261="","",INDEX('All CCC'!C$7:C$814,MATCH(WatchList!$B261,'All CCC'!$B$7:$B$814,0)))</f>
        <v/>
      </c>
      <c r="D261" s="847" t="str">
        <f>IF($B261="","",INDEX('All CCC'!D$7:D$814,MATCH(WatchList!$B261,'All CCC'!$B$7:$B$814,0)))</f>
        <v/>
      </c>
      <c r="E261" s="847" t="str">
        <f>IF($B261="","",INDEX('All CCC'!E$7:E$814,MATCH(WatchList!$B261,'All CCC'!$B$7:$B$814,0)))</f>
        <v/>
      </c>
      <c r="F261" s="847" t="str">
        <f>IF($B261="","",INDEX('All CCC'!F$7:F$814,MATCH(WatchList!$B261,'All CCC'!$B$7:$B$814,0)))</f>
        <v/>
      </c>
      <c r="G261" s="847" t="str">
        <f>IF($B261="","",INDEX('All CCC'!G$7:G$814,MATCH(WatchList!$B261,'All CCC'!$B$7:$B$814,0)))</f>
        <v/>
      </c>
      <c r="H261" s="847" t="str">
        <f>IF($B261="","",INDEX('All CCC'!H$7:H$814,MATCH(WatchList!$B261,'All CCC'!$B$7:$B$814,0)))</f>
        <v/>
      </c>
      <c r="I261" s="847" t="str">
        <f>IF($B261="","",INDEX('All CCC'!I$7:I$814,MATCH(WatchList!$B261,'All CCC'!$B$7:$B$814,0)))</f>
        <v/>
      </c>
      <c r="J261" s="847" t="str">
        <f>IF($B261="","",INDEX('All CCC'!J$7:J$814,MATCH(WatchList!$B261,'All CCC'!$B$7:$B$814,0)))</f>
        <v/>
      </c>
      <c r="K261" s="847" t="str">
        <f>IF($B261="","",INDEX('All CCC'!K$7:K$814,MATCH(WatchList!$B261,'All CCC'!$B$7:$B$814,0)))</f>
        <v/>
      </c>
      <c r="L261" s="847" t="str">
        <f>IF($B261="","",INDEX('All CCC'!L$7:L$814,MATCH(WatchList!$B261,'All CCC'!$B$7:$B$814,0)))</f>
        <v/>
      </c>
      <c r="M261" s="847" t="str">
        <f>IF($B261="","",INDEX('All CCC'!M$7:M$814,MATCH(WatchList!$B261,'All CCC'!$B$7:$B$814,0)))</f>
        <v/>
      </c>
      <c r="N261" s="847" t="str">
        <f>IF($B261="","",INDEX('All CCC'!N$7:N$814,MATCH(WatchList!$B261,'All CCC'!$B$7:$B$814,0)))</f>
        <v/>
      </c>
      <c r="O261" s="847" t="str">
        <f>IF($B261="","",INDEX('All CCC'!O$7:O$814,MATCH(WatchList!$B261,'All CCC'!$B$7:$B$814,0)))</f>
        <v/>
      </c>
      <c r="P261" s="848" t="str">
        <f>IF($B261="","",INDEX('All CCC'!P$7:P$814,MATCH(WatchList!$B261,'All CCC'!$B$7:$B$814,0)))</f>
        <v/>
      </c>
      <c r="Q261" s="848" t="str">
        <f>IF($B261="","",INDEX('All CCC'!Q$7:Q$814,MATCH(WatchList!$B261,'All CCC'!$B$7:$B$814,0)))</f>
        <v/>
      </c>
      <c r="R261" s="847" t="str">
        <f>IF($B261="","",INDEX('All CCC'!R$7:R$814,MATCH(WatchList!$B261,'All CCC'!$B$7:$B$814,0)))</f>
        <v/>
      </c>
      <c r="S261" s="847" t="str">
        <f>IF($B261="","",INDEX('All CCC'!S$7:S$814,MATCH(WatchList!$B261,'All CCC'!$B$7:$B$814,0)))</f>
        <v/>
      </c>
      <c r="T261" s="847" t="str">
        <f>IF($B261="","",INDEX('All CCC'!T$7:T$814,MATCH(WatchList!$B261,'All CCC'!$B$7:$B$814,0)))</f>
        <v/>
      </c>
      <c r="U261" s="847" t="str">
        <f>IF($B261="","",INDEX('All CCC'!U$7:U$814,MATCH(WatchList!$B261,'All CCC'!$B$7:$B$814,0)))</f>
        <v/>
      </c>
      <c r="V261" s="847" t="str">
        <f>IF($B261="","",INDEX('All CCC'!V$7:V$814,MATCH(WatchList!$B261,'All CCC'!$B$7:$B$814,0)))</f>
        <v/>
      </c>
      <c r="W261" s="847" t="str">
        <f>IF($B261="","",INDEX('All CCC'!W$7:W$814,MATCH(WatchList!$B261,'All CCC'!$B$7:$B$814,0)))</f>
        <v/>
      </c>
      <c r="X261" s="847" t="str">
        <f>IF($B261="","",INDEX('All CCC'!X$7:X$814,MATCH(WatchList!$B261,'All CCC'!$B$7:$B$814,0)))</f>
        <v/>
      </c>
      <c r="Y261" s="847" t="str">
        <f>IF($B261="","",INDEX('All CCC'!Y$7:Y$814,MATCH(WatchList!$B261,'All CCC'!$B$7:$B$814,0)))</f>
        <v/>
      </c>
      <c r="Z261" s="847" t="str">
        <f>IF($B261="","",INDEX('All CCC'!Z$7:Z$814,MATCH(WatchList!$B261,'All CCC'!$B$7:$B$814,0)))</f>
        <v/>
      </c>
      <c r="AA261" s="847" t="str">
        <f>IF($B261="","",INDEX('All CCC'!AA$7:AA$814,MATCH(WatchList!$B261,'All CCC'!$B$7:$B$814,0)))</f>
        <v/>
      </c>
      <c r="AB261" s="847" t="str">
        <f>IF($B261="","",INDEX('All CCC'!AB$7:AB$814,MATCH(WatchList!$B261,'All CCC'!$B$7:$B$814,0)))</f>
        <v/>
      </c>
      <c r="AC261" s="847" t="str">
        <f>IF($B261="","",INDEX('All CCC'!AC$7:AC$814,MATCH(WatchList!$B261,'All CCC'!$B$7:$B$814,0)))</f>
        <v/>
      </c>
      <c r="AD261" s="847" t="str">
        <f>IF($B261="","",INDEX('All CCC'!AD$7:AD$814,MATCH(WatchList!$B261,'All CCC'!$B$7:$B$814,0)))</f>
        <v/>
      </c>
      <c r="AE261" s="847" t="str">
        <f>IF($B261="","",INDEX('All CCC'!AE$7:AE$814,MATCH(WatchList!$B261,'All CCC'!$B$7:$B$814,0)))</f>
        <v/>
      </c>
      <c r="AF261" s="847" t="str">
        <f>IF($B261="","",INDEX('All CCC'!AF$7:AF$814,MATCH(WatchList!$B261,'All CCC'!$B$7:$B$814,0)))</f>
        <v/>
      </c>
      <c r="AG261" s="847" t="str">
        <f>IF($B261="","",INDEX('All CCC'!AG$7:AG$814,MATCH(WatchList!$B261,'All CCC'!$B$7:$B$814,0)))</f>
        <v/>
      </c>
      <c r="AH261" s="847" t="str">
        <f>IF($B261="","",INDEX('All CCC'!AH$7:AH$814,MATCH(WatchList!$B261,'All CCC'!$B$7:$B$814,0)))</f>
        <v/>
      </c>
      <c r="AI261" s="847" t="str">
        <f>IF($B261="","",INDEX('All CCC'!AI$7:AI$814,MATCH(WatchList!$B261,'All CCC'!$B$7:$B$814,0)))</f>
        <v/>
      </c>
      <c r="AJ261" s="847" t="str">
        <f>IF($B261="","",INDEX('All CCC'!AJ$7:AJ$814,MATCH(WatchList!$B261,'All CCC'!$B$7:$B$814,0)))</f>
        <v/>
      </c>
      <c r="AK261" s="847" t="str">
        <f>IF($B261="","",INDEX('All CCC'!AK$7:AK$814,MATCH(WatchList!$B261,'All CCC'!$B$7:$B$814,0)))</f>
        <v/>
      </c>
      <c r="AL261" s="847" t="str">
        <f>IF($B261="","",INDEX('All CCC'!AL$7:AL$814,MATCH(WatchList!$B261,'All CCC'!$B$7:$B$814,0)))</f>
        <v/>
      </c>
      <c r="AM261" s="847" t="str">
        <f>IF($B261="","",INDEX('All CCC'!AM$7:AM$814,MATCH(WatchList!$B261,'All CCC'!$B$7:$B$814,0)))</f>
        <v/>
      </c>
      <c r="AN261" s="847" t="str">
        <f>IF($B261="","",INDEX('All CCC'!AN$7:AN$814,MATCH(WatchList!$B261,'All CCC'!$B$7:$B$814,0)))</f>
        <v/>
      </c>
      <c r="AO261" s="847" t="str">
        <f>IF($B261="","",INDEX('All CCC'!AO$7:AO$814,MATCH(WatchList!$B261,'All CCC'!$B$7:$B$814,0)))</f>
        <v/>
      </c>
      <c r="AP261" s="847" t="str">
        <f>IF($B261="","",INDEX('All CCC'!AP$7:AP$814,MATCH(WatchList!$B261,'All CCC'!$B$7:$B$814,0)))</f>
        <v/>
      </c>
      <c r="AQ261" s="847" t="str">
        <f>IF($B261="","",INDEX('All CCC'!AQ$7:AQ$814,MATCH(WatchList!$B261,'All CCC'!$B$7:$B$814,0)))</f>
        <v/>
      </c>
      <c r="AR261" s="847" t="str">
        <f>IF($B261="","",INDEX('All CCC'!AR$7:AR$814,MATCH(WatchList!$B261,'All CCC'!$B$7:$B$814,0)))</f>
        <v/>
      </c>
      <c r="AS261" s="847" t="str">
        <f>IF($B261="","",INDEX('All CCC'!AS$7:AS$814,MATCH(WatchList!$B261,'All CCC'!$B$7:$B$814,0)))</f>
        <v/>
      </c>
      <c r="AT261" s="847" t="str">
        <f>IF($B261="","",INDEX('All CCC'!AT$7:AT$814,MATCH(WatchList!$B261,'All CCC'!$B$7:$B$814,0)))</f>
        <v/>
      </c>
      <c r="AU261" s="847" t="str">
        <f>IF($B261="","",INDEX('All CCC'!AU$7:AU$814,MATCH(WatchList!$B261,'All CCC'!$B$7:$B$814,0)))</f>
        <v/>
      </c>
      <c r="AV261" s="847" t="str">
        <f>IF($B261="","",INDEX('All CCC'!AV$7:AV$814,MATCH(WatchList!$B261,'All CCC'!$B$7:$B$814,0)))</f>
        <v/>
      </c>
      <c r="AW261" s="847" t="str">
        <f>IF($B261="","",INDEX('All CCC'!AW$7:AW$814,MATCH(WatchList!$B261,'All CCC'!$B$7:$B$814,0)))</f>
        <v/>
      </c>
      <c r="AX261" s="847" t="str">
        <f>IF($B261="","",INDEX('All CCC'!AX$7:AX$814,MATCH(WatchList!$B261,'All CCC'!$B$7:$B$814,0)))</f>
        <v/>
      </c>
      <c r="AY261" s="847" t="str">
        <f>IF($B261="","",INDEX('All CCC'!AY$7:AY$814,MATCH(WatchList!$B261,'All CCC'!$B$7:$B$814,0)))</f>
        <v/>
      </c>
      <c r="AZ261" s="847" t="str">
        <f>IF($B261="","",INDEX('All CCC'!AZ$7:AZ$814,MATCH(WatchList!$B261,'All CCC'!$B$7:$B$814,0)))</f>
        <v/>
      </c>
      <c r="BA261" s="847" t="str">
        <f>IF($B261="","",INDEX('All CCC'!BA$7:BA$814,MATCH(WatchList!$B261,'All CCC'!$B$7:$B$814,0)))</f>
        <v/>
      </c>
      <c r="BB261" s="847" t="str">
        <f>IF($B261="","",INDEX('All CCC'!BB$7:BB$814,MATCH(WatchList!$B261,'All CCC'!$B$7:$B$814,0)))</f>
        <v/>
      </c>
      <c r="BC261" s="847" t="str">
        <f>IF($B261="","",INDEX('All CCC'!BC$7:BC$814,MATCH(WatchList!$B261,'All CCC'!$B$7:$B$814,0)))</f>
        <v/>
      </c>
      <c r="BD261" s="847" t="str">
        <f>IF($B261="","",INDEX('All CCC'!BD$7:BD$814,MATCH(WatchList!$B261,'All CCC'!$B$7:$B$814,0)))</f>
        <v/>
      </c>
      <c r="BE261" s="847" t="str">
        <f>IF($B261="","",INDEX('All CCC'!BE$7:BE$814,MATCH(WatchList!$B261,'All CCC'!$B$7:$B$814,0)))</f>
        <v/>
      </c>
      <c r="BF261" s="847" t="str">
        <f>IF($B261="","",INDEX('All CCC'!BF$7:BF$814,MATCH(WatchList!$B261,'All CCC'!$B$7:$B$814,0)))</f>
        <v/>
      </c>
      <c r="BG261" s="847" t="str">
        <f>IF($B261="","",INDEX('All CCC'!BG$7:BG$814,MATCH(WatchList!$B261,'All CCC'!$B$7:$B$814,0)))</f>
        <v/>
      </c>
    </row>
    <row r="262" spans="1:59" x14ac:dyDescent="0.2">
      <c r="A262" s="548" t="str">
        <f>IF($B262="","",INDEX('All CCC'!A$7:A$814,MATCH(WatchList!$B262,'All CCC'!$B$7:$B$814,0)))</f>
        <v/>
      </c>
      <c r="B262" s="31"/>
      <c r="C262" s="847" t="str">
        <f>IF($B262="","",INDEX('All CCC'!C$7:C$814,MATCH(WatchList!$B262,'All CCC'!$B$7:$B$814,0)))</f>
        <v/>
      </c>
      <c r="D262" s="847" t="str">
        <f>IF($B262="","",INDEX('All CCC'!D$7:D$814,MATCH(WatchList!$B262,'All CCC'!$B$7:$B$814,0)))</f>
        <v/>
      </c>
      <c r="E262" s="847" t="str">
        <f>IF($B262="","",INDEX('All CCC'!E$7:E$814,MATCH(WatchList!$B262,'All CCC'!$B$7:$B$814,0)))</f>
        <v/>
      </c>
      <c r="F262" s="847" t="str">
        <f>IF($B262="","",INDEX('All CCC'!F$7:F$814,MATCH(WatchList!$B262,'All CCC'!$B$7:$B$814,0)))</f>
        <v/>
      </c>
      <c r="G262" s="847" t="str">
        <f>IF($B262="","",INDEX('All CCC'!G$7:G$814,MATCH(WatchList!$B262,'All CCC'!$B$7:$B$814,0)))</f>
        <v/>
      </c>
      <c r="H262" s="847" t="str">
        <f>IF($B262="","",INDEX('All CCC'!H$7:H$814,MATCH(WatchList!$B262,'All CCC'!$B$7:$B$814,0)))</f>
        <v/>
      </c>
      <c r="I262" s="847" t="str">
        <f>IF($B262="","",INDEX('All CCC'!I$7:I$814,MATCH(WatchList!$B262,'All CCC'!$B$7:$B$814,0)))</f>
        <v/>
      </c>
      <c r="J262" s="847" t="str">
        <f>IF($B262="","",INDEX('All CCC'!J$7:J$814,MATCH(WatchList!$B262,'All CCC'!$B$7:$B$814,0)))</f>
        <v/>
      </c>
      <c r="K262" s="847" t="str">
        <f>IF($B262="","",INDEX('All CCC'!K$7:K$814,MATCH(WatchList!$B262,'All CCC'!$B$7:$B$814,0)))</f>
        <v/>
      </c>
      <c r="L262" s="847" t="str">
        <f>IF($B262="","",INDEX('All CCC'!L$7:L$814,MATCH(WatchList!$B262,'All CCC'!$B$7:$B$814,0)))</f>
        <v/>
      </c>
      <c r="M262" s="847" t="str">
        <f>IF($B262="","",INDEX('All CCC'!M$7:M$814,MATCH(WatchList!$B262,'All CCC'!$B$7:$B$814,0)))</f>
        <v/>
      </c>
      <c r="N262" s="847" t="str">
        <f>IF($B262="","",INDEX('All CCC'!N$7:N$814,MATCH(WatchList!$B262,'All CCC'!$B$7:$B$814,0)))</f>
        <v/>
      </c>
      <c r="O262" s="847" t="str">
        <f>IF($B262="","",INDEX('All CCC'!O$7:O$814,MATCH(WatchList!$B262,'All CCC'!$B$7:$B$814,0)))</f>
        <v/>
      </c>
      <c r="P262" s="848" t="str">
        <f>IF($B262="","",INDEX('All CCC'!P$7:P$814,MATCH(WatchList!$B262,'All CCC'!$B$7:$B$814,0)))</f>
        <v/>
      </c>
      <c r="Q262" s="848" t="str">
        <f>IF($B262="","",INDEX('All CCC'!Q$7:Q$814,MATCH(WatchList!$B262,'All CCC'!$B$7:$B$814,0)))</f>
        <v/>
      </c>
      <c r="R262" s="847" t="str">
        <f>IF($B262="","",INDEX('All CCC'!R$7:R$814,MATCH(WatchList!$B262,'All CCC'!$B$7:$B$814,0)))</f>
        <v/>
      </c>
      <c r="S262" s="847" t="str">
        <f>IF($B262="","",INDEX('All CCC'!S$7:S$814,MATCH(WatchList!$B262,'All CCC'!$B$7:$B$814,0)))</f>
        <v/>
      </c>
      <c r="T262" s="847" t="str">
        <f>IF($B262="","",INDEX('All CCC'!T$7:T$814,MATCH(WatchList!$B262,'All CCC'!$B$7:$B$814,0)))</f>
        <v/>
      </c>
      <c r="U262" s="847" t="str">
        <f>IF($B262="","",INDEX('All CCC'!U$7:U$814,MATCH(WatchList!$B262,'All CCC'!$B$7:$B$814,0)))</f>
        <v/>
      </c>
      <c r="V262" s="847" t="str">
        <f>IF($B262="","",INDEX('All CCC'!V$7:V$814,MATCH(WatchList!$B262,'All CCC'!$B$7:$B$814,0)))</f>
        <v/>
      </c>
      <c r="W262" s="847" t="str">
        <f>IF($B262="","",INDEX('All CCC'!W$7:W$814,MATCH(WatchList!$B262,'All CCC'!$B$7:$B$814,0)))</f>
        <v/>
      </c>
      <c r="X262" s="847" t="str">
        <f>IF($B262="","",INDEX('All CCC'!X$7:X$814,MATCH(WatchList!$B262,'All CCC'!$B$7:$B$814,0)))</f>
        <v/>
      </c>
      <c r="Y262" s="847" t="str">
        <f>IF($B262="","",INDEX('All CCC'!Y$7:Y$814,MATCH(WatchList!$B262,'All CCC'!$B$7:$B$814,0)))</f>
        <v/>
      </c>
      <c r="Z262" s="847" t="str">
        <f>IF($B262="","",INDEX('All CCC'!Z$7:Z$814,MATCH(WatchList!$B262,'All CCC'!$B$7:$B$814,0)))</f>
        <v/>
      </c>
      <c r="AA262" s="847" t="str">
        <f>IF($B262="","",INDEX('All CCC'!AA$7:AA$814,MATCH(WatchList!$B262,'All CCC'!$B$7:$B$814,0)))</f>
        <v/>
      </c>
      <c r="AB262" s="847" t="str">
        <f>IF($B262="","",INDEX('All CCC'!AB$7:AB$814,MATCH(WatchList!$B262,'All CCC'!$B$7:$B$814,0)))</f>
        <v/>
      </c>
      <c r="AC262" s="847" t="str">
        <f>IF($B262="","",INDEX('All CCC'!AC$7:AC$814,MATCH(WatchList!$B262,'All CCC'!$B$7:$B$814,0)))</f>
        <v/>
      </c>
      <c r="AD262" s="847" t="str">
        <f>IF($B262="","",INDEX('All CCC'!AD$7:AD$814,MATCH(WatchList!$B262,'All CCC'!$B$7:$B$814,0)))</f>
        <v/>
      </c>
      <c r="AE262" s="847" t="str">
        <f>IF($B262="","",INDEX('All CCC'!AE$7:AE$814,MATCH(WatchList!$B262,'All CCC'!$B$7:$B$814,0)))</f>
        <v/>
      </c>
      <c r="AF262" s="847" t="str">
        <f>IF($B262="","",INDEX('All CCC'!AF$7:AF$814,MATCH(WatchList!$B262,'All CCC'!$B$7:$B$814,0)))</f>
        <v/>
      </c>
      <c r="AG262" s="847" t="str">
        <f>IF($B262="","",INDEX('All CCC'!AG$7:AG$814,MATCH(WatchList!$B262,'All CCC'!$B$7:$B$814,0)))</f>
        <v/>
      </c>
      <c r="AH262" s="847" t="str">
        <f>IF($B262="","",INDEX('All CCC'!AH$7:AH$814,MATCH(WatchList!$B262,'All CCC'!$B$7:$B$814,0)))</f>
        <v/>
      </c>
      <c r="AI262" s="847" t="str">
        <f>IF($B262="","",INDEX('All CCC'!AI$7:AI$814,MATCH(WatchList!$B262,'All CCC'!$B$7:$B$814,0)))</f>
        <v/>
      </c>
      <c r="AJ262" s="847" t="str">
        <f>IF($B262="","",INDEX('All CCC'!AJ$7:AJ$814,MATCH(WatchList!$B262,'All CCC'!$B$7:$B$814,0)))</f>
        <v/>
      </c>
      <c r="AK262" s="847" t="str">
        <f>IF($B262="","",INDEX('All CCC'!AK$7:AK$814,MATCH(WatchList!$B262,'All CCC'!$B$7:$B$814,0)))</f>
        <v/>
      </c>
      <c r="AL262" s="847" t="str">
        <f>IF($B262="","",INDEX('All CCC'!AL$7:AL$814,MATCH(WatchList!$B262,'All CCC'!$B$7:$B$814,0)))</f>
        <v/>
      </c>
      <c r="AM262" s="847" t="str">
        <f>IF($B262="","",INDEX('All CCC'!AM$7:AM$814,MATCH(WatchList!$B262,'All CCC'!$B$7:$B$814,0)))</f>
        <v/>
      </c>
      <c r="AN262" s="847" t="str">
        <f>IF($B262="","",INDEX('All CCC'!AN$7:AN$814,MATCH(WatchList!$B262,'All CCC'!$B$7:$B$814,0)))</f>
        <v/>
      </c>
      <c r="AO262" s="847" t="str">
        <f>IF($B262="","",INDEX('All CCC'!AO$7:AO$814,MATCH(WatchList!$B262,'All CCC'!$B$7:$B$814,0)))</f>
        <v/>
      </c>
      <c r="AP262" s="847" t="str">
        <f>IF($B262="","",INDEX('All CCC'!AP$7:AP$814,MATCH(WatchList!$B262,'All CCC'!$B$7:$B$814,0)))</f>
        <v/>
      </c>
      <c r="AQ262" s="847" t="str">
        <f>IF($B262="","",INDEX('All CCC'!AQ$7:AQ$814,MATCH(WatchList!$B262,'All CCC'!$B$7:$B$814,0)))</f>
        <v/>
      </c>
      <c r="AR262" s="847" t="str">
        <f>IF($B262="","",INDEX('All CCC'!AR$7:AR$814,MATCH(WatchList!$B262,'All CCC'!$B$7:$B$814,0)))</f>
        <v/>
      </c>
      <c r="AS262" s="847" t="str">
        <f>IF($B262="","",INDEX('All CCC'!AS$7:AS$814,MATCH(WatchList!$B262,'All CCC'!$B$7:$B$814,0)))</f>
        <v/>
      </c>
      <c r="AT262" s="847" t="str">
        <f>IF($B262="","",INDEX('All CCC'!AT$7:AT$814,MATCH(WatchList!$B262,'All CCC'!$B$7:$B$814,0)))</f>
        <v/>
      </c>
      <c r="AU262" s="847" t="str">
        <f>IF($B262="","",INDEX('All CCC'!AU$7:AU$814,MATCH(WatchList!$B262,'All CCC'!$B$7:$B$814,0)))</f>
        <v/>
      </c>
      <c r="AV262" s="847" t="str">
        <f>IF($B262="","",INDEX('All CCC'!AV$7:AV$814,MATCH(WatchList!$B262,'All CCC'!$B$7:$B$814,0)))</f>
        <v/>
      </c>
      <c r="AW262" s="847" t="str">
        <f>IF($B262="","",INDEX('All CCC'!AW$7:AW$814,MATCH(WatchList!$B262,'All CCC'!$B$7:$B$814,0)))</f>
        <v/>
      </c>
      <c r="AX262" s="847" t="str">
        <f>IF($B262="","",INDEX('All CCC'!AX$7:AX$814,MATCH(WatchList!$B262,'All CCC'!$B$7:$B$814,0)))</f>
        <v/>
      </c>
      <c r="AY262" s="847" t="str">
        <f>IF($B262="","",INDEX('All CCC'!AY$7:AY$814,MATCH(WatchList!$B262,'All CCC'!$B$7:$B$814,0)))</f>
        <v/>
      </c>
      <c r="AZ262" s="847" t="str">
        <f>IF($B262="","",INDEX('All CCC'!AZ$7:AZ$814,MATCH(WatchList!$B262,'All CCC'!$B$7:$B$814,0)))</f>
        <v/>
      </c>
      <c r="BA262" s="847" t="str">
        <f>IF($B262="","",INDEX('All CCC'!BA$7:BA$814,MATCH(WatchList!$B262,'All CCC'!$B$7:$B$814,0)))</f>
        <v/>
      </c>
      <c r="BB262" s="847" t="str">
        <f>IF($B262="","",INDEX('All CCC'!BB$7:BB$814,MATCH(WatchList!$B262,'All CCC'!$B$7:$B$814,0)))</f>
        <v/>
      </c>
      <c r="BC262" s="847" t="str">
        <f>IF($B262="","",INDEX('All CCC'!BC$7:BC$814,MATCH(WatchList!$B262,'All CCC'!$B$7:$B$814,0)))</f>
        <v/>
      </c>
      <c r="BD262" s="847" t="str">
        <f>IF($B262="","",INDEX('All CCC'!BD$7:BD$814,MATCH(WatchList!$B262,'All CCC'!$B$7:$B$814,0)))</f>
        <v/>
      </c>
      <c r="BE262" s="847" t="str">
        <f>IF($B262="","",INDEX('All CCC'!BE$7:BE$814,MATCH(WatchList!$B262,'All CCC'!$B$7:$B$814,0)))</f>
        <v/>
      </c>
      <c r="BF262" s="847" t="str">
        <f>IF($B262="","",INDEX('All CCC'!BF$7:BF$814,MATCH(WatchList!$B262,'All CCC'!$B$7:$B$814,0)))</f>
        <v/>
      </c>
      <c r="BG262" s="847" t="str">
        <f>IF($B262="","",INDEX('All CCC'!BG$7:BG$814,MATCH(WatchList!$B262,'All CCC'!$B$7:$B$814,0)))</f>
        <v/>
      </c>
    </row>
    <row r="263" spans="1:59" x14ac:dyDescent="0.2">
      <c r="A263" s="548" t="str">
        <f>IF($B263="","",INDEX('All CCC'!A$7:A$814,MATCH(WatchList!$B263,'All CCC'!$B$7:$B$814,0)))</f>
        <v/>
      </c>
      <c r="B263" s="31"/>
      <c r="C263" s="847" t="str">
        <f>IF($B263="","",INDEX('All CCC'!C$7:C$814,MATCH(WatchList!$B263,'All CCC'!$B$7:$B$814,0)))</f>
        <v/>
      </c>
      <c r="D263" s="847" t="str">
        <f>IF($B263="","",INDEX('All CCC'!D$7:D$814,MATCH(WatchList!$B263,'All CCC'!$B$7:$B$814,0)))</f>
        <v/>
      </c>
      <c r="E263" s="847" t="str">
        <f>IF($B263="","",INDEX('All CCC'!E$7:E$814,MATCH(WatchList!$B263,'All CCC'!$B$7:$B$814,0)))</f>
        <v/>
      </c>
      <c r="F263" s="847" t="str">
        <f>IF($B263="","",INDEX('All CCC'!F$7:F$814,MATCH(WatchList!$B263,'All CCC'!$B$7:$B$814,0)))</f>
        <v/>
      </c>
      <c r="G263" s="847" t="str">
        <f>IF($B263="","",INDEX('All CCC'!G$7:G$814,MATCH(WatchList!$B263,'All CCC'!$B$7:$B$814,0)))</f>
        <v/>
      </c>
      <c r="H263" s="847" t="str">
        <f>IF($B263="","",INDEX('All CCC'!H$7:H$814,MATCH(WatchList!$B263,'All CCC'!$B$7:$B$814,0)))</f>
        <v/>
      </c>
      <c r="I263" s="847" t="str">
        <f>IF($B263="","",INDEX('All CCC'!I$7:I$814,MATCH(WatchList!$B263,'All CCC'!$B$7:$B$814,0)))</f>
        <v/>
      </c>
      <c r="J263" s="847" t="str">
        <f>IF($B263="","",INDEX('All CCC'!J$7:J$814,MATCH(WatchList!$B263,'All CCC'!$B$7:$B$814,0)))</f>
        <v/>
      </c>
      <c r="K263" s="847" t="str">
        <f>IF($B263="","",INDEX('All CCC'!K$7:K$814,MATCH(WatchList!$B263,'All CCC'!$B$7:$B$814,0)))</f>
        <v/>
      </c>
      <c r="L263" s="847" t="str">
        <f>IF($B263="","",INDEX('All CCC'!L$7:L$814,MATCH(WatchList!$B263,'All CCC'!$B$7:$B$814,0)))</f>
        <v/>
      </c>
      <c r="M263" s="847" t="str">
        <f>IF($B263="","",INDEX('All CCC'!M$7:M$814,MATCH(WatchList!$B263,'All CCC'!$B$7:$B$814,0)))</f>
        <v/>
      </c>
      <c r="N263" s="847" t="str">
        <f>IF($B263="","",INDEX('All CCC'!N$7:N$814,MATCH(WatchList!$B263,'All CCC'!$B$7:$B$814,0)))</f>
        <v/>
      </c>
      <c r="O263" s="847" t="str">
        <f>IF($B263="","",INDEX('All CCC'!O$7:O$814,MATCH(WatchList!$B263,'All CCC'!$B$7:$B$814,0)))</f>
        <v/>
      </c>
      <c r="P263" s="848" t="str">
        <f>IF($B263="","",INDEX('All CCC'!P$7:P$814,MATCH(WatchList!$B263,'All CCC'!$B$7:$B$814,0)))</f>
        <v/>
      </c>
      <c r="Q263" s="848" t="str">
        <f>IF($B263="","",INDEX('All CCC'!Q$7:Q$814,MATCH(WatchList!$B263,'All CCC'!$B$7:$B$814,0)))</f>
        <v/>
      </c>
      <c r="R263" s="847" t="str">
        <f>IF($B263="","",INDEX('All CCC'!R$7:R$814,MATCH(WatchList!$B263,'All CCC'!$B$7:$B$814,0)))</f>
        <v/>
      </c>
      <c r="S263" s="847" t="str">
        <f>IF($B263="","",INDEX('All CCC'!S$7:S$814,MATCH(WatchList!$B263,'All CCC'!$B$7:$B$814,0)))</f>
        <v/>
      </c>
      <c r="T263" s="847" t="str">
        <f>IF($B263="","",INDEX('All CCC'!T$7:T$814,MATCH(WatchList!$B263,'All CCC'!$B$7:$B$814,0)))</f>
        <v/>
      </c>
      <c r="U263" s="847" t="str">
        <f>IF($B263="","",INDEX('All CCC'!U$7:U$814,MATCH(WatchList!$B263,'All CCC'!$B$7:$B$814,0)))</f>
        <v/>
      </c>
      <c r="V263" s="847" t="str">
        <f>IF($B263="","",INDEX('All CCC'!V$7:V$814,MATCH(WatchList!$B263,'All CCC'!$B$7:$B$814,0)))</f>
        <v/>
      </c>
      <c r="W263" s="847" t="str">
        <f>IF($B263="","",INDEX('All CCC'!W$7:W$814,MATCH(WatchList!$B263,'All CCC'!$B$7:$B$814,0)))</f>
        <v/>
      </c>
      <c r="X263" s="847" t="str">
        <f>IF($B263="","",INDEX('All CCC'!X$7:X$814,MATCH(WatchList!$B263,'All CCC'!$B$7:$B$814,0)))</f>
        <v/>
      </c>
      <c r="Y263" s="847" t="str">
        <f>IF($B263="","",INDEX('All CCC'!Y$7:Y$814,MATCH(WatchList!$B263,'All CCC'!$B$7:$B$814,0)))</f>
        <v/>
      </c>
      <c r="Z263" s="847" t="str">
        <f>IF($B263="","",INDEX('All CCC'!Z$7:Z$814,MATCH(WatchList!$B263,'All CCC'!$B$7:$B$814,0)))</f>
        <v/>
      </c>
      <c r="AA263" s="847" t="str">
        <f>IF($B263="","",INDEX('All CCC'!AA$7:AA$814,MATCH(WatchList!$B263,'All CCC'!$B$7:$B$814,0)))</f>
        <v/>
      </c>
      <c r="AB263" s="847" t="str">
        <f>IF($B263="","",INDEX('All CCC'!AB$7:AB$814,MATCH(WatchList!$B263,'All CCC'!$B$7:$B$814,0)))</f>
        <v/>
      </c>
      <c r="AC263" s="847" t="str">
        <f>IF($B263="","",INDEX('All CCC'!AC$7:AC$814,MATCH(WatchList!$B263,'All CCC'!$B$7:$B$814,0)))</f>
        <v/>
      </c>
      <c r="AD263" s="847" t="str">
        <f>IF($B263="","",INDEX('All CCC'!AD$7:AD$814,MATCH(WatchList!$B263,'All CCC'!$B$7:$B$814,0)))</f>
        <v/>
      </c>
      <c r="AE263" s="847" t="str">
        <f>IF($B263="","",INDEX('All CCC'!AE$7:AE$814,MATCH(WatchList!$B263,'All CCC'!$B$7:$B$814,0)))</f>
        <v/>
      </c>
      <c r="AF263" s="847" t="str">
        <f>IF($B263="","",INDEX('All CCC'!AF$7:AF$814,MATCH(WatchList!$B263,'All CCC'!$B$7:$B$814,0)))</f>
        <v/>
      </c>
      <c r="AG263" s="847" t="str">
        <f>IF($B263="","",INDEX('All CCC'!AG$7:AG$814,MATCH(WatchList!$B263,'All CCC'!$B$7:$B$814,0)))</f>
        <v/>
      </c>
      <c r="AH263" s="847" t="str">
        <f>IF($B263="","",INDEX('All CCC'!AH$7:AH$814,MATCH(WatchList!$B263,'All CCC'!$B$7:$B$814,0)))</f>
        <v/>
      </c>
      <c r="AI263" s="847" t="str">
        <f>IF($B263="","",INDEX('All CCC'!AI$7:AI$814,MATCH(WatchList!$B263,'All CCC'!$B$7:$B$814,0)))</f>
        <v/>
      </c>
      <c r="AJ263" s="847" t="str">
        <f>IF($B263="","",INDEX('All CCC'!AJ$7:AJ$814,MATCH(WatchList!$B263,'All CCC'!$B$7:$B$814,0)))</f>
        <v/>
      </c>
      <c r="AK263" s="847" t="str">
        <f>IF($B263="","",INDEX('All CCC'!AK$7:AK$814,MATCH(WatchList!$B263,'All CCC'!$B$7:$B$814,0)))</f>
        <v/>
      </c>
      <c r="AL263" s="847" t="str">
        <f>IF($B263="","",INDEX('All CCC'!AL$7:AL$814,MATCH(WatchList!$B263,'All CCC'!$B$7:$B$814,0)))</f>
        <v/>
      </c>
      <c r="AM263" s="847" t="str">
        <f>IF($B263="","",INDEX('All CCC'!AM$7:AM$814,MATCH(WatchList!$B263,'All CCC'!$B$7:$B$814,0)))</f>
        <v/>
      </c>
      <c r="AN263" s="847" t="str">
        <f>IF($B263="","",INDEX('All CCC'!AN$7:AN$814,MATCH(WatchList!$B263,'All CCC'!$B$7:$B$814,0)))</f>
        <v/>
      </c>
      <c r="AO263" s="847" t="str">
        <f>IF($B263="","",INDEX('All CCC'!AO$7:AO$814,MATCH(WatchList!$B263,'All CCC'!$B$7:$B$814,0)))</f>
        <v/>
      </c>
      <c r="AP263" s="847" t="str">
        <f>IF($B263="","",INDEX('All CCC'!AP$7:AP$814,MATCH(WatchList!$B263,'All CCC'!$B$7:$B$814,0)))</f>
        <v/>
      </c>
      <c r="AQ263" s="847" t="str">
        <f>IF($B263="","",INDEX('All CCC'!AQ$7:AQ$814,MATCH(WatchList!$B263,'All CCC'!$B$7:$B$814,0)))</f>
        <v/>
      </c>
      <c r="AR263" s="847" t="str">
        <f>IF($B263="","",INDEX('All CCC'!AR$7:AR$814,MATCH(WatchList!$B263,'All CCC'!$B$7:$B$814,0)))</f>
        <v/>
      </c>
      <c r="AS263" s="847" t="str">
        <f>IF($B263="","",INDEX('All CCC'!AS$7:AS$814,MATCH(WatchList!$B263,'All CCC'!$B$7:$B$814,0)))</f>
        <v/>
      </c>
      <c r="AT263" s="847" t="str">
        <f>IF($B263="","",INDEX('All CCC'!AT$7:AT$814,MATCH(WatchList!$B263,'All CCC'!$B$7:$B$814,0)))</f>
        <v/>
      </c>
      <c r="AU263" s="847" t="str">
        <f>IF($B263="","",INDEX('All CCC'!AU$7:AU$814,MATCH(WatchList!$B263,'All CCC'!$B$7:$B$814,0)))</f>
        <v/>
      </c>
      <c r="AV263" s="847" t="str">
        <f>IF($B263="","",INDEX('All CCC'!AV$7:AV$814,MATCH(WatchList!$B263,'All CCC'!$B$7:$B$814,0)))</f>
        <v/>
      </c>
      <c r="AW263" s="847" t="str">
        <f>IF($B263="","",INDEX('All CCC'!AW$7:AW$814,MATCH(WatchList!$B263,'All CCC'!$B$7:$B$814,0)))</f>
        <v/>
      </c>
      <c r="AX263" s="847" t="str">
        <f>IF($B263="","",INDEX('All CCC'!AX$7:AX$814,MATCH(WatchList!$B263,'All CCC'!$B$7:$B$814,0)))</f>
        <v/>
      </c>
      <c r="AY263" s="847" t="str">
        <f>IF($B263="","",INDEX('All CCC'!AY$7:AY$814,MATCH(WatchList!$B263,'All CCC'!$B$7:$B$814,0)))</f>
        <v/>
      </c>
      <c r="AZ263" s="847" t="str">
        <f>IF($B263="","",INDEX('All CCC'!AZ$7:AZ$814,MATCH(WatchList!$B263,'All CCC'!$B$7:$B$814,0)))</f>
        <v/>
      </c>
      <c r="BA263" s="847" t="str">
        <f>IF($B263="","",INDEX('All CCC'!BA$7:BA$814,MATCH(WatchList!$B263,'All CCC'!$B$7:$B$814,0)))</f>
        <v/>
      </c>
      <c r="BB263" s="847" t="str">
        <f>IF($B263="","",INDEX('All CCC'!BB$7:BB$814,MATCH(WatchList!$B263,'All CCC'!$B$7:$B$814,0)))</f>
        <v/>
      </c>
      <c r="BC263" s="847" t="str">
        <f>IF($B263="","",INDEX('All CCC'!BC$7:BC$814,MATCH(WatchList!$B263,'All CCC'!$B$7:$B$814,0)))</f>
        <v/>
      </c>
      <c r="BD263" s="847" t="str">
        <f>IF($B263="","",INDEX('All CCC'!BD$7:BD$814,MATCH(WatchList!$B263,'All CCC'!$B$7:$B$814,0)))</f>
        <v/>
      </c>
      <c r="BE263" s="847" t="str">
        <f>IF($B263="","",INDEX('All CCC'!BE$7:BE$814,MATCH(WatchList!$B263,'All CCC'!$B$7:$B$814,0)))</f>
        <v/>
      </c>
      <c r="BF263" s="847" t="str">
        <f>IF($B263="","",INDEX('All CCC'!BF$7:BF$814,MATCH(WatchList!$B263,'All CCC'!$B$7:$B$814,0)))</f>
        <v/>
      </c>
      <c r="BG263" s="847" t="str">
        <f>IF($B263="","",INDEX('All CCC'!BG$7:BG$814,MATCH(WatchList!$B263,'All CCC'!$B$7:$B$814,0)))</f>
        <v/>
      </c>
    </row>
    <row r="264" spans="1:59" x14ac:dyDescent="0.2">
      <c r="A264" s="548" t="str">
        <f>IF($B264="","",INDEX('All CCC'!A$7:A$814,MATCH(WatchList!$B264,'All CCC'!$B$7:$B$814,0)))</f>
        <v/>
      </c>
      <c r="B264" s="31"/>
      <c r="C264" s="847" t="str">
        <f>IF($B264="","",INDEX('All CCC'!C$7:C$814,MATCH(WatchList!$B264,'All CCC'!$B$7:$B$814,0)))</f>
        <v/>
      </c>
      <c r="D264" s="847" t="str">
        <f>IF($B264="","",INDEX('All CCC'!D$7:D$814,MATCH(WatchList!$B264,'All CCC'!$B$7:$B$814,0)))</f>
        <v/>
      </c>
      <c r="E264" s="847" t="str">
        <f>IF($B264="","",INDEX('All CCC'!E$7:E$814,MATCH(WatchList!$B264,'All CCC'!$B$7:$B$814,0)))</f>
        <v/>
      </c>
      <c r="F264" s="847" t="str">
        <f>IF($B264="","",INDEX('All CCC'!F$7:F$814,MATCH(WatchList!$B264,'All CCC'!$B$7:$B$814,0)))</f>
        <v/>
      </c>
      <c r="G264" s="847" t="str">
        <f>IF($B264="","",INDEX('All CCC'!G$7:G$814,MATCH(WatchList!$B264,'All CCC'!$B$7:$B$814,0)))</f>
        <v/>
      </c>
      <c r="H264" s="847" t="str">
        <f>IF($B264="","",INDEX('All CCC'!H$7:H$814,MATCH(WatchList!$B264,'All CCC'!$B$7:$B$814,0)))</f>
        <v/>
      </c>
      <c r="I264" s="847" t="str">
        <f>IF($B264="","",INDEX('All CCC'!I$7:I$814,MATCH(WatchList!$B264,'All CCC'!$B$7:$B$814,0)))</f>
        <v/>
      </c>
      <c r="J264" s="847" t="str">
        <f>IF($B264="","",INDEX('All CCC'!J$7:J$814,MATCH(WatchList!$B264,'All CCC'!$B$7:$B$814,0)))</f>
        <v/>
      </c>
      <c r="K264" s="847" t="str">
        <f>IF($B264="","",INDEX('All CCC'!K$7:K$814,MATCH(WatchList!$B264,'All CCC'!$B$7:$B$814,0)))</f>
        <v/>
      </c>
      <c r="L264" s="847" t="str">
        <f>IF($B264="","",INDEX('All CCC'!L$7:L$814,MATCH(WatchList!$B264,'All CCC'!$B$7:$B$814,0)))</f>
        <v/>
      </c>
      <c r="M264" s="847" t="str">
        <f>IF($B264="","",INDEX('All CCC'!M$7:M$814,MATCH(WatchList!$B264,'All CCC'!$B$7:$B$814,0)))</f>
        <v/>
      </c>
      <c r="N264" s="847" t="str">
        <f>IF($B264="","",INDEX('All CCC'!N$7:N$814,MATCH(WatchList!$B264,'All CCC'!$B$7:$B$814,0)))</f>
        <v/>
      </c>
      <c r="O264" s="847" t="str">
        <f>IF($B264="","",INDEX('All CCC'!O$7:O$814,MATCH(WatchList!$B264,'All CCC'!$B$7:$B$814,0)))</f>
        <v/>
      </c>
      <c r="P264" s="848" t="str">
        <f>IF($B264="","",INDEX('All CCC'!P$7:P$814,MATCH(WatchList!$B264,'All CCC'!$B$7:$B$814,0)))</f>
        <v/>
      </c>
      <c r="Q264" s="848" t="str">
        <f>IF($B264="","",INDEX('All CCC'!Q$7:Q$814,MATCH(WatchList!$B264,'All CCC'!$B$7:$B$814,0)))</f>
        <v/>
      </c>
      <c r="R264" s="847" t="str">
        <f>IF($B264="","",INDEX('All CCC'!R$7:R$814,MATCH(WatchList!$B264,'All CCC'!$B$7:$B$814,0)))</f>
        <v/>
      </c>
      <c r="S264" s="847" t="str">
        <f>IF($B264="","",INDEX('All CCC'!S$7:S$814,MATCH(WatchList!$B264,'All CCC'!$B$7:$B$814,0)))</f>
        <v/>
      </c>
      <c r="T264" s="847" t="str">
        <f>IF($B264="","",INDEX('All CCC'!T$7:T$814,MATCH(WatchList!$B264,'All CCC'!$B$7:$B$814,0)))</f>
        <v/>
      </c>
      <c r="U264" s="847" t="str">
        <f>IF($B264="","",INDEX('All CCC'!U$7:U$814,MATCH(WatchList!$B264,'All CCC'!$B$7:$B$814,0)))</f>
        <v/>
      </c>
      <c r="V264" s="847" t="str">
        <f>IF($B264="","",INDEX('All CCC'!V$7:V$814,MATCH(WatchList!$B264,'All CCC'!$B$7:$B$814,0)))</f>
        <v/>
      </c>
      <c r="W264" s="847" t="str">
        <f>IF($B264="","",INDEX('All CCC'!W$7:W$814,MATCH(WatchList!$B264,'All CCC'!$B$7:$B$814,0)))</f>
        <v/>
      </c>
      <c r="X264" s="847" t="str">
        <f>IF($B264="","",INDEX('All CCC'!X$7:X$814,MATCH(WatchList!$B264,'All CCC'!$B$7:$B$814,0)))</f>
        <v/>
      </c>
      <c r="Y264" s="847" t="str">
        <f>IF($B264="","",INDEX('All CCC'!Y$7:Y$814,MATCH(WatchList!$B264,'All CCC'!$B$7:$B$814,0)))</f>
        <v/>
      </c>
      <c r="Z264" s="847" t="str">
        <f>IF($B264="","",INDEX('All CCC'!Z$7:Z$814,MATCH(WatchList!$B264,'All CCC'!$B$7:$B$814,0)))</f>
        <v/>
      </c>
      <c r="AA264" s="847" t="str">
        <f>IF($B264="","",INDEX('All CCC'!AA$7:AA$814,MATCH(WatchList!$B264,'All CCC'!$B$7:$B$814,0)))</f>
        <v/>
      </c>
      <c r="AB264" s="847" t="str">
        <f>IF($B264="","",INDEX('All CCC'!AB$7:AB$814,MATCH(WatchList!$B264,'All CCC'!$B$7:$B$814,0)))</f>
        <v/>
      </c>
      <c r="AC264" s="847" t="str">
        <f>IF($B264="","",INDEX('All CCC'!AC$7:AC$814,MATCH(WatchList!$B264,'All CCC'!$B$7:$B$814,0)))</f>
        <v/>
      </c>
      <c r="AD264" s="847" t="str">
        <f>IF($B264="","",INDEX('All CCC'!AD$7:AD$814,MATCH(WatchList!$B264,'All CCC'!$B$7:$B$814,0)))</f>
        <v/>
      </c>
      <c r="AE264" s="847" t="str">
        <f>IF($B264="","",INDEX('All CCC'!AE$7:AE$814,MATCH(WatchList!$B264,'All CCC'!$B$7:$B$814,0)))</f>
        <v/>
      </c>
      <c r="AF264" s="847" t="str">
        <f>IF($B264="","",INDEX('All CCC'!AF$7:AF$814,MATCH(WatchList!$B264,'All CCC'!$B$7:$B$814,0)))</f>
        <v/>
      </c>
      <c r="AG264" s="847" t="str">
        <f>IF($B264="","",INDEX('All CCC'!AG$7:AG$814,MATCH(WatchList!$B264,'All CCC'!$B$7:$B$814,0)))</f>
        <v/>
      </c>
      <c r="AH264" s="847" t="str">
        <f>IF($B264="","",INDEX('All CCC'!AH$7:AH$814,MATCH(WatchList!$B264,'All CCC'!$B$7:$B$814,0)))</f>
        <v/>
      </c>
      <c r="AI264" s="847" t="str">
        <f>IF($B264="","",INDEX('All CCC'!AI$7:AI$814,MATCH(WatchList!$B264,'All CCC'!$B$7:$B$814,0)))</f>
        <v/>
      </c>
      <c r="AJ264" s="847" t="str">
        <f>IF($B264="","",INDEX('All CCC'!AJ$7:AJ$814,MATCH(WatchList!$B264,'All CCC'!$B$7:$B$814,0)))</f>
        <v/>
      </c>
      <c r="AK264" s="847" t="str">
        <f>IF($B264="","",INDEX('All CCC'!AK$7:AK$814,MATCH(WatchList!$B264,'All CCC'!$B$7:$B$814,0)))</f>
        <v/>
      </c>
      <c r="AL264" s="847" t="str">
        <f>IF($B264="","",INDEX('All CCC'!AL$7:AL$814,MATCH(WatchList!$B264,'All CCC'!$B$7:$B$814,0)))</f>
        <v/>
      </c>
      <c r="AM264" s="847" t="str">
        <f>IF($B264="","",INDEX('All CCC'!AM$7:AM$814,MATCH(WatchList!$B264,'All CCC'!$B$7:$B$814,0)))</f>
        <v/>
      </c>
      <c r="AN264" s="847" t="str">
        <f>IF($B264="","",INDEX('All CCC'!AN$7:AN$814,MATCH(WatchList!$B264,'All CCC'!$B$7:$B$814,0)))</f>
        <v/>
      </c>
      <c r="AO264" s="847" t="str">
        <f>IF($B264="","",INDEX('All CCC'!AO$7:AO$814,MATCH(WatchList!$B264,'All CCC'!$B$7:$B$814,0)))</f>
        <v/>
      </c>
      <c r="AP264" s="847" t="str">
        <f>IF($B264="","",INDEX('All CCC'!AP$7:AP$814,MATCH(WatchList!$B264,'All CCC'!$B$7:$B$814,0)))</f>
        <v/>
      </c>
      <c r="AQ264" s="847" t="str">
        <f>IF($B264="","",INDEX('All CCC'!AQ$7:AQ$814,MATCH(WatchList!$B264,'All CCC'!$B$7:$B$814,0)))</f>
        <v/>
      </c>
      <c r="AR264" s="847" t="str">
        <f>IF($B264="","",INDEX('All CCC'!AR$7:AR$814,MATCH(WatchList!$B264,'All CCC'!$B$7:$B$814,0)))</f>
        <v/>
      </c>
      <c r="AS264" s="847" t="str">
        <f>IF($B264="","",INDEX('All CCC'!AS$7:AS$814,MATCH(WatchList!$B264,'All CCC'!$B$7:$B$814,0)))</f>
        <v/>
      </c>
      <c r="AT264" s="847" t="str">
        <f>IF($B264="","",INDEX('All CCC'!AT$7:AT$814,MATCH(WatchList!$B264,'All CCC'!$B$7:$B$814,0)))</f>
        <v/>
      </c>
      <c r="AU264" s="847" t="str">
        <f>IF($B264="","",INDEX('All CCC'!AU$7:AU$814,MATCH(WatchList!$B264,'All CCC'!$B$7:$B$814,0)))</f>
        <v/>
      </c>
      <c r="AV264" s="847" t="str">
        <f>IF($B264="","",INDEX('All CCC'!AV$7:AV$814,MATCH(WatchList!$B264,'All CCC'!$B$7:$B$814,0)))</f>
        <v/>
      </c>
      <c r="AW264" s="847" t="str">
        <f>IF($B264="","",INDEX('All CCC'!AW$7:AW$814,MATCH(WatchList!$B264,'All CCC'!$B$7:$B$814,0)))</f>
        <v/>
      </c>
      <c r="AX264" s="847" t="str">
        <f>IF($B264="","",INDEX('All CCC'!AX$7:AX$814,MATCH(WatchList!$B264,'All CCC'!$B$7:$B$814,0)))</f>
        <v/>
      </c>
      <c r="AY264" s="847" t="str">
        <f>IF($B264="","",INDEX('All CCC'!AY$7:AY$814,MATCH(WatchList!$B264,'All CCC'!$B$7:$B$814,0)))</f>
        <v/>
      </c>
      <c r="AZ264" s="847" t="str">
        <f>IF($B264="","",INDEX('All CCC'!AZ$7:AZ$814,MATCH(WatchList!$B264,'All CCC'!$B$7:$B$814,0)))</f>
        <v/>
      </c>
      <c r="BA264" s="847" t="str">
        <f>IF($B264="","",INDEX('All CCC'!BA$7:BA$814,MATCH(WatchList!$B264,'All CCC'!$B$7:$B$814,0)))</f>
        <v/>
      </c>
      <c r="BB264" s="847" t="str">
        <f>IF($B264="","",INDEX('All CCC'!BB$7:BB$814,MATCH(WatchList!$B264,'All CCC'!$B$7:$B$814,0)))</f>
        <v/>
      </c>
      <c r="BC264" s="847" t="str">
        <f>IF($B264="","",INDEX('All CCC'!BC$7:BC$814,MATCH(WatchList!$B264,'All CCC'!$B$7:$B$814,0)))</f>
        <v/>
      </c>
      <c r="BD264" s="847" t="str">
        <f>IF($B264="","",INDEX('All CCC'!BD$7:BD$814,MATCH(WatchList!$B264,'All CCC'!$B$7:$B$814,0)))</f>
        <v/>
      </c>
      <c r="BE264" s="847" t="str">
        <f>IF($B264="","",INDEX('All CCC'!BE$7:BE$814,MATCH(WatchList!$B264,'All CCC'!$B$7:$B$814,0)))</f>
        <v/>
      </c>
      <c r="BF264" s="847" t="str">
        <f>IF($B264="","",INDEX('All CCC'!BF$7:BF$814,MATCH(WatchList!$B264,'All CCC'!$B$7:$B$814,0)))</f>
        <v/>
      </c>
      <c r="BG264" s="847" t="str">
        <f>IF($B264="","",INDEX('All CCC'!BG$7:BG$814,MATCH(WatchList!$B264,'All CCC'!$B$7:$B$814,0)))</f>
        <v/>
      </c>
    </row>
    <row r="265" spans="1:59" x14ac:dyDescent="0.2">
      <c r="A265" s="548" t="str">
        <f>IF($B265="","",INDEX('All CCC'!A$7:A$814,MATCH(WatchList!$B265,'All CCC'!$B$7:$B$814,0)))</f>
        <v/>
      </c>
      <c r="B265" s="31"/>
      <c r="C265" s="847" t="str">
        <f>IF($B265="","",INDEX('All CCC'!C$7:C$814,MATCH(WatchList!$B265,'All CCC'!$B$7:$B$814,0)))</f>
        <v/>
      </c>
      <c r="D265" s="847" t="str">
        <f>IF($B265="","",INDEX('All CCC'!D$7:D$814,MATCH(WatchList!$B265,'All CCC'!$B$7:$B$814,0)))</f>
        <v/>
      </c>
      <c r="E265" s="847" t="str">
        <f>IF($B265="","",INDEX('All CCC'!E$7:E$814,MATCH(WatchList!$B265,'All CCC'!$B$7:$B$814,0)))</f>
        <v/>
      </c>
      <c r="F265" s="847" t="str">
        <f>IF($B265="","",INDEX('All CCC'!F$7:F$814,MATCH(WatchList!$B265,'All CCC'!$B$7:$B$814,0)))</f>
        <v/>
      </c>
      <c r="G265" s="847" t="str">
        <f>IF($B265="","",INDEX('All CCC'!G$7:G$814,MATCH(WatchList!$B265,'All CCC'!$B$7:$B$814,0)))</f>
        <v/>
      </c>
      <c r="H265" s="847" t="str">
        <f>IF($B265="","",INDEX('All CCC'!H$7:H$814,MATCH(WatchList!$B265,'All CCC'!$B$7:$B$814,0)))</f>
        <v/>
      </c>
      <c r="I265" s="847" t="str">
        <f>IF($B265="","",INDEX('All CCC'!I$7:I$814,MATCH(WatchList!$B265,'All CCC'!$B$7:$B$814,0)))</f>
        <v/>
      </c>
      <c r="J265" s="847" t="str">
        <f>IF($B265="","",INDEX('All CCC'!J$7:J$814,MATCH(WatchList!$B265,'All CCC'!$B$7:$B$814,0)))</f>
        <v/>
      </c>
      <c r="K265" s="847" t="str">
        <f>IF($B265="","",INDEX('All CCC'!K$7:K$814,MATCH(WatchList!$B265,'All CCC'!$B$7:$B$814,0)))</f>
        <v/>
      </c>
      <c r="L265" s="847" t="str">
        <f>IF($B265="","",INDEX('All CCC'!L$7:L$814,MATCH(WatchList!$B265,'All CCC'!$B$7:$B$814,0)))</f>
        <v/>
      </c>
      <c r="M265" s="847" t="str">
        <f>IF($B265="","",INDEX('All CCC'!M$7:M$814,MATCH(WatchList!$B265,'All CCC'!$B$7:$B$814,0)))</f>
        <v/>
      </c>
      <c r="N265" s="847" t="str">
        <f>IF($B265="","",INDEX('All CCC'!N$7:N$814,MATCH(WatchList!$B265,'All CCC'!$B$7:$B$814,0)))</f>
        <v/>
      </c>
      <c r="O265" s="847" t="str">
        <f>IF($B265="","",INDEX('All CCC'!O$7:O$814,MATCH(WatchList!$B265,'All CCC'!$B$7:$B$814,0)))</f>
        <v/>
      </c>
      <c r="P265" s="848" t="str">
        <f>IF($B265="","",INDEX('All CCC'!P$7:P$814,MATCH(WatchList!$B265,'All CCC'!$B$7:$B$814,0)))</f>
        <v/>
      </c>
      <c r="Q265" s="848" t="str">
        <f>IF($B265="","",INDEX('All CCC'!Q$7:Q$814,MATCH(WatchList!$B265,'All CCC'!$B$7:$B$814,0)))</f>
        <v/>
      </c>
      <c r="R265" s="847" t="str">
        <f>IF($B265="","",INDEX('All CCC'!R$7:R$814,MATCH(WatchList!$B265,'All CCC'!$B$7:$B$814,0)))</f>
        <v/>
      </c>
      <c r="S265" s="847" t="str">
        <f>IF($B265="","",INDEX('All CCC'!S$7:S$814,MATCH(WatchList!$B265,'All CCC'!$B$7:$B$814,0)))</f>
        <v/>
      </c>
      <c r="T265" s="847" t="str">
        <f>IF($B265="","",INDEX('All CCC'!T$7:T$814,MATCH(WatchList!$B265,'All CCC'!$B$7:$B$814,0)))</f>
        <v/>
      </c>
      <c r="U265" s="847" t="str">
        <f>IF($B265="","",INDEX('All CCC'!U$7:U$814,MATCH(WatchList!$B265,'All CCC'!$B$7:$B$814,0)))</f>
        <v/>
      </c>
      <c r="V265" s="847" t="str">
        <f>IF($B265="","",INDEX('All CCC'!V$7:V$814,MATCH(WatchList!$B265,'All CCC'!$B$7:$B$814,0)))</f>
        <v/>
      </c>
      <c r="W265" s="847" t="str">
        <f>IF($B265="","",INDEX('All CCC'!W$7:W$814,MATCH(WatchList!$B265,'All CCC'!$B$7:$B$814,0)))</f>
        <v/>
      </c>
      <c r="X265" s="847" t="str">
        <f>IF($B265="","",INDEX('All CCC'!X$7:X$814,MATCH(WatchList!$B265,'All CCC'!$B$7:$B$814,0)))</f>
        <v/>
      </c>
      <c r="Y265" s="847" t="str">
        <f>IF($B265="","",INDEX('All CCC'!Y$7:Y$814,MATCH(WatchList!$B265,'All CCC'!$B$7:$B$814,0)))</f>
        <v/>
      </c>
      <c r="Z265" s="847" t="str">
        <f>IF($B265="","",INDEX('All CCC'!Z$7:Z$814,MATCH(WatchList!$B265,'All CCC'!$B$7:$B$814,0)))</f>
        <v/>
      </c>
      <c r="AA265" s="847" t="str">
        <f>IF($B265="","",INDEX('All CCC'!AA$7:AA$814,MATCH(WatchList!$B265,'All CCC'!$B$7:$B$814,0)))</f>
        <v/>
      </c>
      <c r="AB265" s="847" t="str">
        <f>IF($B265="","",INDEX('All CCC'!AB$7:AB$814,MATCH(WatchList!$B265,'All CCC'!$B$7:$B$814,0)))</f>
        <v/>
      </c>
      <c r="AC265" s="847" t="str">
        <f>IF($B265="","",INDEX('All CCC'!AC$7:AC$814,MATCH(WatchList!$B265,'All CCC'!$B$7:$B$814,0)))</f>
        <v/>
      </c>
      <c r="AD265" s="847" t="str">
        <f>IF($B265="","",INDEX('All CCC'!AD$7:AD$814,MATCH(WatchList!$B265,'All CCC'!$B$7:$B$814,0)))</f>
        <v/>
      </c>
      <c r="AE265" s="847" t="str">
        <f>IF($B265="","",INDEX('All CCC'!AE$7:AE$814,MATCH(WatchList!$B265,'All CCC'!$B$7:$B$814,0)))</f>
        <v/>
      </c>
      <c r="AF265" s="847" t="str">
        <f>IF($B265="","",INDEX('All CCC'!AF$7:AF$814,MATCH(WatchList!$B265,'All CCC'!$B$7:$B$814,0)))</f>
        <v/>
      </c>
      <c r="AG265" s="847" t="str">
        <f>IF($B265="","",INDEX('All CCC'!AG$7:AG$814,MATCH(WatchList!$B265,'All CCC'!$B$7:$B$814,0)))</f>
        <v/>
      </c>
      <c r="AH265" s="847" t="str">
        <f>IF($B265="","",INDEX('All CCC'!AH$7:AH$814,MATCH(WatchList!$B265,'All CCC'!$B$7:$B$814,0)))</f>
        <v/>
      </c>
      <c r="AI265" s="847" t="str">
        <f>IF($B265="","",INDEX('All CCC'!AI$7:AI$814,MATCH(WatchList!$B265,'All CCC'!$B$7:$B$814,0)))</f>
        <v/>
      </c>
      <c r="AJ265" s="847" t="str">
        <f>IF($B265="","",INDEX('All CCC'!AJ$7:AJ$814,MATCH(WatchList!$B265,'All CCC'!$B$7:$B$814,0)))</f>
        <v/>
      </c>
      <c r="AK265" s="847" t="str">
        <f>IF($B265="","",INDEX('All CCC'!AK$7:AK$814,MATCH(WatchList!$B265,'All CCC'!$B$7:$B$814,0)))</f>
        <v/>
      </c>
      <c r="AL265" s="847" t="str">
        <f>IF($B265="","",INDEX('All CCC'!AL$7:AL$814,MATCH(WatchList!$B265,'All CCC'!$B$7:$B$814,0)))</f>
        <v/>
      </c>
      <c r="AM265" s="847" t="str">
        <f>IF($B265="","",INDEX('All CCC'!AM$7:AM$814,MATCH(WatchList!$B265,'All CCC'!$B$7:$B$814,0)))</f>
        <v/>
      </c>
      <c r="AN265" s="847" t="str">
        <f>IF($B265="","",INDEX('All CCC'!AN$7:AN$814,MATCH(WatchList!$B265,'All CCC'!$B$7:$B$814,0)))</f>
        <v/>
      </c>
      <c r="AO265" s="847" t="str">
        <f>IF($B265="","",INDEX('All CCC'!AO$7:AO$814,MATCH(WatchList!$B265,'All CCC'!$B$7:$B$814,0)))</f>
        <v/>
      </c>
      <c r="AP265" s="847" t="str">
        <f>IF($B265="","",INDEX('All CCC'!AP$7:AP$814,MATCH(WatchList!$B265,'All CCC'!$B$7:$B$814,0)))</f>
        <v/>
      </c>
      <c r="AQ265" s="847" t="str">
        <f>IF($B265="","",INDEX('All CCC'!AQ$7:AQ$814,MATCH(WatchList!$B265,'All CCC'!$B$7:$B$814,0)))</f>
        <v/>
      </c>
      <c r="AR265" s="847" t="str">
        <f>IF($B265="","",INDEX('All CCC'!AR$7:AR$814,MATCH(WatchList!$B265,'All CCC'!$B$7:$B$814,0)))</f>
        <v/>
      </c>
      <c r="AS265" s="847" t="str">
        <f>IF($B265="","",INDEX('All CCC'!AS$7:AS$814,MATCH(WatchList!$B265,'All CCC'!$B$7:$B$814,0)))</f>
        <v/>
      </c>
      <c r="AT265" s="847" t="str">
        <f>IF($B265="","",INDEX('All CCC'!AT$7:AT$814,MATCH(WatchList!$B265,'All CCC'!$B$7:$B$814,0)))</f>
        <v/>
      </c>
      <c r="AU265" s="847" t="str">
        <f>IF($B265="","",INDEX('All CCC'!AU$7:AU$814,MATCH(WatchList!$B265,'All CCC'!$B$7:$B$814,0)))</f>
        <v/>
      </c>
      <c r="AV265" s="847" t="str">
        <f>IF($B265="","",INDEX('All CCC'!AV$7:AV$814,MATCH(WatchList!$B265,'All CCC'!$B$7:$B$814,0)))</f>
        <v/>
      </c>
      <c r="AW265" s="847" t="str">
        <f>IF($B265="","",INDEX('All CCC'!AW$7:AW$814,MATCH(WatchList!$B265,'All CCC'!$B$7:$B$814,0)))</f>
        <v/>
      </c>
      <c r="AX265" s="847" t="str">
        <f>IF($B265="","",INDEX('All CCC'!AX$7:AX$814,MATCH(WatchList!$B265,'All CCC'!$B$7:$B$814,0)))</f>
        <v/>
      </c>
      <c r="AY265" s="847" t="str">
        <f>IF($B265="","",INDEX('All CCC'!AY$7:AY$814,MATCH(WatchList!$B265,'All CCC'!$B$7:$B$814,0)))</f>
        <v/>
      </c>
      <c r="AZ265" s="847" t="str">
        <f>IF($B265="","",INDEX('All CCC'!AZ$7:AZ$814,MATCH(WatchList!$B265,'All CCC'!$B$7:$B$814,0)))</f>
        <v/>
      </c>
      <c r="BA265" s="847" t="str">
        <f>IF($B265="","",INDEX('All CCC'!BA$7:BA$814,MATCH(WatchList!$B265,'All CCC'!$B$7:$B$814,0)))</f>
        <v/>
      </c>
      <c r="BB265" s="847" t="str">
        <f>IF($B265="","",INDEX('All CCC'!BB$7:BB$814,MATCH(WatchList!$B265,'All CCC'!$B$7:$B$814,0)))</f>
        <v/>
      </c>
      <c r="BC265" s="847" t="str">
        <f>IF($B265="","",INDEX('All CCC'!BC$7:BC$814,MATCH(WatchList!$B265,'All CCC'!$B$7:$B$814,0)))</f>
        <v/>
      </c>
      <c r="BD265" s="847" t="str">
        <f>IF($B265="","",INDEX('All CCC'!BD$7:BD$814,MATCH(WatchList!$B265,'All CCC'!$B$7:$B$814,0)))</f>
        <v/>
      </c>
      <c r="BE265" s="847" t="str">
        <f>IF($B265="","",INDEX('All CCC'!BE$7:BE$814,MATCH(WatchList!$B265,'All CCC'!$B$7:$B$814,0)))</f>
        <v/>
      </c>
      <c r="BF265" s="847" t="str">
        <f>IF($B265="","",INDEX('All CCC'!BF$7:BF$814,MATCH(WatchList!$B265,'All CCC'!$B$7:$B$814,0)))</f>
        <v/>
      </c>
      <c r="BG265" s="847" t="str">
        <f>IF($B265="","",INDEX('All CCC'!BG$7:BG$814,MATCH(WatchList!$B265,'All CCC'!$B$7:$B$814,0)))</f>
        <v/>
      </c>
    </row>
    <row r="266" spans="1:59" x14ac:dyDescent="0.2">
      <c r="A266" s="548" t="str">
        <f>IF($B266="","",INDEX('All CCC'!A$7:A$814,MATCH(WatchList!$B266,'All CCC'!$B$7:$B$814,0)))</f>
        <v/>
      </c>
      <c r="B266" s="31"/>
      <c r="C266" s="847" t="str">
        <f>IF($B266="","",INDEX('All CCC'!C$7:C$814,MATCH(WatchList!$B266,'All CCC'!$B$7:$B$814,0)))</f>
        <v/>
      </c>
      <c r="D266" s="847" t="str">
        <f>IF($B266="","",INDEX('All CCC'!D$7:D$814,MATCH(WatchList!$B266,'All CCC'!$B$7:$B$814,0)))</f>
        <v/>
      </c>
      <c r="E266" s="847" t="str">
        <f>IF($B266="","",INDEX('All CCC'!E$7:E$814,MATCH(WatchList!$B266,'All CCC'!$B$7:$B$814,0)))</f>
        <v/>
      </c>
      <c r="F266" s="847" t="str">
        <f>IF($B266="","",INDEX('All CCC'!F$7:F$814,MATCH(WatchList!$B266,'All CCC'!$B$7:$B$814,0)))</f>
        <v/>
      </c>
      <c r="G266" s="847" t="str">
        <f>IF($B266="","",INDEX('All CCC'!G$7:G$814,MATCH(WatchList!$B266,'All CCC'!$B$7:$B$814,0)))</f>
        <v/>
      </c>
      <c r="H266" s="847" t="str">
        <f>IF($B266="","",INDEX('All CCC'!H$7:H$814,MATCH(WatchList!$B266,'All CCC'!$B$7:$B$814,0)))</f>
        <v/>
      </c>
      <c r="I266" s="847" t="str">
        <f>IF($B266="","",INDEX('All CCC'!I$7:I$814,MATCH(WatchList!$B266,'All CCC'!$B$7:$B$814,0)))</f>
        <v/>
      </c>
      <c r="J266" s="847" t="str">
        <f>IF($B266="","",INDEX('All CCC'!J$7:J$814,MATCH(WatchList!$B266,'All CCC'!$B$7:$B$814,0)))</f>
        <v/>
      </c>
      <c r="K266" s="847" t="str">
        <f>IF($B266="","",INDEX('All CCC'!K$7:K$814,MATCH(WatchList!$B266,'All CCC'!$B$7:$B$814,0)))</f>
        <v/>
      </c>
      <c r="L266" s="847" t="str">
        <f>IF($B266="","",INDEX('All CCC'!L$7:L$814,MATCH(WatchList!$B266,'All CCC'!$B$7:$B$814,0)))</f>
        <v/>
      </c>
      <c r="M266" s="847" t="str">
        <f>IF($B266="","",INDEX('All CCC'!M$7:M$814,MATCH(WatchList!$B266,'All CCC'!$B$7:$B$814,0)))</f>
        <v/>
      </c>
      <c r="N266" s="847" t="str">
        <f>IF($B266="","",INDEX('All CCC'!N$7:N$814,MATCH(WatchList!$B266,'All CCC'!$B$7:$B$814,0)))</f>
        <v/>
      </c>
      <c r="O266" s="847" t="str">
        <f>IF($B266="","",INDEX('All CCC'!O$7:O$814,MATCH(WatchList!$B266,'All CCC'!$B$7:$B$814,0)))</f>
        <v/>
      </c>
      <c r="P266" s="848" t="str">
        <f>IF($B266="","",INDEX('All CCC'!P$7:P$814,MATCH(WatchList!$B266,'All CCC'!$B$7:$B$814,0)))</f>
        <v/>
      </c>
      <c r="Q266" s="848" t="str">
        <f>IF($B266="","",INDEX('All CCC'!Q$7:Q$814,MATCH(WatchList!$B266,'All CCC'!$B$7:$B$814,0)))</f>
        <v/>
      </c>
      <c r="R266" s="847" t="str">
        <f>IF($B266="","",INDEX('All CCC'!R$7:R$814,MATCH(WatchList!$B266,'All CCC'!$B$7:$B$814,0)))</f>
        <v/>
      </c>
      <c r="S266" s="847" t="str">
        <f>IF($B266="","",INDEX('All CCC'!S$7:S$814,MATCH(WatchList!$B266,'All CCC'!$B$7:$B$814,0)))</f>
        <v/>
      </c>
      <c r="T266" s="847" t="str">
        <f>IF($B266="","",INDEX('All CCC'!T$7:T$814,MATCH(WatchList!$B266,'All CCC'!$B$7:$B$814,0)))</f>
        <v/>
      </c>
      <c r="U266" s="847" t="str">
        <f>IF($B266="","",INDEX('All CCC'!U$7:U$814,MATCH(WatchList!$B266,'All CCC'!$B$7:$B$814,0)))</f>
        <v/>
      </c>
      <c r="V266" s="847" t="str">
        <f>IF($B266="","",INDEX('All CCC'!V$7:V$814,MATCH(WatchList!$B266,'All CCC'!$B$7:$B$814,0)))</f>
        <v/>
      </c>
      <c r="W266" s="847" t="str">
        <f>IF($B266="","",INDEX('All CCC'!W$7:W$814,MATCH(WatchList!$B266,'All CCC'!$B$7:$B$814,0)))</f>
        <v/>
      </c>
      <c r="X266" s="847" t="str">
        <f>IF($B266="","",INDEX('All CCC'!X$7:X$814,MATCH(WatchList!$B266,'All CCC'!$B$7:$B$814,0)))</f>
        <v/>
      </c>
      <c r="Y266" s="847" t="str">
        <f>IF($B266="","",INDEX('All CCC'!Y$7:Y$814,MATCH(WatchList!$B266,'All CCC'!$B$7:$B$814,0)))</f>
        <v/>
      </c>
      <c r="Z266" s="847" t="str">
        <f>IF($B266="","",INDEX('All CCC'!Z$7:Z$814,MATCH(WatchList!$B266,'All CCC'!$B$7:$B$814,0)))</f>
        <v/>
      </c>
      <c r="AA266" s="847" t="str">
        <f>IF($B266="","",INDEX('All CCC'!AA$7:AA$814,MATCH(WatchList!$B266,'All CCC'!$B$7:$B$814,0)))</f>
        <v/>
      </c>
      <c r="AB266" s="847" t="str">
        <f>IF($B266="","",INDEX('All CCC'!AB$7:AB$814,MATCH(WatchList!$B266,'All CCC'!$B$7:$B$814,0)))</f>
        <v/>
      </c>
      <c r="AC266" s="847" t="str">
        <f>IF($B266="","",INDEX('All CCC'!AC$7:AC$814,MATCH(WatchList!$B266,'All CCC'!$B$7:$B$814,0)))</f>
        <v/>
      </c>
      <c r="AD266" s="847" t="str">
        <f>IF($B266="","",INDEX('All CCC'!AD$7:AD$814,MATCH(WatchList!$B266,'All CCC'!$B$7:$B$814,0)))</f>
        <v/>
      </c>
      <c r="AE266" s="847" t="str">
        <f>IF($B266="","",INDEX('All CCC'!AE$7:AE$814,MATCH(WatchList!$B266,'All CCC'!$B$7:$B$814,0)))</f>
        <v/>
      </c>
      <c r="AF266" s="847" t="str">
        <f>IF($B266="","",INDEX('All CCC'!AF$7:AF$814,MATCH(WatchList!$B266,'All CCC'!$B$7:$B$814,0)))</f>
        <v/>
      </c>
      <c r="AG266" s="847" t="str">
        <f>IF($B266="","",INDEX('All CCC'!AG$7:AG$814,MATCH(WatchList!$B266,'All CCC'!$B$7:$B$814,0)))</f>
        <v/>
      </c>
      <c r="AH266" s="847" t="str">
        <f>IF($B266="","",INDEX('All CCC'!AH$7:AH$814,MATCH(WatchList!$B266,'All CCC'!$B$7:$B$814,0)))</f>
        <v/>
      </c>
      <c r="AI266" s="847" t="str">
        <f>IF($B266="","",INDEX('All CCC'!AI$7:AI$814,MATCH(WatchList!$B266,'All CCC'!$B$7:$B$814,0)))</f>
        <v/>
      </c>
      <c r="AJ266" s="847" t="str">
        <f>IF($B266="","",INDEX('All CCC'!AJ$7:AJ$814,MATCH(WatchList!$B266,'All CCC'!$B$7:$B$814,0)))</f>
        <v/>
      </c>
      <c r="AK266" s="847" t="str">
        <f>IF($B266="","",INDEX('All CCC'!AK$7:AK$814,MATCH(WatchList!$B266,'All CCC'!$B$7:$B$814,0)))</f>
        <v/>
      </c>
      <c r="AL266" s="847" t="str">
        <f>IF($B266="","",INDEX('All CCC'!AL$7:AL$814,MATCH(WatchList!$B266,'All CCC'!$B$7:$B$814,0)))</f>
        <v/>
      </c>
      <c r="AM266" s="847" t="str">
        <f>IF($B266="","",INDEX('All CCC'!AM$7:AM$814,MATCH(WatchList!$B266,'All CCC'!$B$7:$B$814,0)))</f>
        <v/>
      </c>
      <c r="AN266" s="847" t="str">
        <f>IF($B266="","",INDEX('All CCC'!AN$7:AN$814,MATCH(WatchList!$B266,'All CCC'!$B$7:$B$814,0)))</f>
        <v/>
      </c>
      <c r="AO266" s="847" t="str">
        <f>IF($B266="","",INDEX('All CCC'!AO$7:AO$814,MATCH(WatchList!$B266,'All CCC'!$B$7:$B$814,0)))</f>
        <v/>
      </c>
      <c r="AP266" s="847" t="str">
        <f>IF($B266="","",INDEX('All CCC'!AP$7:AP$814,MATCH(WatchList!$B266,'All CCC'!$B$7:$B$814,0)))</f>
        <v/>
      </c>
      <c r="AQ266" s="847" t="str">
        <f>IF($B266="","",INDEX('All CCC'!AQ$7:AQ$814,MATCH(WatchList!$B266,'All CCC'!$B$7:$B$814,0)))</f>
        <v/>
      </c>
      <c r="AR266" s="847" t="str">
        <f>IF($B266="","",INDEX('All CCC'!AR$7:AR$814,MATCH(WatchList!$B266,'All CCC'!$B$7:$B$814,0)))</f>
        <v/>
      </c>
      <c r="AS266" s="847" t="str">
        <f>IF($B266="","",INDEX('All CCC'!AS$7:AS$814,MATCH(WatchList!$B266,'All CCC'!$B$7:$B$814,0)))</f>
        <v/>
      </c>
      <c r="AT266" s="847" t="str">
        <f>IF($B266="","",INDEX('All CCC'!AT$7:AT$814,MATCH(WatchList!$B266,'All CCC'!$B$7:$B$814,0)))</f>
        <v/>
      </c>
      <c r="AU266" s="847" t="str">
        <f>IF($B266="","",INDEX('All CCC'!AU$7:AU$814,MATCH(WatchList!$B266,'All CCC'!$B$7:$B$814,0)))</f>
        <v/>
      </c>
      <c r="AV266" s="847" t="str">
        <f>IF($B266="","",INDEX('All CCC'!AV$7:AV$814,MATCH(WatchList!$B266,'All CCC'!$B$7:$B$814,0)))</f>
        <v/>
      </c>
      <c r="AW266" s="847" t="str">
        <f>IF($B266="","",INDEX('All CCC'!AW$7:AW$814,MATCH(WatchList!$B266,'All CCC'!$B$7:$B$814,0)))</f>
        <v/>
      </c>
      <c r="AX266" s="847" t="str">
        <f>IF($B266="","",INDEX('All CCC'!AX$7:AX$814,MATCH(WatchList!$B266,'All CCC'!$B$7:$B$814,0)))</f>
        <v/>
      </c>
      <c r="AY266" s="847" t="str">
        <f>IF($B266="","",INDEX('All CCC'!AY$7:AY$814,MATCH(WatchList!$B266,'All CCC'!$B$7:$B$814,0)))</f>
        <v/>
      </c>
      <c r="AZ266" s="847" t="str">
        <f>IF($B266="","",INDEX('All CCC'!AZ$7:AZ$814,MATCH(WatchList!$B266,'All CCC'!$B$7:$B$814,0)))</f>
        <v/>
      </c>
      <c r="BA266" s="847" t="str">
        <f>IF($B266="","",INDEX('All CCC'!BA$7:BA$814,MATCH(WatchList!$B266,'All CCC'!$B$7:$B$814,0)))</f>
        <v/>
      </c>
      <c r="BB266" s="847" t="str">
        <f>IF($B266="","",INDEX('All CCC'!BB$7:BB$814,MATCH(WatchList!$B266,'All CCC'!$B$7:$B$814,0)))</f>
        <v/>
      </c>
      <c r="BC266" s="847" t="str">
        <f>IF($B266="","",INDEX('All CCC'!BC$7:BC$814,MATCH(WatchList!$B266,'All CCC'!$B$7:$B$814,0)))</f>
        <v/>
      </c>
      <c r="BD266" s="847" t="str">
        <f>IF($B266="","",INDEX('All CCC'!BD$7:BD$814,MATCH(WatchList!$B266,'All CCC'!$B$7:$B$814,0)))</f>
        <v/>
      </c>
      <c r="BE266" s="847" t="str">
        <f>IF($B266="","",INDEX('All CCC'!BE$7:BE$814,MATCH(WatchList!$B266,'All CCC'!$B$7:$B$814,0)))</f>
        <v/>
      </c>
      <c r="BF266" s="847" t="str">
        <f>IF($B266="","",INDEX('All CCC'!BF$7:BF$814,MATCH(WatchList!$B266,'All CCC'!$B$7:$B$814,0)))</f>
        <v/>
      </c>
      <c r="BG266" s="847" t="str">
        <f>IF($B266="","",INDEX('All CCC'!BG$7:BG$814,MATCH(WatchList!$B266,'All CCC'!$B$7:$B$814,0)))</f>
        <v/>
      </c>
    </row>
    <row r="267" spans="1:59" x14ac:dyDescent="0.2">
      <c r="A267" s="548" t="str">
        <f>IF($B267="","",INDEX('All CCC'!A$7:A$814,MATCH(WatchList!$B267,'All CCC'!$B$7:$B$814,0)))</f>
        <v/>
      </c>
      <c r="B267" s="31"/>
      <c r="C267" s="847" t="str">
        <f>IF($B267="","",INDEX('All CCC'!C$7:C$814,MATCH(WatchList!$B267,'All CCC'!$B$7:$B$814,0)))</f>
        <v/>
      </c>
      <c r="D267" s="847" t="str">
        <f>IF($B267="","",INDEX('All CCC'!D$7:D$814,MATCH(WatchList!$B267,'All CCC'!$B$7:$B$814,0)))</f>
        <v/>
      </c>
      <c r="E267" s="847" t="str">
        <f>IF($B267="","",INDEX('All CCC'!E$7:E$814,MATCH(WatchList!$B267,'All CCC'!$B$7:$B$814,0)))</f>
        <v/>
      </c>
      <c r="F267" s="847" t="str">
        <f>IF($B267="","",INDEX('All CCC'!F$7:F$814,MATCH(WatchList!$B267,'All CCC'!$B$7:$B$814,0)))</f>
        <v/>
      </c>
      <c r="G267" s="847" t="str">
        <f>IF($B267="","",INDEX('All CCC'!G$7:G$814,MATCH(WatchList!$B267,'All CCC'!$B$7:$B$814,0)))</f>
        <v/>
      </c>
      <c r="H267" s="847" t="str">
        <f>IF($B267="","",INDEX('All CCC'!H$7:H$814,MATCH(WatchList!$B267,'All CCC'!$B$7:$B$814,0)))</f>
        <v/>
      </c>
      <c r="I267" s="847" t="str">
        <f>IF($B267="","",INDEX('All CCC'!I$7:I$814,MATCH(WatchList!$B267,'All CCC'!$B$7:$B$814,0)))</f>
        <v/>
      </c>
      <c r="J267" s="847" t="str">
        <f>IF($B267="","",INDEX('All CCC'!J$7:J$814,MATCH(WatchList!$B267,'All CCC'!$B$7:$B$814,0)))</f>
        <v/>
      </c>
      <c r="K267" s="847" t="str">
        <f>IF($B267="","",INDEX('All CCC'!K$7:K$814,MATCH(WatchList!$B267,'All CCC'!$B$7:$B$814,0)))</f>
        <v/>
      </c>
      <c r="L267" s="847" t="str">
        <f>IF($B267="","",INDEX('All CCC'!L$7:L$814,MATCH(WatchList!$B267,'All CCC'!$B$7:$B$814,0)))</f>
        <v/>
      </c>
      <c r="M267" s="847" t="str">
        <f>IF($B267="","",INDEX('All CCC'!M$7:M$814,MATCH(WatchList!$B267,'All CCC'!$B$7:$B$814,0)))</f>
        <v/>
      </c>
      <c r="N267" s="847" t="str">
        <f>IF($B267="","",INDEX('All CCC'!N$7:N$814,MATCH(WatchList!$B267,'All CCC'!$B$7:$B$814,0)))</f>
        <v/>
      </c>
      <c r="O267" s="847" t="str">
        <f>IF($B267="","",INDEX('All CCC'!O$7:O$814,MATCH(WatchList!$B267,'All CCC'!$B$7:$B$814,0)))</f>
        <v/>
      </c>
      <c r="P267" s="848" t="str">
        <f>IF($B267="","",INDEX('All CCC'!P$7:P$814,MATCH(WatchList!$B267,'All CCC'!$B$7:$B$814,0)))</f>
        <v/>
      </c>
      <c r="Q267" s="848" t="str">
        <f>IF($B267="","",INDEX('All CCC'!Q$7:Q$814,MATCH(WatchList!$B267,'All CCC'!$B$7:$B$814,0)))</f>
        <v/>
      </c>
      <c r="R267" s="847" t="str">
        <f>IF($B267="","",INDEX('All CCC'!R$7:R$814,MATCH(WatchList!$B267,'All CCC'!$B$7:$B$814,0)))</f>
        <v/>
      </c>
      <c r="S267" s="847" t="str">
        <f>IF($B267="","",INDEX('All CCC'!S$7:S$814,MATCH(WatchList!$B267,'All CCC'!$B$7:$B$814,0)))</f>
        <v/>
      </c>
      <c r="T267" s="847" t="str">
        <f>IF($B267="","",INDEX('All CCC'!T$7:T$814,MATCH(WatchList!$B267,'All CCC'!$B$7:$B$814,0)))</f>
        <v/>
      </c>
      <c r="U267" s="847" t="str">
        <f>IF($B267="","",INDEX('All CCC'!U$7:U$814,MATCH(WatchList!$B267,'All CCC'!$B$7:$B$814,0)))</f>
        <v/>
      </c>
      <c r="V267" s="847" t="str">
        <f>IF($B267="","",INDEX('All CCC'!V$7:V$814,MATCH(WatchList!$B267,'All CCC'!$B$7:$B$814,0)))</f>
        <v/>
      </c>
      <c r="W267" s="847" t="str">
        <f>IF($B267="","",INDEX('All CCC'!W$7:W$814,MATCH(WatchList!$B267,'All CCC'!$B$7:$B$814,0)))</f>
        <v/>
      </c>
      <c r="X267" s="847" t="str">
        <f>IF($B267="","",INDEX('All CCC'!X$7:X$814,MATCH(WatchList!$B267,'All CCC'!$B$7:$B$814,0)))</f>
        <v/>
      </c>
      <c r="Y267" s="847" t="str">
        <f>IF($B267="","",INDEX('All CCC'!Y$7:Y$814,MATCH(WatchList!$B267,'All CCC'!$B$7:$B$814,0)))</f>
        <v/>
      </c>
      <c r="Z267" s="847" t="str">
        <f>IF($B267="","",INDEX('All CCC'!Z$7:Z$814,MATCH(WatchList!$B267,'All CCC'!$B$7:$B$814,0)))</f>
        <v/>
      </c>
      <c r="AA267" s="847" t="str">
        <f>IF($B267="","",INDEX('All CCC'!AA$7:AA$814,MATCH(WatchList!$B267,'All CCC'!$B$7:$B$814,0)))</f>
        <v/>
      </c>
      <c r="AB267" s="847" t="str">
        <f>IF($B267="","",INDEX('All CCC'!AB$7:AB$814,MATCH(WatchList!$B267,'All CCC'!$B$7:$B$814,0)))</f>
        <v/>
      </c>
      <c r="AC267" s="847" t="str">
        <f>IF($B267="","",INDEX('All CCC'!AC$7:AC$814,MATCH(WatchList!$B267,'All CCC'!$B$7:$B$814,0)))</f>
        <v/>
      </c>
      <c r="AD267" s="847" t="str">
        <f>IF($B267="","",INDEX('All CCC'!AD$7:AD$814,MATCH(WatchList!$B267,'All CCC'!$B$7:$B$814,0)))</f>
        <v/>
      </c>
      <c r="AE267" s="847" t="str">
        <f>IF($B267="","",INDEX('All CCC'!AE$7:AE$814,MATCH(WatchList!$B267,'All CCC'!$B$7:$B$814,0)))</f>
        <v/>
      </c>
      <c r="AF267" s="847" t="str">
        <f>IF($B267="","",INDEX('All CCC'!AF$7:AF$814,MATCH(WatchList!$B267,'All CCC'!$B$7:$B$814,0)))</f>
        <v/>
      </c>
      <c r="AG267" s="847" t="str">
        <f>IF($B267="","",INDEX('All CCC'!AG$7:AG$814,MATCH(WatchList!$B267,'All CCC'!$B$7:$B$814,0)))</f>
        <v/>
      </c>
      <c r="AH267" s="847" t="str">
        <f>IF($B267="","",INDEX('All CCC'!AH$7:AH$814,MATCH(WatchList!$B267,'All CCC'!$B$7:$B$814,0)))</f>
        <v/>
      </c>
      <c r="AI267" s="847" t="str">
        <f>IF($B267="","",INDEX('All CCC'!AI$7:AI$814,MATCH(WatchList!$B267,'All CCC'!$B$7:$B$814,0)))</f>
        <v/>
      </c>
      <c r="AJ267" s="847" t="str">
        <f>IF($B267="","",INDEX('All CCC'!AJ$7:AJ$814,MATCH(WatchList!$B267,'All CCC'!$B$7:$B$814,0)))</f>
        <v/>
      </c>
      <c r="AK267" s="847" t="str">
        <f>IF($B267="","",INDEX('All CCC'!AK$7:AK$814,MATCH(WatchList!$B267,'All CCC'!$B$7:$B$814,0)))</f>
        <v/>
      </c>
      <c r="AL267" s="847" t="str">
        <f>IF($B267="","",INDEX('All CCC'!AL$7:AL$814,MATCH(WatchList!$B267,'All CCC'!$B$7:$B$814,0)))</f>
        <v/>
      </c>
      <c r="AM267" s="847" t="str">
        <f>IF($B267="","",INDEX('All CCC'!AM$7:AM$814,MATCH(WatchList!$B267,'All CCC'!$B$7:$B$814,0)))</f>
        <v/>
      </c>
      <c r="AN267" s="847" t="str">
        <f>IF($B267="","",INDEX('All CCC'!AN$7:AN$814,MATCH(WatchList!$B267,'All CCC'!$B$7:$B$814,0)))</f>
        <v/>
      </c>
      <c r="AO267" s="847" t="str">
        <f>IF($B267="","",INDEX('All CCC'!AO$7:AO$814,MATCH(WatchList!$B267,'All CCC'!$B$7:$B$814,0)))</f>
        <v/>
      </c>
      <c r="AP267" s="847" t="str">
        <f>IF($B267="","",INDEX('All CCC'!AP$7:AP$814,MATCH(WatchList!$B267,'All CCC'!$B$7:$B$814,0)))</f>
        <v/>
      </c>
      <c r="AQ267" s="847" t="str">
        <f>IF($B267="","",INDEX('All CCC'!AQ$7:AQ$814,MATCH(WatchList!$B267,'All CCC'!$B$7:$B$814,0)))</f>
        <v/>
      </c>
      <c r="AR267" s="847" t="str">
        <f>IF($B267="","",INDEX('All CCC'!AR$7:AR$814,MATCH(WatchList!$B267,'All CCC'!$B$7:$B$814,0)))</f>
        <v/>
      </c>
      <c r="AS267" s="847" t="str">
        <f>IF($B267="","",INDEX('All CCC'!AS$7:AS$814,MATCH(WatchList!$B267,'All CCC'!$B$7:$B$814,0)))</f>
        <v/>
      </c>
      <c r="AT267" s="847" t="str">
        <f>IF($B267="","",INDEX('All CCC'!AT$7:AT$814,MATCH(WatchList!$B267,'All CCC'!$B$7:$B$814,0)))</f>
        <v/>
      </c>
      <c r="AU267" s="847" t="str">
        <f>IF($B267="","",INDEX('All CCC'!AU$7:AU$814,MATCH(WatchList!$B267,'All CCC'!$B$7:$B$814,0)))</f>
        <v/>
      </c>
      <c r="AV267" s="847" t="str">
        <f>IF($B267="","",INDEX('All CCC'!AV$7:AV$814,MATCH(WatchList!$B267,'All CCC'!$B$7:$B$814,0)))</f>
        <v/>
      </c>
      <c r="AW267" s="847" t="str">
        <f>IF($B267="","",INDEX('All CCC'!AW$7:AW$814,MATCH(WatchList!$B267,'All CCC'!$B$7:$B$814,0)))</f>
        <v/>
      </c>
      <c r="AX267" s="847" t="str">
        <f>IF($B267="","",INDEX('All CCC'!AX$7:AX$814,MATCH(WatchList!$B267,'All CCC'!$B$7:$B$814,0)))</f>
        <v/>
      </c>
      <c r="AY267" s="847" t="str">
        <f>IF($B267="","",INDEX('All CCC'!AY$7:AY$814,MATCH(WatchList!$B267,'All CCC'!$B$7:$B$814,0)))</f>
        <v/>
      </c>
      <c r="AZ267" s="847" t="str">
        <f>IF($B267="","",INDEX('All CCC'!AZ$7:AZ$814,MATCH(WatchList!$B267,'All CCC'!$B$7:$B$814,0)))</f>
        <v/>
      </c>
      <c r="BA267" s="847" t="str">
        <f>IF($B267="","",INDEX('All CCC'!BA$7:BA$814,MATCH(WatchList!$B267,'All CCC'!$B$7:$B$814,0)))</f>
        <v/>
      </c>
      <c r="BB267" s="847" t="str">
        <f>IF($B267="","",INDEX('All CCC'!BB$7:BB$814,MATCH(WatchList!$B267,'All CCC'!$B$7:$B$814,0)))</f>
        <v/>
      </c>
      <c r="BC267" s="847" t="str">
        <f>IF($B267="","",INDEX('All CCC'!BC$7:BC$814,MATCH(WatchList!$B267,'All CCC'!$B$7:$B$814,0)))</f>
        <v/>
      </c>
      <c r="BD267" s="847" t="str">
        <f>IF($B267="","",INDEX('All CCC'!BD$7:BD$814,MATCH(WatchList!$B267,'All CCC'!$B$7:$B$814,0)))</f>
        <v/>
      </c>
      <c r="BE267" s="847" t="str">
        <f>IF($B267="","",INDEX('All CCC'!BE$7:BE$814,MATCH(WatchList!$B267,'All CCC'!$B$7:$B$814,0)))</f>
        <v/>
      </c>
      <c r="BF267" s="847" t="str">
        <f>IF($B267="","",INDEX('All CCC'!BF$7:BF$814,MATCH(WatchList!$B267,'All CCC'!$B$7:$B$814,0)))</f>
        <v/>
      </c>
      <c r="BG267" s="847" t="str">
        <f>IF($B267="","",INDEX('All CCC'!BG$7:BG$814,MATCH(WatchList!$B267,'All CCC'!$B$7:$B$814,0)))</f>
        <v/>
      </c>
    </row>
    <row r="268" spans="1:59" x14ac:dyDescent="0.2">
      <c r="A268" s="548" t="str">
        <f>IF($B268="","",INDEX('All CCC'!A$7:A$814,MATCH(WatchList!$B268,'All CCC'!$B$7:$B$814,0)))</f>
        <v/>
      </c>
      <c r="B268" s="31"/>
      <c r="C268" s="847" t="str">
        <f>IF($B268="","",INDEX('All CCC'!C$7:C$814,MATCH(WatchList!$B268,'All CCC'!$B$7:$B$814,0)))</f>
        <v/>
      </c>
      <c r="D268" s="847" t="str">
        <f>IF($B268="","",INDEX('All CCC'!D$7:D$814,MATCH(WatchList!$B268,'All CCC'!$B$7:$B$814,0)))</f>
        <v/>
      </c>
      <c r="E268" s="847" t="str">
        <f>IF($B268="","",INDEX('All CCC'!E$7:E$814,MATCH(WatchList!$B268,'All CCC'!$B$7:$B$814,0)))</f>
        <v/>
      </c>
      <c r="F268" s="847" t="str">
        <f>IF($B268="","",INDEX('All CCC'!F$7:F$814,MATCH(WatchList!$B268,'All CCC'!$B$7:$B$814,0)))</f>
        <v/>
      </c>
      <c r="G268" s="847" t="str">
        <f>IF($B268="","",INDEX('All CCC'!G$7:G$814,MATCH(WatchList!$B268,'All CCC'!$B$7:$B$814,0)))</f>
        <v/>
      </c>
      <c r="H268" s="847" t="str">
        <f>IF($B268="","",INDEX('All CCC'!H$7:H$814,MATCH(WatchList!$B268,'All CCC'!$B$7:$B$814,0)))</f>
        <v/>
      </c>
      <c r="I268" s="847" t="str">
        <f>IF($B268="","",INDEX('All CCC'!I$7:I$814,MATCH(WatchList!$B268,'All CCC'!$B$7:$B$814,0)))</f>
        <v/>
      </c>
      <c r="J268" s="847" t="str">
        <f>IF($B268="","",INDEX('All CCC'!J$7:J$814,MATCH(WatchList!$B268,'All CCC'!$B$7:$B$814,0)))</f>
        <v/>
      </c>
      <c r="K268" s="847" t="str">
        <f>IF($B268="","",INDEX('All CCC'!K$7:K$814,MATCH(WatchList!$B268,'All CCC'!$B$7:$B$814,0)))</f>
        <v/>
      </c>
      <c r="L268" s="847" t="str">
        <f>IF($B268="","",INDEX('All CCC'!L$7:L$814,MATCH(WatchList!$B268,'All CCC'!$B$7:$B$814,0)))</f>
        <v/>
      </c>
      <c r="M268" s="847" t="str">
        <f>IF($B268="","",INDEX('All CCC'!M$7:M$814,MATCH(WatchList!$B268,'All CCC'!$B$7:$B$814,0)))</f>
        <v/>
      </c>
      <c r="N268" s="847" t="str">
        <f>IF($B268="","",INDEX('All CCC'!N$7:N$814,MATCH(WatchList!$B268,'All CCC'!$B$7:$B$814,0)))</f>
        <v/>
      </c>
      <c r="O268" s="847" t="str">
        <f>IF($B268="","",INDEX('All CCC'!O$7:O$814,MATCH(WatchList!$B268,'All CCC'!$B$7:$B$814,0)))</f>
        <v/>
      </c>
      <c r="P268" s="848" t="str">
        <f>IF($B268="","",INDEX('All CCC'!P$7:P$814,MATCH(WatchList!$B268,'All CCC'!$B$7:$B$814,0)))</f>
        <v/>
      </c>
      <c r="Q268" s="848" t="str">
        <f>IF($B268="","",INDEX('All CCC'!Q$7:Q$814,MATCH(WatchList!$B268,'All CCC'!$B$7:$B$814,0)))</f>
        <v/>
      </c>
      <c r="R268" s="847" t="str">
        <f>IF($B268="","",INDEX('All CCC'!R$7:R$814,MATCH(WatchList!$B268,'All CCC'!$B$7:$B$814,0)))</f>
        <v/>
      </c>
      <c r="S268" s="847" t="str">
        <f>IF($B268="","",INDEX('All CCC'!S$7:S$814,MATCH(WatchList!$B268,'All CCC'!$B$7:$B$814,0)))</f>
        <v/>
      </c>
      <c r="T268" s="847" t="str">
        <f>IF($B268="","",INDEX('All CCC'!T$7:T$814,MATCH(WatchList!$B268,'All CCC'!$B$7:$B$814,0)))</f>
        <v/>
      </c>
      <c r="U268" s="847" t="str">
        <f>IF($B268="","",INDEX('All CCC'!U$7:U$814,MATCH(WatchList!$B268,'All CCC'!$B$7:$B$814,0)))</f>
        <v/>
      </c>
      <c r="V268" s="847" t="str">
        <f>IF($B268="","",INDEX('All CCC'!V$7:V$814,MATCH(WatchList!$B268,'All CCC'!$B$7:$B$814,0)))</f>
        <v/>
      </c>
      <c r="W268" s="847" t="str">
        <f>IF($B268="","",INDEX('All CCC'!W$7:W$814,MATCH(WatchList!$B268,'All CCC'!$B$7:$B$814,0)))</f>
        <v/>
      </c>
      <c r="X268" s="847" t="str">
        <f>IF($B268="","",INDEX('All CCC'!X$7:X$814,MATCH(WatchList!$B268,'All CCC'!$B$7:$B$814,0)))</f>
        <v/>
      </c>
      <c r="Y268" s="847" t="str">
        <f>IF($B268="","",INDEX('All CCC'!Y$7:Y$814,MATCH(WatchList!$B268,'All CCC'!$B$7:$B$814,0)))</f>
        <v/>
      </c>
      <c r="Z268" s="847" t="str">
        <f>IF($B268="","",INDEX('All CCC'!Z$7:Z$814,MATCH(WatchList!$B268,'All CCC'!$B$7:$B$814,0)))</f>
        <v/>
      </c>
      <c r="AA268" s="847" t="str">
        <f>IF($B268="","",INDEX('All CCC'!AA$7:AA$814,MATCH(WatchList!$B268,'All CCC'!$B$7:$B$814,0)))</f>
        <v/>
      </c>
      <c r="AB268" s="847" t="str">
        <f>IF($B268="","",INDEX('All CCC'!AB$7:AB$814,MATCH(WatchList!$B268,'All CCC'!$B$7:$B$814,0)))</f>
        <v/>
      </c>
      <c r="AC268" s="847" t="str">
        <f>IF($B268="","",INDEX('All CCC'!AC$7:AC$814,MATCH(WatchList!$B268,'All CCC'!$B$7:$B$814,0)))</f>
        <v/>
      </c>
      <c r="AD268" s="847" t="str">
        <f>IF($B268="","",INDEX('All CCC'!AD$7:AD$814,MATCH(WatchList!$B268,'All CCC'!$B$7:$B$814,0)))</f>
        <v/>
      </c>
      <c r="AE268" s="847" t="str">
        <f>IF($B268="","",INDEX('All CCC'!AE$7:AE$814,MATCH(WatchList!$B268,'All CCC'!$B$7:$B$814,0)))</f>
        <v/>
      </c>
      <c r="AF268" s="847" t="str">
        <f>IF($B268="","",INDEX('All CCC'!AF$7:AF$814,MATCH(WatchList!$B268,'All CCC'!$B$7:$B$814,0)))</f>
        <v/>
      </c>
      <c r="AG268" s="847" t="str">
        <f>IF($B268="","",INDEX('All CCC'!AG$7:AG$814,MATCH(WatchList!$B268,'All CCC'!$B$7:$B$814,0)))</f>
        <v/>
      </c>
      <c r="AH268" s="847" t="str">
        <f>IF($B268="","",INDEX('All CCC'!AH$7:AH$814,MATCH(WatchList!$B268,'All CCC'!$B$7:$B$814,0)))</f>
        <v/>
      </c>
      <c r="AI268" s="847" t="str">
        <f>IF($B268="","",INDEX('All CCC'!AI$7:AI$814,MATCH(WatchList!$B268,'All CCC'!$B$7:$B$814,0)))</f>
        <v/>
      </c>
      <c r="AJ268" s="847" t="str">
        <f>IF($B268="","",INDEX('All CCC'!AJ$7:AJ$814,MATCH(WatchList!$B268,'All CCC'!$B$7:$B$814,0)))</f>
        <v/>
      </c>
      <c r="AK268" s="847" t="str">
        <f>IF($B268="","",INDEX('All CCC'!AK$7:AK$814,MATCH(WatchList!$B268,'All CCC'!$B$7:$B$814,0)))</f>
        <v/>
      </c>
      <c r="AL268" s="847" t="str">
        <f>IF($B268="","",INDEX('All CCC'!AL$7:AL$814,MATCH(WatchList!$B268,'All CCC'!$B$7:$B$814,0)))</f>
        <v/>
      </c>
      <c r="AM268" s="847" t="str">
        <f>IF($B268="","",INDEX('All CCC'!AM$7:AM$814,MATCH(WatchList!$B268,'All CCC'!$B$7:$B$814,0)))</f>
        <v/>
      </c>
      <c r="AN268" s="847" t="str">
        <f>IF($B268="","",INDEX('All CCC'!AN$7:AN$814,MATCH(WatchList!$B268,'All CCC'!$B$7:$B$814,0)))</f>
        <v/>
      </c>
      <c r="AO268" s="847" t="str">
        <f>IF($B268="","",INDEX('All CCC'!AO$7:AO$814,MATCH(WatchList!$B268,'All CCC'!$B$7:$B$814,0)))</f>
        <v/>
      </c>
      <c r="AP268" s="847" t="str">
        <f>IF($B268="","",INDEX('All CCC'!AP$7:AP$814,MATCH(WatchList!$B268,'All CCC'!$B$7:$B$814,0)))</f>
        <v/>
      </c>
      <c r="AQ268" s="847" t="str">
        <f>IF($B268="","",INDEX('All CCC'!AQ$7:AQ$814,MATCH(WatchList!$B268,'All CCC'!$B$7:$B$814,0)))</f>
        <v/>
      </c>
      <c r="AR268" s="847" t="str">
        <f>IF($B268="","",INDEX('All CCC'!AR$7:AR$814,MATCH(WatchList!$B268,'All CCC'!$B$7:$B$814,0)))</f>
        <v/>
      </c>
      <c r="AS268" s="847" t="str">
        <f>IF($B268="","",INDEX('All CCC'!AS$7:AS$814,MATCH(WatchList!$B268,'All CCC'!$B$7:$B$814,0)))</f>
        <v/>
      </c>
      <c r="AT268" s="847" t="str">
        <f>IF($B268="","",INDEX('All CCC'!AT$7:AT$814,MATCH(WatchList!$B268,'All CCC'!$B$7:$B$814,0)))</f>
        <v/>
      </c>
      <c r="AU268" s="847" t="str">
        <f>IF($B268="","",INDEX('All CCC'!AU$7:AU$814,MATCH(WatchList!$B268,'All CCC'!$B$7:$B$814,0)))</f>
        <v/>
      </c>
      <c r="AV268" s="847" t="str">
        <f>IF($B268="","",INDEX('All CCC'!AV$7:AV$814,MATCH(WatchList!$B268,'All CCC'!$B$7:$B$814,0)))</f>
        <v/>
      </c>
      <c r="AW268" s="847" t="str">
        <f>IF($B268="","",INDEX('All CCC'!AW$7:AW$814,MATCH(WatchList!$B268,'All CCC'!$B$7:$B$814,0)))</f>
        <v/>
      </c>
      <c r="AX268" s="847" t="str">
        <f>IF($B268="","",INDEX('All CCC'!AX$7:AX$814,MATCH(WatchList!$B268,'All CCC'!$B$7:$B$814,0)))</f>
        <v/>
      </c>
      <c r="AY268" s="847" t="str">
        <f>IF($B268="","",INDEX('All CCC'!AY$7:AY$814,MATCH(WatchList!$B268,'All CCC'!$B$7:$B$814,0)))</f>
        <v/>
      </c>
      <c r="AZ268" s="847" t="str">
        <f>IF($B268="","",INDEX('All CCC'!AZ$7:AZ$814,MATCH(WatchList!$B268,'All CCC'!$B$7:$B$814,0)))</f>
        <v/>
      </c>
      <c r="BA268" s="847" t="str">
        <f>IF($B268="","",INDEX('All CCC'!BA$7:BA$814,MATCH(WatchList!$B268,'All CCC'!$B$7:$B$814,0)))</f>
        <v/>
      </c>
      <c r="BB268" s="847" t="str">
        <f>IF($B268="","",INDEX('All CCC'!BB$7:BB$814,MATCH(WatchList!$B268,'All CCC'!$B$7:$B$814,0)))</f>
        <v/>
      </c>
      <c r="BC268" s="847" t="str">
        <f>IF($B268="","",INDEX('All CCC'!BC$7:BC$814,MATCH(WatchList!$B268,'All CCC'!$B$7:$B$814,0)))</f>
        <v/>
      </c>
      <c r="BD268" s="847" t="str">
        <f>IF($B268="","",INDEX('All CCC'!BD$7:BD$814,MATCH(WatchList!$B268,'All CCC'!$B$7:$B$814,0)))</f>
        <v/>
      </c>
      <c r="BE268" s="847" t="str">
        <f>IF($B268="","",INDEX('All CCC'!BE$7:BE$814,MATCH(WatchList!$B268,'All CCC'!$B$7:$B$814,0)))</f>
        <v/>
      </c>
      <c r="BF268" s="847" t="str">
        <f>IF($B268="","",INDEX('All CCC'!BF$7:BF$814,MATCH(WatchList!$B268,'All CCC'!$B$7:$B$814,0)))</f>
        <v/>
      </c>
      <c r="BG268" s="847" t="str">
        <f>IF($B268="","",INDEX('All CCC'!BG$7:BG$814,MATCH(WatchList!$B268,'All CCC'!$B$7:$B$814,0)))</f>
        <v/>
      </c>
    </row>
    <row r="269" spans="1:59" x14ac:dyDescent="0.2">
      <c r="A269" s="548" t="str">
        <f>IF($B269="","",INDEX('All CCC'!A$7:A$814,MATCH(WatchList!$B269,'All CCC'!$B$7:$B$814,0)))</f>
        <v/>
      </c>
      <c r="B269" s="31"/>
      <c r="C269" s="847" t="str">
        <f>IF($B269="","",INDEX('All CCC'!C$7:C$814,MATCH(WatchList!$B269,'All CCC'!$B$7:$B$814,0)))</f>
        <v/>
      </c>
      <c r="D269" s="847" t="str">
        <f>IF($B269="","",INDEX('All CCC'!D$7:D$814,MATCH(WatchList!$B269,'All CCC'!$B$7:$B$814,0)))</f>
        <v/>
      </c>
      <c r="E269" s="847" t="str">
        <f>IF($B269="","",INDEX('All CCC'!E$7:E$814,MATCH(WatchList!$B269,'All CCC'!$B$7:$B$814,0)))</f>
        <v/>
      </c>
      <c r="F269" s="847" t="str">
        <f>IF($B269="","",INDEX('All CCC'!F$7:F$814,MATCH(WatchList!$B269,'All CCC'!$B$7:$B$814,0)))</f>
        <v/>
      </c>
      <c r="G269" s="847" t="str">
        <f>IF($B269="","",INDEX('All CCC'!G$7:G$814,MATCH(WatchList!$B269,'All CCC'!$B$7:$B$814,0)))</f>
        <v/>
      </c>
      <c r="H269" s="847" t="str">
        <f>IF($B269="","",INDEX('All CCC'!H$7:H$814,MATCH(WatchList!$B269,'All CCC'!$B$7:$B$814,0)))</f>
        <v/>
      </c>
      <c r="I269" s="847" t="str">
        <f>IF($B269="","",INDEX('All CCC'!I$7:I$814,MATCH(WatchList!$B269,'All CCC'!$B$7:$B$814,0)))</f>
        <v/>
      </c>
      <c r="J269" s="847" t="str">
        <f>IF($B269="","",INDEX('All CCC'!J$7:J$814,MATCH(WatchList!$B269,'All CCC'!$B$7:$B$814,0)))</f>
        <v/>
      </c>
      <c r="K269" s="847" t="str">
        <f>IF($B269="","",INDEX('All CCC'!K$7:K$814,MATCH(WatchList!$B269,'All CCC'!$B$7:$B$814,0)))</f>
        <v/>
      </c>
      <c r="L269" s="847" t="str">
        <f>IF($B269="","",INDEX('All CCC'!L$7:L$814,MATCH(WatchList!$B269,'All CCC'!$B$7:$B$814,0)))</f>
        <v/>
      </c>
      <c r="M269" s="847" t="str">
        <f>IF($B269="","",INDEX('All CCC'!M$7:M$814,MATCH(WatchList!$B269,'All CCC'!$B$7:$B$814,0)))</f>
        <v/>
      </c>
      <c r="N269" s="847" t="str">
        <f>IF($B269="","",INDEX('All CCC'!N$7:N$814,MATCH(WatchList!$B269,'All CCC'!$B$7:$B$814,0)))</f>
        <v/>
      </c>
      <c r="O269" s="847" t="str">
        <f>IF($B269="","",INDEX('All CCC'!O$7:O$814,MATCH(WatchList!$B269,'All CCC'!$B$7:$B$814,0)))</f>
        <v/>
      </c>
      <c r="P269" s="848" t="str">
        <f>IF($B269="","",INDEX('All CCC'!P$7:P$814,MATCH(WatchList!$B269,'All CCC'!$B$7:$B$814,0)))</f>
        <v/>
      </c>
      <c r="Q269" s="848" t="str">
        <f>IF($B269="","",INDEX('All CCC'!Q$7:Q$814,MATCH(WatchList!$B269,'All CCC'!$B$7:$B$814,0)))</f>
        <v/>
      </c>
      <c r="R269" s="847" t="str">
        <f>IF($B269="","",INDEX('All CCC'!R$7:R$814,MATCH(WatchList!$B269,'All CCC'!$B$7:$B$814,0)))</f>
        <v/>
      </c>
      <c r="S269" s="847" t="str">
        <f>IF($B269="","",INDEX('All CCC'!S$7:S$814,MATCH(WatchList!$B269,'All CCC'!$B$7:$B$814,0)))</f>
        <v/>
      </c>
      <c r="T269" s="847" t="str">
        <f>IF($B269="","",INDEX('All CCC'!T$7:T$814,MATCH(WatchList!$B269,'All CCC'!$B$7:$B$814,0)))</f>
        <v/>
      </c>
      <c r="U269" s="847" t="str">
        <f>IF($B269="","",INDEX('All CCC'!U$7:U$814,MATCH(WatchList!$B269,'All CCC'!$B$7:$B$814,0)))</f>
        <v/>
      </c>
      <c r="V269" s="847" t="str">
        <f>IF($B269="","",INDEX('All CCC'!V$7:V$814,MATCH(WatchList!$B269,'All CCC'!$B$7:$B$814,0)))</f>
        <v/>
      </c>
      <c r="W269" s="847" t="str">
        <f>IF($B269="","",INDEX('All CCC'!W$7:W$814,MATCH(WatchList!$B269,'All CCC'!$B$7:$B$814,0)))</f>
        <v/>
      </c>
      <c r="X269" s="847" t="str">
        <f>IF($B269="","",INDEX('All CCC'!X$7:X$814,MATCH(WatchList!$B269,'All CCC'!$B$7:$B$814,0)))</f>
        <v/>
      </c>
      <c r="Y269" s="847" t="str">
        <f>IF($B269="","",INDEX('All CCC'!Y$7:Y$814,MATCH(WatchList!$B269,'All CCC'!$B$7:$B$814,0)))</f>
        <v/>
      </c>
      <c r="Z269" s="847" t="str">
        <f>IF($B269="","",INDEX('All CCC'!Z$7:Z$814,MATCH(WatchList!$B269,'All CCC'!$B$7:$B$814,0)))</f>
        <v/>
      </c>
      <c r="AA269" s="847" t="str">
        <f>IF($B269="","",INDEX('All CCC'!AA$7:AA$814,MATCH(WatchList!$B269,'All CCC'!$B$7:$B$814,0)))</f>
        <v/>
      </c>
      <c r="AB269" s="847" t="str">
        <f>IF($B269="","",INDEX('All CCC'!AB$7:AB$814,MATCH(WatchList!$B269,'All CCC'!$B$7:$B$814,0)))</f>
        <v/>
      </c>
      <c r="AC269" s="847" t="str">
        <f>IF($B269="","",INDEX('All CCC'!AC$7:AC$814,MATCH(WatchList!$B269,'All CCC'!$B$7:$B$814,0)))</f>
        <v/>
      </c>
      <c r="AD269" s="847" t="str">
        <f>IF($B269="","",INDEX('All CCC'!AD$7:AD$814,MATCH(WatchList!$B269,'All CCC'!$B$7:$B$814,0)))</f>
        <v/>
      </c>
      <c r="AE269" s="847" t="str">
        <f>IF($B269="","",INDEX('All CCC'!AE$7:AE$814,MATCH(WatchList!$B269,'All CCC'!$B$7:$B$814,0)))</f>
        <v/>
      </c>
      <c r="AF269" s="847" t="str">
        <f>IF($B269="","",INDEX('All CCC'!AF$7:AF$814,MATCH(WatchList!$B269,'All CCC'!$B$7:$B$814,0)))</f>
        <v/>
      </c>
      <c r="AG269" s="847" t="str">
        <f>IF($B269="","",INDEX('All CCC'!AG$7:AG$814,MATCH(WatchList!$B269,'All CCC'!$B$7:$B$814,0)))</f>
        <v/>
      </c>
      <c r="AH269" s="847" t="str">
        <f>IF($B269="","",INDEX('All CCC'!AH$7:AH$814,MATCH(WatchList!$B269,'All CCC'!$B$7:$B$814,0)))</f>
        <v/>
      </c>
      <c r="AI269" s="847" t="str">
        <f>IF($B269="","",INDEX('All CCC'!AI$7:AI$814,MATCH(WatchList!$B269,'All CCC'!$B$7:$B$814,0)))</f>
        <v/>
      </c>
      <c r="AJ269" s="847" t="str">
        <f>IF($B269="","",INDEX('All CCC'!AJ$7:AJ$814,MATCH(WatchList!$B269,'All CCC'!$B$7:$B$814,0)))</f>
        <v/>
      </c>
      <c r="AK269" s="847" t="str">
        <f>IF($B269="","",INDEX('All CCC'!AK$7:AK$814,MATCH(WatchList!$B269,'All CCC'!$B$7:$B$814,0)))</f>
        <v/>
      </c>
      <c r="AL269" s="847" t="str">
        <f>IF($B269="","",INDEX('All CCC'!AL$7:AL$814,MATCH(WatchList!$B269,'All CCC'!$B$7:$B$814,0)))</f>
        <v/>
      </c>
      <c r="AM269" s="847" t="str">
        <f>IF($B269="","",INDEX('All CCC'!AM$7:AM$814,MATCH(WatchList!$B269,'All CCC'!$B$7:$B$814,0)))</f>
        <v/>
      </c>
      <c r="AN269" s="847" t="str">
        <f>IF($B269="","",INDEX('All CCC'!AN$7:AN$814,MATCH(WatchList!$B269,'All CCC'!$B$7:$B$814,0)))</f>
        <v/>
      </c>
      <c r="AO269" s="847" t="str">
        <f>IF($B269="","",INDEX('All CCC'!AO$7:AO$814,MATCH(WatchList!$B269,'All CCC'!$B$7:$B$814,0)))</f>
        <v/>
      </c>
      <c r="AP269" s="847" t="str">
        <f>IF($B269="","",INDEX('All CCC'!AP$7:AP$814,MATCH(WatchList!$B269,'All CCC'!$B$7:$B$814,0)))</f>
        <v/>
      </c>
      <c r="AQ269" s="847" t="str">
        <f>IF($B269="","",INDEX('All CCC'!AQ$7:AQ$814,MATCH(WatchList!$B269,'All CCC'!$B$7:$B$814,0)))</f>
        <v/>
      </c>
      <c r="AR269" s="847" t="str">
        <f>IF($B269="","",INDEX('All CCC'!AR$7:AR$814,MATCH(WatchList!$B269,'All CCC'!$B$7:$B$814,0)))</f>
        <v/>
      </c>
      <c r="AS269" s="847" t="str">
        <f>IF($B269="","",INDEX('All CCC'!AS$7:AS$814,MATCH(WatchList!$B269,'All CCC'!$B$7:$B$814,0)))</f>
        <v/>
      </c>
      <c r="AT269" s="847" t="str">
        <f>IF($B269="","",INDEX('All CCC'!AT$7:AT$814,MATCH(WatchList!$B269,'All CCC'!$B$7:$B$814,0)))</f>
        <v/>
      </c>
      <c r="AU269" s="847" t="str">
        <f>IF($B269="","",INDEX('All CCC'!AU$7:AU$814,MATCH(WatchList!$B269,'All CCC'!$B$7:$B$814,0)))</f>
        <v/>
      </c>
      <c r="AV269" s="847" t="str">
        <f>IF($B269="","",INDEX('All CCC'!AV$7:AV$814,MATCH(WatchList!$B269,'All CCC'!$B$7:$B$814,0)))</f>
        <v/>
      </c>
      <c r="AW269" s="847" t="str">
        <f>IF($B269="","",INDEX('All CCC'!AW$7:AW$814,MATCH(WatchList!$B269,'All CCC'!$B$7:$B$814,0)))</f>
        <v/>
      </c>
      <c r="AX269" s="847" t="str">
        <f>IF($B269="","",INDEX('All CCC'!AX$7:AX$814,MATCH(WatchList!$B269,'All CCC'!$B$7:$B$814,0)))</f>
        <v/>
      </c>
      <c r="AY269" s="847" t="str">
        <f>IF($B269="","",INDEX('All CCC'!AY$7:AY$814,MATCH(WatchList!$B269,'All CCC'!$B$7:$B$814,0)))</f>
        <v/>
      </c>
      <c r="AZ269" s="847" t="str">
        <f>IF($B269="","",INDEX('All CCC'!AZ$7:AZ$814,MATCH(WatchList!$B269,'All CCC'!$B$7:$B$814,0)))</f>
        <v/>
      </c>
      <c r="BA269" s="847" t="str">
        <f>IF($B269="","",INDEX('All CCC'!BA$7:BA$814,MATCH(WatchList!$B269,'All CCC'!$B$7:$B$814,0)))</f>
        <v/>
      </c>
      <c r="BB269" s="847" t="str">
        <f>IF($B269="","",INDEX('All CCC'!BB$7:BB$814,MATCH(WatchList!$B269,'All CCC'!$B$7:$B$814,0)))</f>
        <v/>
      </c>
      <c r="BC269" s="847" t="str">
        <f>IF($B269="","",INDEX('All CCC'!BC$7:BC$814,MATCH(WatchList!$B269,'All CCC'!$B$7:$B$814,0)))</f>
        <v/>
      </c>
      <c r="BD269" s="847" t="str">
        <f>IF($B269="","",INDEX('All CCC'!BD$7:BD$814,MATCH(WatchList!$B269,'All CCC'!$B$7:$B$814,0)))</f>
        <v/>
      </c>
      <c r="BE269" s="847" t="str">
        <f>IF($B269="","",INDEX('All CCC'!BE$7:BE$814,MATCH(WatchList!$B269,'All CCC'!$B$7:$B$814,0)))</f>
        <v/>
      </c>
      <c r="BF269" s="847" t="str">
        <f>IF($B269="","",INDEX('All CCC'!BF$7:BF$814,MATCH(WatchList!$B269,'All CCC'!$B$7:$B$814,0)))</f>
        <v/>
      </c>
      <c r="BG269" s="847" t="str">
        <f>IF($B269="","",INDEX('All CCC'!BG$7:BG$814,MATCH(WatchList!$B269,'All CCC'!$B$7:$B$814,0)))</f>
        <v/>
      </c>
    </row>
    <row r="270" spans="1:59" x14ac:dyDescent="0.2">
      <c r="A270" s="548" t="str">
        <f>IF($B270="","",INDEX('All CCC'!A$7:A$814,MATCH(WatchList!$B270,'All CCC'!$B$7:$B$814,0)))</f>
        <v/>
      </c>
      <c r="B270" s="31"/>
      <c r="C270" s="847" t="str">
        <f>IF($B270="","",INDEX('All CCC'!C$7:C$814,MATCH(WatchList!$B270,'All CCC'!$B$7:$B$814,0)))</f>
        <v/>
      </c>
      <c r="D270" s="847" t="str">
        <f>IF($B270="","",INDEX('All CCC'!D$7:D$814,MATCH(WatchList!$B270,'All CCC'!$B$7:$B$814,0)))</f>
        <v/>
      </c>
      <c r="E270" s="847" t="str">
        <f>IF($B270="","",INDEX('All CCC'!E$7:E$814,MATCH(WatchList!$B270,'All CCC'!$B$7:$B$814,0)))</f>
        <v/>
      </c>
      <c r="F270" s="847" t="str">
        <f>IF($B270="","",INDEX('All CCC'!F$7:F$814,MATCH(WatchList!$B270,'All CCC'!$B$7:$B$814,0)))</f>
        <v/>
      </c>
      <c r="G270" s="847" t="str">
        <f>IF($B270="","",INDEX('All CCC'!G$7:G$814,MATCH(WatchList!$B270,'All CCC'!$B$7:$B$814,0)))</f>
        <v/>
      </c>
      <c r="H270" s="847" t="str">
        <f>IF($B270="","",INDEX('All CCC'!H$7:H$814,MATCH(WatchList!$B270,'All CCC'!$B$7:$B$814,0)))</f>
        <v/>
      </c>
      <c r="I270" s="847" t="str">
        <f>IF($B270="","",INDEX('All CCC'!I$7:I$814,MATCH(WatchList!$B270,'All CCC'!$B$7:$B$814,0)))</f>
        <v/>
      </c>
      <c r="J270" s="847" t="str">
        <f>IF($B270="","",INDEX('All CCC'!J$7:J$814,MATCH(WatchList!$B270,'All CCC'!$B$7:$B$814,0)))</f>
        <v/>
      </c>
      <c r="K270" s="847" t="str">
        <f>IF($B270="","",INDEX('All CCC'!K$7:K$814,MATCH(WatchList!$B270,'All CCC'!$B$7:$B$814,0)))</f>
        <v/>
      </c>
      <c r="L270" s="847" t="str">
        <f>IF($B270="","",INDEX('All CCC'!L$7:L$814,MATCH(WatchList!$B270,'All CCC'!$B$7:$B$814,0)))</f>
        <v/>
      </c>
      <c r="M270" s="847" t="str">
        <f>IF($B270="","",INDEX('All CCC'!M$7:M$814,MATCH(WatchList!$B270,'All CCC'!$B$7:$B$814,0)))</f>
        <v/>
      </c>
      <c r="N270" s="847" t="str">
        <f>IF($B270="","",INDEX('All CCC'!N$7:N$814,MATCH(WatchList!$B270,'All CCC'!$B$7:$B$814,0)))</f>
        <v/>
      </c>
      <c r="O270" s="847" t="str">
        <f>IF($B270="","",INDEX('All CCC'!O$7:O$814,MATCH(WatchList!$B270,'All CCC'!$B$7:$B$814,0)))</f>
        <v/>
      </c>
      <c r="P270" s="848" t="str">
        <f>IF($B270="","",INDEX('All CCC'!P$7:P$814,MATCH(WatchList!$B270,'All CCC'!$B$7:$B$814,0)))</f>
        <v/>
      </c>
      <c r="Q270" s="848" t="str">
        <f>IF($B270="","",INDEX('All CCC'!Q$7:Q$814,MATCH(WatchList!$B270,'All CCC'!$B$7:$B$814,0)))</f>
        <v/>
      </c>
      <c r="R270" s="847" t="str">
        <f>IF($B270="","",INDEX('All CCC'!R$7:R$814,MATCH(WatchList!$B270,'All CCC'!$B$7:$B$814,0)))</f>
        <v/>
      </c>
      <c r="S270" s="847" t="str">
        <f>IF($B270="","",INDEX('All CCC'!S$7:S$814,MATCH(WatchList!$B270,'All CCC'!$B$7:$B$814,0)))</f>
        <v/>
      </c>
      <c r="T270" s="847" t="str">
        <f>IF($B270="","",INDEX('All CCC'!T$7:T$814,MATCH(WatchList!$B270,'All CCC'!$B$7:$B$814,0)))</f>
        <v/>
      </c>
      <c r="U270" s="847" t="str">
        <f>IF($B270="","",INDEX('All CCC'!U$7:U$814,MATCH(WatchList!$B270,'All CCC'!$B$7:$B$814,0)))</f>
        <v/>
      </c>
      <c r="V270" s="847" t="str">
        <f>IF($B270="","",INDEX('All CCC'!V$7:V$814,MATCH(WatchList!$B270,'All CCC'!$B$7:$B$814,0)))</f>
        <v/>
      </c>
      <c r="W270" s="847" t="str">
        <f>IF($B270="","",INDEX('All CCC'!W$7:W$814,MATCH(WatchList!$B270,'All CCC'!$B$7:$B$814,0)))</f>
        <v/>
      </c>
      <c r="X270" s="847" t="str">
        <f>IF($B270="","",INDEX('All CCC'!X$7:X$814,MATCH(WatchList!$B270,'All CCC'!$B$7:$B$814,0)))</f>
        <v/>
      </c>
      <c r="Y270" s="847" t="str">
        <f>IF($B270="","",INDEX('All CCC'!Y$7:Y$814,MATCH(WatchList!$B270,'All CCC'!$B$7:$B$814,0)))</f>
        <v/>
      </c>
      <c r="Z270" s="847" t="str">
        <f>IF($B270="","",INDEX('All CCC'!Z$7:Z$814,MATCH(WatchList!$B270,'All CCC'!$B$7:$B$814,0)))</f>
        <v/>
      </c>
      <c r="AA270" s="847" t="str">
        <f>IF($B270="","",INDEX('All CCC'!AA$7:AA$814,MATCH(WatchList!$B270,'All CCC'!$B$7:$B$814,0)))</f>
        <v/>
      </c>
      <c r="AB270" s="847" t="str">
        <f>IF($B270="","",INDEX('All CCC'!AB$7:AB$814,MATCH(WatchList!$B270,'All CCC'!$B$7:$B$814,0)))</f>
        <v/>
      </c>
      <c r="AC270" s="847" t="str">
        <f>IF($B270="","",INDEX('All CCC'!AC$7:AC$814,MATCH(WatchList!$B270,'All CCC'!$B$7:$B$814,0)))</f>
        <v/>
      </c>
      <c r="AD270" s="847" t="str">
        <f>IF($B270="","",INDEX('All CCC'!AD$7:AD$814,MATCH(WatchList!$B270,'All CCC'!$B$7:$B$814,0)))</f>
        <v/>
      </c>
      <c r="AE270" s="847" t="str">
        <f>IF($B270="","",INDEX('All CCC'!AE$7:AE$814,MATCH(WatchList!$B270,'All CCC'!$B$7:$B$814,0)))</f>
        <v/>
      </c>
      <c r="AF270" s="847" t="str">
        <f>IF($B270="","",INDEX('All CCC'!AF$7:AF$814,MATCH(WatchList!$B270,'All CCC'!$B$7:$B$814,0)))</f>
        <v/>
      </c>
      <c r="AG270" s="847" t="str">
        <f>IF($B270="","",INDEX('All CCC'!AG$7:AG$814,MATCH(WatchList!$B270,'All CCC'!$B$7:$B$814,0)))</f>
        <v/>
      </c>
      <c r="AH270" s="847" t="str">
        <f>IF($B270="","",INDEX('All CCC'!AH$7:AH$814,MATCH(WatchList!$B270,'All CCC'!$B$7:$B$814,0)))</f>
        <v/>
      </c>
      <c r="AI270" s="847" t="str">
        <f>IF($B270="","",INDEX('All CCC'!AI$7:AI$814,MATCH(WatchList!$B270,'All CCC'!$B$7:$B$814,0)))</f>
        <v/>
      </c>
      <c r="AJ270" s="847" t="str">
        <f>IF($B270="","",INDEX('All CCC'!AJ$7:AJ$814,MATCH(WatchList!$B270,'All CCC'!$B$7:$B$814,0)))</f>
        <v/>
      </c>
      <c r="AK270" s="847" t="str">
        <f>IF($B270="","",INDEX('All CCC'!AK$7:AK$814,MATCH(WatchList!$B270,'All CCC'!$B$7:$B$814,0)))</f>
        <v/>
      </c>
      <c r="AL270" s="847" t="str">
        <f>IF($B270="","",INDEX('All CCC'!AL$7:AL$814,MATCH(WatchList!$B270,'All CCC'!$B$7:$B$814,0)))</f>
        <v/>
      </c>
      <c r="AM270" s="847" t="str">
        <f>IF($B270="","",INDEX('All CCC'!AM$7:AM$814,MATCH(WatchList!$B270,'All CCC'!$B$7:$B$814,0)))</f>
        <v/>
      </c>
      <c r="AN270" s="847" t="str">
        <f>IF($B270="","",INDEX('All CCC'!AN$7:AN$814,MATCH(WatchList!$B270,'All CCC'!$B$7:$B$814,0)))</f>
        <v/>
      </c>
      <c r="AO270" s="847" t="str">
        <f>IF($B270="","",INDEX('All CCC'!AO$7:AO$814,MATCH(WatchList!$B270,'All CCC'!$B$7:$B$814,0)))</f>
        <v/>
      </c>
      <c r="AP270" s="847" t="str">
        <f>IF($B270="","",INDEX('All CCC'!AP$7:AP$814,MATCH(WatchList!$B270,'All CCC'!$B$7:$B$814,0)))</f>
        <v/>
      </c>
      <c r="AQ270" s="847" t="str">
        <f>IF($B270="","",INDEX('All CCC'!AQ$7:AQ$814,MATCH(WatchList!$B270,'All CCC'!$B$7:$B$814,0)))</f>
        <v/>
      </c>
      <c r="AR270" s="847" t="str">
        <f>IF($B270="","",INDEX('All CCC'!AR$7:AR$814,MATCH(WatchList!$B270,'All CCC'!$B$7:$B$814,0)))</f>
        <v/>
      </c>
      <c r="AS270" s="847" t="str">
        <f>IF($B270="","",INDEX('All CCC'!AS$7:AS$814,MATCH(WatchList!$B270,'All CCC'!$B$7:$B$814,0)))</f>
        <v/>
      </c>
      <c r="AT270" s="847" t="str">
        <f>IF($B270="","",INDEX('All CCC'!AT$7:AT$814,MATCH(WatchList!$B270,'All CCC'!$B$7:$B$814,0)))</f>
        <v/>
      </c>
      <c r="AU270" s="847" t="str">
        <f>IF($B270="","",INDEX('All CCC'!AU$7:AU$814,MATCH(WatchList!$B270,'All CCC'!$B$7:$B$814,0)))</f>
        <v/>
      </c>
      <c r="AV270" s="847" t="str">
        <f>IF($B270="","",INDEX('All CCC'!AV$7:AV$814,MATCH(WatchList!$B270,'All CCC'!$B$7:$B$814,0)))</f>
        <v/>
      </c>
      <c r="AW270" s="847" t="str">
        <f>IF($B270="","",INDEX('All CCC'!AW$7:AW$814,MATCH(WatchList!$B270,'All CCC'!$B$7:$B$814,0)))</f>
        <v/>
      </c>
      <c r="AX270" s="847" t="str">
        <f>IF($B270="","",INDEX('All CCC'!AX$7:AX$814,MATCH(WatchList!$B270,'All CCC'!$B$7:$B$814,0)))</f>
        <v/>
      </c>
      <c r="AY270" s="847" t="str">
        <f>IF($B270="","",INDEX('All CCC'!AY$7:AY$814,MATCH(WatchList!$B270,'All CCC'!$B$7:$B$814,0)))</f>
        <v/>
      </c>
      <c r="AZ270" s="847" t="str">
        <f>IF($B270="","",INDEX('All CCC'!AZ$7:AZ$814,MATCH(WatchList!$B270,'All CCC'!$B$7:$B$814,0)))</f>
        <v/>
      </c>
      <c r="BA270" s="847" t="str">
        <f>IF($B270="","",INDEX('All CCC'!BA$7:BA$814,MATCH(WatchList!$B270,'All CCC'!$B$7:$B$814,0)))</f>
        <v/>
      </c>
      <c r="BB270" s="847" t="str">
        <f>IF($B270="","",INDEX('All CCC'!BB$7:BB$814,MATCH(WatchList!$B270,'All CCC'!$B$7:$B$814,0)))</f>
        <v/>
      </c>
      <c r="BC270" s="847" t="str">
        <f>IF($B270="","",INDEX('All CCC'!BC$7:BC$814,MATCH(WatchList!$B270,'All CCC'!$B$7:$B$814,0)))</f>
        <v/>
      </c>
      <c r="BD270" s="847" t="str">
        <f>IF($B270="","",INDEX('All CCC'!BD$7:BD$814,MATCH(WatchList!$B270,'All CCC'!$B$7:$B$814,0)))</f>
        <v/>
      </c>
      <c r="BE270" s="847" t="str">
        <f>IF($B270="","",INDEX('All CCC'!BE$7:BE$814,MATCH(WatchList!$B270,'All CCC'!$B$7:$B$814,0)))</f>
        <v/>
      </c>
      <c r="BF270" s="847" t="str">
        <f>IF($B270="","",INDEX('All CCC'!BF$7:BF$814,MATCH(WatchList!$B270,'All CCC'!$B$7:$B$814,0)))</f>
        <v/>
      </c>
      <c r="BG270" s="847" t="str">
        <f>IF($B270="","",INDEX('All CCC'!BG$7:BG$814,MATCH(WatchList!$B270,'All CCC'!$B$7:$B$814,0)))</f>
        <v/>
      </c>
    </row>
    <row r="271" spans="1:59" x14ac:dyDescent="0.2">
      <c r="A271" s="548" t="str">
        <f>IF($B271="","",INDEX('All CCC'!A$7:A$814,MATCH(WatchList!$B271,'All CCC'!$B$7:$B$814,0)))</f>
        <v/>
      </c>
      <c r="B271" s="31"/>
      <c r="C271" s="847" t="str">
        <f>IF($B271="","",INDEX('All CCC'!C$7:C$814,MATCH(WatchList!$B271,'All CCC'!$B$7:$B$814,0)))</f>
        <v/>
      </c>
      <c r="D271" s="847" t="str">
        <f>IF($B271="","",INDEX('All CCC'!D$7:D$814,MATCH(WatchList!$B271,'All CCC'!$B$7:$B$814,0)))</f>
        <v/>
      </c>
      <c r="E271" s="847" t="str">
        <f>IF($B271="","",INDEX('All CCC'!E$7:E$814,MATCH(WatchList!$B271,'All CCC'!$B$7:$B$814,0)))</f>
        <v/>
      </c>
      <c r="F271" s="847" t="str">
        <f>IF($B271="","",INDEX('All CCC'!F$7:F$814,MATCH(WatchList!$B271,'All CCC'!$B$7:$B$814,0)))</f>
        <v/>
      </c>
      <c r="G271" s="847" t="str">
        <f>IF($B271="","",INDEX('All CCC'!G$7:G$814,MATCH(WatchList!$B271,'All CCC'!$B$7:$B$814,0)))</f>
        <v/>
      </c>
      <c r="H271" s="847" t="str">
        <f>IF($B271="","",INDEX('All CCC'!H$7:H$814,MATCH(WatchList!$B271,'All CCC'!$B$7:$B$814,0)))</f>
        <v/>
      </c>
      <c r="I271" s="847" t="str">
        <f>IF($B271="","",INDEX('All CCC'!I$7:I$814,MATCH(WatchList!$B271,'All CCC'!$B$7:$B$814,0)))</f>
        <v/>
      </c>
      <c r="J271" s="847" t="str">
        <f>IF($B271="","",INDEX('All CCC'!J$7:J$814,MATCH(WatchList!$B271,'All CCC'!$B$7:$B$814,0)))</f>
        <v/>
      </c>
      <c r="K271" s="847" t="str">
        <f>IF($B271="","",INDEX('All CCC'!K$7:K$814,MATCH(WatchList!$B271,'All CCC'!$B$7:$B$814,0)))</f>
        <v/>
      </c>
      <c r="L271" s="847" t="str">
        <f>IF($B271="","",INDEX('All CCC'!L$7:L$814,MATCH(WatchList!$B271,'All CCC'!$B$7:$B$814,0)))</f>
        <v/>
      </c>
      <c r="M271" s="847" t="str">
        <f>IF($B271="","",INDEX('All CCC'!M$7:M$814,MATCH(WatchList!$B271,'All CCC'!$B$7:$B$814,0)))</f>
        <v/>
      </c>
      <c r="N271" s="847" t="str">
        <f>IF($B271="","",INDEX('All CCC'!N$7:N$814,MATCH(WatchList!$B271,'All CCC'!$B$7:$B$814,0)))</f>
        <v/>
      </c>
      <c r="O271" s="847" t="str">
        <f>IF($B271="","",INDEX('All CCC'!O$7:O$814,MATCH(WatchList!$B271,'All CCC'!$B$7:$B$814,0)))</f>
        <v/>
      </c>
      <c r="P271" s="848" t="str">
        <f>IF($B271="","",INDEX('All CCC'!P$7:P$814,MATCH(WatchList!$B271,'All CCC'!$B$7:$B$814,0)))</f>
        <v/>
      </c>
      <c r="Q271" s="848" t="str">
        <f>IF($B271="","",INDEX('All CCC'!Q$7:Q$814,MATCH(WatchList!$B271,'All CCC'!$B$7:$B$814,0)))</f>
        <v/>
      </c>
      <c r="R271" s="847" t="str">
        <f>IF($B271="","",INDEX('All CCC'!R$7:R$814,MATCH(WatchList!$B271,'All CCC'!$B$7:$B$814,0)))</f>
        <v/>
      </c>
      <c r="S271" s="847" t="str">
        <f>IF($B271="","",INDEX('All CCC'!S$7:S$814,MATCH(WatchList!$B271,'All CCC'!$B$7:$B$814,0)))</f>
        <v/>
      </c>
      <c r="T271" s="847" t="str">
        <f>IF($B271="","",INDEX('All CCC'!T$7:T$814,MATCH(WatchList!$B271,'All CCC'!$B$7:$B$814,0)))</f>
        <v/>
      </c>
      <c r="U271" s="847" t="str">
        <f>IF($B271="","",INDEX('All CCC'!U$7:U$814,MATCH(WatchList!$B271,'All CCC'!$B$7:$B$814,0)))</f>
        <v/>
      </c>
      <c r="V271" s="847" t="str">
        <f>IF($B271="","",INDEX('All CCC'!V$7:V$814,MATCH(WatchList!$B271,'All CCC'!$B$7:$B$814,0)))</f>
        <v/>
      </c>
      <c r="W271" s="847" t="str">
        <f>IF($B271="","",INDEX('All CCC'!W$7:W$814,MATCH(WatchList!$B271,'All CCC'!$B$7:$B$814,0)))</f>
        <v/>
      </c>
      <c r="X271" s="847" t="str">
        <f>IF($B271="","",INDEX('All CCC'!X$7:X$814,MATCH(WatchList!$B271,'All CCC'!$B$7:$B$814,0)))</f>
        <v/>
      </c>
      <c r="Y271" s="847" t="str">
        <f>IF($B271="","",INDEX('All CCC'!Y$7:Y$814,MATCH(WatchList!$B271,'All CCC'!$B$7:$B$814,0)))</f>
        <v/>
      </c>
      <c r="Z271" s="847" t="str">
        <f>IF($B271="","",INDEX('All CCC'!Z$7:Z$814,MATCH(WatchList!$B271,'All CCC'!$B$7:$B$814,0)))</f>
        <v/>
      </c>
      <c r="AA271" s="847" t="str">
        <f>IF($B271="","",INDEX('All CCC'!AA$7:AA$814,MATCH(WatchList!$B271,'All CCC'!$B$7:$B$814,0)))</f>
        <v/>
      </c>
      <c r="AB271" s="847" t="str">
        <f>IF($B271="","",INDEX('All CCC'!AB$7:AB$814,MATCH(WatchList!$B271,'All CCC'!$B$7:$B$814,0)))</f>
        <v/>
      </c>
      <c r="AC271" s="847" t="str">
        <f>IF($B271="","",INDEX('All CCC'!AC$7:AC$814,MATCH(WatchList!$B271,'All CCC'!$B$7:$B$814,0)))</f>
        <v/>
      </c>
      <c r="AD271" s="847" t="str">
        <f>IF($B271="","",INDEX('All CCC'!AD$7:AD$814,MATCH(WatchList!$B271,'All CCC'!$B$7:$B$814,0)))</f>
        <v/>
      </c>
      <c r="AE271" s="847" t="str">
        <f>IF($B271="","",INDEX('All CCC'!AE$7:AE$814,MATCH(WatchList!$B271,'All CCC'!$B$7:$B$814,0)))</f>
        <v/>
      </c>
      <c r="AF271" s="847" t="str">
        <f>IF($B271="","",INDEX('All CCC'!AF$7:AF$814,MATCH(WatchList!$B271,'All CCC'!$B$7:$B$814,0)))</f>
        <v/>
      </c>
      <c r="AG271" s="847" t="str">
        <f>IF($B271="","",INDEX('All CCC'!AG$7:AG$814,MATCH(WatchList!$B271,'All CCC'!$B$7:$B$814,0)))</f>
        <v/>
      </c>
      <c r="AH271" s="847" t="str">
        <f>IF($B271="","",INDEX('All CCC'!AH$7:AH$814,MATCH(WatchList!$B271,'All CCC'!$B$7:$B$814,0)))</f>
        <v/>
      </c>
      <c r="AI271" s="847" t="str">
        <f>IF($B271="","",INDEX('All CCC'!AI$7:AI$814,MATCH(WatchList!$B271,'All CCC'!$B$7:$B$814,0)))</f>
        <v/>
      </c>
      <c r="AJ271" s="847" t="str">
        <f>IF($B271="","",INDEX('All CCC'!AJ$7:AJ$814,MATCH(WatchList!$B271,'All CCC'!$B$7:$B$814,0)))</f>
        <v/>
      </c>
      <c r="AK271" s="847" t="str">
        <f>IF($B271="","",INDEX('All CCC'!AK$7:AK$814,MATCH(WatchList!$B271,'All CCC'!$B$7:$B$814,0)))</f>
        <v/>
      </c>
      <c r="AL271" s="847" t="str">
        <f>IF($B271="","",INDEX('All CCC'!AL$7:AL$814,MATCH(WatchList!$B271,'All CCC'!$B$7:$B$814,0)))</f>
        <v/>
      </c>
      <c r="AM271" s="847" t="str">
        <f>IF($B271="","",INDEX('All CCC'!AM$7:AM$814,MATCH(WatchList!$B271,'All CCC'!$B$7:$B$814,0)))</f>
        <v/>
      </c>
      <c r="AN271" s="847" t="str">
        <f>IF($B271="","",INDEX('All CCC'!AN$7:AN$814,MATCH(WatchList!$B271,'All CCC'!$B$7:$B$814,0)))</f>
        <v/>
      </c>
      <c r="AO271" s="847" t="str">
        <f>IF($B271="","",INDEX('All CCC'!AO$7:AO$814,MATCH(WatchList!$B271,'All CCC'!$B$7:$B$814,0)))</f>
        <v/>
      </c>
      <c r="AP271" s="847" t="str">
        <f>IF($B271="","",INDEX('All CCC'!AP$7:AP$814,MATCH(WatchList!$B271,'All CCC'!$B$7:$B$814,0)))</f>
        <v/>
      </c>
      <c r="AQ271" s="847" t="str">
        <f>IF($B271="","",INDEX('All CCC'!AQ$7:AQ$814,MATCH(WatchList!$B271,'All CCC'!$B$7:$B$814,0)))</f>
        <v/>
      </c>
      <c r="AR271" s="847" t="str">
        <f>IF($B271="","",INDEX('All CCC'!AR$7:AR$814,MATCH(WatchList!$B271,'All CCC'!$B$7:$B$814,0)))</f>
        <v/>
      </c>
      <c r="AS271" s="847" t="str">
        <f>IF($B271="","",INDEX('All CCC'!AS$7:AS$814,MATCH(WatchList!$B271,'All CCC'!$B$7:$B$814,0)))</f>
        <v/>
      </c>
      <c r="AT271" s="847" t="str">
        <f>IF($B271="","",INDEX('All CCC'!AT$7:AT$814,MATCH(WatchList!$B271,'All CCC'!$B$7:$B$814,0)))</f>
        <v/>
      </c>
      <c r="AU271" s="847" t="str">
        <f>IF($B271="","",INDEX('All CCC'!AU$7:AU$814,MATCH(WatchList!$B271,'All CCC'!$B$7:$B$814,0)))</f>
        <v/>
      </c>
      <c r="AV271" s="847" t="str">
        <f>IF($B271="","",INDEX('All CCC'!AV$7:AV$814,MATCH(WatchList!$B271,'All CCC'!$B$7:$B$814,0)))</f>
        <v/>
      </c>
      <c r="AW271" s="847" t="str">
        <f>IF($B271="","",INDEX('All CCC'!AW$7:AW$814,MATCH(WatchList!$B271,'All CCC'!$B$7:$B$814,0)))</f>
        <v/>
      </c>
      <c r="AX271" s="847" t="str">
        <f>IF($B271="","",INDEX('All CCC'!AX$7:AX$814,MATCH(WatchList!$B271,'All CCC'!$B$7:$B$814,0)))</f>
        <v/>
      </c>
      <c r="AY271" s="847" t="str">
        <f>IF($B271="","",INDEX('All CCC'!AY$7:AY$814,MATCH(WatchList!$B271,'All CCC'!$B$7:$B$814,0)))</f>
        <v/>
      </c>
      <c r="AZ271" s="847" t="str">
        <f>IF($B271="","",INDEX('All CCC'!AZ$7:AZ$814,MATCH(WatchList!$B271,'All CCC'!$B$7:$B$814,0)))</f>
        <v/>
      </c>
      <c r="BA271" s="847" t="str">
        <f>IF($B271="","",INDEX('All CCC'!BA$7:BA$814,MATCH(WatchList!$B271,'All CCC'!$B$7:$B$814,0)))</f>
        <v/>
      </c>
      <c r="BB271" s="847" t="str">
        <f>IF($B271="","",INDEX('All CCC'!BB$7:BB$814,MATCH(WatchList!$B271,'All CCC'!$B$7:$B$814,0)))</f>
        <v/>
      </c>
      <c r="BC271" s="847" t="str">
        <f>IF($B271="","",INDEX('All CCC'!BC$7:BC$814,MATCH(WatchList!$B271,'All CCC'!$B$7:$B$814,0)))</f>
        <v/>
      </c>
      <c r="BD271" s="847" t="str">
        <f>IF($B271="","",INDEX('All CCC'!BD$7:BD$814,MATCH(WatchList!$B271,'All CCC'!$B$7:$B$814,0)))</f>
        <v/>
      </c>
      <c r="BE271" s="847" t="str">
        <f>IF($B271="","",INDEX('All CCC'!BE$7:BE$814,MATCH(WatchList!$B271,'All CCC'!$B$7:$B$814,0)))</f>
        <v/>
      </c>
      <c r="BF271" s="847" t="str">
        <f>IF($B271="","",INDEX('All CCC'!BF$7:BF$814,MATCH(WatchList!$B271,'All CCC'!$B$7:$B$814,0)))</f>
        <v/>
      </c>
      <c r="BG271" s="847" t="str">
        <f>IF($B271="","",INDEX('All CCC'!BG$7:BG$814,MATCH(WatchList!$B271,'All CCC'!$B$7:$B$814,0)))</f>
        <v/>
      </c>
    </row>
    <row r="272" spans="1:59" x14ac:dyDescent="0.2">
      <c r="A272" s="548" t="str">
        <f>IF($B272="","",INDEX('All CCC'!A$7:A$814,MATCH(WatchList!$B272,'All CCC'!$B$7:$B$814,0)))</f>
        <v/>
      </c>
      <c r="B272" s="31"/>
      <c r="C272" s="847" t="str">
        <f>IF($B272="","",INDEX('All CCC'!C$7:C$814,MATCH(WatchList!$B272,'All CCC'!$B$7:$B$814,0)))</f>
        <v/>
      </c>
      <c r="D272" s="847" t="str">
        <f>IF($B272="","",INDEX('All CCC'!D$7:D$814,MATCH(WatchList!$B272,'All CCC'!$B$7:$B$814,0)))</f>
        <v/>
      </c>
      <c r="E272" s="847" t="str">
        <f>IF($B272="","",INDEX('All CCC'!E$7:E$814,MATCH(WatchList!$B272,'All CCC'!$B$7:$B$814,0)))</f>
        <v/>
      </c>
      <c r="F272" s="847" t="str">
        <f>IF($B272="","",INDEX('All CCC'!F$7:F$814,MATCH(WatchList!$B272,'All CCC'!$B$7:$B$814,0)))</f>
        <v/>
      </c>
      <c r="G272" s="847" t="str">
        <f>IF($B272="","",INDEX('All CCC'!G$7:G$814,MATCH(WatchList!$B272,'All CCC'!$B$7:$B$814,0)))</f>
        <v/>
      </c>
      <c r="H272" s="847" t="str">
        <f>IF($B272="","",INDEX('All CCC'!H$7:H$814,MATCH(WatchList!$B272,'All CCC'!$B$7:$B$814,0)))</f>
        <v/>
      </c>
      <c r="I272" s="847" t="str">
        <f>IF($B272="","",INDEX('All CCC'!I$7:I$814,MATCH(WatchList!$B272,'All CCC'!$B$7:$B$814,0)))</f>
        <v/>
      </c>
      <c r="J272" s="847" t="str">
        <f>IF($B272="","",INDEX('All CCC'!J$7:J$814,MATCH(WatchList!$B272,'All CCC'!$B$7:$B$814,0)))</f>
        <v/>
      </c>
      <c r="K272" s="847" t="str">
        <f>IF($B272="","",INDEX('All CCC'!K$7:K$814,MATCH(WatchList!$B272,'All CCC'!$B$7:$B$814,0)))</f>
        <v/>
      </c>
      <c r="L272" s="847" t="str">
        <f>IF($B272="","",INDEX('All CCC'!L$7:L$814,MATCH(WatchList!$B272,'All CCC'!$B$7:$B$814,0)))</f>
        <v/>
      </c>
      <c r="M272" s="847" t="str">
        <f>IF($B272="","",INDEX('All CCC'!M$7:M$814,MATCH(WatchList!$B272,'All CCC'!$B$7:$B$814,0)))</f>
        <v/>
      </c>
      <c r="N272" s="847" t="str">
        <f>IF($B272="","",INDEX('All CCC'!N$7:N$814,MATCH(WatchList!$B272,'All CCC'!$B$7:$B$814,0)))</f>
        <v/>
      </c>
      <c r="O272" s="847" t="str">
        <f>IF($B272="","",INDEX('All CCC'!O$7:O$814,MATCH(WatchList!$B272,'All CCC'!$B$7:$B$814,0)))</f>
        <v/>
      </c>
      <c r="P272" s="848" t="str">
        <f>IF($B272="","",INDEX('All CCC'!P$7:P$814,MATCH(WatchList!$B272,'All CCC'!$B$7:$B$814,0)))</f>
        <v/>
      </c>
      <c r="Q272" s="848" t="str">
        <f>IF($B272="","",INDEX('All CCC'!Q$7:Q$814,MATCH(WatchList!$B272,'All CCC'!$B$7:$B$814,0)))</f>
        <v/>
      </c>
      <c r="R272" s="847" t="str">
        <f>IF($B272="","",INDEX('All CCC'!R$7:R$814,MATCH(WatchList!$B272,'All CCC'!$B$7:$B$814,0)))</f>
        <v/>
      </c>
      <c r="S272" s="847" t="str">
        <f>IF($B272="","",INDEX('All CCC'!S$7:S$814,MATCH(WatchList!$B272,'All CCC'!$B$7:$B$814,0)))</f>
        <v/>
      </c>
      <c r="T272" s="847" t="str">
        <f>IF($B272="","",INDEX('All CCC'!T$7:T$814,MATCH(WatchList!$B272,'All CCC'!$B$7:$B$814,0)))</f>
        <v/>
      </c>
      <c r="U272" s="847" t="str">
        <f>IF($B272="","",INDEX('All CCC'!U$7:U$814,MATCH(WatchList!$B272,'All CCC'!$B$7:$B$814,0)))</f>
        <v/>
      </c>
      <c r="V272" s="847" t="str">
        <f>IF($B272="","",INDEX('All CCC'!V$7:V$814,MATCH(WatchList!$B272,'All CCC'!$B$7:$B$814,0)))</f>
        <v/>
      </c>
      <c r="W272" s="847" t="str">
        <f>IF($B272="","",INDEX('All CCC'!W$7:W$814,MATCH(WatchList!$B272,'All CCC'!$B$7:$B$814,0)))</f>
        <v/>
      </c>
      <c r="X272" s="847" t="str">
        <f>IF($B272="","",INDEX('All CCC'!X$7:X$814,MATCH(WatchList!$B272,'All CCC'!$B$7:$B$814,0)))</f>
        <v/>
      </c>
      <c r="Y272" s="847" t="str">
        <f>IF($B272="","",INDEX('All CCC'!Y$7:Y$814,MATCH(WatchList!$B272,'All CCC'!$B$7:$B$814,0)))</f>
        <v/>
      </c>
      <c r="Z272" s="847" t="str">
        <f>IF($B272="","",INDEX('All CCC'!Z$7:Z$814,MATCH(WatchList!$B272,'All CCC'!$B$7:$B$814,0)))</f>
        <v/>
      </c>
      <c r="AA272" s="847" t="str">
        <f>IF($B272="","",INDEX('All CCC'!AA$7:AA$814,MATCH(WatchList!$B272,'All CCC'!$B$7:$B$814,0)))</f>
        <v/>
      </c>
      <c r="AB272" s="847" t="str">
        <f>IF($B272="","",INDEX('All CCC'!AB$7:AB$814,MATCH(WatchList!$B272,'All CCC'!$B$7:$B$814,0)))</f>
        <v/>
      </c>
      <c r="AC272" s="847" t="str">
        <f>IF($B272="","",INDEX('All CCC'!AC$7:AC$814,MATCH(WatchList!$B272,'All CCC'!$B$7:$B$814,0)))</f>
        <v/>
      </c>
      <c r="AD272" s="847" t="str">
        <f>IF($B272="","",INDEX('All CCC'!AD$7:AD$814,MATCH(WatchList!$B272,'All CCC'!$B$7:$B$814,0)))</f>
        <v/>
      </c>
      <c r="AE272" s="847" t="str">
        <f>IF($B272="","",INDEX('All CCC'!AE$7:AE$814,MATCH(WatchList!$B272,'All CCC'!$B$7:$B$814,0)))</f>
        <v/>
      </c>
      <c r="AF272" s="847" t="str">
        <f>IF($B272="","",INDEX('All CCC'!AF$7:AF$814,MATCH(WatchList!$B272,'All CCC'!$B$7:$B$814,0)))</f>
        <v/>
      </c>
      <c r="AG272" s="847" t="str">
        <f>IF($B272="","",INDEX('All CCC'!AG$7:AG$814,MATCH(WatchList!$B272,'All CCC'!$B$7:$B$814,0)))</f>
        <v/>
      </c>
      <c r="AH272" s="847" t="str">
        <f>IF($B272="","",INDEX('All CCC'!AH$7:AH$814,MATCH(WatchList!$B272,'All CCC'!$B$7:$B$814,0)))</f>
        <v/>
      </c>
      <c r="AI272" s="847" t="str">
        <f>IF($B272="","",INDEX('All CCC'!AI$7:AI$814,MATCH(WatchList!$B272,'All CCC'!$B$7:$B$814,0)))</f>
        <v/>
      </c>
      <c r="AJ272" s="847" t="str">
        <f>IF($B272="","",INDEX('All CCC'!AJ$7:AJ$814,MATCH(WatchList!$B272,'All CCC'!$B$7:$B$814,0)))</f>
        <v/>
      </c>
      <c r="AK272" s="847" t="str">
        <f>IF($B272="","",INDEX('All CCC'!AK$7:AK$814,MATCH(WatchList!$B272,'All CCC'!$B$7:$B$814,0)))</f>
        <v/>
      </c>
      <c r="AL272" s="847" t="str">
        <f>IF($B272="","",INDEX('All CCC'!AL$7:AL$814,MATCH(WatchList!$B272,'All CCC'!$B$7:$B$814,0)))</f>
        <v/>
      </c>
      <c r="AM272" s="847" t="str">
        <f>IF($B272="","",INDEX('All CCC'!AM$7:AM$814,MATCH(WatchList!$B272,'All CCC'!$B$7:$B$814,0)))</f>
        <v/>
      </c>
      <c r="AN272" s="847" t="str">
        <f>IF($B272="","",INDEX('All CCC'!AN$7:AN$814,MATCH(WatchList!$B272,'All CCC'!$B$7:$B$814,0)))</f>
        <v/>
      </c>
      <c r="AO272" s="847" t="str">
        <f>IF($B272="","",INDEX('All CCC'!AO$7:AO$814,MATCH(WatchList!$B272,'All CCC'!$B$7:$B$814,0)))</f>
        <v/>
      </c>
      <c r="AP272" s="847" t="str">
        <f>IF($B272="","",INDEX('All CCC'!AP$7:AP$814,MATCH(WatchList!$B272,'All CCC'!$B$7:$B$814,0)))</f>
        <v/>
      </c>
      <c r="AQ272" s="847" t="str">
        <f>IF($B272="","",INDEX('All CCC'!AQ$7:AQ$814,MATCH(WatchList!$B272,'All CCC'!$B$7:$B$814,0)))</f>
        <v/>
      </c>
      <c r="AR272" s="847" t="str">
        <f>IF($B272="","",INDEX('All CCC'!AR$7:AR$814,MATCH(WatchList!$B272,'All CCC'!$B$7:$B$814,0)))</f>
        <v/>
      </c>
      <c r="AS272" s="847" t="str">
        <f>IF($B272="","",INDEX('All CCC'!AS$7:AS$814,MATCH(WatchList!$B272,'All CCC'!$B$7:$B$814,0)))</f>
        <v/>
      </c>
      <c r="AT272" s="847" t="str">
        <f>IF($B272="","",INDEX('All CCC'!AT$7:AT$814,MATCH(WatchList!$B272,'All CCC'!$B$7:$B$814,0)))</f>
        <v/>
      </c>
      <c r="AU272" s="847" t="str">
        <f>IF($B272="","",INDEX('All CCC'!AU$7:AU$814,MATCH(WatchList!$B272,'All CCC'!$B$7:$B$814,0)))</f>
        <v/>
      </c>
      <c r="AV272" s="847" t="str">
        <f>IF($B272="","",INDEX('All CCC'!AV$7:AV$814,MATCH(WatchList!$B272,'All CCC'!$B$7:$B$814,0)))</f>
        <v/>
      </c>
      <c r="AW272" s="847" t="str">
        <f>IF($B272="","",INDEX('All CCC'!AW$7:AW$814,MATCH(WatchList!$B272,'All CCC'!$B$7:$B$814,0)))</f>
        <v/>
      </c>
      <c r="AX272" s="847" t="str">
        <f>IF($B272="","",INDEX('All CCC'!AX$7:AX$814,MATCH(WatchList!$B272,'All CCC'!$B$7:$B$814,0)))</f>
        <v/>
      </c>
      <c r="AY272" s="847" t="str">
        <f>IF($B272="","",INDEX('All CCC'!AY$7:AY$814,MATCH(WatchList!$B272,'All CCC'!$B$7:$B$814,0)))</f>
        <v/>
      </c>
      <c r="AZ272" s="847" t="str">
        <f>IF($B272="","",INDEX('All CCC'!AZ$7:AZ$814,MATCH(WatchList!$B272,'All CCC'!$B$7:$B$814,0)))</f>
        <v/>
      </c>
      <c r="BA272" s="847" t="str">
        <f>IF($B272="","",INDEX('All CCC'!BA$7:BA$814,MATCH(WatchList!$B272,'All CCC'!$B$7:$B$814,0)))</f>
        <v/>
      </c>
      <c r="BB272" s="847" t="str">
        <f>IF($B272="","",INDEX('All CCC'!BB$7:BB$814,MATCH(WatchList!$B272,'All CCC'!$B$7:$B$814,0)))</f>
        <v/>
      </c>
      <c r="BC272" s="847" t="str">
        <f>IF($B272="","",INDEX('All CCC'!BC$7:BC$814,MATCH(WatchList!$B272,'All CCC'!$B$7:$B$814,0)))</f>
        <v/>
      </c>
      <c r="BD272" s="847" t="str">
        <f>IF($B272="","",INDEX('All CCC'!BD$7:BD$814,MATCH(WatchList!$B272,'All CCC'!$B$7:$B$814,0)))</f>
        <v/>
      </c>
      <c r="BE272" s="847" t="str">
        <f>IF($B272="","",INDEX('All CCC'!BE$7:BE$814,MATCH(WatchList!$B272,'All CCC'!$B$7:$B$814,0)))</f>
        <v/>
      </c>
      <c r="BF272" s="847" t="str">
        <f>IF($B272="","",INDEX('All CCC'!BF$7:BF$814,MATCH(WatchList!$B272,'All CCC'!$B$7:$B$814,0)))</f>
        <v/>
      </c>
      <c r="BG272" s="847" t="str">
        <f>IF($B272="","",INDEX('All CCC'!BG$7:BG$814,MATCH(WatchList!$B272,'All CCC'!$B$7:$B$814,0)))</f>
        <v/>
      </c>
    </row>
    <row r="273" spans="1:59" x14ac:dyDescent="0.2">
      <c r="A273" s="548" t="str">
        <f>IF($B273="","",INDEX('All CCC'!A$7:A$814,MATCH(WatchList!$B273,'All CCC'!$B$7:$B$814,0)))</f>
        <v/>
      </c>
      <c r="B273" s="31"/>
      <c r="C273" s="847" t="str">
        <f>IF($B273="","",INDEX('All CCC'!C$7:C$814,MATCH(WatchList!$B273,'All CCC'!$B$7:$B$814,0)))</f>
        <v/>
      </c>
      <c r="D273" s="847" t="str">
        <f>IF($B273="","",INDEX('All CCC'!D$7:D$814,MATCH(WatchList!$B273,'All CCC'!$B$7:$B$814,0)))</f>
        <v/>
      </c>
      <c r="E273" s="847" t="str">
        <f>IF($B273="","",INDEX('All CCC'!E$7:E$814,MATCH(WatchList!$B273,'All CCC'!$B$7:$B$814,0)))</f>
        <v/>
      </c>
      <c r="F273" s="847" t="str">
        <f>IF($B273="","",INDEX('All CCC'!F$7:F$814,MATCH(WatchList!$B273,'All CCC'!$B$7:$B$814,0)))</f>
        <v/>
      </c>
      <c r="G273" s="847" t="str">
        <f>IF($B273="","",INDEX('All CCC'!G$7:G$814,MATCH(WatchList!$B273,'All CCC'!$B$7:$B$814,0)))</f>
        <v/>
      </c>
      <c r="H273" s="847" t="str">
        <f>IF($B273="","",INDEX('All CCC'!H$7:H$814,MATCH(WatchList!$B273,'All CCC'!$B$7:$B$814,0)))</f>
        <v/>
      </c>
      <c r="I273" s="847" t="str">
        <f>IF($B273="","",INDEX('All CCC'!I$7:I$814,MATCH(WatchList!$B273,'All CCC'!$B$7:$B$814,0)))</f>
        <v/>
      </c>
      <c r="J273" s="847" t="str">
        <f>IF($B273="","",INDEX('All CCC'!J$7:J$814,MATCH(WatchList!$B273,'All CCC'!$B$7:$B$814,0)))</f>
        <v/>
      </c>
      <c r="K273" s="847" t="str">
        <f>IF($B273="","",INDEX('All CCC'!K$7:K$814,MATCH(WatchList!$B273,'All CCC'!$B$7:$B$814,0)))</f>
        <v/>
      </c>
      <c r="L273" s="847" t="str">
        <f>IF($B273="","",INDEX('All CCC'!L$7:L$814,MATCH(WatchList!$B273,'All CCC'!$B$7:$B$814,0)))</f>
        <v/>
      </c>
      <c r="M273" s="847" t="str">
        <f>IF($B273="","",INDEX('All CCC'!M$7:M$814,MATCH(WatchList!$B273,'All CCC'!$B$7:$B$814,0)))</f>
        <v/>
      </c>
      <c r="N273" s="847" t="str">
        <f>IF($B273="","",INDEX('All CCC'!N$7:N$814,MATCH(WatchList!$B273,'All CCC'!$B$7:$B$814,0)))</f>
        <v/>
      </c>
      <c r="O273" s="847" t="str">
        <f>IF($B273="","",INDEX('All CCC'!O$7:O$814,MATCH(WatchList!$B273,'All CCC'!$B$7:$B$814,0)))</f>
        <v/>
      </c>
      <c r="P273" s="848" t="str">
        <f>IF($B273="","",INDEX('All CCC'!P$7:P$814,MATCH(WatchList!$B273,'All CCC'!$B$7:$B$814,0)))</f>
        <v/>
      </c>
      <c r="Q273" s="848" t="str">
        <f>IF($B273="","",INDEX('All CCC'!Q$7:Q$814,MATCH(WatchList!$B273,'All CCC'!$B$7:$B$814,0)))</f>
        <v/>
      </c>
      <c r="R273" s="847" t="str">
        <f>IF($B273="","",INDEX('All CCC'!R$7:R$814,MATCH(WatchList!$B273,'All CCC'!$B$7:$B$814,0)))</f>
        <v/>
      </c>
      <c r="S273" s="847" t="str">
        <f>IF($B273="","",INDEX('All CCC'!S$7:S$814,MATCH(WatchList!$B273,'All CCC'!$B$7:$B$814,0)))</f>
        <v/>
      </c>
      <c r="T273" s="847" t="str">
        <f>IF($B273="","",INDEX('All CCC'!T$7:T$814,MATCH(WatchList!$B273,'All CCC'!$B$7:$B$814,0)))</f>
        <v/>
      </c>
      <c r="U273" s="847" t="str">
        <f>IF($B273="","",INDEX('All CCC'!U$7:U$814,MATCH(WatchList!$B273,'All CCC'!$B$7:$B$814,0)))</f>
        <v/>
      </c>
      <c r="V273" s="847" t="str">
        <f>IF($B273="","",INDEX('All CCC'!V$7:V$814,MATCH(WatchList!$B273,'All CCC'!$B$7:$B$814,0)))</f>
        <v/>
      </c>
      <c r="W273" s="847" t="str">
        <f>IF($B273="","",INDEX('All CCC'!W$7:W$814,MATCH(WatchList!$B273,'All CCC'!$B$7:$B$814,0)))</f>
        <v/>
      </c>
      <c r="X273" s="847" t="str">
        <f>IF($B273="","",INDEX('All CCC'!X$7:X$814,MATCH(WatchList!$B273,'All CCC'!$B$7:$B$814,0)))</f>
        <v/>
      </c>
      <c r="Y273" s="847" t="str">
        <f>IF($B273="","",INDEX('All CCC'!Y$7:Y$814,MATCH(WatchList!$B273,'All CCC'!$B$7:$B$814,0)))</f>
        <v/>
      </c>
      <c r="Z273" s="847" t="str">
        <f>IF($B273="","",INDEX('All CCC'!Z$7:Z$814,MATCH(WatchList!$B273,'All CCC'!$B$7:$B$814,0)))</f>
        <v/>
      </c>
      <c r="AA273" s="847" t="str">
        <f>IF($B273="","",INDEX('All CCC'!AA$7:AA$814,MATCH(WatchList!$B273,'All CCC'!$B$7:$B$814,0)))</f>
        <v/>
      </c>
      <c r="AB273" s="847" t="str">
        <f>IF($B273="","",INDEX('All CCC'!AB$7:AB$814,MATCH(WatchList!$B273,'All CCC'!$B$7:$B$814,0)))</f>
        <v/>
      </c>
      <c r="AC273" s="847" t="str">
        <f>IF($B273="","",INDEX('All CCC'!AC$7:AC$814,MATCH(WatchList!$B273,'All CCC'!$B$7:$B$814,0)))</f>
        <v/>
      </c>
      <c r="AD273" s="847" t="str">
        <f>IF($B273="","",INDEX('All CCC'!AD$7:AD$814,MATCH(WatchList!$B273,'All CCC'!$B$7:$B$814,0)))</f>
        <v/>
      </c>
      <c r="AE273" s="847" t="str">
        <f>IF($B273="","",INDEX('All CCC'!AE$7:AE$814,MATCH(WatchList!$B273,'All CCC'!$B$7:$B$814,0)))</f>
        <v/>
      </c>
      <c r="AF273" s="847" t="str">
        <f>IF($B273="","",INDEX('All CCC'!AF$7:AF$814,MATCH(WatchList!$B273,'All CCC'!$B$7:$B$814,0)))</f>
        <v/>
      </c>
      <c r="AG273" s="847" t="str">
        <f>IF($B273="","",INDEX('All CCC'!AG$7:AG$814,MATCH(WatchList!$B273,'All CCC'!$B$7:$B$814,0)))</f>
        <v/>
      </c>
      <c r="AH273" s="847" t="str">
        <f>IF($B273="","",INDEX('All CCC'!AH$7:AH$814,MATCH(WatchList!$B273,'All CCC'!$B$7:$B$814,0)))</f>
        <v/>
      </c>
      <c r="AI273" s="847" t="str">
        <f>IF($B273="","",INDEX('All CCC'!AI$7:AI$814,MATCH(WatchList!$B273,'All CCC'!$B$7:$B$814,0)))</f>
        <v/>
      </c>
      <c r="AJ273" s="847" t="str">
        <f>IF($B273="","",INDEX('All CCC'!AJ$7:AJ$814,MATCH(WatchList!$B273,'All CCC'!$B$7:$B$814,0)))</f>
        <v/>
      </c>
      <c r="AK273" s="847" t="str">
        <f>IF($B273="","",INDEX('All CCC'!AK$7:AK$814,MATCH(WatchList!$B273,'All CCC'!$B$7:$B$814,0)))</f>
        <v/>
      </c>
      <c r="AL273" s="847" t="str">
        <f>IF($B273="","",INDEX('All CCC'!AL$7:AL$814,MATCH(WatchList!$B273,'All CCC'!$B$7:$B$814,0)))</f>
        <v/>
      </c>
      <c r="AM273" s="847" t="str">
        <f>IF($B273="","",INDEX('All CCC'!AM$7:AM$814,MATCH(WatchList!$B273,'All CCC'!$B$7:$B$814,0)))</f>
        <v/>
      </c>
      <c r="AN273" s="847" t="str">
        <f>IF($B273="","",INDEX('All CCC'!AN$7:AN$814,MATCH(WatchList!$B273,'All CCC'!$B$7:$B$814,0)))</f>
        <v/>
      </c>
      <c r="AO273" s="847" t="str">
        <f>IF($B273="","",INDEX('All CCC'!AO$7:AO$814,MATCH(WatchList!$B273,'All CCC'!$B$7:$B$814,0)))</f>
        <v/>
      </c>
      <c r="AP273" s="847" t="str">
        <f>IF($B273="","",INDEX('All CCC'!AP$7:AP$814,MATCH(WatchList!$B273,'All CCC'!$B$7:$B$814,0)))</f>
        <v/>
      </c>
      <c r="AQ273" s="847" t="str">
        <f>IF($B273="","",INDEX('All CCC'!AQ$7:AQ$814,MATCH(WatchList!$B273,'All CCC'!$B$7:$B$814,0)))</f>
        <v/>
      </c>
      <c r="AR273" s="847" t="str">
        <f>IF($B273="","",INDEX('All CCC'!AR$7:AR$814,MATCH(WatchList!$B273,'All CCC'!$B$7:$B$814,0)))</f>
        <v/>
      </c>
      <c r="AS273" s="847" t="str">
        <f>IF($B273="","",INDEX('All CCC'!AS$7:AS$814,MATCH(WatchList!$B273,'All CCC'!$B$7:$B$814,0)))</f>
        <v/>
      </c>
      <c r="AT273" s="847" t="str">
        <f>IF($B273="","",INDEX('All CCC'!AT$7:AT$814,MATCH(WatchList!$B273,'All CCC'!$B$7:$B$814,0)))</f>
        <v/>
      </c>
      <c r="AU273" s="847" t="str">
        <f>IF($B273="","",INDEX('All CCC'!AU$7:AU$814,MATCH(WatchList!$B273,'All CCC'!$B$7:$B$814,0)))</f>
        <v/>
      </c>
      <c r="AV273" s="847" t="str">
        <f>IF($B273="","",INDEX('All CCC'!AV$7:AV$814,MATCH(WatchList!$B273,'All CCC'!$B$7:$B$814,0)))</f>
        <v/>
      </c>
      <c r="AW273" s="847" t="str">
        <f>IF($B273="","",INDEX('All CCC'!AW$7:AW$814,MATCH(WatchList!$B273,'All CCC'!$B$7:$B$814,0)))</f>
        <v/>
      </c>
      <c r="AX273" s="847" t="str">
        <f>IF($B273="","",INDEX('All CCC'!AX$7:AX$814,MATCH(WatchList!$B273,'All CCC'!$B$7:$B$814,0)))</f>
        <v/>
      </c>
      <c r="AY273" s="847" t="str">
        <f>IF($B273="","",INDEX('All CCC'!AY$7:AY$814,MATCH(WatchList!$B273,'All CCC'!$B$7:$B$814,0)))</f>
        <v/>
      </c>
      <c r="AZ273" s="847" t="str">
        <f>IF($B273="","",INDEX('All CCC'!AZ$7:AZ$814,MATCH(WatchList!$B273,'All CCC'!$B$7:$B$814,0)))</f>
        <v/>
      </c>
      <c r="BA273" s="847" t="str">
        <f>IF($B273="","",INDEX('All CCC'!BA$7:BA$814,MATCH(WatchList!$B273,'All CCC'!$B$7:$B$814,0)))</f>
        <v/>
      </c>
      <c r="BB273" s="847" t="str">
        <f>IF($B273="","",INDEX('All CCC'!BB$7:BB$814,MATCH(WatchList!$B273,'All CCC'!$B$7:$B$814,0)))</f>
        <v/>
      </c>
      <c r="BC273" s="847" t="str">
        <f>IF($B273="","",INDEX('All CCC'!BC$7:BC$814,MATCH(WatchList!$B273,'All CCC'!$B$7:$B$814,0)))</f>
        <v/>
      </c>
      <c r="BD273" s="847" t="str">
        <f>IF($B273="","",INDEX('All CCC'!BD$7:BD$814,MATCH(WatchList!$B273,'All CCC'!$B$7:$B$814,0)))</f>
        <v/>
      </c>
      <c r="BE273" s="847" t="str">
        <f>IF($B273="","",INDEX('All CCC'!BE$7:BE$814,MATCH(WatchList!$B273,'All CCC'!$B$7:$B$814,0)))</f>
        <v/>
      </c>
      <c r="BF273" s="847" t="str">
        <f>IF($B273="","",INDEX('All CCC'!BF$7:BF$814,MATCH(WatchList!$B273,'All CCC'!$B$7:$B$814,0)))</f>
        <v/>
      </c>
      <c r="BG273" s="847" t="str">
        <f>IF($B273="","",INDEX('All CCC'!BG$7:BG$814,MATCH(WatchList!$B273,'All CCC'!$B$7:$B$814,0)))</f>
        <v/>
      </c>
    </row>
    <row r="274" spans="1:59" x14ac:dyDescent="0.2">
      <c r="A274" s="548" t="str">
        <f>IF($B274="","",INDEX('All CCC'!A$7:A$814,MATCH(WatchList!$B274,'All CCC'!$B$7:$B$814,0)))</f>
        <v/>
      </c>
      <c r="B274" s="31"/>
      <c r="C274" s="847" t="str">
        <f>IF($B274="","",INDEX('All CCC'!C$7:C$814,MATCH(WatchList!$B274,'All CCC'!$B$7:$B$814,0)))</f>
        <v/>
      </c>
      <c r="D274" s="847" t="str">
        <f>IF($B274="","",INDEX('All CCC'!D$7:D$814,MATCH(WatchList!$B274,'All CCC'!$B$7:$B$814,0)))</f>
        <v/>
      </c>
      <c r="E274" s="847" t="str">
        <f>IF($B274="","",INDEX('All CCC'!E$7:E$814,MATCH(WatchList!$B274,'All CCC'!$B$7:$B$814,0)))</f>
        <v/>
      </c>
      <c r="F274" s="847" t="str">
        <f>IF($B274="","",INDEX('All CCC'!F$7:F$814,MATCH(WatchList!$B274,'All CCC'!$B$7:$B$814,0)))</f>
        <v/>
      </c>
      <c r="G274" s="847" t="str">
        <f>IF($B274="","",INDEX('All CCC'!G$7:G$814,MATCH(WatchList!$B274,'All CCC'!$B$7:$B$814,0)))</f>
        <v/>
      </c>
      <c r="H274" s="847" t="str">
        <f>IF($B274="","",INDEX('All CCC'!H$7:H$814,MATCH(WatchList!$B274,'All CCC'!$B$7:$B$814,0)))</f>
        <v/>
      </c>
      <c r="I274" s="847" t="str">
        <f>IF($B274="","",INDEX('All CCC'!I$7:I$814,MATCH(WatchList!$B274,'All CCC'!$B$7:$B$814,0)))</f>
        <v/>
      </c>
      <c r="J274" s="847" t="str">
        <f>IF($B274="","",INDEX('All CCC'!J$7:J$814,MATCH(WatchList!$B274,'All CCC'!$B$7:$B$814,0)))</f>
        <v/>
      </c>
      <c r="K274" s="847" t="str">
        <f>IF($B274="","",INDEX('All CCC'!K$7:K$814,MATCH(WatchList!$B274,'All CCC'!$B$7:$B$814,0)))</f>
        <v/>
      </c>
      <c r="L274" s="847" t="str">
        <f>IF($B274="","",INDEX('All CCC'!L$7:L$814,MATCH(WatchList!$B274,'All CCC'!$B$7:$B$814,0)))</f>
        <v/>
      </c>
      <c r="M274" s="847" t="str">
        <f>IF($B274="","",INDEX('All CCC'!M$7:M$814,MATCH(WatchList!$B274,'All CCC'!$B$7:$B$814,0)))</f>
        <v/>
      </c>
      <c r="N274" s="847" t="str">
        <f>IF($B274="","",INDEX('All CCC'!N$7:N$814,MATCH(WatchList!$B274,'All CCC'!$B$7:$B$814,0)))</f>
        <v/>
      </c>
      <c r="O274" s="847" t="str">
        <f>IF($B274="","",INDEX('All CCC'!O$7:O$814,MATCH(WatchList!$B274,'All CCC'!$B$7:$B$814,0)))</f>
        <v/>
      </c>
      <c r="P274" s="848" t="str">
        <f>IF($B274="","",INDEX('All CCC'!P$7:P$814,MATCH(WatchList!$B274,'All CCC'!$B$7:$B$814,0)))</f>
        <v/>
      </c>
      <c r="Q274" s="848" t="str">
        <f>IF($B274="","",INDEX('All CCC'!Q$7:Q$814,MATCH(WatchList!$B274,'All CCC'!$B$7:$B$814,0)))</f>
        <v/>
      </c>
      <c r="R274" s="847" t="str">
        <f>IF($B274="","",INDEX('All CCC'!R$7:R$814,MATCH(WatchList!$B274,'All CCC'!$B$7:$B$814,0)))</f>
        <v/>
      </c>
      <c r="S274" s="847" t="str">
        <f>IF($B274="","",INDEX('All CCC'!S$7:S$814,MATCH(WatchList!$B274,'All CCC'!$B$7:$B$814,0)))</f>
        <v/>
      </c>
      <c r="T274" s="847" t="str">
        <f>IF($B274="","",INDEX('All CCC'!T$7:T$814,MATCH(WatchList!$B274,'All CCC'!$B$7:$B$814,0)))</f>
        <v/>
      </c>
      <c r="U274" s="847" t="str">
        <f>IF($B274="","",INDEX('All CCC'!U$7:U$814,MATCH(WatchList!$B274,'All CCC'!$B$7:$B$814,0)))</f>
        <v/>
      </c>
      <c r="V274" s="847" t="str">
        <f>IF($B274="","",INDEX('All CCC'!V$7:V$814,MATCH(WatchList!$B274,'All CCC'!$B$7:$B$814,0)))</f>
        <v/>
      </c>
      <c r="W274" s="847" t="str">
        <f>IF($B274="","",INDEX('All CCC'!W$7:W$814,MATCH(WatchList!$B274,'All CCC'!$B$7:$B$814,0)))</f>
        <v/>
      </c>
      <c r="X274" s="847" t="str">
        <f>IF($B274="","",INDEX('All CCC'!X$7:X$814,MATCH(WatchList!$B274,'All CCC'!$B$7:$B$814,0)))</f>
        <v/>
      </c>
      <c r="Y274" s="847" t="str">
        <f>IF($B274="","",INDEX('All CCC'!Y$7:Y$814,MATCH(WatchList!$B274,'All CCC'!$B$7:$B$814,0)))</f>
        <v/>
      </c>
      <c r="Z274" s="847" t="str">
        <f>IF($B274="","",INDEX('All CCC'!Z$7:Z$814,MATCH(WatchList!$B274,'All CCC'!$B$7:$B$814,0)))</f>
        <v/>
      </c>
      <c r="AA274" s="847" t="str">
        <f>IF($B274="","",INDEX('All CCC'!AA$7:AA$814,MATCH(WatchList!$B274,'All CCC'!$B$7:$B$814,0)))</f>
        <v/>
      </c>
      <c r="AB274" s="847" t="str">
        <f>IF($B274="","",INDEX('All CCC'!AB$7:AB$814,MATCH(WatchList!$B274,'All CCC'!$B$7:$B$814,0)))</f>
        <v/>
      </c>
      <c r="AC274" s="847" t="str">
        <f>IF($B274="","",INDEX('All CCC'!AC$7:AC$814,MATCH(WatchList!$B274,'All CCC'!$B$7:$B$814,0)))</f>
        <v/>
      </c>
      <c r="AD274" s="847" t="str">
        <f>IF($B274="","",INDEX('All CCC'!AD$7:AD$814,MATCH(WatchList!$B274,'All CCC'!$B$7:$B$814,0)))</f>
        <v/>
      </c>
      <c r="AE274" s="847" t="str">
        <f>IF($B274="","",INDEX('All CCC'!AE$7:AE$814,MATCH(WatchList!$B274,'All CCC'!$B$7:$B$814,0)))</f>
        <v/>
      </c>
      <c r="AF274" s="847" t="str">
        <f>IF($B274="","",INDEX('All CCC'!AF$7:AF$814,MATCH(WatchList!$B274,'All CCC'!$B$7:$B$814,0)))</f>
        <v/>
      </c>
      <c r="AG274" s="847" t="str">
        <f>IF($B274="","",INDEX('All CCC'!AG$7:AG$814,MATCH(WatchList!$B274,'All CCC'!$B$7:$B$814,0)))</f>
        <v/>
      </c>
      <c r="AH274" s="847" t="str">
        <f>IF($B274="","",INDEX('All CCC'!AH$7:AH$814,MATCH(WatchList!$B274,'All CCC'!$B$7:$B$814,0)))</f>
        <v/>
      </c>
      <c r="AI274" s="847" t="str">
        <f>IF($B274="","",INDEX('All CCC'!AI$7:AI$814,MATCH(WatchList!$B274,'All CCC'!$B$7:$B$814,0)))</f>
        <v/>
      </c>
      <c r="AJ274" s="847" t="str">
        <f>IF($B274="","",INDEX('All CCC'!AJ$7:AJ$814,MATCH(WatchList!$B274,'All CCC'!$B$7:$B$814,0)))</f>
        <v/>
      </c>
      <c r="AK274" s="847" t="str">
        <f>IF($B274="","",INDEX('All CCC'!AK$7:AK$814,MATCH(WatchList!$B274,'All CCC'!$B$7:$B$814,0)))</f>
        <v/>
      </c>
      <c r="AL274" s="847" t="str">
        <f>IF($B274="","",INDEX('All CCC'!AL$7:AL$814,MATCH(WatchList!$B274,'All CCC'!$B$7:$B$814,0)))</f>
        <v/>
      </c>
      <c r="AM274" s="847" t="str">
        <f>IF($B274="","",INDEX('All CCC'!AM$7:AM$814,MATCH(WatchList!$B274,'All CCC'!$B$7:$B$814,0)))</f>
        <v/>
      </c>
      <c r="AN274" s="847" t="str">
        <f>IF($B274="","",INDEX('All CCC'!AN$7:AN$814,MATCH(WatchList!$B274,'All CCC'!$B$7:$B$814,0)))</f>
        <v/>
      </c>
      <c r="AO274" s="847" t="str">
        <f>IF($B274="","",INDEX('All CCC'!AO$7:AO$814,MATCH(WatchList!$B274,'All CCC'!$B$7:$B$814,0)))</f>
        <v/>
      </c>
      <c r="AP274" s="847" t="str">
        <f>IF($B274="","",INDEX('All CCC'!AP$7:AP$814,MATCH(WatchList!$B274,'All CCC'!$B$7:$B$814,0)))</f>
        <v/>
      </c>
      <c r="AQ274" s="847" t="str">
        <f>IF($B274="","",INDEX('All CCC'!AQ$7:AQ$814,MATCH(WatchList!$B274,'All CCC'!$B$7:$B$814,0)))</f>
        <v/>
      </c>
      <c r="AR274" s="847" t="str">
        <f>IF($B274="","",INDEX('All CCC'!AR$7:AR$814,MATCH(WatchList!$B274,'All CCC'!$B$7:$B$814,0)))</f>
        <v/>
      </c>
      <c r="AS274" s="847" t="str">
        <f>IF($B274="","",INDEX('All CCC'!AS$7:AS$814,MATCH(WatchList!$B274,'All CCC'!$B$7:$B$814,0)))</f>
        <v/>
      </c>
      <c r="AT274" s="847" t="str">
        <f>IF($B274="","",INDEX('All CCC'!AT$7:AT$814,MATCH(WatchList!$B274,'All CCC'!$B$7:$B$814,0)))</f>
        <v/>
      </c>
      <c r="AU274" s="847" t="str">
        <f>IF($B274="","",INDEX('All CCC'!AU$7:AU$814,MATCH(WatchList!$B274,'All CCC'!$B$7:$B$814,0)))</f>
        <v/>
      </c>
      <c r="AV274" s="847" t="str">
        <f>IF($B274="","",INDEX('All CCC'!AV$7:AV$814,MATCH(WatchList!$B274,'All CCC'!$B$7:$B$814,0)))</f>
        <v/>
      </c>
      <c r="AW274" s="847" t="str">
        <f>IF($B274="","",INDEX('All CCC'!AW$7:AW$814,MATCH(WatchList!$B274,'All CCC'!$B$7:$B$814,0)))</f>
        <v/>
      </c>
      <c r="AX274" s="847" t="str">
        <f>IF($B274="","",INDEX('All CCC'!AX$7:AX$814,MATCH(WatchList!$B274,'All CCC'!$B$7:$B$814,0)))</f>
        <v/>
      </c>
      <c r="AY274" s="847" t="str">
        <f>IF($B274="","",INDEX('All CCC'!AY$7:AY$814,MATCH(WatchList!$B274,'All CCC'!$B$7:$B$814,0)))</f>
        <v/>
      </c>
      <c r="AZ274" s="847" t="str">
        <f>IF($B274="","",INDEX('All CCC'!AZ$7:AZ$814,MATCH(WatchList!$B274,'All CCC'!$B$7:$B$814,0)))</f>
        <v/>
      </c>
      <c r="BA274" s="847" t="str">
        <f>IF($B274="","",INDEX('All CCC'!BA$7:BA$814,MATCH(WatchList!$B274,'All CCC'!$B$7:$B$814,0)))</f>
        <v/>
      </c>
      <c r="BB274" s="847" t="str">
        <f>IF($B274="","",INDEX('All CCC'!BB$7:BB$814,MATCH(WatchList!$B274,'All CCC'!$B$7:$B$814,0)))</f>
        <v/>
      </c>
      <c r="BC274" s="847" t="str">
        <f>IF($B274="","",INDEX('All CCC'!BC$7:BC$814,MATCH(WatchList!$B274,'All CCC'!$B$7:$B$814,0)))</f>
        <v/>
      </c>
      <c r="BD274" s="847" t="str">
        <f>IF($B274="","",INDEX('All CCC'!BD$7:BD$814,MATCH(WatchList!$B274,'All CCC'!$B$7:$B$814,0)))</f>
        <v/>
      </c>
      <c r="BE274" s="847" t="str">
        <f>IF($B274="","",INDEX('All CCC'!BE$7:BE$814,MATCH(WatchList!$B274,'All CCC'!$B$7:$B$814,0)))</f>
        <v/>
      </c>
      <c r="BF274" s="847" t="str">
        <f>IF($B274="","",INDEX('All CCC'!BF$7:BF$814,MATCH(WatchList!$B274,'All CCC'!$B$7:$B$814,0)))</f>
        <v/>
      </c>
      <c r="BG274" s="847" t="str">
        <f>IF($B274="","",INDEX('All CCC'!BG$7:BG$814,MATCH(WatchList!$B274,'All CCC'!$B$7:$B$814,0)))</f>
        <v/>
      </c>
    </row>
    <row r="275" spans="1:59" x14ac:dyDescent="0.2">
      <c r="A275" s="548" t="str">
        <f>IF($B275="","",INDEX('All CCC'!A$7:A$814,MATCH(WatchList!$B275,'All CCC'!$B$7:$B$814,0)))</f>
        <v/>
      </c>
      <c r="B275" s="31"/>
      <c r="C275" s="847" t="str">
        <f>IF($B275="","",INDEX('All CCC'!C$7:C$814,MATCH(WatchList!$B275,'All CCC'!$B$7:$B$814,0)))</f>
        <v/>
      </c>
      <c r="D275" s="847" t="str">
        <f>IF($B275="","",INDEX('All CCC'!D$7:D$814,MATCH(WatchList!$B275,'All CCC'!$B$7:$B$814,0)))</f>
        <v/>
      </c>
      <c r="E275" s="847" t="str">
        <f>IF($B275="","",INDEX('All CCC'!E$7:E$814,MATCH(WatchList!$B275,'All CCC'!$B$7:$B$814,0)))</f>
        <v/>
      </c>
      <c r="F275" s="847" t="str">
        <f>IF($B275="","",INDEX('All CCC'!F$7:F$814,MATCH(WatchList!$B275,'All CCC'!$B$7:$B$814,0)))</f>
        <v/>
      </c>
      <c r="G275" s="847" t="str">
        <f>IF($B275="","",INDEX('All CCC'!G$7:G$814,MATCH(WatchList!$B275,'All CCC'!$B$7:$B$814,0)))</f>
        <v/>
      </c>
      <c r="H275" s="847" t="str">
        <f>IF($B275="","",INDEX('All CCC'!H$7:H$814,MATCH(WatchList!$B275,'All CCC'!$B$7:$B$814,0)))</f>
        <v/>
      </c>
      <c r="I275" s="847" t="str">
        <f>IF($B275="","",INDEX('All CCC'!I$7:I$814,MATCH(WatchList!$B275,'All CCC'!$B$7:$B$814,0)))</f>
        <v/>
      </c>
      <c r="J275" s="847" t="str">
        <f>IF($B275="","",INDEX('All CCC'!J$7:J$814,MATCH(WatchList!$B275,'All CCC'!$B$7:$B$814,0)))</f>
        <v/>
      </c>
      <c r="K275" s="847" t="str">
        <f>IF($B275="","",INDEX('All CCC'!K$7:K$814,MATCH(WatchList!$B275,'All CCC'!$B$7:$B$814,0)))</f>
        <v/>
      </c>
      <c r="L275" s="847" t="str">
        <f>IF($B275="","",INDEX('All CCC'!L$7:L$814,MATCH(WatchList!$B275,'All CCC'!$B$7:$B$814,0)))</f>
        <v/>
      </c>
      <c r="M275" s="847" t="str">
        <f>IF($B275="","",INDEX('All CCC'!M$7:M$814,MATCH(WatchList!$B275,'All CCC'!$B$7:$B$814,0)))</f>
        <v/>
      </c>
      <c r="N275" s="847" t="str">
        <f>IF($B275="","",INDEX('All CCC'!N$7:N$814,MATCH(WatchList!$B275,'All CCC'!$B$7:$B$814,0)))</f>
        <v/>
      </c>
      <c r="O275" s="847" t="str">
        <f>IF($B275="","",INDEX('All CCC'!O$7:O$814,MATCH(WatchList!$B275,'All CCC'!$B$7:$B$814,0)))</f>
        <v/>
      </c>
      <c r="P275" s="848" t="str">
        <f>IF($B275="","",INDEX('All CCC'!P$7:P$814,MATCH(WatchList!$B275,'All CCC'!$B$7:$B$814,0)))</f>
        <v/>
      </c>
      <c r="Q275" s="848" t="str">
        <f>IF($B275="","",INDEX('All CCC'!Q$7:Q$814,MATCH(WatchList!$B275,'All CCC'!$B$7:$B$814,0)))</f>
        <v/>
      </c>
      <c r="R275" s="847" t="str">
        <f>IF($B275="","",INDEX('All CCC'!R$7:R$814,MATCH(WatchList!$B275,'All CCC'!$B$7:$B$814,0)))</f>
        <v/>
      </c>
      <c r="S275" s="847" t="str">
        <f>IF($B275="","",INDEX('All CCC'!S$7:S$814,MATCH(WatchList!$B275,'All CCC'!$B$7:$B$814,0)))</f>
        <v/>
      </c>
      <c r="T275" s="847" t="str">
        <f>IF($B275="","",INDEX('All CCC'!T$7:T$814,MATCH(WatchList!$B275,'All CCC'!$B$7:$B$814,0)))</f>
        <v/>
      </c>
      <c r="U275" s="847" t="str">
        <f>IF($B275="","",INDEX('All CCC'!U$7:U$814,MATCH(WatchList!$B275,'All CCC'!$B$7:$B$814,0)))</f>
        <v/>
      </c>
      <c r="V275" s="847" t="str">
        <f>IF($B275="","",INDEX('All CCC'!V$7:V$814,MATCH(WatchList!$B275,'All CCC'!$B$7:$B$814,0)))</f>
        <v/>
      </c>
      <c r="W275" s="847" t="str">
        <f>IF($B275="","",INDEX('All CCC'!W$7:W$814,MATCH(WatchList!$B275,'All CCC'!$B$7:$B$814,0)))</f>
        <v/>
      </c>
      <c r="X275" s="847" t="str">
        <f>IF($B275="","",INDEX('All CCC'!X$7:X$814,MATCH(WatchList!$B275,'All CCC'!$B$7:$B$814,0)))</f>
        <v/>
      </c>
      <c r="Y275" s="847" t="str">
        <f>IF($B275="","",INDEX('All CCC'!Y$7:Y$814,MATCH(WatchList!$B275,'All CCC'!$B$7:$B$814,0)))</f>
        <v/>
      </c>
      <c r="Z275" s="847" t="str">
        <f>IF($B275="","",INDEX('All CCC'!Z$7:Z$814,MATCH(WatchList!$B275,'All CCC'!$B$7:$B$814,0)))</f>
        <v/>
      </c>
      <c r="AA275" s="847" t="str">
        <f>IF($B275="","",INDEX('All CCC'!AA$7:AA$814,MATCH(WatchList!$B275,'All CCC'!$B$7:$B$814,0)))</f>
        <v/>
      </c>
      <c r="AB275" s="847" t="str">
        <f>IF($B275="","",INDEX('All CCC'!AB$7:AB$814,MATCH(WatchList!$B275,'All CCC'!$B$7:$B$814,0)))</f>
        <v/>
      </c>
      <c r="AC275" s="847" t="str">
        <f>IF($B275="","",INDEX('All CCC'!AC$7:AC$814,MATCH(WatchList!$B275,'All CCC'!$B$7:$B$814,0)))</f>
        <v/>
      </c>
      <c r="AD275" s="847" t="str">
        <f>IF($B275="","",INDEX('All CCC'!AD$7:AD$814,MATCH(WatchList!$B275,'All CCC'!$B$7:$B$814,0)))</f>
        <v/>
      </c>
      <c r="AE275" s="847" t="str">
        <f>IF($B275="","",INDEX('All CCC'!AE$7:AE$814,MATCH(WatchList!$B275,'All CCC'!$B$7:$B$814,0)))</f>
        <v/>
      </c>
      <c r="AF275" s="847" t="str">
        <f>IF($B275="","",INDEX('All CCC'!AF$7:AF$814,MATCH(WatchList!$B275,'All CCC'!$B$7:$B$814,0)))</f>
        <v/>
      </c>
      <c r="AG275" s="847" t="str">
        <f>IF($B275="","",INDEX('All CCC'!AG$7:AG$814,MATCH(WatchList!$B275,'All CCC'!$B$7:$B$814,0)))</f>
        <v/>
      </c>
      <c r="AH275" s="847" t="str">
        <f>IF($B275="","",INDEX('All CCC'!AH$7:AH$814,MATCH(WatchList!$B275,'All CCC'!$B$7:$B$814,0)))</f>
        <v/>
      </c>
      <c r="AI275" s="847" t="str">
        <f>IF($B275="","",INDEX('All CCC'!AI$7:AI$814,MATCH(WatchList!$B275,'All CCC'!$B$7:$B$814,0)))</f>
        <v/>
      </c>
      <c r="AJ275" s="847" t="str">
        <f>IF($B275="","",INDEX('All CCC'!AJ$7:AJ$814,MATCH(WatchList!$B275,'All CCC'!$B$7:$B$814,0)))</f>
        <v/>
      </c>
      <c r="AK275" s="847" t="str">
        <f>IF($B275="","",INDEX('All CCC'!AK$7:AK$814,MATCH(WatchList!$B275,'All CCC'!$B$7:$B$814,0)))</f>
        <v/>
      </c>
      <c r="AL275" s="847" t="str">
        <f>IF($B275="","",INDEX('All CCC'!AL$7:AL$814,MATCH(WatchList!$B275,'All CCC'!$B$7:$B$814,0)))</f>
        <v/>
      </c>
      <c r="AM275" s="847" t="str">
        <f>IF($B275="","",INDEX('All CCC'!AM$7:AM$814,MATCH(WatchList!$B275,'All CCC'!$B$7:$B$814,0)))</f>
        <v/>
      </c>
      <c r="AN275" s="847" t="str">
        <f>IF($B275="","",INDEX('All CCC'!AN$7:AN$814,MATCH(WatchList!$B275,'All CCC'!$B$7:$B$814,0)))</f>
        <v/>
      </c>
      <c r="AO275" s="847" t="str">
        <f>IF($B275="","",INDEX('All CCC'!AO$7:AO$814,MATCH(WatchList!$B275,'All CCC'!$B$7:$B$814,0)))</f>
        <v/>
      </c>
      <c r="AP275" s="847" t="str">
        <f>IF($B275="","",INDEX('All CCC'!AP$7:AP$814,MATCH(WatchList!$B275,'All CCC'!$B$7:$B$814,0)))</f>
        <v/>
      </c>
      <c r="AQ275" s="847" t="str">
        <f>IF($B275="","",INDEX('All CCC'!AQ$7:AQ$814,MATCH(WatchList!$B275,'All CCC'!$B$7:$B$814,0)))</f>
        <v/>
      </c>
      <c r="AR275" s="847" t="str">
        <f>IF($B275="","",INDEX('All CCC'!AR$7:AR$814,MATCH(WatchList!$B275,'All CCC'!$B$7:$B$814,0)))</f>
        <v/>
      </c>
      <c r="AS275" s="847" t="str">
        <f>IF($B275="","",INDEX('All CCC'!AS$7:AS$814,MATCH(WatchList!$B275,'All CCC'!$B$7:$B$814,0)))</f>
        <v/>
      </c>
      <c r="AT275" s="847" t="str">
        <f>IF($B275="","",INDEX('All CCC'!AT$7:AT$814,MATCH(WatchList!$B275,'All CCC'!$B$7:$B$814,0)))</f>
        <v/>
      </c>
      <c r="AU275" s="847" t="str">
        <f>IF($B275="","",INDEX('All CCC'!AU$7:AU$814,MATCH(WatchList!$B275,'All CCC'!$B$7:$B$814,0)))</f>
        <v/>
      </c>
      <c r="AV275" s="847" t="str">
        <f>IF($B275="","",INDEX('All CCC'!AV$7:AV$814,MATCH(WatchList!$B275,'All CCC'!$B$7:$B$814,0)))</f>
        <v/>
      </c>
      <c r="AW275" s="847" t="str">
        <f>IF($B275="","",INDEX('All CCC'!AW$7:AW$814,MATCH(WatchList!$B275,'All CCC'!$B$7:$B$814,0)))</f>
        <v/>
      </c>
      <c r="AX275" s="847" t="str">
        <f>IF($B275="","",INDEX('All CCC'!AX$7:AX$814,MATCH(WatchList!$B275,'All CCC'!$B$7:$B$814,0)))</f>
        <v/>
      </c>
      <c r="AY275" s="847" t="str">
        <f>IF($B275="","",INDEX('All CCC'!AY$7:AY$814,MATCH(WatchList!$B275,'All CCC'!$B$7:$B$814,0)))</f>
        <v/>
      </c>
      <c r="AZ275" s="847" t="str">
        <f>IF($B275="","",INDEX('All CCC'!AZ$7:AZ$814,MATCH(WatchList!$B275,'All CCC'!$B$7:$B$814,0)))</f>
        <v/>
      </c>
      <c r="BA275" s="847" t="str">
        <f>IF($B275="","",INDEX('All CCC'!BA$7:BA$814,MATCH(WatchList!$B275,'All CCC'!$B$7:$B$814,0)))</f>
        <v/>
      </c>
      <c r="BB275" s="847" t="str">
        <f>IF($B275="","",INDEX('All CCC'!BB$7:BB$814,MATCH(WatchList!$B275,'All CCC'!$B$7:$B$814,0)))</f>
        <v/>
      </c>
      <c r="BC275" s="847" t="str">
        <f>IF($B275="","",INDEX('All CCC'!BC$7:BC$814,MATCH(WatchList!$B275,'All CCC'!$B$7:$B$814,0)))</f>
        <v/>
      </c>
      <c r="BD275" s="847" t="str">
        <f>IF($B275="","",INDEX('All CCC'!BD$7:BD$814,MATCH(WatchList!$B275,'All CCC'!$B$7:$B$814,0)))</f>
        <v/>
      </c>
      <c r="BE275" s="847" t="str">
        <f>IF($B275="","",INDEX('All CCC'!BE$7:BE$814,MATCH(WatchList!$B275,'All CCC'!$B$7:$B$814,0)))</f>
        <v/>
      </c>
      <c r="BF275" s="847" t="str">
        <f>IF($B275="","",INDEX('All CCC'!BF$7:BF$814,MATCH(WatchList!$B275,'All CCC'!$B$7:$B$814,0)))</f>
        <v/>
      </c>
      <c r="BG275" s="847" t="str">
        <f>IF($B275="","",INDEX('All CCC'!BG$7:BG$814,MATCH(WatchList!$B275,'All CCC'!$B$7:$B$814,0)))</f>
        <v/>
      </c>
    </row>
    <row r="276" spans="1:59" x14ac:dyDescent="0.2">
      <c r="A276" s="548" t="str">
        <f>IF($B276="","",INDEX('All CCC'!A$7:A$814,MATCH(WatchList!$B276,'All CCC'!$B$7:$B$814,0)))</f>
        <v/>
      </c>
      <c r="B276" s="31"/>
      <c r="C276" s="847" t="str">
        <f>IF($B276="","",INDEX('All CCC'!C$7:C$814,MATCH(WatchList!$B276,'All CCC'!$B$7:$B$814,0)))</f>
        <v/>
      </c>
      <c r="D276" s="847" t="str">
        <f>IF($B276="","",INDEX('All CCC'!D$7:D$814,MATCH(WatchList!$B276,'All CCC'!$B$7:$B$814,0)))</f>
        <v/>
      </c>
      <c r="E276" s="847" t="str">
        <f>IF($B276="","",INDEX('All CCC'!E$7:E$814,MATCH(WatchList!$B276,'All CCC'!$B$7:$B$814,0)))</f>
        <v/>
      </c>
      <c r="F276" s="847" t="str">
        <f>IF($B276="","",INDEX('All CCC'!F$7:F$814,MATCH(WatchList!$B276,'All CCC'!$B$7:$B$814,0)))</f>
        <v/>
      </c>
      <c r="G276" s="847" t="str">
        <f>IF($B276="","",INDEX('All CCC'!G$7:G$814,MATCH(WatchList!$B276,'All CCC'!$B$7:$B$814,0)))</f>
        <v/>
      </c>
      <c r="H276" s="847" t="str">
        <f>IF($B276="","",INDEX('All CCC'!H$7:H$814,MATCH(WatchList!$B276,'All CCC'!$B$7:$B$814,0)))</f>
        <v/>
      </c>
      <c r="I276" s="847" t="str">
        <f>IF($B276="","",INDEX('All CCC'!I$7:I$814,MATCH(WatchList!$B276,'All CCC'!$B$7:$B$814,0)))</f>
        <v/>
      </c>
      <c r="J276" s="847" t="str">
        <f>IF($B276="","",INDEX('All CCC'!J$7:J$814,MATCH(WatchList!$B276,'All CCC'!$B$7:$B$814,0)))</f>
        <v/>
      </c>
      <c r="K276" s="847" t="str">
        <f>IF($B276="","",INDEX('All CCC'!K$7:K$814,MATCH(WatchList!$B276,'All CCC'!$B$7:$B$814,0)))</f>
        <v/>
      </c>
      <c r="L276" s="847" t="str">
        <f>IF($B276="","",INDEX('All CCC'!L$7:L$814,MATCH(WatchList!$B276,'All CCC'!$B$7:$B$814,0)))</f>
        <v/>
      </c>
      <c r="M276" s="847" t="str">
        <f>IF($B276="","",INDEX('All CCC'!M$7:M$814,MATCH(WatchList!$B276,'All CCC'!$B$7:$B$814,0)))</f>
        <v/>
      </c>
      <c r="N276" s="847" t="str">
        <f>IF($B276="","",INDEX('All CCC'!N$7:N$814,MATCH(WatchList!$B276,'All CCC'!$B$7:$B$814,0)))</f>
        <v/>
      </c>
      <c r="O276" s="847" t="str">
        <f>IF($B276="","",INDEX('All CCC'!O$7:O$814,MATCH(WatchList!$B276,'All CCC'!$B$7:$B$814,0)))</f>
        <v/>
      </c>
      <c r="P276" s="848" t="str">
        <f>IF($B276="","",INDEX('All CCC'!P$7:P$814,MATCH(WatchList!$B276,'All CCC'!$B$7:$B$814,0)))</f>
        <v/>
      </c>
      <c r="Q276" s="848" t="str">
        <f>IF($B276="","",INDEX('All CCC'!Q$7:Q$814,MATCH(WatchList!$B276,'All CCC'!$B$7:$B$814,0)))</f>
        <v/>
      </c>
      <c r="R276" s="847" t="str">
        <f>IF($B276="","",INDEX('All CCC'!R$7:R$814,MATCH(WatchList!$B276,'All CCC'!$B$7:$B$814,0)))</f>
        <v/>
      </c>
      <c r="S276" s="847" t="str">
        <f>IF($B276="","",INDEX('All CCC'!S$7:S$814,MATCH(WatchList!$B276,'All CCC'!$B$7:$B$814,0)))</f>
        <v/>
      </c>
      <c r="T276" s="847" t="str">
        <f>IF($B276="","",INDEX('All CCC'!T$7:T$814,MATCH(WatchList!$B276,'All CCC'!$B$7:$B$814,0)))</f>
        <v/>
      </c>
      <c r="U276" s="847" t="str">
        <f>IF($B276="","",INDEX('All CCC'!U$7:U$814,MATCH(WatchList!$B276,'All CCC'!$B$7:$B$814,0)))</f>
        <v/>
      </c>
      <c r="V276" s="847" t="str">
        <f>IF($B276="","",INDEX('All CCC'!V$7:V$814,MATCH(WatchList!$B276,'All CCC'!$B$7:$B$814,0)))</f>
        <v/>
      </c>
      <c r="W276" s="847" t="str">
        <f>IF($B276="","",INDEX('All CCC'!W$7:W$814,MATCH(WatchList!$B276,'All CCC'!$B$7:$B$814,0)))</f>
        <v/>
      </c>
      <c r="X276" s="847" t="str">
        <f>IF($B276="","",INDEX('All CCC'!X$7:X$814,MATCH(WatchList!$B276,'All CCC'!$B$7:$B$814,0)))</f>
        <v/>
      </c>
      <c r="Y276" s="847" t="str">
        <f>IF($B276="","",INDEX('All CCC'!Y$7:Y$814,MATCH(WatchList!$B276,'All CCC'!$B$7:$B$814,0)))</f>
        <v/>
      </c>
      <c r="Z276" s="847" t="str">
        <f>IF($B276="","",INDEX('All CCC'!Z$7:Z$814,MATCH(WatchList!$B276,'All CCC'!$B$7:$B$814,0)))</f>
        <v/>
      </c>
      <c r="AA276" s="847" t="str">
        <f>IF($B276="","",INDEX('All CCC'!AA$7:AA$814,MATCH(WatchList!$B276,'All CCC'!$B$7:$B$814,0)))</f>
        <v/>
      </c>
      <c r="AB276" s="847" t="str">
        <f>IF($B276="","",INDEX('All CCC'!AB$7:AB$814,MATCH(WatchList!$B276,'All CCC'!$B$7:$B$814,0)))</f>
        <v/>
      </c>
      <c r="AC276" s="847" t="str">
        <f>IF($B276="","",INDEX('All CCC'!AC$7:AC$814,MATCH(WatchList!$B276,'All CCC'!$B$7:$B$814,0)))</f>
        <v/>
      </c>
      <c r="AD276" s="847" t="str">
        <f>IF($B276="","",INDEX('All CCC'!AD$7:AD$814,MATCH(WatchList!$B276,'All CCC'!$B$7:$B$814,0)))</f>
        <v/>
      </c>
      <c r="AE276" s="847" t="str">
        <f>IF($B276="","",INDEX('All CCC'!AE$7:AE$814,MATCH(WatchList!$B276,'All CCC'!$B$7:$B$814,0)))</f>
        <v/>
      </c>
      <c r="AF276" s="847" t="str">
        <f>IF($B276="","",INDEX('All CCC'!AF$7:AF$814,MATCH(WatchList!$B276,'All CCC'!$B$7:$B$814,0)))</f>
        <v/>
      </c>
      <c r="AG276" s="847" t="str">
        <f>IF($B276="","",INDEX('All CCC'!AG$7:AG$814,MATCH(WatchList!$B276,'All CCC'!$B$7:$B$814,0)))</f>
        <v/>
      </c>
      <c r="AH276" s="847" t="str">
        <f>IF($B276="","",INDEX('All CCC'!AH$7:AH$814,MATCH(WatchList!$B276,'All CCC'!$B$7:$B$814,0)))</f>
        <v/>
      </c>
      <c r="AI276" s="847" t="str">
        <f>IF($B276="","",INDEX('All CCC'!AI$7:AI$814,MATCH(WatchList!$B276,'All CCC'!$B$7:$B$814,0)))</f>
        <v/>
      </c>
      <c r="AJ276" s="847" t="str">
        <f>IF($B276="","",INDEX('All CCC'!AJ$7:AJ$814,MATCH(WatchList!$B276,'All CCC'!$B$7:$B$814,0)))</f>
        <v/>
      </c>
      <c r="AK276" s="847" t="str">
        <f>IF($B276="","",INDEX('All CCC'!AK$7:AK$814,MATCH(WatchList!$B276,'All CCC'!$B$7:$B$814,0)))</f>
        <v/>
      </c>
      <c r="AL276" s="847" t="str">
        <f>IF($B276="","",INDEX('All CCC'!AL$7:AL$814,MATCH(WatchList!$B276,'All CCC'!$B$7:$B$814,0)))</f>
        <v/>
      </c>
      <c r="AM276" s="847" t="str">
        <f>IF($B276="","",INDEX('All CCC'!AM$7:AM$814,MATCH(WatchList!$B276,'All CCC'!$B$7:$B$814,0)))</f>
        <v/>
      </c>
      <c r="AN276" s="847" t="str">
        <f>IF($B276="","",INDEX('All CCC'!AN$7:AN$814,MATCH(WatchList!$B276,'All CCC'!$B$7:$B$814,0)))</f>
        <v/>
      </c>
      <c r="AO276" s="847" t="str">
        <f>IF($B276="","",INDEX('All CCC'!AO$7:AO$814,MATCH(WatchList!$B276,'All CCC'!$B$7:$B$814,0)))</f>
        <v/>
      </c>
      <c r="AP276" s="847" t="str">
        <f>IF($B276="","",INDEX('All CCC'!AP$7:AP$814,MATCH(WatchList!$B276,'All CCC'!$B$7:$B$814,0)))</f>
        <v/>
      </c>
      <c r="AQ276" s="847" t="str">
        <f>IF($B276="","",INDEX('All CCC'!AQ$7:AQ$814,MATCH(WatchList!$B276,'All CCC'!$B$7:$B$814,0)))</f>
        <v/>
      </c>
      <c r="AR276" s="847" t="str">
        <f>IF($B276="","",INDEX('All CCC'!AR$7:AR$814,MATCH(WatchList!$B276,'All CCC'!$B$7:$B$814,0)))</f>
        <v/>
      </c>
      <c r="AS276" s="847" t="str">
        <f>IF($B276="","",INDEX('All CCC'!AS$7:AS$814,MATCH(WatchList!$B276,'All CCC'!$B$7:$B$814,0)))</f>
        <v/>
      </c>
      <c r="AT276" s="847" t="str">
        <f>IF($B276="","",INDEX('All CCC'!AT$7:AT$814,MATCH(WatchList!$B276,'All CCC'!$B$7:$B$814,0)))</f>
        <v/>
      </c>
      <c r="AU276" s="847" t="str">
        <f>IF($B276="","",INDEX('All CCC'!AU$7:AU$814,MATCH(WatchList!$B276,'All CCC'!$B$7:$B$814,0)))</f>
        <v/>
      </c>
      <c r="AV276" s="847" t="str">
        <f>IF($B276="","",INDEX('All CCC'!AV$7:AV$814,MATCH(WatchList!$B276,'All CCC'!$B$7:$B$814,0)))</f>
        <v/>
      </c>
      <c r="AW276" s="847" t="str">
        <f>IF($B276="","",INDEX('All CCC'!AW$7:AW$814,MATCH(WatchList!$B276,'All CCC'!$B$7:$B$814,0)))</f>
        <v/>
      </c>
      <c r="AX276" s="847" t="str">
        <f>IF($B276="","",INDEX('All CCC'!AX$7:AX$814,MATCH(WatchList!$B276,'All CCC'!$B$7:$B$814,0)))</f>
        <v/>
      </c>
      <c r="AY276" s="847" t="str">
        <f>IF($B276="","",INDEX('All CCC'!AY$7:AY$814,MATCH(WatchList!$B276,'All CCC'!$B$7:$B$814,0)))</f>
        <v/>
      </c>
      <c r="AZ276" s="847" t="str">
        <f>IF($B276="","",INDEX('All CCC'!AZ$7:AZ$814,MATCH(WatchList!$B276,'All CCC'!$B$7:$B$814,0)))</f>
        <v/>
      </c>
      <c r="BA276" s="847" t="str">
        <f>IF($B276="","",INDEX('All CCC'!BA$7:BA$814,MATCH(WatchList!$B276,'All CCC'!$B$7:$B$814,0)))</f>
        <v/>
      </c>
      <c r="BB276" s="847" t="str">
        <f>IF($B276="","",INDEX('All CCC'!BB$7:BB$814,MATCH(WatchList!$B276,'All CCC'!$B$7:$B$814,0)))</f>
        <v/>
      </c>
      <c r="BC276" s="847" t="str">
        <f>IF($B276="","",INDEX('All CCC'!BC$7:BC$814,MATCH(WatchList!$B276,'All CCC'!$B$7:$B$814,0)))</f>
        <v/>
      </c>
      <c r="BD276" s="847" t="str">
        <f>IF($B276="","",INDEX('All CCC'!BD$7:BD$814,MATCH(WatchList!$B276,'All CCC'!$B$7:$B$814,0)))</f>
        <v/>
      </c>
      <c r="BE276" s="847" t="str">
        <f>IF($B276="","",INDEX('All CCC'!BE$7:BE$814,MATCH(WatchList!$B276,'All CCC'!$B$7:$B$814,0)))</f>
        <v/>
      </c>
      <c r="BF276" s="847" t="str">
        <f>IF($B276="","",INDEX('All CCC'!BF$7:BF$814,MATCH(WatchList!$B276,'All CCC'!$B$7:$B$814,0)))</f>
        <v/>
      </c>
      <c r="BG276" s="847" t="str">
        <f>IF($B276="","",INDEX('All CCC'!BG$7:BG$814,MATCH(WatchList!$B276,'All CCC'!$B$7:$B$814,0)))</f>
        <v/>
      </c>
    </row>
    <row r="277" spans="1:59" x14ac:dyDescent="0.2">
      <c r="A277" s="548" t="str">
        <f>IF($B277="","",INDEX('All CCC'!A$7:A$814,MATCH(WatchList!$B277,'All CCC'!$B$7:$B$814,0)))</f>
        <v/>
      </c>
      <c r="B277" s="31"/>
      <c r="C277" s="847" t="str">
        <f>IF($B277="","",INDEX('All CCC'!C$7:C$814,MATCH(WatchList!$B277,'All CCC'!$B$7:$B$814,0)))</f>
        <v/>
      </c>
      <c r="D277" s="847" t="str">
        <f>IF($B277="","",INDEX('All CCC'!D$7:D$814,MATCH(WatchList!$B277,'All CCC'!$B$7:$B$814,0)))</f>
        <v/>
      </c>
      <c r="E277" s="847" t="str">
        <f>IF($B277="","",INDEX('All CCC'!E$7:E$814,MATCH(WatchList!$B277,'All CCC'!$B$7:$B$814,0)))</f>
        <v/>
      </c>
      <c r="F277" s="847" t="str">
        <f>IF($B277="","",INDEX('All CCC'!F$7:F$814,MATCH(WatchList!$B277,'All CCC'!$B$7:$B$814,0)))</f>
        <v/>
      </c>
      <c r="G277" s="847" t="str">
        <f>IF($B277="","",INDEX('All CCC'!G$7:G$814,MATCH(WatchList!$B277,'All CCC'!$B$7:$B$814,0)))</f>
        <v/>
      </c>
      <c r="H277" s="847" t="str">
        <f>IF($B277="","",INDEX('All CCC'!H$7:H$814,MATCH(WatchList!$B277,'All CCC'!$B$7:$B$814,0)))</f>
        <v/>
      </c>
      <c r="I277" s="847" t="str">
        <f>IF($B277="","",INDEX('All CCC'!I$7:I$814,MATCH(WatchList!$B277,'All CCC'!$B$7:$B$814,0)))</f>
        <v/>
      </c>
      <c r="J277" s="847" t="str">
        <f>IF($B277="","",INDEX('All CCC'!J$7:J$814,MATCH(WatchList!$B277,'All CCC'!$B$7:$B$814,0)))</f>
        <v/>
      </c>
      <c r="K277" s="847" t="str">
        <f>IF($B277="","",INDEX('All CCC'!K$7:K$814,MATCH(WatchList!$B277,'All CCC'!$B$7:$B$814,0)))</f>
        <v/>
      </c>
      <c r="L277" s="847" t="str">
        <f>IF($B277="","",INDEX('All CCC'!L$7:L$814,MATCH(WatchList!$B277,'All CCC'!$B$7:$B$814,0)))</f>
        <v/>
      </c>
      <c r="M277" s="847" t="str">
        <f>IF($B277="","",INDEX('All CCC'!M$7:M$814,MATCH(WatchList!$B277,'All CCC'!$B$7:$B$814,0)))</f>
        <v/>
      </c>
      <c r="N277" s="847" t="str">
        <f>IF($B277="","",INDEX('All CCC'!N$7:N$814,MATCH(WatchList!$B277,'All CCC'!$B$7:$B$814,0)))</f>
        <v/>
      </c>
      <c r="O277" s="847" t="str">
        <f>IF($B277="","",INDEX('All CCC'!O$7:O$814,MATCH(WatchList!$B277,'All CCC'!$B$7:$B$814,0)))</f>
        <v/>
      </c>
      <c r="P277" s="848" t="str">
        <f>IF($B277="","",INDEX('All CCC'!P$7:P$814,MATCH(WatchList!$B277,'All CCC'!$B$7:$B$814,0)))</f>
        <v/>
      </c>
      <c r="Q277" s="848" t="str">
        <f>IF($B277="","",INDEX('All CCC'!Q$7:Q$814,MATCH(WatchList!$B277,'All CCC'!$B$7:$B$814,0)))</f>
        <v/>
      </c>
      <c r="R277" s="847" t="str">
        <f>IF($B277="","",INDEX('All CCC'!R$7:R$814,MATCH(WatchList!$B277,'All CCC'!$B$7:$B$814,0)))</f>
        <v/>
      </c>
      <c r="S277" s="847" t="str">
        <f>IF($B277="","",INDEX('All CCC'!S$7:S$814,MATCH(WatchList!$B277,'All CCC'!$B$7:$B$814,0)))</f>
        <v/>
      </c>
      <c r="T277" s="847" t="str">
        <f>IF($B277="","",INDEX('All CCC'!T$7:T$814,MATCH(WatchList!$B277,'All CCC'!$B$7:$B$814,0)))</f>
        <v/>
      </c>
      <c r="U277" s="847" t="str">
        <f>IF($B277="","",INDEX('All CCC'!U$7:U$814,MATCH(WatchList!$B277,'All CCC'!$B$7:$B$814,0)))</f>
        <v/>
      </c>
      <c r="V277" s="847" t="str">
        <f>IF($B277="","",INDEX('All CCC'!V$7:V$814,MATCH(WatchList!$B277,'All CCC'!$B$7:$B$814,0)))</f>
        <v/>
      </c>
      <c r="W277" s="847" t="str">
        <f>IF($B277="","",INDEX('All CCC'!W$7:W$814,MATCH(WatchList!$B277,'All CCC'!$B$7:$B$814,0)))</f>
        <v/>
      </c>
      <c r="X277" s="847" t="str">
        <f>IF($B277="","",INDEX('All CCC'!X$7:X$814,MATCH(WatchList!$B277,'All CCC'!$B$7:$B$814,0)))</f>
        <v/>
      </c>
      <c r="Y277" s="847" t="str">
        <f>IF($B277="","",INDEX('All CCC'!Y$7:Y$814,MATCH(WatchList!$B277,'All CCC'!$B$7:$B$814,0)))</f>
        <v/>
      </c>
      <c r="Z277" s="847" t="str">
        <f>IF($B277="","",INDEX('All CCC'!Z$7:Z$814,MATCH(WatchList!$B277,'All CCC'!$B$7:$B$814,0)))</f>
        <v/>
      </c>
      <c r="AA277" s="847" t="str">
        <f>IF($B277="","",INDEX('All CCC'!AA$7:AA$814,MATCH(WatchList!$B277,'All CCC'!$B$7:$B$814,0)))</f>
        <v/>
      </c>
      <c r="AB277" s="847" t="str">
        <f>IF($B277="","",INDEX('All CCC'!AB$7:AB$814,MATCH(WatchList!$B277,'All CCC'!$B$7:$B$814,0)))</f>
        <v/>
      </c>
      <c r="AC277" s="847" t="str">
        <f>IF($B277="","",INDEX('All CCC'!AC$7:AC$814,MATCH(WatchList!$B277,'All CCC'!$B$7:$B$814,0)))</f>
        <v/>
      </c>
      <c r="AD277" s="847" t="str">
        <f>IF($B277="","",INDEX('All CCC'!AD$7:AD$814,MATCH(WatchList!$B277,'All CCC'!$B$7:$B$814,0)))</f>
        <v/>
      </c>
      <c r="AE277" s="847" t="str">
        <f>IF($B277="","",INDEX('All CCC'!AE$7:AE$814,MATCH(WatchList!$B277,'All CCC'!$B$7:$B$814,0)))</f>
        <v/>
      </c>
      <c r="AF277" s="847" t="str">
        <f>IF($B277="","",INDEX('All CCC'!AF$7:AF$814,MATCH(WatchList!$B277,'All CCC'!$B$7:$B$814,0)))</f>
        <v/>
      </c>
      <c r="AG277" s="847" t="str">
        <f>IF($B277="","",INDEX('All CCC'!AG$7:AG$814,MATCH(WatchList!$B277,'All CCC'!$B$7:$B$814,0)))</f>
        <v/>
      </c>
      <c r="AH277" s="847" t="str">
        <f>IF($B277="","",INDEX('All CCC'!AH$7:AH$814,MATCH(WatchList!$B277,'All CCC'!$B$7:$B$814,0)))</f>
        <v/>
      </c>
      <c r="AI277" s="847" t="str">
        <f>IF($B277="","",INDEX('All CCC'!AI$7:AI$814,MATCH(WatchList!$B277,'All CCC'!$B$7:$B$814,0)))</f>
        <v/>
      </c>
      <c r="AJ277" s="847" t="str">
        <f>IF($B277="","",INDEX('All CCC'!AJ$7:AJ$814,MATCH(WatchList!$B277,'All CCC'!$B$7:$B$814,0)))</f>
        <v/>
      </c>
      <c r="AK277" s="847" t="str">
        <f>IF($B277="","",INDEX('All CCC'!AK$7:AK$814,MATCH(WatchList!$B277,'All CCC'!$B$7:$B$814,0)))</f>
        <v/>
      </c>
      <c r="AL277" s="847" t="str">
        <f>IF($B277="","",INDEX('All CCC'!AL$7:AL$814,MATCH(WatchList!$B277,'All CCC'!$B$7:$B$814,0)))</f>
        <v/>
      </c>
      <c r="AM277" s="847" t="str">
        <f>IF($B277="","",INDEX('All CCC'!AM$7:AM$814,MATCH(WatchList!$B277,'All CCC'!$B$7:$B$814,0)))</f>
        <v/>
      </c>
      <c r="AN277" s="847" t="str">
        <f>IF($B277="","",INDEX('All CCC'!AN$7:AN$814,MATCH(WatchList!$B277,'All CCC'!$B$7:$B$814,0)))</f>
        <v/>
      </c>
      <c r="AO277" s="847" t="str">
        <f>IF($B277="","",INDEX('All CCC'!AO$7:AO$814,MATCH(WatchList!$B277,'All CCC'!$B$7:$B$814,0)))</f>
        <v/>
      </c>
      <c r="AP277" s="847" t="str">
        <f>IF($B277="","",INDEX('All CCC'!AP$7:AP$814,MATCH(WatchList!$B277,'All CCC'!$B$7:$B$814,0)))</f>
        <v/>
      </c>
      <c r="AQ277" s="847" t="str">
        <f>IF($B277="","",INDEX('All CCC'!AQ$7:AQ$814,MATCH(WatchList!$B277,'All CCC'!$B$7:$B$814,0)))</f>
        <v/>
      </c>
      <c r="AR277" s="847" t="str">
        <f>IF($B277="","",INDEX('All CCC'!AR$7:AR$814,MATCH(WatchList!$B277,'All CCC'!$B$7:$B$814,0)))</f>
        <v/>
      </c>
      <c r="AS277" s="847" t="str">
        <f>IF($B277="","",INDEX('All CCC'!AS$7:AS$814,MATCH(WatchList!$B277,'All CCC'!$B$7:$B$814,0)))</f>
        <v/>
      </c>
      <c r="AT277" s="847" t="str">
        <f>IF($B277="","",INDEX('All CCC'!AT$7:AT$814,MATCH(WatchList!$B277,'All CCC'!$B$7:$B$814,0)))</f>
        <v/>
      </c>
      <c r="AU277" s="847" t="str">
        <f>IF($B277="","",INDEX('All CCC'!AU$7:AU$814,MATCH(WatchList!$B277,'All CCC'!$B$7:$B$814,0)))</f>
        <v/>
      </c>
      <c r="AV277" s="847" t="str">
        <f>IF($B277="","",INDEX('All CCC'!AV$7:AV$814,MATCH(WatchList!$B277,'All CCC'!$B$7:$B$814,0)))</f>
        <v/>
      </c>
      <c r="AW277" s="847" t="str">
        <f>IF($B277="","",INDEX('All CCC'!AW$7:AW$814,MATCH(WatchList!$B277,'All CCC'!$B$7:$B$814,0)))</f>
        <v/>
      </c>
      <c r="AX277" s="847" t="str">
        <f>IF($B277="","",INDEX('All CCC'!AX$7:AX$814,MATCH(WatchList!$B277,'All CCC'!$B$7:$B$814,0)))</f>
        <v/>
      </c>
      <c r="AY277" s="847" t="str">
        <f>IF($B277="","",INDEX('All CCC'!AY$7:AY$814,MATCH(WatchList!$B277,'All CCC'!$B$7:$B$814,0)))</f>
        <v/>
      </c>
      <c r="AZ277" s="847" t="str">
        <f>IF($B277="","",INDEX('All CCC'!AZ$7:AZ$814,MATCH(WatchList!$B277,'All CCC'!$B$7:$B$814,0)))</f>
        <v/>
      </c>
      <c r="BA277" s="847" t="str">
        <f>IF($B277="","",INDEX('All CCC'!BA$7:BA$814,MATCH(WatchList!$B277,'All CCC'!$B$7:$B$814,0)))</f>
        <v/>
      </c>
      <c r="BB277" s="847" t="str">
        <f>IF($B277="","",INDEX('All CCC'!BB$7:BB$814,MATCH(WatchList!$B277,'All CCC'!$B$7:$B$814,0)))</f>
        <v/>
      </c>
      <c r="BC277" s="847" t="str">
        <f>IF($B277="","",INDEX('All CCC'!BC$7:BC$814,MATCH(WatchList!$B277,'All CCC'!$B$7:$B$814,0)))</f>
        <v/>
      </c>
      <c r="BD277" s="847" t="str">
        <f>IF($B277="","",INDEX('All CCC'!BD$7:BD$814,MATCH(WatchList!$B277,'All CCC'!$B$7:$B$814,0)))</f>
        <v/>
      </c>
      <c r="BE277" s="847" t="str">
        <f>IF($B277="","",INDEX('All CCC'!BE$7:BE$814,MATCH(WatchList!$B277,'All CCC'!$B$7:$B$814,0)))</f>
        <v/>
      </c>
      <c r="BF277" s="847" t="str">
        <f>IF($B277="","",INDEX('All CCC'!BF$7:BF$814,MATCH(WatchList!$B277,'All CCC'!$B$7:$B$814,0)))</f>
        <v/>
      </c>
      <c r="BG277" s="847" t="str">
        <f>IF($B277="","",INDEX('All CCC'!BG$7:BG$814,MATCH(WatchList!$B277,'All CCC'!$B$7:$B$814,0)))</f>
        <v/>
      </c>
    </row>
    <row r="278" spans="1:59" x14ac:dyDescent="0.2">
      <c r="A278" s="548" t="str">
        <f>IF($B278="","",INDEX('All CCC'!A$7:A$814,MATCH(WatchList!$B278,'All CCC'!$B$7:$B$814,0)))</f>
        <v/>
      </c>
      <c r="B278" s="31"/>
      <c r="C278" s="847" t="str">
        <f>IF($B278="","",INDEX('All CCC'!C$7:C$814,MATCH(WatchList!$B278,'All CCC'!$B$7:$B$814,0)))</f>
        <v/>
      </c>
      <c r="D278" s="847" t="str">
        <f>IF($B278="","",INDEX('All CCC'!D$7:D$814,MATCH(WatchList!$B278,'All CCC'!$B$7:$B$814,0)))</f>
        <v/>
      </c>
      <c r="E278" s="847" t="str">
        <f>IF($B278="","",INDEX('All CCC'!E$7:E$814,MATCH(WatchList!$B278,'All CCC'!$B$7:$B$814,0)))</f>
        <v/>
      </c>
      <c r="F278" s="847" t="str">
        <f>IF($B278="","",INDEX('All CCC'!F$7:F$814,MATCH(WatchList!$B278,'All CCC'!$B$7:$B$814,0)))</f>
        <v/>
      </c>
      <c r="G278" s="847" t="str">
        <f>IF($B278="","",INDEX('All CCC'!G$7:G$814,MATCH(WatchList!$B278,'All CCC'!$B$7:$B$814,0)))</f>
        <v/>
      </c>
      <c r="H278" s="847" t="str">
        <f>IF($B278="","",INDEX('All CCC'!H$7:H$814,MATCH(WatchList!$B278,'All CCC'!$B$7:$B$814,0)))</f>
        <v/>
      </c>
      <c r="I278" s="847" t="str">
        <f>IF($B278="","",INDEX('All CCC'!I$7:I$814,MATCH(WatchList!$B278,'All CCC'!$B$7:$B$814,0)))</f>
        <v/>
      </c>
      <c r="J278" s="847" t="str">
        <f>IF($B278="","",INDEX('All CCC'!J$7:J$814,MATCH(WatchList!$B278,'All CCC'!$B$7:$B$814,0)))</f>
        <v/>
      </c>
      <c r="K278" s="847" t="str">
        <f>IF($B278="","",INDEX('All CCC'!K$7:K$814,MATCH(WatchList!$B278,'All CCC'!$B$7:$B$814,0)))</f>
        <v/>
      </c>
      <c r="L278" s="847" t="str">
        <f>IF($B278="","",INDEX('All CCC'!L$7:L$814,MATCH(WatchList!$B278,'All CCC'!$B$7:$B$814,0)))</f>
        <v/>
      </c>
      <c r="M278" s="847" t="str">
        <f>IF($B278="","",INDEX('All CCC'!M$7:M$814,MATCH(WatchList!$B278,'All CCC'!$B$7:$B$814,0)))</f>
        <v/>
      </c>
      <c r="N278" s="847" t="str">
        <f>IF($B278="","",INDEX('All CCC'!N$7:N$814,MATCH(WatchList!$B278,'All CCC'!$B$7:$B$814,0)))</f>
        <v/>
      </c>
      <c r="O278" s="847" t="str">
        <f>IF($B278="","",INDEX('All CCC'!O$7:O$814,MATCH(WatchList!$B278,'All CCC'!$B$7:$B$814,0)))</f>
        <v/>
      </c>
      <c r="P278" s="848" t="str">
        <f>IF($B278="","",INDEX('All CCC'!P$7:P$814,MATCH(WatchList!$B278,'All CCC'!$B$7:$B$814,0)))</f>
        <v/>
      </c>
      <c r="Q278" s="848" t="str">
        <f>IF($B278="","",INDEX('All CCC'!Q$7:Q$814,MATCH(WatchList!$B278,'All CCC'!$B$7:$B$814,0)))</f>
        <v/>
      </c>
      <c r="R278" s="847" t="str">
        <f>IF($B278="","",INDEX('All CCC'!R$7:R$814,MATCH(WatchList!$B278,'All CCC'!$B$7:$B$814,0)))</f>
        <v/>
      </c>
      <c r="S278" s="847" t="str">
        <f>IF($B278="","",INDEX('All CCC'!S$7:S$814,MATCH(WatchList!$B278,'All CCC'!$B$7:$B$814,0)))</f>
        <v/>
      </c>
      <c r="T278" s="847" t="str">
        <f>IF($B278="","",INDEX('All CCC'!T$7:T$814,MATCH(WatchList!$B278,'All CCC'!$B$7:$B$814,0)))</f>
        <v/>
      </c>
      <c r="U278" s="847" t="str">
        <f>IF($B278="","",INDEX('All CCC'!U$7:U$814,MATCH(WatchList!$B278,'All CCC'!$B$7:$B$814,0)))</f>
        <v/>
      </c>
      <c r="V278" s="847" t="str">
        <f>IF($B278="","",INDEX('All CCC'!V$7:V$814,MATCH(WatchList!$B278,'All CCC'!$B$7:$B$814,0)))</f>
        <v/>
      </c>
      <c r="W278" s="847" t="str">
        <f>IF($B278="","",INDEX('All CCC'!W$7:W$814,MATCH(WatchList!$B278,'All CCC'!$B$7:$B$814,0)))</f>
        <v/>
      </c>
      <c r="X278" s="847" t="str">
        <f>IF($B278="","",INDEX('All CCC'!X$7:X$814,MATCH(WatchList!$B278,'All CCC'!$B$7:$B$814,0)))</f>
        <v/>
      </c>
      <c r="Y278" s="847" t="str">
        <f>IF($B278="","",INDEX('All CCC'!Y$7:Y$814,MATCH(WatchList!$B278,'All CCC'!$B$7:$B$814,0)))</f>
        <v/>
      </c>
      <c r="Z278" s="847" t="str">
        <f>IF($B278="","",INDEX('All CCC'!Z$7:Z$814,MATCH(WatchList!$B278,'All CCC'!$B$7:$B$814,0)))</f>
        <v/>
      </c>
      <c r="AA278" s="847" t="str">
        <f>IF($B278="","",INDEX('All CCC'!AA$7:AA$814,MATCH(WatchList!$B278,'All CCC'!$B$7:$B$814,0)))</f>
        <v/>
      </c>
      <c r="AB278" s="847" t="str">
        <f>IF($B278="","",INDEX('All CCC'!AB$7:AB$814,MATCH(WatchList!$B278,'All CCC'!$B$7:$B$814,0)))</f>
        <v/>
      </c>
      <c r="AC278" s="847" t="str">
        <f>IF($B278="","",INDEX('All CCC'!AC$7:AC$814,MATCH(WatchList!$B278,'All CCC'!$B$7:$B$814,0)))</f>
        <v/>
      </c>
      <c r="AD278" s="847" t="str">
        <f>IF($B278="","",INDEX('All CCC'!AD$7:AD$814,MATCH(WatchList!$B278,'All CCC'!$B$7:$B$814,0)))</f>
        <v/>
      </c>
      <c r="AE278" s="847" t="str">
        <f>IF($B278="","",INDEX('All CCC'!AE$7:AE$814,MATCH(WatchList!$B278,'All CCC'!$B$7:$B$814,0)))</f>
        <v/>
      </c>
      <c r="AF278" s="847" t="str">
        <f>IF($B278="","",INDEX('All CCC'!AF$7:AF$814,MATCH(WatchList!$B278,'All CCC'!$B$7:$B$814,0)))</f>
        <v/>
      </c>
      <c r="AG278" s="847" t="str">
        <f>IF($B278="","",INDEX('All CCC'!AG$7:AG$814,MATCH(WatchList!$B278,'All CCC'!$B$7:$B$814,0)))</f>
        <v/>
      </c>
      <c r="AH278" s="847" t="str">
        <f>IF($B278="","",INDEX('All CCC'!AH$7:AH$814,MATCH(WatchList!$B278,'All CCC'!$B$7:$B$814,0)))</f>
        <v/>
      </c>
      <c r="AI278" s="847" t="str">
        <f>IF($B278="","",INDEX('All CCC'!AI$7:AI$814,MATCH(WatchList!$B278,'All CCC'!$B$7:$B$814,0)))</f>
        <v/>
      </c>
      <c r="AJ278" s="847" t="str">
        <f>IF($B278="","",INDEX('All CCC'!AJ$7:AJ$814,MATCH(WatchList!$B278,'All CCC'!$B$7:$B$814,0)))</f>
        <v/>
      </c>
      <c r="AK278" s="847" t="str">
        <f>IF($B278="","",INDEX('All CCC'!AK$7:AK$814,MATCH(WatchList!$B278,'All CCC'!$B$7:$B$814,0)))</f>
        <v/>
      </c>
      <c r="AL278" s="847" t="str">
        <f>IF($B278="","",INDEX('All CCC'!AL$7:AL$814,MATCH(WatchList!$B278,'All CCC'!$B$7:$B$814,0)))</f>
        <v/>
      </c>
      <c r="AM278" s="847" t="str">
        <f>IF($B278="","",INDEX('All CCC'!AM$7:AM$814,MATCH(WatchList!$B278,'All CCC'!$B$7:$B$814,0)))</f>
        <v/>
      </c>
      <c r="AN278" s="847" t="str">
        <f>IF($B278="","",INDEX('All CCC'!AN$7:AN$814,MATCH(WatchList!$B278,'All CCC'!$B$7:$B$814,0)))</f>
        <v/>
      </c>
      <c r="AO278" s="847" t="str">
        <f>IF($B278="","",INDEX('All CCC'!AO$7:AO$814,MATCH(WatchList!$B278,'All CCC'!$B$7:$B$814,0)))</f>
        <v/>
      </c>
      <c r="AP278" s="847" t="str">
        <f>IF($B278="","",INDEX('All CCC'!AP$7:AP$814,MATCH(WatchList!$B278,'All CCC'!$B$7:$B$814,0)))</f>
        <v/>
      </c>
      <c r="AQ278" s="847" t="str">
        <f>IF($B278="","",INDEX('All CCC'!AQ$7:AQ$814,MATCH(WatchList!$B278,'All CCC'!$B$7:$B$814,0)))</f>
        <v/>
      </c>
      <c r="AR278" s="847" t="str">
        <f>IF($B278="","",INDEX('All CCC'!AR$7:AR$814,MATCH(WatchList!$B278,'All CCC'!$B$7:$B$814,0)))</f>
        <v/>
      </c>
      <c r="AS278" s="847" t="str">
        <f>IF($B278="","",INDEX('All CCC'!AS$7:AS$814,MATCH(WatchList!$B278,'All CCC'!$B$7:$B$814,0)))</f>
        <v/>
      </c>
      <c r="AT278" s="847" t="str">
        <f>IF($B278="","",INDEX('All CCC'!AT$7:AT$814,MATCH(WatchList!$B278,'All CCC'!$B$7:$B$814,0)))</f>
        <v/>
      </c>
      <c r="AU278" s="847" t="str">
        <f>IF($B278="","",INDEX('All CCC'!AU$7:AU$814,MATCH(WatchList!$B278,'All CCC'!$B$7:$B$814,0)))</f>
        <v/>
      </c>
      <c r="AV278" s="847" t="str">
        <f>IF($B278="","",INDEX('All CCC'!AV$7:AV$814,MATCH(WatchList!$B278,'All CCC'!$B$7:$B$814,0)))</f>
        <v/>
      </c>
      <c r="AW278" s="847" t="str">
        <f>IF($B278="","",INDEX('All CCC'!AW$7:AW$814,MATCH(WatchList!$B278,'All CCC'!$B$7:$B$814,0)))</f>
        <v/>
      </c>
      <c r="AX278" s="847" t="str">
        <f>IF($B278="","",INDEX('All CCC'!AX$7:AX$814,MATCH(WatchList!$B278,'All CCC'!$B$7:$B$814,0)))</f>
        <v/>
      </c>
      <c r="AY278" s="847" t="str">
        <f>IF($B278="","",INDEX('All CCC'!AY$7:AY$814,MATCH(WatchList!$B278,'All CCC'!$B$7:$B$814,0)))</f>
        <v/>
      </c>
      <c r="AZ278" s="847" t="str">
        <f>IF($B278="","",INDEX('All CCC'!AZ$7:AZ$814,MATCH(WatchList!$B278,'All CCC'!$B$7:$B$814,0)))</f>
        <v/>
      </c>
      <c r="BA278" s="847" t="str">
        <f>IF($B278="","",INDEX('All CCC'!BA$7:BA$814,MATCH(WatchList!$B278,'All CCC'!$B$7:$B$814,0)))</f>
        <v/>
      </c>
      <c r="BB278" s="847" t="str">
        <f>IF($B278="","",INDEX('All CCC'!BB$7:BB$814,MATCH(WatchList!$B278,'All CCC'!$B$7:$B$814,0)))</f>
        <v/>
      </c>
      <c r="BC278" s="847" t="str">
        <f>IF($B278="","",INDEX('All CCC'!BC$7:BC$814,MATCH(WatchList!$B278,'All CCC'!$B$7:$B$814,0)))</f>
        <v/>
      </c>
      <c r="BD278" s="847" t="str">
        <f>IF($B278="","",INDEX('All CCC'!BD$7:BD$814,MATCH(WatchList!$B278,'All CCC'!$B$7:$B$814,0)))</f>
        <v/>
      </c>
      <c r="BE278" s="847" t="str">
        <f>IF($B278="","",INDEX('All CCC'!BE$7:BE$814,MATCH(WatchList!$B278,'All CCC'!$B$7:$B$814,0)))</f>
        <v/>
      </c>
      <c r="BF278" s="847" t="str">
        <f>IF($B278="","",INDEX('All CCC'!BF$7:BF$814,MATCH(WatchList!$B278,'All CCC'!$B$7:$B$814,0)))</f>
        <v/>
      </c>
      <c r="BG278" s="847" t="str">
        <f>IF($B278="","",INDEX('All CCC'!BG$7:BG$814,MATCH(WatchList!$B278,'All CCC'!$B$7:$B$814,0)))</f>
        <v/>
      </c>
    </row>
    <row r="279" spans="1:59" x14ac:dyDescent="0.2">
      <c r="A279" s="548" t="str">
        <f>IF($B279="","",INDEX('All CCC'!A$7:A$814,MATCH(WatchList!$B279,'All CCC'!$B$7:$B$814,0)))</f>
        <v/>
      </c>
      <c r="B279" s="31"/>
      <c r="C279" s="847" t="str">
        <f>IF($B279="","",INDEX('All CCC'!C$7:C$814,MATCH(WatchList!$B279,'All CCC'!$B$7:$B$814,0)))</f>
        <v/>
      </c>
      <c r="D279" s="847" t="str">
        <f>IF($B279="","",INDEX('All CCC'!D$7:D$814,MATCH(WatchList!$B279,'All CCC'!$B$7:$B$814,0)))</f>
        <v/>
      </c>
      <c r="E279" s="847" t="str">
        <f>IF($B279="","",INDEX('All CCC'!E$7:E$814,MATCH(WatchList!$B279,'All CCC'!$B$7:$B$814,0)))</f>
        <v/>
      </c>
      <c r="F279" s="847" t="str">
        <f>IF($B279="","",INDEX('All CCC'!F$7:F$814,MATCH(WatchList!$B279,'All CCC'!$B$7:$B$814,0)))</f>
        <v/>
      </c>
      <c r="G279" s="847" t="str">
        <f>IF($B279="","",INDEX('All CCC'!G$7:G$814,MATCH(WatchList!$B279,'All CCC'!$B$7:$B$814,0)))</f>
        <v/>
      </c>
      <c r="H279" s="847" t="str">
        <f>IF($B279="","",INDEX('All CCC'!H$7:H$814,MATCH(WatchList!$B279,'All CCC'!$B$7:$B$814,0)))</f>
        <v/>
      </c>
      <c r="I279" s="847" t="str">
        <f>IF($B279="","",INDEX('All CCC'!I$7:I$814,MATCH(WatchList!$B279,'All CCC'!$B$7:$B$814,0)))</f>
        <v/>
      </c>
      <c r="J279" s="847" t="str">
        <f>IF($B279="","",INDEX('All CCC'!J$7:J$814,MATCH(WatchList!$B279,'All CCC'!$B$7:$B$814,0)))</f>
        <v/>
      </c>
      <c r="K279" s="847" t="str">
        <f>IF($B279="","",INDEX('All CCC'!K$7:K$814,MATCH(WatchList!$B279,'All CCC'!$B$7:$B$814,0)))</f>
        <v/>
      </c>
      <c r="L279" s="847" t="str">
        <f>IF($B279="","",INDEX('All CCC'!L$7:L$814,MATCH(WatchList!$B279,'All CCC'!$B$7:$B$814,0)))</f>
        <v/>
      </c>
      <c r="M279" s="847" t="str">
        <f>IF($B279="","",INDEX('All CCC'!M$7:M$814,MATCH(WatchList!$B279,'All CCC'!$B$7:$B$814,0)))</f>
        <v/>
      </c>
      <c r="N279" s="847" t="str">
        <f>IF($B279="","",INDEX('All CCC'!N$7:N$814,MATCH(WatchList!$B279,'All CCC'!$B$7:$B$814,0)))</f>
        <v/>
      </c>
      <c r="O279" s="847" t="str">
        <f>IF($B279="","",INDEX('All CCC'!O$7:O$814,MATCH(WatchList!$B279,'All CCC'!$B$7:$B$814,0)))</f>
        <v/>
      </c>
      <c r="P279" s="848" t="str">
        <f>IF($B279="","",INDEX('All CCC'!P$7:P$814,MATCH(WatchList!$B279,'All CCC'!$B$7:$B$814,0)))</f>
        <v/>
      </c>
      <c r="Q279" s="848" t="str">
        <f>IF($B279="","",INDEX('All CCC'!Q$7:Q$814,MATCH(WatchList!$B279,'All CCC'!$B$7:$B$814,0)))</f>
        <v/>
      </c>
      <c r="R279" s="847" t="str">
        <f>IF($B279="","",INDEX('All CCC'!R$7:R$814,MATCH(WatchList!$B279,'All CCC'!$B$7:$B$814,0)))</f>
        <v/>
      </c>
      <c r="S279" s="847" t="str">
        <f>IF($B279="","",INDEX('All CCC'!S$7:S$814,MATCH(WatchList!$B279,'All CCC'!$B$7:$B$814,0)))</f>
        <v/>
      </c>
      <c r="T279" s="847" t="str">
        <f>IF($B279="","",INDEX('All CCC'!T$7:T$814,MATCH(WatchList!$B279,'All CCC'!$B$7:$B$814,0)))</f>
        <v/>
      </c>
      <c r="U279" s="847" t="str">
        <f>IF($B279="","",INDEX('All CCC'!U$7:U$814,MATCH(WatchList!$B279,'All CCC'!$B$7:$B$814,0)))</f>
        <v/>
      </c>
      <c r="V279" s="847" t="str">
        <f>IF($B279="","",INDEX('All CCC'!V$7:V$814,MATCH(WatchList!$B279,'All CCC'!$B$7:$B$814,0)))</f>
        <v/>
      </c>
      <c r="W279" s="847" t="str">
        <f>IF($B279="","",INDEX('All CCC'!W$7:W$814,MATCH(WatchList!$B279,'All CCC'!$B$7:$B$814,0)))</f>
        <v/>
      </c>
      <c r="X279" s="847" t="str">
        <f>IF($B279="","",INDEX('All CCC'!X$7:X$814,MATCH(WatchList!$B279,'All CCC'!$B$7:$B$814,0)))</f>
        <v/>
      </c>
      <c r="Y279" s="847" t="str">
        <f>IF($B279="","",INDEX('All CCC'!Y$7:Y$814,MATCH(WatchList!$B279,'All CCC'!$B$7:$B$814,0)))</f>
        <v/>
      </c>
      <c r="Z279" s="847" t="str">
        <f>IF($B279="","",INDEX('All CCC'!Z$7:Z$814,MATCH(WatchList!$B279,'All CCC'!$B$7:$B$814,0)))</f>
        <v/>
      </c>
      <c r="AA279" s="847" t="str">
        <f>IF($B279="","",INDEX('All CCC'!AA$7:AA$814,MATCH(WatchList!$B279,'All CCC'!$B$7:$B$814,0)))</f>
        <v/>
      </c>
      <c r="AB279" s="847" t="str">
        <f>IF($B279="","",INDEX('All CCC'!AB$7:AB$814,MATCH(WatchList!$B279,'All CCC'!$B$7:$B$814,0)))</f>
        <v/>
      </c>
      <c r="AC279" s="847" t="str">
        <f>IF($B279="","",INDEX('All CCC'!AC$7:AC$814,MATCH(WatchList!$B279,'All CCC'!$B$7:$B$814,0)))</f>
        <v/>
      </c>
      <c r="AD279" s="847" t="str">
        <f>IF($B279="","",INDEX('All CCC'!AD$7:AD$814,MATCH(WatchList!$B279,'All CCC'!$B$7:$B$814,0)))</f>
        <v/>
      </c>
      <c r="AE279" s="847" t="str">
        <f>IF($B279="","",INDEX('All CCC'!AE$7:AE$814,MATCH(WatchList!$B279,'All CCC'!$B$7:$B$814,0)))</f>
        <v/>
      </c>
      <c r="AF279" s="847" t="str">
        <f>IF($B279="","",INDEX('All CCC'!AF$7:AF$814,MATCH(WatchList!$B279,'All CCC'!$B$7:$B$814,0)))</f>
        <v/>
      </c>
      <c r="AG279" s="847" t="str">
        <f>IF($B279="","",INDEX('All CCC'!AG$7:AG$814,MATCH(WatchList!$B279,'All CCC'!$B$7:$B$814,0)))</f>
        <v/>
      </c>
      <c r="AH279" s="847" t="str">
        <f>IF($B279="","",INDEX('All CCC'!AH$7:AH$814,MATCH(WatchList!$B279,'All CCC'!$B$7:$B$814,0)))</f>
        <v/>
      </c>
      <c r="AI279" s="847" t="str">
        <f>IF($B279="","",INDEX('All CCC'!AI$7:AI$814,MATCH(WatchList!$B279,'All CCC'!$B$7:$B$814,0)))</f>
        <v/>
      </c>
      <c r="AJ279" s="847" t="str">
        <f>IF($B279="","",INDEX('All CCC'!AJ$7:AJ$814,MATCH(WatchList!$B279,'All CCC'!$B$7:$B$814,0)))</f>
        <v/>
      </c>
      <c r="AK279" s="847" t="str">
        <f>IF($B279="","",INDEX('All CCC'!AK$7:AK$814,MATCH(WatchList!$B279,'All CCC'!$B$7:$B$814,0)))</f>
        <v/>
      </c>
      <c r="AL279" s="847" t="str">
        <f>IF($B279="","",INDEX('All CCC'!AL$7:AL$814,MATCH(WatchList!$B279,'All CCC'!$B$7:$B$814,0)))</f>
        <v/>
      </c>
      <c r="AM279" s="847" t="str">
        <f>IF($B279="","",INDEX('All CCC'!AM$7:AM$814,MATCH(WatchList!$B279,'All CCC'!$B$7:$B$814,0)))</f>
        <v/>
      </c>
      <c r="AN279" s="847" t="str">
        <f>IF($B279="","",INDEX('All CCC'!AN$7:AN$814,MATCH(WatchList!$B279,'All CCC'!$B$7:$B$814,0)))</f>
        <v/>
      </c>
      <c r="AO279" s="847" t="str">
        <f>IF($B279="","",INDEX('All CCC'!AO$7:AO$814,MATCH(WatchList!$B279,'All CCC'!$B$7:$B$814,0)))</f>
        <v/>
      </c>
      <c r="AP279" s="847" t="str">
        <f>IF($B279="","",INDEX('All CCC'!AP$7:AP$814,MATCH(WatchList!$B279,'All CCC'!$B$7:$B$814,0)))</f>
        <v/>
      </c>
      <c r="AQ279" s="847" t="str">
        <f>IF($B279="","",INDEX('All CCC'!AQ$7:AQ$814,MATCH(WatchList!$B279,'All CCC'!$B$7:$B$814,0)))</f>
        <v/>
      </c>
      <c r="AR279" s="847" t="str">
        <f>IF($B279="","",INDEX('All CCC'!AR$7:AR$814,MATCH(WatchList!$B279,'All CCC'!$B$7:$B$814,0)))</f>
        <v/>
      </c>
      <c r="AS279" s="847" t="str">
        <f>IF($B279="","",INDEX('All CCC'!AS$7:AS$814,MATCH(WatchList!$B279,'All CCC'!$B$7:$B$814,0)))</f>
        <v/>
      </c>
      <c r="AT279" s="847" t="str">
        <f>IF($B279="","",INDEX('All CCC'!AT$7:AT$814,MATCH(WatchList!$B279,'All CCC'!$B$7:$B$814,0)))</f>
        <v/>
      </c>
      <c r="AU279" s="847" t="str">
        <f>IF($B279="","",INDEX('All CCC'!AU$7:AU$814,MATCH(WatchList!$B279,'All CCC'!$B$7:$B$814,0)))</f>
        <v/>
      </c>
      <c r="AV279" s="847" t="str">
        <f>IF($B279="","",INDEX('All CCC'!AV$7:AV$814,MATCH(WatchList!$B279,'All CCC'!$B$7:$B$814,0)))</f>
        <v/>
      </c>
      <c r="AW279" s="847" t="str">
        <f>IF($B279="","",INDEX('All CCC'!AW$7:AW$814,MATCH(WatchList!$B279,'All CCC'!$B$7:$B$814,0)))</f>
        <v/>
      </c>
      <c r="AX279" s="847" t="str">
        <f>IF($B279="","",INDEX('All CCC'!AX$7:AX$814,MATCH(WatchList!$B279,'All CCC'!$B$7:$B$814,0)))</f>
        <v/>
      </c>
      <c r="AY279" s="847" t="str">
        <f>IF($B279="","",INDEX('All CCC'!AY$7:AY$814,MATCH(WatchList!$B279,'All CCC'!$B$7:$B$814,0)))</f>
        <v/>
      </c>
      <c r="AZ279" s="847" t="str">
        <f>IF($B279="","",INDEX('All CCC'!AZ$7:AZ$814,MATCH(WatchList!$B279,'All CCC'!$B$7:$B$814,0)))</f>
        <v/>
      </c>
      <c r="BA279" s="847" t="str">
        <f>IF($B279="","",INDEX('All CCC'!BA$7:BA$814,MATCH(WatchList!$B279,'All CCC'!$B$7:$B$814,0)))</f>
        <v/>
      </c>
      <c r="BB279" s="847" t="str">
        <f>IF($B279="","",INDEX('All CCC'!BB$7:BB$814,MATCH(WatchList!$B279,'All CCC'!$B$7:$B$814,0)))</f>
        <v/>
      </c>
      <c r="BC279" s="847" t="str">
        <f>IF($B279="","",INDEX('All CCC'!BC$7:BC$814,MATCH(WatchList!$B279,'All CCC'!$B$7:$B$814,0)))</f>
        <v/>
      </c>
      <c r="BD279" s="847" t="str">
        <f>IF($B279="","",INDEX('All CCC'!BD$7:BD$814,MATCH(WatchList!$B279,'All CCC'!$B$7:$B$814,0)))</f>
        <v/>
      </c>
      <c r="BE279" s="847" t="str">
        <f>IF($B279="","",INDEX('All CCC'!BE$7:BE$814,MATCH(WatchList!$B279,'All CCC'!$B$7:$B$814,0)))</f>
        <v/>
      </c>
      <c r="BF279" s="847" t="str">
        <f>IF($B279="","",INDEX('All CCC'!BF$7:BF$814,MATCH(WatchList!$B279,'All CCC'!$B$7:$B$814,0)))</f>
        <v/>
      </c>
      <c r="BG279" s="847" t="str">
        <f>IF($B279="","",INDEX('All CCC'!BG$7:BG$814,MATCH(WatchList!$B279,'All CCC'!$B$7:$B$814,0)))</f>
        <v/>
      </c>
    </row>
    <row r="280" spans="1:59" x14ac:dyDescent="0.2">
      <c r="A280" s="548" t="str">
        <f>IF($B280="","",INDEX('All CCC'!A$7:A$814,MATCH(WatchList!$B280,'All CCC'!$B$7:$B$814,0)))</f>
        <v/>
      </c>
      <c r="B280" s="31"/>
      <c r="C280" s="847" t="str">
        <f>IF($B280="","",INDEX('All CCC'!C$7:C$814,MATCH(WatchList!$B280,'All CCC'!$B$7:$B$814,0)))</f>
        <v/>
      </c>
      <c r="D280" s="847" t="str">
        <f>IF($B280="","",INDEX('All CCC'!D$7:D$814,MATCH(WatchList!$B280,'All CCC'!$B$7:$B$814,0)))</f>
        <v/>
      </c>
      <c r="E280" s="847" t="str">
        <f>IF($B280="","",INDEX('All CCC'!E$7:E$814,MATCH(WatchList!$B280,'All CCC'!$B$7:$B$814,0)))</f>
        <v/>
      </c>
      <c r="F280" s="847" t="str">
        <f>IF($B280="","",INDEX('All CCC'!F$7:F$814,MATCH(WatchList!$B280,'All CCC'!$B$7:$B$814,0)))</f>
        <v/>
      </c>
      <c r="G280" s="847" t="str">
        <f>IF($B280="","",INDEX('All CCC'!G$7:G$814,MATCH(WatchList!$B280,'All CCC'!$B$7:$B$814,0)))</f>
        <v/>
      </c>
      <c r="H280" s="847" t="str">
        <f>IF($B280="","",INDEX('All CCC'!H$7:H$814,MATCH(WatchList!$B280,'All CCC'!$B$7:$B$814,0)))</f>
        <v/>
      </c>
      <c r="I280" s="847" t="str">
        <f>IF($B280="","",INDEX('All CCC'!I$7:I$814,MATCH(WatchList!$B280,'All CCC'!$B$7:$B$814,0)))</f>
        <v/>
      </c>
      <c r="J280" s="847" t="str">
        <f>IF($B280="","",INDEX('All CCC'!J$7:J$814,MATCH(WatchList!$B280,'All CCC'!$B$7:$B$814,0)))</f>
        <v/>
      </c>
      <c r="K280" s="847" t="str">
        <f>IF($B280="","",INDEX('All CCC'!K$7:K$814,MATCH(WatchList!$B280,'All CCC'!$B$7:$B$814,0)))</f>
        <v/>
      </c>
      <c r="L280" s="847" t="str">
        <f>IF($B280="","",INDEX('All CCC'!L$7:L$814,MATCH(WatchList!$B280,'All CCC'!$B$7:$B$814,0)))</f>
        <v/>
      </c>
      <c r="M280" s="847" t="str">
        <f>IF($B280="","",INDEX('All CCC'!M$7:M$814,MATCH(WatchList!$B280,'All CCC'!$B$7:$B$814,0)))</f>
        <v/>
      </c>
      <c r="N280" s="847" t="str">
        <f>IF($B280="","",INDEX('All CCC'!N$7:N$814,MATCH(WatchList!$B280,'All CCC'!$B$7:$B$814,0)))</f>
        <v/>
      </c>
      <c r="O280" s="847" t="str">
        <f>IF($B280="","",INDEX('All CCC'!O$7:O$814,MATCH(WatchList!$B280,'All CCC'!$B$7:$B$814,0)))</f>
        <v/>
      </c>
      <c r="P280" s="848" t="str">
        <f>IF($B280="","",INDEX('All CCC'!P$7:P$814,MATCH(WatchList!$B280,'All CCC'!$B$7:$B$814,0)))</f>
        <v/>
      </c>
      <c r="Q280" s="848" t="str">
        <f>IF($B280="","",INDEX('All CCC'!Q$7:Q$814,MATCH(WatchList!$B280,'All CCC'!$B$7:$B$814,0)))</f>
        <v/>
      </c>
      <c r="R280" s="847" t="str">
        <f>IF($B280="","",INDEX('All CCC'!R$7:R$814,MATCH(WatchList!$B280,'All CCC'!$B$7:$B$814,0)))</f>
        <v/>
      </c>
      <c r="S280" s="847" t="str">
        <f>IF($B280="","",INDEX('All CCC'!S$7:S$814,MATCH(WatchList!$B280,'All CCC'!$B$7:$B$814,0)))</f>
        <v/>
      </c>
      <c r="T280" s="847" t="str">
        <f>IF($B280="","",INDEX('All CCC'!T$7:T$814,MATCH(WatchList!$B280,'All CCC'!$B$7:$B$814,0)))</f>
        <v/>
      </c>
      <c r="U280" s="847" t="str">
        <f>IF($B280="","",INDEX('All CCC'!U$7:U$814,MATCH(WatchList!$B280,'All CCC'!$B$7:$B$814,0)))</f>
        <v/>
      </c>
      <c r="V280" s="847" t="str">
        <f>IF($B280="","",INDEX('All CCC'!V$7:V$814,MATCH(WatchList!$B280,'All CCC'!$B$7:$B$814,0)))</f>
        <v/>
      </c>
      <c r="W280" s="847" t="str">
        <f>IF($B280="","",INDEX('All CCC'!W$7:W$814,MATCH(WatchList!$B280,'All CCC'!$B$7:$B$814,0)))</f>
        <v/>
      </c>
      <c r="X280" s="847" t="str">
        <f>IF($B280="","",INDEX('All CCC'!X$7:X$814,MATCH(WatchList!$B280,'All CCC'!$B$7:$B$814,0)))</f>
        <v/>
      </c>
      <c r="Y280" s="847" t="str">
        <f>IF($B280="","",INDEX('All CCC'!Y$7:Y$814,MATCH(WatchList!$B280,'All CCC'!$B$7:$B$814,0)))</f>
        <v/>
      </c>
      <c r="Z280" s="847" t="str">
        <f>IF($B280="","",INDEX('All CCC'!Z$7:Z$814,MATCH(WatchList!$B280,'All CCC'!$B$7:$B$814,0)))</f>
        <v/>
      </c>
      <c r="AA280" s="847" t="str">
        <f>IF($B280="","",INDEX('All CCC'!AA$7:AA$814,MATCH(WatchList!$B280,'All CCC'!$B$7:$B$814,0)))</f>
        <v/>
      </c>
      <c r="AB280" s="847" t="str">
        <f>IF($B280="","",INDEX('All CCC'!AB$7:AB$814,MATCH(WatchList!$B280,'All CCC'!$B$7:$B$814,0)))</f>
        <v/>
      </c>
      <c r="AC280" s="847" t="str">
        <f>IF($B280="","",INDEX('All CCC'!AC$7:AC$814,MATCH(WatchList!$B280,'All CCC'!$B$7:$B$814,0)))</f>
        <v/>
      </c>
      <c r="AD280" s="847" t="str">
        <f>IF($B280="","",INDEX('All CCC'!AD$7:AD$814,MATCH(WatchList!$B280,'All CCC'!$B$7:$B$814,0)))</f>
        <v/>
      </c>
      <c r="AE280" s="847" t="str">
        <f>IF($B280="","",INDEX('All CCC'!AE$7:AE$814,MATCH(WatchList!$B280,'All CCC'!$B$7:$B$814,0)))</f>
        <v/>
      </c>
      <c r="AF280" s="847" t="str">
        <f>IF($B280="","",INDEX('All CCC'!AF$7:AF$814,MATCH(WatchList!$B280,'All CCC'!$B$7:$B$814,0)))</f>
        <v/>
      </c>
      <c r="AG280" s="847" t="str">
        <f>IF($B280="","",INDEX('All CCC'!AG$7:AG$814,MATCH(WatchList!$B280,'All CCC'!$B$7:$B$814,0)))</f>
        <v/>
      </c>
      <c r="AH280" s="847" t="str">
        <f>IF($B280="","",INDEX('All CCC'!AH$7:AH$814,MATCH(WatchList!$B280,'All CCC'!$B$7:$B$814,0)))</f>
        <v/>
      </c>
      <c r="AI280" s="847" t="str">
        <f>IF($B280="","",INDEX('All CCC'!AI$7:AI$814,MATCH(WatchList!$B280,'All CCC'!$B$7:$B$814,0)))</f>
        <v/>
      </c>
      <c r="AJ280" s="847" t="str">
        <f>IF($B280="","",INDEX('All CCC'!AJ$7:AJ$814,MATCH(WatchList!$B280,'All CCC'!$B$7:$B$814,0)))</f>
        <v/>
      </c>
      <c r="AK280" s="847" t="str">
        <f>IF($B280="","",INDEX('All CCC'!AK$7:AK$814,MATCH(WatchList!$B280,'All CCC'!$B$7:$B$814,0)))</f>
        <v/>
      </c>
      <c r="AL280" s="847" t="str">
        <f>IF($B280="","",INDEX('All CCC'!AL$7:AL$814,MATCH(WatchList!$B280,'All CCC'!$B$7:$B$814,0)))</f>
        <v/>
      </c>
      <c r="AM280" s="847" t="str">
        <f>IF($B280="","",INDEX('All CCC'!AM$7:AM$814,MATCH(WatchList!$B280,'All CCC'!$B$7:$B$814,0)))</f>
        <v/>
      </c>
      <c r="AN280" s="847" t="str">
        <f>IF($B280="","",INDEX('All CCC'!AN$7:AN$814,MATCH(WatchList!$B280,'All CCC'!$B$7:$B$814,0)))</f>
        <v/>
      </c>
      <c r="AO280" s="847" t="str">
        <f>IF($B280="","",INDEX('All CCC'!AO$7:AO$814,MATCH(WatchList!$B280,'All CCC'!$B$7:$B$814,0)))</f>
        <v/>
      </c>
      <c r="AP280" s="847" t="str">
        <f>IF($B280="","",INDEX('All CCC'!AP$7:AP$814,MATCH(WatchList!$B280,'All CCC'!$B$7:$B$814,0)))</f>
        <v/>
      </c>
      <c r="AQ280" s="847" t="str">
        <f>IF($B280="","",INDEX('All CCC'!AQ$7:AQ$814,MATCH(WatchList!$B280,'All CCC'!$B$7:$B$814,0)))</f>
        <v/>
      </c>
      <c r="AR280" s="847" t="str">
        <f>IF($B280="","",INDEX('All CCC'!AR$7:AR$814,MATCH(WatchList!$B280,'All CCC'!$B$7:$B$814,0)))</f>
        <v/>
      </c>
      <c r="AS280" s="847" t="str">
        <f>IF($B280="","",INDEX('All CCC'!AS$7:AS$814,MATCH(WatchList!$B280,'All CCC'!$B$7:$B$814,0)))</f>
        <v/>
      </c>
      <c r="AT280" s="847" t="str">
        <f>IF($B280="","",INDEX('All CCC'!AT$7:AT$814,MATCH(WatchList!$B280,'All CCC'!$B$7:$B$814,0)))</f>
        <v/>
      </c>
      <c r="AU280" s="847" t="str">
        <f>IF($B280="","",INDEX('All CCC'!AU$7:AU$814,MATCH(WatchList!$B280,'All CCC'!$B$7:$B$814,0)))</f>
        <v/>
      </c>
      <c r="AV280" s="847" t="str">
        <f>IF($B280="","",INDEX('All CCC'!AV$7:AV$814,MATCH(WatchList!$B280,'All CCC'!$B$7:$B$814,0)))</f>
        <v/>
      </c>
      <c r="AW280" s="847" t="str">
        <f>IF($B280="","",INDEX('All CCC'!AW$7:AW$814,MATCH(WatchList!$B280,'All CCC'!$B$7:$B$814,0)))</f>
        <v/>
      </c>
      <c r="AX280" s="847" t="str">
        <f>IF($B280="","",INDEX('All CCC'!AX$7:AX$814,MATCH(WatchList!$B280,'All CCC'!$B$7:$B$814,0)))</f>
        <v/>
      </c>
      <c r="AY280" s="847" t="str">
        <f>IF($B280="","",INDEX('All CCC'!AY$7:AY$814,MATCH(WatchList!$B280,'All CCC'!$B$7:$B$814,0)))</f>
        <v/>
      </c>
      <c r="AZ280" s="847" t="str">
        <f>IF($B280="","",INDEX('All CCC'!AZ$7:AZ$814,MATCH(WatchList!$B280,'All CCC'!$B$7:$B$814,0)))</f>
        <v/>
      </c>
      <c r="BA280" s="847" t="str">
        <f>IF($B280="","",INDEX('All CCC'!BA$7:BA$814,MATCH(WatchList!$B280,'All CCC'!$B$7:$B$814,0)))</f>
        <v/>
      </c>
      <c r="BB280" s="847" t="str">
        <f>IF($B280="","",INDEX('All CCC'!BB$7:BB$814,MATCH(WatchList!$B280,'All CCC'!$B$7:$B$814,0)))</f>
        <v/>
      </c>
      <c r="BC280" s="847" t="str">
        <f>IF($B280="","",INDEX('All CCC'!BC$7:BC$814,MATCH(WatchList!$B280,'All CCC'!$B$7:$B$814,0)))</f>
        <v/>
      </c>
      <c r="BD280" s="847" t="str">
        <f>IF($B280="","",INDEX('All CCC'!BD$7:BD$814,MATCH(WatchList!$B280,'All CCC'!$B$7:$B$814,0)))</f>
        <v/>
      </c>
      <c r="BE280" s="847" t="str">
        <f>IF($B280="","",INDEX('All CCC'!BE$7:BE$814,MATCH(WatchList!$B280,'All CCC'!$B$7:$B$814,0)))</f>
        <v/>
      </c>
      <c r="BF280" s="847" t="str">
        <f>IF($B280="","",INDEX('All CCC'!BF$7:BF$814,MATCH(WatchList!$B280,'All CCC'!$B$7:$B$814,0)))</f>
        <v/>
      </c>
      <c r="BG280" s="847" t="str">
        <f>IF($B280="","",INDEX('All CCC'!BG$7:BG$814,MATCH(WatchList!$B280,'All CCC'!$B$7:$B$814,0)))</f>
        <v/>
      </c>
    </row>
    <row r="281" spans="1:59" x14ac:dyDescent="0.2">
      <c r="A281" s="548" t="str">
        <f>IF($B281="","",INDEX('All CCC'!A$7:A$814,MATCH(WatchList!$B281,'All CCC'!$B$7:$B$814,0)))</f>
        <v/>
      </c>
      <c r="B281" s="31"/>
      <c r="C281" s="847" t="str">
        <f>IF($B281="","",INDEX('All CCC'!C$7:C$814,MATCH(WatchList!$B281,'All CCC'!$B$7:$B$814,0)))</f>
        <v/>
      </c>
      <c r="D281" s="847" t="str">
        <f>IF($B281="","",INDEX('All CCC'!D$7:D$814,MATCH(WatchList!$B281,'All CCC'!$B$7:$B$814,0)))</f>
        <v/>
      </c>
      <c r="E281" s="847" t="str">
        <f>IF($B281="","",INDEX('All CCC'!E$7:E$814,MATCH(WatchList!$B281,'All CCC'!$B$7:$B$814,0)))</f>
        <v/>
      </c>
      <c r="F281" s="847" t="str">
        <f>IF($B281="","",INDEX('All CCC'!F$7:F$814,MATCH(WatchList!$B281,'All CCC'!$B$7:$B$814,0)))</f>
        <v/>
      </c>
      <c r="G281" s="847" t="str">
        <f>IF($B281="","",INDEX('All CCC'!G$7:G$814,MATCH(WatchList!$B281,'All CCC'!$B$7:$B$814,0)))</f>
        <v/>
      </c>
      <c r="H281" s="847" t="str">
        <f>IF($B281="","",INDEX('All CCC'!H$7:H$814,MATCH(WatchList!$B281,'All CCC'!$B$7:$B$814,0)))</f>
        <v/>
      </c>
      <c r="I281" s="847" t="str">
        <f>IF($B281="","",INDEX('All CCC'!I$7:I$814,MATCH(WatchList!$B281,'All CCC'!$B$7:$B$814,0)))</f>
        <v/>
      </c>
      <c r="J281" s="847" t="str">
        <f>IF($B281="","",INDEX('All CCC'!J$7:J$814,MATCH(WatchList!$B281,'All CCC'!$B$7:$B$814,0)))</f>
        <v/>
      </c>
      <c r="K281" s="847" t="str">
        <f>IF($B281="","",INDEX('All CCC'!K$7:K$814,MATCH(WatchList!$B281,'All CCC'!$B$7:$B$814,0)))</f>
        <v/>
      </c>
      <c r="L281" s="847" t="str">
        <f>IF($B281="","",INDEX('All CCC'!L$7:L$814,MATCH(WatchList!$B281,'All CCC'!$B$7:$B$814,0)))</f>
        <v/>
      </c>
      <c r="M281" s="847" t="str">
        <f>IF($B281="","",INDEX('All CCC'!M$7:M$814,MATCH(WatchList!$B281,'All CCC'!$B$7:$B$814,0)))</f>
        <v/>
      </c>
      <c r="N281" s="847" t="str">
        <f>IF($B281="","",INDEX('All CCC'!N$7:N$814,MATCH(WatchList!$B281,'All CCC'!$B$7:$B$814,0)))</f>
        <v/>
      </c>
      <c r="O281" s="847" t="str">
        <f>IF($B281="","",INDEX('All CCC'!O$7:O$814,MATCH(WatchList!$B281,'All CCC'!$B$7:$B$814,0)))</f>
        <v/>
      </c>
      <c r="P281" s="848" t="str">
        <f>IF($B281="","",INDEX('All CCC'!P$7:P$814,MATCH(WatchList!$B281,'All CCC'!$B$7:$B$814,0)))</f>
        <v/>
      </c>
      <c r="Q281" s="848" t="str">
        <f>IF($B281="","",INDEX('All CCC'!Q$7:Q$814,MATCH(WatchList!$B281,'All CCC'!$B$7:$B$814,0)))</f>
        <v/>
      </c>
      <c r="R281" s="847" t="str">
        <f>IF($B281="","",INDEX('All CCC'!R$7:R$814,MATCH(WatchList!$B281,'All CCC'!$B$7:$B$814,0)))</f>
        <v/>
      </c>
      <c r="S281" s="847" t="str">
        <f>IF($B281="","",INDEX('All CCC'!S$7:S$814,MATCH(WatchList!$B281,'All CCC'!$B$7:$B$814,0)))</f>
        <v/>
      </c>
      <c r="T281" s="847" t="str">
        <f>IF($B281="","",INDEX('All CCC'!T$7:T$814,MATCH(WatchList!$B281,'All CCC'!$B$7:$B$814,0)))</f>
        <v/>
      </c>
      <c r="U281" s="847" t="str">
        <f>IF($B281="","",INDEX('All CCC'!U$7:U$814,MATCH(WatchList!$B281,'All CCC'!$B$7:$B$814,0)))</f>
        <v/>
      </c>
      <c r="V281" s="847" t="str">
        <f>IF($B281="","",INDEX('All CCC'!V$7:V$814,MATCH(WatchList!$B281,'All CCC'!$B$7:$B$814,0)))</f>
        <v/>
      </c>
      <c r="W281" s="847" t="str">
        <f>IF($B281="","",INDEX('All CCC'!W$7:W$814,MATCH(WatchList!$B281,'All CCC'!$B$7:$B$814,0)))</f>
        <v/>
      </c>
      <c r="X281" s="847" t="str">
        <f>IF($B281="","",INDEX('All CCC'!X$7:X$814,MATCH(WatchList!$B281,'All CCC'!$B$7:$B$814,0)))</f>
        <v/>
      </c>
      <c r="Y281" s="847" t="str">
        <f>IF($B281="","",INDEX('All CCC'!Y$7:Y$814,MATCH(WatchList!$B281,'All CCC'!$B$7:$B$814,0)))</f>
        <v/>
      </c>
      <c r="Z281" s="847" t="str">
        <f>IF($B281="","",INDEX('All CCC'!Z$7:Z$814,MATCH(WatchList!$B281,'All CCC'!$B$7:$B$814,0)))</f>
        <v/>
      </c>
      <c r="AA281" s="847" t="str">
        <f>IF($B281="","",INDEX('All CCC'!AA$7:AA$814,MATCH(WatchList!$B281,'All CCC'!$B$7:$B$814,0)))</f>
        <v/>
      </c>
      <c r="AB281" s="847" t="str">
        <f>IF($B281="","",INDEX('All CCC'!AB$7:AB$814,MATCH(WatchList!$B281,'All CCC'!$B$7:$B$814,0)))</f>
        <v/>
      </c>
      <c r="AC281" s="847" t="str">
        <f>IF($B281="","",INDEX('All CCC'!AC$7:AC$814,MATCH(WatchList!$B281,'All CCC'!$B$7:$B$814,0)))</f>
        <v/>
      </c>
      <c r="AD281" s="847" t="str">
        <f>IF($B281="","",INDEX('All CCC'!AD$7:AD$814,MATCH(WatchList!$B281,'All CCC'!$B$7:$B$814,0)))</f>
        <v/>
      </c>
      <c r="AE281" s="847" t="str">
        <f>IF($B281="","",INDEX('All CCC'!AE$7:AE$814,MATCH(WatchList!$B281,'All CCC'!$B$7:$B$814,0)))</f>
        <v/>
      </c>
      <c r="AF281" s="847" t="str">
        <f>IF($B281="","",INDEX('All CCC'!AF$7:AF$814,MATCH(WatchList!$B281,'All CCC'!$B$7:$B$814,0)))</f>
        <v/>
      </c>
      <c r="AG281" s="847" t="str">
        <f>IF($B281="","",INDEX('All CCC'!AG$7:AG$814,MATCH(WatchList!$B281,'All CCC'!$B$7:$B$814,0)))</f>
        <v/>
      </c>
      <c r="AH281" s="847" t="str">
        <f>IF($B281="","",INDEX('All CCC'!AH$7:AH$814,MATCH(WatchList!$B281,'All CCC'!$B$7:$B$814,0)))</f>
        <v/>
      </c>
      <c r="AI281" s="847" t="str">
        <f>IF($B281="","",INDEX('All CCC'!AI$7:AI$814,MATCH(WatchList!$B281,'All CCC'!$B$7:$B$814,0)))</f>
        <v/>
      </c>
      <c r="AJ281" s="847" t="str">
        <f>IF($B281="","",INDEX('All CCC'!AJ$7:AJ$814,MATCH(WatchList!$B281,'All CCC'!$B$7:$B$814,0)))</f>
        <v/>
      </c>
      <c r="AK281" s="847" t="str">
        <f>IF($B281="","",INDEX('All CCC'!AK$7:AK$814,MATCH(WatchList!$B281,'All CCC'!$B$7:$B$814,0)))</f>
        <v/>
      </c>
      <c r="AL281" s="847" t="str">
        <f>IF($B281="","",INDEX('All CCC'!AL$7:AL$814,MATCH(WatchList!$B281,'All CCC'!$B$7:$B$814,0)))</f>
        <v/>
      </c>
      <c r="AM281" s="847" t="str">
        <f>IF($B281="","",INDEX('All CCC'!AM$7:AM$814,MATCH(WatchList!$B281,'All CCC'!$B$7:$B$814,0)))</f>
        <v/>
      </c>
      <c r="AN281" s="847" t="str">
        <f>IF($B281="","",INDEX('All CCC'!AN$7:AN$814,MATCH(WatchList!$B281,'All CCC'!$B$7:$B$814,0)))</f>
        <v/>
      </c>
      <c r="AO281" s="847" t="str">
        <f>IF($B281="","",INDEX('All CCC'!AO$7:AO$814,MATCH(WatchList!$B281,'All CCC'!$B$7:$B$814,0)))</f>
        <v/>
      </c>
      <c r="AP281" s="847" t="str">
        <f>IF($B281="","",INDEX('All CCC'!AP$7:AP$814,MATCH(WatchList!$B281,'All CCC'!$B$7:$B$814,0)))</f>
        <v/>
      </c>
      <c r="AQ281" s="847" t="str">
        <f>IF($B281="","",INDEX('All CCC'!AQ$7:AQ$814,MATCH(WatchList!$B281,'All CCC'!$B$7:$B$814,0)))</f>
        <v/>
      </c>
      <c r="AR281" s="847" t="str">
        <f>IF($B281="","",INDEX('All CCC'!AR$7:AR$814,MATCH(WatchList!$B281,'All CCC'!$B$7:$B$814,0)))</f>
        <v/>
      </c>
      <c r="AS281" s="847" t="str">
        <f>IF($B281="","",INDEX('All CCC'!AS$7:AS$814,MATCH(WatchList!$B281,'All CCC'!$B$7:$B$814,0)))</f>
        <v/>
      </c>
      <c r="AT281" s="847" t="str">
        <f>IF($B281="","",INDEX('All CCC'!AT$7:AT$814,MATCH(WatchList!$B281,'All CCC'!$B$7:$B$814,0)))</f>
        <v/>
      </c>
      <c r="AU281" s="847" t="str">
        <f>IF($B281="","",INDEX('All CCC'!AU$7:AU$814,MATCH(WatchList!$B281,'All CCC'!$B$7:$B$814,0)))</f>
        <v/>
      </c>
      <c r="AV281" s="847" t="str">
        <f>IF($B281="","",INDEX('All CCC'!AV$7:AV$814,MATCH(WatchList!$B281,'All CCC'!$B$7:$B$814,0)))</f>
        <v/>
      </c>
      <c r="AW281" s="847" t="str">
        <f>IF($B281="","",INDEX('All CCC'!AW$7:AW$814,MATCH(WatchList!$B281,'All CCC'!$B$7:$B$814,0)))</f>
        <v/>
      </c>
      <c r="AX281" s="847" t="str">
        <f>IF($B281="","",INDEX('All CCC'!AX$7:AX$814,MATCH(WatchList!$B281,'All CCC'!$B$7:$B$814,0)))</f>
        <v/>
      </c>
      <c r="AY281" s="847" t="str">
        <f>IF($B281="","",INDEX('All CCC'!AY$7:AY$814,MATCH(WatchList!$B281,'All CCC'!$B$7:$B$814,0)))</f>
        <v/>
      </c>
      <c r="AZ281" s="847" t="str">
        <f>IF($B281="","",INDEX('All CCC'!AZ$7:AZ$814,MATCH(WatchList!$B281,'All CCC'!$B$7:$B$814,0)))</f>
        <v/>
      </c>
      <c r="BA281" s="847" t="str">
        <f>IF($B281="","",INDEX('All CCC'!BA$7:BA$814,MATCH(WatchList!$B281,'All CCC'!$B$7:$B$814,0)))</f>
        <v/>
      </c>
      <c r="BB281" s="847" t="str">
        <f>IF($B281="","",INDEX('All CCC'!BB$7:BB$814,MATCH(WatchList!$B281,'All CCC'!$B$7:$B$814,0)))</f>
        <v/>
      </c>
      <c r="BC281" s="847" t="str">
        <f>IF($B281="","",INDEX('All CCC'!BC$7:BC$814,MATCH(WatchList!$B281,'All CCC'!$B$7:$B$814,0)))</f>
        <v/>
      </c>
      <c r="BD281" s="847" t="str">
        <f>IF($B281="","",INDEX('All CCC'!BD$7:BD$814,MATCH(WatchList!$B281,'All CCC'!$B$7:$B$814,0)))</f>
        <v/>
      </c>
      <c r="BE281" s="847" t="str">
        <f>IF($B281="","",INDEX('All CCC'!BE$7:BE$814,MATCH(WatchList!$B281,'All CCC'!$B$7:$B$814,0)))</f>
        <v/>
      </c>
      <c r="BF281" s="847" t="str">
        <f>IF($B281="","",INDEX('All CCC'!BF$7:BF$814,MATCH(WatchList!$B281,'All CCC'!$B$7:$B$814,0)))</f>
        <v/>
      </c>
      <c r="BG281" s="847" t="str">
        <f>IF($B281="","",INDEX('All CCC'!BG$7:BG$814,MATCH(WatchList!$B281,'All CCC'!$B$7:$B$814,0)))</f>
        <v/>
      </c>
    </row>
    <row r="282" spans="1:59" x14ac:dyDescent="0.2">
      <c r="A282" s="548" t="str">
        <f>IF($B282="","",INDEX('All CCC'!A$7:A$814,MATCH(WatchList!$B282,'All CCC'!$B$7:$B$814,0)))</f>
        <v/>
      </c>
      <c r="B282" s="31"/>
      <c r="C282" s="847" t="str">
        <f>IF($B282="","",INDEX('All CCC'!C$7:C$814,MATCH(WatchList!$B282,'All CCC'!$B$7:$B$814,0)))</f>
        <v/>
      </c>
      <c r="D282" s="847" t="str">
        <f>IF($B282="","",INDEX('All CCC'!D$7:D$814,MATCH(WatchList!$B282,'All CCC'!$B$7:$B$814,0)))</f>
        <v/>
      </c>
      <c r="E282" s="847" t="str">
        <f>IF($B282="","",INDEX('All CCC'!E$7:E$814,MATCH(WatchList!$B282,'All CCC'!$B$7:$B$814,0)))</f>
        <v/>
      </c>
      <c r="F282" s="847" t="str">
        <f>IF($B282="","",INDEX('All CCC'!F$7:F$814,MATCH(WatchList!$B282,'All CCC'!$B$7:$B$814,0)))</f>
        <v/>
      </c>
      <c r="G282" s="847" t="str">
        <f>IF($B282="","",INDEX('All CCC'!G$7:G$814,MATCH(WatchList!$B282,'All CCC'!$B$7:$B$814,0)))</f>
        <v/>
      </c>
      <c r="H282" s="847" t="str">
        <f>IF($B282="","",INDEX('All CCC'!H$7:H$814,MATCH(WatchList!$B282,'All CCC'!$B$7:$B$814,0)))</f>
        <v/>
      </c>
      <c r="I282" s="847" t="str">
        <f>IF($B282="","",INDEX('All CCC'!I$7:I$814,MATCH(WatchList!$B282,'All CCC'!$B$7:$B$814,0)))</f>
        <v/>
      </c>
      <c r="J282" s="847" t="str">
        <f>IF($B282="","",INDEX('All CCC'!J$7:J$814,MATCH(WatchList!$B282,'All CCC'!$B$7:$B$814,0)))</f>
        <v/>
      </c>
      <c r="K282" s="847" t="str">
        <f>IF($B282="","",INDEX('All CCC'!K$7:K$814,MATCH(WatchList!$B282,'All CCC'!$B$7:$B$814,0)))</f>
        <v/>
      </c>
      <c r="L282" s="847" t="str">
        <f>IF($B282="","",INDEX('All CCC'!L$7:L$814,MATCH(WatchList!$B282,'All CCC'!$B$7:$B$814,0)))</f>
        <v/>
      </c>
      <c r="M282" s="847" t="str">
        <f>IF($B282="","",INDEX('All CCC'!M$7:M$814,MATCH(WatchList!$B282,'All CCC'!$B$7:$B$814,0)))</f>
        <v/>
      </c>
      <c r="N282" s="847" t="str">
        <f>IF($B282="","",INDEX('All CCC'!N$7:N$814,MATCH(WatchList!$B282,'All CCC'!$B$7:$B$814,0)))</f>
        <v/>
      </c>
      <c r="O282" s="847" t="str">
        <f>IF($B282="","",INDEX('All CCC'!O$7:O$814,MATCH(WatchList!$B282,'All CCC'!$B$7:$B$814,0)))</f>
        <v/>
      </c>
      <c r="P282" s="848" t="str">
        <f>IF($B282="","",INDEX('All CCC'!P$7:P$814,MATCH(WatchList!$B282,'All CCC'!$B$7:$B$814,0)))</f>
        <v/>
      </c>
      <c r="Q282" s="848" t="str">
        <f>IF($B282="","",INDEX('All CCC'!Q$7:Q$814,MATCH(WatchList!$B282,'All CCC'!$B$7:$B$814,0)))</f>
        <v/>
      </c>
      <c r="R282" s="847" t="str">
        <f>IF($B282="","",INDEX('All CCC'!R$7:R$814,MATCH(WatchList!$B282,'All CCC'!$B$7:$B$814,0)))</f>
        <v/>
      </c>
      <c r="S282" s="847" t="str">
        <f>IF($B282="","",INDEX('All CCC'!S$7:S$814,MATCH(WatchList!$B282,'All CCC'!$B$7:$B$814,0)))</f>
        <v/>
      </c>
      <c r="T282" s="847" t="str">
        <f>IF($B282="","",INDEX('All CCC'!T$7:T$814,MATCH(WatchList!$B282,'All CCC'!$B$7:$B$814,0)))</f>
        <v/>
      </c>
      <c r="U282" s="847" t="str">
        <f>IF($B282="","",INDEX('All CCC'!U$7:U$814,MATCH(WatchList!$B282,'All CCC'!$B$7:$B$814,0)))</f>
        <v/>
      </c>
      <c r="V282" s="847" t="str">
        <f>IF($B282="","",INDEX('All CCC'!V$7:V$814,MATCH(WatchList!$B282,'All CCC'!$B$7:$B$814,0)))</f>
        <v/>
      </c>
      <c r="W282" s="847" t="str">
        <f>IF($B282="","",INDEX('All CCC'!W$7:W$814,MATCH(WatchList!$B282,'All CCC'!$B$7:$B$814,0)))</f>
        <v/>
      </c>
      <c r="X282" s="847" t="str">
        <f>IF($B282="","",INDEX('All CCC'!X$7:X$814,MATCH(WatchList!$B282,'All CCC'!$B$7:$B$814,0)))</f>
        <v/>
      </c>
      <c r="Y282" s="847" t="str">
        <f>IF($B282="","",INDEX('All CCC'!Y$7:Y$814,MATCH(WatchList!$B282,'All CCC'!$B$7:$B$814,0)))</f>
        <v/>
      </c>
      <c r="Z282" s="847" t="str">
        <f>IF($B282="","",INDEX('All CCC'!Z$7:Z$814,MATCH(WatchList!$B282,'All CCC'!$B$7:$B$814,0)))</f>
        <v/>
      </c>
      <c r="AA282" s="847" t="str">
        <f>IF($B282="","",INDEX('All CCC'!AA$7:AA$814,MATCH(WatchList!$B282,'All CCC'!$B$7:$B$814,0)))</f>
        <v/>
      </c>
      <c r="AB282" s="847" t="str">
        <f>IF($B282="","",INDEX('All CCC'!AB$7:AB$814,MATCH(WatchList!$B282,'All CCC'!$B$7:$B$814,0)))</f>
        <v/>
      </c>
      <c r="AC282" s="847" t="str">
        <f>IF($B282="","",INDEX('All CCC'!AC$7:AC$814,MATCH(WatchList!$B282,'All CCC'!$B$7:$B$814,0)))</f>
        <v/>
      </c>
      <c r="AD282" s="847" t="str">
        <f>IF($B282="","",INDEX('All CCC'!AD$7:AD$814,MATCH(WatchList!$B282,'All CCC'!$B$7:$B$814,0)))</f>
        <v/>
      </c>
      <c r="AE282" s="847" t="str">
        <f>IF($B282="","",INDEX('All CCC'!AE$7:AE$814,MATCH(WatchList!$B282,'All CCC'!$B$7:$B$814,0)))</f>
        <v/>
      </c>
      <c r="AF282" s="847" t="str">
        <f>IF($B282="","",INDEX('All CCC'!AF$7:AF$814,MATCH(WatchList!$B282,'All CCC'!$B$7:$B$814,0)))</f>
        <v/>
      </c>
      <c r="AG282" s="847" t="str">
        <f>IF($B282="","",INDEX('All CCC'!AG$7:AG$814,MATCH(WatchList!$B282,'All CCC'!$B$7:$B$814,0)))</f>
        <v/>
      </c>
      <c r="AH282" s="847" t="str">
        <f>IF($B282="","",INDEX('All CCC'!AH$7:AH$814,MATCH(WatchList!$B282,'All CCC'!$B$7:$B$814,0)))</f>
        <v/>
      </c>
      <c r="AI282" s="847" t="str">
        <f>IF($B282="","",INDEX('All CCC'!AI$7:AI$814,MATCH(WatchList!$B282,'All CCC'!$B$7:$B$814,0)))</f>
        <v/>
      </c>
      <c r="AJ282" s="847" t="str">
        <f>IF($B282="","",INDEX('All CCC'!AJ$7:AJ$814,MATCH(WatchList!$B282,'All CCC'!$B$7:$B$814,0)))</f>
        <v/>
      </c>
      <c r="AK282" s="847" t="str">
        <f>IF($B282="","",INDEX('All CCC'!AK$7:AK$814,MATCH(WatchList!$B282,'All CCC'!$B$7:$B$814,0)))</f>
        <v/>
      </c>
      <c r="AL282" s="847" t="str">
        <f>IF($B282="","",INDEX('All CCC'!AL$7:AL$814,MATCH(WatchList!$B282,'All CCC'!$B$7:$B$814,0)))</f>
        <v/>
      </c>
      <c r="AM282" s="847" t="str">
        <f>IF($B282="","",INDEX('All CCC'!AM$7:AM$814,MATCH(WatchList!$B282,'All CCC'!$B$7:$B$814,0)))</f>
        <v/>
      </c>
      <c r="AN282" s="847" t="str">
        <f>IF($B282="","",INDEX('All CCC'!AN$7:AN$814,MATCH(WatchList!$B282,'All CCC'!$B$7:$B$814,0)))</f>
        <v/>
      </c>
      <c r="AO282" s="847" t="str">
        <f>IF($B282="","",INDEX('All CCC'!AO$7:AO$814,MATCH(WatchList!$B282,'All CCC'!$B$7:$B$814,0)))</f>
        <v/>
      </c>
      <c r="AP282" s="847" t="str">
        <f>IF($B282="","",INDEX('All CCC'!AP$7:AP$814,MATCH(WatchList!$B282,'All CCC'!$B$7:$B$814,0)))</f>
        <v/>
      </c>
      <c r="AQ282" s="847" t="str">
        <f>IF($B282="","",INDEX('All CCC'!AQ$7:AQ$814,MATCH(WatchList!$B282,'All CCC'!$B$7:$B$814,0)))</f>
        <v/>
      </c>
      <c r="AR282" s="847" t="str">
        <f>IF($B282="","",INDEX('All CCC'!AR$7:AR$814,MATCH(WatchList!$B282,'All CCC'!$B$7:$B$814,0)))</f>
        <v/>
      </c>
      <c r="AS282" s="847" t="str">
        <f>IF($B282="","",INDEX('All CCC'!AS$7:AS$814,MATCH(WatchList!$B282,'All CCC'!$B$7:$B$814,0)))</f>
        <v/>
      </c>
      <c r="AT282" s="847" t="str">
        <f>IF($B282="","",INDEX('All CCC'!AT$7:AT$814,MATCH(WatchList!$B282,'All CCC'!$B$7:$B$814,0)))</f>
        <v/>
      </c>
      <c r="AU282" s="847" t="str">
        <f>IF($B282="","",INDEX('All CCC'!AU$7:AU$814,MATCH(WatchList!$B282,'All CCC'!$B$7:$B$814,0)))</f>
        <v/>
      </c>
      <c r="AV282" s="847" t="str">
        <f>IF($B282="","",INDEX('All CCC'!AV$7:AV$814,MATCH(WatchList!$B282,'All CCC'!$B$7:$B$814,0)))</f>
        <v/>
      </c>
      <c r="AW282" s="847" t="str">
        <f>IF($B282="","",INDEX('All CCC'!AW$7:AW$814,MATCH(WatchList!$B282,'All CCC'!$B$7:$B$814,0)))</f>
        <v/>
      </c>
      <c r="AX282" s="847" t="str">
        <f>IF($B282="","",INDEX('All CCC'!AX$7:AX$814,MATCH(WatchList!$B282,'All CCC'!$B$7:$B$814,0)))</f>
        <v/>
      </c>
      <c r="AY282" s="847" t="str">
        <f>IF($B282="","",INDEX('All CCC'!AY$7:AY$814,MATCH(WatchList!$B282,'All CCC'!$B$7:$B$814,0)))</f>
        <v/>
      </c>
      <c r="AZ282" s="847" t="str">
        <f>IF($B282="","",INDEX('All CCC'!AZ$7:AZ$814,MATCH(WatchList!$B282,'All CCC'!$B$7:$B$814,0)))</f>
        <v/>
      </c>
      <c r="BA282" s="847" t="str">
        <f>IF($B282="","",INDEX('All CCC'!BA$7:BA$814,MATCH(WatchList!$B282,'All CCC'!$B$7:$B$814,0)))</f>
        <v/>
      </c>
      <c r="BB282" s="847" t="str">
        <f>IF($B282="","",INDEX('All CCC'!BB$7:BB$814,MATCH(WatchList!$B282,'All CCC'!$B$7:$B$814,0)))</f>
        <v/>
      </c>
      <c r="BC282" s="847" t="str">
        <f>IF($B282="","",INDEX('All CCC'!BC$7:BC$814,MATCH(WatchList!$B282,'All CCC'!$B$7:$B$814,0)))</f>
        <v/>
      </c>
      <c r="BD282" s="847" t="str">
        <f>IF($B282="","",INDEX('All CCC'!BD$7:BD$814,MATCH(WatchList!$B282,'All CCC'!$B$7:$B$814,0)))</f>
        <v/>
      </c>
      <c r="BE282" s="847" t="str">
        <f>IF($B282="","",INDEX('All CCC'!BE$7:BE$814,MATCH(WatchList!$B282,'All CCC'!$B$7:$B$814,0)))</f>
        <v/>
      </c>
      <c r="BF282" s="847" t="str">
        <f>IF($B282="","",INDEX('All CCC'!BF$7:BF$814,MATCH(WatchList!$B282,'All CCC'!$B$7:$B$814,0)))</f>
        <v/>
      </c>
      <c r="BG282" s="847" t="str">
        <f>IF($B282="","",INDEX('All CCC'!BG$7:BG$814,MATCH(WatchList!$B282,'All CCC'!$B$7:$B$814,0)))</f>
        <v/>
      </c>
    </row>
    <row r="283" spans="1:59" x14ac:dyDescent="0.2">
      <c r="A283" s="548" t="str">
        <f>IF($B283="","",INDEX('All CCC'!A$7:A$814,MATCH(WatchList!$B283,'All CCC'!$B$7:$B$814,0)))</f>
        <v/>
      </c>
      <c r="B283" s="31"/>
      <c r="C283" s="847" t="str">
        <f>IF($B283="","",INDEX('All CCC'!C$7:C$814,MATCH(WatchList!$B283,'All CCC'!$B$7:$B$814,0)))</f>
        <v/>
      </c>
      <c r="D283" s="847" t="str">
        <f>IF($B283="","",INDEX('All CCC'!D$7:D$814,MATCH(WatchList!$B283,'All CCC'!$B$7:$B$814,0)))</f>
        <v/>
      </c>
      <c r="E283" s="847" t="str">
        <f>IF($B283="","",INDEX('All CCC'!E$7:E$814,MATCH(WatchList!$B283,'All CCC'!$B$7:$B$814,0)))</f>
        <v/>
      </c>
      <c r="F283" s="847" t="str">
        <f>IF($B283="","",INDEX('All CCC'!F$7:F$814,MATCH(WatchList!$B283,'All CCC'!$B$7:$B$814,0)))</f>
        <v/>
      </c>
      <c r="G283" s="847" t="str">
        <f>IF($B283="","",INDEX('All CCC'!G$7:G$814,MATCH(WatchList!$B283,'All CCC'!$B$7:$B$814,0)))</f>
        <v/>
      </c>
      <c r="H283" s="847" t="str">
        <f>IF($B283="","",INDEX('All CCC'!H$7:H$814,MATCH(WatchList!$B283,'All CCC'!$B$7:$B$814,0)))</f>
        <v/>
      </c>
      <c r="I283" s="847" t="str">
        <f>IF($B283="","",INDEX('All CCC'!I$7:I$814,MATCH(WatchList!$B283,'All CCC'!$B$7:$B$814,0)))</f>
        <v/>
      </c>
      <c r="J283" s="847" t="str">
        <f>IF($B283="","",INDEX('All CCC'!J$7:J$814,MATCH(WatchList!$B283,'All CCC'!$B$7:$B$814,0)))</f>
        <v/>
      </c>
      <c r="K283" s="847" t="str">
        <f>IF($B283="","",INDEX('All CCC'!K$7:K$814,MATCH(WatchList!$B283,'All CCC'!$B$7:$B$814,0)))</f>
        <v/>
      </c>
      <c r="L283" s="847" t="str">
        <f>IF($B283="","",INDEX('All CCC'!L$7:L$814,MATCH(WatchList!$B283,'All CCC'!$B$7:$B$814,0)))</f>
        <v/>
      </c>
      <c r="M283" s="847" t="str">
        <f>IF($B283="","",INDEX('All CCC'!M$7:M$814,MATCH(WatchList!$B283,'All CCC'!$B$7:$B$814,0)))</f>
        <v/>
      </c>
      <c r="N283" s="847" t="str">
        <f>IF($B283="","",INDEX('All CCC'!N$7:N$814,MATCH(WatchList!$B283,'All CCC'!$B$7:$B$814,0)))</f>
        <v/>
      </c>
      <c r="O283" s="847" t="str">
        <f>IF($B283="","",INDEX('All CCC'!O$7:O$814,MATCH(WatchList!$B283,'All CCC'!$B$7:$B$814,0)))</f>
        <v/>
      </c>
      <c r="P283" s="848" t="str">
        <f>IF($B283="","",INDEX('All CCC'!P$7:P$814,MATCH(WatchList!$B283,'All CCC'!$B$7:$B$814,0)))</f>
        <v/>
      </c>
      <c r="Q283" s="848" t="str">
        <f>IF($B283="","",INDEX('All CCC'!Q$7:Q$814,MATCH(WatchList!$B283,'All CCC'!$B$7:$B$814,0)))</f>
        <v/>
      </c>
      <c r="R283" s="847" t="str">
        <f>IF($B283="","",INDEX('All CCC'!R$7:R$814,MATCH(WatchList!$B283,'All CCC'!$B$7:$B$814,0)))</f>
        <v/>
      </c>
      <c r="S283" s="847" t="str">
        <f>IF($B283="","",INDEX('All CCC'!S$7:S$814,MATCH(WatchList!$B283,'All CCC'!$B$7:$B$814,0)))</f>
        <v/>
      </c>
      <c r="T283" s="847" t="str">
        <f>IF($B283="","",INDEX('All CCC'!T$7:T$814,MATCH(WatchList!$B283,'All CCC'!$B$7:$B$814,0)))</f>
        <v/>
      </c>
      <c r="U283" s="847" t="str">
        <f>IF($B283="","",INDEX('All CCC'!U$7:U$814,MATCH(WatchList!$B283,'All CCC'!$B$7:$B$814,0)))</f>
        <v/>
      </c>
      <c r="V283" s="847" t="str">
        <f>IF($B283="","",INDEX('All CCC'!V$7:V$814,MATCH(WatchList!$B283,'All CCC'!$B$7:$B$814,0)))</f>
        <v/>
      </c>
      <c r="W283" s="847" t="str">
        <f>IF($B283="","",INDEX('All CCC'!W$7:W$814,MATCH(WatchList!$B283,'All CCC'!$B$7:$B$814,0)))</f>
        <v/>
      </c>
      <c r="X283" s="847" t="str">
        <f>IF($B283="","",INDEX('All CCC'!X$7:X$814,MATCH(WatchList!$B283,'All CCC'!$B$7:$B$814,0)))</f>
        <v/>
      </c>
      <c r="Y283" s="847" t="str">
        <f>IF($B283="","",INDEX('All CCC'!Y$7:Y$814,MATCH(WatchList!$B283,'All CCC'!$B$7:$B$814,0)))</f>
        <v/>
      </c>
      <c r="Z283" s="847" t="str">
        <f>IF($B283="","",INDEX('All CCC'!Z$7:Z$814,MATCH(WatchList!$B283,'All CCC'!$B$7:$B$814,0)))</f>
        <v/>
      </c>
      <c r="AA283" s="847" t="str">
        <f>IF($B283="","",INDEX('All CCC'!AA$7:AA$814,MATCH(WatchList!$B283,'All CCC'!$B$7:$B$814,0)))</f>
        <v/>
      </c>
      <c r="AB283" s="847" t="str">
        <f>IF($B283="","",INDEX('All CCC'!AB$7:AB$814,MATCH(WatchList!$B283,'All CCC'!$B$7:$B$814,0)))</f>
        <v/>
      </c>
      <c r="AC283" s="847" t="str">
        <f>IF($B283="","",INDEX('All CCC'!AC$7:AC$814,MATCH(WatchList!$B283,'All CCC'!$B$7:$B$814,0)))</f>
        <v/>
      </c>
      <c r="AD283" s="847" t="str">
        <f>IF($B283="","",INDEX('All CCC'!AD$7:AD$814,MATCH(WatchList!$B283,'All CCC'!$B$7:$B$814,0)))</f>
        <v/>
      </c>
      <c r="AE283" s="847" t="str">
        <f>IF($B283="","",INDEX('All CCC'!AE$7:AE$814,MATCH(WatchList!$B283,'All CCC'!$B$7:$B$814,0)))</f>
        <v/>
      </c>
      <c r="AF283" s="847" t="str">
        <f>IF($B283="","",INDEX('All CCC'!AF$7:AF$814,MATCH(WatchList!$B283,'All CCC'!$B$7:$B$814,0)))</f>
        <v/>
      </c>
      <c r="AG283" s="847" t="str">
        <f>IF($B283="","",INDEX('All CCC'!AG$7:AG$814,MATCH(WatchList!$B283,'All CCC'!$B$7:$B$814,0)))</f>
        <v/>
      </c>
      <c r="AH283" s="847" t="str">
        <f>IF($B283="","",INDEX('All CCC'!AH$7:AH$814,MATCH(WatchList!$B283,'All CCC'!$B$7:$B$814,0)))</f>
        <v/>
      </c>
      <c r="AI283" s="847" t="str">
        <f>IF($B283="","",INDEX('All CCC'!AI$7:AI$814,MATCH(WatchList!$B283,'All CCC'!$B$7:$B$814,0)))</f>
        <v/>
      </c>
      <c r="AJ283" s="847" t="str">
        <f>IF($B283="","",INDEX('All CCC'!AJ$7:AJ$814,MATCH(WatchList!$B283,'All CCC'!$B$7:$B$814,0)))</f>
        <v/>
      </c>
      <c r="AK283" s="847" t="str">
        <f>IF($B283="","",INDEX('All CCC'!AK$7:AK$814,MATCH(WatchList!$B283,'All CCC'!$B$7:$B$814,0)))</f>
        <v/>
      </c>
      <c r="AL283" s="847" t="str">
        <f>IF($B283="","",INDEX('All CCC'!AL$7:AL$814,MATCH(WatchList!$B283,'All CCC'!$B$7:$B$814,0)))</f>
        <v/>
      </c>
      <c r="AM283" s="847" t="str">
        <f>IF($B283="","",INDEX('All CCC'!AM$7:AM$814,MATCH(WatchList!$B283,'All CCC'!$B$7:$B$814,0)))</f>
        <v/>
      </c>
      <c r="AN283" s="847" t="str">
        <f>IF($B283="","",INDEX('All CCC'!AN$7:AN$814,MATCH(WatchList!$B283,'All CCC'!$B$7:$B$814,0)))</f>
        <v/>
      </c>
      <c r="AO283" s="847" t="str">
        <f>IF($B283="","",INDEX('All CCC'!AO$7:AO$814,MATCH(WatchList!$B283,'All CCC'!$B$7:$B$814,0)))</f>
        <v/>
      </c>
      <c r="AP283" s="847" t="str">
        <f>IF($B283="","",INDEX('All CCC'!AP$7:AP$814,MATCH(WatchList!$B283,'All CCC'!$B$7:$B$814,0)))</f>
        <v/>
      </c>
      <c r="AQ283" s="847" t="str">
        <f>IF($B283="","",INDEX('All CCC'!AQ$7:AQ$814,MATCH(WatchList!$B283,'All CCC'!$B$7:$B$814,0)))</f>
        <v/>
      </c>
      <c r="AR283" s="847" t="str">
        <f>IF($B283="","",INDEX('All CCC'!AR$7:AR$814,MATCH(WatchList!$B283,'All CCC'!$B$7:$B$814,0)))</f>
        <v/>
      </c>
      <c r="AS283" s="847" t="str">
        <f>IF($B283="","",INDEX('All CCC'!AS$7:AS$814,MATCH(WatchList!$B283,'All CCC'!$B$7:$B$814,0)))</f>
        <v/>
      </c>
      <c r="AT283" s="847" t="str">
        <f>IF($B283="","",INDEX('All CCC'!AT$7:AT$814,MATCH(WatchList!$B283,'All CCC'!$B$7:$B$814,0)))</f>
        <v/>
      </c>
      <c r="AU283" s="847" t="str">
        <f>IF($B283="","",INDEX('All CCC'!AU$7:AU$814,MATCH(WatchList!$B283,'All CCC'!$B$7:$B$814,0)))</f>
        <v/>
      </c>
      <c r="AV283" s="847" t="str">
        <f>IF($B283="","",INDEX('All CCC'!AV$7:AV$814,MATCH(WatchList!$B283,'All CCC'!$B$7:$B$814,0)))</f>
        <v/>
      </c>
      <c r="AW283" s="847" t="str">
        <f>IF($B283="","",INDEX('All CCC'!AW$7:AW$814,MATCH(WatchList!$B283,'All CCC'!$B$7:$B$814,0)))</f>
        <v/>
      </c>
      <c r="AX283" s="847" t="str">
        <f>IF($B283="","",INDEX('All CCC'!AX$7:AX$814,MATCH(WatchList!$B283,'All CCC'!$B$7:$B$814,0)))</f>
        <v/>
      </c>
      <c r="AY283" s="847" t="str">
        <f>IF($B283="","",INDEX('All CCC'!AY$7:AY$814,MATCH(WatchList!$B283,'All CCC'!$B$7:$B$814,0)))</f>
        <v/>
      </c>
      <c r="AZ283" s="847" t="str">
        <f>IF($B283="","",INDEX('All CCC'!AZ$7:AZ$814,MATCH(WatchList!$B283,'All CCC'!$B$7:$B$814,0)))</f>
        <v/>
      </c>
      <c r="BA283" s="847" t="str">
        <f>IF($B283="","",INDEX('All CCC'!BA$7:BA$814,MATCH(WatchList!$B283,'All CCC'!$B$7:$B$814,0)))</f>
        <v/>
      </c>
      <c r="BB283" s="847" t="str">
        <f>IF($B283="","",INDEX('All CCC'!BB$7:BB$814,MATCH(WatchList!$B283,'All CCC'!$B$7:$B$814,0)))</f>
        <v/>
      </c>
      <c r="BC283" s="847" t="str">
        <f>IF($B283="","",INDEX('All CCC'!BC$7:BC$814,MATCH(WatchList!$B283,'All CCC'!$B$7:$B$814,0)))</f>
        <v/>
      </c>
      <c r="BD283" s="847" t="str">
        <f>IF($B283="","",INDEX('All CCC'!BD$7:BD$814,MATCH(WatchList!$B283,'All CCC'!$B$7:$B$814,0)))</f>
        <v/>
      </c>
      <c r="BE283" s="847" t="str">
        <f>IF($B283="","",INDEX('All CCC'!BE$7:BE$814,MATCH(WatchList!$B283,'All CCC'!$B$7:$B$814,0)))</f>
        <v/>
      </c>
      <c r="BF283" s="847" t="str">
        <f>IF($B283="","",INDEX('All CCC'!BF$7:BF$814,MATCH(WatchList!$B283,'All CCC'!$B$7:$B$814,0)))</f>
        <v/>
      </c>
      <c r="BG283" s="847" t="str">
        <f>IF($B283="","",INDEX('All CCC'!BG$7:BG$814,MATCH(WatchList!$B283,'All CCC'!$B$7:$B$814,0)))</f>
        <v/>
      </c>
    </row>
    <row r="284" spans="1:59" x14ac:dyDescent="0.2">
      <c r="A284" s="548" t="str">
        <f>IF($B284="","",INDEX('All CCC'!A$7:A$814,MATCH(WatchList!$B284,'All CCC'!$B$7:$B$814,0)))</f>
        <v/>
      </c>
      <c r="B284" s="31"/>
      <c r="C284" s="847" t="str">
        <f>IF($B284="","",INDEX('All CCC'!C$7:C$814,MATCH(WatchList!$B284,'All CCC'!$B$7:$B$814,0)))</f>
        <v/>
      </c>
      <c r="D284" s="847" t="str">
        <f>IF($B284="","",INDEX('All CCC'!D$7:D$814,MATCH(WatchList!$B284,'All CCC'!$B$7:$B$814,0)))</f>
        <v/>
      </c>
      <c r="E284" s="847" t="str">
        <f>IF($B284="","",INDEX('All CCC'!E$7:E$814,MATCH(WatchList!$B284,'All CCC'!$B$7:$B$814,0)))</f>
        <v/>
      </c>
      <c r="F284" s="847" t="str">
        <f>IF($B284="","",INDEX('All CCC'!F$7:F$814,MATCH(WatchList!$B284,'All CCC'!$B$7:$B$814,0)))</f>
        <v/>
      </c>
      <c r="G284" s="847" t="str">
        <f>IF($B284="","",INDEX('All CCC'!G$7:G$814,MATCH(WatchList!$B284,'All CCC'!$B$7:$B$814,0)))</f>
        <v/>
      </c>
      <c r="H284" s="847" t="str">
        <f>IF($B284="","",INDEX('All CCC'!H$7:H$814,MATCH(WatchList!$B284,'All CCC'!$B$7:$B$814,0)))</f>
        <v/>
      </c>
      <c r="I284" s="847" t="str">
        <f>IF($B284="","",INDEX('All CCC'!I$7:I$814,MATCH(WatchList!$B284,'All CCC'!$B$7:$B$814,0)))</f>
        <v/>
      </c>
      <c r="J284" s="847" t="str">
        <f>IF($B284="","",INDEX('All CCC'!J$7:J$814,MATCH(WatchList!$B284,'All CCC'!$B$7:$B$814,0)))</f>
        <v/>
      </c>
      <c r="K284" s="847" t="str">
        <f>IF($B284="","",INDEX('All CCC'!K$7:K$814,MATCH(WatchList!$B284,'All CCC'!$B$7:$B$814,0)))</f>
        <v/>
      </c>
      <c r="L284" s="847" t="str">
        <f>IF($B284="","",INDEX('All CCC'!L$7:L$814,MATCH(WatchList!$B284,'All CCC'!$B$7:$B$814,0)))</f>
        <v/>
      </c>
      <c r="M284" s="847" t="str">
        <f>IF($B284="","",INDEX('All CCC'!M$7:M$814,MATCH(WatchList!$B284,'All CCC'!$B$7:$B$814,0)))</f>
        <v/>
      </c>
      <c r="N284" s="847" t="str">
        <f>IF($B284="","",INDEX('All CCC'!N$7:N$814,MATCH(WatchList!$B284,'All CCC'!$B$7:$B$814,0)))</f>
        <v/>
      </c>
      <c r="O284" s="847" t="str">
        <f>IF($B284="","",INDEX('All CCC'!O$7:O$814,MATCH(WatchList!$B284,'All CCC'!$B$7:$B$814,0)))</f>
        <v/>
      </c>
      <c r="P284" s="848" t="str">
        <f>IF($B284="","",INDEX('All CCC'!P$7:P$814,MATCH(WatchList!$B284,'All CCC'!$B$7:$B$814,0)))</f>
        <v/>
      </c>
      <c r="Q284" s="848" t="str">
        <f>IF($B284="","",INDEX('All CCC'!Q$7:Q$814,MATCH(WatchList!$B284,'All CCC'!$B$7:$B$814,0)))</f>
        <v/>
      </c>
      <c r="R284" s="847" t="str">
        <f>IF($B284="","",INDEX('All CCC'!R$7:R$814,MATCH(WatchList!$B284,'All CCC'!$B$7:$B$814,0)))</f>
        <v/>
      </c>
      <c r="S284" s="847" t="str">
        <f>IF($B284="","",INDEX('All CCC'!S$7:S$814,MATCH(WatchList!$B284,'All CCC'!$B$7:$B$814,0)))</f>
        <v/>
      </c>
      <c r="T284" s="847" t="str">
        <f>IF($B284="","",INDEX('All CCC'!T$7:T$814,MATCH(WatchList!$B284,'All CCC'!$B$7:$B$814,0)))</f>
        <v/>
      </c>
      <c r="U284" s="847" t="str">
        <f>IF($B284="","",INDEX('All CCC'!U$7:U$814,MATCH(WatchList!$B284,'All CCC'!$B$7:$B$814,0)))</f>
        <v/>
      </c>
      <c r="V284" s="847" t="str">
        <f>IF($B284="","",INDEX('All CCC'!V$7:V$814,MATCH(WatchList!$B284,'All CCC'!$B$7:$B$814,0)))</f>
        <v/>
      </c>
      <c r="W284" s="847" t="str">
        <f>IF($B284="","",INDEX('All CCC'!W$7:W$814,MATCH(WatchList!$B284,'All CCC'!$B$7:$B$814,0)))</f>
        <v/>
      </c>
      <c r="X284" s="847" t="str">
        <f>IF($B284="","",INDEX('All CCC'!X$7:X$814,MATCH(WatchList!$B284,'All CCC'!$B$7:$B$814,0)))</f>
        <v/>
      </c>
      <c r="Y284" s="847" t="str">
        <f>IF($B284="","",INDEX('All CCC'!Y$7:Y$814,MATCH(WatchList!$B284,'All CCC'!$B$7:$B$814,0)))</f>
        <v/>
      </c>
      <c r="Z284" s="847" t="str">
        <f>IF($B284="","",INDEX('All CCC'!Z$7:Z$814,MATCH(WatchList!$B284,'All CCC'!$B$7:$B$814,0)))</f>
        <v/>
      </c>
      <c r="AA284" s="847" t="str">
        <f>IF($B284="","",INDEX('All CCC'!AA$7:AA$814,MATCH(WatchList!$B284,'All CCC'!$B$7:$B$814,0)))</f>
        <v/>
      </c>
      <c r="AB284" s="847" t="str">
        <f>IF($B284="","",INDEX('All CCC'!AB$7:AB$814,MATCH(WatchList!$B284,'All CCC'!$B$7:$B$814,0)))</f>
        <v/>
      </c>
      <c r="AC284" s="847" t="str">
        <f>IF($B284="","",INDEX('All CCC'!AC$7:AC$814,MATCH(WatchList!$B284,'All CCC'!$B$7:$B$814,0)))</f>
        <v/>
      </c>
      <c r="AD284" s="847" t="str">
        <f>IF($B284="","",INDEX('All CCC'!AD$7:AD$814,MATCH(WatchList!$B284,'All CCC'!$B$7:$B$814,0)))</f>
        <v/>
      </c>
      <c r="AE284" s="847" t="str">
        <f>IF($B284="","",INDEX('All CCC'!AE$7:AE$814,MATCH(WatchList!$B284,'All CCC'!$B$7:$B$814,0)))</f>
        <v/>
      </c>
      <c r="AF284" s="847" t="str">
        <f>IF($B284="","",INDEX('All CCC'!AF$7:AF$814,MATCH(WatchList!$B284,'All CCC'!$B$7:$B$814,0)))</f>
        <v/>
      </c>
      <c r="AG284" s="847" t="str">
        <f>IF($B284="","",INDEX('All CCC'!AG$7:AG$814,MATCH(WatchList!$B284,'All CCC'!$B$7:$B$814,0)))</f>
        <v/>
      </c>
      <c r="AH284" s="847" t="str">
        <f>IF($B284="","",INDEX('All CCC'!AH$7:AH$814,MATCH(WatchList!$B284,'All CCC'!$B$7:$B$814,0)))</f>
        <v/>
      </c>
      <c r="AI284" s="847" t="str">
        <f>IF($B284="","",INDEX('All CCC'!AI$7:AI$814,MATCH(WatchList!$B284,'All CCC'!$B$7:$B$814,0)))</f>
        <v/>
      </c>
      <c r="AJ284" s="847" t="str">
        <f>IF($B284="","",INDEX('All CCC'!AJ$7:AJ$814,MATCH(WatchList!$B284,'All CCC'!$B$7:$B$814,0)))</f>
        <v/>
      </c>
      <c r="AK284" s="847" t="str">
        <f>IF($B284="","",INDEX('All CCC'!AK$7:AK$814,MATCH(WatchList!$B284,'All CCC'!$B$7:$B$814,0)))</f>
        <v/>
      </c>
      <c r="AL284" s="847" t="str">
        <f>IF($B284="","",INDEX('All CCC'!AL$7:AL$814,MATCH(WatchList!$B284,'All CCC'!$B$7:$B$814,0)))</f>
        <v/>
      </c>
      <c r="AM284" s="847" t="str">
        <f>IF($B284="","",INDEX('All CCC'!AM$7:AM$814,MATCH(WatchList!$B284,'All CCC'!$B$7:$B$814,0)))</f>
        <v/>
      </c>
      <c r="AN284" s="847" t="str">
        <f>IF($B284="","",INDEX('All CCC'!AN$7:AN$814,MATCH(WatchList!$B284,'All CCC'!$B$7:$B$814,0)))</f>
        <v/>
      </c>
      <c r="AO284" s="847" t="str">
        <f>IF($B284="","",INDEX('All CCC'!AO$7:AO$814,MATCH(WatchList!$B284,'All CCC'!$B$7:$B$814,0)))</f>
        <v/>
      </c>
      <c r="AP284" s="847" t="str">
        <f>IF($B284="","",INDEX('All CCC'!AP$7:AP$814,MATCH(WatchList!$B284,'All CCC'!$B$7:$B$814,0)))</f>
        <v/>
      </c>
      <c r="AQ284" s="847" t="str">
        <f>IF($B284="","",INDEX('All CCC'!AQ$7:AQ$814,MATCH(WatchList!$B284,'All CCC'!$B$7:$B$814,0)))</f>
        <v/>
      </c>
      <c r="AR284" s="847" t="str">
        <f>IF($B284="","",INDEX('All CCC'!AR$7:AR$814,MATCH(WatchList!$B284,'All CCC'!$B$7:$B$814,0)))</f>
        <v/>
      </c>
      <c r="AS284" s="847" t="str">
        <f>IF($B284="","",INDEX('All CCC'!AS$7:AS$814,MATCH(WatchList!$B284,'All CCC'!$B$7:$B$814,0)))</f>
        <v/>
      </c>
      <c r="AT284" s="847" t="str">
        <f>IF($B284="","",INDEX('All CCC'!AT$7:AT$814,MATCH(WatchList!$B284,'All CCC'!$B$7:$B$814,0)))</f>
        <v/>
      </c>
      <c r="AU284" s="847" t="str">
        <f>IF($B284="","",INDEX('All CCC'!AU$7:AU$814,MATCH(WatchList!$B284,'All CCC'!$B$7:$B$814,0)))</f>
        <v/>
      </c>
      <c r="AV284" s="847" t="str">
        <f>IF($B284="","",INDEX('All CCC'!AV$7:AV$814,MATCH(WatchList!$B284,'All CCC'!$B$7:$B$814,0)))</f>
        <v/>
      </c>
      <c r="AW284" s="847" t="str">
        <f>IF($B284="","",INDEX('All CCC'!AW$7:AW$814,MATCH(WatchList!$B284,'All CCC'!$B$7:$B$814,0)))</f>
        <v/>
      </c>
      <c r="AX284" s="847" t="str">
        <f>IF($B284="","",INDEX('All CCC'!AX$7:AX$814,MATCH(WatchList!$B284,'All CCC'!$B$7:$B$814,0)))</f>
        <v/>
      </c>
      <c r="AY284" s="847" t="str">
        <f>IF($B284="","",INDEX('All CCC'!AY$7:AY$814,MATCH(WatchList!$B284,'All CCC'!$B$7:$B$814,0)))</f>
        <v/>
      </c>
      <c r="AZ284" s="847" t="str">
        <f>IF($B284="","",INDEX('All CCC'!AZ$7:AZ$814,MATCH(WatchList!$B284,'All CCC'!$B$7:$B$814,0)))</f>
        <v/>
      </c>
      <c r="BA284" s="847" t="str">
        <f>IF($B284="","",INDEX('All CCC'!BA$7:BA$814,MATCH(WatchList!$B284,'All CCC'!$B$7:$B$814,0)))</f>
        <v/>
      </c>
      <c r="BB284" s="847" t="str">
        <f>IF($B284="","",INDEX('All CCC'!BB$7:BB$814,MATCH(WatchList!$B284,'All CCC'!$B$7:$B$814,0)))</f>
        <v/>
      </c>
      <c r="BC284" s="847" t="str">
        <f>IF($B284="","",INDEX('All CCC'!BC$7:BC$814,MATCH(WatchList!$B284,'All CCC'!$B$7:$B$814,0)))</f>
        <v/>
      </c>
      <c r="BD284" s="847" t="str">
        <f>IF($B284="","",INDEX('All CCC'!BD$7:BD$814,MATCH(WatchList!$B284,'All CCC'!$B$7:$B$814,0)))</f>
        <v/>
      </c>
      <c r="BE284" s="847" t="str">
        <f>IF($B284="","",INDEX('All CCC'!BE$7:BE$814,MATCH(WatchList!$B284,'All CCC'!$B$7:$B$814,0)))</f>
        <v/>
      </c>
      <c r="BF284" s="847" t="str">
        <f>IF($B284="","",INDEX('All CCC'!BF$7:BF$814,MATCH(WatchList!$B284,'All CCC'!$B$7:$B$814,0)))</f>
        <v/>
      </c>
      <c r="BG284" s="847" t="str">
        <f>IF($B284="","",INDEX('All CCC'!BG$7:BG$814,MATCH(WatchList!$B284,'All CCC'!$B$7:$B$814,0)))</f>
        <v/>
      </c>
    </row>
    <row r="285" spans="1:59" x14ac:dyDescent="0.2">
      <c r="A285" s="548" t="str">
        <f>IF($B285="","",INDEX('All CCC'!A$7:A$814,MATCH(WatchList!$B285,'All CCC'!$B$7:$B$814,0)))</f>
        <v/>
      </c>
      <c r="B285" s="31"/>
      <c r="C285" s="847" t="str">
        <f>IF($B285="","",INDEX('All CCC'!C$7:C$814,MATCH(WatchList!$B285,'All CCC'!$B$7:$B$814,0)))</f>
        <v/>
      </c>
      <c r="D285" s="847" t="str">
        <f>IF($B285="","",INDEX('All CCC'!D$7:D$814,MATCH(WatchList!$B285,'All CCC'!$B$7:$B$814,0)))</f>
        <v/>
      </c>
      <c r="E285" s="847" t="str">
        <f>IF($B285="","",INDEX('All CCC'!E$7:E$814,MATCH(WatchList!$B285,'All CCC'!$B$7:$B$814,0)))</f>
        <v/>
      </c>
      <c r="F285" s="847" t="str">
        <f>IF($B285="","",INDEX('All CCC'!F$7:F$814,MATCH(WatchList!$B285,'All CCC'!$B$7:$B$814,0)))</f>
        <v/>
      </c>
      <c r="G285" s="847" t="str">
        <f>IF($B285="","",INDEX('All CCC'!G$7:G$814,MATCH(WatchList!$B285,'All CCC'!$B$7:$B$814,0)))</f>
        <v/>
      </c>
      <c r="H285" s="847" t="str">
        <f>IF($B285="","",INDEX('All CCC'!H$7:H$814,MATCH(WatchList!$B285,'All CCC'!$B$7:$B$814,0)))</f>
        <v/>
      </c>
      <c r="I285" s="847" t="str">
        <f>IF($B285="","",INDEX('All CCC'!I$7:I$814,MATCH(WatchList!$B285,'All CCC'!$B$7:$B$814,0)))</f>
        <v/>
      </c>
      <c r="J285" s="847" t="str">
        <f>IF($B285="","",INDEX('All CCC'!J$7:J$814,MATCH(WatchList!$B285,'All CCC'!$B$7:$B$814,0)))</f>
        <v/>
      </c>
      <c r="K285" s="847" t="str">
        <f>IF($B285="","",INDEX('All CCC'!K$7:K$814,MATCH(WatchList!$B285,'All CCC'!$B$7:$B$814,0)))</f>
        <v/>
      </c>
      <c r="L285" s="847" t="str">
        <f>IF($B285="","",INDEX('All CCC'!L$7:L$814,MATCH(WatchList!$B285,'All CCC'!$B$7:$B$814,0)))</f>
        <v/>
      </c>
      <c r="M285" s="847" t="str">
        <f>IF($B285="","",INDEX('All CCC'!M$7:M$814,MATCH(WatchList!$B285,'All CCC'!$B$7:$B$814,0)))</f>
        <v/>
      </c>
      <c r="N285" s="847" t="str">
        <f>IF($B285="","",INDEX('All CCC'!N$7:N$814,MATCH(WatchList!$B285,'All CCC'!$B$7:$B$814,0)))</f>
        <v/>
      </c>
      <c r="O285" s="847" t="str">
        <f>IF($B285="","",INDEX('All CCC'!O$7:O$814,MATCH(WatchList!$B285,'All CCC'!$B$7:$B$814,0)))</f>
        <v/>
      </c>
      <c r="P285" s="848" t="str">
        <f>IF($B285="","",INDEX('All CCC'!P$7:P$814,MATCH(WatchList!$B285,'All CCC'!$B$7:$B$814,0)))</f>
        <v/>
      </c>
      <c r="Q285" s="848" t="str">
        <f>IF($B285="","",INDEX('All CCC'!Q$7:Q$814,MATCH(WatchList!$B285,'All CCC'!$B$7:$B$814,0)))</f>
        <v/>
      </c>
      <c r="R285" s="847" t="str">
        <f>IF($B285="","",INDEX('All CCC'!R$7:R$814,MATCH(WatchList!$B285,'All CCC'!$B$7:$B$814,0)))</f>
        <v/>
      </c>
      <c r="S285" s="847" t="str">
        <f>IF($B285="","",INDEX('All CCC'!S$7:S$814,MATCH(WatchList!$B285,'All CCC'!$B$7:$B$814,0)))</f>
        <v/>
      </c>
      <c r="T285" s="847" t="str">
        <f>IF($B285="","",INDEX('All CCC'!T$7:T$814,MATCH(WatchList!$B285,'All CCC'!$B$7:$B$814,0)))</f>
        <v/>
      </c>
      <c r="U285" s="847" t="str">
        <f>IF($B285="","",INDEX('All CCC'!U$7:U$814,MATCH(WatchList!$B285,'All CCC'!$B$7:$B$814,0)))</f>
        <v/>
      </c>
      <c r="V285" s="847" t="str">
        <f>IF($B285="","",INDEX('All CCC'!V$7:V$814,MATCH(WatchList!$B285,'All CCC'!$B$7:$B$814,0)))</f>
        <v/>
      </c>
      <c r="W285" s="847" t="str">
        <f>IF($B285="","",INDEX('All CCC'!W$7:W$814,MATCH(WatchList!$B285,'All CCC'!$B$7:$B$814,0)))</f>
        <v/>
      </c>
      <c r="X285" s="847" t="str">
        <f>IF($B285="","",INDEX('All CCC'!X$7:X$814,MATCH(WatchList!$B285,'All CCC'!$B$7:$B$814,0)))</f>
        <v/>
      </c>
      <c r="Y285" s="847" t="str">
        <f>IF($B285="","",INDEX('All CCC'!Y$7:Y$814,MATCH(WatchList!$B285,'All CCC'!$B$7:$B$814,0)))</f>
        <v/>
      </c>
      <c r="Z285" s="847" t="str">
        <f>IF($B285="","",INDEX('All CCC'!Z$7:Z$814,MATCH(WatchList!$B285,'All CCC'!$B$7:$B$814,0)))</f>
        <v/>
      </c>
      <c r="AA285" s="847" t="str">
        <f>IF($B285="","",INDEX('All CCC'!AA$7:AA$814,MATCH(WatchList!$B285,'All CCC'!$B$7:$B$814,0)))</f>
        <v/>
      </c>
      <c r="AB285" s="847" t="str">
        <f>IF($B285="","",INDEX('All CCC'!AB$7:AB$814,MATCH(WatchList!$B285,'All CCC'!$B$7:$B$814,0)))</f>
        <v/>
      </c>
      <c r="AC285" s="847" t="str">
        <f>IF($B285="","",INDEX('All CCC'!AC$7:AC$814,MATCH(WatchList!$B285,'All CCC'!$B$7:$B$814,0)))</f>
        <v/>
      </c>
      <c r="AD285" s="847" t="str">
        <f>IF($B285="","",INDEX('All CCC'!AD$7:AD$814,MATCH(WatchList!$B285,'All CCC'!$B$7:$B$814,0)))</f>
        <v/>
      </c>
      <c r="AE285" s="847" t="str">
        <f>IF($B285="","",INDEX('All CCC'!AE$7:AE$814,MATCH(WatchList!$B285,'All CCC'!$B$7:$B$814,0)))</f>
        <v/>
      </c>
      <c r="AF285" s="847" t="str">
        <f>IF($B285="","",INDEX('All CCC'!AF$7:AF$814,MATCH(WatchList!$B285,'All CCC'!$B$7:$B$814,0)))</f>
        <v/>
      </c>
      <c r="AG285" s="847" t="str">
        <f>IF($B285="","",INDEX('All CCC'!AG$7:AG$814,MATCH(WatchList!$B285,'All CCC'!$B$7:$B$814,0)))</f>
        <v/>
      </c>
      <c r="AH285" s="847" t="str">
        <f>IF($B285="","",INDEX('All CCC'!AH$7:AH$814,MATCH(WatchList!$B285,'All CCC'!$B$7:$B$814,0)))</f>
        <v/>
      </c>
      <c r="AI285" s="847" t="str">
        <f>IF($B285="","",INDEX('All CCC'!AI$7:AI$814,MATCH(WatchList!$B285,'All CCC'!$B$7:$B$814,0)))</f>
        <v/>
      </c>
      <c r="AJ285" s="847" t="str">
        <f>IF($B285="","",INDEX('All CCC'!AJ$7:AJ$814,MATCH(WatchList!$B285,'All CCC'!$B$7:$B$814,0)))</f>
        <v/>
      </c>
      <c r="AK285" s="847" t="str">
        <f>IF($B285="","",INDEX('All CCC'!AK$7:AK$814,MATCH(WatchList!$B285,'All CCC'!$B$7:$B$814,0)))</f>
        <v/>
      </c>
      <c r="AL285" s="847" t="str">
        <f>IF($B285="","",INDEX('All CCC'!AL$7:AL$814,MATCH(WatchList!$B285,'All CCC'!$B$7:$B$814,0)))</f>
        <v/>
      </c>
      <c r="AM285" s="847" t="str">
        <f>IF($B285="","",INDEX('All CCC'!AM$7:AM$814,MATCH(WatchList!$B285,'All CCC'!$B$7:$B$814,0)))</f>
        <v/>
      </c>
      <c r="AN285" s="847" t="str">
        <f>IF($B285="","",INDEX('All CCC'!AN$7:AN$814,MATCH(WatchList!$B285,'All CCC'!$B$7:$B$814,0)))</f>
        <v/>
      </c>
      <c r="AO285" s="847" t="str">
        <f>IF($B285="","",INDEX('All CCC'!AO$7:AO$814,MATCH(WatchList!$B285,'All CCC'!$B$7:$B$814,0)))</f>
        <v/>
      </c>
      <c r="AP285" s="847" t="str">
        <f>IF($B285="","",INDEX('All CCC'!AP$7:AP$814,MATCH(WatchList!$B285,'All CCC'!$B$7:$B$814,0)))</f>
        <v/>
      </c>
      <c r="AQ285" s="847" t="str">
        <f>IF($B285="","",INDEX('All CCC'!AQ$7:AQ$814,MATCH(WatchList!$B285,'All CCC'!$B$7:$B$814,0)))</f>
        <v/>
      </c>
      <c r="AR285" s="847" t="str">
        <f>IF($B285="","",INDEX('All CCC'!AR$7:AR$814,MATCH(WatchList!$B285,'All CCC'!$B$7:$B$814,0)))</f>
        <v/>
      </c>
      <c r="AS285" s="847" t="str">
        <f>IF($B285="","",INDEX('All CCC'!AS$7:AS$814,MATCH(WatchList!$B285,'All CCC'!$B$7:$B$814,0)))</f>
        <v/>
      </c>
      <c r="AT285" s="847" t="str">
        <f>IF($B285="","",INDEX('All CCC'!AT$7:AT$814,MATCH(WatchList!$B285,'All CCC'!$B$7:$B$814,0)))</f>
        <v/>
      </c>
      <c r="AU285" s="847" t="str">
        <f>IF($B285="","",INDEX('All CCC'!AU$7:AU$814,MATCH(WatchList!$B285,'All CCC'!$B$7:$B$814,0)))</f>
        <v/>
      </c>
      <c r="AV285" s="847" t="str">
        <f>IF($B285="","",INDEX('All CCC'!AV$7:AV$814,MATCH(WatchList!$B285,'All CCC'!$B$7:$B$814,0)))</f>
        <v/>
      </c>
      <c r="AW285" s="847" t="str">
        <f>IF($B285="","",INDEX('All CCC'!AW$7:AW$814,MATCH(WatchList!$B285,'All CCC'!$B$7:$B$814,0)))</f>
        <v/>
      </c>
      <c r="AX285" s="847" t="str">
        <f>IF($B285="","",INDEX('All CCC'!AX$7:AX$814,MATCH(WatchList!$B285,'All CCC'!$B$7:$B$814,0)))</f>
        <v/>
      </c>
      <c r="AY285" s="847" t="str">
        <f>IF($B285="","",INDEX('All CCC'!AY$7:AY$814,MATCH(WatchList!$B285,'All CCC'!$B$7:$B$814,0)))</f>
        <v/>
      </c>
      <c r="AZ285" s="847" t="str">
        <f>IF($B285="","",INDEX('All CCC'!AZ$7:AZ$814,MATCH(WatchList!$B285,'All CCC'!$B$7:$B$814,0)))</f>
        <v/>
      </c>
      <c r="BA285" s="847" t="str">
        <f>IF($B285="","",INDEX('All CCC'!BA$7:BA$814,MATCH(WatchList!$B285,'All CCC'!$B$7:$B$814,0)))</f>
        <v/>
      </c>
      <c r="BB285" s="847" t="str">
        <f>IF($B285="","",INDEX('All CCC'!BB$7:BB$814,MATCH(WatchList!$B285,'All CCC'!$B$7:$B$814,0)))</f>
        <v/>
      </c>
      <c r="BC285" s="847" t="str">
        <f>IF($B285="","",INDEX('All CCC'!BC$7:BC$814,MATCH(WatchList!$B285,'All CCC'!$B$7:$B$814,0)))</f>
        <v/>
      </c>
      <c r="BD285" s="847" t="str">
        <f>IF($B285="","",INDEX('All CCC'!BD$7:BD$814,MATCH(WatchList!$B285,'All CCC'!$B$7:$B$814,0)))</f>
        <v/>
      </c>
      <c r="BE285" s="847" t="str">
        <f>IF($B285="","",INDEX('All CCC'!BE$7:BE$814,MATCH(WatchList!$B285,'All CCC'!$B$7:$B$814,0)))</f>
        <v/>
      </c>
      <c r="BF285" s="847" t="str">
        <f>IF($B285="","",INDEX('All CCC'!BF$7:BF$814,MATCH(WatchList!$B285,'All CCC'!$B$7:$B$814,0)))</f>
        <v/>
      </c>
      <c r="BG285" s="847" t="str">
        <f>IF($B285="","",INDEX('All CCC'!BG$7:BG$814,MATCH(WatchList!$B285,'All CCC'!$B$7:$B$814,0)))</f>
        <v/>
      </c>
    </row>
    <row r="286" spans="1:59" x14ac:dyDescent="0.2">
      <c r="A286" s="548" t="str">
        <f>IF($B286="","",INDEX('All CCC'!A$7:A$814,MATCH(WatchList!$B286,'All CCC'!$B$7:$B$814,0)))</f>
        <v/>
      </c>
      <c r="B286" s="31"/>
      <c r="C286" s="847" t="str">
        <f>IF($B286="","",INDEX('All CCC'!C$7:C$814,MATCH(WatchList!$B286,'All CCC'!$B$7:$B$814,0)))</f>
        <v/>
      </c>
      <c r="D286" s="847" t="str">
        <f>IF($B286="","",INDEX('All CCC'!D$7:D$814,MATCH(WatchList!$B286,'All CCC'!$B$7:$B$814,0)))</f>
        <v/>
      </c>
      <c r="E286" s="847" t="str">
        <f>IF($B286="","",INDEX('All CCC'!E$7:E$814,MATCH(WatchList!$B286,'All CCC'!$B$7:$B$814,0)))</f>
        <v/>
      </c>
      <c r="F286" s="847" t="str">
        <f>IF($B286="","",INDEX('All CCC'!F$7:F$814,MATCH(WatchList!$B286,'All CCC'!$B$7:$B$814,0)))</f>
        <v/>
      </c>
      <c r="G286" s="847" t="str">
        <f>IF($B286="","",INDEX('All CCC'!G$7:G$814,MATCH(WatchList!$B286,'All CCC'!$B$7:$B$814,0)))</f>
        <v/>
      </c>
      <c r="H286" s="847" t="str">
        <f>IF($B286="","",INDEX('All CCC'!H$7:H$814,MATCH(WatchList!$B286,'All CCC'!$B$7:$B$814,0)))</f>
        <v/>
      </c>
      <c r="I286" s="847" t="str">
        <f>IF($B286="","",INDEX('All CCC'!I$7:I$814,MATCH(WatchList!$B286,'All CCC'!$B$7:$B$814,0)))</f>
        <v/>
      </c>
      <c r="J286" s="847" t="str">
        <f>IF($B286="","",INDEX('All CCC'!J$7:J$814,MATCH(WatchList!$B286,'All CCC'!$B$7:$B$814,0)))</f>
        <v/>
      </c>
      <c r="K286" s="847" t="str">
        <f>IF($B286="","",INDEX('All CCC'!K$7:K$814,MATCH(WatchList!$B286,'All CCC'!$B$7:$B$814,0)))</f>
        <v/>
      </c>
      <c r="L286" s="847" t="str">
        <f>IF($B286="","",INDEX('All CCC'!L$7:L$814,MATCH(WatchList!$B286,'All CCC'!$B$7:$B$814,0)))</f>
        <v/>
      </c>
      <c r="M286" s="847" t="str">
        <f>IF($B286="","",INDEX('All CCC'!M$7:M$814,MATCH(WatchList!$B286,'All CCC'!$B$7:$B$814,0)))</f>
        <v/>
      </c>
      <c r="N286" s="847" t="str">
        <f>IF($B286="","",INDEX('All CCC'!N$7:N$814,MATCH(WatchList!$B286,'All CCC'!$B$7:$B$814,0)))</f>
        <v/>
      </c>
      <c r="O286" s="847" t="str">
        <f>IF($B286="","",INDEX('All CCC'!O$7:O$814,MATCH(WatchList!$B286,'All CCC'!$B$7:$B$814,0)))</f>
        <v/>
      </c>
      <c r="P286" s="848" t="str">
        <f>IF($B286="","",INDEX('All CCC'!P$7:P$814,MATCH(WatchList!$B286,'All CCC'!$B$7:$B$814,0)))</f>
        <v/>
      </c>
      <c r="Q286" s="848" t="str">
        <f>IF($B286="","",INDEX('All CCC'!Q$7:Q$814,MATCH(WatchList!$B286,'All CCC'!$B$7:$B$814,0)))</f>
        <v/>
      </c>
      <c r="R286" s="847" t="str">
        <f>IF($B286="","",INDEX('All CCC'!R$7:R$814,MATCH(WatchList!$B286,'All CCC'!$B$7:$B$814,0)))</f>
        <v/>
      </c>
      <c r="S286" s="847" t="str">
        <f>IF($B286="","",INDEX('All CCC'!S$7:S$814,MATCH(WatchList!$B286,'All CCC'!$B$7:$B$814,0)))</f>
        <v/>
      </c>
      <c r="T286" s="847" t="str">
        <f>IF($B286="","",INDEX('All CCC'!T$7:T$814,MATCH(WatchList!$B286,'All CCC'!$B$7:$B$814,0)))</f>
        <v/>
      </c>
      <c r="U286" s="847" t="str">
        <f>IF($B286="","",INDEX('All CCC'!U$7:U$814,MATCH(WatchList!$B286,'All CCC'!$B$7:$B$814,0)))</f>
        <v/>
      </c>
      <c r="V286" s="847" t="str">
        <f>IF($B286="","",INDEX('All CCC'!V$7:V$814,MATCH(WatchList!$B286,'All CCC'!$B$7:$B$814,0)))</f>
        <v/>
      </c>
      <c r="W286" s="847" t="str">
        <f>IF($B286="","",INDEX('All CCC'!W$7:W$814,MATCH(WatchList!$B286,'All CCC'!$B$7:$B$814,0)))</f>
        <v/>
      </c>
      <c r="X286" s="847" t="str">
        <f>IF($B286="","",INDEX('All CCC'!X$7:X$814,MATCH(WatchList!$B286,'All CCC'!$B$7:$B$814,0)))</f>
        <v/>
      </c>
      <c r="Y286" s="847" t="str">
        <f>IF($B286="","",INDEX('All CCC'!Y$7:Y$814,MATCH(WatchList!$B286,'All CCC'!$B$7:$B$814,0)))</f>
        <v/>
      </c>
      <c r="Z286" s="847" t="str">
        <f>IF($B286="","",INDEX('All CCC'!Z$7:Z$814,MATCH(WatchList!$B286,'All CCC'!$B$7:$B$814,0)))</f>
        <v/>
      </c>
      <c r="AA286" s="847" t="str">
        <f>IF($B286="","",INDEX('All CCC'!AA$7:AA$814,MATCH(WatchList!$B286,'All CCC'!$B$7:$B$814,0)))</f>
        <v/>
      </c>
      <c r="AB286" s="847" t="str">
        <f>IF($B286="","",INDEX('All CCC'!AB$7:AB$814,MATCH(WatchList!$B286,'All CCC'!$B$7:$B$814,0)))</f>
        <v/>
      </c>
      <c r="AC286" s="847" t="str">
        <f>IF($B286="","",INDEX('All CCC'!AC$7:AC$814,MATCH(WatchList!$B286,'All CCC'!$B$7:$B$814,0)))</f>
        <v/>
      </c>
      <c r="AD286" s="847" t="str">
        <f>IF($B286="","",INDEX('All CCC'!AD$7:AD$814,MATCH(WatchList!$B286,'All CCC'!$B$7:$B$814,0)))</f>
        <v/>
      </c>
      <c r="AE286" s="847" t="str">
        <f>IF($B286="","",INDEX('All CCC'!AE$7:AE$814,MATCH(WatchList!$B286,'All CCC'!$B$7:$B$814,0)))</f>
        <v/>
      </c>
      <c r="AF286" s="847" t="str">
        <f>IF($B286="","",INDEX('All CCC'!AF$7:AF$814,MATCH(WatchList!$B286,'All CCC'!$B$7:$B$814,0)))</f>
        <v/>
      </c>
      <c r="AG286" s="847" t="str">
        <f>IF($B286="","",INDEX('All CCC'!AG$7:AG$814,MATCH(WatchList!$B286,'All CCC'!$B$7:$B$814,0)))</f>
        <v/>
      </c>
      <c r="AH286" s="847" t="str">
        <f>IF($B286="","",INDEX('All CCC'!AH$7:AH$814,MATCH(WatchList!$B286,'All CCC'!$B$7:$B$814,0)))</f>
        <v/>
      </c>
      <c r="AI286" s="847" t="str">
        <f>IF($B286="","",INDEX('All CCC'!AI$7:AI$814,MATCH(WatchList!$B286,'All CCC'!$B$7:$B$814,0)))</f>
        <v/>
      </c>
      <c r="AJ286" s="847" t="str">
        <f>IF($B286="","",INDEX('All CCC'!AJ$7:AJ$814,MATCH(WatchList!$B286,'All CCC'!$B$7:$B$814,0)))</f>
        <v/>
      </c>
      <c r="AK286" s="847" t="str">
        <f>IF($B286="","",INDEX('All CCC'!AK$7:AK$814,MATCH(WatchList!$B286,'All CCC'!$B$7:$B$814,0)))</f>
        <v/>
      </c>
      <c r="AL286" s="847" t="str">
        <f>IF($B286="","",INDEX('All CCC'!AL$7:AL$814,MATCH(WatchList!$B286,'All CCC'!$B$7:$B$814,0)))</f>
        <v/>
      </c>
      <c r="AM286" s="847" t="str">
        <f>IF($B286="","",INDEX('All CCC'!AM$7:AM$814,MATCH(WatchList!$B286,'All CCC'!$B$7:$B$814,0)))</f>
        <v/>
      </c>
      <c r="AN286" s="847" t="str">
        <f>IF($B286="","",INDEX('All CCC'!AN$7:AN$814,MATCH(WatchList!$B286,'All CCC'!$B$7:$B$814,0)))</f>
        <v/>
      </c>
      <c r="AO286" s="847" t="str">
        <f>IF($B286="","",INDEX('All CCC'!AO$7:AO$814,MATCH(WatchList!$B286,'All CCC'!$B$7:$B$814,0)))</f>
        <v/>
      </c>
      <c r="AP286" s="847" t="str">
        <f>IF($B286="","",INDEX('All CCC'!AP$7:AP$814,MATCH(WatchList!$B286,'All CCC'!$B$7:$B$814,0)))</f>
        <v/>
      </c>
      <c r="AQ286" s="847" t="str">
        <f>IF($B286="","",INDEX('All CCC'!AQ$7:AQ$814,MATCH(WatchList!$B286,'All CCC'!$B$7:$B$814,0)))</f>
        <v/>
      </c>
      <c r="AR286" s="847" t="str">
        <f>IF($B286="","",INDEX('All CCC'!AR$7:AR$814,MATCH(WatchList!$B286,'All CCC'!$B$7:$B$814,0)))</f>
        <v/>
      </c>
      <c r="AS286" s="847" t="str">
        <f>IF($B286="","",INDEX('All CCC'!AS$7:AS$814,MATCH(WatchList!$B286,'All CCC'!$B$7:$B$814,0)))</f>
        <v/>
      </c>
      <c r="AT286" s="847" t="str">
        <f>IF($B286="","",INDEX('All CCC'!AT$7:AT$814,MATCH(WatchList!$B286,'All CCC'!$B$7:$B$814,0)))</f>
        <v/>
      </c>
      <c r="AU286" s="847" t="str">
        <f>IF($B286="","",INDEX('All CCC'!AU$7:AU$814,MATCH(WatchList!$B286,'All CCC'!$B$7:$B$814,0)))</f>
        <v/>
      </c>
      <c r="AV286" s="847" t="str">
        <f>IF($B286="","",INDEX('All CCC'!AV$7:AV$814,MATCH(WatchList!$B286,'All CCC'!$B$7:$B$814,0)))</f>
        <v/>
      </c>
      <c r="AW286" s="847" t="str">
        <f>IF($B286="","",INDEX('All CCC'!AW$7:AW$814,MATCH(WatchList!$B286,'All CCC'!$B$7:$B$814,0)))</f>
        <v/>
      </c>
      <c r="AX286" s="847" t="str">
        <f>IF($B286="","",INDEX('All CCC'!AX$7:AX$814,MATCH(WatchList!$B286,'All CCC'!$B$7:$B$814,0)))</f>
        <v/>
      </c>
      <c r="AY286" s="847" t="str">
        <f>IF($B286="","",INDEX('All CCC'!AY$7:AY$814,MATCH(WatchList!$B286,'All CCC'!$B$7:$B$814,0)))</f>
        <v/>
      </c>
      <c r="AZ286" s="847" t="str">
        <f>IF($B286="","",INDEX('All CCC'!AZ$7:AZ$814,MATCH(WatchList!$B286,'All CCC'!$B$7:$B$814,0)))</f>
        <v/>
      </c>
      <c r="BA286" s="847" t="str">
        <f>IF($B286="","",INDEX('All CCC'!BA$7:BA$814,MATCH(WatchList!$B286,'All CCC'!$B$7:$B$814,0)))</f>
        <v/>
      </c>
      <c r="BB286" s="847" t="str">
        <f>IF($B286="","",INDEX('All CCC'!BB$7:BB$814,MATCH(WatchList!$B286,'All CCC'!$B$7:$B$814,0)))</f>
        <v/>
      </c>
      <c r="BC286" s="847" t="str">
        <f>IF($B286="","",INDEX('All CCC'!BC$7:BC$814,MATCH(WatchList!$B286,'All CCC'!$B$7:$B$814,0)))</f>
        <v/>
      </c>
      <c r="BD286" s="847" t="str">
        <f>IF($B286="","",INDEX('All CCC'!BD$7:BD$814,MATCH(WatchList!$B286,'All CCC'!$B$7:$B$814,0)))</f>
        <v/>
      </c>
      <c r="BE286" s="847" t="str">
        <f>IF($B286="","",INDEX('All CCC'!BE$7:BE$814,MATCH(WatchList!$B286,'All CCC'!$B$7:$B$814,0)))</f>
        <v/>
      </c>
      <c r="BF286" s="847" t="str">
        <f>IF($B286="","",INDEX('All CCC'!BF$7:BF$814,MATCH(WatchList!$B286,'All CCC'!$B$7:$B$814,0)))</f>
        <v/>
      </c>
      <c r="BG286" s="847" t="str">
        <f>IF($B286="","",INDEX('All CCC'!BG$7:BG$814,MATCH(WatchList!$B286,'All CCC'!$B$7:$B$814,0)))</f>
        <v/>
      </c>
    </row>
    <row r="287" spans="1:59" x14ac:dyDescent="0.2">
      <c r="A287" s="548" t="str">
        <f>IF($B287="","",INDEX('All CCC'!A$7:A$814,MATCH(WatchList!$B287,'All CCC'!$B$7:$B$814,0)))</f>
        <v/>
      </c>
      <c r="B287" s="31"/>
      <c r="C287" s="847" t="str">
        <f>IF($B287="","",INDEX('All CCC'!C$7:C$814,MATCH(WatchList!$B287,'All CCC'!$B$7:$B$814,0)))</f>
        <v/>
      </c>
      <c r="D287" s="847" t="str">
        <f>IF($B287="","",INDEX('All CCC'!D$7:D$814,MATCH(WatchList!$B287,'All CCC'!$B$7:$B$814,0)))</f>
        <v/>
      </c>
      <c r="E287" s="847" t="str">
        <f>IF($B287="","",INDEX('All CCC'!E$7:E$814,MATCH(WatchList!$B287,'All CCC'!$B$7:$B$814,0)))</f>
        <v/>
      </c>
      <c r="F287" s="847" t="str">
        <f>IF($B287="","",INDEX('All CCC'!F$7:F$814,MATCH(WatchList!$B287,'All CCC'!$B$7:$B$814,0)))</f>
        <v/>
      </c>
      <c r="G287" s="847" t="str">
        <f>IF($B287="","",INDEX('All CCC'!G$7:G$814,MATCH(WatchList!$B287,'All CCC'!$B$7:$B$814,0)))</f>
        <v/>
      </c>
      <c r="H287" s="847" t="str">
        <f>IF($B287="","",INDEX('All CCC'!H$7:H$814,MATCH(WatchList!$B287,'All CCC'!$B$7:$B$814,0)))</f>
        <v/>
      </c>
      <c r="I287" s="847" t="str">
        <f>IF($B287="","",INDEX('All CCC'!I$7:I$814,MATCH(WatchList!$B287,'All CCC'!$B$7:$B$814,0)))</f>
        <v/>
      </c>
      <c r="J287" s="847" t="str">
        <f>IF($B287="","",INDEX('All CCC'!J$7:J$814,MATCH(WatchList!$B287,'All CCC'!$B$7:$B$814,0)))</f>
        <v/>
      </c>
      <c r="K287" s="847" t="str">
        <f>IF($B287="","",INDEX('All CCC'!K$7:K$814,MATCH(WatchList!$B287,'All CCC'!$B$7:$B$814,0)))</f>
        <v/>
      </c>
      <c r="L287" s="847" t="str">
        <f>IF($B287="","",INDEX('All CCC'!L$7:L$814,MATCH(WatchList!$B287,'All CCC'!$B$7:$B$814,0)))</f>
        <v/>
      </c>
      <c r="M287" s="847" t="str">
        <f>IF($B287="","",INDEX('All CCC'!M$7:M$814,MATCH(WatchList!$B287,'All CCC'!$B$7:$B$814,0)))</f>
        <v/>
      </c>
      <c r="N287" s="847" t="str">
        <f>IF($B287="","",INDEX('All CCC'!N$7:N$814,MATCH(WatchList!$B287,'All CCC'!$B$7:$B$814,0)))</f>
        <v/>
      </c>
      <c r="O287" s="847" t="str">
        <f>IF($B287="","",INDEX('All CCC'!O$7:O$814,MATCH(WatchList!$B287,'All CCC'!$B$7:$B$814,0)))</f>
        <v/>
      </c>
      <c r="P287" s="848" t="str">
        <f>IF($B287="","",INDEX('All CCC'!P$7:P$814,MATCH(WatchList!$B287,'All CCC'!$B$7:$B$814,0)))</f>
        <v/>
      </c>
      <c r="Q287" s="848" t="str">
        <f>IF($B287="","",INDEX('All CCC'!Q$7:Q$814,MATCH(WatchList!$B287,'All CCC'!$B$7:$B$814,0)))</f>
        <v/>
      </c>
      <c r="R287" s="847" t="str">
        <f>IF($B287="","",INDEX('All CCC'!R$7:R$814,MATCH(WatchList!$B287,'All CCC'!$B$7:$B$814,0)))</f>
        <v/>
      </c>
      <c r="S287" s="847" t="str">
        <f>IF($B287="","",INDEX('All CCC'!S$7:S$814,MATCH(WatchList!$B287,'All CCC'!$B$7:$B$814,0)))</f>
        <v/>
      </c>
      <c r="T287" s="847" t="str">
        <f>IF($B287="","",INDEX('All CCC'!T$7:T$814,MATCH(WatchList!$B287,'All CCC'!$B$7:$B$814,0)))</f>
        <v/>
      </c>
      <c r="U287" s="847" t="str">
        <f>IF($B287="","",INDEX('All CCC'!U$7:U$814,MATCH(WatchList!$B287,'All CCC'!$B$7:$B$814,0)))</f>
        <v/>
      </c>
      <c r="V287" s="847" t="str">
        <f>IF($B287="","",INDEX('All CCC'!V$7:V$814,MATCH(WatchList!$B287,'All CCC'!$B$7:$B$814,0)))</f>
        <v/>
      </c>
      <c r="W287" s="847" t="str">
        <f>IF($B287="","",INDEX('All CCC'!W$7:W$814,MATCH(WatchList!$B287,'All CCC'!$B$7:$B$814,0)))</f>
        <v/>
      </c>
      <c r="X287" s="847" t="str">
        <f>IF($B287="","",INDEX('All CCC'!X$7:X$814,MATCH(WatchList!$B287,'All CCC'!$B$7:$B$814,0)))</f>
        <v/>
      </c>
      <c r="Y287" s="847" t="str">
        <f>IF($B287="","",INDEX('All CCC'!Y$7:Y$814,MATCH(WatchList!$B287,'All CCC'!$B$7:$B$814,0)))</f>
        <v/>
      </c>
      <c r="Z287" s="847" t="str">
        <f>IF($B287="","",INDEX('All CCC'!Z$7:Z$814,MATCH(WatchList!$B287,'All CCC'!$B$7:$B$814,0)))</f>
        <v/>
      </c>
      <c r="AA287" s="847" t="str">
        <f>IF($B287="","",INDEX('All CCC'!AA$7:AA$814,MATCH(WatchList!$B287,'All CCC'!$B$7:$B$814,0)))</f>
        <v/>
      </c>
      <c r="AB287" s="847" t="str">
        <f>IF($B287="","",INDEX('All CCC'!AB$7:AB$814,MATCH(WatchList!$B287,'All CCC'!$B$7:$B$814,0)))</f>
        <v/>
      </c>
      <c r="AC287" s="847" t="str">
        <f>IF($B287="","",INDEX('All CCC'!AC$7:AC$814,MATCH(WatchList!$B287,'All CCC'!$B$7:$B$814,0)))</f>
        <v/>
      </c>
      <c r="AD287" s="847" t="str">
        <f>IF($B287="","",INDEX('All CCC'!AD$7:AD$814,MATCH(WatchList!$B287,'All CCC'!$B$7:$B$814,0)))</f>
        <v/>
      </c>
      <c r="AE287" s="847" t="str">
        <f>IF($B287="","",INDEX('All CCC'!AE$7:AE$814,MATCH(WatchList!$B287,'All CCC'!$B$7:$B$814,0)))</f>
        <v/>
      </c>
      <c r="AF287" s="847" t="str">
        <f>IF($B287="","",INDEX('All CCC'!AF$7:AF$814,MATCH(WatchList!$B287,'All CCC'!$B$7:$B$814,0)))</f>
        <v/>
      </c>
      <c r="AG287" s="847" t="str">
        <f>IF($B287="","",INDEX('All CCC'!AG$7:AG$814,MATCH(WatchList!$B287,'All CCC'!$B$7:$B$814,0)))</f>
        <v/>
      </c>
      <c r="AH287" s="847" t="str">
        <f>IF($B287="","",INDEX('All CCC'!AH$7:AH$814,MATCH(WatchList!$B287,'All CCC'!$B$7:$B$814,0)))</f>
        <v/>
      </c>
      <c r="AI287" s="847" t="str">
        <f>IF($B287="","",INDEX('All CCC'!AI$7:AI$814,MATCH(WatchList!$B287,'All CCC'!$B$7:$B$814,0)))</f>
        <v/>
      </c>
      <c r="AJ287" s="847" t="str">
        <f>IF($B287="","",INDEX('All CCC'!AJ$7:AJ$814,MATCH(WatchList!$B287,'All CCC'!$B$7:$B$814,0)))</f>
        <v/>
      </c>
      <c r="AK287" s="847" t="str">
        <f>IF($B287="","",INDEX('All CCC'!AK$7:AK$814,MATCH(WatchList!$B287,'All CCC'!$B$7:$B$814,0)))</f>
        <v/>
      </c>
      <c r="AL287" s="847" t="str">
        <f>IF($B287="","",INDEX('All CCC'!AL$7:AL$814,MATCH(WatchList!$B287,'All CCC'!$B$7:$B$814,0)))</f>
        <v/>
      </c>
      <c r="AM287" s="847" t="str">
        <f>IF($B287="","",INDEX('All CCC'!AM$7:AM$814,MATCH(WatchList!$B287,'All CCC'!$B$7:$B$814,0)))</f>
        <v/>
      </c>
      <c r="AN287" s="847" t="str">
        <f>IF($B287="","",INDEX('All CCC'!AN$7:AN$814,MATCH(WatchList!$B287,'All CCC'!$B$7:$B$814,0)))</f>
        <v/>
      </c>
      <c r="AO287" s="847" t="str">
        <f>IF($B287="","",INDEX('All CCC'!AO$7:AO$814,MATCH(WatchList!$B287,'All CCC'!$B$7:$B$814,0)))</f>
        <v/>
      </c>
      <c r="AP287" s="847" t="str">
        <f>IF($B287="","",INDEX('All CCC'!AP$7:AP$814,MATCH(WatchList!$B287,'All CCC'!$B$7:$B$814,0)))</f>
        <v/>
      </c>
      <c r="AQ287" s="847" t="str">
        <f>IF($B287="","",INDEX('All CCC'!AQ$7:AQ$814,MATCH(WatchList!$B287,'All CCC'!$B$7:$B$814,0)))</f>
        <v/>
      </c>
      <c r="AR287" s="847" t="str">
        <f>IF($B287="","",INDEX('All CCC'!AR$7:AR$814,MATCH(WatchList!$B287,'All CCC'!$B$7:$B$814,0)))</f>
        <v/>
      </c>
      <c r="AS287" s="847" t="str">
        <f>IF($B287="","",INDEX('All CCC'!AS$7:AS$814,MATCH(WatchList!$B287,'All CCC'!$B$7:$B$814,0)))</f>
        <v/>
      </c>
      <c r="AT287" s="847" t="str">
        <f>IF($B287="","",INDEX('All CCC'!AT$7:AT$814,MATCH(WatchList!$B287,'All CCC'!$B$7:$B$814,0)))</f>
        <v/>
      </c>
      <c r="AU287" s="847" t="str">
        <f>IF($B287="","",INDEX('All CCC'!AU$7:AU$814,MATCH(WatchList!$B287,'All CCC'!$B$7:$B$814,0)))</f>
        <v/>
      </c>
      <c r="AV287" s="847" t="str">
        <f>IF($B287="","",INDEX('All CCC'!AV$7:AV$814,MATCH(WatchList!$B287,'All CCC'!$B$7:$B$814,0)))</f>
        <v/>
      </c>
      <c r="AW287" s="847" t="str">
        <f>IF($B287="","",INDEX('All CCC'!AW$7:AW$814,MATCH(WatchList!$B287,'All CCC'!$B$7:$B$814,0)))</f>
        <v/>
      </c>
      <c r="AX287" s="847" t="str">
        <f>IF($B287="","",INDEX('All CCC'!AX$7:AX$814,MATCH(WatchList!$B287,'All CCC'!$B$7:$B$814,0)))</f>
        <v/>
      </c>
      <c r="AY287" s="847" t="str">
        <f>IF($B287="","",INDEX('All CCC'!AY$7:AY$814,MATCH(WatchList!$B287,'All CCC'!$B$7:$B$814,0)))</f>
        <v/>
      </c>
      <c r="AZ287" s="847" t="str">
        <f>IF($B287="","",INDEX('All CCC'!AZ$7:AZ$814,MATCH(WatchList!$B287,'All CCC'!$B$7:$B$814,0)))</f>
        <v/>
      </c>
      <c r="BA287" s="847" t="str">
        <f>IF($B287="","",INDEX('All CCC'!BA$7:BA$814,MATCH(WatchList!$B287,'All CCC'!$B$7:$B$814,0)))</f>
        <v/>
      </c>
      <c r="BB287" s="847" t="str">
        <f>IF($B287="","",INDEX('All CCC'!BB$7:BB$814,MATCH(WatchList!$B287,'All CCC'!$B$7:$B$814,0)))</f>
        <v/>
      </c>
      <c r="BC287" s="847" t="str">
        <f>IF($B287="","",INDEX('All CCC'!BC$7:BC$814,MATCH(WatchList!$B287,'All CCC'!$B$7:$B$814,0)))</f>
        <v/>
      </c>
      <c r="BD287" s="847" t="str">
        <f>IF($B287="","",INDEX('All CCC'!BD$7:BD$814,MATCH(WatchList!$B287,'All CCC'!$B$7:$B$814,0)))</f>
        <v/>
      </c>
      <c r="BE287" s="847" t="str">
        <f>IF($B287="","",INDEX('All CCC'!BE$7:BE$814,MATCH(WatchList!$B287,'All CCC'!$B$7:$B$814,0)))</f>
        <v/>
      </c>
      <c r="BF287" s="847" t="str">
        <f>IF($B287="","",INDEX('All CCC'!BF$7:BF$814,MATCH(WatchList!$B287,'All CCC'!$B$7:$B$814,0)))</f>
        <v/>
      </c>
      <c r="BG287" s="847" t="str">
        <f>IF($B287="","",INDEX('All CCC'!BG$7:BG$814,MATCH(WatchList!$B287,'All CCC'!$B$7:$B$814,0)))</f>
        <v/>
      </c>
    </row>
    <row r="288" spans="1:59" x14ac:dyDescent="0.2">
      <c r="A288" s="548" t="str">
        <f>IF($B288="","",INDEX('All CCC'!A$7:A$814,MATCH(WatchList!$B288,'All CCC'!$B$7:$B$814,0)))</f>
        <v/>
      </c>
      <c r="B288" s="31"/>
      <c r="C288" s="847" t="str">
        <f>IF($B288="","",INDEX('All CCC'!C$7:C$814,MATCH(WatchList!$B288,'All CCC'!$B$7:$B$814,0)))</f>
        <v/>
      </c>
      <c r="D288" s="847" t="str">
        <f>IF($B288="","",INDEX('All CCC'!D$7:D$814,MATCH(WatchList!$B288,'All CCC'!$B$7:$B$814,0)))</f>
        <v/>
      </c>
      <c r="E288" s="847" t="str">
        <f>IF($B288="","",INDEX('All CCC'!E$7:E$814,MATCH(WatchList!$B288,'All CCC'!$B$7:$B$814,0)))</f>
        <v/>
      </c>
      <c r="F288" s="847" t="str">
        <f>IF($B288="","",INDEX('All CCC'!F$7:F$814,MATCH(WatchList!$B288,'All CCC'!$B$7:$B$814,0)))</f>
        <v/>
      </c>
      <c r="G288" s="847" t="str">
        <f>IF($B288="","",INDEX('All CCC'!G$7:G$814,MATCH(WatchList!$B288,'All CCC'!$B$7:$B$814,0)))</f>
        <v/>
      </c>
      <c r="H288" s="847" t="str">
        <f>IF($B288="","",INDEX('All CCC'!H$7:H$814,MATCH(WatchList!$B288,'All CCC'!$B$7:$B$814,0)))</f>
        <v/>
      </c>
      <c r="I288" s="847" t="str">
        <f>IF($B288="","",INDEX('All CCC'!I$7:I$814,MATCH(WatchList!$B288,'All CCC'!$B$7:$B$814,0)))</f>
        <v/>
      </c>
      <c r="J288" s="847" t="str">
        <f>IF($B288="","",INDEX('All CCC'!J$7:J$814,MATCH(WatchList!$B288,'All CCC'!$B$7:$B$814,0)))</f>
        <v/>
      </c>
      <c r="K288" s="847" t="str">
        <f>IF($B288="","",INDEX('All CCC'!K$7:K$814,MATCH(WatchList!$B288,'All CCC'!$B$7:$B$814,0)))</f>
        <v/>
      </c>
      <c r="L288" s="847" t="str">
        <f>IF($B288="","",INDEX('All CCC'!L$7:L$814,MATCH(WatchList!$B288,'All CCC'!$B$7:$B$814,0)))</f>
        <v/>
      </c>
      <c r="M288" s="847" t="str">
        <f>IF($B288="","",INDEX('All CCC'!M$7:M$814,MATCH(WatchList!$B288,'All CCC'!$B$7:$B$814,0)))</f>
        <v/>
      </c>
      <c r="N288" s="847" t="str">
        <f>IF($B288="","",INDEX('All CCC'!N$7:N$814,MATCH(WatchList!$B288,'All CCC'!$B$7:$B$814,0)))</f>
        <v/>
      </c>
      <c r="O288" s="847" t="str">
        <f>IF($B288="","",INDEX('All CCC'!O$7:O$814,MATCH(WatchList!$B288,'All CCC'!$B$7:$B$814,0)))</f>
        <v/>
      </c>
      <c r="P288" s="848" t="str">
        <f>IF($B288="","",INDEX('All CCC'!P$7:P$814,MATCH(WatchList!$B288,'All CCC'!$B$7:$B$814,0)))</f>
        <v/>
      </c>
      <c r="Q288" s="848" t="str">
        <f>IF($B288="","",INDEX('All CCC'!Q$7:Q$814,MATCH(WatchList!$B288,'All CCC'!$B$7:$B$814,0)))</f>
        <v/>
      </c>
      <c r="R288" s="847" t="str">
        <f>IF($B288="","",INDEX('All CCC'!R$7:R$814,MATCH(WatchList!$B288,'All CCC'!$B$7:$B$814,0)))</f>
        <v/>
      </c>
      <c r="S288" s="847" t="str">
        <f>IF($B288="","",INDEX('All CCC'!S$7:S$814,MATCH(WatchList!$B288,'All CCC'!$B$7:$B$814,0)))</f>
        <v/>
      </c>
      <c r="T288" s="847" t="str">
        <f>IF($B288="","",INDEX('All CCC'!T$7:T$814,MATCH(WatchList!$B288,'All CCC'!$B$7:$B$814,0)))</f>
        <v/>
      </c>
      <c r="U288" s="847" t="str">
        <f>IF($B288="","",INDEX('All CCC'!U$7:U$814,MATCH(WatchList!$B288,'All CCC'!$B$7:$B$814,0)))</f>
        <v/>
      </c>
      <c r="V288" s="847" t="str">
        <f>IF($B288="","",INDEX('All CCC'!V$7:V$814,MATCH(WatchList!$B288,'All CCC'!$B$7:$B$814,0)))</f>
        <v/>
      </c>
      <c r="W288" s="847" t="str">
        <f>IF($B288="","",INDEX('All CCC'!W$7:W$814,MATCH(WatchList!$B288,'All CCC'!$B$7:$B$814,0)))</f>
        <v/>
      </c>
      <c r="X288" s="847" t="str">
        <f>IF($B288="","",INDEX('All CCC'!X$7:X$814,MATCH(WatchList!$B288,'All CCC'!$B$7:$B$814,0)))</f>
        <v/>
      </c>
      <c r="Y288" s="847" t="str">
        <f>IF($B288="","",INDEX('All CCC'!Y$7:Y$814,MATCH(WatchList!$B288,'All CCC'!$B$7:$B$814,0)))</f>
        <v/>
      </c>
      <c r="Z288" s="847" t="str">
        <f>IF($B288="","",INDEX('All CCC'!Z$7:Z$814,MATCH(WatchList!$B288,'All CCC'!$B$7:$B$814,0)))</f>
        <v/>
      </c>
      <c r="AA288" s="847" t="str">
        <f>IF($B288="","",INDEX('All CCC'!AA$7:AA$814,MATCH(WatchList!$B288,'All CCC'!$B$7:$B$814,0)))</f>
        <v/>
      </c>
      <c r="AB288" s="847" t="str">
        <f>IF($B288="","",INDEX('All CCC'!AB$7:AB$814,MATCH(WatchList!$B288,'All CCC'!$B$7:$B$814,0)))</f>
        <v/>
      </c>
      <c r="AC288" s="847" t="str">
        <f>IF($B288="","",INDEX('All CCC'!AC$7:AC$814,MATCH(WatchList!$B288,'All CCC'!$B$7:$B$814,0)))</f>
        <v/>
      </c>
      <c r="AD288" s="847" t="str">
        <f>IF($B288="","",INDEX('All CCC'!AD$7:AD$814,MATCH(WatchList!$B288,'All CCC'!$B$7:$B$814,0)))</f>
        <v/>
      </c>
      <c r="AE288" s="847" t="str">
        <f>IF($B288="","",INDEX('All CCC'!AE$7:AE$814,MATCH(WatchList!$B288,'All CCC'!$B$7:$B$814,0)))</f>
        <v/>
      </c>
      <c r="AF288" s="847" t="str">
        <f>IF($B288="","",INDEX('All CCC'!AF$7:AF$814,MATCH(WatchList!$B288,'All CCC'!$B$7:$B$814,0)))</f>
        <v/>
      </c>
      <c r="AG288" s="847" t="str">
        <f>IF($B288="","",INDEX('All CCC'!AG$7:AG$814,MATCH(WatchList!$B288,'All CCC'!$B$7:$B$814,0)))</f>
        <v/>
      </c>
      <c r="AH288" s="847" t="str">
        <f>IF($B288="","",INDEX('All CCC'!AH$7:AH$814,MATCH(WatchList!$B288,'All CCC'!$B$7:$B$814,0)))</f>
        <v/>
      </c>
      <c r="AI288" s="847" t="str">
        <f>IF($B288="","",INDEX('All CCC'!AI$7:AI$814,MATCH(WatchList!$B288,'All CCC'!$B$7:$B$814,0)))</f>
        <v/>
      </c>
      <c r="AJ288" s="847" t="str">
        <f>IF($B288="","",INDEX('All CCC'!AJ$7:AJ$814,MATCH(WatchList!$B288,'All CCC'!$B$7:$B$814,0)))</f>
        <v/>
      </c>
      <c r="AK288" s="847" t="str">
        <f>IF($B288="","",INDEX('All CCC'!AK$7:AK$814,MATCH(WatchList!$B288,'All CCC'!$B$7:$B$814,0)))</f>
        <v/>
      </c>
      <c r="AL288" s="847" t="str">
        <f>IF($B288="","",INDEX('All CCC'!AL$7:AL$814,MATCH(WatchList!$B288,'All CCC'!$B$7:$B$814,0)))</f>
        <v/>
      </c>
      <c r="AM288" s="847" t="str">
        <f>IF($B288="","",INDEX('All CCC'!AM$7:AM$814,MATCH(WatchList!$B288,'All CCC'!$B$7:$B$814,0)))</f>
        <v/>
      </c>
      <c r="AN288" s="847" t="str">
        <f>IF($B288="","",INDEX('All CCC'!AN$7:AN$814,MATCH(WatchList!$B288,'All CCC'!$B$7:$B$814,0)))</f>
        <v/>
      </c>
      <c r="AO288" s="847" t="str">
        <f>IF($B288="","",INDEX('All CCC'!AO$7:AO$814,MATCH(WatchList!$B288,'All CCC'!$B$7:$B$814,0)))</f>
        <v/>
      </c>
      <c r="AP288" s="847" t="str">
        <f>IF($B288="","",INDEX('All CCC'!AP$7:AP$814,MATCH(WatchList!$B288,'All CCC'!$B$7:$B$814,0)))</f>
        <v/>
      </c>
      <c r="AQ288" s="847" t="str">
        <f>IF($B288="","",INDEX('All CCC'!AQ$7:AQ$814,MATCH(WatchList!$B288,'All CCC'!$B$7:$B$814,0)))</f>
        <v/>
      </c>
      <c r="AR288" s="847" t="str">
        <f>IF($B288="","",INDEX('All CCC'!AR$7:AR$814,MATCH(WatchList!$B288,'All CCC'!$B$7:$B$814,0)))</f>
        <v/>
      </c>
      <c r="AS288" s="847" t="str">
        <f>IF($B288="","",INDEX('All CCC'!AS$7:AS$814,MATCH(WatchList!$B288,'All CCC'!$B$7:$B$814,0)))</f>
        <v/>
      </c>
      <c r="AT288" s="847" t="str">
        <f>IF($B288="","",INDEX('All CCC'!AT$7:AT$814,MATCH(WatchList!$B288,'All CCC'!$B$7:$B$814,0)))</f>
        <v/>
      </c>
      <c r="AU288" s="847" t="str">
        <f>IF($B288="","",INDEX('All CCC'!AU$7:AU$814,MATCH(WatchList!$B288,'All CCC'!$B$7:$B$814,0)))</f>
        <v/>
      </c>
      <c r="AV288" s="847" t="str">
        <f>IF($B288="","",INDEX('All CCC'!AV$7:AV$814,MATCH(WatchList!$B288,'All CCC'!$B$7:$B$814,0)))</f>
        <v/>
      </c>
      <c r="AW288" s="847" t="str">
        <f>IF($B288="","",INDEX('All CCC'!AW$7:AW$814,MATCH(WatchList!$B288,'All CCC'!$B$7:$B$814,0)))</f>
        <v/>
      </c>
      <c r="AX288" s="847" t="str">
        <f>IF($B288="","",INDEX('All CCC'!AX$7:AX$814,MATCH(WatchList!$B288,'All CCC'!$B$7:$B$814,0)))</f>
        <v/>
      </c>
      <c r="AY288" s="847" t="str">
        <f>IF($B288="","",INDEX('All CCC'!AY$7:AY$814,MATCH(WatchList!$B288,'All CCC'!$B$7:$B$814,0)))</f>
        <v/>
      </c>
      <c r="AZ288" s="847" t="str">
        <f>IF($B288="","",INDEX('All CCC'!AZ$7:AZ$814,MATCH(WatchList!$B288,'All CCC'!$B$7:$B$814,0)))</f>
        <v/>
      </c>
      <c r="BA288" s="847" t="str">
        <f>IF($B288="","",INDEX('All CCC'!BA$7:BA$814,MATCH(WatchList!$B288,'All CCC'!$B$7:$B$814,0)))</f>
        <v/>
      </c>
      <c r="BB288" s="847" t="str">
        <f>IF($B288="","",INDEX('All CCC'!BB$7:BB$814,MATCH(WatchList!$B288,'All CCC'!$B$7:$B$814,0)))</f>
        <v/>
      </c>
      <c r="BC288" s="847" t="str">
        <f>IF($B288="","",INDEX('All CCC'!BC$7:BC$814,MATCH(WatchList!$B288,'All CCC'!$B$7:$B$814,0)))</f>
        <v/>
      </c>
      <c r="BD288" s="847" t="str">
        <f>IF($B288="","",INDEX('All CCC'!BD$7:BD$814,MATCH(WatchList!$B288,'All CCC'!$B$7:$B$814,0)))</f>
        <v/>
      </c>
      <c r="BE288" s="847" t="str">
        <f>IF($B288="","",INDEX('All CCC'!BE$7:BE$814,MATCH(WatchList!$B288,'All CCC'!$B$7:$B$814,0)))</f>
        <v/>
      </c>
      <c r="BF288" s="847" t="str">
        <f>IF($B288="","",INDEX('All CCC'!BF$7:BF$814,MATCH(WatchList!$B288,'All CCC'!$B$7:$B$814,0)))</f>
        <v/>
      </c>
      <c r="BG288" s="847" t="str">
        <f>IF($B288="","",INDEX('All CCC'!BG$7:BG$814,MATCH(WatchList!$B288,'All CCC'!$B$7:$B$814,0)))</f>
        <v/>
      </c>
    </row>
    <row r="289" spans="1:59" x14ac:dyDescent="0.2">
      <c r="A289" s="548" t="str">
        <f>IF($B289="","",INDEX('All CCC'!A$7:A$814,MATCH(WatchList!$B289,'All CCC'!$B$7:$B$814,0)))</f>
        <v/>
      </c>
      <c r="B289" s="31"/>
      <c r="C289" s="847" t="str">
        <f>IF($B289="","",INDEX('All CCC'!C$7:C$814,MATCH(WatchList!$B289,'All CCC'!$B$7:$B$814,0)))</f>
        <v/>
      </c>
      <c r="D289" s="847" t="str">
        <f>IF($B289="","",INDEX('All CCC'!D$7:D$814,MATCH(WatchList!$B289,'All CCC'!$B$7:$B$814,0)))</f>
        <v/>
      </c>
      <c r="E289" s="847" t="str">
        <f>IF($B289="","",INDEX('All CCC'!E$7:E$814,MATCH(WatchList!$B289,'All CCC'!$B$7:$B$814,0)))</f>
        <v/>
      </c>
      <c r="F289" s="847" t="str">
        <f>IF($B289="","",INDEX('All CCC'!F$7:F$814,MATCH(WatchList!$B289,'All CCC'!$B$7:$B$814,0)))</f>
        <v/>
      </c>
      <c r="G289" s="847" t="str">
        <f>IF($B289="","",INDEX('All CCC'!G$7:G$814,MATCH(WatchList!$B289,'All CCC'!$B$7:$B$814,0)))</f>
        <v/>
      </c>
      <c r="H289" s="847" t="str">
        <f>IF($B289="","",INDEX('All CCC'!H$7:H$814,MATCH(WatchList!$B289,'All CCC'!$B$7:$B$814,0)))</f>
        <v/>
      </c>
      <c r="I289" s="847" t="str">
        <f>IF($B289="","",INDEX('All CCC'!I$7:I$814,MATCH(WatchList!$B289,'All CCC'!$B$7:$B$814,0)))</f>
        <v/>
      </c>
      <c r="J289" s="847" t="str">
        <f>IF($B289="","",INDEX('All CCC'!J$7:J$814,MATCH(WatchList!$B289,'All CCC'!$B$7:$B$814,0)))</f>
        <v/>
      </c>
      <c r="K289" s="847" t="str">
        <f>IF($B289="","",INDEX('All CCC'!K$7:K$814,MATCH(WatchList!$B289,'All CCC'!$B$7:$B$814,0)))</f>
        <v/>
      </c>
      <c r="L289" s="847" t="str">
        <f>IF($B289="","",INDEX('All CCC'!L$7:L$814,MATCH(WatchList!$B289,'All CCC'!$B$7:$B$814,0)))</f>
        <v/>
      </c>
      <c r="M289" s="847" t="str">
        <f>IF($B289="","",INDEX('All CCC'!M$7:M$814,MATCH(WatchList!$B289,'All CCC'!$B$7:$B$814,0)))</f>
        <v/>
      </c>
      <c r="N289" s="847" t="str">
        <f>IF($B289="","",INDEX('All CCC'!N$7:N$814,MATCH(WatchList!$B289,'All CCC'!$B$7:$B$814,0)))</f>
        <v/>
      </c>
      <c r="O289" s="847" t="str">
        <f>IF($B289="","",INDEX('All CCC'!O$7:O$814,MATCH(WatchList!$B289,'All CCC'!$B$7:$B$814,0)))</f>
        <v/>
      </c>
      <c r="P289" s="848" t="str">
        <f>IF($B289="","",INDEX('All CCC'!P$7:P$814,MATCH(WatchList!$B289,'All CCC'!$B$7:$B$814,0)))</f>
        <v/>
      </c>
      <c r="Q289" s="848" t="str">
        <f>IF($B289="","",INDEX('All CCC'!Q$7:Q$814,MATCH(WatchList!$B289,'All CCC'!$B$7:$B$814,0)))</f>
        <v/>
      </c>
      <c r="R289" s="847" t="str">
        <f>IF($B289="","",INDEX('All CCC'!R$7:R$814,MATCH(WatchList!$B289,'All CCC'!$B$7:$B$814,0)))</f>
        <v/>
      </c>
      <c r="S289" s="847" t="str">
        <f>IF($B289="","",INDEX('All CCC'!S$7:S$814,MATCH(WatchList!$B289,'All CCC'!$B$7:$B$814,0)))</f>
        <v/>
      </c>
      <c r="T289" s="847" t="str">
        <f>IF($B289="","",INDEX('All CCC'!T$7:T$814,MATCH(WatchList!$B289,'All CCC'!$B$7:$B$814,0)))</f>
        <v/>
      </c>
      <c r="U289" s="847" t="str">
        <f>IF($B289="","",INDEX('All CCC'!U$7:U$814,MATCH(WatchList!$B289,'All CCC'!$B$7:$B$814,0)))</f>
        <v/>
      </c>
      <c r="V289" s="847" t="str">
        <f>IF($B289="","",INDEX('All CCC'!V$7:V$814,MATCH(WatchList!$B289,'All CCC'!$B$7:$B$814,0)))</f>
        <v/>
      </c>
      <c r="W289" s="847" t="str">
        <f>IF($B289="","",INDEX('All CCC'!W$7:W$814,MATCH(WatchList!$B289,'All CCC'!$B$7:$B$814,0)))</f>
        <v/>
      </c>
      <c r="X289" s="847" t="str">
        <f>IF($B289="","",INDEX('All CCC'!X$7:X$814,MATCH(WatchList!$B289,'All CCC'!$B$7:$B$814,0)))</f>
        <v/>
      </c>
      <c r="Y289" s="847" t="str">
        <f>IF($B289="","",INDEX('All CCC'!Y$7:Y$814,MATCH(WatchList!$B289,'All CCC'!$B$7:$B$814,0)))</f>
        <v/>
      </c>
      <c r="Z289" s="847" t="str">
        <f>IF($B289="","",INDEX('All CCC'!Z$7:Z$814,MATCH(WatchList!$B289,'All CCC'!$B$7:$B$814,0)))</f>
        <v/>
      </c>
      <c r="AA289" s="847" t="str">
        <f>IF($B289="","",INDEX('All CCC'!AA$7:AA$814,MATCH(WatchList!$B289,'All CCC'!$B$7:$B$814,0)))</f>
        <v/>
      </c>
      <c r="AB289" s="847" t="str">
        <f>IF($B289="","",INDEX('All CCC'!AB$7:AB$814,MATCH(WatchList!$B289,'All CCC'!$B$7:$B$814,0)))</f>
        <v/>
      </c>
      <c r="AC289" s="847" t="str">
        <f>IF($B289="","",INDEX('All CCC'!AC$7:AC$814,MATCH(WatchList!$B289,'All CCC'!$B$7:$B$814,0)))</f>
        <v/>
      </c>
      <c r="AD289" s="847" t="str">
        <f>IF($B289="","",INDEX('All CCC'!AD$7:AD$814,MATCH(WatchList!$B289,'All CCC'!$B$7:$B$814,0)))</f>
        <v/>
      </c>
      <c r="AE289" s="847" t="str">
        <f>IF($B289="","",INDEX('All CCC'!AE$7:AE$814,MATCH(WatchList!$B289,'All CCC'!$B$7:$B$814,0)))</f>
        <v/>
      </c>
      <c r="AF289" s="847" t="str">
        <f>IF($B289="","",INDEX('All CCC'!AF$7:AF$814,MATCH(WatchList!$B289,'All CCC'!$B$7:$B$814,0)))</f>
        <v/>
      </c>
      <c r="AG289" s="847" t="str">
        <f>IF($B289="","",INDEX('All CCC'!AG$7:AG$814,MATCH(WatchList!$B289,'All CCC'!$B$7:$B$814,0)))</f>
        <v/>
      </c>
      <c r="AH289" s="847" t="str">
        <f>IF($B289="","",INDEX('All CCC'!AH$7:AH$814,MATCH(WatchList!$B289,'All CCC'!$B$7:$B$814,0)))</f>
        <v/>
      </c>
      <c r="AI289" s="847" t="str">
        <f>IF($B289="","",INDEX('All CCC'!AI$7:AI$814,MATCH(WatchList!$B289,'All CCC'!$B$7:$B$814,0)))</f>
        <v/>
      </c>
      <c r="AJ289" s="847" t="str">
        <f>IF($B289="","",INDEX('All CCC'!AJ$7:AJ$814,MATCH(WatchList!$B289,'All CCC'!$B$7:$B$814,0)))</f>
        <v/>
      </c>
      <c r="AK289" s="847" t="str">
        <f>IF($B289="","",INDEX('All CCC'!AK$7:AK$814,MATCH(WatchList!$B289,'All CCC'!$B$7:$B$814,0)))</f>
        <v/>
      </c>
      <c r="AL289" s="847" t="str">
        <f>IF($B289="","",INDEX('All CCC'!AL$7:AL$814,MATCH(WatchList!$B289,'All CCC'!$B$7:$B$814,0)))</f>
        <v/>
      </c>
      <c r="AM289" s="847" t="str">
        <f>IF($B289="","",INDEX('All CCC'!AM$7:AM$814,MATCH(WatchList!$B289,'All CCC'!$B$7:$B$814,0)))</f>
        <v/>
      </c>
      <c r="AN289" s="847" t="str">
        <f>IF($B289="","",INDEX('All CCC'!AN$7:AN$814,MATCH(WatchList!$B289,'All CCC'!$B$7:$B$814,0)))</f>
        <v/>
      </c>
      <c r="AO289" s="847" t="str">
        <f>IF($B289="","",INDEX('All CCC'!AO$7:AO$814,MATCH(WatchList!$B289,'All CCC'!$B$7:$B$814,0)))</f>
        <v/>
      </c>
      <c r="AP289" s="847" t="str">
        <f>IF($B289="","",INDEX('All CCC'!AP$7:AP$814,MATCH(WatchList!$B289,'All CCC'!$B$7:$B$814,0)))</f>
        <v/>
      </c>
      <c r="AQ289" s="847" t="str">
        <f>IF($B289="","",INDEX('All CCC'!AQ$7:AQ$814,MATCH(WatchList!$B289,'All CCC'!$B$7:$B$814,0)))</f>
        <v/>
      </c>
      <c r="AR289" s="847" t="str">
        <f>IF($B289="","",INDEX('All CCC'!AR$7:AR$814,MATCH(WatchList!$B289,'All CCC'!$B$7:$B$814,0)))</f>
        <v/>
      </c>
      <c r="AS289" s="847" t="str">
        <f>IF($B289="","",INDEX('All CCC'!AS$7:AS$814,MATCH(WatchList!$B289,'All CCC'!$B$7:$B$814,0)))</f>
        <v/>
      </c>
      <c r="AT289" s="847" t="str">
        <f>IF($B289="","",INDEX('All CCC'!AT$7:AT$814,MATCH(WatchList!$B289,'All CCC'!$B$7:$B$814,0)))</f>
        <v/>
      </c>
      <c r="AU289" s="847" t="str">
        <f>IF($B289="","",INDEX('All CCC'!AU$7:AU$814,MATCH(WatchList!$B289,'All CCC'!$B$7:$B$814,0)))</f>
        <v/>
      </c>
      <c r="AV289" s="847" t="str">
        <f>IF($B289="","",INDEX('All CCC'!AV$7:AV$814,MATCH(WatchList!$B289,'All CCC'!$B$7:$B$814,0)))</f>
        <v/>
      </c>
      <c r="AW289" s="847" t="str">
        <f>IF($B289="","",INDEX('All CCC'!AW$7:AW$814,MATCH(WatchList!$B289,'All CCC'!$B$7:$B$814,0)))</f>
        <v/>
      </c>
      <c r="AX289" s="847" t="str">
        <f>IF($B289="","",INDEX('All CCC'!AX$7:AX$814,MATCH(WatchList!$B289,'All CCC'!$B$7:$B$814,0)))</f>
        <v/>
      </c>
      <c r="AY289" s="847" t="str">
        <f>IF($B289="","",INDEX('All CCC'!AY$7:AY$814,MATCH(WatchList!$B289,'All CCC'!$B$7:$B$814,0)))</f>
        <v/>
      </c>
      <c r="AZ289" s="847" t="str">
        <f>IF($B289="","",INDEX('All CCC'!AZ$7:AZ$814,MATCH(WatchList!$B289,'All CCC'!$B$7:$B$814,0)))</f>
        <v/>
      </c>
      <c r="BA289" s="847" t="str">
        <f>IF($B289="","",INDEX('All CCC'!BA$7:BA$814,MATCH(WatchList!$B289,'All CCC'!$B$7:$B$814,0)))</f>
        <v/>
      </c>
      <c r="BB289" s="847" t="str">
        <f>IF($B289="","",INDEX('All CCC'!BB$7:BB$814,MATCH(WatchList!$B289,'All CCC'!$B$7:$B$814,0)))</f>
        <v/>
      </c>
      <c r="BC289" s="847" t="str">
        <f>IF($B289="","",INDEX('All CCC'!BC$7:BC$814,MATCH(WatchList!$B289,'All CCC'!$B$7:$B$814,0)))</f>
        <v/>
      </c>
      <c r="BD289" s="847" t="str">
        <f>IF($B289="","",INDEX('All CCC'!BD$7:BD$814,MATCH(WatchList!$B289,'All CCC'!$B$7:$B$814,0)))</f>
        <v/>
      </c>
      <c r="BE289" s="847" t="str">
        <f>IF($B289="","",INDEX('All CCC'!BE$7:BE$814,MATCH(WatchList!$B289,'All CCC'!$B$7:$B$814,0)))</f>
        <v/>
      </c>
      <c r="BF289" s="847" t="str">
        <f>IF($B289="","",INDEX('All CCC'!BF$7:BF$814,MATCH(WatchList!$B289,'All CCC'!$B$7:$B$814,0)))</f>
        <v/>
      </c>
      <c r="BG289" s="847" t="str">
        <f>IF($B289="","",INDEX('All CCC'!BG$7:BG$814,MATCH(WatchList!$B289,'All CCC'!$B$7:$B$814,0)))</f>
        <v/>
      </c>
    </row>
    <row r="290" spans="1:59" x14ac:dyDescent="0.2">
      <c r="A290" s="548" t="str">
        <f>IF($B290="","",INDEX('All CCC'!A$7:A$814,MATCH(WatchList!$B290,'All CCC'!$B$7:$B$814,0)))</f>
        <v/>
      </c>
      <c r="B290" s="31"/>
      <c r="C290" s="847" t="str">
        <f>IF($B290="","",INDEX('All CCC'!C$7:C$814,MATCH(WatchList!$B290,'All CCC'!$B$7:$B$814,0)))</f>
        <v/>
      </c>
      <c r="D290" s="847" t="str">
        <f>IF($B290="","",INDEX('All CCC'!D$7:D$814,MATCH(WatchList!$B290,'All CCC'!$B$7:$B$814,0)))</f>
        <v/>
      </c>
      <c r="E290" s="847" t="str">
        <f>IF($B290="","",INDEX('All CCC'!E$7:E$814,MATCH(WatchList!$B290,'All CCC'!$B$7:$B$814,0)))</f>
        <v/>
      </c>
      <c r="F290" s="847" t="str">
        <f>IF($B290="","",INDEX('All CCC'!F$7:F$814,MATCH(WatchList!$B290,'All CCC'!$B$7:$B$814,0)))</f>
        <v/>
      </c>
      <c r="G290" s="847" t="str">
        <f>IF($B290="","",INDEX('All CCC'!G$7:G$814,MATCH(WatchList!$B290,'All CCC'!$B$7:$B$814,0)))</f>
        <v/>
      </c>
      <c r="H290" s="847" t="str">
        <f>IF($B290="","",INDEX('All CCC'!H$7:H$814,MATCH(WatchList!$B290,'All CCC'!$B$7:$B$814,0)))</f>
        <v/>
      </c>
      <c r="I290" s="847" t="str">
        <f>IF($B290="","",INDEX('All CCC'!I$7:I$814,MATCH(WatchList!$B290,'All CCC'!$B$7:$B$814,0)))</f>
        <v/>
      </c>
      <c r="J290" s="847" t="str">
        <f>IF($B290="","",INDEX('All CCC'!J$7:J$814,MATCH(WatchList!$B290,'All CCC'!$B$7:$B$814,0)))</f>
        <v/>
      </c>
      <c r="K290" s="847" t="str">
        <f>IF($B290="","",INDEX('All CCC'!K$7:K$814,MATCH(WatchList!$B290,'All CCC'!$B$7:$B$814,0)))</f>
        <v/>
      </c>
      <c r="L290" s="847" t="str">
        <f>IF($B290="","",INDEX('All CCC'!L$7:L$814,MATCH(WatchList!$B290,'All CCC'!$B$7:$B$814,0)))</f>
        <v/>
      </c>
      <c r="M290" s="847" t="str">
        <f>IF($B290="","",INDEX('All CCC'!M$7:M$814,MATCH(WatchList!$B290,'All CCC'!$B$7:$B$814,0)))</f>
        <v/>
      </c>
      <c r="N290" s="847" t="str">
        <f>IF($B290="","",INDEX('All CCC'!N$7:N$814,MATCH(WatchList!$B290,'All CCC'!$B$7:$B$814,0)))</f>
        <v/>
      </c>
      <c r="O290" s="847" t="str">
        <f>IF($B290="","",INDEX('All CCC'!O$7:O$814,MATCH(WatchList!$B290,'All CCC'!$B$7:$B$814,0)))</f>
        <v/>
      </c>
      <c r="P290" s="848" t="str">
        <f>IF($B290="","",INDEX('All CCC'!P$7:P$814,MATCH(WatchList!$B290,'All CCC'!$B$7:$B$814,0)))</f>
        <v/>
      </c>
      <c r="Q290" s="848" t="str">
        <f>IF($B290="","",INDEX('All CCC'!Q$7:Q$814,MATCH(WatchList!$B290,'All CCC'!$B$7:$B$814,0)))</f>
        <v/>
      </c>
      <c r="R290" s="847" t="str">
        <f>IF($B290="","",INDEX('All CCC'!R$7:R$814,MATCH(WatchList!$B290,'All CCC'!$B$7:$B$814,0)))</f>
        <v/>
      </c>
      <c r="S290" s="847" t="str">
        <f>IF($B290="","",INDEX('All CCC'!S$7:S$814,MATCH(WatchList!$B290,'All CCC'!$B$7:$B$814,0)))</f>
        <v/>
      </c>
      <c r="T290" s="847" t="str">
        <f>IF($B290="","",INDEX('All CCC'!T$7:T$814,MATCH(WatchList!$B290,'All CCC'!$B$7:$B$814,0)))</f>
        <v/>
      </c>
      <c r="U290" s="847" t="str">
        <f>IF($B290="","",INDEX('All CCC'!U$7:U$814,MATCH(WatchList!$B290,'All CCC'!$B$7:$B$814,0)))</f>
        <v/>
      </c>
      <c r="V290" s="847" t="str">
        <f>IF($B290="","",INDEX('All CCC'!V$7:V$814,MATCH(WatchList!$B290,'All CCC'!$B$7:$B$814,0)))</f>
        <v/>
      </c>
      <c r="W290" s="847" t="str">
        <f>IF($B290="","",INDEX('All CCC'!W$7:W$814,MATCH(WatchList!$B290,'All CCC'!$B$7:$B$814,0)))</f>
        <v/>
      </c>
      <c r="X290" s="847" t="str">
        <f>IF($B290="","",INDEX('All CCC'!X$7:X$814,MATCH(WatchList!$B290,'All CCC'!$B$7:$B$814,0)))</f>
        <v/>
      </c>
      <c r="Y290" s="847" t="str">
        <f>IF($B290="","",INDEX('All CCC'!Y$7:Y$814,MATCH(WatchList!$B290,'All CCC'!$B$7:$B$814,0)))</f>
        <v/>
      </c>
      <c r="Z290" s="847" t="str">
        <f>IF($B290="","",INDEX('All CCC'!Z$7:Z$814,MATCH(WatchList!$B290,'All CCC'!$B$7:$B$814,0)))</f>
        <v/>
      </c>
      <c r="AA290" s="847" t="str">
        <f>IF($B290="","",INDEX('All CCC'!AA$7:AA$814,MATCH(WatchList!$B290,'All CCC'!$B$7:$B$814,0)))</f>
        <v/>
      </c>
      <c r="AB290" s="847" t="str">
        <f>IF($B290="","",INDEX('All CCC'!AB$7:AB$814,MATCH(WatchList!$B290,'All CCC'!$B$7:$B$814,0)))</f>
        <v/>
      </c>
      <c r="AC290" s="847" t="str">
        <f>IF($B290="","",INDEX('All CCC'!AC$7:AC$814,MATCH(WatchList!$B290,'All CCC'!$B$7:$B$814,0)))</f>
        <v/>
      </c>
      <c r="AD290" s="847" t="str">
        <f>IF($B290="","",INDEX('All CCC'!AD$7:AD$814,MATCH(WatchList!$B290,'All CCC'!$B$7:$B$814,0)))</f>
        <v/>
      </c>
      <c r="AE290" s="847" t="str">
        <f>IF($B290="","",INDEX('All CCC'!AE$7:AE$814,MATCH(WatchList!$B290,'All CCC'!$B$7:$B$814,0)))</f>
        <v/>
      </c>
      <c r="AF290" s="847" t="str">
        <f>IF($B290="","",INDEX('All CCC'!AF$7:AF$814,MATCH(WatchList!$B290,'All CCC'!$B$7:$B$814,0)))</f>
        <v/>
      </c>
      <c r="AG290" s="847" t="str">
        <f>IF($B290="","",INDEX('All CCC'!AG$7:AG$814,MATCH(WatchList!$B290,'All CCC'!$B$7:$B$814,0)))</f>
        <v/>
      </c>
      <c r="AH290" s="847" t="str">
        <f>IF($B290="","",INDEX('All CCC'!AH$7:AH$814,MATCH(WatchList!$B290,'All CCC'!$B$7:$B$814,0)))</f>
        <v/>
      </c>
      <c r="AI290" s="847" t="str">
        <f>IF($B290="","",INDEX('All CCC'!AI$7:AI$814,MATCH(WatchList!$B290,'All CCC'!$B$7:$B$814,0)))</f>
        <v/>
      </c>
      <c r="AJ290" s="847" t="str">
        <f>IF($B290="","",INDEX('All CCC'!AJ$7:AJ$814,MATCH(WatchList!$B290,'All CCC'!$B$7:$B$814,0)))</f>
        <v/>
      </c>
      <c r="AK290" s="847" t="str">
        <f>IF($B290="","",INDEX('All CCC'!AK$7:AK$814,MATCH(WatchList!$B290,'All CCC'!$B$7:$B$814,0)))</f>
        <v/>
      </c>
      <c r="AL290" s="847" t="str">
        <f>IF($B290="","",INDEX('All CCC'!AL$7:AL$814,MATCH(WatchList!$B290,'All CCC'!$B$7:$B$814,0)))</f>
        <v/>
      </c>
      <c r="AM290" s="847" t="str">
        <f>IF($B290="","",INDEX('All CCC'!AM$7:AM$814,MATCH(WatchList!$B290,'All CCC'!$B$7:$B$814,0)))</f>
        <v/>
      </c>
      <c r="AN290" s="847" t="str">
        <f>IF($B290="","",INDEX('All CCC'!AN$7:AN$814,MATCH(WatchList!$B290,'All CCC'!$B$7:$B$814,0)))</f>
        <v/>
      </c>
      <c r="AO290" s="847" t="str">
        <f>IF($B290="","",INDEX('All CCC'!AO$7:AO$814,MATCH(WatchList!$B290,'All CCC'!$B$7:$B$814,0)))</f>
        <v/>
      </c>
      <c r="AP290" s="847" t="str">
        <f>IF($B290="","",INDEX('All CCC'!AP$7:AP$814,MATCH(WatchList!$B290,'All CCC'!$B$7:$B$814,0)))</f>
        <v/>
      </c>
      <c r="AQ290" s="847" t="str">
        <f>IF($B290="","",INDEX('All CCC'!AQ$7:AQ$814,MATCH(WatchList!$B290,'All CCC'!$B$7:$B$814,0)))</f>
        <v/>
      </c>
      <c r="AR290" s="847" t="str">
        <f>IF($B290="","",INDEX('All CCC'!AR$7:AR$814,MATCH(WatchList!$B290,'All CCC'!$B$7:$B$814,0)))</f>
        <v/>
      </c>
      <c r="AS290" s="847" t="str">
        <f>IF($B290="","",INDEX('All CCC'!AS$7:AS$814,MATCH(WatchList!$B290,'All CCC'!$B$7:$B$814,0)))</f>
        <v/>
      </c>
      <c r="AT290" s="847" t="str">
        <f>IF($B290="","",INDEX('All CCC'!AT$7:AT$814,MATCH(WatchList!$B290,'All CCC'!$B$7:$B$814,0)))</f>
        <v/>
      </c>
      <c r="AU290" s="847" t="str">
        <f>IF($B290="","",INDEX('All CCC'!AU$7:AU$814,MATCH(WatchList!$B290,'All CCC'!$B$7:$B$814,0)))</f>
        <v/>
      </c>
      <c r="AV290" s="847" t="str">
        <f>IF($B290="","",INDEX('All CCC'!AV$7:AV$814,MATCH(WatchList!$B290,'All CCC'!$B$7:$B$814,0)))</f>
        <v/>
      </c>
      <c r="AW290" s="847" t="str">
        <f>IF($B290="","",INDEX('All CCC'!AW$7:AW$814,MATCH(WatchList!$B290,'All CCC'!$B$7:$B$814,0)))</f>
        <v/>
      </c>
      <c r="AX290" s="847" t="str">
        <f>IF($B290="","",INDEX('All CCC'!AX$7:AX$814,MATCH(WatchList!$B290,'All CCC'!$B$7:$B$814,0)))</f>
        <v/>
      </c>
      <c r="AY290" s="847" t="str">
        <f>IF($B290="","",INDEX('All CCC'!AY$7:AY$814,MATCH(WatchList!$B290,'All CCC'!$B$7:$B$814,0)))</f>
        <v/>
      </c>
      <c r="AZ290" s="847" t="str">
        <f>IF($B290="","",INDEX('All CCC'!AZ$7:AZ$814,MATCH(WatchList!$B290,'All CCC'!$B$7:$B$814,0)))</f>
        <v/>
      </c>
      <c r="BA290" s="847" t="str">
        <f>IF($B290="","",INDEX('All CCC'!BA$7:BA$814,MATCH(WatchList!$B290,'All CCC'!$B$7:$B$814,0)))</f>
        <v/>
      </c>
      <c r="BB290" s="847" t="str">
        <f>IF($B290="","",INDEX('All CCC'!BB$7:BB$814,MATCH(WatchList!$B290,'All CCC'!$B$7:$B$814,0)))</f>
        <v/>
      </c>
      <c r="BC290" s="847" t="str">
        <f>IF($B290="","",INDEX('All CCC'!BC$7:BC$814,MATCH(WatchList!$B290,'All CCC'!$B$7:$B$814,0)))</f>
        <v/>
      </c>
      <c r="BD290" s="847" t="str">
        <f>IF($B290="","",INDEX('All CCC'!BD$7:BD$814,MATCH(WatchList!$B290,'All CCC'!$B$7:$B$814,0)))</f>
        <v/>
      </c>
      <c r="BE290" s="847" t="str">
        <f>IF($B290="","",INDEX('All CCC'!BE$7:BE$814,MATCH(WatchList!$B290,'All CCC'!$B$7:$B$814,0)))</f>
        <v/>
      </c>
      <c r="BF290" s="847" t="str">
        <f>IF($B290="","",INDEX('All CCC'!BF$7:BF$814,MATCH(WatchList!$B290,'All CCC'!$B$7:$B$814,0)))</f>
        <v/>
      </c>
      <c r="BG290" s="847" t="str">
        <f>IF($B290="","",INDEX('All CCC'!BG$7:BG$814,MATCH(WatchList!$B290,'All CCC'!$B$7:$B$814,0)))</f>
        <v/>
      </c>
    </row>
    <row r="291" spans="1:59" x14ac:dyDescent="0.2">
      <c r="A291" s="548" t="str">
        <f>IF($B291="","",INDEX('All CCC'!A$7:A$814,MATCH(WatchList!$B291,'All CCC'!$B$7:$B$814,0)))</f>
        <v/>
      </c>
      <c r="B291" s="31"/>
      <c r="C291" s="847" t="str">
        <f>IF($B291="","",INDEX('All CCC'!C$7:C$814,MATCH(WatchList!$B291,'All CCC'!$B$7:$B$814,0)))</f>
        <v/>
      </c>
      <c r="D291" s="847" t="str">
        <f>IF($B291="","",INDEX('All CCC'!D$7:D$814,MATCH(WatchList!$B291,'All CCC'!$B$7:$B$814,0)))</f>
        <v/>
      </c>
      <c r="E291" s="847" t="str">
        <f>IF($B291="","",INDEX('All CCC'!E$7:E$814,MATCH(WatchList!$B291,'All CCC'!$B$7:$B$814,0)))</f>
        <v/>
      </c>
      <c r="F291" s="847" t="str">
        <f>IF($B291="","",INDEX('All CCC'!F$7:F$814,MATCH(WatchList!$B291,'All CCC'!$B$7:$B$814,0)))</f>
        <v/>
      </c>
      <c r="G291" s="847" t="str">
        <f>IF($B291="","",INDEX('All CCC'!G$7:G$814,MATCH(WatchList!$B291,'All CCC'!$B$7:$B$814,0)))</f>
        <v/>
      </c>
      <c r="H291" s="847" t="str">
        <f>IF($B291="","",INDEX('All CCC'!H$7:H$814,MATCH(WatchList!$B291,'All CCC'!$B$7:$B$814,0)))</f>
        <v/>
      </c>
      <c r="I291" s="847" t="str">
        <f>IF($B291="","",INDEX('All CCC'!I$7:I$814,MATCH(WatchList!$B291,'All CCC'!$B$7:$B$814,0)))</f>
        <v/>
      </c>
      <c r="J291" s="847" t="str">
        <f>IF($B291="","",INDEX('All CCC'!J$7:J$814,MATCH(WatchList!$B291,'All CCC'!$B$7:$B$814,0)))</f>
        <v/>
      </c>
      <c r="K291" s="847" t="str">
        <f>IF($B291="","",INDEX('All CCC'!K$7:K$814,MATCH(WatchList!$B291,'All CCC'!$B$7:$B$814,0)))</f>
        <v/>
      </c>
      <c r="L291" s="847" t="str">
        <f>IF($B291="","",INDEX('All CCC'!L$7:L$814,MATCH(WatchList!$B291,'All CCC'!$B$7:$B$814,0)))</f>
        <v/>
      </c>
      <c r="M291" s="847" t="str">
        <f>IF($B291="","",INDEX('All CCC'!M$7:M$814,MATCH(WatchList!$B291,'All CCC'!$B$7:$B$814,0)))</f>
        <v/>
      </c>
      <c r="N291" s="847" t="str">
        <f>IF($B291="","",INDEX('All CCC'!N$7:N$814,MATCH(WatchList!$B291,'All CCC'!$B$7:$B$814,0)))</f>
        <v/>
      </c>
      <c r="O291" s="847" t="str">
        <f>IF($B291="","",INDEX('All CCC'!O$7:O$814,MATCH(WatchList!$B291,'All CCC'!$B$7:$B$814,0)))</f>
        <v/>
      </c>
      <c r="P291" s="848" t="str">
        <f>IF($B291="","",INDEX('All CCC'!P$7:P$814,MATCH(WatchList!$B291,'All CCC'!$B$7:$B$814,0)))</f>
        <v/>
      </c>
      <c r="Q291" s="848" t="str">
        <f>IF($B291="","",INDEX('All CCC'!Q$7:Q$814,MATCH(WatchList!$B291,'All CCC'!$B$7:$B$814,0)))</f>
        <v/>
      </c>
      <c r="R291" s="847" t="str">
        <f>IF($B291="","",INDEX('All CCC'!R$7:R$814,MATCH(WatchList!$B291,'All CCC'!$B$7:$B$814,0)))</f>
        <v/>
      </c>
      <c r="S291" s="847" t="str">
        <f>IF($B291="","",INDEX('All CCC'!S$7:S$814,MATCH(WatchList!$B291,'All CCC'!$B$7:$B$814,0)))</f>
        <v/>
      </c>
      <c r="T291" s="847" t="str">
        <f>IF($B291="","",INDEX('All CCC'!T$7:T$814,MATCH(WatchList!$B291,'All CCC'!$B$7:$B$814,0)))</f>
        <v/>
      </c>
      <c r="U291" s="847" t="str">
        <f>IF($B291="","",INDEX('All CCC'!U$7:U$814,MATCH(WatchList!$B291,'All CCC'!$B$7:$B$814,0)))</f>
        <v/>
      </c>
      <c r="V291" s="847" t="str">
        <f>IF($B291="","",INDEX('All CCC'!V$7:V$814,MATCH(WatchList!$B291,'All CCC'!$B$7:$B$814,0)))</f>
        <v/>
      </c>
      <c r="W291" s="847" t="str">
        <f>IF($B291="","",INDEX('All CCC'!W$7:W$814,MATCH(WatchList!$B291,'All CCC'!$B$7:$B$814,0)))</f>
        <v/>
      </c>
      <c r="X291" s="847" t="str">
        <f>IF($B291="","",INDEX('All CCC'!X$7:X$814,MATCH(WatchList!$B291,'All CCC'!$B$7:$B$814,0)))</f>
        <v/>
      </c>
      <c r="Y291" s="847" t="str">
        <f>IF($B291="","",INDEX('All CCC'!Y$7:Y$814,MATCH(WatchList!$B291,'All CCC'!$B$7:$B$814,0)))</f>
        <v/>
      </c>
      <c r="Z291" s="847" t="str">
        <f>IF($B291="","",INDEX('All CCC'!Z$7:Z$814,MATCH(WatchList!$B291,'All CCC'!$B$7:$B$814,0)))</f>
        <v/>
      </c>
      <c r="AA291" s="847" t="str">
        <f>IF($B291="","",INDEX('All CCC'!AA$7:AA$814,MATCH(WatchList!$B291,'All CCC'!$B$7:$B$814,0)))</f>
        <v/>
      </c>
      <c r="AB291" s="847" t="str">
        <f>IF($B291="","",INDEX('All CCC'!AB$7:AB$814,MATCH(WatchList!$B291,'All CCC'!$B$7:$B$814,0)))</f>
        <v/>
      </c>
      <c r="AC291" s="847" t="str">
        <f>IF($B291="","",INDEX('All CCC'!AC$7:AC$814,MATCH(WatchList!$B291,'All CCC'!$B$7:$B$814,0)))</f>
        <v/>
      </c>
      <c r="AD291" s="847" t="str">
        <f>IF($B291="","",INDEX('All CCC'!AD$7:AD$814,MATCH(WatchList!$B291,'All CCC'!$B$7:$B$814,0)))</f>
        <v/>
      </c>
      <c r="AE291" s="847" t="str">
        <f>IF($B291="","",INDEX('All CCC'!AE$7:AE$814,MATCH(WatchList!$B291,'All CCC'!$B$7:$B$814,0)))</f>
        <v/>
      </c>
      <c r="AF291" s="847" t="str">
        <f>IF($B291="","",INDEX('All CCC'!AF$7:AF$814,MATCH(WatchList!$B291,'All CCC'!$B$7:$B$814,0)))</f>
        <v/>
      </c>
      <c r="AG291" s="847" t="str">
        <f>IF($B291="","",INDEX('All CCC'!AG$7:AG$814,MATCH(WatchList!$B291,'All CCC'!$B$7:$B$814,0)))</f>
        <v/>
      </c>
      <c r="AH291" s="847" t="str">
        <f>IF($B291="","",INDEX('All CCC'!AH$7:AH$814,MATCH(WatchList!$B291,'All CCC'!$B$7:$B$814,0)))</f>
        <v/>
      </c>
      <c r="AI291" s="847" t="str">
        <f>IF($B291="","",INDEX('All CCC'!AI$7:AI$814,MATCH(WatchList!$B291,'All CCC'!$B$7:$B$814,0)))</f>
        <v/>
      </c>
      <c r="AJ291" s="847" t="str">
        <f>IF($B291="","",INDEX('All CCC'!AJ$7:AJ$814,MATCH(WatchList!$B291,'All CCC'!$B$7:$B$814,0)))</f>
        <v/>
      </c>
      <c r="AK291" s="847" t="str">
        <f>IF($B291="","",INDEX('All CCC'!AK$7:AK$814,MATCH(WatchList!$B291,'All CCC'!$B$7:$B$814,0)))</f>
        <v/>
      </c>
      <c r="AL291" s="847" t="str">
        <f>IF($B291="","",INDEX('All CCC'!AL$7:AL$814,MATCH(WatchList!$B291,'All CCC'!$B$7:$B$814,0)))</f>
        <v/>
      </c>
      <c r="AM291" s="847" t="str">
        <f>IF($B291="","",INDEX('All CCC'!AM$7:AM$814,MATCH(WatchList!$B291,'All CCC'!$B$7:$B$814,0)))</f>
        <v/>
      </c>
      <c r="AN291" s="847" t="str">
        <f>IF($B291="","",INDEX('All CCC'!AN$7:AN$814,MATCH(WatchList!$B291,'All CCC'!$B$7:$B$814,0)))</f>
        <v/>
      </c>
      <c r="AO291" s="847" t="str">
        <f>IF($B291="","",INDEX('All CCC'!AO$7:AO$814,MATCH(WatchList!$B291,'All CCC'!$B$7:$B$814,0)))</f>
        <v/>
      </c>
      <c r="AP291" s="847" t="str">
        <f>IF($B291="","",INDEX('All CCC'!AP$7:AP$814,MATCH(WatchList!$B291,'All CCC'!$B$7:$B$814,0)))</f>
        <v/>
      </c>
      <c r="AQ291" s="847" t="str">
        <f>IF($B291="","",INDEX('All CCC'!AQ$7:AQ$814,MATCH(WatchList!$B291,'All CCC'!$B$7:$B$814,0)))</f>
        <v/>
      </c>
      <c r="AR291" s="847" t="str">
        <f>IF($B291="","",INDEX('All CCC'!AR$7:AR$814,MATCH(WatchList!$B291,'All CCC'!$B$7:$B$814,0)))</f>
        <v/>
      </c>
      <c r="AS291" s="847" t="str">
        <f>IF($B291="","",INDEX('All CCC'!AS$7:AS$814,MATCH(WatchList!$B291,'All CCC'!$B$7:$B$814,0)))</f>
        <v/>
      </c>
      <c r="AT291" s="847" t="str">
        <f>IF($B291="","",INDEX('All CCC'!AT$7:AT$814,MATCH(WatchList!$B291,'All CCC'!$B$7:$B$814,0)))</f>
        <v/>
      </c>
      <c r="AU291" s="847" t="str">
        <f>IF($B291="","",INDEX('All CCC'!AU$7:AU$814,MATCH(WatchList!$B291,'All CCC'!$B$7:$B$814,0)))</f>
        <v/>
      </c>
      <c r="AV291" s="847" t="str">
        <f>IF($B291="","",INDEX('All CCC'!AV$7:AV$814,MATCH(WatchList!$B291,'All CCC'!$B$7:$B$814,0)))</f>
        <v/>
      </c>
      <c r="AW291" s="847" t="str">
        <f>IF($B291="","",INDEX('All CCC'!AW$7:AW$814,MATCH(WatchList!$B291,'All CCC'!$B$7:$B$814,0)))</f>
        <v/>
      </c>
      <c r="AX291" s="847" t="str">
        <f>IF($B291="","",INDEX('All CCC'!AX$7:AX$814,MATCH(WatchList!$B291,'All CCC'!$B$7:$B$814,0)))</f>
        <v/>
      </c>
      <c r="AY291" s="847" t="str">
        <f>IF($B291="","",INDEX('All CCC'!AY$7:AY$814,MATCH(WatchList!$B291,'All CCC'!$B$7:$B$814,0)))</f>
        <v/>
      </c>
      <c r="AZ291" s="847" t="str">
        <f>IF($B291="","",INDEX('All CCC'!AZ$7:AZ$814,MATCH(WatchList!$B291,'All CCC'!$B$7:$B$814,0)))</f>
        <v/>
      </c>
      <c r="BA291" s="847" t="str">
        <f>IF($B291="","",INDEX('All CCC'!BA$7:BA$814,MATCH(WatchList!$B291,'All CCC'!$B$7:$B$814,0)))</f>
        <v/>
      </c>
      <c r="BB291" s="847" t="str">
        <f>IF($B291="","",INDEX('All CCC'!BB$7:BB$814,MATCH(WatchList!$B291,'All CCC'!$B$7:$B$814,0)))</f>
        <v/>
      </c>
      <c r="BC291" s="847" t="str">
        <f>IF($B291="","",INDEX('All CCC'!BC$7:BC$814,MATCH(WatchList!$B291,'All CCC'!$B$7:$B$814,0)))</f>
        <v/>
      </c>
      <c r="BD291" s="847" t="str">
        <f>IF($B291="","",INDEX('All CCC'!BD$7:BD$814,MATCH(WatchList!$B291,'All CCC'!$B$7:$B$814,0)))</f>
        <v/>
      </c>
      <c r="BE291" s="847" t="str">
        <f>IF($B291="","",INDEX('All CCC'!BE$7:BE$814,MATCH(WatchList!$B291,'All CCC'!$B$7:$B$814,0)))</f>
        <v/>
      </c>
      <c r="BF291" s="847" t="str">
        <f>IF($B291="","",INDEX('All CCC'!BF$7:BF$814,MATCH(WatchList!$B291,'All CCC'!$B$7:$B$814,0)))</f>
        <v/>
      </c>
      <c r="BG291" s="847" t="str">
        <f>IF($B291="","",INDEX('All CCC'!BG$7:BG$814,MATCH(WatchList!$B291,'All CCC'!$B$7:$B$814,0)))</f>
        <v/>
      </c>
    </row>
    <row r="292" spans="1:59" x14ac:dyDescent="0.2">
      <c r="A292" s="548" t="str">
        <f>IF($B292="","",INDEX('All CCC'!A$7:A$814,MATCH(WatchList!$B292,'All CCC'!$B$7:$B$814,0)))</f>
        <v/>
      </c>
      <c r="B292" s="31"/>
      <c r="C292" s="847" t="str">
        <f>IF($B292="","",INDEX('All CCC'!C$7:C$814,MATCH(WatchList!$B292,'All CCC'!$B$7:$B$814,0)))</f>
        <v/>
      </c>
      <c r="D292" s="847" t="str">
        <f>IF($B292="","",INDEX('All CCC'!D$7:D$814,MATCH(WatchList!$B292,'All CCC'!$B$7:$B$814,0)))</f>
        <v/>
      </c>
      <c r="E292" s="847" t="str">
        <f>IF($B292="","",INDEX('All CCC'!E$7:E$814,MATCH(WatchList!$B292,'All CCC'!$B$7:$B$814,0)))</f>
        <v/>
      </c>
      <c r="F292" s="847" t="str">
        <f>IF($B292="","",INDEX('All CCC'!F$7:F$814,MATCH(WatchList!$B292,'All CCC'!$B$7:$B$814,0)))</f>
        <v/>
      </c>
      <c r="G292" s="847" t="str">
        <f>IF($B292="","",INDEX('All CCC'!G$7:G$814,MATCH(WatchList!$B292,'All CCC'!$B$7:$B$814,0)))</f>
        <v/>
      </c>
      <c r="H292" s="847" t="str">
        <f>IF($B292="","",INDEX('All CCC'!H$7:H$814,MATCH(WatchList!$B292,'All CCC'!$B$7:$B$814,0)))</f>
        <v/>
      </c>
      <c r="I292" s="847" t="str">
        <f>IF($B292="","",INDEX('All CCC'!I$7:I$814,MATCH(WatchList!$B292,'All CCC'!$B$7:$B$814,0)))</f>
        <v/>
      </c>
      <c r="J292" s="847" t="str">
        <f>IF($B292="","",INDEX('All CCC'!J$7:J$814,MATCH(WatchList!$B292,'All CCC'!$B$7:$B$814,0)))</f>
        <v/>
      </c>
      <c r="K292" s="847" t="str">
        <f>IF($B292="","",INDEX('All CCC'!K$7:K$814,MATCH(WatchList!$B292,'All CCC'!$B$7:$B$814,0)))</f>
        <v/>
      </c>
      <c r="L292" s="847" t="str">
        <f>IF($B292="","",INDEX('All CCC'!L$7:L$814,MATCH(WatchList!$B292,'All CCC'!$B$7:$B$814,0)))</f>
        <v/>
      </c>
      <c r="M292" s="847" t="str">
        <f>IF($B292="","",INDEX('All CCC'!M$7:M$814,MATCH(WatchList!$B292,'All CCC'!$B$7:$B$814,0)))</f>
        <v/>
      </c>
      <c r="N292" s="847" t="str">
        <f>IF($B292="","",INDEX('All CCC'!N$7:N$814,MATCH(WatchList!$B292,'All CCC'!$B$7:$B$814,0)))</f>
        <v/>
      </c>
      <c r="O292" s="847" t="str">
        <f>IF($B292="","",INDEX('All CCC'!O$7:O$814,MATCH(WatchList!$B292,'All CCC'!$B$7:$B$814,0)))</f>
        <v/>
      </c>
      <c r="P292" s="848" t="str">
        <f>IF($B292="","",INDEX('All CCC'!P$7:P$814,MATCH(WatchList!$B292,'All CCC'!$B$7:$B$814,0)))</f>
        <v/>
      </c>
      <c r="Q292" s="848" t="str">
        <f>IF($B292="","",INDEX('All CCC'!Q$7:Q$814,MATCH(WatchList!$B292,'All CCC'!$B$7:$B$814,0)))</f>
        <v/>
      </c>
      <c r="R292" s="847" t="str">
        <f>IF($B292="","",INDEX('All CCC'!R$7:R$814,MATCH(WatchList!$B292,'All CCC'!$B$7:$B$814,0)))</f>
        <v/>
      </c>
      <c r="S292" s="847" t="str">
        <f>IF($B292="","",INDEX('All CCC'!S$7:S$814,MATCH(WatchList!$B292,'All CCC'!$B$7:$B$814,0)))</f>
        <v/>
      </c>
      <c r="T292" s="847" t="str">
        <f>IF($B292="","",INDEX('All CCC'!T$7:T$814,MATCH(WatchList!$B292,'All CCC'!$B$7:$B$814,0)))</f>
        <v/>
      </c>
      <c r="U292" s="847" t="str">
        <f>IF($B292="","",INDEX('All CCC'!U$7:U$814,MATCH(WatchList!$B292,'All CCC'!$B$7:$B$814,0)))</f>
        <v/>
      </c>
      <c r="V292" s="847" t="str">
        <f>IF($B292="","",INDEX('All CCC'!V$7:V$814,MATCH(WatchList!$B292,'All CCC'!$B$7:$B$814,0)))</f>
        <v/>
      </c>
      <c r="W292" s="847" t="str">
        <f>IF($B292="","",INDEX('All CCC'!W$7:W$814,MATCH(WatchList!$B292,'All CCC'!$B$7:$B$814,0)))</f>
        <v/>
      </c>
      <c r="X292" s="847" t="str">
        <f>IF($B292="","",INDEX('All CCC'!X$7:X$814,MATCH(WatchList!$B292,'All CCC'!$B$7:$B$814,0)))</f>
        <v/>
      </c>
      <c r="Y292" s="847" t="str">
        <f>IF($B292="","",INDEX('All CCC'!Y$7:Y$814,MATCH(WatchList!$B292,'All CCC'!$B$7:$B$814,0)))</f>
        <v/>
      </c>
      <c r="Z292" s="847" t="str">
        <f>IF($B292="","",INDEX('All CCC'!Z$7:Z$814,MATCH(WatchList!$B292,'All CCC'!$B$7:$B$814,0)))</f>
        <v/>
      </c>
      <c r="AA292" s="847" t="str">
        <f>IF($B292="","",INDEX('All CCC'!AA$7:AA$814,MATCH(WatchList!$B292,'All CCC'!$B$7:$B$814,0)))</f>
        <v/>
      </c>
      <c r="AB292" s="847" t="str">
        <f>IF($B292="","",INDEX('All CCC'!AB$7:AB$814,MATCH(WatchList!$B292,'All CCC'!$B$7:$B$814,0)))</f>
        <v/>
      </c>
      <c r="AC292" s="847" t="str">
        <f>IF($B292="","",INDEX('All CCC'!AC$7:AC$814,MATCH(WatchList!$B292,'All CCC'!$B$7:$B$814,0)))</f>
        <v/>
      </c>
      <c r="AD292" s="847" t="str">
        <f>IF($B292="","",INDEX('All CCC'!AD$7:AD$814,MATCH(WatchList!$B292,'All CCC'!$B$7:$B$814,0)))</f>
        <v/>
      </c>
      <c r="AE292" s="847" t="str">
        <f>IF($B292="","",INDEX('All CCC'!AE$7:AE$814,MATCH(WatchList!$B292,'All CCC'!$B$7:$B$814,0)))</f>
        <v/>
      </c>
      <c r="AF292" s="847" t="str">
        <f>IF($B292="","",INDEX('All CCC'!AF$7:AF$814,MATCH(WatchList!$B292,'All CCC'!$B$7:$B$814,0)))</f>
        <v/>
      </c>
      <c r="AG292" s="847" t="str">
        <f>IF($B292="","",INDEX('All CCC'!AG$7:AG$814,MATCH(WatchList!$B292,'All CCC'!$B$7:$B$814,0)))</f>
        <v/>
      </c>
      <c r="AH292" s="847" t="str">
        <f>IF($B292="","",INDEX('All CCC'!AH$7:AH$814,MATCH(WatchList!$B292,'All CCC'!$B$7:$B$814,0)))</f>
        <v/>
      </c>
      <c r="AI292" s="847" t="str">
        <f>IF($B292="","",INDEX('All CCC'!AI$7:AI$814,MATCH(WatchList!$B292,'All CCC'!$B$7:$B$814,0)))</f>
        <v/>
      </c>
      <c r="AJ292" s="847" t="str">
        <f>IF($B292="","",INDEX('All CCC'!AJ$7:AJ$814,MATCH(WatchList!$B292,'All CCC'!$B$7:$B$814,0)))</f>
        <v/>
      </c>
      <c r="AK292" s="847" t="str">
        <f>IF($B292="","",INDEX('All CCC'!AK$7:AK$814,MATCH(WatchList!$B292,'All CCC'!$B$7:$B$814,0)))</f>
        <v/>
      </c>
      <c r="AL292" s="847" t="str">
        <f>IF($B292="","",INDEX('All CCC'!AL$7:AL$814,MATCH(WatchList!$B292,'All CCC'!$B$7:$B$814,0)))</f>
        <v/>
      </c>
      <c r="AM292" s="847" t="str">
        <f>IF($B292="","",INDEX('All CCC'!AM$7:AM$814,MATCH(WatchList!$B292,'All CCC'!$B$7:$B$814,0)))</f>
        <v/>
      </c>
      <c r="AN292" s="847" t="str">
        <f>IF($B292="","",INDEX('All CCC'!AN$7:AN$814,MATCH(WatchList!$B292,'All CCC'!$B$7:$B$814,0)))</f>
        <v/>
      </c>
      <c r="AO292" s="847" t="str">
        <f>IF($B292="","",INDEX('All CCC'!AO$7:AO$814,MATCH(WatchList!$B292,'All CCC'!$B$7:$B$814,0)))</f>
        <v/>
      </c>
      <c r="AP292" s="847" t="str">
        <f>IF($B292="","",INDEX('All CCC'!AP$7:AP$814,MATCH(WatchList!$B292,'All CCC'!$B$7:$B$814,0)))</f>
        <v/>
      </c>
      <c r="AQ292" s="847" t="str">
        <f>IF($B292="","",INDEX('All CCC'!AQ$7:AQ$814,MATCH(WatchList!$B292,'All CCC'!$B$7:$B$814,0)))</f>
        <v/>
      </c>
      <c r="AR292" s="847" t="str">
        <f>IF($B292="","",INDEX('All CCC'!AR$7:AR$814,MATCH(WatchList!$B292,'All CCC'!$B$7:$B$814,0)))</f>
        <v/>
      </c>
      <c r="AS292" s="847" t="str">
        <f>IF($B292="","",INDEX('All CCC'!AS$7:AS$814,MATCH(WatchList!$B292,'All CCC'!$B$7:$B$814,0)))</f>
        <v/>
      </c>
      <c r="AT292" s="847" t="str">
        <f>IF($B292="","",INDEX('All CCC'!AT$7:AT$814,MATCH(WatchList!$B292,'All CCC'!$B$7:$B$814,0)))</f>
        <v/>
      </c>
      <c r="AU292" s="847" t="str">
        <f>IF($B292="","",INDEX('All CCC'!AU$7:AU$814,MATCH(WatchList!$B292,'All CCC'!$B$7:$B$814,0)))</f>
        <v/>
      </c>
      <c r="AV292" s="847" t="str">
        <f>IF($B292="","",INDEX('All CCC'!AV$7:AV$814,MATCH(WatchList!$B292,'All CCC'!$B$7:$B$814,0)))</f>
        <v/>
      </c>
      <c r="AW292" s="847" t="str">
        <f>IF($B292="","",INDEX('All CCC'!AW$7:AW$814,MATCH(WatchList!$B292,'All CCC'!$B$7:$B$814,0)))</f>
        <v/>
      </c>
      <c r="AX292" s="847" t="str">
        <f>IF($B292="","",INDEX('All CCC'!AX$7:AX$814,MATCH(WatchList!$B292,'All CCC'!$B$7:$B$814,0)))</f>
        <v/>
      </c>
      <c r="AY292" s="847" t="str">
        <f>IF($B292="","",INDEX('All CCC'!AY$7:AY$814,MATCH(WatchList!$B292,'All CCC'!$B$7:$B$814,0)))</f>
        <v/>
      </c>
      <c r="AZ292" s="847" t="str">
        <f>IF($B292="","",INDEX('All CCC'!AZ$7:AZ$814,MATCH(WatchList!$B292,'All CCC'!$B$7:$B$814,0)))</f>
        <v/>
      </c>
      <c r="BA292" s="847" t="str">
        <f>IF($B292="","",INDEX('All CCC'!BA$7:BA$814,MATCH(WatchList!$B292,'All CCC'!$B$7:$B$814,0)))</f>
        <v/>
      </c>
      <c r="BB292" s="847" t="str">
        <f>IF($B292="","",INDEX('All CCC'!BB$7:BB$814,MATCH(WatchList!$B292,'All CCC'!$B$7:$B$814,0)))</f>
        <v/>
      </c>
      <c r="BC292" s="847" t="str">
        <f>IF($B292="","",INDEX('All CCC'!BC$7:BC$814,MATCH(WatchList!$B292,'All CCC'!$B$7:$B$814,0)))</f>
        <v/>
      </c>
      <c r="BD292" s="847" t="str">
        <f>IF($B292="","",INDEX('All CCC'!BD$7:BD$814,MATCH(WatchList!$B292,'All CCC'!$B$7:$B$814,0)))</f>
        <v/>
      </c>
      <c r="BE292" s="847" t="str">
        <f>IF($B292="","",INDEX('All CCC'!BE$7:BE$814,MATCH(WatchList!$B292,'All CCC'!$B$7:$B$814,0)))</f>
        <v/>
      </c>
      <c r="BF292" s="847" t="str">
        <f>IF($B292="","",INDEX('All CCC'!BF$7:BF$814,MATCH(WatchList!$B292,'All CCC'!$B$7:$B$814,0)))</f>
        <v/>
      </c>
      <c r="BG292" s="847" t="str">
        <f>IF($B292="","",INDEX('All CCC'!BG$7:BG$814,MATCH(WatchList!$B292,'All CCC'!$B$7:$B$814,0)))</f>
        <v/>
      </c>
    </row>
    <row r="293" spans="1:59" x14ac:dyDescent="0.2">
      <c r="A293" s="548" t="str">
        <f>IF($B293="","",INDEX('All CCC'!A$7:A$814,MATCH(WatchList!$B293,'All CCC'!$B$7:$B$814,0)))</f>
        <v/>
      </c>
      <c r="B293" s="31"/>
      <c r="C293" s="847" t="str">
        <f>IF($B293="","",INDEX('All CCC'!C$7:C$814,MATCH(WatchList!$B293,'All CCC'!$B$7:$B$814,0)))</f>
        <v/>
      </c>
      <c r="D293" s="847" t="str">
        <f>IF($B293="","",INDEX('All CCC'!D$7:D$814,MATCH(WatchList!$B293,'All CCC'!$B$7:$B$814,0)))</f>
        <v/>
      </c>
      <c r="E293" s="847" t="str">
        <f>IF($B293="","",INDEX('All CCC'!E$7:E$814,MATCH(WatchList!$B293,'All CCC'!$B$7:$B$814,0)))</f>
        <v/>
      </c>
      <c r="F293" s="847" t="str">
        <f>IF($B293="","",INDEX('All CCC'!F$7:F$814,MATCH(WatchList!$B293,'All CCC'!$B$7:$B$814,0)))</f>
        <v/>
      </c>
      <c r="G293" s="847" t="str">
        <f>IF($B293="","",INDEX('All CCC'!G$7:G$814,MATCH(WatchList!$B293,'All CCC'!$B$7:$B$814,0)))</f>
        <v/>
      </c>
      <c r="H293" s="847" t="str">
        <f>IF($B293="","",INDEX('All CCC'!H$7:H$814,MATCH(WatchList!$B293,'All CCC'!$B$7:$B$814,0)))</f>
        <v/>
      </c>
      <c r="I293" s="847" t="str">
        <f>IF($B293="","",INDEX('All CCC'!I$7:I$814,MATCH(WatchList!$B293,'All CCC'!$B$7:$B$814,0)))</f>
        <v/>
      </c>
      <c r="J293" s="847" t="str">
        <f>IF($B293="","",INDEX('All CCC'!J$7:J$814,MATCH(WatchList!$B293,'All CCC'!$B$7:$B$814,0)))</f>
        <v/>
      </c>
      <c r="K293" s="847" t="str">
        <f>IF($B293="","",INDEX('All CCC'!K$7:K$814,MATCH(WatchList!$B293,'All CCC'!$B$7:$B$814,0)))</f>
        <v/>
      </c>
      <c r="L293" s="847" t="str">
        <f>IF($B293="","",INDEX('All CCC'!L$7:L$814,MATCH(WatchList!$B293,'All CCC'!$B$7:$B$814,0)))</f>
        <v/>
      </c>
      <c r="M293" s="847" t="str">
        <f>IF($B293="","",INDEX('All CCC'!M$7:M$814,MATCH(WatchList!$B293,'All CCC'!$B$7:$B$814,0)))</f>
        <v/>
      </c>
      <c r="N293" s="847" t="str">
        <f>IF($B293="","",INDEX('All CCC'!N$7:N$814,MATCH(WatchList!$B293,'All CCC'!$B$7:$B$814,0)))</f>
        <v/>
      </c>
      <c r="O293" s="847" t="str">
        <f>IF($B293="","",INDEX('All CCC'!O$7:O$814,MATCH(WatchList!$B293,'All CCC'!$B$7:$B$814,0)))</f>
        <v/>
      </c>
      <c r="P293" s="848" t="str">
        <f>IF($B293="","",INDEX('All CCC'!P$7:P$814,MATCH(WatchList!$B293,'All CCC'!$B$7:$B$814,0)))</f>
        <v/>
      </c>
      <c r="Q293" s="848" t="str">
        <f>IF($B293="","",INDEX('All CCC'!Q$7:Q$814,MATCH(WatchList!$B293,'All CCC'!$B$7:$B$814,0)))</f>
        <v/>
      </c>
      <c r="R293" s="847" t="str">
        <f>IF($B293="","",INDEX('All CCC'!R$7:R$814,MATCH(WatchList!$B293,'All CCC'!$B$7:$B$814,0)))</f>
        <v/>
      </c>
      <c r="S293" s="847" t="str">
        <f>IF($B293="","",INDEX('All CCC'!S$7:S$814,MATCH(WatchList!$B293,'All CCC'!$B$7:$B$814,0)))</f>
        <v/>
      </c>
      <c r="T293" s="847" t="str">
        <f>IF($B293="","",INDEX('All CCC'!T$7:T$814,MATCH(WatchList!$B293,'All CCC'!$B$7:$B$814,0)))</f>
        <v/>
      </c>
      <c r="U293" s="847" t="str">
        <f>IF($B293="","",INDEX('All CCC'!U$7:U$814,MATCH(WatchList!$B293,'All CCC'!$B$7:$B$814,0)))</f>
        <v/>
      </c>
      <c r="V293" s="847" t="str">
        <f>IF($B293="","",INDEX('All CCC'!V$7:V$814,MATCH(WatchList!$B293,'All CCC'!$B$7:$B$814,0)))</f>
        <v/>
      </c>
      <c r="W293" s="847" t="str">
        <f>IF($B293="","",INDEX('All CCC'!W$7:W$814,MATCH(WatchList!$B293,'All CCC'!$B$7:$B$814,0)))</f>
        <v/>
      </c>
      <c r="X293" s="847" t="str">
        <f>IF($B293="","",INDEX('All CCC'!X$7:X$814,MATCH(WatchList!$B293,'All CCC'!$B$7:$B$814,0)))</f>
        <v/>
      </c>
      <c r="Y293" s="847" t="str">
        <f>IF($B293="","",INDEX('All CCC'!Y$7:Y$814,MATCH(WatchList!$B293,'All CCC'!$B$7:$B$814,0)))</f>
        <v/>
      </c>
      <c r="Z293" s="847" t="str">
        <f>IF($B293="","",INDEX('All CCC'!Z$7:Z$814,MATCH(WatchList!$B293,'All CCC'!$B$7:$B$814,0)))</f>
        <v/>
      </c>
      <c r="AA293" s="847" t="str">
        <f>IF($B293="","",INDEX('All CCC'!AA$7:AA$814,MATCH(WatchList!$B293,'All CCC'!$B$7:$B$814,0)))</f>
        <v/>
      </c>
      <c r="AB293" s="847" t="str">
        <f>IF($B293="","",INDEX('All CCC'!AB$7:AB$814,MATCH(WatchList!$B293,'All CCC'!$B$7:$B$814,0)))</f>
        <v/>
      </c>
      <c r="AC293" s="847" t="str">
        <f>IF($B293="","",INDEX('All CCC'!AC$7:AC$814,MATCH(WatchList!$B293,'All CCC'!$B$7:$B$814,0)))</f>
        <v/>
      </c>
      <c r="AD293" s="847" t="str">
        <f>IF($B293="","",INDEX('All CCC'!AD$7:AD$814,MATCH(WatchList!$B293,'All CCC'!$B$7:$B$814,0)))</f>
        <v/>
      </c>
      <c r="AE293" s="847" t="str">
        <f>IF($B293="","",INDEX('All CCC'!AE$7:AE$814,MATCH(WatchList!$B293,'All CCC'!$B$7:$B$814,0)))</f>
        <v/>
      </c>
      <c r="AF293" s="847" t="str">
        <f>IF($B293="","",INDEX('All CCC'!AF$7:AF$814,MATCH(WatchList!$B293,'All CCC'!$B$7:$B$814,0)))</f>
        <v/>
      </c>
      <c r="AG293" s="847" t="str">
        <f>IF($B293="","",INDEX('All CCC'!AG$7:AG$814,MATCH(WatchList!$B293,'All CCC'!$B$7:$B$814,0)))</f>
        <v/>
      </c>
      <c r="AH293" s="847" t="str">
        <f>IF($B293="","",INDEX('All CCC'!AH$7:AH$814,MATCH(WatchList!$B293,'All CCC'!$B$7:$B$814,0)))</f>
        <v/>
      </c>
      <c r="AI293" s="847" t="str">
        <f>IF($B293="","",INDEX('All CCC'!AI$7:AI$814,MATCH(WatchList!$B293,'All CCC'!$B$7:$B$814,0)))</f>
        <v/>
      </c>
      <c r="AJ293" s="847" t="str">
        <f>IF($B293="","",INDEX('All CCC'!AJ$7:AJ$814,MATCH(WatchList!$B293,'All CCC'!$B$7:$B$814,0)))</f>
        <v/>
      </c>
      <c r="AK293" s="847" t="str">
        <f>IF($B293="","",INDEX('All CCC'!AK$7:AK$814,MATCH(WatchList!$B293,'All CCC'!$B$7:$B$814,0)))</f>
        <v/>
      </c>
      <c r="AL293" s="847" t="str">
        <f>IF($B293="","",INDEX('All CCC'!AL$7:AL$814,MATCH(WatchList!$B293,'All CCC'!$B$7:$B$814,0)))</f>
        <v/>
      </c>
      <c r="AM293" s="847" t="str">
        <f>IF($B293="","",INDEX('All CCC'!AM$7:AM$814,MATCH(WatchList!$B293,'All CCC'!$B$7:$B$814,0)))</f>
        <v/>
      </c>
      <c r="AN293" s="847" t="str">
        <f>IF($B293="","",INDEX('All CCC'!AN$7:AN$814,MATCH(WatchList!$B293,'All CCC'!$B$7:$B$814,0)))</f>
        <v/>
      </c>
      <c r="AO293" s="847" t="str">
        <f>IF($B293="","",INDEX('All CCC'!AO$7:AO$814,MATCH(WatchList!$B293,'All CCC'!$B$7:$B$814,0)))</f>
        <v/>
      </c>
      <c r="AP293" s="847" t="str">
        <f>IF($B293="","",INDEX('All CCC'!AP$7:AP$814,MATCH(WatchList!$B293,'All CCC'!$B$7:$B$814,0)))</f>
        <v/>
      </c>
      <c r="AQ293" s="847" t="str">
        <f>IF($B293="","",INDEX('All CCC'!AQ$7:AQ$814,MATCH(WatchList!$B293,'All CCC'!$B$7:$B$814,0)))</f>
        <v/>
      </c>
      <c r="AR293" s="847" t="str">
        <f>IF($B293="","",INDEX('All CCC'!AR$7:AR$814,MATCH(WatchList!$B293,'All CCC'!$B$7:$B$814,0)))</f>
        <v/>
      </c>
      <c r="AS293" s="847" t="str">
        <f>IF($B293="","",INDEX('All CCC'!AS$7:AS$814,MATCH(WatchList!$B293,'All CCC'!$B$7:$B$814,0)))</f>
        <v/>
      </c>
      <c r="AT293" s="847" t="str">
        <f>IF($B293="","",INDEX('All CCC'!AT$7:AT$814,MATCH(WatchList!$B293,'All CCC'!$B$7:$B$814,0)))</f>
        <v/>
      </c>
      <c r="AU293" s="847" t="str">
        <f>IF($B293="","",INDEX('All CCC'!AU$7:AU$814,MATCH(WatchList!$B293,'All CCC'!$B$7:$B$814,0)))</f>
        <v/>
      </c>
      <c r="AV293" s="847" t="str">
        <f>IF($B293="","",INDEX('All CCC'!AV$7:AV$814,MATCH(WatchList!$B293,'All CCC'!$B$7:$B$814,0)))</f>
        <v/>
      </c>
      <c r="AW293" s="847" t="str">
        <f>IF($B293="","",INDEX('All CCC'!AW$7:AW$814,MATCH(WatchList!$B293,'All CCC'!$B$7:$B$814,0)))</f>
        <v/>
      </c>
      <c r="AX293" s="847" t="str">
        <f>IF($B293="","",INDEX('All CCC'!AX$7:AX$814,MATCH(WatchList!$B293,'All CCC'!$B$7:$B$814,0)))</f>
        <v/>
      </c>
      <c r="AY293" s="847" t="str">
        <f>IF($B293="","",INDEX('All CCC'!AY$7:AY$814,MATCH(WatchList!$B293,'All CCC'!$B$7:$B$814,0)))</f>
        <v/>
      </c>
      <c r="AZ293" s="847" t="str">
        <f>IF($B293="","",INDEX('All CCC'!AZ$7:AZ$814,MATCH(WatchList!$B293,'All CCC'!$B$7:$B$814,0)))</f>
        <v/>
      </c>
      <c r="BA293" s="847" t="str">
        <f>IF($B293="","",INDEX('All CCC'!BA$7:BA$814,MATCH(WatchList!$B293,'All CCC'!$B$7:$B$814,0)))</f>
        <v/>
      </c>
      <c r="BB293" s="847" t="str">
        <f>IF($B293="","",INDEX('All CCC'!BB$7:BB$814,MATCH(WatchList!$B293,'All CCC'!$B$7:$B$814,0)))</f>
        <v/>
      </c>
      <c r="BC293" s="847" t="str">
        <f>IF($B293="","",INDEX('All CCC'!BC$7:BC$814,MATCH(WatchList!$B293,'All CCC'!$B$7:$B$814,0)))</f>
        <v/>
      </c>
      <c r="BD293" s="847" t="str">
        <f>IF($B293="","",INDEX('All CCC'!BD$7:BD$814,MATCH(WatchList!$B293,'All CCC'!$B$7:$B$814,0)))</f>
        <v/>
      </c>
      <c r="BE293" s="847" t="str">
        <f>IF($B293="","",INDEX('All CCC'!BE$7:BE$814,MATCH(WatchList!$B293,'All CCC'!$B$7:$B$814,0)))</f>
        <v/>
      </c>
      <c r="BF293" s="847" t="str">
        <f>IF($B293="","",INDEX('All CCC'!BF$7:BF$814,MATCH(WatchList!$B293,'All CCC'!$B$7:$B$814,0)))</f>
        <v/>
      </c>
      <c r="BG293" s="847" t="str">
        <f>IF($B293="","",INDEX('All CCC'!BG$7:BG$814,MATCH(WatchList!$B293,'All CCC'!$B$7:$B$814,0)))</f>
        <v/>
      </c>
    </row>
    <row r="294" spans="1:59" x14ac:dyDescent="0.2">
      <c r="A294" s="548" t="str">
        <f>IF($B294="","",INDEX('All CCC'!A$7:A$814,MATCH(WatchList!$B294,'All CCC'!$B$7:$B$814,0)))</f>
        <v/>
      </c>
      <c r="B294" s="31"/>
      <c r="C294" s="847" t="str">
        <f>IF($B294="","",INDEX('All CCC'!C$7:C$814,MATCH(WatchList!$B294,'All CCC'!$B$7:$B$814,0)))</f>
        <v/>
      </c>
      <c r="D294" s="847" t="str">
        <f>IF($B294="","",INDEX('All CCC'!D$7:D$814,MATCH(WatchList!$B294,'All CCC'!$B$7:$B$814,0)))</f>
        <v/>
      </c>
      <c r="E294" s="847" t="str">
        <f>IF($B294="","",INDEX('All CCC'!E$7:E$814,MATCH(WatchList!$B294,'All CCC'!$B$7:$B$814,0)))</f>
        <v/>
      </c>
      <c r="F294" s="847" t="str">
        <f>IF($B294="","",INDEX('All CCC'!F$7:F$814,MATCH(WatchList!$B294,'All CCC'!$B$7:$B$814,0)))</f>
        <v/>
      </c>
      <c r="G294" s="847" t="str">
        <f>IF($B294="","",INDEX('All CCC'!G$7:G$814,MATCH(WatchList!$B294,'All CCC'!$B$7:$B$814,0)))</f>
        <v/>
      </c>
      <c r="H294" s="847" t="str">
        <f>IF($B294="","",INDEX('All CCC'!H$7:H$814,MATCH(WatchList!$B294,'All CCC'!$B$7:$B$814,0)))</f>
        <v/>
      </c>
      <c r="I294" s="847" t="str">
        <f>IF($B294="","",INDEX('All CCC'!I$7:I$814,MATCH(WatchList!$B294,'All CCC'!$B$7:$B$814,0)))</f>
        <v/>
      </c>
      <c r="J294" s="847" t="str">
        <f>IF($B294="","",INDEX('All CCC'!J$7:J$814,MATCH(WatchList!$B294,'All CCC'!$B$7:$B$814,0)))</f>
        <v/>
      </c>
      <c r="K294" s="847" t="str">
        <f>IF($B294="","",INDEX('All CCC'!K$7:K$814,MATCH(WatchList!$B294,'All CCC'!$B$7:$B$814,0)))</f>
        <v/>
      </c>
      <c r="L294" s="847" t="str">
        <f>IF($B294="","",INDEX('All CCC'!L$7:L$814,MATCH(WatchList!$B294,'All CCC'!$B$7:$B$814,0)))</f>
        <v/>
      </c>
      <c r="M294" s="847" t="str">
        <f>IF($B294="","",INDEX('All CCC'!M$7:M$814,MATCH(WatchList!$B294,'All CCC'!$B$7:$B$814,0)))</f>
        <v/>
      </c>
      <c r="N294" s="847" t="str">
        <f>IF($B294="","",INDEX('All CCC'!N$7:N$814,MATCH(WatchList!$B294,'All CCC'!$B$7:$B$814,0)))</f>
        <v/>
      </c>
      <c r="O294" s="847" t="str">
        <f>IF($B294="","",INDEX('All CCC'!O$7:O$814,MATCH(WatchList!$B294,'All CCC'!$B$7:$B$814,0)))</f>
        <v/>
      </c>
      <c r="P294" s="848" t="str">
        <f>IF($B294="","",INDEX('All CCC'!P$7:P$814,MATCH(WatchList!$B294,'All CCC'!$B$7:$B$814,0)))</f>
        <v/>
      </c>
      <c r="Q294" s="848" t="str">
        <f>IF($B294="","",INDEX('All CCC'!Q$7:Q$814,MATCH(WatchList!$B294,'All CCC'!$B$7:$B$814,0)))</f>
        <v/>
      </c>
      <c r="R294" s="847" t="str">
        <f>IF($B294="","",INDEX('All CCC'!R$7:R$814,MATCH(WatchList!$B294,'All CCC'!$B$7:$B$814,0)))</f>
        <v/>
      </c>
      <c r="S294" s="847" t="str">
        <f>IF($B294="","",INDEX('All CCC'!S$7:S$814,MATCH(WatchList!$B294,'All CCC'!$B$7:$B$814,0)))</f>
        <v/>
      </c>
      <c r="T294" s="847" t="str">
        <f>IF($B294="","",INDEX('All CCC'!T$7:T$814,MATCH(WatchList!$B294,'All CCC'!$B$7:$B$814,0)))</f>
        <v/>
      </c>
      <c r="U294" s="847" t="str">
        <f>IF($B294="","",INDEX('All CCC'!U$7:U$814,MATCH(WatchList!$B294,'All CCC'!$B$7:$B$814,0)))</f>
        <v/>
      </c>
      <c r="V294" s="847" t="str">
        <f>IF($B294="","",INDEX('All CCC'!V$7:V$814,MATCH(WatchList!$B294,'All CCC'!$B$7:$B$814,0)))</f>
        <v/>
      </c>
      <c r="W294" s="847" t="str">
        <f>IF($B294="","",INDEX('All CCC'!W$7:W$814,MATCH(WatchList!$B294,'All CCC'!$B$7:$B$814,0)))</f>
        <v/>
      </c>
      <c r="X294" s="847" t="str">
        <f>IF($B294="","",INDEX('All CCC'!X$7:X$814,MATCH(WatchList!$B294,'All CCC'!$B$7:$B$814,0)))</f>
        <v/>
      </c>
      <c r="Y294" s="847" t="str">
        <f>IF($B294="","",INDEX('All CCC'!Y$7:Y$814,MATCH(WatchList!$B294,'All CCC'!$B$7:$B$814,0)))</f>
        <v/>
      </c>
      <c r="Z294" s="847" t="str">
        <f>IF($B294="","",INDEX('All CCC'!Z$7:Z$814,MATCH(WatchList!$B294,'All CCC'!$B$7:$B$814,0)))</f>
        <v/>
      </c>
      <c r="AA294" s="847" t="str">
        <f>IF($B294="","",INDEX('All CCC'!AA$7:AA$814,MATCH(WatchList!$B294,'All CCC'!$B$7:$B$814,0)))</f>
        <v/>
      </c>
      <c r="AB294" s="847" t="str">
        <f>IF($B294="","",INDEX('All CCC'!AB$7:AB$814,MATCH(WatchList!$B294,'All CCC'!$B$7:$B$814,0)))</f>
        <v/>
      </c>
      <c r="AC294" s="847" t="str">
        <f>IF($B294="","",INDEX('All CCC'!AC$7:AC$814,MATCH(WatchList!$B294,'All CCC'!$B$7:$B$814,0)))</f>
        <v/>
      </c>
      <c r="AD294" s="847" t="str">
        <f>IF($B294="","",INDEX('All CCC'!AD$7:AD$814,MATCH(WatchList!$B294,'All CCC'!$B$7:$B$814,0)))</f>
        <v/>
      </c>
      <c r="AE294" s="847" t="str">
        <f>IF($B294="","",INDEX('All CCC'!AE$7:AE$814,MATCH(WatchList!$B294,'All CCC'!$B$7:$B$814,0)))</f>
        <v/>
      </c>
      <c r="AF294" s="847" t="str">
        <f>IF($B294="","",INDEX('All CCC'!AF$7:AF$814,MATCH(WatchList!$B294,'All CCC'!$B$7:$B$814,0)))</f>
        <v/>
      </c>
      <c r="AG294" s="847" t="str">
        <f>IF($B294="","",INDEX('All CCC'!AG$7:AG$814,MATCH(WatchList!$B294,'All CCC'!$B$7:$B$814,0)))</f>
        <v/>
      </c>
      <c r="AH294" s="847" t="str">
        <f>IF($B294="","",INDEX('All CCC'!AH$7:AH$814,MATCH(WatchList!$B294,'All CCC'!$B$7:$B$814,0)))</f>
        <v/>
      </c>
      <c r="AI294" s="847" t="str">
        <f>IF($B294="","",INDEX('All CCC'!AI$7:AI$814,MATCH(WatchList!$B294,'All CCC'!$B$7:$B$814,0)))</f>
        <v/>
      </c>
      <c r="AJ294" s="847" t="str">
        <f>IF($B294="","",INDEX('All CCC'!AJ$7:AJ$814,MATCH(WatchList!$B294,'All CCC'!$B$7:$B$814,0)))</f>
        <v/>
      </c>
      <c r="AK294" s="847" t="str">
        <f>IF($B294="","",INDEX('All CCC'!AK$7:AK$814,MATCH(WatchList!$B294,'All CCC'!$B$7:$B$814,0)))</f>
        <v/>
      </c>
      <c r="AL294" s="847" t="str">
        <f>IF($B294="","",INDEX('All CCC'!AL$7:AL$814,MATCH(WatchList!$B294,'All CCC'!$B$7:$B$814,0)))</f>
        <v/>
      </c>
      <c r="AM294" s="847" t="str">
        <f>IF($B294="","",INDEX('All CCC'!AM$7:AM$814,MATCH(WatchList!$B294,'All CCC'!$B$7:$B$814,0)))</f>
        <v/>
      </c>
      <c r="AN294" s="847" t="str">
        <f>IF($B294="","",INDEX('All CCC'!AN$7:AN$814,MATCH(WatchList!$B294,'All CCC'!$B$7:$B$814,0)))</f>
        <v/>
      </c>
      <c r="AO294" s="847" t="str">
        <f>IF($B294="","",INDEX('All CCC'!AO$7:AO$814,MATCH(WatchList!$B294,'All CCC'!$B$7:$B$814,0)))</f>
        <v/>
      </c>
      <c r="AP294" s="847" t="str">
        <f>IF($B294="","",INDEX('All CCC'!AP$7:AP$814,MATCH(WatchList!$B294,'All CCC'!$B$7:$B$814,0)))</f>
        <v/>
      </c>
      <c r="AQ294" s="847" t="str">
        <f>IF($B294="","",INDEX('All CCC'!AQ$7:AQ$814,MATCH(WatchList!$B294,'All CCC'!$B$7:$B$814,0)))</f>
        <v/>
      </c>
      <c r="AR294" s="847" t="str">
        <f>IF($B294="","",INDEX('All CCC'!AR$7:AR$814,MATCH(WatchList!$B294,'All CCC'!$B$7:$B$814,0)))</f>
        <v/>
      </c>
      <c r="AS294" s="847" t="str">
        <f>IF($B294="","",INDEX('All CCC'!AS$7:AS$814,MATCH(WatchList!$B294,'All CCC'!$B$7:$B$814,0)))</f>
        <v/>
      </c>
      <c r="AT294" s="847" t="str">
        <f>IF($B294="","",INDEX('All CCC'!AT$7:AT$814,MATCH(WatchList!$B294,'All CCC'!$B$7:$B$814,0)))</f>
        <v/>
      </c>
      <c r="AU294" s="847" t="str">
        <f>IF($B294="","",INDEX('All CCC'!AU$7:AU$814,MATCH(WatchList!$B294,'All CCC'!$B$7:$B$814,0)))</f>
        <v/>
      </c>
      <c r="AV294" s="847" t="str">
        <f>IF($B294="","",INDEX('All CCC'!AV$7:AV$814,MATCH(WatchList!$B294,'All CCC'!$B$7:$B$814,0)))</f>
        <v/>
      </c>
      <c r="AW294" s="847" t="str">
        <f>IF($B294="","",INDEX('All CCC'!AW$7:AW$814,MATCH(WatchList!$B294,'All CCC'!$B$7:$B$814,0)))</f>
        <v/>
      </c>
      <c r="AX294" s="847" t="str">
        <f>IF($B294="","",INDEX('All CCC'!AX$7:AX$814,MATCH(WatchList!$B294,'All CCC'!$B$7:$B$814,0)))</f>
        <v/>
      </c>
      <c r="AY294" s="847" t="str">
        <f>IF($B294="","",INDEX('All CCC'!AY$7:AY$814,MATCH(WatchList!$B294,'All CCC'!$B$7:$B$814,0)))</f>
        <v/>
      </c>
      <c r="AZ294" s="847" t="str">
        <f>IF($B294="","",INDEX('All CCC'!AZ$7:AZ$814,MATCH(WatchList!$B294,'All CCC'!$B$7:$B$814,0)))</f>
        <v/>
      </c>
      <c r="BA294" s="847" t="str">
        <f>IF($B294="","",INDEX('All CCC'!BA$7:BA$814,MATCH(WatchList!$B294,'All CCC'!$B$7:$B$814,0)))</f>
        <v/>
      </c>
      <c r="BB294" s="847" t="str">
        <f>IF($B294="","",INDEX('All CCC'!BB$7:BB$814,MATCH(WatchList!$B294,'All CCC'!$B$7:$B$814,0)))</f>
        <v/>
      </c>
      <c r="BC294" s="847" t="str">
        <f>IF($B294="","",INDEX('All CCC'!BC$7:BC$814,MATCH(WatchList!$B294,'All CCC'!$B$7:$B$814,0)))</f>
        <v/>
      </c>
      <c r="BD294" s="847" t="str">
        <f>IF($B294="","",INDEX('All CCC'!BD$7:BD$814,MATCH(WatchList!$B294,'All CCC'!$B$7:$B$814,0)))</f>
        <v/>
      </c>
      <c r="BE294" s="847" t="str">
        <f>IF($B294="","",INDEX('All CCC'!BE$7:BE$814,MATCH(WatchList!$B294,'All CCC'!$B$7:$B$814,0)))</f>
        <v/>
      </c>
      <c r="BF294" s="847" t="str">
        <f>IF($B294="","",INDEX('All CCC'!BF$7:BF$814,MATCH(WatchList!$B294,'All CCC'!$B$7:$B$814,0)))</f>
        <v/>
      </c>
      <c r="BG294" s="847" t="str">
        <f>IF($B294="","",INDEX('All CCC'!BG$7:BG$814,MATCH(WatchList!$B294,'All CCC'!$B$7:$B$814,0)))</f>
        <v/>
      </c>
    </row>
    <row r="295" spans="1:59" x14ac:dyDescent="0.2">
      <c r="A295" s="548" t="str">
        <f>IF($B295="","",INDEX('All CCC'!A$7:A$814,MATCH(WatchList!$B295,'All CCC'!$B$7:$B$814,0)))</f>
        <v/>
      </c>
      <c r="B295" s="31"/>
      <c r="C295" s="847" t="str">
        <f>IF($B295="","",INDEX('All CCC'!C$7:C$814,MATCH(WatchList!$B295,'All CCC'!$B$7:$B$814,0)))</f>
        <v/>
      </c>
      <c r="D295" s="847" t="str">
        <f>IF($B295="","",INDEX('All CCC'!D$7:D$814,MATCH(WatchList!$B295,'All CCC'!$B$7:$B$814,0)))</f>
        <v/>
      </c>
      <c r="E295" s="847" t="str">
        <f>IF($B295="","",INDEX('All CCC'!E$7:E$814,MATCH(WatchList!$B295,'All CCC'!$B$7:$B$814,0)))</f>
        <v/>
      </c>
      <c r="F295" s="847" t="str">
        <f>IF($B295="","",INDEX('All CCC'!F$7:F$814,MATCH(WatchList!$B295,'All CCC'!$B$7:$B$814,0)))</f>
        <v/>
      </c>
      <c r="G295" s="847" t="str">
        <f>IF($B295="","",INDEX('All CCC'!G$7:G$814,MATCH(WatchList!$B295,'All CCC'!$B$7:$B$814,0)))</f>
        <v/>
      </c>
      <c r="H295" s="847" t="str">
        <f>IF($B295="","",INDEX('All CCC'!H$7:H$814,MATCH(WatchList!$B295,'All CCC'!$B$7:$B$814,0)))</f>
        <v/>
      </c>
      <c r="I295" s="847" t="str">
        <f>IF($B295="","",INDEX('All CCC'!I$7:I$814,MATCH(WatchList!$B295,'All CCC'!$B$7:$B$814,0)))</f>
        <v/>
      </c>
      <c r="J295" s="847" t="str">
        <f>IF($B295="","",INDEX('All CCC'!J$7:J$814,MATCH(WatchList!$B295,'All CCC'!$B$7:$B$814,0)))</f>
        <v/>
      </c>
      <c r="K295" s="847" t="str">
        <f>IF($B295="","",INDEX('All CCC'!K$7:K$814,MATCH(WatchList!$B295,'All CCC'!$B$7:$B$814,0)))</f>
        <v/>
      </c>
      <c r="L295" s="847" t="str">
        <f>IF($B295="","",INDEX('All CCC'!L$7:L$814,MATCH(WatchList!$B295,'All CCC'!$B$7:$B$814,0)))</f>
        <v/>
      </c>
      <c r="M295" s="847" t="str">
        <f>IF($B295="","",INDEX('All CCC'!M$7:M$814,MATCH(WatchList!$B295,'All CCC'!$B$7:$B$814,0)))</f>
        <v/>
      </c>
      <c r="N295" s="847" t="str">
        <f>IF($B295="","",INDEX('All CCC'!N$7:N$814,MATCH(WatchList!$B295,'All CCC'!$B$7:$B$814,0)))</f>
        <v/>
      </c>
      <c r="O295" s="847" t="str">
        <f>IF($B295="","",INDEX('All CCC'!O$7:O$814,MATCH(WatchList!$B295,'All CCC'!$B$7:$B$814,0)))</f>
        <v/>
      </c>
      <c r="P295" s="848" t="str">
        <f>IF($B295="","",INDEX('All CCC'!P$7:P$814,MATCH(WatchList!$B295,'All CCC'!$B$7:$B$814,0)))</f>
        <v/>
      </c>
      <c r="Q295" s="848" t="str">
        <f>IF($B295="","",INDEX('All CCC'!Q$7:Q$814,MATCH(WatchList!$B295,'All CCC'!$B$7:$B$814,0)))</f>
        <v/>
      </c>
      <c r="R295" s="847" t="str">
        <f>IF($B295="","",INDEX('All CCC'!R$7:R$814,MATCH(WatchList!$B295,'All CCC'!$B$7:$B$814,0)))</f>
        <v/>
      </c>
      <c r="S295" s="847" t="str">
        <f>IF($B295="","",INDEX('All CCC'!S$7:S$814,MATCH(WatchList!$B295,'All CCC'!$B$7:$B$814,0)))</f>
        <v/>
      </c>
      <c r="T295" s="847" t="str">
        <f>IF($B295="","",INDEX('All CCC'!T$7:T$814,MATCH(WatchList!$B295,'All CCC'!$B$7:$B$814,0)))</f>
        <v/>
      </c>
      <c r="U295" s="847" t="str">
        <f>IF($B295="","",INDEX('All CCC'!U$7:U$814,MATCH(WatchList!$B295,'All CCC'!$B$7:$B$814,0)))</f>
        <v/>
      </c>
      <c r="V295" s="847" t="str">
        <f>IF($B295="","",INDEX('All CCC'!V$7:V$814,MATCH(WatchList!$B295,'All CCC'!$B$7:$B$814,0)))</f>
        <v/>
      </c>
      <c r="W295" s="847" t="str">
        <f>IF($B295="","",INDEX('All CCC'!W$7:W$814,MATCH(WatchList!$B295,'All CCC'!$B$7:$B$814,0)))</f>
        <v/>
      </c>
      <c r="X295" s="847" t="str">
        <f>IF($B295="","",INDEX('All CCC'!X$7:X$814,MATCH(WatchList!$B295,'All CCC'!$B$7:$B$814,0)))</f>
        <v/>
      </c>
      <c r="Y295" s="847" t="str">
        <f>IF($B295="","",INDEX('All CCC'!Y$7:Y$814,MATCH(WatchList!$B295,'All CCC'!$B$7:$B$814,0)))</f>
        <v/>
      </c>
      <c r="Z295" s="847" t="str">
        <f>IF($B295="","",INDEX('All CCC'!Z$7:Z$814,MATCH(WatchList!$B295,'All CCC'!$B$7:$B$814,0)))</f>
        <v/>
      </c>
      <c r="AA295" s="847" t="str">
        <f>IF($B295="","",INDEX('All CCC'!AA$7:AA$814,MATCH(WatchList!$B295,'All CCC'!$B$7:$B$814,0)))</f>
        <v/>
      </c>
      <c r="AB295" s="847" t="str">
        <f>IF($B295="","",INDEX('All CCC'!AB$7:AB$814,MATCH(WatchList!$B295,'All CCC'!$B$7:$B$814,0)))</f>
        <v/>
      </c>
      <c r="AC295" s="847" t="str">
        <f>IF($B295="","",INDEX('All CCC'!AC$7:AC$814,MATCH(WatchList!$B295,'All CCC'!$B$7:$B$814,0)))</f>
        <v/>
      </c>
      <c r="AD295" s="847" t="str">
        <f>IF($B295="","",INDEX('All CCC'!AD$7:AD$814,MATCH(WatchList!$B295,'All CCC'!$B$7:$B$814,0)))</f>
        <v/>
      </c>
      <c r="AE295" s="847" t="str">
        <f>IF($B295="","",INDEX('All CCC'!AE$7:AE$814,MATCH(WatchList!$B295,'All CCC'!$B$7:$B$814,0)))</f>
        <v/>
      </c>
      <c r="AF295" s="847" t="str">
        <f>IF($B295="","",INDEX('All CCC'!AF$7:AF$814,MATCH(WatchList!$B295,'All CCC'!$B$7:$B$814,0)))</f>
        <v/>
      </c>
      <c r="AG295" s="847" t="str">
        <f>IF($B295="","",INDEX('All CCC'!AG$7:AG$814,MATCH(WatchList!$B295,'All CCC'!$B$7:$B$814,0)))</f>
        <v/>
      </c>
      <c r="AH295" s="847" t="str">
        <f>IF($B295="","",INDEX('All CCC'!AH$7:AH$814,MATCH(WatchList!$B295,'All CCC'!$B$7:$B$814,0)))</f>
        <v/>
      </c>
      <c r="AI295" s="847" t="str">
        <f>IF($B295="","",INDEX('All CCC'!AI$7:AI$814,MATCH(WatchList!$B295,'All CCC'!$B$7:$B$814,0)))</f>
        <v/>
      </c>
      <c r="AJ295" s="847" t="str">
        <f>IF($B295="","",INDEX('All CCC'!AJ$7:AJ$814,MATCH(WatchList!$B295,'All CCC'!$B$7:$B$814,0)))</f>
        <v/>
      </c>
      <c r="AK295" s="847" t="str">
        <f>IF($B295="","",INDEX('All CCC'!AK$7:AK$814,MATCH(WatchList!$B295,'All CCC'!$B$7:$B$814,0)))</f>
        <v/>
      </c>
      <c r="AL295" s="847" t="str">
        <f>IF($B295="","",INDEX('All CCC'!AL$7:AL$814,MATCH(WatchList!$B295,'All CCC'!$B$7:$B$814,0)))</f>
        <v/>
      </c>
      <c r="AM295" s="847" t="str">
        <f>IF($B295="","",INDEX('All CCC'!AM$7:AM$814,MATCH(WatchList!$B295,'All CCC'!$B$7:$B$814,0)))</f>
        <v/>
      </c>
      <c r="AN295" s="847" t="str">
        <f>IF($B295="","",INDEX('All CCC'!AN$7:AN$814,MATCH(WatchList!$B295,'All CCC'!$B$7:$B$814,0)))</f>
        <v/>
      </c>
      <c r="AO295" s="847" t="str">
        <f>IF($B295="","",INDEX('All CCC'!AO$7:AO$814,MATCH(WatchList!$B295,'All CCC'!$B$7:$B$814,0)))</f>
        <v/>
      </c>
      <c r="AP295" s="847" t="str">
        <f>IF($B295="","",INDEX('All CCC'!AP$7:AP$814,MATCH(WatchList!$B295,'All CCC'!$B$7:$B$814,0)))</f>
        <v/>
      </c>
      <c r="AQ295" s="847" t="str">
        <f>IF($B295="","",INDEX('All CCC'!AQ$7:AQ$814,MATCH(WatchList!$B295,'All CCC'!$B$7:$B$814,0)))</f>
        <v/>
      </c>
      <c r="AR295" s="847" t="str">
        <f>IF($B295="","",INDEX('All CCC'!AR$7:AR$814,MATCH(WatchList!$B295,'All CCC'!$B$7:$B$814,0)))</f>
        <v/>
      </c>
      <c r="AS295" s="847" t="str">
        <f>IF($B295="","",INDEX('All CCC'!AS$7:AS$814,MATCH(WatchList!$B295,'All CCC'!$B$7:$B$814,0)))</f>
        <v/>
      </c>
      <c r="AT295" s="847" t="str">
        <f>IF($B295="","",INDEX('All CCC'!AT$7:AT$814,MATCH(WatchList!$B295,'All CCC'!$B$7:$B$814,0)))</f>
        <v/>
      </c>
      <c r="AU295" s="847" t="str">
        <f>IF($B295="","",INDEX('All CCC'!AU$7:AU$814,MATCH(WatchList!$B295,'All CCC'!$B$7:$B$814,0)))</f>
        <v/>
      </c>
      <c r="AV295" s="847" t="str">
        <f>IF($B295="","",INDEX('All CCC'!AV$7:AV$814,MATCH(WatchList!$B295,'All CCC'!$B$7:$B$814,0)))</f>
        <v/>
      </c>
      <c r="AW295" s="847" t="str">
        <f>IF($B295="","",INDEX('All CCC'!AW$7:AW$814,MATCH(WatchList!$B295,'All CCC'!$B$7:$B$814,0)))</f>
        <v/>
      </c>
      <c r="AX295" s="847" t="str">
        <f>IF($B295="","",INDEX('All CCC'!AX$7:AX$814,MATCH(WatchList!$B295,'All CCC'!$B$7:$B$814,0)))</f>
        <v/>
      </c>
      <c r="AY295" s="847" t="str">
        <f>IF($B295="","",INDEX('All CCC'!AY$7:AY$814,MATCH(WatchList!$B295,'All CCC'!$B$7:$B$814,0)))</f>
        <v/>
      </c>
      <c r="AZ295" s="847" t="str">
        <f>IF($B295="","",INDEX('All CCC'!AZ$7:AZ$814,MATCH(WatchList!$B295,'All CCC'!$B$7:$B$814,0)))</f>
        <v/>
      </c>
      <c r="BA295" s="847" t="str">
        <f>IF($B295="","",INDEX('All CCC'!BA$7:BA$814,MATCH(WatchList!$B295,'All CCC'!$B$7:$B$814,0)))</f>
        <v/>
      </c>
      <c r="BB295" s="847" t="str">
        <f>IF($B295="","",INDEX('All CCC'!BB$7:BB$814,MATCH(WatchList!$B295,'All CCC'!$B$7:$B$814,0)))</f>
        <v/>
      </c>
      <c r="BC295" s="847" t="str">
        <f>IF($B295="","",INDEX('All CCC'!BC$7:BC$814,MATCH(WatchList!$B295,'All CCC'!$B$7:$B$814,0)))</f>
        <v/>
      </c>
      <c r="BD295" s="847" t="str">
        <f>IF($B295="","",INDEX('All CCC'!BD$7:BD$814,MATCH(WatchList!$B295,'All CCC'!$B$7:$B$814,0)))</f>
        <v/>
      </c>
      <c r="BE295" s="847" t="str">
        <f>IF($B295="","",INDEX('All CCC'!BE$7:BE$814,MATCH(WatchList!$B295,'All CCC'!$B$7:$B$814,0)))</f>
        <v/>
      </c>
      <c r="BF295" s="847" t="str">
        <f>IF($B295="","",INDEX('All CCC'!BF$7:BF$814,MATCH(WatchList!$B295,'All CCC'!$B$7:$B$814,0)))</f>
        <v/>
      </c>
      <c r="BG295" s="847" t="str">
        <f>IF($B295="","",INDEX('All CCC'!BG$7:BG$814,MATCH(WatchList!$B295,'All CCC'!$B$7:$B$814,0)))</f>
        <v/>
      </c>
    </row>
    <row r="296" spans="1:59" x14ac:dyDescent="0.2">
      <c r="A296" s="548" t="str">
        <f>IF($B296="","",INDEX('All CCC'!A$7:A$814,MATCH(WatchList!$B296,'All CCC'!$B$7:$B$814,0)))</f>
        <v/>
      </c>
      <c r="B296" s="31"/>
      <c r="C296" s="847" t="str">
        <f>IF($B296="","",INDEX('All CCC'!C$7:C$814,MATCH(WatchList!$B296,'All CCC'!$B$7:$B$814,0)))</f>
        <v/>
      </c>
      <c r="D296" s="847" t="str">
        <f>IF($B296="","",INDEX('All CCC'!D$7:D$814,MATCH(WatchList!$B296,'All CCC'!$B$7:$B$814,0)))</f>
        <v/>
      </c>
      <c r="E296" s="847" t="str">
        <f>IF($B296="","",INDEX('All CCC'!E$7:E$814,MATCH(WatchList!$B296,'All CCC'!$B$7:$B$814,0)))</f>
        <v/>
      </c>
      <c r="F296" s="847" t="str">
        <f>IF($B296="","",INDEX('All CCC'!F$7:F$814,MATCH(WatchList!$B296,'All CCC'!$B$7:$B$814,0)))</f>
        <v/>
      </c>
      <c r="G296" s="847" t="str">
        <f>IF($B296="","",INDEX('All CCC'!G$7:G$814,MATCH(WatchList!$B296,'All CCC'!$B$7:$B$814,0)))</f>
        <v/>
      </c>
      <c r="H296" s="847" t="str">
        <f>IF($B296="","",INDEX('All CCC'!H$7:H$814,MATCH(WatchList!$B296,'All CCC'!$B$7:$B$814,0)))</f>
        <v/>
      </c>
      <c r="I296" s="847" t="str">
        <f>IF($B296="","",INDEX('All CCC'!I$7:I$814,MATCH(WatchList!$B296,'All CCC'!$B$7:$B$814,0)))</f>
        <v/>
      </c>
      <c r="J296" s="847" t="str">
        <f>IF($B296="","",INDEX('All CCC'!J$7:J$814,MATCH(WatchList!$B296,'All CCC'!$B$7:$B$814,0)))</f>
        <v/>
      </c>
      <c r="K296" s="847" t="str">
        <f>IF($B296="","",INDEX('All CCC'!K$7:K$814,MATCH(WatchList!$B296,'All CCC'!$B$7:$B$814,0)))</f>
        <v/>
      </c>
      <c r="L296" s="847" t="str">
        <f>IF($B296="","",INDEX('All CCC'!L$7:L$814,MATCH(WatchList!$B296,'All CCC'!$B$7:$B$814,0)))</f>
        <v/>
      </c>
      <c r="M296" s="847" t="str">
        <f>IF($B296="","",INDEX('All CCC'!M$7:M$814,MATCH(WatchList!$B296,'All CCC'!$B$7:$B$814,0)))</f>
        <v/>
      </c>
      <c r="N296" s="847" t="str">
        <f>IF($B296="","",INDEX('All CCC'!N$7:N$814,MATCH(WatchList!$B296,'All CCC'!$B$7:$B$814,0)))</f>
        <v/>
      </c>
      <c r="O296" s="847" t="str">
        <f>IF($B296="","",INDEX('All CCC'!O$7:O$814,MATCH(WatchList!$B296,'All CCC'!$B$7:$B$814,0)))</f>
        <v/>
      </c>
      <c r="P296" s="848" t="str">
        <f>IF($B296="","",INDEX('All CCC'!P$7:P$814,MATCH(WatchList!$B296,'All CCC'!$B$7:$B$814,0)))</f>
        <v/>
      </c>
      <c r="Q296" s="848" t="str">
        <f>IF($B296="","",INDEX('All CCC'!Q$7:Q$814,MATCH(WatchList!$B296,'All CCC'!$B$7:$B$814,0)))</f>
        <v/>
      </c>
      <c r="R296" s="847" t="str">
        <f>IF($B296="","",INDEX('All CCC'!R$7:R$814,MATCH(WatchList!$B296,'All CCC'!$B$7:$B$814,0)))</f>
        <v/>
      </c>
      <c r="S296" s="847" t="str">
        <f>IF($B296="","",INDEX('All CCC'!S$7:S$814,MATCH(WatchList!$B296,'All CCC'!$B$7:$B$814,0)))</f>
        <v/>
      </c>
      <c r="T296" s="847" t="str">
        <f>IF($B296="","",INDEX('All CCC'!T$7:T$814,MATCH(WatchList!$B296,'All CCC'!$B$7:$B$814,0)))</f>
        <v/>
      </c>
      <c r="U296" s="847" t="str">
        <f>IF($B296="","",INDEX('All CCC'!U$7:U$814,MATCH(WatchList!$B296,'All CCC'!$B$7:$B$814,0)))</f>
        <v/>
      </c>
      <c r="V296" s="847" t="str">
        <f>IF($B296="","",INDEX('All CCC'!V$7:V$814,MATCH(WatchList!$B296,'All CCC'!$B$7:$B$814,0)))</f>
        <v/>
      </c>
      <c r="W296" s="847" t="str">
        <f>IF($B296="","",INDEX('All CCC'!W$7:W$814,MATCH(WatchList!$B296,'All CCC'!$B$7:$B$814,0)))</f>
        <v/>
      </c>
      <c r="X296" s="847" t="str">
        <f>IF($B296="","",INDEX('All CCC'!X$7:X$814,MATCH(WatchList!$B296,'All CCC'!$B$7:$B$814,0)))</f>
        <v/>
      </c>
      <c r="Y296" s="847" t="str">
        <f>IF($B296="","",INDEX('All CCC'!Y$7:Y$814,MATCH(WatchList!$B296,'All CCC'!$B$7:$B$814,0)))</f>
        <v/>
      </c>
      <c r="Z296" s="847" t="str">
        <f>IF($B296="","",INDEX('All CCC'!Z$7:Z$814,MATCH(WatchList!$B296,'All CCC'!$B$7:$B$814,0)))</f>
        <v/>
      </c>
      <c r="AA296" s="847" t="str">
        <f>IF($B296="","",INDEX('All CCC'!AA$7:AA$814,MATCH(WatchList!$B296,'All CCC'!$B$7:$B$814,0)))</f>
        <v/>
      </c>
      <c r="AB296" s="847" t="str">
        <f>IF($B296="","",INDEX('All CCC'!AB$7:AB$814,MATCH(WatchList!$B296,'All CCC'!$B$7:$B$814,0)))</f>
        <v/>
      </c>
      <c r="AC296" s="847" t="str">
        <f>IF($B296="","",INDEX('All CCC'!AC$7:AC$814,MATCH(WatchList!$B296,'All CCC'!$B$7:$B$814,0)))</f>
        <v/>
      </c>
      <c r="AD296" s="847" t="str">
        <f>IF($B296="","",INDEX('All CCC'!AD$7:AD$814,MATCH(WatchList!$B296,'All CCC'!$B$7:$B$814,0)))</f>
        <v/>
      </c>
      <c r="AE296" s="847" t="str">
        <f>IF($B296="","",INDEX('All CCC'!AE$7:AE$814,MATCH(WatchList!$B296,'All CCC'!$B$7:$B$814,0)))</f>
        <v/>
      </c>
      <c r="AF296" s="847" t="str">
        <f>IF($B296="","",INDEX('All CCC'!AF$7:AF$814,MATCH(WatchList!$B296,'All CCC'!$B$7:$B$814,0)))</f>
        <v/>
      </c>
      <c r="AG296" s="847" t="str">
        <f>IF($B296="","",INDEX('All CCC'!AG$7:AG$814,MATCH(WatchList!$B296,'All CCC'!$B$7:$B$814,0)))</f>
        <v/>
      </c>
      <c r="AH296" s="847" t="str">
        <f>IF($B296="","",INDEX('All CCC'!AH$7:AH$814,MATCH(WatchList!$B296,'All CCC'!$B$7:$B$814,0)))</f>
        <v/>
      </c>
      <c r="AI296" s="847" t="str">
        <f>IF($B296="","",INDEX('All CCC'!AI$7:AI$814,MATCH(WatchList!$B296,'All CCC'!$B$7:$B$814,0)))</f>
        <v/>
      </c>
      <c r="AJ296" s="847" t="str">
        <f>IF($B296="","",INDEX('All CCC'!AJ$7:AJ$814,MATCH(WatchList!$B296,'All CCC'!$B$7:$B$814,0)))</f>
        <v/>
      </c>
      <c r="AK296" s="847" t="str">
        <f>IF($B296="","",INDEX('All CCC'!AK$7:AK$814,MATCH(WatchList!$B296,'All CCC'!$B$7:$B$814,0)))</f>
        <v/>
      </c>
      <c r="AL296" s="847" t="str">
        <f>IF($B296="","",INDEX('All CCC'!AL$7:AL$814,MATCH(WatchList!$B296,'All CCC'!$B$7:$B$814,0)))</f>
        <v/>
      </c>
      <c r="AM296" s="847" t="str">
        <f>IF($B296="","",INDEX('All CCC'!AM$7:AM$814,MATCH(WatchList!$B296,'All CCC'!$B$7:$B$814,0)))</f>
        <v/>
      </c>
      <c r="AN296" s="847" t="str">
        <f>IF($B296="","",INDEX('All CCC'!AN$7:AN$814,MATCH(WatchList!$B296,'All CCC'!$B$7:$B$814,0)))</f>
        <v/>
      </c>
      <c r="AO296" s="847" t="str">
        <f>IF($B296="","",INDEX('All CCC'!AO$7:AO$814,MATCH(WatchList!$B296,'All CCC'!$B$7:$B$814,0)))</f>
        <v/>
      </c>
      <c r="AP296" s="847" t="str">
        <f>IF($B296="","",INDEX('All CCC'!AP$7:AP$814,MATCH(WatchList!$B296,'All CCC'!$B$7:$B$814,0)))</f>
        <v/>
      </c>
      <c r="AQ296" s="847" t="str">
        <f>IF($B296="","",INDEX('All CCC'!AQ$7:AQ$814,MATCH(WatchList!$B296,'All CCC'!$B$7:$B$814,0)))</f>
        <v/>
      </c>
      <c r="AR296" s="847" t="str">
        <f>IF($B296="","",INDEX('All CCC'!AR$7:AR$814,MATCH(WatchList!$B296,'All CCC'!$B$7:$B$814,0)))</f>
        <v/>
      </c>
      <c r="AS296" s="847" t="str">
        <f>IF($B296="","",INDEX('All CCC'!AS$7:AS$814,MATCH(WatchList!$B296,'All CCC'!$B$7:$B$814,0)))</f>
        <v/>
      </c>
      <c r="AT296" s="847" t="str">
        <f>IF($B296="","",INDEX('All CCC'!AT$7:AT$814,MATCH(WatchList!$B296,'All CCC'!$B$7:$B$814,0)))</f>
        <v/>
      </c>
      <c r="AU296" s="847" t="str">
        <f>IF($B296="","",INDEX('All CCC'!AU$7:AU$814,MATCH(WatchList!$B296,'All CCC'!$B$7:$B$814,0)))</f>
        <v/>
      </c>
      <c r="AV296" s="847" t="str">
        <f>IF($B296="","",INDEX('All CCC'!AV$7:AV$814,MATCH(WatchList!$B296,'All CCC'!$B$7:$B$814,0)))</f>
        <v/>
      </c>
      <c r="AW296" s="847" t="str">
        <f>IF($B296="","",INDEX('All CCC'!AW$7:AW$814,MATCH(WatchList!$B296,'All CCC'!$B$7:$B$814,0)))</f>
        <v/>
      </c>
      <c r="AX296" s="847" t="str">
        <f>IF($B296="","",INDEX('All CCC'!AX$7:AX$814,MATCH(WatchList!$B296,'All CCC'!$B$7:$B$814,0)))</f>
        <v/>
      </c>
      <c r="AY296" s="847" t="str">
        <f>IF($B296="","",INDEX('All CCC'!AY$7:AY$814,MATCH(WatchList!$B296,'All CCC'!$B$7:$B$814,0)))</f>
        <v/>
      </c>
      <c r="AZ296" s="847" t="str">
        <f>IF($B296="","",INDEX('All CCC'!AZ$7:AZ$814,MATCH(WatchList!$B296,'All CCC'!$B$7:$B$814,0)))</f>
        <v/>
      </c>
      <c r="BA296" s="847" t="str">
        <f>IF($B296="","",INDEX('All CCC'!BA$7:BA$814,MATCH(WatchList!$B296,'All CCC'!$B$7:$B$814,0)))</f>
        <v/>
      </c>
      <c r="BB296" s="847" t="str">
        <f>IF($B296="","",INDEX('All CCC'!BB$7:BB$814,MATCH(WatchList!$B296,'All CCC'!$B$7:$B$814,0)))</f>
        <v/>
      </c>
      <c r="BC296" s="847" t="str">
        <f>IF($B296="","",INDEX('All CCC'!BC$7:BC$814,MATCH(WatchList!$B296,'All CCC'!$B$7:$B$814,0)))</f>
        <v/>
      </c>
      <c r="BD296" s="847" t="str">
        <f>IF($B296="","",INDEX('All CCC'!BD$7:BD$814,MATCH(WatchList!$B296,'All CCC'!$B$7:$B$814,0)))</f>
        <v/>
      </c>
      <c r="BE296" s="847" t="str">
        <f>IF($B296="","",INDEX('All CCC'!BE$7:BE$814,MATCH(WatchList!$B296,'All CCC'!$B$7:$B$814,0)))</f>
        <v/>
      </c>
      <c r="BF296" s="847" t="str">
        <f>IF($B296="","",INDEX('All CCC'!BF$7:BF$814,MATCH(WatchList!$B296,'All CCC'!$B$7:$B$814,0)))</f>
        <v/>
      </c>
      <c r="BG296" s="847" t="str">
        <f>IF($B296="","",INDEX('All CCC'!BG$7:BG$814,MATCH(WatchList!$B296,'All CCC'!$B$7:$B$814,0)))</f>
        <v/>
      </c>
    </row>
    <row r="297" spans="1:59" x14ac:dyDescent="0.2">
      <c r="A297" s="548" t="str">
        <f>IF($B297="","",INDEX('All CCC'!A$7:A$814,MATCH(WatchList!$B297,'All CCC'!$B$7:$B$814,0)))</f>
        <v/>
      </c>
      <c r="B297" s="31"/>
      <c r="C297" s="847" t="str">
        <f>IF($B297="","",INDEX('All CCC'!C$7:C$814,MATCH(WatchList!$B297,'All CCC'!$B$7:$B$814,0)))</f>
        <v/>
      </c>
      <c r="D297" s="847" t="str">
        <f>IF($B297="","",INDEX('All CCC'!D$7:D$814,MATCH(WatchList!$B297,'All CCC'!$B$7:$B$814,0)))</f>
        <v/>
      </c>
      <c r="E297" s="847" t="str">
        <f>IF($B297="","",INDEX('All CCC'!E$7:E$814,MATCH(WatchList!$B297,'All CCC'!$B$7:$B$814,0)))</f>
        <v/>
      </c>
      <c r="F297" s="847" t="str">
        <f>IF($B297="","",INDEX('All CCC'!F$7:F$814,MATCH(WatchList!$B297,'All CCC'!$B$7:$B$814,0)))</f>
        <v/>
      </c>
      <c r="G297" s="847" t="str">
        <f>IF($B297="","",INDEX('All CCC'!G$7:G$814,MATCH(WatchList!$B297,'All CCC'!$B$7:$B$814,0)))</f>
        <v/>
      </c>
      <c r="H297" s="847" t="str">
        <f>IF($B297="","",INDEX('All CCC'!H$7:H$814,MATCH(WatchList!$B297,'All CCC'!$B$7:$B$814,0)))</f>
        <v/>
      </c>
      <c r="I297" s="847" t="str">
        <f>IF($B297="","",INDEX('All CCC'!I$7:I$814,MATCH(WatchList!$B297,'All CCC'!$B$7:$B$814,0)))</f>
        <v/>
      </c>
      <c r="J297" s="847" t="str">
        <f>IF($B297="","",INDEX('All CCC'!J$7:J$814,MATCH(WatchList!$B297,'All CCC'!$B$7:$B$814,0)))</f>
        <v/>
      </c>
      <c r="K297" s="847" t="str">
        <f>IF($B297="","",INDEX('All CCC'!K$7:K$814,MATCH(WatchList!$B297,'All CCC'!$B$7:$B$814,0)))</f>
        <v/>
      </c>
      <c r="L297" s="847" t="str">
        <f>IF($B297="","",INDEX('All CCC'!L$7:L$814,MATCH(WatchList!$B297,'All CCC'!$B$7:$B$814,0)))</f>
        <v/>
      </c>
      <c r="M297" s="847" t="str">
        <f>IF($B297="","",INDEX('All CCC'!M$7:M$814,MATCH(WatchList!$B297,'All CCC'!$B$7:$B$814,0)))</f>
        <v/>
      </c>
      <c r="N297" s="847" t="str">
        <f>IF($B297="","",INDEX('All CCC'!N$7:N$814,MATCH(WatchList!$B297,'All CCC'!$B$7:$B$814,0)))</f>
        <v/>
      </c>
      <c r="O297" s="847" t="str">
        <f>IF($B297="","",INDEX('All CCC'!O$7:O$814,MATCH(WatchList!$B297,'All CCC'!$B$7:$B$814,0)))</f>
        <v/>
      </c>
      <c r="P297" s="848" t="str">
        <f>IF($B297="","",INDEX('All CCC'!P$7:P$814,MATCH(WatchList!$B297,'All CCC'!$B$7:$B$814,0)))</f>
        <v/>
      </c>
      <c r="Q297" s="848" t="str">
        <f>IF($B297="","",INDEX('All CCC'!Q$7:Q$814,MATCH(WatchList!$B297,'All CCC'!$B$7:$B$814,0)))</f>
        <v/>
      </c>
      <c r="R297" s="847" t="str">
        <f>IF($B297="","",INDEX('All CCC'!R$7:R$814,MATCH(WatchList!$B297,'All CCC'!$B$7:$B$814,0)))</f>
        <v/>
      </c>
      <c r="S297" s="847" t="str">
        <f>IF($B297="","",INDEX('All CCC'!S$7:S$814,MATCH(WatchList!$B297,'All CCC'!$B$7:$B$814,0)))</f>
        <v/>
      </c>
      <c r="T297" s="847" t="str">
        <f>IF($B297="","",INDEX('All CCC'!T$7:T$814,MATCH(WatchList!$B297,'All CCC'!$B$7:$B$814,0)))</f>
        <v/>
      </c>
      <c r="U297" s="847" t="str">
        <f>IF($B297="","",INDEX('All CCC'!U$7:U$814,MATCH(WatchList!$B297,'All CCC'!$B$7:$B$814,0)))</f>
        <v/>
      </c>
      <c r="V297" s="847" t="str">
        <f>IF($B297="","",INDEX('All CCC'!V$7:V$814,MATCH(WatchList!$B297,'All CCC'!$B$7:$B$814,0)))</f>
        <v/>
      </c>
      <c r="W297" s="847" t="str">
        <f>IF($B297="","",INDEX('All CCC'!W$7:W$814,MATCH(WatchList!$B297,'All CCC'!$B$7:$B$814,0)))</f>
        <v/>
      </c>
      <c r="X297" s="847" t="str">
        <f>IF($B297="","",INDEX('All CCC'!X$7:X$814,MATCH(WatchList!$B297,'All CCC'!$B$7:$B$814,0)))</f>
        <v/>
      </c>
      <c r="Y297" s="847" t="str">
        <f>IF($B297="","",INDEX('All CCC'!Y$7:Y$814,MATCH(WatchList!$B297,'All CCC'!$B$7:$B$814,0)))</f>
        <v/>
      </c>
      <c r="Z297" s="847" t="str">
        <f>IF($B297="","",INDEX('All CCC'!Z$7:Z$814,MATCH(WatchList!$B297,'All CCC'!$B$7:$B$814,0)))</f>
        <v/>
      </c>
      <c r="AA297" s="847" t="str">
        <f>IF($B297="","",INDEX('All CCC'!AA$7:AA$814,MATCH(WatchList!$B297,'All CCC'!$B$7:$B$814,0)))</f>
        <v/>
      </c>
      <c r="AB297" s="847" t="str">
        <f>IF($B297="","",INDEX('All CCC'!AB$7:AB$814,MATCH(WatchList!$B297,'All CCC'!$B$7:$B$814,0)))</f>
        <v/>
      </c>
      <c r="AC297" s="847" t="str">
        <f>IF($B297="","",INDEX('All CCC'!AC$7:AC$814,MATCH(WatchList!$B297,'All CCC'!$B$7:$B$814,0)))</f>
        <v/>
      </c>
      <c r="AD297" s="847" t="str">
        <f>IF($B297="","",INDEX('All CCC'!AD$7:AD$814,MATCH(WatchList!$B297,'All CCC'!$B$7:$B$814,0)))</f>
        <v/>
      </c>
      <c r="AE297" s="847" t="str">
        <f>IF($B297="","",INDEX('All CCC'!AE$7:AE$814,MATCH(WatchList!$B297,'All CCC'!$B$7:$B$814,0)))</f>
        <v/>
      </c>
      <c r="AF297" s="847" t="str">
        <f>IF($B297="","",INDEX('All CCC'!AF$7:AF$814,MATCH(WatchList!$B297,'All CCC'!$B$7:$B$814,0)))</f>
        <v/>
      </c>
      <c r="AG297" s="847" t="str">
        <f>IF($B297="","",INDEX('All CCC'!AG$7:AG$814,MATCH(WatchList!$B297,'All CCC'!$B$7:$B$814,0)))</f>
        <v/>
      </c>
      <c r="AH297" s="847" t="str">
        <f>IF($B297="","",INDEX('All CCC'!AH$7:AH$814,MATCH(WatchList!$B297,'All CCC'!$B$7:$B$814,0)))</f>
        <v/>
      </c>
      <c r="AI297" s="847" t="str">
        <f>IF($B297="","",INDEX('All CCC'!AI$7:AI$814,MATCH(WatchList!$B297,'All CCC'!$B$7:$B$814,0)))</f>
        <v/>
      </c>
      <c r="AJ297" s="847" t="str">
        <f>IF($B297="","",INDEX('All CCC'!AJ$7:AJ$814,MATCH(WatchList!$B297,'All CCC'!$B$7:$B$814,0)))</f>
        <v/>
      </c>
      <c r="AK297" s="847" t="str">
        <f>IF($B297="","",INDEX('All CCC'!AK$7:AK$814,MATCH(WatchList!$B297,'All CCC'!$B$7:$B$814,0)))</f>
        <v/>
      </c>
      <c r="AL297" s="847" t="str">
        <f>IF($B297="","",INDEX('All CCC'!AL$7:AL$814,MATCH(WatchList!$B297,'All CCC'!$B$7:$B$814,0)))</f>
        <v/>
      </c>
      <c r="AM297" s="847" t="str">
        <f>IF($B297="","",INDEX('All CCC'!AM$7:AM$814,MATCH(WatchList!$B297,'All CCC'!$B$7:$B$814,0)))</f>
        <v/>
      </c>
      <c r="AN297" s="847" t="str">
        <f>IF($B297="","",INDEX('All CCC'!AN$7:AN$814,MATCH(WatchList!$B297,'All CCC'!$B$7:$B$814,0)))</f>
        <v/>
      </c>
      <c r="AO297" s="847" t="str">
        <f>IF($B297="","",INDEX('All CCC'!AO$7:AO$814,MATCH(WatchList!$B297,'All CCC'!$B$7:$B$814,0)))</f>
        <v/>
      </c>
      <c r="AP297" s="847" t="str">
        <f>IF($B297="","",INDEX('All CCC'!AP$7:AP$814,MATCH(WatchList!$B297,'All CCC'!$B$7:$B$814,0)))</f>
        <v/>
      </c>
      <c r="AQ297" s="847" t="str">
        <f>IF($B297="","",INDEX('All CCC'!AQ$7:AQ$814,MATCH(WatchList!$B297,'All CCC'!$B$7:$B$814,0)))</f>
        <v/>
      </c>
      <c r="AR297" s="847" t="str">
        <f>IF($B297="","",INDEX('All CCC'!AR$7:AR$814,MATCH(WatchList!$B297,'All CCC'!$B$7:$B$814,0)))</f>
        <v/>
      </c>
      <c r="AS297" s="847" t="str">
        <f>IF($B297="","",INDEX('All CCC'!AS$7:AS$814,MATCH(WatchList!$B297,'All CCC'!$B$7:$B$814,0)))</f>
        <v/>
      </c>
      <c r="AT297" s="847" t="str">
        <f>IF($B297="","",INDEX('All CCC'!AT$7:AT$814,MATCH(WatchList!$B297,'All CCC'!$B$7:$B$814,0)))</f>
        <v/>
      </c>
      <c r="AU297" s="847" t="str">
        <f>IF($B297="","",INDEX('All CCC'!AU$7:AU$814,MATCH(WatchList!$B297,'All CCC'!$B$7:$B$814,0)))</f>
        <v/>
      </c>
      <c r="AV297" s="847" t="str">
        <f>IF($B297="","",INDEX('All CCC'!AV$7:AV$814,MATCH(WatchList!$B297,'All CCC'!$B$7:$B$814,0)))</f>
        <v/>
      </c>
      <c r="AW297" s="847" t="str">
        <f>IF($B297="","",INDEX('All CCC'!AW$7:AW$814,MATCH(WatchList!$B297,'All CCC'!$B$7:$B$814,0)))</f>
        <v/>
      </c>
      <c r="AX297" s="847" t="str">
        <f>IF($B297="","",INDEX('All CCC'!AX$7:AX$814,MATCH(WatchList!$B297,'All CCC'!$B$7:$B$814,0)))</f>
        <v/>
      </c>
      <c r="AY297" s="847" t="str">
        <f>IF($B297="","",INDEX('All CCC'!AY$7:AY$814,MATCH(WatchList!$B297,'All CCC'!$B$7:$B$814,0)))</f>
        <v/>
      </c>
      <c r="AZ297" s="847" t="str">
        <f>IF($B297="","",INDEX('All CCC'!AZ$7:AZ$814,MATCH(WatchList!$B297,'All CCC'!$B$7:$B$814,0)))</f>
        <v/>
      </c>
      <c r="BA297" s="847" t="str">
        <f>IF($B297="","",INDEX('All CCC'!BA$7:BA$814,MATCH(WatchList!$B297,'All CCC'!$B$7:$B$814,0)))</f>
        <v/>
      </c>
      <c r="BB297" s="847" t="str">
        <f>IF($B297="","",INDEX('All CCC'!BB$7:BB$814,MATCH(WatchList!$B297,'All CCC'!$B$7:$B$814,0)))</f>
        <v/>
      </c>
      <c r="BC297" s="847" t="str">
        <f>IF($B297="","",INDEX('All CCC'!BC$7:BC$814,MATCH(WatchList!$B297,'All CCC'!$B$7:$B$814,0)))</f>
        <v/>
      </c>
      <c r="BD297" s="847" t="str">
        <f>IF($B297="","",INDEX('All CCC'!BD$7:BD$814,MATCH(WatchList!$B297,'All CCC'!$B$7:$B$814,0)))</f>
        <v/>
      </c>
      <c r="BE297" s="847" t="str">
        <f>IF($B297="","",INDEX('All CCC'!BE$7:BE$814,MATCH(WatchList!$B297,'All CCC'!$B$7:$B$814,0)))</f>
        <v/>
      </c>
      <c r="BF297" s="847" t="str">
        <f>IF($B297="","",INDEX('All CCC'!BF$7:BF$814,MATCH(WatchList!$B297,'All CCC'!$B$7:$B$814,0)))</f>
        <v/>
      </c>
      <c r="BG297" s="847" t="str">
        <f>IF($B297="","",INDEX('All CCC'!BG$7:BG$814,MATCH(WatchList!$B297,'All CCC'!$B$7:$B$814,0)))</f>
        <v/>
      </c>
    </row>
    <row r="298" spans="1:59" x14ac:dyDescent="0.2">
      <c r="A298" s="548" t="str">
        <f>IF($B298="","",INDEX('All CCC'!A$7:A$814,MATCH(WatchList!$B298,'All CCC'!$B$7:$B$814,0)))</f>
        <v/>
      </c>
      <c r="B298" s="31"/>
      <c r="C298" s="847" t="str">
        <f>IF($B298="","",INDEX('All CCC'!C$7:C$814,MATCH(WatchList!$B298,'All CCC'!$B$7:$B$814,0)))</f>
        <v/>
      </c>
      <c r="D298" s="847" t="str">
        <f>IF($B298="","",INDEX('All CCC'!D$7:D$814,MATCH(WatchList!$B298,'All CCC'!$B$7:$B$814,0)))</f>
        <v/>
      </c>
      <c r="E298" s="847" t="str">
        <f>IF($B298="","",INDEX('All CCC'!E$7:E$814,MATCH(WatchList!$B298,'All CCC'!$B$7:$B$814,0)))</f>
        <v/>
      </c>
      <c r="F298" s="847" t="str">
        <f>IF($B298="","",INDEX('All CCC'!F$7:F$814,MATCH(WatchList!$B298,'All CCC'!$B$7:$B$814,0)))</f>
        <v/>
      </c>
      <c r="G298" s="847" t="str">
        <f>IF($B298="","",INDEX('All CCC'!G$7:G$814,MATCH(WatchList!$B298,'All CCC'!$B$7:$B$814,0)))</f>
        <v/>
      </c>
      <c r="H298" s="847" t="str">
        <f>IF($B298="","",INDEX('All CCC'!H$7:H$814,MATCH(WatchList!$B298,'All CCC'!$B$7:$B$814,0)))</f>
        <v/>
      </c>
      <c r="I298" s="847" t="str">
        <f>IF($B298="","",INDEX('All CCC'!I$7:I$814,MATCH(WatchList!$B298,'All CCC'!$B$7:$B$814,0)))</f>
        <v/>
      </c>
      <c r="J298" s="847" t="str">
        <f>IF($B298="","",INDEX('All CCC'!J$7:J$814,MATCH(WatchList!$B298,'All CCC'!$B$7:$B$814,0)))</f>
        <v/>
      </c>
      <c r="K298" s="847" t="str">
        <f>IF($B298="","",INDEX('All CCC'!K$7:K$814,MATCH(WatchList!$B298,'All CCC'!$B$7:$B$814,0)))</f>
        <v/>
      </c>
      <c r="L298" s="847" t="str">
        <f>IF($B298="","",INDEX('All CCC'!L$7:L$814,MATCH(WatchList!$B298,'All CCC'!$B$7:$B$814,0)))</f>
        <v/>
      </c>
      <c r="M298" s="847" t="str">
        <f>IF($B298="","",INDEX('All CCC'!M$7:M$814,MATCH(WatchList!$B298,'All CCC'!$B$7:$B$814,0)))</f>
        <v/>
      </c>
      <c r="N298" s="847" t="str">
        <f>IF($B298="","",INDEX('All CCC'!N$7:N$814,MATCH(WatchList!$B298,'All CCC'!$B$7:$B$814,0)))</f>
        <v/>
      </c>
      <c r="O298" s="847" t="str">
        <f>IF($B298="","",INDEX('All CCC'!O$7:O$814,MATCH(WatchList!$B298,'All CCC'!$B$7:$B$814,0)))</f>
        <v/>
      </c>
      <c r="P298" s="848" t="str">
        <f>IF($B298="","",INDEX('All CCC'!P$7:P$814,MATCH(WatchList!$B298,'All CCC'!$B$7:$B$814,0)))</f>
        <v/>
      </c>
      <c r="Q298" s="848" t="str">
        <f>IF($B298="","",INDEX('All CCC'!Q$7:Q$814,MATCH(WatchList!$B298,'All CCC'!$B$7:$B$814,0)))</f>
        <v/>
      </c>
      <c r="R298" s="847" t="str">
        <f>IF($B298="","",INDEX('All CCC'!R$7:R$814,MATCH(WatchList!$B298,'All CCC'!$B$7:$B$814,0)))</f>
        <v/>
      </c>
      <c r="S298" s="847" t="str">
        <f>IF($B298="","",INDEX('All CCC'!S$7:S$814,MATCH(WatchList!$B298,'All CCC'!$B$7:$B$814,0)))</f>
        <v/>
      </c>
      <c r="T298" s="847" t="str">
        <f>IF($B298="","",INDEX('All CCC'!T$7:T$814,MATCH(WatchList!$B298,'All CCC'!$B$7:$B$814,0)))</f>
        <v/>
      </c>
      <c r="U298" s="847" t="str">
        <f>IF($B298="","",INDEX('All CCC'!U$7:U$814,MATCH(WatchList!$B298,'All CCC'!$B$7:$B$814,0)))</f>
        <v/>
      </c>
      <c r="V298" s="847" t="str">
        <f>IF($B298="","",INDEX('All CCC'!V$7:V$814,MATCH(WatchList!$B298,'All CCC'!$B$7:$B$814,0)))</f>
        <v/>
      </c>
      <c r="W298" s="847" t="str">
        <f>IF($B298="","",INDEX('All CCC'!W$7:W$814,MATCH(WatchList!$B298,'All CCC'!$B$7:$B$814,0)))</f>
        <v/>
      </c>
      <c r="X298" s="847" t="str">
        <f>IF($B298="","",INDEX('All CCC'!X$7:X$814,MATCH(WatchList!$B298,'All CCC'!$B$7:$B$814,0)))</f>
        <v/>
      </c>
      <c r="Y298" s="847" t="str">
        <f>IF($B298="","",INDEX('All CCC'!Y$7:Y$814,MATCH(WatchList!$B298,'All CCC'!$B$7:$B$814,0)))</f>
        <v/>
      </c>
      <c r="Z298" s="847" t="str">
        <f>IF($B298="","",INDEX('All CCC'!Z$7:Z$814,MATCH(WatchList!$B298,'All CCC'!$B$7:$B$814,0)))</f>
        <v/>
      </c>
      <c r="AA298" s="847" t="str">
        <f>IF($B298="","",INDEX('All CCC'!AA$7:AA$814,MATCH(WatchList!$B298,'All CCC'!$B$7:$B$814,0)))</f>
        <v/>
      </c>
      <c r="AB298" s="847" t="str">
        <f>IF($B298="","",INDEX('All CCC'!AB$7:AB$814,MATCH(WatchList!$B298,'All CCC'!$B$7:$B$814,0)))</f>
        <v/>
      </c>
      <c r="AC298" s="847" t="str">
        <f>IF($B298="","",INDEX('All CCC'!AC$7:AC$814,MATCH(WatchList!$B298,'All CCC'!$B$7:$B$814,0)))</f>
        <v/>
      </c>
      <c r="AD298" s="847" t="str">
        <f>IF($B298="","",INDEX('All CCC'!AD$7:AD$814,MATCH(WatchList!$B298,'All CCC'!$B$7:$B$814,0)))</f>
        <v/>
      </c>
      <c r="AE298" s="847" t="str">
        <f>IF($B298="","",INDEX('All CCC'!AE$7:AE$814,MATCH(WatchList!$B298,'All CCC'!$B$7:$B$814,0)))</f>
        <v/>
      </c>
      <c r="AF298" s="847" t="str">
        <f>IF($B298="","",INDEX('All CCC'!AF$7:AF$814,MATCH(WatchList!$B298,'All CCC'!$B$7:$B$814,0)))</f>
        <v/>
      </c>
      <c r="AG298" s="847" t="str">
        <f>IF($B298="","",INDEX('All CCC'!AG$7:AG$814,MATCH(WatchList!$B298,'All CCC'!$B$7:$B$814,0)))</f>
        <v/>
      </c>
      <c r="AH298" s="847" t="str">
        <f>IF($B298="","",INDEX('All CCC'!AH$7:AH$814,MATCH(WatchList!$B298,'All CCC'!$B$7:$B$814,0)))</f>
        <v/>
      </c>
      <c r="AI298" s="847" t="str">
        <f>IF($B298="","",INDEX('All CCC'!AI$7:AI$814,MATCH(WatchList!$B298,'All CCC'!$B$7:$B$814,0)))</f>
        <v/>
      </c>
      <c r="AJ298" s="847" t="str">
        <f>IF($B298="","",INDEX('All CCC'!AJ$7:AJ$814,MATCH(WatchList!$B298,'All CCC'!$B$7:$B$814,0)))</f>
        <v/>
      </c>
      <c r="AK298" s="847" t="str">
        <f>IF($B298="","",INDEX('All CCC'!AK$7:AK$814,MATCH(WatchList!$B298,'All CCC'!$B$7:$B$814,0)))</f>
        <v/>
      </c>
      <c r="AL298" s="847" t="str">
        <f>IF($B298="","",INDEX('All CCC'!AL$7:AL$814,MATCH(WatchList!$B298,'All CCC'!$B$7:$B$814,0)))</f>
        <v/>
      </c>
      <c r="AM298" s="847" t="str">
        <f>IF($B298="","",INDEX('All CCC'!AM$7:AM$814,MATCH(WatchList!$B298,'All CCC'!$B$7:$B$814,0)))</f>
        <v/>
      </c>
      <c r="AN298" s="847" t="str">
        <f>IF($B298="","",INDEX('All CCC'!AN$7:AN$814,MATCH(WatchList!$B298,'All CCC'!$B$7:$B$814,0)))</f>
        <v/>
      </c>
      <c r="AO298" s="847" t="str">
        <f>IF($B298="","",INDEX('All CCC'!AO$7:AO$814,MATCH(WatchList!$B298,'All CCC'!$B$7:$B$814,0)))</f>
        <v/>
      </c>
      <c r="AP298" s="847" t="str">
        <f>IF($B298="","",INDEX('All CCC'!AP$7:AP$814,MATCH(WatchList!$B298,'All CCC'!$B$7:$B$814,0)))</f>
        <v/>
      </c>
      <c r="AQ298" s="847" t="str">
        <f>IF($B298="","",INDEX('All CCC'!AQ$7:AQ$814,MATCH(WatchList!$B298,'All CCC'!$B$7:$B$814,0)))</f>
        <v/>
      </c>
      <c r="AR298" s="847" t="str">
        <f>IF($B298="","",INDEX('All CCC'!AR$7:AR$814,MATCH(WatchList!$B298,'All CCC'!$B$7:$B$814,0)))</f>
        <v/>
      </c>
      <c r="AS298" s="847" t="str">
        <f>IF($B298="","",INDEX('All CCC'!AS$7:AS$814,MATCH(WatchList!$B298,'All CCC'!$B$7:$B$814,0)))</f>
        <v/>
      </c>
      <c r="AT298" s="847" t="str">
        <f>IF($B298="","",INDEX('All CCC'!AT$7:AT$814,MATCH(WatchList!$B298,'All CCC'!$B$7:$B$814,0)))</f>
        <v/>
      </c>
      <c r="AU298" s="847" t="str">
        <f>IF($B298="","",INDEX('All CCC'!AU$7:AU$814,MATCH(WatchList!$B298,'All CCC'!$B$7:$B$814,0)))</f>
        <v/>
      </c>
      <c r="AV298" s="847" t="str">
        <f>IF($B298="","",INDEX('All CCC'!AV$7:AV$814,MATCH(WatchList!$B298,'All CCC'!$B$7:$B$814,0)))</f>
        <v/>
      </c>
      <c r="AW298" s="847" t="str">
        <f>IF($B298="","",INDEX('All CCC'!AW$7:AW$814,MATCH(WatchList!$B298,'All CCC'!$B$7:$B$814,0)))</f>
        <v/>
      </c>
      <c r="AX298" s="847" t="str">
        <f>IF($B298="","",INDEX('All CCC'!AX$7:AX$814,MATCH(WatchList!$B298,'All CCC'!$B$7:$B$814,0)))</f>
        <v/>
      </c>
      <c r="AY298" s="847" t="str">
        <f>IF($B298="","",INDEX('All CCC'!AY$7:AY$814,MATCH(WatchList!$B298,'All CCC'!$B$7:$B$814,0)))</f>
        <v/>
      </c>
      <c r="AZ298" s="847" t="str">
        <f>IF($B298="","",INDEX('All CCC'!AZ$7:AZ$814,MATCH(WatchList!$B298,'All CCC'!$B$7:$B$814,0)))</f>
        <v/>
      </c>
      <c r="BA298" s="847" t="str">
        <f>IF($B298="","",INDEX('All CCC'!BA$7:BA$814,MATCH(WatchList!$B298,'All CCC'!$B$7:$B$814,0)))</f>
        <v/>
      </c>
      <c r="BB298" s="847" t="str">
        <f>IF($B298="","",INDEX('All CCC'!BB$7:BB$814,MATCH(WatchList!$B298,'All CCC'!$B$7:$B$814,0)))</f>
        <v/>
      </c>
      <c r="BC298" s="847" t="str">
        <f>IF($B298="","",INDEX('All CCC'!BC$7:BC$814,MATCH(WatchList!$B298,'All CCC'!$B$7:$B$814,0)))</f>
        <v/>
      </c>
      <c r="BD298" s="847" t="str">
        <f>IF($B298="","",INDEX('All CCC'!BD$7:BD$814,MATCH(WatchList!$B298,'All CCC'!$B$7:$B$814,0)))</f>
        <v/>
      </c>
      <c r="BE298" s="847" t="str">
        <f>IF($B298="","",INDEX('All CCC'!BE$7:BE$814,MATCH(WatchList!$B298,'All CCC'!$B$7:$B$814,0)))</f>
        <v/>
      </c>
      <c r="BF298" s="847" t="str">
        <f>IF($B298="","",INDEX('All CCC'!BF$7:BF$814,MATCH(WatchList!$B298,'All CCC'!$B$7:$B$814,0)))</f>
        <v/>
      </c>
      <c r="BG298" s="847" t="str">
        <f>IF($B298="","",INDEX('All CCC'!BG$7:BG$814,MATCH(WatchList!$B298,'All CCC'!$B$7:$B$814,0)))</f>
        <v/>
      </c>
    </row>
    <row r="299" spans="1:59" x14ac:dyDescent="0.2">
      <c r="A299" s="548" t="str">
        <f>IF($B299="","",INDEX('All CCC'!A$7:A$814,MATCH(WatchList!$B299,'All CCC'!$B$7:$B$814,0)))</f>
        <v/>
      </c>
      <c r="B299" s="31"/>
      <c r="C299" s="847" t="str">
        <f>IF($B299="","",INDEX('All CCC'!C$7:C$814,MATCH(WatchList!$B299,'All CCC'!$B$7:$B$814,0)))</f>
        <v/>
      </c>
      <c r="D299" s="847" t="str">
        <f>IF($B299="","",INDEX('All CCC'!D$7:D$814,MATCH(WatchList!$B299,'All CCC'!$B$7:$B$814,0)))</f>
        <v/>
      </c>
      <c r="E299" s="847" t="str">
        <f>IF($B299="","",INDEX('All CCC'!E$7:E$814,MATCH(WatchList!$B299,'All CCC'!$B$7:$B$814,0)))</f>
        <v/>
      </c>
      <c r="F299" s="847" t="str">
        <f>IF($B299="","",INDEX('All CCC'!F$7:F$814,MATCH(WatchList!$B299,'All CCC'!$B$7:$B$814,0)))</f>
        <v/>
      </c>
      <c r="G299" s="847" t="str">
        <f>IF($B299="","",INDEX('All CCC'!G$7:G$814,MATCH(WatchList!$B299,'All CCC'!$B$7:$B$814,0)))</f>
        <v/>
      </c>
      <c r="H299" s="847" t="str">
        <f>IF($B299="","",INDEX('All CCC'!H$7:H$814,MATCH(WatchList!$B299,'All CCC'!$B$7:$B$814,0)))</f>
        <v/>
      </c>
      <c r="I299" s="847" t="str">
        <f>IF($B299="","",INDEX('All CCC'!I$7:I$814,MATCH(WatchList!$B299,'All CCC'!$B$7:$B$814,0)))</f>
        <v/>
      </c>
      <c r="J299" s="847" t="str">
        <f>IF($B299="","",INDEX('All CCC'!J$7:J$814,MATCH(WatchList!$B299,'All CCC'!$B$7:$B$814,0)))</f>
        <v/>
      </c>
      <c r="K299" s="847" t="str">
        <f>IF($B299="","",INDEX('All CCC'!K$7:K$814,MATCH(WatchList!$B299,'All CCC'!$B$7:$B$814,0)))</f>
        <v/>
      </c>
      <c r="L299" s="847" t="str">
        <f>IF($B299="","",INDEX('All CCC'!L$7:L$814,MATCH(WatchList!$B299,'All CCC'!$B$7:$B$814,0)))</f>
        <v/>
      </c>
      <c r="M299" s="847" t="str">
        <f>IF($B299="","",INDEX('All CCC'!M$7:M$814,MATCH(WatchList!$B299,'All CCC'!$B$7:$B$814,0)))</f>
        <v/>
      </c>
      <c r="N299" s="847" t="str">
        <f>IF($B299="","",INDEX('All CCC'!N$7:N$814,MATCH(WatchList!$B299,'All CCC'!$B$7:$B$814,0)))</f>
        <v/>
      </c>
      <c r="O299" s="847" t="str">
        <f>IF($B299="","",INDEX('All CCC'!O$7:O$814,MATCH(WatchList!$B299,'All CCC'!$B$7:$B$814,0)))</f>
        <v/>
      </c>
      <c r="P299" s="848" t="str">
        <f>IF($B299="","",INDEX('All CCC'!P$7:P$814,MATCH(WatchList!$B299,'All CCC'!$B$7:$B$814,0)))</f>
        <v/>
      </c>
      <c r="Q299" s="848" t="str">
        <f>IF($B299="","",INDEX('All CCC'!Q$7:Q$814,MATCH(WatchList!$B299,'All CCC'!$B$7:$B$814,0)))</f>
        <v/>
      </c>
      <c r="R299" s="847" t="str">
        <f>IF($B299="","",INDEX('All CCC'!R$7:R$814,MATCH(WatchList!$B299,'All CCC'!$B$7:$B$814,0)))</f>
        <v/>
      </c>
      <c r="S299" s="847" t="str">
        <f>IF($B299="","",INDEX('All CCC'!S$7:S$814,MATCH(WatchList!$B299,'All CCC'!$B$7:$B$814,0)))</f>
        <v/>
      </c>
      <c r="T299" s="847" t="str">
        <f>IF($B299="","",INDEX('All CCC'!T$7:T$814,MATCH(WatchList!$B299,'All CCC'!$B$7:$B$814,0)))</f>
        <v/>
      </c>
      <c r="U299" s="847" t="str">
        <f>IF($B299="","",INDEX('All CCC'!U$7:U$814,MATCH(WatchList!$B299,'All CCC'!$B$7:$B$814,0)))</f>
        <v/>
      </c>
      <c r="V299" s="847" t="str">
        <f>IF($B299="","",INDEX('All CCC'!V$7:V$814,MATCH(WatchList!$B299,'All CCC'!$B$7:$B$814,0)))</f>
        <v/>
      </c>
      <c r="W299" s="847" t="str">
        <f>IF($B299="","",INDEX('All CCC'!W$7:W$814,MATCH(WatchList!$B299,'All CCC'!$B$7:$B$814,0)))</f>
        <v/>
      </c>
      <c r="X299" s="847" t="str">
        <f>IF($B299="","",INDEX('All CCC'!X$7:X$814,MATCH(WatchList!$B299,'All CCC'!$B$7:$B$814,0)))</f>
        <v/>
      </c>
      <c r="Y299" s="847" t="str">
        <f>IF($B299="","",INDEX('All CCC'!Y$7:Y$814,MATCH(WatchList!$B299,'All CCC'!$B$7:$B$814,0)))</f>
        <v/>
      </c>
      <c r="Z299" s="847" t="str">
        <f>IF($B299="","",INDEX('All CCC'!Z$7:Z$814,MATCH(WatchList!$B299,'All CCC'!$B$7:$B$814,0)))</f>
        <v/>
      </c>
      <c r="AA299" s="847" t="str">
        <f>IF($B299="","",INDEX('All CCC'!AA$7:AA$814,MATCH(WatchList!$B299,'All CCC'!$B$7:$B$814,0)))</f>
        <v/>
      </c>
      <c r="AB299" s="847" t="str">
        <f>IF($B299="","",INDEX('All CCC'!AB$7:AB$814,MATCH(WatchList!$B299,'All CCC'!$B$7:$B$814,0)))</f>
        <v/>
      </c>
      <c r="AC299" s="847" t="str">
        <f>IF($B299="","",INDEX('All CCC'!AC$7:AC$814,MATCH(WatchList!$B299,'All CCC'!$B$7:$B$814,0)))</f>
        <v/>
      </c>
      <c r="AD299" s="847" t="str">
        <f>IF($B299="","",INDEX('All CCC'!AD$7:AD$814,MATCH(WatchList!$B299,'All CCC'!$B$7:$B$814,0)))</f>
        <v/>
      </c>
      <c r="AE299" s="847" t="str">
        <f>IF($B299="","",INDEX('All CCC'!AE$7:AE$814,MATCH(WatchList!$B299,'All CCC'!$B$7:$B$814,0)))</f>
        <v/>
      </c>
      <c r="AF299" s="847" t="str">
        <f>IF($B299="","",INDEX('All CCC'!AF$7:AF$814,MATCH(WatchList!$B299,'All CCC'!$B$7:$B$814,0)))</f>
        <v/>
      </c>
      <c r="AG299" s="847" t="str">
        <f>IF($B299="","",INDEX('All CCC'!AG$7:AG$814,MATCH(WatchList!$B299,'All CCC'!$B$7:$B$814,0)))</f>
        <v/>
      </c>
      <c r="AH299" s="847" t="str">
        <f>IF($B299="","",INDEX('All CCC'!AH$7:AH$814,MATCH(WatchList!$B299,'All CCC'!$B$7:$B$814,0)))</f>
        <v/>
      </c>
      <c r="AI299" s="847" t="str">
        <f>IF($B299="","",INDEX('All CCC'!AI$7:AI$814,MATCH(WatchList!$B299,'All CCC'!$B$7:$B$814,0)))</f>
        <v/>
      </c>
      <c r="AJ299" s="847" t="str">
        <f>IF($B299="","",INDEX('All CCC'!AJ$7:AJ$814,MATCH(WatchList!$B299,'All CCC'!$B$7:$B$814,0)))</f>
        <v/>
      </c>
      <c r="AK299" s="847" t="str">
        <f>IF($B299="","",INDEX('All CCC'!AK$7:AK$814,MATCH(WatchList!$B299,'All CCC'!$B$7:$B$814,0)))</f>
        <v/>
      </c>
      <c r="AL299" s="847" t="str">
        <f>IF($B299="","",INDEX('All CCC'!AL$7:AL$814,MATCH(WatchList!$B299,'All CCC'!$B$7:$B$814,0)))</f>
        <v/>
      </c>
      <c r="AM299" s="847" t="str">
        <f>IF($B299="","",INDEX('All CCC'!AM$7:AM$814,MATCH(WatchList!$B299,'All CCC'!$B$7:$B$814,0)))</f>
        <v/>
      </c>
      <c r="AN299" s="847" t="str">
        <f>IF($B299="","",INDEX('All CCC'!AN$7:AN$814,MATCH(WatchList!$B299,'All CCC'!$B$7:$B$814,0)))</f>
        <v/>
      </c>
      <c r="AO299" s="847" t="str">
        <f>IF($B299="","",INDEX('All CCC'!AO$7:AO$814,MATCH(WatchList!$B299,'All CCC'!$B$7:$B$814,0)))</f>
        <v/>
      </c>
      <c r="AP299" s="847" t="str">
        <f>IF($B299="","",INDEX('All CCC'!AP$7:AP$814,MATCH(WatchList!$B299,'All CCC'!$B$7:$B$814,0)))</f>
        <v/>
      </c>
      <c r="AQ299" s="847" t="str">
        <f>IF($B299="","",INDEX('All CCC'!AQ$7:AQ$814,MATCH(WatchList!$B299,'All CCC'!$B$7:$B$814,0)))</f>
        <v/>
      </c>
      <c r="AR299" s="847" t="str">
        <f>IF($B299="","",INDEX('All CCC'!AR$7:AR$814,MATCH(WatchList!$B299,'All CCC'!$B$7:$B$814,0)))</f>
        <v/>
      </c>
      <c r="AS299" s="847" t="str">
        <f>IF($B299="","",INDEX('All CCC'!AS$7:AS$814,MATCH(WatchList!$B299,'All CCC'!$B$7:$B$814,0)))</f>
        <v/>
      </c>
      <c r="AT299" s="847" t="str">
        <f>IF($B299="","",INDEX('All CCC'!AT$7:AT$814,MATCH(WatchList!$B299,'All CCC'!$B$7:$B$814,0)))</f>
        <v/>
      </c>
      <c r="AU299" s="847" t="str">
        <f>IF($B299="","",INDEX('All CCC'!AU$7:AU$814,MATCH(WatchList!$B299,'All CCC'!$B$7:$B$814,0)))</f>
        <v/>
      </c>
      <c r="AV299" s="847" t="str">
        <f>IF($B299="","",INDEX('All CCC'!AV$7:AV$814,MATCH(WatchList!$B299,'All CCC'!$B$7:$B$814,0)))</f>
        <v/>
      </c>
      <c r="AW299" s="847" t="str">
        <f>IF($B299="","",INDEX('All CCC'!AW$7:AW$814,MATCH(WatchList!$B299,'All CCC'!$B$7:$B$814,0)))</f>
        <v/>
      </c>
      <c r="AX299" s="847" t="str">
        <f>IF($B299="","",INDEX('All CCC'!AX$7:AX$814,MATCH(WatchList!$B299,'All CCC'!$B$7:$B$814,0)))</f>
        <v/>
      </c>
      <c r="AY299" s="847" t="str">
        <f>IF($B299="","",INDEX('All CCC'!AY$7:AY$814,MATCH(WatchList!$B299,'All CCC'!$B$7:$B$814,0)))</f>
        <v/>
      </c>
      <c r="AZ299" s="847" t="str">
        <f>IF($B299="","",INDEX('All CCC'!AZ$7:AZ$814,MATCH(WatchList!$B299,'All CCC'!$B$7:$B$814,0)))</f>
        <v/>
      </c>
      <c r="BA299" s="847" t="str">
        <f>IF($B299="","",INDEX('All CCC'!BA$7:BA$814,MATCH(WatchList!$B299,'All CCC'!$B$7:$B$814,0)))</f>
        <v/>
      </c>
      <c r="BB299" s="847" t="str">
        <f>IF($B299="","",INDEX('All CCC'!BB$7:BB$814,MATCH(WatchList!$B299,'All CCC'!$B$7:$B$814,0)))</f>
        <v/>
      </c>
      <c r="BC299" s="847" t="str">
        <f>IF($B299="","",INDEX('All CCC'!BC$7:BC$814,MATCH(WatchList!$B299,'All CCC'!$B$7:$B$814,0)))</f>
        <v/>
      </c>
      <c r="BD299" s="847" t="str">
        <f>IF($B299="","",INDEX('All CCC'!BD$7:BD$814,MATCH(WatchList!$B299,'All CCC'!$B$7:$B$814,0)))</f>
        <v/>
      </c>
      <c r="BE299" s="847" t="str">
        <f>IF($B299="","",INDEX('All CCC'!BE$7:BE$814,MATCH(WatchList!$B299,'All CCC'!$B$7:$B$814,0)))</f>
        <v/>
      </c>
      <c r="BF299" s="847" t="str">
        <f>IF($B299="","",INDEX('All CCC'!BF$7:BF$814,MATCH(WatchList!$B299,'All CCC'!$B$7:$B$814,0)))</f>
        <v/>
      </c>
      <c r="BG299" s="847" t="str">
        <f>IF($B299="","",INDEX('All CCC'!BG$7:BG$814,MATCH(WatchList!$B299,'All CCC'!$B$7:$B$814,0)))</f>
        <v/>
      </c>
    </row>
    <row r="300" spans="1:59" x14ac:dyDescent="0.2">
      <c r="A300" s="548" t="str">
        <f>IF($B300="","",INDEX('All CCC'!A$7:A$814,MATCH(WatchList!$B300,'All CCC'!$B$7:$B$814,0)))</f>
        <v/>
      </c>
      <c r="B300" s="31"/>
      <c r="C300" s="847" t="str">
        <f>IF($B300="","",INDEX('All CCC'!C$7:C$814,MATCH(WatchList!$B300,'All CCC'!$B$7:$B$814,0)))</f>
        <v/>
      </c>
      <c r="D300" s="847" t="str">
        <f>IF($B300="","",INDEX('All CCC'!D$7:D$814,MATCH(WatchList!$B300,'All CCC'!$B$7:$B$814,0)))</f>
        <v/>
      </c>
      <c r="E300" s="847" t="str">
        <f>IF($B300="","",INDEX('All CCC'!E$7:E$814,MATCH(WatchList!$B300,'All CCC'!$B$7:$B$814,0)))</f>
        <v/>
      </c>
      <c r="F300" s="847" t="str">
        <f>IF($B300="","",INDEX('All CCC'!F$7:F$814,MATCH(WatchList!$B300,'All CCC'!$B$7:$B$814,0)))</f>
        <v/>
      </c>
      <c r="G300" s="847" t="str">
        <f>IF($B300="","",INDEX('All CCC'!G$7:G$814,MATCH(WatchList!$B300,'All CCC'!$B$7:$B$814,0)))</f>
        <v/>
      </c>
      <c r="H300" s="847" t="str">
        <f>IF($B300="","",INDEX('All CCC'!H$7:H$814,MATCH(WatchList!$B300,'All CCC'!$B$7:$B$814,0)))</f>
        <v/>
      </c>
      <c r="I300" s="847" t="str">
        <f>IF($B300="","",INDEX('All CCC'!I$7:I$814,MATCH(WatchList!$B300,'All CCC'!$B$7:$B$814,0)))</f>
        <v/>
      </c>
      <c r="J300" s="847" t="str">
        <f>IF($B300="","",INDEX('All CCC'!J$7:J$814,MATCH(WatchList!$B300,'All CCC'!$B$7:$B$814,0)))</f>
        <v/>
      </c>
      <c r="K300" s="847" t="str">
        <f>IF($B300="","",INDEX('All CCC'!K$7:K$814,MATCH(WatchList!$B300,'All CCC'!$B$7:$B$814,0)))</f>
        <v/>
      </c>
      <c r="L300" s="847" t="str">
        <f>IF($B300="","",INDEX('All CCC'!L$7:L$814,MATCH(WatchList!$B300,'All CCC'!$B$7:$B$814,0)))</f>
        <v/>
      </c>
      <c r="M300" s="847" t="str">
        <f>IF($B300="","",INDEX('All CCC'!M$7:M$814,MATCH(WatchList!$B300,'All CCC'!$B$7:$B$814,0)))</f>
        <v/>
      </c>
      <c r="N300" s="847" t="str">
        <f>IF($B300="","",INDEX('All CCC'!N$7:N$814,MATCH(WatchList!$B300,'All CCC'!$B$7:$B$814,0)))</f>
        <v/>
      </c>
      <c r="O300" s="847" t="str">
        <f>IF($B300="","",INDEX('All CCC'!O$7:O$814,MATCH(WatchList!$B300,'All CCC'!$B$7:$B$814,0)))</f>
        <v/>
      </c>
      <c r="P300" s="848" t="str">
        <f>IF($B300="","",INDEX('All CCC'!P$7:P$814,MATCH(WatchList!$B300,'All CCC'!$B$7:$B$814,0)))</f>
        <v/>
      </c>
      <c r="Q300" s="848" t="str">
        <f>IF($B300="","",INDEX('All CCC'!Q$7:Q$814,MATCH(WatchList!$B300,'All CCC'!$B$7:$B$814,0)))</f>
        <v/>
      </c>
      <c r="R300" s="847" t="str">
        <f>IF($B300="","",INDEX('All CCC'!R$7:R$814,MATCH(WatchList!$B300,'All CCC'!$B$7:$B$814,0)))</f>
        <v/>
      </c>
      <c r="S300" s="847" t="str">
        <f>IF($B300="","",INDEX('All CCC'!S$7:S$814,MATCH(WatchList!$B300,'All CCC'!$B$7:$B$814,0)))</f>
        <v/>
      </c>
      <c r="T300" s="847" t="str">
        <f>IF($B300="","",INDEX('All CCC'!T$7:T$814,MATCH(WatchList!$B300,'All CCC'!$B$7:$B$814,0)))</f>
        <v/>
      </c>
      <c r="U300" s="847" t="str">
        <f>IF($B300="","",INDEX('All CCC'!U$7:U$814,MATCH(WatchList!$B300,'All CCC'!$B$7:$B$814,0)))</f>
        <v/>
      </c>
      <c r="V300" s="847" t="str">
        <f>IF($B300="","",INDEX('All CCC'!V$7:V$814,MATCH(WatchList!$B300,'All CCC'!$B$7:$B$814,0)))</f>
        <v/>
      </c>
      <c r="W300" s="847" t="str">
        <f>IF($B300="","",INDEX('All CCC'!W$7:W$814,MATCH(WatchList!$B300,'All CCC'!$B$7:$B$814,0)))</f>
        <v/>
      </c>
      <c r="X300" s="847" t="str">
        <f>IF($B300="","",INDEX('All CCC'!X$7:X$814,MATCH(WatchList!$B300,'All CCC'!$B$7:$B$814,0)))</f>
        <v/>
      </c>
      <c r="Y300" s="847" t="str">
        <f>IF($B300="","",INDEX('All CCC'!Y$7:Y$814,MATCH(WatchList!$B300,'All CCC'!$B$7:$B$814,0)))</f>
        <v/>
      </c>
      <c r="Z300" s="847" t="str">
        <f>IF($B300="","",INDEX('All CCC'!Z$7:Z$814,MATCH(WatchList!$B300,'All CCC'!$B$7:$B$814,0)))</f>
        <v/>
      </c>
      <c r="AA300" s="847" t="str">
        <f>IF($B300="","",INDEX('All CCC'!AA$7:AA$814,MATCH(WatchList!$B300,'All CCC'!$B$7:$B$814,0)))</f>
        <v/>
      </c>
      <c r="AB300" s="847" t="str">
        <f>IF($B300="","",INDEX('All CCC'!AB$7:AB$814,MATCH(WatchList!$B300,'All CCC'!$B$7:$B$814,0)))</f>
        <v/>
      </c>
      <c r="AC300" s="847" t="str">
        <f>IF($B300="","",INDEX('All CCC'!AC$7:AC$814,MATCH(WatchList!$B300,'All CCC'!$B$7:$B$814,0)))</f>
        <v/>
      </c>
      <c r="AD300" s="847" t="str">
        <f>IF($B300="","",INDEX('All CCC'!AD$7:AD$814,MATCH(WatchList!$B300,'All CCC'!$B$7:$B$814,0)))</f>
        <v/>
      </c>
      <c r="AE300" s="847" t="str">
        <f>IF($B300="","",INDEX('All CCC'!AE$7:AE$814,MATCH(WatchList!$B300,'All CCC'!$B$7:$B$814,0)))</f>
        <v/>
      </c>
      <c r="AF300" s="847" t="str">
        <f>IF($B300="","",INDEX('All CCC'!AF$7:AF$814,MATCH(WatchList!$B300,'All CCC'!$B$7:$B$814,0)))</f>
        <v/>
      </c>
      <c r="AG300" s="847" t="str">
        <f>IF($B300="","",INDEX('All CCC'!AG$7:AG$814,MATCH(WatchList!$B300,'All CCC'!$B$7:$B$814,0)))</f>
        <v/>
      </c>
      <c r="AH300" s="847" t="str">
        <f>IF($B300="","",INDEX('All CCC'!AH$7:AH$814,MATCH(WatchList!$B300,'All CCC'!$B$7:$B$814,0)))</f>
        <v/>
      </c>
      <c r="AI300" s="847" t="str">
        <f>IF($B300="","",INDEX('All CCC'!AI$7:AI$814,MATCH(WatchList!$B300,'All CCC'!$B$7:$B$814,0)))</f>
        <v/>
      </c>
      <c r="AJ300" s="847" t="str">
        <f>IF($B300="","",INDEX('All CCC'!AJ$7:AJ$814,MATCH(WatchList!$B300,'All CCC'!$B$7:$B$814,0)))</f>
        <v/>
      </c>
      <c r="AK300" s="847" t="str">
        <f>IF($B300="","",INDEX('All CCC'!AK$7:AK$814,MATCH(WatchList!$B300,'All CCC'!$B$7:$B$814,0)))</f>
        <v/>
      </c>
      <c r="AL300" s="847" t="str">
        <f>IF($B300="","",INDEX('All CCC'!AL$7:AL$814,MATCH(WatchList!$B300,'All CCC'!$B$7:$B$814,0)))</f>
        <v/>
      </c>
      <c r="AM300" s="847" t="str">
        <f>IF($B300="","",INDEX('All CCC'!AM$7:AM$814,MATCH(WatchList!$B300,'All CCC'!$B$7:$B$814,0)))</f>
        <v/>
      </c>
      <c r="AN300" s="847" t="str">
        <f>IF($B300="","",INDEX('All CCC'!AN$7:AN$814,MATCH(WatchList!$B300,'All CCC'!$B$7:$B$814,0)))</f>
        <v/>
      </c>
      <c r="AO300" s="847" t="str">
        <f>IF($B300="","",INDEX('All CCC'!AO$7:AO$814,MATCH(WatchList!$B300,'All CCC'!$B$7:$B$814,0)))</f>
        <v/>
      </c>
      <c r="AP300" s="847" t="str">
        <f>IF($B300="","",INDEX('All CCC'!AP$7:AP$814,MATCH(WatchList!$B300,'All CCC'!$B$7:$B$814,0)))</f>
        <v/>
      </c>
      <c r="AQ300" s="847" t="str">
        <f>IF($B300="","",INDEX('All CCC'!AQ$7:AQ$814,MATCH(WatchList!$B300,'All CCC'!$B$7:$B$814,0)))</f>
        <v/>
      </c>
      <c r="AR300" s="847" t="str">
        <f>IF($B300="","",INDEX('All CCC'!AR$7:AR$814,MATCH(WatchList!$B300,'All CCC'!$B$7:$B$814,0)))</f>
        <v/>
      </c>
      <c r="AS300" s="847" t="str">
        <f>IF($B300="","",INDEX('All CCC'!AS$7:AS$814,MATCH(WatchList!$B300,'All CCC'!$B$7:$B$814,0)))</f>
        <v/>
      </c>
      <c r="AT300" s="847" t="str">
        <f>IF($B300="","",INDEX('All CCC'!AT$7:AT$814,MATCH(WatchList!$B300,'All CCC'!$B$7:$B$814,0)))</f>
        <v/>
      </c>
      <c r="AU300" s="847" t="str">
        <f>IF($B300="","",INDEX('All CCC'!AU$7:AU$814,MATCH(WatchList!$B300,'All CCC'!$B$7:$B$814,0)))</f>
        <v/>
      </c>
      <c r="AV300" s="847" t="str">
        <f>IF($B300="","",INDEX('All CCC'!AV$7:AV$814,MATCH(WatchList!$B300,'All CCC'!$B$7:$B$814,0)))</f>
        <v/>
      </c>
      <c r="AW300" s="847" t="str">
        <f>IF($B300="","",INDEX('All CCC'!AW$7:AW$814,MATCH(WatchList!$B300,'All CCC'!$B$7:$B$814,0)))</f>
        <v/>
      </c>
      <c r="AX300" s="847" t="str">
        <f>IF($B300="","",INDEX('All CCC'!AX$7:AX$814,MATCH(WatchList!$B300,'All CCC'!$B$7:$B$814,0)))</f>
        <v/>
      </c>
      <c r="AY300" s="847" t="str">
        <f>IF($B300="","",INDEX('All CCC'!AY$7:AY$814,MATCH(WatchList!$B300,'All CCC'!$B$7:$B$814,0)))</f>
        <v/>
      </c>
      <c r="AZ300" s="847" t="str">
        <f>IF($B300="","",INDEX('All CCC'!AZ$7:AZ$814,MATCH(WatchList!$B300,'All CCC'!$B$7:$B$814,0)))</f>
        <v/>
      </c>
      <c r="BA300" s="847" t="str">
        <f>IF($B300="","",INDEX('All CCC'!BA$7:BA$814,MATCH(WatchList!$B300,'All CCC'!$B$7:$B$814,0)))</f>
        <v/>
      </c>
      <c r="BB300" s="847" t="str">
        <f>IF($B300="","",INDEX('All CCC'!BB$7:BB$814,MATCH(WatchList!$B300,'All CCC'!$B$7:$B$814,0)))</f>
        <v/>
      </c>
      <c r="BC300" s="847" t="str">
        <f>IF($B300="","",INDEX('All CCC'!BC$7:BC$814,MATCH(WatchList!$B300,'All CCC'!$B$7:$B$814,0)))</f>
        <v/>
      </c>
      <c r="BD300" s="847" t="str">
        <f>IF($B300="","",INDEX('All CCC'!BD$7:BD$814,MATCH(WatchList!$B300,'All CCC'!$B$7:$B$814,0)))</f>
        <v/>
      </c>
      <c r="BE300" s="847" t="str">
        <f>IF($B300="","",INDEX('All CCC'!BE$7:BE$814,MATCH(WatchList!$B300,'All CCC'!$B$7:$B$814,0)))</f>
        <v/>
      </c>
      <c r="BF300" s="847" t="str">
        <f>IF($B300="","",INDEX('All CCC'!BF$7:BF$814,MATCH(WatchList!$B300,'All CCC'!$B$7:$B$814,0)))</f>
        <v/>
      </c>
      <c r="BG300" s="847" t="str">
        <f>IF($B300="","",INDEX('All CCC'!BG$7:BG$814,MATCH(WatchList!$B300,'All CCC'!$B$7:$B$814,0)))</f>
        <v/>
      </c>
    </row>
    <row r="301" spans="1:59" x14ac:dyDescent="0.2">
      <c r="A301" s="548" t="str">
        <f>IF($B301="","",INDEX('All CCC'!A$7:A$814,MATCH(WatchList!$B301,'All CCC'!$B$7:$B$814,0)))</f>
        <v/>
      </c>
      <c r="B301" s="31"/>
      <c r="C301" s="847" t="str">
        <f>IF($B301="","",INDEX('All CCC'!C$7:C$814,MATCH(WatchList!$B301,'All CCC'!$B$7:$B$814,0)))</f>
        <v/>
      </c>
      <c r="D301" s="847" t="str">
        <f>IF($B301="","",INDEX('All CCC'!D$7:D$814,MATCH(WatchList!$B301,'All CCC'!$B$7:$B$814,0)))</f>
        <v/>
      </c>
      <c r="E301" s="847" t="str">
        <f>IF($B301="","",INDEX('All CCC'!E$7:E$814,MATCH(WatchList!$B301,'All CCC'!$B$7:$B$814,0)))</f>
        <v/>
      </c>
      <c r="F301" s="847" t="str">
        <f>IF($B301="","",INDEX('All CCC'!F$7:F$814,MATCH(WatchList!$B301,'All CCC'!$B$7:$B$814,0)))</f>
        <v/>
      </c>
      <c r="G301" s="847" t="str">
        <f>IF($B301="","",INDEX('All CCC'!G$7:G$814,MATCH(WatchList!$B301,'All CCC'!$B$7:$B$814,0)))</f>
        <v/>
      </c>
      <c r="H301" s="847" t="str">
        <f>IF($B301="","",INDEX('All CCC'!H$7:H$814,MATCH(WatchList!$B301,'All CCC'!$B$7:$B$814,0)))</f>
        <v/>
      </c>
      <c r="I301" s="847" t="str">
        <f>IF($B301="","",INDEX('All CCC'!I$7:I$814,MATCH(WatchList!$B301,'All CCC'!$B$7:$B$814,0)))</f>
        <v/>
      </c>
      <c r="J301" s="847" t="str">
        <f>IF($B301="","",INDEX('All CCC'!J$7:J$814,MATCH(WatchList!$B301,'All CCC'!$B$7:$B$814,0)))</f>
        <v/>
      </c>
      <c r="K301" s="847" t="str">
        <f>IF($B301="","",INDEX('All CCC'!K$7:K$814,MATCH(WatchList!$B301,'All CCC'!$B$7:$B$814,0)))</f>
        <v/>
      </c>
      <c r="L301" s="847" t="str">
        <f>IF($B301="","",INDEX('All CCC'!L$7:L$814,MATCH(WatchList!$B301,'All CCC'!$B$7:$B$814,0)))</f>
        <v/>
      </c>
      <c r="M301" s="847" t="str">
        <f>IF($B301="","",INDEX('All CCC'!M$7:M$814,MATCH(WatchList!$B301,'All CCC'!$B$7:$B$814,0)))</f>
        <v/>
      </c>
      <c r="N301" s="847" t="str">
        <f>IF($B301="","",INDEX('All CCC'!N$7:N$814,MATCH(WatchList!$B301,'All CCC'!$B$7:$B$814,0)))</f>
        <v/>
      </c>
      <c r="O301" s="847" t="str">
        <f>IF($B301="","",INDEX('All CCC'!O$7:O$814,MATCH(WatchList!$B301,'All CCC'!$B$7:$B$814,0)))</f>
        <v/>
      </c>
      <c r="P301" s="848" t="str">
        <f>IF($B301="","",INDEX('All CCC'!P$7:P$814,MATCH(WatchList!$B301,'All CCC'!$B$7:$B$814,0)))</f>
        <v/>
      </c>
      <c r="Q301" s="848" t="str">
        <f>IF($B301="","",INDEX('All CCC'!Q$7:Q$814,MATCH(WatchList!$B301,'All CCC'!$B$7:$B$814,0)))</f>
        <v/>
      </c>
      <c r="R301" s="847" t="str">
        <f>IF($B301="","",INDEX('All CCC'!R$7:R$814,MATCH(WatchList!$B301,'All CCC'!$B$7:$B$814,0)))</f>
        <v/>
      </c>
      <c r="S301" s="847" t="str">
        <f>IF($B301="","",INDEX('All CCC'!S$7:S$814,MATCH(WatchList!$B301,'All CCC'!$B$7:$B$814,0)))</f>
        <v/>
      </c>
      <c r="T301" s="847" t="str">
        <f>IF($B301="","",INDEX('All CCC'!T$7:T$814,MATCH(WatchList!$B301,'All CCC'!$B$7:$B$814,0)))</f>
        <v/>
      </c>
      <c r="U301" s="847" t="str">
        <f>IF($B301="","",INDEX('All CCC'!U$7:U$814,MATCH(WatchList!$B301,'All CCC'!$B$7:$B$814,0)))</f>
        <v/>
      </c>
      <c r="V301" s="847" t="str">
        <f>IF($B301="","",INDEX('All CCC'!V$7:V$814,MATCH(WatchList!$B301,'All CCC'!$B$7:$B$814,0)))</f>
        <v/>
      </c>
      <c r="W301" s="847" t="str">
        <f>IF($B301="","",INDEX('All CCC'!W$7:W$814,MATCH(WatchList!$B301,'All CCC'!$B$7:$B$814,0)))</f>
        <v/>
      </c>
      <c r="X301" s="847" t="str">
        <f>IF($B301="","",INDEX('All CCC'!X$7:X$814,MATCH(WatchList!$B301,'All CCC'!$B$7:$B$814,0)))</f>
        <v/>
      </c>
      <c r="Y301" s="847" t="str">
        <f>IF($B301="","",INDEX('All CCC'!Y$7:Y$814,MATCH(WatchList!$B301,'All CCC'!$B$7:$B$814,0)))</f>
        <v/>
      </c>
      <c r="Z301" s="847" t="str">
        <f>IF($B301="","",INDEX('All CCC'!Z$7:Z$814,MATCH(WatchList!$B301,'All CCC'!$B$7:$B$814,0)))</f>
        <v/>
      </c>
      <c r="AA301" s="847" t="str">
        <f>IF($B301="","",INDEX('All CCC'!AA$7:AA$814,MATCH(WatchList!$B301,'All CCC'!$B$7:$B$814,0)))</f>
        <v/>
      </c>
      <c r="AB301" s="847" t="str">
        <f>IF($B301="","",INDEX('All CCC'!AB$7:AB$814,MATCH(WatchList!$B301,'All CCC'!$B$7:$B$814,0)))</f>
        <v/>
      </c>
      <c r="AC301" s="847" t="str">
        <f>IF($B301="","",INDEX('All CCC'!AC$7:AC$814,MATCH(WatchList!$B301,'All CCC'!$B$7:$B$814,0)))</f>
        <v/>
      </c>
      <c r="AD301" s="847" t="str">
        <f>IF($B301="","",INDEX('All CCC'!AD$7:AD$814,MATCH(WatchList!$B301,'All CCC'!$B$7:$B$814,0)))</f>
        <v/>
      </c>
      <c r="AE301" s="847" t="str">
        <f>IF($B301="","",INDEX('All CCC'!AE$7:AE$814,MATCH(WatchList!$B301,'All CCC'!$B$7:$B$814,0)))</f>
        <v/>
      </c>
      <c r="AF301" s="847" t="str">
        <f>IF($B301="","",INDEX('All CCC'!AF$7:AF$814,MATCH(WatchList!$B301,'All CCC'!$B$7:$B$814,0)))</f>
        <v/>
      </c>
      <c r="AG301" s="847" t="str">
        <f>IF($B301="","",INDEX('All CCC'!AG$7:AG$814,MATCH(WatchList!$B301,'All CCC'!$B$7:$B$814,0)))</f>
        <v/>
      </c>
      <c r="AH301" s="847" t="str">
        <f>IF($B301="","",INDEX('All CCC'!AH$7:AH$814,MATCH(WatchList!$B301,'All CCC'!$B$7:$B$814,0)))</f>
        <v/>
      </c>
      <c r="AI301" s="847" t="str">
        <f>IF($B301="","",INDEX('All CCC'!AI$7:AI$814,MATCH(WatchList!$B301,'All CCC'!$B$7:$B$814,0)))</f>
        <v/>
      </c>
      <c r="AJ301" s="847" t="str">
        <f>IF($B301="","",INDEX('All CCC'!AJ$7:AJ$814,MATCH(WatchList!$B301,'All CCC'!$B$7:$B$814,0)))</f>
        <v/>
      </c>
      <c r="AK301" s="847" t="str">
        <f>IF($B301="","",INDEX('All CCC'!AK$7:AK$814,MATCH(WatchList!$B301,'All CCC'!$B$7:$B$814,0)))</f>
        <v/>
      </c>
      <c r="AL301" s="847" t="str">
        <f>IF($B301="","",INDEX('All CCC'!AL$7:AL$814,MATCH(WatchList!$B301,'All CCC'!$B$7:$B$814,0)))</f>
        <v/>
      </c>
      <c r="AM301" s="847" t="str">
        <f>IF($B301="","",INDEX('All CCC'!AM$7:AM$814,MATCH(WatchList!$B301,'All CCC'!$B$7:$B$814,0)))</f>
        <v/>
      </c>
      <c r="AN301" s="847" t="str">
        <f>IF($B301="","",INDEX('All CCC'!AN$7:AN$814,MATCH(WatchList!$B301,'All CCC'!$B$7:$B$814,0)))</f>
        <v/>
      </c>
      <c r="AO301" s="847" t="str">
        <f>IF($B301="","",INDEX('All CCC'!AO$7:AO$814,MATCH(WatchList!$B301,'All CCC'!$B$7:$B$814,0)))</f>
        <v/>
      </c>
      <c r="AP301" s="847" t="str">
        <f>IF($B301="","",INDEX('All CCC'!AP$7:AP$814,MATCH(WatchList!$B301,'All CCC'!$B$7:$B$814,0)))</f>
        <v/>
      </c>
      <c r="AQ301" s="847" t="str">
        <f>IF($B301="","",INDEX('All CCC'!AQ$7:AQ$814,MATCH(WatchList!$B301,'All CCC'!$B$7:$B$814,0)))</f>
        <v/>
      </c>
      <c r="AR301" s="847" t="str">
        <f>IF($B301="","",INDEX('All CCC'!AR$7:AR$814,MATCH(WatchList!$B301,'All CCC'!$B$7:$B$814,0)))</f>
        <v/>
      </c>
      <c r="AS301" s="847" t="str">
        <f>IF($B301="","",INDEX('All CCC'!AS$7:AS$814,MATCH(WatchList!$B301,'All CCC'!$B$7:$B$814,0)))</f>
        <v/>
      </c>
      <c r="AT301" s="847" t="str">
        <f>IF($B301="","",INDEX('All CCC'!AT$7:AT$814,MATCH(WatchList!$B301,'All CCC'!$B$7:$B$814,0)))</f>
        <v/>
      </c>
      <c r="AU301" s="847" t="str">
        <f>IF($B301="","",INDEX('All CCC'!AU$7:AU$814,MATCH(WatchList!$B301,'All CCC'!$B$7:$B$814,0)))</f>
        <v/>
      </c>
      <c r="AV301" s="847" t="str">
        <f>IF($B301="","",INDEX('All CCC'!AV$7:AV$814,MATCH(WatchList!$B301,'All CCC'!$B$7:$B$814,0)))</f>
        <v/>
      </c>
      <c r="AW301" s="847" t="str">
        <f>IF($B301="","",INDEX('All CCC'!AW$7:AW$814,MATCH(WatchList!$B301,'All CCC'!$B$7:$B$814,0)))</f>
        <v/>
      </c>
      <c r="AX301" s="847" t="str">
        <f>IF($B301="","",INDEX('All CCC'!AX$7:AX$814,MATCH(WatchList!$B301,'All CCC'!$B$7:$B$814,0)))</f>
        <v/>
      </c>
      <c r="AY301" s="847" t="str">
        <f>IF($B301="","",INDEX('All CCC'!AY$7:AY$814,MATCH(WatchList!$B301,'All CCC'!$B$7:$B$814,0)))</f>
        <v/>
      </c>
      <c r="AZ301" s="847" t="str">
        <f>IF($B301="","",INDEX('All CCC'!AZ$7:AZ$814,MATCH(WatchList!$B301,'All CCC'!$B$7:$B$814,0)))</f>
        <v/>
      </c>
      <c r="BA301" s="847" t="str">
        <f>IF($B301="","",INDEX('All CCC'!BA$7:BA$814,MATCH(WatchList!$B301,'All CCC'!$B$7:$B$814,0)))</f>
        <v/>
      </c>
      <c r="BB301" s="847" t="str">
        <f>IF($B301="","",INDEX('All CCC'!BB$7:BB$814,MATCH(WatchList!$B301,'All CCC'!$B$7:$B$814,0)))</f>
        <v/>
      </c>
      <c r="BC301" s="847" t="str">
        <f>IF($B301="","",INDEX('All CCC'!BC$7:BC$814,MATCH(WatchList!$B301,'All CCC'!$B$7:$B$814,0)))</f>
        <v/>
      </c>
      <c r="BD301" s="847" t="str">
        <f>IF($B301="","",INDEX('All CCC'!BD$7:BD$814,MATCH(WatchList!$B301,'All CCC'!$B$7:$B$814,0)))</f>
        <v/>
      </c>
      <c r="BE301" s="847" t="str">
        <f>IF($B301="","",INDEX('All CCC'!BE$7:BE$814,MATCH(WatchList!$B301,'All CCC'!$B$7:$B$814,0)))</f>
        <v/>
      </c>
      <c r="BF301" s="847" t="str">
        <f>IF($B301="","",INDEX('All CCC'!BF$7:BF$814,MATCH(WatchList!$B301,'All CCC'!$B$7:$B$814,0)))</f>
        <v/>
      </c>
      <c r="BG301" s="847" t="str">
        <f>IF($B301="","",INDEX('All CCC'!BG$7:BG$814,MATCH(WatchList!$B301,'All CCC'!$B$7:$B$814,0)))</f>
        <v/>
      </c>
    </row>
    <row r="302" spans="1:59" x14ac:dyDescent="0.2">
      <c r="A302" s="548" t="str">
        <f>IF($B302="","",INDEX('All CCC'!A$7:A$814,MATCH(WatchList!$B302,'All CCC'!$B$7:$B$814,0)))</f>
        <v/>
      </c>
      <c r="B302" s="31"/>
      <c r="C302" s="847" t="str">
        <f>IF($B302="","",INDEX('All CCC'!C$7:C$814,MATCH(WatchList!$B302,'All CCC'!$B$7:$B$814,0)))</f>
        <v/>
      </c>
      <c r="D302" s="847" t="str">
        <f>IF($B302="","",INDEX('All CCC'!D$7:D$814,MATCH(WatchList!$B302,'All CCC'!$B$7:$B$814,0)))</f>
        <v/>
      </c>
      <c r="E302" s="847" t="str">
        <f>IF($B302="","",INDEX('All CCC'!E$7:E$814,MATCH(WatchList!$B302,'All CCC'!$B$7:$B$814,0)))</f>
        <v/>
      </c>
      <c r="F302" s="847" t="str">
        <f>IF($B302="","",INDEX('All CCC'!F$7:F$814,MATCH(WatchList!$B302,'All CCC'!$B$7:$B$814,0)))</f>
        <v/>
      </c>
      <c r="G302" s="847" t="str">
        <f>IF($B302="","",INDEX('All CCC'!G$7:G$814,MATCH(WatchList!$B302,'All CCC'!$B$7:$B$814,0)))</f>
        <v/>
      </c>
      <c r="H302" s="847" t="str">
        <f>IF($B302="","",INDEX('All CCC'!H$7:H$814,MATCH(WatchList!$B302,'All CCC'!$B$7:$B$814,0)))</f>
        <v/>
      </c>
      <c r="I302" s="847" t="str">
        <f>IF($B302="","",INDEX('All CCC'!I$7:I$814,MATCH(WatchList!$B302,'All CCC'!$B$7:$B$814,0)))</f>
        <v/>
      </c>
      <c r="J302" s="847" t="str">
        <f>IF($B302="","",INDEX('All CCC'!J$7:J$814,MATCH(WatchList!$B302,'All CCC'!$B$7:$B$814,0)))</f>
        <v/>
      </c>
      <c r="K302" s="847" t="str">
        <f>IF($B302="","",INDEX('All CCC'!K$7:K$814,MATCH(WatchList!$B302,'All CCC'!$B$7:$B$814,0)))</f>
        <v/>
      </c>
      <c r="L302" s="847" t="str">
        <f>IF($B302="","",INDEX('All CCC'!L$7:L$814,MATCH(WatchList!$B302,'All CCC'!$B$7:$B$814,0)))</f>
        <v/>
      </c>
      <c r="M302" s="847" t="str">
        <f>IF($B302="","",INDEX('All CCC'!M$7:M$814,MATCH(WatchList!$B302,'All CCC'!$B$7:$B$814,0)))</f>
        <v/>
      </c>
      <c r="N302" s="847" t="str">
        <f>IF($B302="","",INDEX('All CCC'!N$7:N$814,MATCH(WatchList!$B302,'All CCC'!$B$7:$B$814,0)))</f>
        <v/>
      </c>
      <c r="O302" s="847" t="str">
        <f>IF($B302="","",INDEX('All CCC'!O$7:O$814,MATCH(WatchList!$B302,'All CCC'!$B$7:$B$814,0)))</f>
        <v/>
      </c>
      <c r="P302" s="848" t="str">
        <f>IF($B302="","",INDEX('All CCC'!P$7:P$814,MATCH(WatchList!$B302,'All CCC'!$B$7:$B$814,0)))</f>
        <v/>
      </c>
      <c r="Q302" s="848" t="str">
        <f>IF($B302="","",INDEX('All CCC'!Q$7:Q$814,MATCH(WatchList!$B302,'All CCC'!$B$7:$B$814,0)))</f>
        <v/>
      </c>
      <c r="R302" s="847" t="str">
        <f>IF($B302="","",INDEX('All CCC'!R$7:R$814,MATCH(WatchList!$B302,'All CCC'!$B$7:$B$814,0)))</f>
        <v/>
      </c>
      <c r="S302" s="847" t="str">
        <f>IF($B302="","",INDEX('All CCC'!S$7:S$814,MATCH(WatchList!$B302,'All CCC'!$B$7:$B$814,0)))</f>
        <v/>
      </c>
      <c r="T302" s="847" t="str">
        <f>IF($B302="","",INDEX('All CCC'!T$7:T$814,MATCH(WatchList!$B302,'All CCC'!$B$7:$B$814,0)))</f>
        <v/>
      </c>
      <c r="U302" s="847" t="str">
        <f>IF($B302="","",INDEX('All CCC'!U$7:U$814,MATCH(WatchList!$B302,'All CCC'!$B$7:$B$814,0)))</f>
        <v/>
      </c>
      <c r="V302" s="847" t="str">
        <f>IF($B302="","",INDEX('All CCC'!V$7:V$814,MATCH(WatchList!$B302,'All CCC'!$B$7:$B$814,0)))</f>
        <v/>
      </c>
      <c r="W302" s="847" t="str">
        <f>IF($B302="","",INDEX('All CCC'!W$7:W$814,MATCH(WatchList!$B302,'All CCC'!$B$7:$B$814,0)))</f>
        <v/>
      </c>
      <c r="X302" s="847" t="str">
        <f>IF($B302="","",INDEX('All CCC'!X$7:X$814,MATCH(WatchList!$B302,'All CCC'!$B$7:$B$814,0)))</f>
        <v/>
      </c>
      <c r="Y302" s="847" t="str">
        <f>IF($B302="","",INDEX('All CCC'!Y$7:Y$814,MATCH(WatchList!$B302,'All CCC'!$B$7:$B$814,0)))</f>
        <v/>
      </c>
      <c r="Z302" s="847" t="str">
        <f>IF($B302="","",INDEX('All CCC'!Z$7:Z$814,MATCH(WatchList!$B302,'All CCC'!$B$7:$B$814,0)))</f>
        <v/>
      </c>
      <c r="AA302" s="847" t="str">
        <f>IF($B302="","",INDEX('All CCC'!AA$7:AA$814,MATCH(WatchList!$B302,'All CCC'!$B$7:$B$814,0)))</f>
        <v/>
      </c>
      <c r="AB302" s="847" t="str">
        <f>IF($B302="","",INDEX('All CCC'!AB$7:AB$814,MATCH(WatchList!$B302,'All CCC'!$B$7:$B$814,0)))</f>
        <v/>
      </c>
      <c r="AC302" s="847" t="str">
        <f>IF($B302="","",INDEX('All CCC'!AC$7:AC$814,MATCH(WatchList!$B302,'All CCC'!$B$7:$B$814,0)))</f>
        <v/>
      </c>
      <c r="AD302" s="847" t="str">
        <f>IF($B302="","",INDEX('All CCC'!AD$7:AD$814,MATCH(WatchList!$B302,'All CCC'!$B$7:$B$814,0)))</f>
        <v/>
      </c>
      <c r="AE302" s="847" t="str">
        <f>IF($B302="","",INDEX('All CCC'!AE$7:AE$814,MATCH(WatchList!$B302,'All CCC'!$B$7:$B$814,0)))</f>
        <v/>
      </c>
      <c r="AF302" s="847" t="str">
        <f>IF($B302="","",INDEX('All CCC'!AF$7:AF$814,MATCH(WatchList!$B302,'All CCC'!$B$7:$B$814,0)))</f>
        <v/>
      </c>
      <c r="AG302" s="847" t="str">
        <f>IF($B302="","",INDEX('All CCC'!AG$7:AG$814,MATCH(WatchList!$B302,'All CCC'!$B$7:$B$814,0)))</f>
        <v/>
      </c>
      <c r="AH302" s="847" t="str">
        <f>IF($B302="","",INDEX('All CCC'!AH$7:AH$814,MATCH(WatchList!$B302,'All CCC'!$B$7:$B$814,0)))</f>
        <v/>
      </c>
      <c r="AI302" s="847" t="str">
        <f>IF($B302="","",INDEX('All CCC'!AI$7:AI$814,MATCH(WatchList!$B302,'All CCC'!$B$7:$B$814,0)))</f>
        <v/>
      </c>
      <c r="AJ302" s="847" t="str">
        <f>IF($B302="","",INDEX('All CCC'!AJ$7:AJ$814,MATCH(WatchList!$B302,'All CCC'!$B$7:$B$814,0)))</f>
        <v/>
      </c>
      <c r="AK302" s="847" t="str">
        <f>IF($B302="","",INDEX('All CCC'!AK$7:AK$814,MATCH(WatchList!$B302,'All CCC'!$B$7:$B$814,0)))</f>
        <v/>
      </c>
      <c r="AL302" s="847" t="str">
        <f>IF($B302="","",INDEX('All CCC'!AL$7:AL$814,MATCH(WatchList!$B302,'All CCC'!$B$7:$B$814,0)))</f>
        <v/>
      </c>
      <c r="AM302" s="847" t="str">
        <f>IF($B302="","",INDEX('All CCC'!AM$7:AM$814,MATCH(WatchList!$B302,'All CCC'!$B$7:$B$814,0)))</f>
        <v/>
      </c>
      <c r="AN302" s="847" t="str">
        <f>IF($B302="","",INDEX('All CCC'!AN$7:AN$814,MATCH(WatchList!$B302,'All CCC'!$B$7:$B$814,0)))</f>
        <v/>
      </c>
      <c r="AO302" s="847" t="str">
        <f>IF($B302="","",INDEX('All CCC'!AO$7:AO$814,MATCH(WatchList!$B302,'All CCC'!$B$7:$B$814,0)))</f>
        <v/>
      </c>
      <c r="AP302" s="847" t="str">
        <f>IF($B302="","",INDEX('All CCC'!AP$7:AP$814,MATCH(WatchList!$B302,'All CCC'!$B$7:$B$814,0)))</f>
        <v/>
      </c>
      <c r="AQ302" s="847" t="str">
        <f>IF($B302="","",INDEX('All CCC'!AQ$7:AQ$814,MATCH(WatchList!$B302,'All CCC'!$B$7:$B$814,0)))</f>
        <v/>
      </c>
      <c r="AR302" s="847" t="str">
        <f>IF($B302="","",INDEX('All CCC'!AR$7:AR$814,MATCH(WatchList!$B302,'All CCC'!$B$7:$B$814,0)))</f>
        <v/>
      </c>
      <c r="AS302" s="847" t="str">
        <f>IF($B302="","",INDEX('All CCC'!AS$7:AS$814,MATCH(WatchList!$B302,'All CCC'!$B$7:$B$814,0)))</f>
        <v/>
      </c>
      <c r="AT302" s="847" t="str">
        <f>IF($B302="","",INDEX('All CCC'!AT$7:AT$814,MATCH(WatchList!$B302,'All CCC'!$B$7:$B$814,0)))</f>
        <v/>
      </c>
      <c r="AU302" s="847" t="str">
        <f>IF($B302="","",INDEX('All CCC'!AU$7:AU$814,MATCH(WatchList!$B302,'All CCC'!$B$7:$B$814,0)))</f>
        <v/>
      </c>
      <c r="AV302" s="847" t="str">
        <f>IF($B302="","",INDEX('All CCC'!AV$7:AV$814,MATCH(WatchList!$B302,'All CCC'!$B$7:$B$814,0)))</f>
        <v/>
      </c>
      <c r="AW302" s="847" t="str">
        <f>IF($B302="","",INDEX('All CCC'!AW$7:AW$814,MATCH(WatchList!$B302,'All CCC'!$B$7:$B$814,0)))</f>
        <v/>
      </c>
      <c r="AX302" s="847" t="str">
        <f>IF($B302="","",INDEX('All CCC'!AX$7:AX$814,MATCH(WatchList!$B302,'All CCC'!$B$7:$B$814,0)))</f>
        <v/>
      </c>
      <c r="AY302" s="847" t="str">
        <f>IF($B302="","",INDEX('All CCC'!AY$7:AY$814,MATCH(WatchList!$B302,'All CCC'!$B$7:$B$814,0)))</f>
        <v/>
      </c>
      <c r="AZ302" s="847" t="str">
        <f>IF($B302="","",INDEX('All CCC'!AZ$7:AZ$814,MATCH(WatchList!$B302,'All CCC'!$B$7:$B$814,0)))</f>
        <v/>
      </c>
      <c r="BA302" s="847" t="str">
        <f>IF($B302="","",INDEX('All CCC'!BA$7:BA$814,MATCH(WatchList!$B302,'All CCC'!$B$7:$B$814,0)))</f>
        <v/>
      </c>
      <c r="BB302" s="847" t="str">
        <f>IF($B302="","",INDEX('All CCC'!BB$7:BB$814,MATCH(WatchList!$B302,'All CCC'!$B$7:$B$814,0)))</f>
        <v/>
      </c>
      <c r="BC302" s="847" t="str">
        <f>IF($B302="","",INDEX('All CCC'!BC$7:BC$814,MATCH(WatchList!$B302,'All CCC'!$B$7:$B$814,0)))</f>
        <v/>
      </c>
      <c r="BD302" s="847" t="str">
        <f>IF($B302="","",INDEX('All CCC'!BD$7:BD$814,MATCH(WatchList!$B302,'All CCC'!$B$7:$B$814,0)))</f>
        <v/>
      </c>
      <c r="BE302" s="847" t="str">
        <f>IF($B302="","",INDEX('All CCC'!BE$7:BE$814,MATCH(WatchList!$B302,'All CCC'!$B$7:$B$814,0)))</f>
        <v/>
      </c>
      <c r="BF302" s="847" t="str">
        <f>IF($B302="","",INDEX('All CCC'!BF$7:BF$814,MATCH(WatchList!$B302,'All CCC'!$B$7:$B$814,0)))</f>
        <v/>
      </c>
      <c r="BG302" s="847" t="str">
        <f>IF($B302="","",INDEX('All CCC'!BG$7:BG$814,MATCH(WatchList!$B302,'All CCC'!$B$7:$B$814,0)))</f>
        <v/>
      </c>
    </row>
    <row r="303" spans="1:59" x14ac:dyDescent="0.2">
      <c r="A303" s="548" t="str">
        <f>IF($B303="","",INDEX('All CCC'!A$7:A$814,MATCH(WatchList!$B303,'All CCC'!$B$7:$B$814,0)))</f>
        <v/>
      </c>
      <c r="B303" s="31"/>
      <c r="C303" s="847" t="str">
        <f>IF($B303="","",INDEX('All CCC'!C$7:C$814,MATCH(WatchList!$B303,'All CCC'!$B$7:$B$814,0)))</f>
        <v/>
      </c>
      <c r="D303" s="847" t="str">
        <f>IF($B303="","",INDEX('All CCC'!D$7:D$814,MATCH(WatchList!$B303,'All CCC'!$B$7:$B$814,0)))</f>
        <v/>
      </c>
      <c r="E303" s="847" t="str">
        <f>IF($B303="","",INDEX('All CCC'!E$7:E$814,MATCH(WatchList!$B303,'All CCC'!$B$7:$B$814,0)))</f>
        <v/>
      </c>
      <c r="F303" s="847" t="str">
        <f>IF($B303="","",INDEX('All CCC'!F$7:F$814,MATCH(WatchList!$B303,'All CCC'!$B$7:$B$814,0)))</f>
        <v/>
      </c>
      <c r="G303" s="847" t="str">
        <f>IF($B303="","",INDEX('All CCC'!G$7:G$814,MATCH(WatchList!$B303,'All CCC'!$B$7:$B$814,0)))</f>
        <v/>
      </c>
      <c r="H303" s="847" t="str">
        <f>IF($B303="","",INDEX('All CCC'!H$7:H$814,MATCH(WatchList!$B303,'All CCC'!$B$7:$B$814,0)))</f>
        <v/>
      </c>
      <c r="I303" s="847" t="str">
        <f>IF($B303="","",INDEX('All CCC'!I$7:I$814,MATCH(WatchList!$B303,'All CCC'!$B$7:$B$814,0)))</f>
        <v/>
      </c>
      <c r="J303" s="847" t="str">
        <f>IF($B303="","",INDEX('All CCC'!J$7:J$814,MATCH(WatchList!$B303,'All CCC'!$B$7:$B$814,0)))</f>
        <v/>
      </c>
      <c r="K303" s="847" t="str">
        <f>IF($B303="","",INDEX('All CCC'!K$7:K$814,MATCH(WatchList!$B303,'All CCC'!$B$7:$B$814,0)))</f>
        <v/>
      </c>
      <c r="L303" s="847" t="str">
        <f>IF($B303="","",INDEX('All CCC'!L$7:L$814,MATCH(WatchList!$B303,'All CCC'!$B$7:$B$814,0)))</f>
        <v/>
      </c>
      <c r="M303" s="847" t="str">
        <f>IF($B303="","",INDEX('All CCC'!M$7:M$814,MATCH(WatchList!$B303,'All CCC'!$B$7:$B$814,0)))</f>
        <v/>
      </c>
      <c r="N303" s="847" t="str">
        <f>IF($B303="","",INDEX('All CCC'!N$7:N$814,MATCH(WatchList!$B303,'All CCC'!$B$7:$B$814,0)))</f>
        <v/>
      </c>
      <c r="O303" s="847" t="str">
        <f>IF($B303="","",INDEX('All CCC'!O$7:O$814,MATCH(WatchList!$B303,'All CCC'!$B$7:$B$814,0)))</f>
        <v/>
      </c>
      <c r="P303" s="848" t="str">
        <f>IF($B303="","",INDEX('All CCC'!P$7:P$814,MATCH(WatchList!$B303,'All CCC'!$B$7:$B$814,0)))</f>
        <v/>
      </c>
      <c r="Q303" s="848" t="str">
        <f>IF($B303="","",INDEX('All CCC'!Q$7:Q$814,MATCH(WatchList!$B303,'All CCC'!$B$7:$B$814,0)))</f>
        <v/>
      </c>
      <c r="R303" s="847" t="str">
        <f>IF($B303="","",INDEX('All CCC'!R$7:R$814,MATCH(WatchList!$B303,'All CCC'!$B$7:$B$814,0)))</f>
        <v/>
      </c>
      <c r="S303" s="847" t="str">
        <f>IF($B303="","",INDEX('All CCC'!S$7:S$814,MATCH(WatchList!$B303,'All CCC'!$B$7:$B$814,0)))</f>
        <v/>
      </c>
      <c r="T303" s="847" t="str">
        <f>IF($B303="","",INDEX('All CCC'!T$7:T$814,MATCH(WatchList!$B303,'All CCC'!$B$7:$B$814,0)))</f>
        <v/>
      </c>
      <c r="U303" s="847" t="str">
        <f>IF($B303="","",INDEX('All CCC'!U$7:U$814,MATCH(WatchList!$B303,'All CCC'!$B$7:$B$814,0)))</f>
        <v/>
      </c>
      <c r="V303" s="847" t="str">
        <f>IF($B303="","",INDEX('All CCC'!V$7:V$814,MATCH(WatchList!$B303,'All CCC'!$B$7:$B$814,0)))</f>
        <v/>
      </c>
      <c r="W303" s="847" t="str">
        <f>IF($B303="","",INDEX('All CCC'!W$7:W$814,MATCH(WatchList!$B303,'All CCC'!$B$7:$B$814,0)))</f>
        <v/>
      </c>
      <c r="X303" s="847" t="str">
        <f>IF($B303="","",INDEX('All CCC'!X$7:X$814,MATCH(WatchList!$B303,'All CCC'!$B$7:$B$814,0)))</f>
        <v/>
      </c>
      <c r="Y303" s="847" t="str">
        <f>IF($B303="","",INDEX('All CCC'!Y$7:Y$814,MATCH(WatchList!$B303,'All CCC'!$B$7:$B$814,0)))</f>
        <v/>
      </c>
      <c r="Z303" s="847" t="str">
        <f>IF($B303="","",INDEX('All CCC'!Z$7:Z$814,MATCH(WatchList!$B303,'All CCC'!$B$7:$B$814,0)))</f>
        <v/>
      </c>
      <c r="AA303" s="847" t="str">
        <f>IF($B303="","",INDEX('All CCC'!AA$7:AA$814,MATCH(WatchList!$B303,'All CCC'!$B$7:$B$814,0)))</f>
        <v/>
      </c>
      <c r="AB303" s="847" t="str">
        <f>IF($B303="","",INDEX('All CCC'!AB$7:AB$814,MATCH(WatchList!$B303,'All CCC'!$B$7:$B$814,0)))</f>
        <v/>
      </c>
      <c r="AC303" s="847" t="str">
        <f>IF($B303="","",INDEX('All CCC'!AC$7:AC$814,MATCH(WatchList!$B303,'All CCC'!$B$7:$B$814,0)))</f>
        <v/>
      </c>
      <c r="AD303" s="847" t="str">
        <f>IF($B303="","",INDEX('All CCC'!AD$7:AD$814,MATCH(WatchList!$B303,'All CCC'!$B$7:$B$814,0)))</f>
        <v/>
      </c>
      <c r="AE303" s="847" t="str">
        <f>IF($B303="","",INDEX('All CCC'!AE$7:AE$814,MATCH(WatchList!$B303,'All CCC'!$B$7:$B$814,0)))</f>
        <v/>
      </c>
      <c r="AF303" s="847" t="str">
        <f>IF($B303="","",INDEX('All CCC'!AF$7:AF$814,MATCH(WatchList!$B303,'All CCC'!$B$7:$B$814,0)))</f>
        <v/>
      </c>
      <c r="AG303" s="847" t="str">
        <f>IF($B303="","",INDEX('All CCC'!AG$7:AG$814,MATCH(WatchList!$B303,'All CCC'!$B$7:$B$814,0)))</f>
        <v/>
      </c>
      <c r="AH303" s="847" t="str">
        <f>IF($B303="","",INDEX('All CCC'!AH$7:AH$814,MATCH(WatchList!$B303,'All CCC'!$B$7:$B$814,0)))</f>
        <v/>
      </c>
      <c r="AI303" s="847" t="str">
        <f>IF($B303="","",INDEX('All CCC'!AI$7:AI$814,MATCH(WatchList!$B303,'All CCC'!$B$7:$B$814,0)))</f>
        <v/>
      </c>
      <c r="AJ303" s="847" t="str">
        <f>IF($B303="","",INDEX('All CCC'!AJ$7:AJ$814,MATCH(WatchList!$B303,'All CCC'!$B$7:$B$814,0)))</f>
        <v/>
      </c>
      <c r="AK303" s="847" t="str">
        <f>IF($B303="","",INDEX('All CCC'!AK$7:AK$814,MATCH(WatchList!$B303,'All CCC'!$B$7:$B$814,0)))</f>
        <v/>
      </c>
      <c r="AL303" s="847" t="str">
        <f>IF($B303="","",INDEX('All CCC'!AL$7:AL$814,MATCH(WatchList!$B303,'All CCC'!$B$7:$B$814,0)))</f>
        <v/>
      </c>
      <c r="AM303" s="847" t="str">
        <f>IF($B303="","",INDEX('All CCC'!AM$7:AM$814,MATCH(WatchList!$B303,'All CCC'!$B$7:$B$814,0)))</f>
        <v/>
      </c>
      <c r="AN303" s="847" t="str">
        <f>IF($B303="","",INDEX('All CCC'!AN$7:AN$814,MATCH(WatchList!$B303,'All CCC'!$B$7:$B$814,0)))</f>
        <v/>
      </c>
      <c r="AO303" s="847" t="str">
        <f>IF($B303="","",INDEX('All CCC'!AO$7:AO$814,MATCH(WatchList!$B303,'All CCC'!$B$7:$B$814,0)))</f>
        <v/>
      </c>
      <c r="AP303" s="847" t="str">
        <f>IF($B303="","",INDEX('All CCC'!AP$7:AP$814,MATCH(WatchList!$B303,'All CCC'!$B$7:$B$814,0)))</f>
        <v/>
      </c>
      <c r="AQ303" s="847" t="str">
        <f>IF($B303="","",INDEX('All CCC'!AQ$7:AQ$814,MATCH(WatchList!$B303,'All CCC'!$B$7:$B$814,0)))</f>
        <v/>
      </c>
      <c r="AR303" s="847" t="str">
        <f>IF($B303="","",INDEX('All CCC'!AR$7:AR$814,MATCH(WatchList!$B303,'All CCC'!$B$7:$B$814,0)))</f>
        <v/>
      </c>
      <c r="AS303" s="847" t="str">
        <f>IF($B303="","",INDEX('All CCC'!AS$7:AS$814,MATCH(WatchList!$B303,'All CCC'!$B$7:$B$814,0)))</f>
        <v/>
      </c>
      <c r="AT303" s="847" t="str">
        <f>IF($B303="","",INDEX('All CCC'!AT$7:AT$814,MATCH(WatchList!$B303,'All CCC'!$B$7:$B$814,0)))</f>
        <v/>
      </c>
      <c r="AU303" s="847" t="str">
        <f>IF($B303="","",INDEX('All CCC'!AU$7:AU$814,MATCH(WatchList!$B303,'All CCC'!$B$7:$B$814,0)))</f>
        <v/>
      </c>
      <c r="AV303" s="847" t="str">
        <f>IF($B303="","",INDEX('All CCC'!AV$7:AV$814,MATCH(WatchList!$B303,'All CCC'!$B$7:$B$814,0)))</f>
        <v/>
      </c>
      <c r="AW303" s="847" t="str">
        <f>IF($B303="","",INDEX('All CCC'!AW$7:AW$814,MATCH(WatchList!$B303,'All CCC'!$B$7:$B$814,0)))</f>
        <v/>
      </c>
      <c r="AX303" s="847" t="str">
        <f>IF($B303="","",INDEX('All CCC'!AX$7:AX$814,MATCH(WatchList!$B303,'All CCC'!$B$7:$B$814,0)))</f>
        <v/>
      </c>
      <c r="AY303" s="847" t="str">
        <f>IF($B303="","",INDEX('All CCC'!AY$7:AY$814,MATCH(WatchList!$B303,'All CCC'!$B$7:$B$814,0)))</f>
        <v/>
      </c>
      <c r="AZ303" s="847" t="str">
        <f>IF($B303="","",INDEX('All CCC'!AZ$7:AZ$814,MATCH(WatchList!$B303,'All CCC'!$B$7:$B$814,0)))</f>
        <v/>
      </c>
      <c r="BA303" s="847" t="str">
        <f>IF($B303="","",INDEX('All CCC'!BA$7:BA$814,MATCH(WatchList!$B303,'All CCC'!$B$7:$B$814,0)))</f>
        <v/>
      </c>
      <c r="BB303" s="847" t="str">
        <f>IF($B303="","",INDEX('All CCC'!BB$7:BB$814,MATCH(WatchList!$B303,'All CCC'!$B$7:$B$814,0)))</f>
        <v/>
      </c>
      <c r="BC303" s="847" t="str">
        <f>IF($B303="","",INDEX('All CCC'!BC$7:BC$814,MATCH(WatchList!$B303,'All CCC'!$B$7:$B$814,0)))</f>
        <v/>
      </c>
      <c r="BD303" s="847" t="str">
        <f>IF($B303="","",INDEX('All CCC'!BD$7:BD$814,MATCH(WatchList!$B303,'All CCC'!$B$7:$B$814,0)))</f>
        <v/>
      </c>
      <c r="BE303" s="847" t="str">
        <f>IF($B303="","",INDEX('All CCC'!BE$7:BE$814,MATCH(WatchList!$B303,'All CCC'!$B$7:$B$814,0)))</f>
        <v/>
      </c>
      <c r="BF303" s="847" t="str">
        <f>IF($B303="","",INDEX('All CCC'!BF$7:BF$814,MATCH(WatchList!$B303,'All CCC'!$B$7:$B$814,0)))</f>
        <v/>
      </c>
      <c r="BG303" s="847" t="str">
        <f>IF($B303="","",INDEX('All CCC'!BG$7:BG$814,MATCH(WatchList!$B303,'All CCC'!$B$7:$B$814,0)))</f>
        <v/>
      </c>
    </row>
    <row r="304" spans="1:59" x14ac:dyDescent="0.2">
      <c r="A304" s="548" t="str">
        <f>IF($B304="","",INDEX('All CCC'!A$7:A$814,MATCH(WatchList!$B304,'All CCC'!$B$7:$B$814,0)))</f>
        <v/>
      </c>
      <c r="B304" s="31"/>
      <c r="C304" s="847" t="str">
        <f>IF($B304="","",INDEX('All CCC'!C$7:C$814,MATCH(WatchList!$B304,'All CCC'!$B$7:$B$814,0)))</f>
        <v/>
      </c>
      <c r="D304" s="847" t="str">
        <f>IF($B304="","",INDEX('All CCC'!D$7:D$814,MATCH(WatchList!$B304,'All CCC'!$B$7:$B$814,0)))</f>
        <v/>
      </c>
      <c r="E304" s="847" t="str">
        <f>IF($B304="","",INDEX('All CCC'!E$7:E$814,MATCH(WatchList!$B304,'All CCC'!$B$7:$B$814,0)))</f>
        <v/>
      </c>
      <c r="F304" s="847" t="str">
        <f>IF($B304="","",INDEX('All CCC'!F$7:F$814,MATCH(WatchList!$B304,'All CCC'!$B$7:$B$814,0)))</f>
        <v/>
      </c>
      <c r="G304" s="847" t="str">
        <f>IF($B304="","",INDEX('All CCC'!G$7:G$814,MATCH(WatchList!$B304,'All CCC'!$B$7:$B$814,0)))</f>
        <v/>
      </c>
      <c r="H304" s="847" t="str">
        <f>IF($B304="","",INDEX('All CCC'!H$7:H$814,MATCH(WatchList!$B304,'All CCC'!$B$7:$B$814,0)))</f>
        <v/>
      </c>
      <c r="I304" s="847" t="str">
        <f>IF($B304="","",INDEX('All CCC'!I$7:I$814,MATCH(WatchList!$B304,'All CCC'!$B$7:$B$814,0)))</f>
        <v/>
      </c>
      <c r="J304" s="847" t="str">
        <f>IF($B304="","",INDEX('All CCC'!J$7:J$814,MATCH(WatchList!$B304,'All CCC'!$B$7:$B$814,0)))</f>
        <v/>
      </c>
      <c r="K304" s="847" t="str">
        <f>IF($B304="","",INDEX('All CCC'!K$7:K$814,MATCH(WatchList!$B304,'All CCC'!$B$7:$B$814,0)))</f>
        <v/>
      </c>
      <c r="L304" s="847" t="str">
        <f>IF($B304="","",INDEX('All CCC'!L$7:L$814,MATCH(WatchList!$B304,'All CCC'!$B$7:$B$814,0)))</f>
        <v/>
      </c>
      <c r="M304" s="847" t="str">
        <f>IF($B304="","",INDEX('All CCC'!M$7:M$814,MATCH(WatchList!$B304,'All CCC'!$B$7:$B$814,0)))</f>
        <v/>
      </c>
      <c r="N304" s="847" t="str">
        <f>IF($B304="","",INDEX('All CCC'!N$7:N$814,MATCH(WatchList!$B304,'All CCC'!$B$7:$B$814,0)))</f>
        <v/>
      </c>
      <c r="O304" s="847" t="str">
        <f>IF($B304="","",INDEX('All CCC'!O$7:O$814,MATCH(WatchList!$B304,'All CCC'!$B$7:$B$814,0)))</f>
        <v/>
      </c>
      <c r="P304" s="848" t="str">
        <f>IF($B304="","",INDEX('All CCC'!P$7:P$814,MATCH(WatchList!$B304,'All CCC'!$B$7:$B$814,0)))</f>
        <v/>
      </c>
      <c r="Q304" s="848" t="str">
        <f>IF($B304="","",INDEX('All CCC'!Q$7:Q$814,MATCH(WatchList!$B304,'All CCC'!$B$7:$B$814,0)))</f>
        <v/>
      </c>
      <c r="R304" s="847" t="str">
        <f>IF($B304="","",INDEX('All CCC'!R$7:R$814,MATCH(WatchList!$B304,'All CCC'!$B$7:$B$814,0)))</f>
        <v/>
      </c>
      <c r="S304" s="847" t="str">
        <f>IF($B304="","",INDEX('All CCC'!S$7:S$814,MATCH(WatchList!$B304,'All CCC'!$B$7:$B$814,0)))</f>
        <v/>
      </c>
      <c r="T304" s="847" t="str">
        <f>IF($B304="","",INDEX('All CCC'!T$7:T$814,MATCH(WatchList!$B304,'All CCC'!$B$7:$B$814,0)))</f>
        <v/>
      </c>
      <c r="U304" s="847" t="str">
        <f>IF($B304="","",INDEX('All CCC'!U$7:U$814,MATCH(WatchList!$B304,'All CCC'!$B$7:$B$814,0)))</f>
        <v/>
      </c>
      <c r="V304" s="847" t="str">
        <f>IF($B304="","",INDEX('All CCC'!V$7:V$814,MATCH(WatchList!$B304,'All CCC'!$B$7:$B$814,0)))</f>
        <v/>
      </c>
      <c r="W304" s="847" t="str">
        <f>IF($B304="","",INDEX('All CCC'!W$7:W$814,MATCH(WatchList!$B304,'All CCC'!$B$7:$B$814,0)))</f>
        <v/>
      </c>
      <c r="X304" s="847" t="str">
        <f>IF($B304="","",INDEX('All CCC'!X$7:X$814,MATCH(WatchList!$B304,'All CCC'!$B$7:$B$814,0)))</f>
        <v/>
      </c>
      <c r="Y304" s="847" t="str">
        <f>IF($B304="","",INDEX('All CCC'!Y$7:Y$814,MATCH(WatchList!$B304,'All CCC'!$B$7:$B$814,0)))</f>
        <v/>
      </c>
      <c r="Z304" s="847" t="str">
        <f>IF($B304="","",INDEX('All CCC'!Z$7:Z$814,MATCH(WatchList!$B304,'All CCC'!$B$7:$B$814,0)))</f>
        <v/>
      </c>
      <c r="AA304" s="847" t="str">
        <f>IF($B304="","",INDEX('All CCC'!AA$7:AA$814,MATCH(WatchList!$B304,'All CCC'!$B$7:$B$814,0)))</f>
        <v/>
      </c>
      <c r="AB304" s="847" t="str">
        <f>IF($B304="","",INDEX('All CCC'!AB$7:AB$814,MATCH(WatchList!$B304,'All CCC'!$B$7:$B$814,0)))</f>
        <v/>
      </c>
      <c r="AC304" s="847" t="str">
        <f>IF($B304="","",INDEX('All CCC'!AC$7:AC$814,MATCH(WatchList!$B304,'All CCC'!$B$7:$B$814,0)))</f>
        <v/>
      </c>
      <c r="AD304" s="847" t="str">
        <f>IF($B304="","",INDEX('All CCC'!AD$7:AD$814,MATCH(WatchList!$B304,'All CCC'!$B$7:$B$814,0)))</f>
        <v/>
      </c>
      <c r="AE304" s="847" t="str">
        <f>IF($B304="","",INDEX('All CCC'!AE$7:AE$814,MATCH(WatchList!$B304,'All CCC'!$B$7:$B$814,0)))</f>
        <v/>
      </c>
      <c r="AF304" s="847" t="str">
        <f>IF($B304="","",INDEX('All CCC'!AF$7:AF$814,MATCH(WatchList!$B304,'All CCC'!$B$7:$B$814,0)))</f>
        <v/>
      </c>
      <c r="AG304" s="847" t="str">
        <f>IF($B304="","",INDEX('All CCC'!AG$7:AG$814,MATCH(WatchList!$B304,'All CCC'!$B$7:$B$814,0)))</f>
        <v/>
      </c>
      <c r="AH304" s="847" t="str">
        <f>IF($B304="","",INDEX('All CCC'!AH$7:AH$814,MATCH(WatchList!$B304,'All CCC'!$B$7:$B$814,0)))</f>
        <v/>
      </c>
      <c r="AI304" s="847" t="str">
        <f>IF($B304="","",INDEX('All CCC'!AI$7:AI$814,MATCH(WatchList!$B304,'All CCC'!$B$7:$B$814,0)))</f>
        <v/>
      </c>
      <c r="AJ304" s="847" t="str">
        <f>IF($B304="","",INDEX('All CCC'!AJ$7:AJ$814,MATCH(WatchList!$B304,'All CCC'!$B$7:$B$814,0)))</f>
        <v/>
      </c>
      <c r="AK304" s="847" t="str">
        <f>IF($B304="","",INDEX('All CCC'!AK$7:AK$814,MATCH(WatchList!$B304,'All CCC'!$B$7:$B$814,0)))</f>
        <v/>
      </c>
      <c r="AL304" s="847" t="str">
        <f>IF($B304="","",INDEX('All CCC'!AL$7:AL$814,MATCH(WatchList!$B304,'All CCC'!$B$7:$B$814,0)))</f>
        <v/>
      </c>
      <c r="AM304" s="847" t="str">
        <f>IF($B304="","",INDEX('All CCC'!AM$7:AM$814,MATCH(WatchList!$B304,'All CCC'!$B$7:$B$814,0)))</f>
        <v/>
      </c>
      <c r="AN304" s="847" t="str">
        <f>IF($B304="","",INDEX('All CCC'!AN$7:AN$814,MATCH(WatchList!$B304,'All CCC'!$B$7:$B$814,0)))</f>
        <v/>
      </c>
      <c r="AO304" s="847" t="str">
        <f>IF($B304="","",INDEX('All CCC'!AO$7:AO$814,MATCH(WatchList!$B304,'All CCC'!$B$7:$B$814,0)))</f>
        <v/>
      </c>
      <c r="AP304" s="847" t="str">
        <f>IF($B304="","",INDEX('All CCC'!AP$7:AP$814,MATCH(WatchList!$B304,'All CCC'!$B$7:$B$814,0)))</f>
        <v/>
      </c>
      <c r="AQ304" s="847" t="str">
        <f>IF($B304="","",INDEX('All CCC'!AQ$7:AQ$814,MATCH(WatchList!$B304,'All CCC'!$B$7:$B$814,0)))</f>
        <v/>
      </c>
      <c r="AR304" s="847" t="str">
        <f>IF($B304="","",INDEX('All CCC'!AR$7:AR$814,MATCH(WatchList!$B304,'All CCC'!$B$7:$B$814,0)))</f>
        <v/>
      </c>
      <c r="AS304" s="847" t="str">
        <f>IF($B304="","",INDEX('All CCC'!AS$7:AS$814,MATCH(WatchList!$B304,'All CCC'!$B$7:$B$814,0)))</f>
        <v/>
      </c>
      <c r="AT304" s="847" t="str">
        <f>IF($B304="","",INDEX('All CCC'!AT$7:AT$814,MATCH(WatchList!$B304,'All CCC'!$B$7:$B$814,0)))</f>
        <v/>
      </c>
      <c r="AU304" s="847" t="str">
        <f>IF($B304="","",INDEX('All CCC'!AU$7:AU$814,MATCH(WatchList!$B304,'All CCC'!$B$7:$B$814,0)))</f>
        <v/>
      </c>
      <c r="AV304" s="847" t="str">
        <f>IF($B304="","",INDEX('All CCC'!AV$7:AV$814,MATCH(WatchList!$B304,'All CCC'!$B$7:$B$814,0)))</f>
        <v/>
      </c>
      <c r="AW304" s="847" t="str">
        <f>IF($B304="","",INDEX('All CCC'!AW$7:AW$814,MATCH(WatchList!$B304,'All CCC'!$B$7:$B$814,0)))</f>
        <v/>
      </c>
      <c r="AX304" s="847" t="str">
        <f>IF($B304="","",INDEX('All CCC'!AX$7:AX$814,MATCH(WatchList!$B304,'All CCC'!$B$7:$B$814,0)))</f>
        <v/>
      </c>
      <c r="AY304" s="847" t="str">
        <f>IF($B304="","",INDEX('All CCC'!AY$7:AY$814,MATCH(WatchList!$B304,'All CCC'!$B$7:$B$814,0)))</f>
        <v/>
      </c>
      <c r="AZ304" s="847" t="str">
        <f>IF($B304="","",INDEX('All CCC'!AZ$7:AZ$814,MATCH(WatchList!$B304,'All CCC'!$B$7:$B$814,0)))</f>
        <v/>
      </c>
      <c r="BA304" s="847" t="str">
        <f>IF($B304="","",INDEX('All CCC'!BA$7:BA$814,MATCH(WatchList!$B304,'All CCC'!$B$7:$B$814,0)))</f>
        <v/>
      </c>
      <c r="BB304" s="847" t="str">
        <f>IF($B304="","",INDEX('All CCC'!BB$7:BB$814,MATCH(WatchList!$B304,'All CCC'!$B$7:$B$814,0)))</f>
        <v/>
      </c>
      <c r="BC304" s="847" t="str">
        <f>IF($B304="","",INDEX('All CCC'!BC$7:BC$814,MATCH(WatchList!$B304,'All CCC'!$B$7:$B$814,0)))</f>
        <v/>
      </c>
      <c r="BD304" s="847" t="str">
        <f>IF($B304="","",INDEX('All CCC'!BD$7:BD$814,MATCH(WatchList!$B304,'All CCC'!$B$7:$B$814,0)))</f>
        <v/>
      </c>
      <c r="BE304" s="847" t="str">
        <f>IF($B304="","",INDEX('All CCC'!BE$7:BE$814,MATCH(WatchList!$B304,'All CCC'!$B$7:$B$814,0)))</f>
        <v/>
      </c>
      <c r="BF304" s="847" t="str">
        <f>IF($B304="","",INDEX('All CCC'!BF$7:BF$814,MATCH(WatchList!$B304,'All CCC'!$B$7:$B$814,0)))</f>
        <v/>
      </c>
      <c r="BG304" s="847" t="str">
        <f>IF($B304="","",INDEX('All CCC'!BG$7:BG$814,MATCH(WatchList!$B304,'All CCC'!$B$7:$B$814,0)))</f>
        <v/>
      </c>
    </row>
    <row r="305" spans="1:59" s="601" customFormat="1" x14ac:dyDescent="0.2">
      <c r="A305" s="549" t="str">
        <f>IF($B305="","",INDEX('All CCC'!A$7:A$814,MATCH(WatchList!$B305,'All CCC'!$B$7:$B$814,0)))</f>
        <v/>
      </c>
      <c r="B305" s="568"/>
      <c r="C305" s="849" t="str">
        <f>IF($B305="","",INDEX('All CCC'!C$7:C$814,MATCH(WatchList!$B305,'All CCC'!$B$7:$B$814,0)))</f>
        <v/>
      </c>
      <c r="D305" s="849" t="str">
        <f>IF($B305="","",INDEX('All CCC'!D$7:D$814,MATCH(WatchList!$B305,'All CCC'!$B$7:$B$814,0)))</f>
        <v/>
      </c>
      <c r="E305" s="849" t="str">
        <f>IF($B305="","",INDEX('All CCC'!E$7:E$814,MATCH(WatchList!$B305,'All CCC'!$B$7:$B$814,0)))</f>
        <v/>
      </c>
      <c r="F305" s="849" t="str">
        <f>IF($B305="","",INDEX('All CCC'!F$7:F$814,MATCH(WatchList!$B305,'All CCC'!$B$7:$B$814,0)))</f>
        <v/>
      </c>
      <c r="G305" s="849" t="str">
        <f>IF($B305="","",INDEX('All CCC'!G$7:G$814,MATCH(WatchList!$B305,'All CCC'!$B$7:$B$814,0)))</f>
        <v/>
      </c>
      <c r="H305" s="849" t="str">
        <f>IF($B305="","",INDEX('All CCC'!H$7:H$814,MATCH(WatchList!$B305,'All CCC'!$B$7:$B$814,0)))</f>
        <v/>
      </c>
      <c r="I305" s="849" t="str">
        <f>IF($B305="","",INDEX('All CCC'!I$7:I$814,MATCH(WatchList!$B305,'All CCC'!$B$7:$B$814,0)))</f>
        <v/>
      </c>
      <c r="J305" s="849" t="str">
        <f>IF($B305="","",INDEX('All CCC'!J$7:J$814,MATCH(WatchList!$B305,'All CCC'!$B$7:$B$814,0)))</f>
        <v/>
      </c>
      <c r="K305" s="849" t="str">
        <f>IF($B305="","",INDEX('All CCC'!K$7:K$814,MATCH(WatchList!$B305,'All CCC'!$B$7:$B$814,0)))</f>
        <v/>
      </c>
      <c r="L305" s="849" t="str">
        <f>IF($B305="","",INDEX('All CCC'!L$7:L$814,MATCH(WatchList!$B305,'All CCC'!$B$7:$B$814,0)))</f>
        <v/>
      </c>
      <c r="M305" s="849" t="str">
        <f>IF($B305="","",INDEX('All CCC'!M$7:M$814,MATCH(WatchList!$B305,'All CCC'!$B$7:$B$814,0)))</f>
        <v/>
      </c>
      <c r="N305" s="849" t="str">
        <f>IF($B305="","",INDEX('All CCC'!N$7:N$814,MATCH(WatchList!$B305,'All CCC'!$B$7:$B$814,0)))</f>
        <v/>
      </c>
      <c r="O305" s="849" t="str">
        <f>IF($B305="","",INDEX('All CCC'!O$7:O$814,MATCH(WatchList!$B305,'All CCC'!$B$7:$B$814,0)))</f>
        <v/>
      </c>
      <c r="P305" s="850" t="str">
        <f>IF($B305="","",INDEX('All CCC'!P$7:P$814,MATCH(WatchList!$B305,'All CCC'!$B$7:$B$814,0)))</f>
        <v/>
      </c>
      <c r="Q305" s="850" t="str">
        <f>IF($B305="","",INDEX('All CCC'!Q$7:Q$814,MATCH(WatchList!$B305,'All CCC'!$B$7:$B$814,0)))</f>
        <v/>
      </c>
      <c r="R305" s="849" t="str">
        <f>IF($B305="","",INDEX('All CCC'!R$7:R$814,MATCH(WatchList!$B305,'All CCC'!$B$7:$B$814,0)))</f>
        <v/>
      </c>
      <c r="S305" s="849" t="str">
        <f>IF($B305="","",INDEX('All CCC'!S$7:S$814,MATCH(WatchList!$B305,'All CCC'!$B$7:$B$814,0)))</f>
        <v/>
      </c>
      <c r="T305" s="849" t="str">
        <f>IF($B305="","",INDEX('All CCC'!T$7:T$814,MATCH(WatchList!$B305,'All CCC'!$B$7:$B$814,0)))</f>
        <v/>
      </c>
      <c r="U305" s="849" t="str">
        <f>IF($B305="","",INDEX('All CCC'!U$7:U$814,MATCH(WatchList!$B305,'All CCC'!$B$7:$B$814,0)))</f>
        <v/>
      </c>
      <c r="V305" s="849" t="str">
        <f>IF($B305="","",INDEX('All CCC'!V$7:V$814,MATCH(WatchList!$B305,'All CCC'!$B$7:$B$814,0)))</f>
        <v/>
      </c>
      <c r="W305" s="849" t="str">
        <f>IF($B305="","",INDEX('All CCC'!W$7:W$814,MATCH(WatchList!$B305,'All CCC'!$B$7:$B$814,0)))</f>
        <v/>
      </c>
      <c r="X305" s="849" t="str">
        <f>IF($B305="","",INDEX('All CCC'!X$7:X$814,MATCH(WatchList!$B305,'All CCC'!$B$7:$B$814,0)))</f>
        <v/>
      </c>
      <c r="Y305" s="849" t="str">
        <f>IF($B305="","",INDEX('All CCC'!Y$7:Y$814,MATCH(WatchList!$B305,'All CCC'!$B$7:$B$814,0)))</f>
        <v/>
      </c>
      <c r="Z305" s="849" t="str">
        <f>IF($B305="","",INDEX('All CCC'!Z$7:Z$814,MATCH(WatchList!$B305,'All CCC'!$B$7:$B$814,0)))</f>
        <v/>
      </c>
      <c r="AA305" s="849" t="str">
        <f>IF($B305="","",INDEX('All CCC'!AA$7:AA$814,MATCH(WatchList!$B305,'All CCC'!$B$7:$B$814,0)))</f>
        <v/>
      </c>
      <c r="AB305" s="849" t="str">
        <f>IF($B305="","",INDEX('All CCC'!AB$7:AB$814,MATCH(WatchList!$B305,'All CCC'!$B$7:$B$814,0)))</f>
        <v/>
      </c>
      <c r="AC305" s="849" t="str">
        <f>IF($B305="","",INDEX('All CCC'!AC$7:AC$814,MATCH(WatchList!$B305,'All CCC'!$B$7:$B$814,0)))</f>
        <v/>
      </c>
      <c r="AD305" s="849" t="str">
        <f>IF($B305="","",INDEX('All CCC'!AD$7:AD$814,MATCH(WatchList!$B305,'All CCC'!$B$7:$B$814,0)))</f>
        <v/>
      </c>
      <c r="AE305" s="849" t="str">
        <f>IF($B305="","",INDEX('All CCC'!AE$7:AE$814,MATCH(WatchList!$B305,'All CCC'!$B$7:$B$814,0)))</f>
        <v/>
      </c>
      <c r="AF305" s="849" t="str">
        <f>IF($B305="","",INDEX('All CCC'!AF$7:AF$814,MATCH(WatchList!$B305,'All CCC'!$B$7:$B$814,0)))</f>
        <v/>
      </c>
      <c r="AG305" s="849" t="str">
        <f>IF($B305="","",INDEX('All CCC'!AG$7:AG$814,MATCH(WatchList!$B305,'All CCC'!$B$7:$B$814,0)))</f>
        <v/>
      </c>
      <c r="AH305" s="849" t="str">
        <f>IF($B305="","",INDEX('All CCC'!AH$7:AH$814,MATCH(WatchList!$B305,'All CCC'!$B$7:$B$814,0)))</f>
        <v/>
      </c>
      <c r="AI305" s="849" t="str">
        <f>IF($B305="","",INDEX('All CCC'!AI$7:AI$814,MATCH(WatchList!$B305,'All CCC'!$B$7:$B$814,0)))</f>
        <v/>
      </c>
      <c r="AJ305" s="849" t="str">
        <f>IF($B305="","",INDEX('All CCC'!AJ$7:AJ$814,MATCH(WatchList!$B305,'All CCC'!$B$7:$B$814,0)))</f>
        <v/>
      </c>
      <c r="AK305" s="849" t="str">
        <f>IF($B305="","",INDEX('All CCC'!AK$7:AK$814,MATCH(WatchList!$B305,'All CCC'!$B$7:$B$814,0)))</f>
        <v/>
      </c>
      <c r="AL305" s="849" t="str">
        <f>IF($B305="","",INDEX('All CCC'!AL$7:AL$814,MATCH(WatchList!$B305,'All CCC'!$B$7:$B$814,0)))</f>
        <v/>
      </c>
      <c r="AM305" s="849" t="str">
        <f>IF($B305="","",INDEX('All CCC'!AM$7:AM$814,MATCH(WatchList!$B305,'All CCC'!$B$7:$B$814,0)))</f>
        <v/>
      </c>
      <c r="AN305" s="849" t="str">
        <f>IF($B305="","",INDEX('All CCC'!AN$7:AN$814,MATCH(WatchList!$B305,'All CCC'!$B$7:$B$814,0)))</f>
        <v/>
      </c>
      <c r="AO305" s="849" t="str">
        <f>IF($B305="","",INDEX('All CCC'!AO$7:AO$814,MATCH(WatchList!$B305,'All CCC'!$B$7:$B$814,0)))</f>
        <v/>
      </c>
      <c r="AP305" s="849" t="str">
        <f>IF($B305="","",INDEX('All CCC'!AP$7:AP$814,MATCH(WatchList!$B305,'All CCC'!$B$7:$B$814,0)))</f>
        <v/>
      </c>
      <c r="AQ305" s="849" t="str">
        <f>IF($B305="","",INDEX('All CCC'!AQ$7:AQ$814,MATCH(WatchList!$B305,'All CCC'!$B$7:$B$814,0)))</f>
        <v/>
      </c>
      <c r="AR305" s="849" t="str">
        <f>IF($B305="","",INDEX('All CCC'!AR$7:AR$814,MATCH(WatchList!$B305,'All CCC'!$B$7:$B$814,0)))</f>
        <v/>
      </c>
      <c r="AS305" s="849" t="str">
        <f>IF($B305="","",INDEX('All CCC'!AS$7:AS$814,MATCH(WatchList!$B305,'All CCC'!$B$7:$B$814,0)))</f>
        <v/>
      </c>
      <c r="AT305" s="849" t="str">
        <f>IF($B305="","",INDEX('All CCC'!AT$7:AT$814,MATCH(WatchList!$B305,'All CCC'!$B$7:$B$814,0)))</f>
        <v/>
      </c>
      <c r="AU305" s="849" t="str">
        <f>IF($B305="","",INDEX('All CCC'!AU$7:AU$814,MATCH(WatchList!$B305,'All CCC'!$B$7:$B$814,0)))</f>
        <v/>
      </c>
      <c r="AV305" s="849" t="str">
        <f>IF($B305="","",INDEX('All CCC'!AV$7:AV$814,MATCH(WatchList!$B305,'All CCC'!$B$7:$B$814,0)))</f>
        <v/>
      </c>
      <c r="AW305" s="849" t="str">
        <f>IF($B305="","",INDEX('All CCC'!AW$7:AW$814,MATCH(WatchList!$B305,'All CCC'!$B$7:$B$814,0)))</f>
        <v/>
      </c>
      <c r="AX305" s="849" t="str">
        <f>IF($B305="","",INDEX('All CCC'!AX$7:AX$814,MATCH(WatchList!$B305,'All CCC'!$B$7:$B$814,0)))</f>
        <v/>
      </c>
      <c r="AY305" s="849" t="str">
        <f>IF($B305="","",INDEX('All CCC'!AY$7:AY$814,MATCH(WatchList!$B305,'All CCC'!$B$7:$B$814,0)))</f>
        <v/>
      </c>
      <c r="AZ305" s="849" t="str">
        <f>IF($B305="","",INDEX('All CCC'!AZ$7:AZ$814,MATCH(WatchList!$B305,'All CCC'!$B$7:$B$814,0)))</f>
        <v/>
      </c>
      <c r="BA305" s="849" t="str">
        <f>IF($B305="","",INDEX('All CCC'!BA$7:BA$814,MATCH(WatchList!$B305,'All CCC'!$B$7:$B$814,0)))</f>
        <v/>
      </c>
      <c r="BB305" s="849" t="str">
        <f>IF($B305="","",INDEX('All CCC'!BB$7:BB$814,MATCH(WatchList!$B305,'All CCC'!$B$7:$B$814,0)))</f>
        <v/>
      </c>
      <c r="BC305" s="849" t="str">
        <f>IF($B305="","",INDEX('All CCC'!BC$7:BC$814,MATCH(WatchList!$B305,'All CCC'!$B$7:$B$814,0)))</f>
        <v/>
      </c>
      <c r="BD305" s="849" t="str">
        <f>IF($B305="","",INDEX('All CCC'!BD$7:BD$814,MATCH(WatchList!$B305,'All CCC'!$B$7:$B$814,0)))</f>
        <v/>
      </c>
      <c r="BE305" s="849" t="str">
        <f>IF($B305="","",INDEX('All CCC'!BE$7:BE$814,MATCH(WatchList!$B305,'All CCC'!$B$7:$B$814,0)))</f>
        <v/>
      </c>
      <c r="BF305" s="849" t="str">
        <f>IF($B305="","",INDEX('All CCC'!BF$7:BF$814,MATCH(WatchList!$B305,'All CCC'!$B$7:$B$814,0)))</f>
        <v/>
      </c>
      <c r="BG305" s="849" t="str">
        <f>IF($B305="","",INDEX('All CCC'!BG$7:BG$814,MATCH(WatchList!$B305,'All CCC'!$B$7:$B$814,0)))</f>
        <v/>
      </c>
    </row>
    <row r="306" spans="1:59" x14ac:dyDescent="0.2">
      <c r="A306" s="806" t="s">
        <v>4054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1133"/>
  <sheetViews>
    <sheetView workbookViewId="0"/>
  </sheetViews>
  <sheetFormatPr defaultColWidth="8.85546875" defaultRowHeight="12.75" x14ac:dyDescent="0.2"/>
  <cols>
    <col min="1" max="1" customWidth="true" width="19.5703125"/>
    <col min="2" max="2" customWidth="true" width="6.5703125"/>
    <col min="3" max="3" customWidth="true" width="4.140625"/>
    <col min="4" max="4" customWidth="true" width="7.5703125"/>
    <col min="5" max="8" customWidth="true" width="5.5703125"/>
    <col min="9" max="9" customWidth="true" width="37.5703125"/>
    <col min="10" max="10" bestFit="true" customWidth="true" width="10.7109375"/>
    <col min="11" max="12" bestFit="true" customWidth="true" width="10.28515625"/>
  </cols>
  <sheetData>
    <row r="1" spans="1:14" x14ac:dyDescent="0.2">
      <c r="A1" s="128" t="s">
        <v>1778</v>
      </c>
      <c r="B1" s="101"/>
      <c r="C1" s="10"/>
      <c r="D1" s="10"/>
      <c r="E1" s="10"/>
      <c r="F1" s="148" t="s">
        <v>1779</v>
      </c>
      <c r="G1" s="10"/>
      <c r="H1" s="10"/>
      <c r="I1" s="10"/>
    </row>
    <row r="2" spans="1:14" ht="11.1" customHeight="1" x14ac:dyDescent="0.2">
      <c r="A2" s="129" t="s">
        <v>1780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1781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1782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1783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1784</v>
      </c>
      <c r="E6" s="37" t="s">
        <v>1785</v>
      </c>
      <c r="F6" s="21" t="s">
        <v>1786</v>
      </c>
      <c r="G6" s="38" t="s">
        <v>1787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18" t="s">
        <v>1788</v>
      </c>
      <c r="E7" s="1018" t="s">
        <v>1789</v>
      </c>
      <c r="F7" s="1018" t="s">
        <v>1790</v>
      </c>
      <c r="G7" s="43" t="s">
        <v>1791</v>
      </c>
      <c r="H7" s="46" t="s">
        <v>1792</v>
      </c>
      <c r="I7" s="75" t="s">
        <v>1793</v>
      </c>
    </row>
    <row r="8" spans="1:14" x14ac:dyDescent="0.2">
      <c r="A8" s="479" t="s">
        <v>4682</v>
      </c>
      <c r="B8" s="468" t="s">
        <v>857</v>
      </c>
      <c r="C8" s="984">
        <v>12</v>
      </c>
      <c r="D8" s="1005">
        <v>44895</v>
      </c>
      <c r="E8" s="810"/>
      <c r="F8" s="879" t="s">
        <v>1796</v>
      </c>
      <c r="G8" s="32"/>
      <c r="H8" s="38"/>
      <c r="I8" s="1023"/>
      <c r="K8" s="806"/>
      <c r="N8" s="806"/>
    </row>
    <row r="9" spans="1:14" s="806" customFormat="1" x14ac:dyDescent="0.2">
      <c r="A9" s="822" t="s">
        <v>546</v>
      </c>
      <c r="B9" s="822" t="s">
        <v>547</v>
      </c>
      <c r="C9" s="569">
        <v>26</v>
      </c>
      <c r="D9" s="1005">
        <v>44895</v>
      </c>
      <c r="E9" s="810"/>
      <c r="F9" s="879"/>
      <c r="G9" s="815"/>
      <c r="H9" s="810" t="s">
        <v>1796</v>
      </c>
      <c r="I9" s="861" t="s">
        <v>5374</v>
      </c>
    </row>
    <row r="10" spans="1:14" s="806" customFormat="1" x14ac:dyDescent="0.2">
      <c r="A10" s="822" t="s">
        <v>4763</v>
      </c>
      <c r="B10" s="822" t="s">
        <v>199</v>
      </c>
      <c r="C10" s="699">
        <v>51</v>
      </c>
      <c r="D10" s="1005">
        <v>44895</v>
      </c>
      <c r="E10" s="810"/>
      <c r="F10" s="879"/>
      <c r="G10" s="815" t="s">
        <v>1796</v>
      </c>
      <c r="H10" s="810"/>
      <c r="I10" s="861" t="s">
        <v>5373</v>
      </c>
    </row>
    <row r="11" spans="1:14" s="806" customFormat="1" x14ac:dyDescent="0.2">
      <c r="A11" s="822" t="s">
        <v>4608</v>
      </c>
      <c r="B11" s="822" t="s">
        <v>2208</v>
      </c>
      <c r="C11" s="699">
        <v>5</v>
      </c>
      <c r="D11" s="1005">
        <v>44895</v>
      </c>
      <c r="E11" s="810"/>
      <c r="F11" s="879" t="s">
        <v>1796</v>
      </c>
      <c r="G11" s="815"/>
      <c r="H11" s="810"/>
      <c r="I11" s="861"/>
    </row>
    <row r="12" spans="1:14" s="806" customFormat="1" x14ac:dyDescent="0.2">
      <c r="A12" s="822" t="s">
        <v>5073</v>
      </c>
      <c r="B12" s="822" t="s">
        <v>3819</v>
      </c>
      <c r="C12" s="699">
        <v>8</v>
      </c>
      <c r="D12" s="1005">
        <v>44895</v>
      </c>
      <c r="E12" s="810"/>
      <c r="F12" s="879" t="s">
        <v>1796</v>
      </c>
      <c r="G12" s="815"/>
      <c r="H12" s="810"/>
      <c r="I12" s="861"/>
    </row>
    <row r="13" spans="1:14" s="806" customFormat="1" x14ac:dyDescent="0.2">
      <c r="A13" s="839" t="s">
        <v>4495</v>
      </c>
      <c r="B13" s="822" t="s">
        <v>4492</v>
      </c>
      <c r="C13" s="699">
        <v>6</v>
      </c>
      <c r="D13" s="1005">
        <v>44895</v>
      </c>
      <c r="E13" s="810"/>
      <c r="F13" s="879" t="s">
        <v>1796</v>
      </c>
      <c r="G13" s="815"/>
      <c r="H13" s="810"/>
      <c r="I13" s="861"/>
    </row>
    <row r="14" spans="1:14" s="806" customFormat="1" x14ac:dyDescent="0.2">
      <c r="A14" s="822" t="s">
        <v>4718</v>
      </c>
      <c r="B14" s="833" t="s">
        <v>3752</v>
      </c>
      <c r="C14" s="699">
        <v>8</v>
      </c>
      <c r="D14" s="1005">
        <v>44865</v>
      </c>
      <c r="E14" s="810"/>
      <c r="F14" s="879" t="s">
        <v>1796</v>
      </c>
      <c r="G14" s="815"/>
      <c r="H14" s="810"/>
      <c r="I14" s="861"/>
    </row>
    <row r="15" spans="1:14" s="806" customFormat="1" x14ac:dyDescent="0.2">
      <c r="A15" s="822" t="s">
        <v>5087</v>
      </c>
      <c r="B15" s="822" t="s">
        <v>1609</v>
      </c>
      <c r="C15" s="988">
        <v>9</v>
      </c>
      <c r="D15" s="1005">
        <v>44865</v>
      </c>
      <c r="E15" s="810"/>
      <c r="F15" s="879" t="s">
        <v>1796</v>
      </c>
      <c r="G15" s="815"/>
      <c r="H15" s="810"/>
      <c r="I15" s="861"/>
    </row>
    <row r="16" spans="1:14" s="806" customFormat="1" x14ac:dyDescent="0.2">
      <c r="A16" s="822" t="s">
        <v>4370</v>
      </c>
      <c r="B16" s="822" t="s">
        <v>4349</v>
      </c>
      <c r="C16" s="699">
        <v>7</v>
      </c>
      <c r="D16" s="1005">
        <v>44865</v>
      </c>
      <c r="E16" s="810"/>
      <c r="F16" s="879"/>
      <c r="G16" s="815" t="s">
        <v>1796</v>
      </c>
      <c r="H16" s="810"/>
      <c r="I16" s="861" t="s">
        <v>5369</v>
      </c>
    </row>
    <row r="17" spans="1:9" s="806" customFormat="1" x14ac:dyDescent="0.2">
      <c r="A17" s="822" t="s">
        <v>5277</v>
      </c>
      <c r="B17" s="822" t="s">
        <v>5267</v>
      </c>
      <c r="C17" s="699">
        <v>5</v>
      </c>
      <c r="D17" s="1005">
        <v>44834</v>
      </c>
      <c r="E17" s="810"/>
      <c r="F17" s="879"/>
      <c r="G17" s="815" t="s">
        <v>1796</v>
      </c>
      <c r="H17" s="810"/>
      <c r="I17" s="861" t="s">
        <v>5362</v>
      </c>
    </row>
    <row r="18" spans="1:9" s="806" customFormat="1" x14ac:dyDescent="0.2">
      <c r="A18" s="822" t="s">
        <v>4686</v>
      </c>
      <c r="B18" s="822" t="s">
        <v>938</v>
      </c>
      <c r="C18" s="699">
        <v>10</v>
      </c>
      <c r="D18" s="1005">
        <v>44834</v>
      </c>
      <c r="E18" s="810"/>
      <c r="F18" s="879" t="s">
        <v>1796</v>
      </c>
      <c r="G18" s="815"/>
      <c r="H18" s="810"/>
      <c r="I18" s="861"/>
    </row>
    <row r="19" spans="1:9" s="806" customFormat="1" x14ac:dyDescent="0.2">
      <c r="A19" s="822" t="s">
        <v>4488</v>
      </c>
      <c r="B19" s="822" t="s">
        <v>4486</v>
      </c>
      <c r="C19" s="699">
        <v>6</v>
      </c>
      <c r="D19" s="1005">
        <v>44834</v>
      </c>
      <c r="E19" s="810"/>
      <c r="F19" s="879" t="s">
        <v>1796</v>
      </c>
      <c r="G19" s="815"/>
      <c r="H19" s="810"/>
      <c r="I19" s="861"/>
    </row>
    <row r="20" spans="1:9" s="806" customFormat="1" x14ac:dyDescent="0.2">
      <c r="A20" s="822" t="s">
        <v>4709</v>
      </c>
      <c r="B20" s="822" t="s">
        <v>959</v>
      </c>
      <c r="C20" s="699">
        <v>11</v>
      </c>
      <c r="D20" s="1005">
        <v>44834</v>
      </c>
      <c r="E20" s="810"/>
      <c r="F20" s="879" t="s">
        <v>1796</v>
      </c>
      <c r="G20" s="815"/>
      <c r="H20" s="810"/>
      <c r="I20" s="861"/>
    </row>
    <row r="21" spans="1:9" s="806" customFormat="1" x14ac:dyDescent="0.2">
      <c r="A21" s="822" t="s">
        <v>4856</v>
      </c>
      <c r="B21" s="822" t="s">
        <v>1199</v>
      </c>
      <c r="C21" s="699">
        <v>11</v>
      </c>
      <c r="D21" s="1005">
        <v>44834</v>
      </c>
      <c r="E21" s="810"/>
      <c r="F21" s="879" t="s">
        <v>1796</v>
      </c>
      <c r="G21" s="815"/>
      <c r="H21" s="810"/>
      <c r="I21" s="861"/>
    </row>
    <row r="22" spans="1:9" s="806" customFormat="1" x14ac:dyDescent="0.2">
      <c r="A22" s="822" t="s">
        <v>4821</v>
      </c>
      <c r="B22" s="822" t="s">
        <v>1164</v>
      </c>
      <c r="C22" s="699">
        <v>10</v>
      </c>
      <c r="D22" s="1005">
        <v>44834</v>
      </c>
      <c r="E22" s="810"/>
      <c r="F22" s="879" t="s">
        <v>1796</v>
      </c>
      <c r="G22" s="815"/>
      <c r="H22" s="810"/>
      <c r="I22" s="861"/>
    </row>
    <row r="23" spans="1:9" s="806" customFormat="1" x14ac:dyDescent="0.2">
      <c r="A23" s="822" t="s">
        <v>4748</v>
      </c>
      <c r="B23" s="822" t="s">
        <v>1059</v>
      </c>
      <c r="C23" s="988">
        <v>12</v>
      </c>
      <c r="D23" s="1005">
        <v>44834</v>
      </c>
      <c r="E23" s="810"/>
      <c r="F23" s="879" t="s">
        <v>1796</v>
      </c>
      <c r="G23" s="815"/>
      <c r="H23" s="810"/>
      <c r="I23" s="861"/>
    </row>
    <row r="24" spans="1:9" s="806" customFormat="1" x14ac:dyDescent="0.2">
      <c r="A24" s="822" t="s">
        <v>4960</v>
      </c>
      <c r="B24" s="822" t="s">
        <v>284</v>
      </c>
      <c r="C24" s="988">
        <v>35</v>
      </c>
      <c r="D24" s="1005">
        <v>44804</v>
      </c>
      <c r="E24" s="879" t="s">
        <v>1796</v>
      </c>
      <c r="F24" s="1019"/>
      <c r="G24" s="815"/>
      <c r="H24" s="810"/>
      <c r="I24" s="861"/>
    </row>
    <row r="25" spans="1:9" s="806" customFormat="1" x14ac:dyDescent="0.2">
      <c r="A25" s="822" t="s">
        <v>5353</v>
      </c>
      <c r="B25" s="822" t="s">
        <v>1442</v>
      </c>
      <c r="C25" s="988">
        <v>11</v>
      </c>
      <c r="D25" s="1005">
        <v>44771</v>
      </c>
      <c r="E25" s="810"/>
      <c r="F25" s="879"/>
      <c r="G25" s="815" t="s">
        <v>1796</v>
      </c>
      <c r="H25" s="810"/>
      <c r="I25" s="861" t="s">
        <v>5352</v>
      </c>
    </row>
    <row r="26" spans="1:9" s="806" customFormat="1" x14ac:dyDescent="0.2">
      <c r="A26" s="822" t="s">
        <v>4769</v>
      </c>
      <c r="B26" s="822" t="s">
        <v>1076</v>
      </c>
      <c r="C26" s="988">
        <v>11</v>
      </c>
      <c r="D26" s="1005">
        <v>44771</v>
      </c>
      <c r="E26" s="810" t="s">
        <v>1796</v>
      </c>
      <c r="F26" s="879"/>
      <c r="G26" s="815"/>
      <c r="H26" s="810"/>
      <c r="I26" s="861" t="s">
        <v>4254</v>
      </c>
    </row>
    <row r="27" spans="1:9" s="806" customFormat="1" x14ac:dyDescent="0.2">
      <c r="A27" s="822" t="s">
        <v>4731</v>
      </c>
      <c r="B27" s="822" t="s">
        <v>4425</v>
      </c>
      <c r="C27" s="988">
        <v>6</v>
      </c>
      <c r="D27" s="1005">
        <v>44771</v>
      </c>
      <c r="E27" s="810"/>
      <c r="F27" s="879"/>
      <c r="G27" s="815" t="s">
        <v>1796</v>
      </c>
      <c r="H27" s="810"/>
      <c r="I27" s="861" t="s">
        <v>5351</v>
      </c>
    </row>
    <row r="28" spans="1:9" s="806" customFormat="1" x14ac:dyDescent="0.2">
      <c r="A28" s="822" t="s">
        <v>4430</v>
      </c>
      <c r="B28" s="822" t="s">
        <v>4424</v>
      </c>
      <c r="C28" s="988">
        <v>7</v>
      </c>
      <c r="D28" s="1005">
        <v>44712</v>
      </c>
      <c r="E28" s="810"/>
      <c r="F28" s="879"/>
      <c r="G28" s="815" t="s">
        <v>1796</v>
      </c>
      <c r="H28" s="810"/>
      <c r="I28" s="861" t="s">
        <v>5342</v>
      </c>
    </row>
    <row r="29" spans="1:9" s="806" customFormat="1" x14ac:dyDescent="0.2">
      <c r="A29" s="822" t="s">
        <v>1077</v>
      </c>
      <c r="B29" s="822" t="s">
        <v>1078</v>
      </c>
      <c r="C29" s="988">
        <v>9</v>
      </c>
      <c r="D29" s="1005">
        <v>44681</v>
      </c>
      <c r="E29" s="810"/>
      <c r="F29" s="879"/>
      <c r="G29" s="815" t="s">
        <v>1796</v>
      </c>
      <c r="H29" s="810"/>
      <c r="I29" s="861" t="s">
        <v>5315</v>
      </c>
    </row>
    <row r="30" spans="1:9" s="806" customFormat="1" x14ac:dyDescent="0.2">
      <c r="A30" s="822" t="s">
        <v>5293</v>
      </c>
      <c r="B30" s="822" t="s">
        <v>5286</v>
      </c>
      <c r="C30" s="988">
        <v>5</v>
      </c>
      <c r="D30" s="1005">
        <v>44681</v>
      </c>
      <c r="E30" s="810"/>
      <c r="F30" s="879"/>
      <c r="G30" s="815" t="s">
        <v>1796</v>
      </c>
      <c r="H30" s="810"/>
      <c r="I30" s="861" t="s">
        <v>5317</v>
      </c>
    </row>
    <row r="31" spans="1:9" s="806" customFormat="1" x14ac:dyDescent="0.2">
      <c r="A31" s="822" t="s">
        <v>4908</v>
      </c>
      <c r="B31" s="822" t="s">
        <v>1300</v>
      </c>
      <c r="C31" s="988">
        <v>11</v>
      </c>
      <c r="D31" s="1005">
        <v>44681</v>
      </c>
      <c r="E31" s="810"/>
      <c r="F31" s="879"/>
      <c r="G31" s="815" t="s">
        <v>1796</v>
      </c>
      <c r="H31" s="810"/>
      <c r="I31" s="861" t="s">
        <v>5316</v>
      </c>
    </row>
    <row r="32" spans="1:9" s="806" customFormat="1" x14ac:dyDescent="0.2">
      <c r="A32" s="822" t="s">
        <v>5029</v>
      </c>
      <c r="B32" s="822" t="s">
        <v>313</v>
      </c>
      <c r="C32" s="988">
        <v>29</v>
      </c>
      <c r="D32" s="1005">
        <v>44681</v>
      </c>
      <c r="E32" s="810"/>
      <c r="F32" s="879"/>
      <c r="G32" s="815" t="s">
        <v>1796</v>
      </c>
      <c r="H32" s="810"/>
      <c r="I32" s="861" t="s">
        <v>5304</v>
      </c>
    </row>
    <row r="33" spans="1:9" s="806" customFormat="1" x14ac:dyDescent="0.2">
      <c r="A33" s="822" t="s">
        <v>5053</v>
      </c>
      <c r="B33" s="822" t="s">
        <v>724</v>
      </c>
      <c r="C33" s="988">
        <v>20</v>
      </c>
      <c r="D33" s="1005">
        <v>44620</v>
      </c>
      <c r="E33" s="810" t="s">
        <v>1796</v>
      </c>
      <c r="F33" s="879"/>
      <c r="G33" s="815"/>
      <c r="H33" s="810"/>
      <c r="I33" s="861"/>
    </row>
    <row r="34" spans="1:9" s="806" customFormat="1" x14ac:dyDescent="0.2">
      <c r="A34" s="822" t="s">
        <v>3771</v>
      </c>
      <c r="B34" s="822" t="s">
        <v>3772</v>
      </c>
      <c r="C34" s="988">
        <v>8</v>
      </c>
      <c r="D34" s="1005">
        <v>44620</v>
      </c>
      <c r="E34" s="810"/>
      <c r="F34" s="879"/>
      <c r="G34" s="815" t="s">
        <v>1796</v>
      </c>
      <c r="H34" s="810"/>
      <c r="I34" s="861" t="s">
        <v>5284</v>
      </c>
    </row>
    <row r="35" spans="1:9" s="806" customFormat="1" x14ac:dyDescent="0.2">
      <c r="A35" s="822" t="s">
        <v>4712</v>
      </c>
      <c r="B35" s="822" t="s">
        <v>993</v>
      </c>
      <c r="C35" s="988">
        <v>11</v>
      </c>
      <c r="D35" s="1005">
        <v>44592</v>
      </c>
      <c r="E35" s="810"/>
      <c r="F35" s="879"/>
      <c r="G35" s="815" t="s">
        <v>1796</v>
      </c>
      <c r="H35" s="810"/>
      <c r="I35" s="861" t="s">
        <v>5256</v>
      </c>
    </row>
    <row r="36" spans="1:9" s="806" customFormat="1" x14ac:dyDescent="0.2">
      <c r="A36" s="829" t="s">
        <v>4755</v>
      </c>
      <c r="B36" s="575" t="s">
        <v>1066</v>
      </c>
      <c r="C36" s="988">
        <v>11</v>
      </c>
      <c r="D36" s="1005">
        <v>44592</v>
      </c>
      <c r="E36" s="810"/>
      <c r="F36" s="879"/>
      <c r="G36" s="815" t="s">
        <v>1796</v>
      </c>
      <c r="H36" s="810"/>
      <c r="I36" s="861" t="s">
        <v>5257</v>
      </c>
    </row>
    <row r="37" spans="1:9" s="806" customFormat="1" x14ac:dyDescent="0.2">
      <c r="A37" s="839" t="s">
        <v>4420</v>
      </c>
      <c r="B37" s="575" t="s">
        <v>4415</v>
      </c>
      <c r="C37" s="988">
        <v>6</v>
      </c>
      <c r="D37" s="1005">
        <v>44592</v>
      </c>
      <c r="E37" s="810"/>
      <c r="F37" s="879"/>
      <c r="G37" s="815" t="s">
        <v>1796</v>
      </c>
      <c r="H37" s="810"/>
      <c r="I37" s="861" t="s">
        <v>2728</v>
      </c>
    </row>
    <row r="38" spans="1:9" s="806" customFormat="1" x14ac:dyDescent="0.2">
      <c r="A38" s="822" t="s">
        <v>4701</v>
      </c>
      <c r="B38" s="822" t="s">
        <v>3961</v>
      </c>
      <c r="C38" s="988">
        <v>6</v>
      </c>
      <c r="D38" s="1005">
        <v>44561</v>
      </c>
      <c r="E38" s="810" t="s">
        <v>1796</v>
      </c>
      <c r="F38" s="879"/>
      <c r="G38" s="815"/>
      <c r="H38" s="810"/>
      <c r="I38" s="861"/>
    </row>
    <row r="39" spans="1:9" s="806" customFormat="1" x14ac:dyDescent="0.2">
      <c r="A39" s="829" t="s">
        <v>1069</v>
      </c>
      <c r="B39" s="575" t="s">
        <v>1070</v>
      </c>
      <c r="C39" s="988">
        <v>10</v>
      </c>
      <c r="D39" s="1005">
        <v>44561</v>
      </c>
      <c r="E39" s="810"/>
      <c r="F39" s="879"/>
      <c r="G39" s="815" t="s">
        <v>1796</v>
      </c>
      <c r="H39" s="810"/>
      <c r="I39" s="861" t="s">
        <v>5234</v>
      </c>
    </row>
    <row r="40" spans="1:9" s="806" customFormat="1" x14ac:dyDescent="0.2">
      <c r="A40" s="822" t="s">
        <v>4770</v>
      </c>
      <c r="B40" s="575" t="s">
        <v>1000</v>
      </c>
      <c r="C40" s="988">
        <v>9</v>
      </c>
      <c r="D40" s="1005">
        <v>44561</v>
      </c>
      <c r="E40" s="810"/>
      <c r="F40" s="879" t="s">
        <v>1796</v>
      </c>
      <c r="G40" s="815"/>
      <c r="H40" s="810"/>
      <c r="I40" s="861"/>
    </row>
    <row r="41" spans="1:9" s="806" customFormat="1" x14ac:dyDescent="0.2">
      <c r="A41" s="829" t="s">
        <v>4883</v>
      </c>
      <c r="B41" s="833" t="s">
        <v>1246</v>
      </c>
      <c r="C41" s="699">
        <v>11</v>
      </c>
      <c r="D41" s="1005">
        <v>44561</v>
      </c>
      <c r="E41" s="810"/>
      <c r="F41" s="879"/>
      <c r="G41" s="815" t="s">
        <v>1796</v>
      </c>
      <c r="H41" s="810"/>
      <c r="I41" s="861" t="s">
        <v>5235</v>
      </c>
    </row>
    <row r="42" spans="1:9" s="806" customFormat="1" x14ac:dyDescent="0.2">
      <c r="A42" s="822" t="s">
        <v>4907</v>
      </c>
      <c r="B42" s="833" t="s">
        <v>627</v>
      </c>
      <c r="C42" s="699">
        <v>16</v>
      </c>
      <c r="D42" s="1005">
        <v>44561</v>
      </c>
      <c r="E42" s="879"/>
      <c r="F42" s="879" t="s">
        <v>1796</v>
      </c>
      <c r="G42" s="815"/>
      <c r="H42" s="810"/>
      <c r="I42" s="861"/>
    </row>
    <row r="43" spans="1:9" s="806" customFormat="1" x14ac:dyDescent="0.2">
      <c r="A43" s="822" t="s">
        <v>5186</v>
      </c>
      <c r="B43" s="833" t="s">
        <v>1747</v>
      </c>
      <c r="C43" s="699">
        <v>10</v>
      </c>
      <c r="D43" s="1005">
        <v>44561</v>
      </c>
      <c r="E43" s="810" t="s">
        <v>1796</v>
      </c>
      <c r="F43" s="879"/>
      <c r="G43" s="815"/>
      <c r="H43" s="810"/>
      <c r="I43" s="861"/>
    </row>
    <row r="44" spans="1:9" s="806" customFormat="1" x14ac:dyDescent="0.2">
      <c r="A44" s="829" t="s">
        <v>4643</v>
      </c>
      <c r="B44" s="833" t="s">
        <v>884</v>
      </c>
      <c r="C44" s="699">
        <v>8</v>
      </c>
      <c r="D44" s="1005">
        <v>44530</v>
      </c>
      <c r="E44" s="810"/>
      <c r="F44" s="879" t="s">
        <v>1796</v>
      </c>
      <c r="G44" s="815"/>
      <c r="H44" s="810"/>
      <c r="I44" s="861"/>
    </row>
    <row r="45" spans="1:9" s="806" customFormat="1" x14ac:dyDescent="0.2">
      <c r="A45" s="839" t="s">
        <v>5221</v>
      </c>
      <c r="B45" s="833" t="s">
        <v>5216</v>
      </c>
      <c r="C45" s="699">
        <v>6</v>
      </c>
      <c r="D45" s="1005">
        <v>44530</v>
      </c>
      <c r="E45" s="810"/>
      <c r="F45" s="879" t="s">
        <v>1796</v>
      </c>
      <c r="G45" s="815"/>
      <c r="H45" s="810"/>
      <c r="I45" s="861"/>
    </row>
    <row r="46" spans="1:9" s="806" customFormat="1" x14ac:dyDescent="0.2">
      <c r="A46" s="839" t="s">
        <v>4780</v>
      </c>
      <c r="B46" s="833" t="s">
        <v>3746</v>
      </c>
      <c r="C46" s="699">
        <v>7</v>
      </c>
      <c r="D46" s="1005">
        <v>44530</v>
      </c>
      <c r="E46" s="810"/>
      <c r="F46" s="879"/>
      <c r="G46" s="815"/>
      <c r="H46" s="810" t="s">
        <v>1796</v>
      </c>
      <c r="I46" s="861" t="s">
        <v>5233</v>
      </c>
    </row>
    <row r="47" spans="1:9" s="806" customFormat="1" x14ac:dyDescent="0.2">
      <c r="A47" s="839" t="s">
        <v>4386</v>
      </c>
      <c r="B47" s="833" t="s">
        <v>3789</v>
      </c>
      <c r="C47" s="699">
        <v>7</v>
      </c>
      <c r="D47" s="1005">
        <v>44530</v>
      </c>
      <c r="E47" s="810"/>
      <c r="F47" s="879"/>
      <c r="G47" s="815" t="s">
        <v>1796</v>
      </c>
      <c r="H47" s="810"/>
      <c r="I47" s="861" t="s">
        <v>5229</v>
      </c>
    </row>
    <row r="48" spans="1:9" s="806" customFormat="1" x14ac:dyDescent="0.2">
      <c r="A48" s="839" t="s">
        <v>4433</v>
      </c>
      <c r="B48" s="833" t="s">
        <v>4427</v>
      </c>
      <c r="C48" s="569">
        <v>5</v>
      </c>
      <c r="D48" s="1005">
        <v>44530</v>
      </c>
      <c r="E48" s="810"/>
      <c r="F48" s="879" t="s">
        <v>1796</v>
      </c>
      <c r="G48" s="815"/>
      <c r="H48" s="810"/>
      <c r="I48" s="861"/>
    </row>
    <row r="49" spans="1:9" s="806" customFormat="1" x14ac:dyDescent="0.2">
      <c r="A49" s="822" t="s">
        <v>4796</v>
      </c>
      <c r="B49" s="833" t="s">
        <v>1112</v>
      </c>
      <c r="C49" s="699">
        <v>10</v>
      </c>
      <c r="D49" s="1005">
        <v>44530</v>
      </c>
      <c r="E49" s="810"/>
      <c r="F49" s="879" t="s">
        <v>1796</v>
      </c>
      <c r="G49" s="815"/>
      <c r="H49" s="810"/>
      <c r="I49" s="861"/>
    </row>
    <row r="50" spans="1:9" s="806" customFormat="1" x14ac:dyDescent="0.2">
      <c r="A50" s="839" t="s">
        <v>4403</v>
      </c>
      <c r="B50" s="833" t="s">
        <v>4399</v>
      </c>
      <c r="C50" s="699">
        <v>5</v>
      </c>
      <c r="D50" s="1005">
        <v>44530</v>
      </c>
      <c r="E50" s="810"/>
      <c r="F50" s="879" t="s">
        <v>1796</v>
      </c>
      <c r="G50" s="815"/>
      <c r="H50" s="810"/>
      <c r="I50" s="861"/>
    </row>
    <row r="51" spans="1:9" s="806" customFormat="1" x14ac:dyDescent="0.2">
      <c r="A51" s="829" t="s">
        <v>4809</v>
      </c>
      <c r="B51" s="833" t="s">
        <v>1130</v>
      </c>
      <c r="C51" s="699">
        <v>8</v>
      </c>
      <c r="D51" s="1005">
        <v>44530</v>
      </c>
      <c r="E51" s="810"/>
      <c r="F51" s="879" t="s">
        <v>1796</v>
      </c>
      <c r="G51" s="815"/>
      <c r="H51" s="810"/>
      <c r="I51" s="861"/>
    </row>
    <row r="52" spans="1:9" s="806" customFormat="1" x14ac:dyDescent="0.2">
      <c r="A52" s="829" t="s">
        <v>4879</v>
      </c>
      <c r="B52" s="833" t="s">
        <v>3767</v>
      </c>
      <c r="C52" s="699">
        <v>7</v>
      </c>
      <c r="D52" s="1005">
        <v>44530</v>
      </c>
      <c r="E52" s="810"/>
      <c r="F52" s="879" t="s">
        <v>1796</v>
      </c>
      <c r="G52" s="815"/>
      <c r="H52" s="810"/>
      <c r="I52" s="861"/>
    </row>
    <row r="53" spans="1:9" s="806" customFormat="1" x14ac:dyDescent="0.2">
      <c r="A53" s="829" t="s">
        <v>4886</v>
      </c>
      <c r="B53" s="833" t="s">
        <v>1239</v>
      </c>
      <c r="C53" s="699">
        <v>8</v>
      </c>
      <c r="D53" s="1005">
        <v>44530</v>
      </c>
      <c r="E53" s="810"/>
      <c r="F53" s="879" t="s">
        <v>1796</v>
      </c>
      <c r="G53" s="815"/>
      <c r="H53" s="810"/>
      <c r="I53" s="861"/>
    </row>
    <row r="54" spans="1:9" s="806" customFormat="1" x14ac:dyDescent="0.2">
      <c r="A54" s="720" t="s">
        <v>4928</v>
      </c>
      <c r="B54" s="743" t="s">
        <v>648</v>
      </c>
      <c r="C54" s="721">
        <v>13</v>
      </c>
      <c r="D54" s="1005">
        <v>44530</v>
      </c>
      <c r="E54" s="810"/>
      <c r="F54" s="879" t="s">
        <v>1796</v>
      </c>
      <c r="G54" s="815"/>
      <c r="H54" s="810"/>
      <c r="I54" s="861"/>
    </row>
    <row r="55" spans="1:9" s="806" customFormat="1" x14ac:dyDescent="0.2">
      <c r="A55" s="829" t="s">
        <v>4955</v>
      </c>
      <c r="B55" s="833" t="s">
        <v>3782</v>
      </c>
      <c r="C55" s="699">
        <v>7</v>
      </c>
      <c r="D55" s="1005">
        <v>44530</v>
      </c>
      <c r="E55" s="810"/>
      <c r="F55" s="879" t="s">
        <v>1796</v>
      </c>
      <c r="G55" s="815"/>
      <c r="H55" s="810"/>
      <c r="I55" s="861"/>
    </row>
    <row r="56" spans="1:9" s="806" customFormat="1" x14ac:dyDescent="0.2">
      <c r="A56" s="829" t="s">
        <v>4976</v>
      </c>
      <c r="B56" s="833" t="s">
        <v>1397</v>
      </c>
      <c r="C56" s="699">
        <v>10</v>
      </c>
      <c r="D56" s="1005">
        <v>44530</v>
      </c>
      <c r="E56" s="810"/>
      <c r="F56" s="879" t="s">
        <v>1796</v>
      </c>
      <c r="G56" s="815"/>
      <c r="H56" s="810"/>
      <c r="I56" s="861"/>
    </row>
    <row r="57" spans="1:9" s="806" customFormat="1" x14ac:dyDescent="0.2">
      <c r="A57" s="822" t="s">
        <v>5051</v>
      </c>
      <c r="B57" s="833" t="s">
        <v>1507</v>
      </c>
      <c r="C57" s="699">
        <v>9</v>
      </c>
      <c r="D57" s="1005">
        <v>44530</v>
      </c>
      <c r="E57" s="810"/>
      <c r="F57" s="879" t="s">
        <v>1796</v>
      </c>
      <c r="G57" s="815"/>
      <c r="H57" s="810"/>
      <c r="I57" s="861"/>
    </row>
    <row r="58" spans="1:9" s="806" customFormat="1" x14ac:dyDescent="0.2">
      <c r="A58" s="829" t="s">
        <v>5064</v>
      </c>
      <c r="B58" s="833" t="s">
        <v>1129</v>
      </c>
      <c r="C58" s="699">
        <v>8</v>
      </c>
      <c r="D58" s="1005">
        <v>44530</v>
      </c>
      <c r="E58" s="810"/>
      <c r="F58" s="879" t="s">
        <v>1796</v>
      </c>
      <c r="G58" s="815"/>
      <c r="H58" s="810"/>
      <c r="I58" s="861"/>
    </row>
    <row r="59" spans="1:9" s="806" customFormat="1" x14ac:dyDescent="0.2">
      <c r="A59" s="839" t="s">
        <v>4392</v>
      </c>
      <c r="B59" s="833" t="s">
        <v>4364</v>
      </c>
      <c r="C59" s="699">
        <v>6</v>
      </c>
      <c r="D59" s="1005">
        <v>44530</v>
      </c>
      <c r="E59" s="810"/>
      <c r="F59" s="879" t="s">
        <v>1796</v>
      </c>
      <c r="G59" s="815"/>
      <c r="H59" s="810"/>
      <c r="I59" s="861"/>
    </row>
    <row r="60" spans="1:9" s="806" customFormat="1" x14ac:dyDescent="0.2">
      <c r="A60" s="829" t="s">
        <v>5126</v>
      </c>
      <c r="B60" s="833" t="s">
        <v>1660</v>
      </c>
      <c r="C60" s="699">
        <v>11</v>
      </c>
      <c r="D60" s="1005">
        <v>44530</v>
      </c>
      <c r="E60" s="810"/>
      <c r="F60" s="879" t="s">
        <v>1796</v>
      </c>
      <c r="G60" s="815"/>
      <c r="H60" s="810"/>
      <c r="I60" s="861"/>
    </row>
    <row r="61" spans="1:9" s="806" customFormat="1" x14ac:dyDescent="0.2">
      <c r="A61" s="822" t="s">
        <v>5169</v>
      </c>
      <c r="B61" s="833" t="s">
        <v>1711</v>
      </c>
      <c r="C61" s="699">
        <v>10</v>
      </c>
      <c r="D61" s="1005">
        <v>44530</v>
      </c>
      <c r="E61" s="810"/>
      <c r="F61" s="879" t="s">
        <v>1796</v>
      </c>
      <c r="G61" s="815"/>
      <c r="H61" s="810"/>
      <c r="I61" s="861"/>
    </row>
    <row r="62" spans="1:9" s="806" customFormat="1" x14ac:dyDescent="0.2">
      <c r="A62" s="822" t="s">
        <v>5181</v>
      </c>
      <c r="B62" s="833" t="s">
        <v>386</v>
      </c>
      <c r="C62" s="699">
        <v>39</v>
      </c>
      <c r="D62" s="1005">
        <v>44530</v>
      </c>
      <c r="E62" s="810"/>
      <c r="F62" s="879" t="s">
        <v>1796</v>
      </c>
      <c r="G62" s="815"/>
      <c r="H62" s="810"/>
      <c r="I62" s="861"/>
    </row>
    <row r="63" spans="1:9" s="806" customFormat="1" x14ac:dyDescent="0.2">
      <c r="A63" s="829" t="s">
        <v>3845</v>
      </c>
      <c r="B63" s="833" t="s">
        <v>3846</v>
      </c>
      <c r="C63" s="699">
        <v>7</v>
      </c>
      <c r="D63" s="1005">
        <v>44530</v>
      </c>
      <c r="E63" s="810"/>
      <c r="F63" s="879" t="s">
        <v>1796</v>
      </c>
      <c r="G63" s="815"/>
      <c r="H63" s="810"/>
      <c r="I63" s="861"/>
    </row>
    <row r="64" spans="1:9" s="806" customFormat="1" x14ac:dyDescent="0.2">
      <c r="A64" s="829" t="s">
        <v>5198</v>
      </c>
      <c r="B64" s="833" t="s">
        <v>1714</v>
      </c>
      <c r="C64" s="699">
        <v>8</v>
      </c>
      <c r="D64" s="1005">
        <v>44530</v>
      </c>
      <c r="E64" s="810"/>
      <c r="F64" s="879" t="s">
        <v>1796</v>
      </c>
      <c r="G64" s="815"/>
      <c r="H64" s="810"/>
      <c r="I64" s="861"/>
    </row>
    <row r="65" spans="1:9" s="806" customFormat="1" x14ac:dyDescent="0.2">
      <c r="A65" s="822" t="s">
        <v>4472</v>
      </c>
      <c r="B65" s="833" t="s">
        <v>4471</v>
      </c>
      <c r="C65" s="699">
        <v>7</v>
      </c>
      <c r="D65" s="1005">
        <v>44498</v>
      </c>
      <c r="E65" s="810"/>
      <c r="F65" s="879"/>
      <c r="G65" s="815" t="s">
        <v>1796</v>
      </c>
      <c r="H65" s="810"/>
      <c r="I65" s="861" t="s">
        <v>5223</v>
      </c>
    </row>
    <row r="66" spans="1:9" s="806" customFormat="1" x14ac:dyDescent="0.2">
      <c r="A66" s="822" t="s">
        <v>887</v>
      </c>
      <c r="B66" s="833" t="s">
        <v>888</v>
      </c>
      <c r="C66" s="699">
        <v>9</v>
      </c>
      <c r="D66" s="1005">
        <v>44498</v>
      </c>
      <c r="E66" s="810"/>
      <c r="F66" s="879" t="s">
        <v>1796</v>
      </c>
      <c r="G66" s="815"/>
      <c r="H66" s="810"/>
      <c r="I66" s="861"/>
    </row>
    <row r="67" spans="1:9" s="806" customFormat="1" x14ac:dyDescent="0.2">
      <c r="A67" s="838" t="s">
        <v>4697</v>
      </c>
      <c r="B67" s="833" t="s">
        <v>960</v>
      </c>
      <c r="C67" s="699">
        <v>8</v>
      </c>
      <c r="D67" s="1005">
        <v>44498</v>
      </c>
      <c r="E67" s="810"/>
      <c r="F67" s="879" t="s">
        <v>1796</v>
      </c>
      <c r="G67" s="815"/>
      <c r="H67" s="810"/>
      <c r="I67" s="861"/>
    </row>
    <row r="68" spans="1:9" s="806" customFormat="1" x14ac:dyDescent="0.2">
      <c r="A68" s="839" t="s">
        <v>4314</v>
      </c>
      <c r="B68" s="833" t="s">
        <v>4312</v>
      </c>
      <c r="C68" s="699">
        <v>6</v>
      </c>
      <c r="D68" s="1005">
        <v>44498</v>
      </c>
      <c r="E68" s="810"/>
      <c r="F68" s="879" t="s">
        <v>1796</v>
      </c>
      <c r="G68" s="815"/>
      <c r="H68" s="810"/>
      <c r="I68" s="861"/>
    </row>
    <row r="69" spans="1:9" s="806" customFormat="1" x14ac:dyDescent="0.2">
      <c r="A69" s="829" t="s">
        <v>4736</v>
      </c>
      <c r="B69" s="833" t="s">
        <v>3743</v>
      </c>
      <c r="C69" s="699">
        <v>7</v>
      </c>
      <c r="D69" s="1005">
        <v>44498</v>
      </c>
      <c r="E69" s="810"/>
      <c r="F69" s="879" t="s">
        <v>1796</v>
      </c>
      <c r="G69" s="815"/>
      <c r="H69" s="810"/>
      <c r="I69" s="861"/>
    </row>
    <row r="70" spans="1:9" s="806" customFormat="1" x14ac:dyDescent="0.2">
      <c r="A70" s="829" t="s">
        <v>4815</v>
      </c>
      <c r="B70" s="833" t="s">
        <v>1157</v>
      </c>
      <c r="C70" s="699">
        <v>8</v>
      </c>
      <c r="D70" s="1005">
        <v>44498</v>
      </c>
      <c r="E70" s="810"/>
      <c r="F70" s="879" t="s">
        <v>1796</v>
      </c>
      <c r="G70" s="815"/>
      <c r="H70" s="810"/>
      <c r="I70" s="861"/>
    </row>
    <row r="71" spans="1:9" s="806" customFormat="1" x14ac:dyDescent="0.2">
      <c r="A71" s="838" t="s">
        <v>4830</v>
      </c>
      <c r="B71" s="833" t="s">
        <v>1137</v>
      </c>
      <c r="C71" s="699">
        <v>9</v>
      </c>
      <c r="D71" s="1005">
        <v>44498</v>
      </c>
      <c r="E71" s="810"/>
      <c r="F71" s="879" t="s">
        <v>1796</v>
      </c>
      <c r="G71" s="815"/>
      <c r="H71" s="810"/>
      <c r="I71" s="861"/>
    </row>
    <row r="72" spans="1:9" s="806" customFormat="1" x14ac:dyDescent="0.2">
      <c r="A72" s="829" t="s">
        <v>4849</v>
      </c>
      <c r="B72" s="833" t="s">
        <v>3766</v>
      </c>
      <c r="C72" s="569">
        <v>7</v>
      </c>
      <c r="D72" s="1005">
        <v>44498</v>
      </c>
      <c r="E72" s="810"/>
      <c r="F72" s="879" t="s">
        <v>1796</v>
      </c>
      <c r="G72" s="815"/>
      <c r="H72" s="810"/>
      <c r="I72" s="861"/>
    </row>
    <row r="73" spans="1:9" s="806" customFormat="1" x14ac:dyDescent="0.2">
      <c r="A73" s="838" t="s">
        <v>4851</v>
      </c>
      <c r="B73" s="833" t="s">
        <v>3861</v>
      </c>
      <c r="C73" s="699">
        <v>7</v>
      </c>
      <c r="D73" s="1005">
        <v>44498</v>
      </c>
      <c r="E73" s="810"/>
      <c r="F73" s="879" t="s">
        <v>1796</v>
      </c>
      <c r="G73" s="815"/>
      <c r="H73" s="810"/>
      <c r="I73" s="861"/>
    </row>
    <row r="74" spans="1:9" s="806" customFormat="1" x14ac:dyDescent="0.2">
      <c r="A74" s="829" t="s">
        <v>4903</v>
      </c>
      <c r="B74" s="833" t="s">
        <v>1293</v>
      </c>
      <c r="C74" s="699">
        <v>11</v>
      </c>
      <c r="D74" s="1005">
        <v>44498</v>
      </c>
      <c r="E74" s="810" t="s">
        <v>1796</v>
      </c>
      <c r="F74" s="879"/>
      <c r="G74" s="815"/>
      <c r="H74" s="810"/>
      <c r="I74" s="861"/>
    </row>
    <row r="75" spans="1:9" s="806" customFormat="1" x14ac:dyDescent="0.2">
      <c r="A75" s="886" t="s">
        <v>4917</v>
      </c>
      <c r="B75" s="743" t="s">
        <v>4313</v>
      </c>
      <c r="C75" s="721">
        <v>6</v>
      </c>
      <c r="D75" s="1005">
        <v>44498</v>
      </c>
      <c r="E75" s="810"/>
      <c r="F75" s="879" t="s">
        <v>1796</v>
      </c>
      <c r="G75" s="815"/>
      <c r="H75" s="810"/>
      <c r="I75" s="861"/>
    </row>
    <row r="76" spans="1:9" s="806" customFormat="1" x14ac:dyDescent="0.2">
      <c r="A76" s="829" t="s">
        <v>4983</v>
      </c>
      <c r="B76" s="833" t="s">
        <v>674</v>
      </c>
      <c r="C76" s="699">
        <v>18</v>
      </c>
      <c r="D76" s="1005">
        <v>44498</v>
      </c>
      <c r="E76" s="810"/>
      <c r="F76" s="879" t="s">
        <v>1796</v>
      </c>
      <c r="G76" s="815"/>
      <c r="H76" s="810"/>
      <c r="I76" s="861"/>
    </row>
    <row r="77" spans="1:9" s="806" customFormat="1" x14ac:dyDescent="0.2">
      <c r="A77" s="829" t="s">
        <v>5019</v>
      </c>
      <c r="B77" s="833" t="s">
        <v>711</v>
      </c>
      <c r="C77" s="699">
        <v>18</v>
      </c>
      <c r="D77" s="1005">
        <v>44498</v>
      </c>
      <c r="E77" s="810"/>
      <c r="F77" s="879" t="s">
        <v>1796</v>
      </c>
      <c r="G77" s="815"/>
      <c r="H77" s="810"/>
      <c r="I77" s="861"/>
    </row>
    <row r="78" spans="1:9" s="806" customFormat="1" x14ac:dyDescent="0.2">
      <c r="A78" s="829" t="s">
        <v>5020</v>
      </c>
      <c r="B78" s="833" t="s">
        <v>712</v>
      </c>
      <c r="C78" s="699">
        <v>18</v>
      </c>
      <c r="D78" s="1005">
        <v>44498</v>
      </c>
      <c r="E78" s="810"/>
      <c r="F78" s="879" t="s">
        <v>1796</v>
      </c>
      <c r="G78" s="815"/>
      <c r="H78" s="810"/>
      <c r="I78" s="861"/>
    </row>
    <row r="79" spans="1:9" s="806" customFormat="1" x14ac:dyDescent="0.2">
      <c r="A79" s="829" t="s">
        <v>1505</v>
      </c>
      <c r="B79" s="833" t="s">
        <v>1506</v>
      </c>
      <c r="C79" s="699">
        <v>8</v>
      </c>
      <c r="D79" s="1005">
        <v>44498</v>
      </c>
      <c r="E79" s="810"/>
      <c r="F79" s="879" t="s">
        <v>1796</v>
      </c>
      <c r="G79" s="815"/>
      <c r="H79" s="810"/>
      <c r="I79" s="861"/>
    </row>
    <row r="80" spans="1:9" s="806" customFormat="1" x14ac:dyDescent="0.2">
      <c r="A80" s="613" t="s">
        <v>5071</v>
      </c>
      <c r="B80" s="743" t="s">
        <v>4441</v>
      </c>
      <c r="C80" s="721">
        <v>11</v>
      </c>
      <c r="D80" s="1005">
        <v>44498</v>
      </c>
      <c r="E80" s="810"/>
      <c r="F80" s="879" t="s">
        <v>1796</v>
      </c>
      <c r="G80" s="815"/>
      <c r="H80" s="810"/>
      <c r="I80" s="861"/>
    </row>
    <row r="81" spans="1:9" s="806" customFormat="1" x14ac:dyDescent="0.2">
      <c r="A81" s="839" t="s">
        <v>5084</v>
      </c>
      <c r="B81" s="833" t="s">
        <v>2001</v>
      </c>
      <c r="C81" s="699">
        <v>5</v>
      </c>
      <c r="D81" s="1005">
        <v>44498</v>
      </c>
      <c r="E81" s="810"/>
      <c r="F81" s="879" t="s">
        <v>1796</v>
      </c>
      <c r="G81" s="815"/>
      <c r="H81" s="810"/>
      <c r="I81" s="861"/>
    </row>
    <row r="82" spans="1:9" s="806" customFormat="1" x14ac:dyDescent="0.2">
      <c r="A82" s="822" t="s">
        <v>5091</v>
      </c>
      <c r="B82" s="833" t="s">
        <v>1588</v>
      </c>
      <c r="C82" s="699">
        <v>8</v>
      </c>
      <c r="D82" s="1005">
        <v>44498</v>
      </c>
      <c r="E82" s="810" t="s">
        <v>1796</v>
      </c>
      <c r="F82" s="879"/>
      <c r="G82" s="815"/>
      <c r="H82" s="810"/>
      <c r="I82" s="861"/>
    </row>
    <row r="83" spans="1:9" s="806" customFormat="1" x14ac:dyDescent="0.2">
      <c r="A83" s="838" t="s">
        <v>5111</v>
      </c>
      <c r="B83" s="833" t="s">
        <v>3902</v>
      </c>
      <c r="C83" s="699">
        <v>7</v>
      </c>
      <c r="D83" s="1005">
        <v>44498</v>
      </c>
      <c r="E83" s="810"/>
      <c r="F83" s="879" t="s">
        <v>1796</v>
      </c>
      <c r="G83" s="815"/>
      <c r="H83" s="810"/>
      <c r="I83" s="861"/>
    </row>
    <row r="84" spans="1:9" s="806" customFormat="1" x14ac:dyDescent="0.2">
      <c r="A84" s="613" t="s">
        <v>5177</v>
      </c>
      <c r="B84" s="743" t="s">
        <v>1727</v>
      </c>
      <c r="C84" s="721">
        <v>10</v>
      </c>
      <c r="D84" s="1005">
        <v>44498</v>
      </c>
      <c r="E84" s="810"/>
      <c r="F84" s="879" t="s">
        <v>1796</v>
      </c>
      <c r="G84" s="815"/>
      <c r="H84" s="810"/>
      <c r="I84" s="861"/>
    </row>
    <row r="85" spans="1:9" s="806" customFormat="1" x14ac:dyDescent="0.2">
      <c r="A85" s="829" t="s">
        <v>4668</v>
      </c>
      <c r="B85" s="833" t="s">
        <v>423</v>
      </c>
      <c r="C85" s="699">
        <v>18</v>
      </c>
      <c r="D85" s="1005">
        <v>44469</v>
      </c>
      <c r="E85" s="810"/>
      <c r="F85" s="879" t="s">
        <v>1796</v>
      </c>
      <c r="G85" s="815"/>
      <c r="H85" s="810"/>
      <c r="I85" s="861"/>
    </row>
    <row r="86" spans="1:9" s="806" customFormat="1" x14ac:dyDescent="0.2">
      <c r="A86" s="829" t="s">
        <v>1064</v>
      </c>
      <c r="B86" s="833" t="s">
        <v>1065</v>
      </c>
      <c r="C86" s="699">
        <v>10</v>
      </c>
      <c r="D86" s="1005">
        <v>44469</v>
      </c>
      <c r="E86" s="878"/>
      <c r="F86" s="815"/>
      <c r="G86" s="815" t="s">
        <v>1796</v>
      </c>
      <c r="H86" s="810"/>
      <c r="I86" s="861" t="s">
        <v>4756</v>
      </c>
    </row>
    <row r="87" spans="1:9" s="806" customFormat="1" x14ac:dyDescent="0.2">
      <c r="A87" s="839" t="s">
        <v>4304</v>
      </c>
      <c r="B87" s="833" t="s">
        <v>4299</v>
      </c>
      <c r="C87" s="699">
        <v>8</v>
      </c>
      <c r="D87" s="1005">
        <v>44469</v>
      </c>
      <c r="E87" s="878"/>
      <c r="F87" s="815" t="s">
        <v>1796</v>
      </c>
      <c r="G87" s="815"/>
      <c r="H87" s="810"/>
      <c r="I87" s="861"/>
    </row>
    <row r="88" spans="1:9" s="806" customFormat="1" x14ac:dyDescent="0.2">
      <c r="A88" s="822" t="s">
        <v>4776</v>
      </c>
      <c r="B88" s="575" t="s">
        <v>1095</v>
      </c>
      <c r="C88" s="721">
        <v>10</v>
      </c>
      <c r="D88" s="1005">
        <v>44469</v>
      </c>
      <c r="E88" s="878"/>
      <c r="F88" s="815" t="s">
        <v>1796</v>
      </c>
      <c r="G88" s="815"/>
      <c r="H88" s="810"/>
      <c r="I88" s="861"/>
    </row>
    <row r="89" spans="1:9" s="806" customFormat="1" x14ac:dyDescent="0.2">
      <c r="A89" s="829" t="s">
        <v>4794</v>
      </c>
      <c r="B89" s="833" t="s">
        <v>3889</v>
      </c>
      <c r="C89" s="699">
        <v>8</v>
      </c>
      <c r="D89" s="1005">
        <v>44469</v>
      </c>
      <c r="E89" s="878"/>
      <c r="F89" s="815" t="s">
        <v>1796</v>
      </c>
      <c r="G89" s="815"/>
      <c r="H89" s="810"/>
      <c r="I89" s="861"/>
    </row>
    <row r="90" spans="1:9" s="806" customFormat="1" x14ac:dyDescent="0.2">
      <c r="A90" s="838" t="s">
        <v>4829</v>
      </c>
      <c r="B90" s="833" t="s">
        <v>1173</v>
      </c>
      <c r="C90" s="699">
        <v>8</v>
      </c>
      <c r="D90" s="1005">
        <v>44469</v>
      </c>
      <c r="E90" s="878"/>
      <c r="F90" s="815" t="s">
        <v>1796</v>
      </c>
      <c r="G90" s="815"/>
      <c r="H90" s="810"/>
      <c r="I90" s="861"/>
    </row>
    <row r="91" spans="1:9" s="806" customFormat="1" x14ac:dyDescent="0.2">
      <c r="A91" s="839" t="s">
        <v>4417</v>
      </c>
      <c r="B91" s="833" t="s">
        <v>4412</v>
      </c>
      <c r="C91" s="699">
        <v>6</v>
      </c>
      <c r="D91" s="1005">
        <v>44469</v>
      </c>
      <c r="E91" s="878"/>
      <c r="F91" s="815"/>
      <c r="G91" s="815" t="s">
        <v>1796</v>
      </c>
      <c r="H91" s="810"/>
      <c r="I91" s="861" t="s">
        <v>4858</v>
      </c>
    </row>
    <row r="92" spans="1:9" s="806" customFormat="1" x14ac:dyDescent="0.2">
      <c r="A92" s="822" t="s">
        <v>4864</v>
      </c>
      <c r="B92" s="833" t="s">
        <v>1267</v>
      </c>
      <c r="C92" s="699">
        <v>10</v>
      </c>
      <c r="D92" s="1005">
        <v>44469</v>
      </c>
      <c r="E92" s="878"/>
      <c r="F92" s="815" t="s">
        <v>1796</v>
      </c>
      <c r="G92" s="815"/>
      <c r="H92" s="810"/>
      <c r="I92" s="861"/>
    </row>
    <row r="93" spans="1:9" s="806" customFormat="1" x14ac:dyDescent="0.2">
      <c r="A93" s="839" t="s">
        <v>4394</v>
      </c>
      <c r="B93" s="833" t="s">
        <v>4365</v>
      </c>
      <c r="C93" s="699">
        <v>5</v>
      </c>
      <c r="D93" s="1005">
        <v>44469</v>
      </c>
      <c r="E93" s="878"/>
      <c r="F93" s="815" t="s">
        <v>1796</v>
      </c>
      <c r="G93" s="815"/>
      <c r="H93" s="810"/>
      <c r="I93" s="861"/>
    </row>
    <row r="94" spans="1:9" s="806" customFormat="1" x14ac:dyDescent="0.2">
      <c r="A94" s="822" t="s">
        <v>4905</v>
      </c>
      <c r="B94" s="833" t="s">
        <v>1301</v>
      </c>
      <c r="C94" s="699">
        <v>10</v>
      </c>
      <c r="D94" s="1005">
        <v>44469</v>
      </c>
      <c r="E94" s="878"/>
      <c r="F94" s="815" t="s">
        <v>1796</v>
      </c>
      <c r="G94" s="815"/>
      <c r="H94" s="810"/>
      <c r="I94" s="861"/>
    </row>
    <row r="95" spans="1:9" s="806" customFormat="1" x14ac:dyDescent="0.2">
      <c r="A95" s="829" t="s">
        <v>4922</v>
      </c>
      <c r="B95" s="833" t="s">
        <v>1323</v>
      </c>
      <c r="C95" s="699">
        <v>10</v>
      </c>
      <c r="D95" s="1005">
        <v>44469</v>
      </c>
      <c r="E95" s="878"/>
      <c r="F95" s="815" t="s">
        <v>1796</v>
      </c>
      <c r="G95" s="815"/>
      <c r="H95" s="810"/>
      <c r="I95" s="861"/>
    </row>
    <row r="96" spans="1:9" s="806" customFormat="1" x14ac:dyDescent="0.2">
      <c r="A96" s="822" t="s">
        <v>655</v>
      </c>
      <c r="B96" s="833" t="s">
        <v>656</v>
      </c>
      <c r="C96" s="699">
        <v>21</v>
      </c>
      <c r="D96" s="1005">
        <v>44469</v>
      </c>
      <c r="E96" s="878"/>
      <c r="F96" s="815" t="s">
        <v>1796</v>
      </c>
      <c r="G96" s="815"/>
      <c r="H96" s="810"/>
      <c r="I96" s="861"/>
    </row>
    <row r="97" spans="1:9" s="806" customFormat="1" x14ac:dyDescent="0.2">
      <c r="A97" s="838" t="s">
        <v>4964</v>
      </c>
      <c r="B97" s="833" t="s">
        <v>1380</v>
      </c>
      <c r="C97" s="699">
        <v>8</v>
      </c>
      <c r="D97" s="1005">
        <v>44469</v>
      </c>
      <c r="E97" s="878"/>
      <c r="F97" s="815"/>
      <c r="G97" s="815" t="s">
        <v>1796</v>
      </c>
      <c r="H97" s="810"/>
      <c r="I97" s="861" t="s">
        <v>5210</v>
      </c>
    </row>
    <row r="98" spans="1:9" s="806" customFormat="1" x14ac:dyDescent="0.2">
      <c r="A98" s="829" t="s">
        <v>4996</v>
      </c>
      <c r="B98" s="833" t="s">
        <v>683</v>
      </c>
      <c r="C98" s="699">
        <v>17</v>
      </c>
      <c r="D98" s="1005">
        <v>44469</v>
      </c>
      <c r="E98" s="878"/>
      <c r="F98" s="815" t="s">
        <v>1796</v>
      </c>
      <c r="G98" s="815"/>
      <c r="H98" s="810"/>
      <c r="I98" s="861"/>
    </row>
    <row r="99" spans="1:9" s="806" customFormat="1" x14ac:dyDescent="0.2">
      <c r="A99" s="829" t="s">
        <v>5006</v>
      </c>
      <c r="B99" s="833" t="s">
        <v>1453</v>
      </c>
      <c r="C99" s="699">
        <v>9</v>
      </c>
      <c r="D99" s="1005">
        <v>44469</v>
      </c>
      <c r="E99" s="878"/>
      <c r="F99" s="815" t="s">
        <v>1796</v>
      </c>
      <c r="G99" s="815"/>
      <c r="H99" s="810"/>
      <c r="I99" s="861"/>
    </row>
    <row r="100" spans="1:9" s="806" customFormat="1" x14ac:dyDescent="0.2">
      <c r="A100" s="829" t="s">
        <v>5039</v>
      </c>
      <c r="B100" s="833" t="s">
        <v>3810</v>
      </c>
      <c r="C100" s="699">
        <v>7</v>
      </c>
      <c r="D100" s="1005">
        <v>44469</v>
      </c>
      <c r="E100" s="878"/>
      <c r="F100" s="815" t="s">
        <v>1796</v>
      </c>
      <c r="G100" s="815"/>
      <c r="H100" s="810"/>
      <c r="I100" s="861"/>
    </row>
    <row r="101" spans="1:9" s="806" customFormat="1" x14ac:dyDescent="0.2">
      <c r="A101" s="822" t="s">
        <v>5059</v>
      </c>
      <c r="B101" s="833" t="s">
        <v>3818</v>
      </c>
      <c r="C101" s="699">
        <v>8</v>
      </c>
      <c r="D101" s="1005">
        <v>44469</v>
      </c>
      <c r="E101" s="878"/>
      <c r="F101" s="815"/>
      <c r="G101" s="815" t="s">
        <v>1796</v>
      </c>
      <c r="H101" s="810"/>
      <c r="I101" s="861" t="s">
        <v>5209</v>
      </c>
    </row>
    <row r="102" spans="1:9" s="806" customFormat="1" x14ac:dyDescent="0.2">
      <c r="A102" s="822" t="s">
        <v>136</v>
      </c>
      <c r="B102" s="833" t="s">
        <v>137</v>
      </c>
      <c r="C102" s="699">
        <v>36</v>
      </c>
      <c r="D102" s="1005">
        <v>44469</v>
      </c>
      <c r="E102" s="878"/>
      <c r="F102" s="815" t="s">
        <v>1796</v>
      </c>
      <c r="G102" s="815"/>
      <c r="H102" s="810"/>
      <c r="I102" s="861"/>
    </row>
    <row r="103" spans="1:9" s="806" customFormat="1" x14ac:dyDescent="0.2">
      <c r="A103" s="829" t="s">
        <v>5171</v>
      </c>
      <c r="B103" s="833" t="s">
        <v>828</v>
      </c>
      <c r="C103" s="699">
        <v>17</v>
      </c>
      <c r="D103" s="1005">
        <v>44469</v>
      </c>
      <c r="E103" s="878"/>
      <c r="F103" s="815" t="s">
        <v>1796</v>
      </c>
      <c r="G103" s="815"/>
      <c r="H103" s="810"/>
      <c r="I103" s="861"/>
    </row>
    <row r="104" spans="1:9" s="806" customFormat="1" x14ac:dyDescent="0.2">
      <c r="A104" s="829" t="s">
        <v>989</v>
      </c>
      <c r="B104" s="833" t="s">
        <v>990</v>
      </c>
      <c r="C104" s="699">
        <v>8</v>
      </c>
      <c r="D104" s="1005">
        <v>44407</v>
      </c>
      <c r="E104" s="878"/>
      <c r="F104" s="815"/>
      <c r="G104" s="815" t="s">
        <v>1796</v>
      </c>
      <c r="H104" s="810"/>
      <c r="I104" s="861" t="s">
        <v>4631</v>
      </c>
    </row>
    <row r="105" spans="1:9" s="806" customFormat="1" x14ac:dyDescent="0.2">
      <c r="A105" s="829" t="s">
        <v>599</v>
      </c>
      <c r="B105" s="833" t="s">
        <v>600</v>
      </c>
      <c r="C105" s="699">
        <v>17</v>
      </c>
      <c r="D105" s="1005">
        <v>44407</v>
      </c>
      <c r="E105" s="878"/>
      <c r="F105" s="815" t="s">
        <v>1796</v>
      </c>
      <c r="G105" s="815"/>
      <c r="H105" s="810"/>
      <c r="I105" s="861"/>
    </row>
    <row r="106" spans="1:9" s="806" customFormat="1" x14ac:dyDescent="0.2">
      <c r="A106" s="829" t="s">
        <v>3903</v>
      </c>
      <c r="B106" s="833" t="s">
        <v>3904</v>
      </c>
      <c r="C106" s="699">
        <v>6</v>
      </c>
      <c r="D106" s="1005">
        <v>44407</v>
      </c>
      <c r="E106" s="878" t="s">
        <v>1796</v>
      </c>
      <c r="F106" s="815"/>
      <c r="G106" s="815"/>
      <c r="H106" s="810"/>
      <c r="I106" s="861"/>
    </row>
    <row r="107" spans="1:9" s="806" customFormat="1" x14ac:dyDescent="0.2">
      <c r="A107" s="829" t="s">
        <v>679</v>
      </c>
      <c r="B107" s="833" t="s">
        <v>680</v>
      </c>
      <c r="C107" s="988">
        <v>18</v>
      </c>
      <c r="D107" s="1005">
        <v>44377</v>
      </c>
      <c r="E107" s="878" t="s">
        <v>1796</v>
      </c>
      <c r="F107" s="815"/>
      <c r="G107" s="815"/>
      <c r="H107" s="810"/>
      <c r="I107" s="861"/>
    </row>
    <row r="108" spans="1:9" s="806" customFormat="1" x14ac:dyDescent="0.2">
      <c r="A108" s="829" t="s">
        <v>4316</v>
      </c>
      <c r="B108" s="833" t="s">
        <v>4317</v>
      </c>
      <c r="C108" s="988">
        <v>9</v>
      </c>
      <c r="D108" s="1005">
        <v>44377</v>
      </c>
      <c r="E108" s="878"/>
      <c r="F108" s="815"/>
      <c r="G108" s="815" t="s">
        <v>1796</v>
      </c>
      <c r="H108" s="810"/>
      <c r="I108" s="861" t="s">
        <v>4618</v>
      </c>
    </row>
    <row r="109" spans="1:9" s="806" customFormat="1" x14ac:dyDescent="0.2">
      <c r="A109" s="829" t="s">
        <v>1140</v>
      </c>
      <c r="B109" s="833" t="s">
        <v>1141</v>
      </c>
      <c r="C109" s="988">
        <v>11</v>
      </c>
      <c r="D109" s="1005">
        <v>44344</v>
      </c>
      <c r="E109" s="878"/>
      <c r="F109" s="815"/>
      <c r="G109" s="815" t="s">
        <v>1796</v>
      </c>
      <c r="H109" s="810"/>
      <c r="I109" s="861" t="s">
        <v>4611</v>
      </c>
    </row>
    <row r="110" spans="1:9" s="806" customFormat="1" x14ac:dyDescent="0.2">
      <c r="A110" s="829" t="s">
        <v>391</v>
      </c>
      <c r="B110" s="833" t="s">
        <v>392</v>
      </c>
      <c r="C110" s="988">
        <v>17</v>
      </c>
      <c r="D110" s="1005">
        <v>44286</v>
      </c>
      <c r="E110" s="878" t="s">
        <v>1796</v>
      </c>
      <c r="F110" s="815"/>
      <c r="G110" s="815"/>
      <c r="H110" s="810"/>
      <c r="I110" s="861" t="s">
        <v>4581</v>
      </c>
    </row>
    <row r="111" spans="1:9" s="806" customFormat="1" x14ac:dyDescent="0.2">
      <c r="A111" s="829" t="s">
        <v>213</v>
      </c>
      <c r="B111" s="575" t="s">
        <v>214</v>
      </c>
      <c r="C111" s="988">
        <v>40</v>
      </c>
      <c r="D111" s="1005">
        <v>44286</v>
      </c>
      <c r="E111" s="878"/>
      <c r="F111" s="815"/>
      <c r="G111" s="815" t="s">
        <v>1796</v>
      </c>
      <c r="H111" s="810"/>
      <c r="I111" s="861" t="s">
        <v>4580</v>
      </c>
    </row>
    <row r="112" spans="1:9" s="806" customFormat="1" x14ac:dyDescent="0.2">
      <c r="A112" s="822" t="s">
        <v>848</v>
      </c>
      <c r="B112" s="833" t="s">
        <v>849</v>
      </c>
      <c r="C112" s="699">
        <v>18</v>
      </c>
      <c r="D112" s="1005">
        <v>44253</v>
      </c>
      <c r="E112" s="878"/>
      <c r="F112" s="815"/>
      <c r="G112" s="815" t="s">
        <v>1796</v>
      </c>
      <c r="H112" s="810"/>
      <c r="I112" s="861" t="s">
        <v>4570</v>
      </c>
    </row>
    <row r="113" spans="1:14" s="806" customFormat="1" x14ac:dyDescent="0.2">
      <c r="A113" s="829" t="s">
        <v>804</v>
      </c>
      <c r="B113" s="575" t="s">
        <v>805</v>
      </c>
      <c r="C113" s="699">
        <v>18</v>
      </c>
      <c r="D113" s="1005">
        <v>44225</v>
      </c>
      <c r="E113" s="878"/>
      <c r="F113" s="815"/>
      <c r="G113" s="815" t="s">
        <v>1796</v>
      </c>
      <c r="H113" s="810"/>
      <c r="I113" s="861" t="s">
        <v>4545</v>
      </c>
    </row>
    <row r="114" spans="1:14" s="806" customFormat="1" x14ac:dyDescent="0.2">
      <c r="A114" s="822" t="s">
        <v>922</v>
      </c>
      <c r="B114" s="833" t="s">
        <v>4024</v>
      </c>
      <c r="C114" s="699">
        <v>7</v>
      </c>
      <c r="D114" s="1005">
        <v>44165</v>
      </c>
      <c r="E114" s="878"/>
      <c r="F114" s="815" t="s">
        <v>1796</v>
      </c>
      <c r="G114" s="815"/>
      <c r="H114" s="810"/>
      <c r="I114" s="861"/>
    </row>
    <row r="115" spans="1:14" s="806" customFormat="1" x14ac:dyDescent="0.2">
      <c r="A115" s="838" t="s">
        <v>4239</v>
      </c>
      <c r="B115" s="567" t="s">
        <v>3733</v>
      </c>
      <c r="C115" s="699">
        <v>6</v>
      </c>
      <c r="D115" s="1005">
        <v>44165</v>
      </c>
      <c r="E115" s="878"/>
      <c r="F115" s="815" t="s">
        <v>1796</v>
      </c>
      <c r="G115" s="815"/>
      <c r="H115" s="810"/>
      <c r="I115" s="861"/>
    </row>
    <row r="116" spans="1:14" s="806" customFormat="1" x14ac:dyDescent="0.2">
      <c r="A116" s="822" t="s">
        <v>3734</v>
      </c>
      <c r="B116" s="575" t="s">
        <v>3735</v>
      </c>
      <c r="C116" s="699">
        <v>6</v>
      </c>
      <c r="D116" s="1005">
        <v>44165</v>
      </c>
      <c r="E116" s="878"/>
      <c r="F116" s="815" t="s">
        <v>1796</v>
      </c>
      <c r="G116" s="815"/>
      <c r="H116" s="810"/>
      <c r="I116" s="861"/>
      <c r="L116" s="822"/>
      <c r="M116" s="822"/>
    </row>
    <row r="117" spans="1:14" s="806" customFormat="1" x14ac:dyDescent="0.2">
      <c r="A117" s="838" t="s">
        <v>1007</v>
      </c>
      <c r="B117" s="567" t="s">
        <v>1008</v>
      </c>
      <c r="C117" s="699">
        <v>7</v>
      </c>
      <c r="D117" s="1005">
        <v>44165</v>
      </c>
      <c r="E117" s="878"/>
      <c r="F117" s="815" t="s">
        <v>1796</v>
      </c>
      <c r="G117" s="815"/>
      <c r="H117" s="810"/>
      <c r="I117" s="861"/>
      <c r="M117" s="829"/>
      <c r="N117" s="822"/>
    </row>
    <row r="118" spans="1:14" s="806" customFormat="1" x14ac:dyDescent="0.2">
      <c r="A118" s="822" t="s">
        <v>1056</v>
      </c>
      <c r="B118" s="833" t="s">
        <v>1057</v>
      </c>
      <c r="C118" s="699">
        <v>9</v>
      </c>
      <c r="D118" s="1005">
        <v>44165</v>
      </c>
      <c r="E118" s="878"/>
      <c r="F118" s="815" t="s">
        <v>1796</v>
      </c>
      <c r="G118" s="815"/>
      <c r="H118" s="810"/>
      <c r="I118" s="861"/>
    </row>
    <row r="119" spans="1:14" s="806" customFormat="1" x14ac:dyDescent="0.2">
      <c r="A119" s="829" t="s">
        <v>532</v>
      </c>
      <c r="B119" s="833" t="s">
        <v>533</v>
      </c>
      <c r="C119" s="699">
        <v>17</v>
      </c>
      <c r="D119" s="1005">
        <v>44165</v>
      </c>
      <c r="E119" s="878" t="s">
        <v>1796</v>
      </c>
      <c r="F119" s="815"/>
      <c r="G119" s="815"/>
      <c r="H119" s="810"/>
      <c r="I119" s="861"/>
    </row>
    <row r="120" spans="1:14" s="806" customFormat="1" x14ac:dyDescent="0.2">
      <c r="A120" s="838" t="s">
        <v>4378</v>
      </c>
      <c r="B120" s="567" t="s">
        <v>4354</v>
      </c>
      <c r="C120" s="699">
        <v>5</v>
      </c>
      <c r="D120" s="1005">
        <v>44165</v>
      </c>
      <c r="E120" s="879"/>
      <c r="F120" s="815" t="s">
        <v>1796</v>
      </c>
      <c r="G120" s="815"/>
      <c r="H120" s="810"/>
      <c r="I120" s="861"/>
    </row>
    <row r="121" spans="1:14" s="806" customFormat="1" x14ac:dyDescent="0.2">
      <c r="A121" s="822" t="s">
        <v>3759</v>
      </c>
      <c r="B121" s="833" t="s">
        <v>3760</v>
      </c>
      <c r="C121" s="699">
        <v>6</v>
      </c>
      <c r="D121" s="1005">
        <v>44165</v>
      </c>
      <c r="E121" s="879"/>
      <c r="F121" s="815" t="s">
        <v>1796</v>
      </c>
      <c r="G121" s="815"/>
      <c r="H121" s="810"/>
      <c r="I121" s="861"/>
    </row>
    <row r="122" spans="1:14" s="806" customFormat="1" x14ac:dyDescent="0.2">
      <c r="A122" s="822" t="s">
        <v>1178</v>
      </c>
      <c r="B122" s="833" t="s">
        <v>1179</v>
      </c>
      <c r="C122" s="699">
        <v>9</v>
      </c>
      <c r="D122" s="1005">
        <v>44165</v>
      </c>
      <c r="E122" s="879"/>
      <c r="F122" s="815" t="s">
        <v>1796</v>
      </c>
      <c r="G122" s="815"/>
      <c r="H122" s="810"/>
      <c r="I122" s="861"/>
    </row>
    <row r="123" spans="1:14" s="806" customFormat="1" x14ac:dyDescent="0.2">
      <c r="A123" s="822" t="s">
        <v>604</v>
      </c>
      <c r="B123" s="833" t="s">
        <v>605</v>
      </c>
      <c r="C123" s="699">
        <v>18</v>
      </c>
      <c r="D123" s="1005">
        <v>44165</v>
      </c>
      <c r="E123" s="879" t="s">
        <v>1796</v>
      </c>
      <c r="F123" s="815"/>
      <c r="G123" s="815"/>
      <c r="H123" s="810"/>
      <c r="I123" s="861"/>
    </row>
    <row r="124" spans="1:14" s="806" customFormat="1" x14ac:dyDescent="0.2">
      <c r="A124" s="822" t="s">
        <v>1364</v>
      </c>
      <c r="B124" s="833" t="s">
        <v>1365</v>
      </c>
      <c r="C124" s="699">
        <v>11</v>
      </c>
      <c r="D124" s="1005">
        <v>44165</v>
      </c>
      <c r="E124" s="879"/>
      <c r="F124" s="815" t="s">
        <v>1796</v>
      </c>
      <c r="G124" s="815"/>
      <c r="H124" s="810"/>
      <c r="I124" s="861"/>
    </row>
    <row r="125" spans="1:14" s="806" customFormat="1" x14ac:dyDescent="0.2">
      <c r="A125" s="822" t="s">
        <v>677</v>
      </c>
      <c r="B125" s="833" t="s">
        <v>678</v>
      </c>
      <c r="C125" s="699">
        <v>20</v>
      </c>
      <c r="D125" s="1005">
        <v>44165</v>
      </c>
      <c r="E125" s="879"/>
      <c r="F125" s="815" t="s">
        <v>1796</v>
      </c>
      <c r="G125" s="815"/>
      <c r="H125" s="810"/>
      <c r="I125" s="817"/>
    </row>
    <row r="126" spans="1:14" s="806" customFormat="1" x14ac:dyDescent="0.2">
      <c r="A126" s="838" t="s">
        <v>1460</v>
      </c>
      <c r="B126" s="567" t="s">
        <v>1461</v>
      </c>
      <c r="C126" s="699">
        <v>8</v>
      </c>
      <c r="D126" s="1005">
        <v>44165</v>
      </c>
      <c r="E126" s="879"/>
      <c r="F126" s="815" t="s">
        <v>1796</v>
      </c>
      <c r="G126" s="815"/>
      <c r="H126" s="810"/>
      <c r="I126" s="861"/>
    </row>
    <row r="127" spans="1:14" s="806" customFormat="1" x14ac:dyDescent="0.2">
      <c r="A127" s="838" t="s">
        <v>4171</v>
      </c>
      <c r="B127" s="567" t="s">
        <v>4167</v>
      </c>
      <c r="C127" s="699">
        <v>6</v>
      </c>
      <c r="D127" s="1005">
        <v>44165</v>
      </c>
      <c r="E127" s="879"/>
      <c r="F127" s="815" t="s">
        <v>1796</v>
      </c>
      <c r="G127" s="815"/>
      <c r="H127" s="810"/>
      <c r="I127" s="861"/>
    </row>
    <row r="128" spans="1:14" s="806" customFormat="1" x14ac:dyDescent="0.2">
      <c r="A128" s="822" t="s">
        <v>1532</v>
      </c>
      <c r="B128" s="833" t="s">
        <v>1533</v>
      </c>
      <c r="C128" s="699">
        <v>9</v>
      </c>
      <c r="D128" s="1005">
        <v>44165</v>
      </c>
      <c r="E128" s="879"/>
      <c r="F128" s="815" t="s">
        <v>1796</v>
      </c>
      <c r="G128" s="815"/>
      <c r="H128" s="810"/>
      <c r="I128" s="861"/>
    </row>
    <row r="129" spans="1:13" s="806" customFormat="1" x14ac:dyDescent="0.2">
      <c r="A129" s="822" t="s">
        <v>4127</v>
      </c>
      <c r="B129" s="833" t="s">
        <v>3817</v>
      </c>
      <c r="C129" s="699">
        <v>6</v>
      </c>
      <c r="D129" s="1005">
        <v>44165</v>
      </c>
      <c r="E129" s="879"/>
      <c r="F129" s="815" t="s">
        <v>1796</v>
      </c>
      <c r="G129" s="815"/>
      <c r="H129" s="810"/>
      <c r="I129" s="861"/>
    </row>
    <row r="130" spans="1:13" s="806" customFormat="1" x14ac:dyDescent="0.2">
      <c r="A130" s="822" t="s">
        <v>4446</v>
      </c>
      <c r="B130" s="833" t="s">
        <v>4445</v>
      </c>
      <c r="C130" s="699">
        <v>26</v>
      </c>
      <c r="D130" s="1005">
        <v>44165</v>
      </c>
      <c r="E130" s="879"/>
      <c r="F130" s="815" t="s">
        <v>1796</v>
      </c>
      <c r="G130" s="815"/>
      <c r="H130" s="810"/>
      <c r="I130" s="861"/>
    </row>
    <row r="131" spans="1:13" s="806" customFormat="1" x14ac:dyDescent="0.2">
      <c r="A131" s="838" t="s">
        <v>1599</v>
      </c>
      <c r="B131" s="567" t="s">
        <v>1600</v>
      </c>
      <c r="C131" s="699">
        <v>9</v>
      </c>
      <c r="D131" s="1005">
        <v>44165</v>
      </c>
      <c r="E131" s="879"/>
      <c r="F131" s="815" t="s">
        <v>1796</v>
      </c>
      <c r="G131" s="815"/>
      <c r="H131" s="810"/>
      <c r="I131" s="861"/>
    </row>
    <row r="132" spans="1:13" s="806" customFormat="1" x14ac:dyDescent="0.2">
      <c r="A132" s="822" t="s">
        <v>4119</v>
      </c>
      <c r="B132" s="833" t="s">
        <v>4077</v>
      </c>
      <c r="C132" s="699">
        <v>6</v>
      </c>
      <c r="D132" s="1005">
        <v>44165</v>
      </c>
      <c r="E132" s="879"/>
      <c r="F132" s="815" t="s">
        <v>1796</v>
      </c>
      <c r="G132" s="815"/>
      <c r="H132" s="810"/>
      <c r="I132" s="861"/>
    </row>
    <row r="133" spans="1:13" s="806" customFormat="1" x14ac:dyDescent="0.2">
      <c r="A133" s="822" t="s">
        <v>1577</v>
      </c>
      <c r="B133" s="833" t="s">
        <v>1578</v>
      </c>
      <c r="C133" s="699">
        <v>8</v>
      </c>
      <c r="D133" s="1005">
        <v>44165</v>
      </c>
      <c r="E133" s="879"/>
      <c r="F133" s="815" t="s">
        <v>1796</v>
      </c>
      <c r="G133" s="815"/>
      <c r="H133" s="810"/>
      <c r="I133" s="861"/>
    </row>
    <row r="134" spans="1:13" s="806" customFormat="1" x14ac:dyDescent="0.2">
      <c r="A134" s="829" t="s">
        <v>1697</v>
      </c>
      <c r="B134" s="833" t="s">
        <v>1698</v>
      </c>
      <c r="C134" s="699">
        <v>7</v>
      </c>
      <c r="D134" s="1005">
        <v>44165</v>
      </c>
      <c r="E134" s="879" t="s">
        <v>1796</v>
      </c>
      <c r="F134" s="815"/>
      <c r="G134" s="815"/>
      <c r="H134" s="810"/>
      <c r="I134" s="861"/>
    </row>
    <row r="135" spans="1:13" s="806" customFormat="1" x14ac:dyDescent="0.2">
      <c r="A135" s="822" t="s">
        <v>1691</v>
      </c>
      <c r="B135" s="833" t="s">
        <v>1692</v>
      </c>
      <c r="C135" s="699">
        <v>9</v>
      </c>
      <c r="D135" s="1005">
        <v>44165</v>
      </c>
      <c r="E135" s="879"/>
      <c r="F135" s="815" t="s">
        <v>1796</v>
      </c>
      <c r="G135" s="815"/>
      <c r="H135" s="810"/>
      <c r="I135" s="861"/>
    </row>
    <row r="136" spans="1:13" s="806" customFormat="1" x14ac:dyDescent="0.2">
      <c r="A136" s="822" t="s">
        <v>1651</v>
      </c>
      <c r="B136" s="833" t="s">
        <v>1652</v>
      </c>
      <c r="C136" s="699">
        <v>10</v>
      </c>
      <c r="D136" s="1005">
        <v>44134</v>
      </c>
      <c r="E136" s="879"/>
      <c r="F136" s="815"/>
      <c r="G136" s="815" t="s">
        <v>1796</v>
      </c>
      <c r="H136" s="810"/>
      <c r="I136" s="861" t="s">
        <v>4491</v>
      </c>
    </row>
    <row r="137" spans="1:13" s="806" customFormat="1" x14ac:dyDescent="0.2">
      <c r="A137" s="822" t="s">
        <v>961</v>
      </c>
      <c r="B137" s="833" t="s">
        <v>962</v>
      </c>
      <c r="C137" s="699">
        <v>9</v>
      </c>
      <c r="D137" s="1005">
        <v>44134</v>
      </c>
      <c r="E137" s="879"/>
      <c r="F137" s="815" t="s">
        <v>1796</v>
      </c>
      <c r="G137" s="815"/>
      <c r="H137" s="810"/>
      <c r="I137" s="861"/>
    </row>
    <row r="138" spans="1:13" s="806" customFormat="1" x14ac:dyDescent="0.2">
      <c r="A138" s="829" t="s">
        <v>1200</v>
      </c>
      <c r="B138" s="833" t="s">
        <v>1201</v>
      </c>
      <c r="C138" s="699">
        <v>8</v>
      </c>
      <c r="D138" s="1005">
        <v>44134</v>
      </c>
      <c r="E138" s="879" t="s">
        <v>1796</v>
      </c>
      <c r="F138" s="815"/>
      <c r="G138" s="815"/>
      <c r="H138" s="810"/>
      <c r="I138" s="861"/>
    </row>
    <row r="139" spans="1:13" s="806" customFormat="1" x14ac:dyDescent="0.2">
      <c r="A139" s="829" t="s">
        <v>4007</v>
      </c>
      <c r="B139" s="833" t="s">
        <v>4008</v>
      </c>
      <c r="C139" s="699">
        <v>6</v>
      </c>
      <c r="D139" s="1005">
        <v>44134</v>
      </c>
      <c r="E139" s="879"/>
      <c r="F139" s="815" t="s">
        <v>1796</v>
      </c>
      <c r="G139" s="815"/>
      <c r="H139" s="810"/>
      <c r="I139" s="861"/>
    </row>
    <row r="140" spans="1:13" s="806" customFormat="1" x14ac:dyDescent="0.2">
      <c r="A140" s="822" t="s">
        <v>1255</v>
      </c>
      <c r="B140" s="833" t="s">
        <v>1256</v>
      </c>
      <c r="C140" s="699">
        <v>8</v>
      </c>
      <c r="D140" s="1005">
        <v>44134</v>
      </c>
      <c r="E140" s="879"/>
      <c r="F140" s="815" t="s">
        <v>1796</v>
      </c>
      <c r="G140" s="815"/>
      <c r="H140" s="810"/>
      <c r="I140" s="861"/>
    </row>
    <row r="141" spans="1:13" s="806" customFormat="1" x14ac:dyDescent="0.2">
      <c r="A141" s="829" t="s">
        <v>1426</v>
      </c>
      <c r="B141" s="833" t="s">
        <v>1427</v>
      </c>
      <c r="C141" s="699">
        <v>9</v>
      </c>
      <c r="D141" s="1005">
        <v>44134</v>
      </c>
      <c r="E141" s="879"/>
      <c r="F141" s="815" t="s">
        <v>1796</v>
      </c>
      <c r="G141" s="815"/>
      <c r="H141" s="810"/>
      <c r="I141" s="861"/>
    </row>
    <row r="142" spans="1:13" s="806" customFormat="1" x14ac:dyDescent="0.2">
      <c r="A142" s="829" t="s">
        <v>3828</v>
      </c>
      <c r="B142" s="833" t="s">
        <v>3829</v>
      </c>
      <c r="C142" s="699">
        <v>6</v>
      </c>
      <c r="D142" s="1005">
        <v>44134</v>
      </c>
      <c r="E142" s="879"/>
      <c r="F142" s="815" t="s">
        <v>1796</v>
      </c>
      <c r="G142" s="815"/>
      <c r="H142" s="810"/>
      <c r="I142" s="861"/>
    </row>
    <row r="143" spans="1:13" s="806" customFormat="1" x14ac:dyDescent="0.2">
      <c r="A143" s="822" t="s">
        <v>4436</v>
      </c>
      <c r="B143" s="833" t="s">
        <v>4437</v>
      </c>
      <c r="C143" s="699">
        <v>8</v>
      </c>
      <c r="D143" s="1005">
        <v>44134</v>
      </c>
      <c r="E143" s="879"/>
      <c r="F143" s="815" t="s">
        <v>1796</v>
      </c>
      <c r="G143" s="815"/>
      <c r="H143" s="810"/>
      <c r="I143" s="861"/>
    </row>
    <row r="144" spans="1:13" s="806" customFormat="1" x14ac:dyDescent="0.2">
      <c r="A144" s="829" t="s">
        <v>396</v>
      </c>
      <c r="B144" s="834" t="s">
        <v>397</v>
      </c>
      <c r="C144" s="699">
        <v>16</v>
      </c>
      <c r="D144" s="1005">
        <v>44104</v>
      </c>
      <c r="E144" s="879"/>
      <c r="F144" s="815" t="s">
        <v>1796</v>
      </c>
      <c r="G144" s="815"/>
      <c r="H144" s="810"/>
      <c r="I144" s="861"/>
      <c r="M144" s="1032"/>
    </row>
    <row r="145" spans="1:9" s="806" customFormat="1" x14ac:dyDescent="0.2">
      <c r="A145" s="829" t="s">
        <v>1768</v>
      </c>
      <c r="B145" s="833" t="s">
        <v>1769</v>
      </c>
      <c r="C145" s="699">
        <v>6</v>
      </c>
      <c r="D145" s="1005">
        <v>44104</v>
      </c>
      <c r="E145" s="879"/>
      <c r="F145" s="815" t="s">
        <v>1796</v>
      </c>
      <c r="G145" s="815"/>
      <c r="H145" s="810"/>
      <c r="I145" s="861"/>
    </row>
    <row r="146" spans="1:9" s="806" customFormat="1" x14ac:dyDescent="0.2">
      <c r="A146" s="829" t="s">
        <v>473</v>
      </c>
      <c r="B146" s="833" t="s">
        <v>474</v>
      </c>
      <c r="C146" s="699">
        <v>19</v>
      </c>
      <c r="D146" s="1005">
        <v>44104</v>
      </c>
      <c r="E146" s="879"/>
      <c r="F146" s="815" t="s">
        <v>1796</v>
      </c>
      <c r="G146" s="815"/>
      <c r="H146" s="810"/>
      <c r="I146" s="861"/>
    </row>
    <row r="147" spans="1:9" s="806" customFormat="1" x14ac:dyDescent="0.2">
      <c r="A147" s="822" t="s">
        <v>948</v>
      </c>
      <c r="B147" s="833" t="s">
        <v>949</v>
      </c>
      <c r="C147" s="1031">
        <v>9</v>
      </c>
      <c r="D147" s="1005">
        <v>44104</v>
      </c>
      <c r="E147" s="879"/>
      <c r="F147" s="815" t="s">
        <v>1796</v>
      </c>
      <c r="G147" s="815"/>
      <c r="H147" s="810"/>
      <c r="I147" s="861"/>
    </row>
    <row r="148" spans="1:9" s="806" customFormat="1" x14ac:dyDescent="0.2">
      <c r="A148" s="822" t="s">
        <v>3906</v>
      </c>
      <c r="B148" s="833" t="s">
        <v>3905</v>
      </c>
      <c r="C148" s="699">
        <v>6</v>
      </c>
      <c r="D148" s="1005">
        <v>44104</v>
      </c>
      <c r="E148" s="879" t="s">
        <v>1796</v>
      </c>
      <c r="F148" s="815"/>
      <c r="G148" s="815"/>
      <c r="H148" s="810"/>
      <c r="I148" s="861"/>
    </row>
    <row r="149" spans="1:9" s="806" customFormat="1" x14ac:dyDescent="0.2">
      <c r="A149" s="613" t="s">
        <v>576</v>
      </c>
      <c r="B149" s="743" t="s">
        <v>577</v>
      </c>
      <c r="C149" s="721">
        <v>18</v>
      </c>
      <c r="D149" s="1005">
        <v>44104</v>
      </c>
      <c r="E149" s="879"/>
      <c r="F149" s="815" t="s">
        <v>1796</v>
      </c>
      <c r="G149" s="815"/>
      <c r="H149" s="810"/>
      <c r="I149" s="861"/>
    </row>
    <row r="150" spans="1:9" s="806" customFormat="1" x14ac:dyDescent="0.2">
      <c r="A150" s="829" t="s">
        <v>1372</v>
      </c>
      <c r="B150" s="833" t="s">
        <v>1373</v>
      </c>
      <c r="C150" s="699">
        <v>7</v>
      </c>
      <c r="D150" s="1005">
        <v>44104</v>
      </c>
      <c r="E150" s="879"/>
      <c r="F150" s="815" t="s">
        <v>1796</v>
      </c>
      <c r="G150" s="815"/>
      <c r="H150" s="810"/>
      <c r="I150" s="861"/>
    </row>
    <row r="151" spans="1:9" s="806" customFormat="1" x14ac:dyDescent="0.2">
      <c r="A151" s="822" t="s">
        <v>1391</v>
      </c>
      <c r="B151" s="833" t="s">
        <v>1392</v>
      </c>
      <c r="C151" s="699">
        <v>9</v>
      </c>
      <c r="D151" s="1005">
        <v>44104</v>
      </c>
      <c r="E151" s="879"/>
      <c r="F151" s="815" t="s">
        <v>1796</v>
      </c>
      <c r="G151" s="815"/>
      <c r="H151" s="810"/>
      <c r="I151" s="861"/>
    </row>
    <row r="152" spans="1:9" s="806" customFormat="1" x14ac:dyDescent="0.2">
      <c r="A152" s="886" t="s">
        <v>4393</v>
      </c>
      <c r="B152" s="743" t="s">
        <v>3862</v>
      </c>
      <c r="C152" s="721">
        <v>5</v>
      </c>
      <c r="D152" s="1005">
        <v>44104</v>
      </c>
      <c r="E152" s="879"/>
      <c r="F152" s="815" t="s">
        <v>1796</v>
      </c>
      <c r="G152" s="815"/>
      <c r="H152" s="810"/>
      <c r="I152" s="861"/>
    </row>
    <row r="153" spans="1:9" s="806" customFormat="1" x14ac:dyDescent="0.2">
      <c r="A153" s="822" t="s">
        <v>1479</v>
      </c>
      <c r="B153" s="833" t="s">
        <v>1480</v>
      </c>
      <c r="C153" s="699">
        <v>9</v>
      </c>
      <c r="D153" s="1005">
        <v>44104</v>
      </c>
      <c r="E153" s="879"/>
      <c r="F153" s="815" t="s">
        <v>1796</v>
      </c>
      <c r="G153" s="815"/>
      <c r="H153" s="810"/>
      <c r="I153" s="861"/>
    </row>
    <row r="154" spans="1:9" s="806" customFormat="1" x14ac:dyDescent="0.2">
      <c r="A154" s="822" t="s">
        <v>3813</v>
      </c>
      <c r="B154" s="833" t="s">
        <v>3814</v>
      </c>
      <c r="C154" s="699">
        <v>6</v>
      </c>
      <c r="D154" s="1005">
        <v>44104</v>
      </c>
      <c r="E154" s="879"/>
      <c r="F154" s="815" t="s">
        <v>1796</v>
      </c>
      <c r="G154" s="815"/>
      <c r="H154" s="810"/>
      <c r="I154" s="861"/>
    </row>
    <row r="155" spans="1:9" s="806" customFormat="1" x14ac:dyDescent="0.2">
      <c r="A155" s="829" t="s">
        <v>1481</v>
      </c>
      <c r="B155" s="833" t="s">
        <v>1482</v>
      </c>
      <c r="C155" s="699">
        <v>9</v>
      </c>
      <c r="D155" s="1005">
        <v>44104</v>
      </c>
      <c r="E155" s="879"/>
      <c r="F155" s="815" t="s">
        <v>1796</v>
      </c>
      <c r="G155" s="815"/>
      <c r="H155" s="810"/>
      <c r="I155" s="861"/>
    </row>
    <row r="156" spans="1:9" s="806" customFormat="1" x14ac:dyDescent="0.2">
      <c r="A156" s="839" t="s">
        <v>4380</v>
      </c>
      <c r="B156" s="833" t="s">
        <v>4356</v>
      </c>
      <c r="C156" s="699">
        <v>5</v>
      </c>
      <c r="D156" s="1005">
        <v>44104</v>
      </c>
      <c r="E156" s="879"/>
      <c r="F156" s="815" t="s">
        <v>1796</v>
      </c>
      <c r="G156" s="815"/>
      <c r="H156" s="810"/>
      <c r="I156" s="861"/>
    </row>
    <row r="157" spans="1:9" s="806" customFormat="1" x14ac:dyDescent="0.2">
      <c r="A157" s="829" t="s">
        <v>1354</v>
      </c>
      <c r="B157" s="833" t="s">
        <v>1355</v>
      </c>
      <c r="C157" s="699">
        <v>9</v>
      </c>
      <c r="D157" s="1005">
        <v>44074</v>
      </c>
      <c r="E157" s="879"/>
      <c r="F157" s="815"/>
      <c r="G157" s="815" t="s">
        <v>1796</v>
      </c>
      <c r="H157" s="810"/>
      <c r="I157" s="861" t="s">
        <v>4479</v>
      </c>
    </row>
    <row r="158" spans="1:9" s="806" customFormat="1" x14ac:dyDescent="0.2">
      <c r="A158" s="829" t="s">
        <v>1050</v>
      </c>
      <c r="B158" s="833" t="s">
        <v>1051</v>
      </c>
      <c r="C158" s="699">
        <v>9</v>
      </c>
      <c r="D158" s="1005">
        <v>44043</v>
      </c>
      <c r="E158" s="879" t="s">
        <v>1796</v>
      </c>
      <c r="F158" s="815"/>
      <c r="G158" s="815"/>
      <c r="H158" s="810"/>
      <c r="I158" s="861"/>
    </row>
    <row r="159" spans="1:9" s="806" customFormat="1" x14ac:dyDescent="0.2">
      <c r="A159" s="822" t="s">
        <v>1108</v>
      </c>
      <c r="B159" s="833" t="s">
        <v>1109</v>
      </c>
      <c r="C159" s="699">
        <v>10</v>
      </c>
      <c r="D159" s="1005">
        <v>44043</v>
      </c>
      <c r="E159" s="879"/>
      <c r="F159" s="815"/>
      <c r="G159" s="815" t="s">
        <v>1796</v>
      </c>
      <c r="H159" s="810"/>
      <c r="I159" s="861" t="s">
        <v>4473</v>
      </c>
    </row>
    <row r="160" spans="1:9" s="806" customFormat="1" x14ac:dyDescent="0.2">
      <c r="A160" s="839" t="s">
        <v>4404</v>
      </c>
      <c r="B160" s="833" t="s">
        <v>4401</v>
      </c>
      <c r="C160" s="699">
        <v>5</v>
      </c>
      <c r="D160" s="1005">
        <v>44043</v>
      </c>
      <c r="E160" s="879"/>
      <c r="F160" s="815"/>
      <c r="G160" s="815" t="s">
        <v>1796</v>
      </c>
      <c r="H160" s="810"/>
      <c r="I160" s="861" t="s">
        <v>4466</v>
      </c>
    </row>
    <row r="161" spans="1:9" s="806" customFormat="1" x14ac:dyDescent="0.2">
      <c r="A161" s="822" t="s">
        <v>1310</v>
      </c>
      <c r="B161" s="833" t="s">
        <v>1311</v>
      </c>
      <c r="C161" s="699">
        <v>9</v>
      </c>
      <c r="D161" s="1005">
        <v>44043</v>
      </c>
      <c r="E161" s="879" t="s">
        <v>1796</v>
      </c>
      <c r="F161" s="815"/>
      <c r="G161" s="815"/>
      <c r="H161" s="810"/>
      <c r="I161" s="861"/>
    </row>
    <row r="162" spans="1:9" s="806" customFormat="1" x14ac:dyDescent="0.2">
      <c r="A162" s="829" t="s">
        <v>3790</v>
      </c>
      <c r="B162" s="833" t="s">
        <v>3791</v>
      </c>
      <c r="C162" s="699">
        <v>7</v>
      </c>
      <c r="D162" s="1005">
        <v>44043</v>
      </c>
      <c r="E162" s="879"/>
      <c r="F162" s="815"/>
      <c r="G162" s="815" t="s">
        <v>1796</v>
      </c>
      <c r="H162" s="810"/>
      <c r="I162" s="861" t="s">
        <v>4467</v>
      </c>
    </row>
    <row r="163" spans="1:9" s="806" customFormat="1" x14ac:dyDescent="0.2">
      <c r="A163" s="822" t="s">
        <v>661</v>
      </c>
      <c r="B163" s="833" t="s">
        <v>662</v>
      </c>
      <c r="C163" s="699">
        <v>18</v>
      </c>
      <c r="D163" s="1005">
        <v>44043</v>
      </c>
      <c r="E163" s="879"/>
      <c r="F163" s="815"/>
      <c r="G163" s="815" t="s">
        <v>1796</v>
      </c>
      <c r="H163" s="810"/>
      <c r="I163" s="861" t="s">
        <v>2402</v>
      </c>
    </row>
    <row r="164" spans="1:9" s="806" customFormat="1" x14ac:dyDescent="0.2">
      <c r="A164" s="829" t="s">
        <v>1730</v>
      </c>
      <c r="B164" s="833" t="s">
        <v>1731</v>
      </c>
      <c r="C164" s="699">
        <v>9</v>
      </c>
      <c r="D164" s="1005">
        <v>44043</v>
      </c>
      <c r="E164" s="879" t="s">
        <v>1796</v>
      </c>
      <c r="F164" s="815"/>
      <c r="G164" s="815"/>
      <c r="H164" s="810"/>
      <c r="I164" s="861"/>
    </row>
    <row r="165" spans="1:9" s="806" customFormat="1" x14ac:dyDescent="0.2">
      <c r="A165" s="838" t="s">
        <v>4123</v>
      </c>
      <c r="B165" s="575" t="s">
        <v>4122</v>
      </c>
      <c r="C165" s="699">
        <v>11</v>
      </c>
      <c r="D165" s="1005">
        <v>44043</v>
      </c>
      <c r="E165" s="879" t="s">
        <v>1796</v>
      </c>
      <c r="F165" s="815"/>
      <c r="G165" s="815"/>
      <c r="H165" s="810"/>
      <c r="I165" s="861"/>
    </row>
    <row r="166" spans="1:9" s="806" customFormat="1" x14ac:dyDescent="0.2">
      <c r="A166" s="829" t="s">
        <v>428</v>
      </c>
      <c r="B166" s="575" t="s">
        <v>429</v>
      </c>
      <c r="C166" s="699">
        <v>15</v>
      </c>
      <c r="D166" s="1005">
        <v>44012</v>
      </c>
      <c r="E166" s="879" t="s">
        <v>1796</v>
      </c>
      <c r="F166" s="815"/>
      <c r="G166" s="815"/>
      <c r="H166" s="810"/>
      <c r="I166" s="861"/>
    </row>
    <row r="167" spans="1:9" s="806" customFormat="1" x14ac:dyDescent="0.2">
      <c r="A167" s="839" t="s">
        <v>3914</v>
      </c>
      <c r="B167" s="575" t="s">
        <v>3915</v>
      </c>
      <c r="C167" s="699">
        <v>6</v>
      </c>
      <c r="D167" s="1005">
        <v>44012</v>
      </c>
      <c r="E167" s="879"/>
      <c r="F167" s="815"/>
      <c r="G167" s="815" t="s">
        <v>1796</v>
      </c>
      <c r="H167" s="810"/>
      <c r="I167" s="861" t="s">
        <v>4465</v>
      </c>
    </row>
    <row r="168" spans="1:9" s="806" customFormat="1" x14ac:dyDescent="0.2">
      <c r="A168" s="822" t="s">
        <v>1597</v>
      </c>
      <c r="B168" s="575" t="s">
        <v>1598</v>
      </c>
      <c r="C168" s="699">
        <v>10</v>
      </c>
      <c r="D168" s="1005">
        <v>44012</v>
      </c>
      <c r="E168" s="879" t="s">
        <v>1796</v>
      </c>
      <c r="F168" s="815"/>
      <c r="G168" s="815"/>
      <c r="H168" s="810"/>
      <c r="I168" s="861"/>
    </row>
    <row r="169" spans="1:9" s="806" customFormat="1" x14ac:dyDescent="0.2">
      <c r="A169" s="829" t="s">
        <v>1649</v>
      </c>
      <c r="B169" s="833" t="s">
        <v>1650</v>
      </c>
      <c r="C169" s="699">
        <v>10</v>
      </c>
      <c r="D169" s="1005">
        <v>44012</v>
      </c>
      <c r="E169" s="879" t="s">
        <v>1796</v>
      </c>
      <c r="F169" s="815"/>
      <c r="G169" s="815"/>
      <c r="H169" s="810"/>
      <c r="I169" s="861"/>
    </row>
    <row r="170" spans="1:9" s="806" customFormat="1" x14ac:dyDescent="0.2">
      <c r="A170" s="829" t="s">
        <v>818</v>
      </c>
      <c r="B170" s="575" t="s">
        <v>819</v>
      </c>
      <c r="C170" s="699">
        <v>26</v>
      </c>
      <c r="D170" s="1005">
        <v>44012</v>
      </c>
      <c r="E170" s="879" t="s">
        <v>1796</v>
      </c>
      <c r="F170" s="815"/>
      <c r="G170" s="815"/>
      <c r="H170" s="810"/>
      <c r="I170" s="861"/>
    </row>
    <row r="171" spans="1:9" s="806" customFormat="1" x14ac:dyDescent="0.2">
      <c r="A171" s="839" t="s">
        <v>4396</v>
      </c>
      <c r="B171" s="575" t="s">
        <v>4367</v>
      </c>
      <c r="C171" s="699">
        <v>5</v>
      </c>
      <c r="D171" s="1005">
        <v>44012</v>
      </c>
      <c r="E171" s="879" t="s">
        <v>1796</v>
      </c>
      <c r="F171" s="815"/>
      <c r="G171" s="815"/>
      <c r="H171" s="810"/>
      <c r="I171" s="861"/>
    </row>
    <row r="172" spans="1:9" s="806" customFormat="1" x14ac:dyDescent="0.2">
      <c r="A172" s="822" t="s">
        <v>1712</v>
      </c>
      <c r="B172" s="833" t="s">
        <v>1713</v>
      </c>
      <c r="C172" s="699">
        <v>9</v>
      </c>
      <c r="D172" s="1005">
        <v>44012</v>
      </c>
      <c r="E172" s="879" t="s">
        <v>1796</v>
      </c>
      <c r="F172" s="815"/>
      <c r="G172" s="815"/>
      <c r="H172" s="810"/>
      <c r="I172" s="861"/>
    </row>
    <row r="173" spans="1:9" s="806" customFormat="1" x14ac:dyDescent="0.2">
      <c r="A173" s="670" t="s">
        <v>3843</v>
      </c>
      <c r="B173" s="746" t="s">
        <v>3844</v>
      </c>
      <c r="C173" s="699">
        <v>6</v>
      </c>
      <c r="D173" s="1005">
        <v>44012</v>
      </c>
      <c r="E173" s="879"/>
      <c r="F173" s="815"/>
      <c r="G173" s="815" t="s">
        <v>1796</v>
      </c>
      <c r="H173" s="810"/>
      <c r="I173" s="861" t="s">
        <v>4462</v>
      </c>
    </row>
    <row r="174" spans="1:9" s="806" customFormat="1" x14ac:dyDescent="0.2">
      <c r="A174" s="822" t="s">
        <v>923</v>
      </c>
      <c r="B174" s="833" t="s">
        <v>924</v>
      </c>
      <c r="C174" s="699">
        <v>8</v>
      </c>
      <c r="D174" s="1005">
        <v>43980</v>
      </c>
      <c r="E174" s="879" t="s">
        <v>1796</v>
      </c>
      <c r="F174" s="815"/>
      <c r="G174" s="815"/>
      <c r="H174" s="810"/>
      <c r="I174" s="861"/>
    </row>
    <row r="175" spans="1:9" s="806" customFormat="1" x14ac:dyDescent="0.2">
      <c r="A175" s="822" t="s">
        <v>4390</v>
      </c>
      <c r="B175" s="575" t="s">
        <v>4362</v>
      </c>
      <c r="C175" s="699">
        <v>5</v>
      </c>
      <c r="D175" s="1005">
        <v>43980</v>
      </c>
      <c r="E175" s="879" t="s">
        <v>1796</v>
      </c>
      <c r="F175" s="815"/>
      <c r="G175" s="815"/>
      <c r="H175" s="810"/>
      <c r="I175" s="861"/>
    </row>
    <row r="176" spans="1:9" s="806" customFormat="1" x14ac:dyDescent="0.2">
      <c r="A176" s="822" t="s">
        <v>855</v>
      </c>
      <c r="B176" s="575" t="s">
        <v>856</v>
      </c>
      <c r="C176" s="699">
        <v>7</v>
      </c>
      <c r="D176" s="1005">
        <v>43980</v>
      </c>
      <c r="E176" s="879" t="s">
        <v>1796</v>
      </c>
      <c r="F176" s="815"/>
      <c r="G176" s="815"/>
      <c r="H176" s="810"/>
      <c r="I176" s="861"/>
    </row>
    <row r="177" spans="1:9" s="806" customFormat="1" x14ac:dyDescent="0.2">
      <c r="A177" s="822" t="s">
        <v>1524</v>
      </c>
      <c r="B177" s="575" t="s">
        <v>1525</v>
      </c>
      <c r="C177" s="699">
        <v>9</v>
      </c>
      <c r="D177" s="1005">
        <v>43980</v>
      </c>
      <c r="E177" s="879" t="s">
        <v>1796</v>
      </c>
      <c r="F177" s="815"/>
      <c r="G177" s="815"/>
      <c r="H177" s="810"/>
      <c r="I177" s="817"/>
    </row>
    <row r="178" spans="1:9" s="806" customFormat="1" x14ac:dyDescent="0.2">
      <c r="A178" s="822" t="s">
        <v>983</v>
      </c>
      <c r="B178" s="575" t="s">
        <v>984</v>
      </c>
      <c r="C178" s="699">
        <v>7</v>
      </c>
      <c r="D178" s="1005">
        <v>43980</v>
      </c>
      <c r="E178" s="879" t="s">
        <v>1796</v>
      </c>
      <c r="F178" s="815"/>
      <c r="G178" s="815"/>
      <c r="H178" s="810"/>
      <c r="I178" s="817"/>
    </row>
    <row r="179" spans="1:9" s="806" customFormat="1" x14ac:dyDescent="0.2">
      <c r="A179" s="822" t="s">
        <v>1026</v>
      </c>
      <c r="B179" s="833" t="s">
        <v>1027</v>
      </c>
      <c r="C179" s="699">
        <v>8</v>
      </c>
      <c r="D179" s="1017">
        <v>43980</v>
      </c>
      <c r="E179" s="879" t="s">
        <v>1796</v>
      </c>
      <c r="F179" s="815"/>
      <c r="G179" s="815"/>
      <c r="H179" s="810"/>
      <c r="I179" s="817"/>
    </row>
    <row r="180" spans="1:9" s="806" customFormat="1" x14ac:dyDescent="0.2">
      <c r="A180" s="822" t="s">
        <v>4080</v>
      </c>
      <c r="B180" s="833" t="s">
        <v>3855</v>
      </c>
      <c r="C180" s="699">
        <v>8</v>
      </c>
      <c r="D180" s="1017">
        <v>43980</v>
      </c>
      <c r="E180" s="879"/>
      <c r="F180" s="815"/>
      <c r="G180" s="815" t="s">
        <v>1796</v>
      </c>
      <c r="H180" s="810"/>
      <c r="I180" s="1019" t="s">
        <v>1982</v>
      </c>
    </row>
    <row r="181" spans="1:9" s="806" customFormat="1" x14ac:dyDescent="0.2">
      <c r="A181" s="822" t="s">
        <v>1032</v>
      </c>
      <c r="B181" s="833" t="s">
        <v>1033</v>
      </c>
      <c r="C181" s="699">
        <v>11</v>
      </c>
      <c r="D181" s="1017">
        <v>43980</v>
      </c>
      <c r="E181" s="879" t="s">
        <v>1796</v>
      </c>
      <c r="F181" s="815"/>
      <c r="G181" s="815"/>
      <c r="H181" s="810"/>
      <c r="I181" s="1019"/>
    </row>
    <row r="182" spans="1:9" s="806" customFormat="1" x14ac:dyDescent="0.2">
      <c r="A182" s="822" t="s">
        <v>1003</v>
      </c>
      <c r="B182" s="833" t="s">
        <v>1004</v>
      </c>
      <c r="C182" s="699">
        <v>11</v>
      </c>
      <c r="D182" s="1017">
        <v>43980</v>
      </c>
      <c r="E182" s="879" t="s">
        <v>1796</v>
      </c>
      <c r="F182" s="815"/>
      <c r="G182" s="815"/>
      <c r="H182" s="810"/>
      <c r="I182" s="1019"/>
    </row>
    <row r="183" spans="1:9" s="806" customFormat="1" x14ac:dyDescent="0.2">
      <c r="A183" s="822" t="s">
        <v>1005</v>
      </c>
      <c r="B183" s="833" t="s">
        <v>1006</v>
      </c>
      <c r="C183" s="699">
        <v>8</v>
      </c>
      <c r="D183" s="1017">
        <v>43980</v>
      </c>
      <c r="E183" s="879" t="s">
        <v>1796</v>
      </c>
      <c r="F183" s="815"/>
      <c r="G183" s="815"/>
      <c r="H183" s="810"/>
      <c r="I183" s="1020"/>
    </row>
    <row r="184" spans="1:9" s="806" customFormat="1" x14ac:dyDescent="0.2">
      <c r="A184" s="822" t="s">
        <v>1715</v>
      </c>
      <c r="B184" s="833" t="s">
        <v>1716</v>
      </c>
      <c r="C184" s="699">
        <v>9</v>
      </c>
      <c r="D184" s="1017">
        <v>43980</v>
      </c>
      <c r="E184" s="879" t="s">
        <v>1796</v>
      </c>
      <c r="F184" s="815"/>
      <c r="G184" s="815"/>
      <c r="H184" s="810"/>
      <c r="I184" s="1020"/>
    </row>
    <row r="185" spans="1:9" s="806" customFormat="1" x14ac:dyDescent="0.2">
      <c r="A185" s="822" t="s">
        <v>1115</v>
      </c>
      <c r="B185" s="833" t="s">
        <v>1116</v>
      </c>
      <c r="C185" s="699">
        <v>10</v>
      </c>
      <c r="D185" s="1017">
        <v>43980</v>
      </c>
      <c r="E185" s="879" t="s">
        <v>1796</v>
      </c>
      <c r="F185" s="815"/>
      <c r="G185" s="815"/>
      <c r="H185" s="810"/>
      <c r="I185" s="1020"/>
    </row>
    <row r="186" spans="1:9" s="806" customFormat="1" x14ac:dyDescent="0.2">
      <c r="A186" s="822" t="s">
        <v>1131</v>
      </c>
      <c r="B186" s="833" t="s">
        <v>1132</v>
      </c>
      <c r="C186" s="699">
        <v>8</v>
      </c>
      <c r="D186" s="1017">
        <v>43980</v>
      </c>
      <c r="E186" s="879" t="s">
        <v>1796</v>
      </c>
      <c r="F186" s="815"/>
      <c r="G186" s="815"/>
      <c r="H186" s="810"/>
      <c r="I186" s="1019"/>
    </row>
    <row r="187" spans="1:9" s="806" customFormat="1" x14ac:dyDescent="0.2">
      <c r="A187" s="822" t="s">
        <v>1180</v>
      </c>
      <c r="B187" s="833" t="s">
        <v>1181</v>
      </c>
      <c r="C187" s="699">
        <v>10</v>
      </c>
      <c r="D187" s="1017">
        <v>43980</v>
      </c>
      <c r="E187" s="879" t="s">
        <v>1796</v>
      </c>
      <c r="F187" s="815"/>
      <c r="G187" s="815"/>
      <c r="H187" s="810"/>
      <c r="I187" s="1020"/>
    </row>
    <row r="188" spans="1:9" s="806" customFormat="1" x14ac:dyDescent="0.2">
      <c r="A188" s="822" t="s">
        <v>1207</v>
      </c>
      <c r="B188" s="833" t="s">
        <v>1208</v>
      </c>
      <c r="C188" s="699">
        <v>10</v>
      </c>
      <c r="D188" s="1017">
        <v>43980</v>
      </c>
      <c r="E188" s="879" t="s">
        <v>1796</v>
      </c>
      <c r="F188" s="815"/>
      <c r="G188" s="815"/>
      <c r="H188" s="810"/>
      <c r="I188" s="1019"/>
    </row>
    <row r="189" spans="1:9" s="806" customFormat="1" x14ac:dyDescent="0.2">
      <c r="A189" s="822" t="s">
        <v>4241</v>
      </c>
      <c r="B189" s="833" t="s">
        <v>3761</v>
      </c>
      <c r="C189" s="699">
        <v>6</v>
      </c>
      <c r="D189" s="1017">
        <v>43980</v>
      </c>
      <c r="E189" s="879" t="s">
        <v>1796</v>
      </c>
      <c r="F189" s="815"/>
      <c r="G189" s="815"/>
      <c r="H189" s="810"/>
      <c r="I189" s="1020"/>
    </row>
    <row r="190" spans="1:9" s="806" customFormat="1" x14ac:dyDescent="0.2">
      <c r="A190" s="822" t="s">
        <v>1233</v>
      </c>
      <c r="B190" s="833" t="s">
        <v>1234</v>
      </c>
      <c r="C190" s="699">
        <v>10</v>
      </c>
      <c r="D190" s="1017">
        <v>43980</v>
      </c>
      <c r="E190" s="879" t="s">
        <v>1796</v>
      </c>
      <c r="F190" s="815"/>
      <c r="G190" s="815"/>
      <c r="H190" s="810"/>
      <c r="I190" s="1020"/>
    </row>
    <row r="191" spans="1:9" s="806" customFormat="1" x14ac:dyDescent="0.2">
      <c r="A191" s="822" t="s">
        <v>3966</v>
      </c>
      <c r="B191" s="833" t="s">
        <v>3967</v>
      </c>
      <c r="C191" s="699">
        <v>10</v>
      </c>
      <c r="D191" s="1017">
        <v>43980</v>
      </c>
      <c r="E191" s="879" t="s">
        <v>1796</v>
      </c>
      <c r="F191" s="815"/>
      <c r="G191" s="815"/>
      <c r="H191" s="810"/>
      <c r="I191" s="1020"/>
    </row>
    <row r="192" spans="1:9" s="806" customFormat="1" x14ac:dyDescent="0.2">
      <c r="A192" s="822" t="s">
        <v>1285</v>
      </c>
      <c r="B192" s="833" t="s">
        <v>1286</v>
      </c>
      <c r="C192" s="699">
        <v>11</v>
      </c>
      <c r="D192" s="1017">
        <v>43980</v>
      </c>
      <c r="E192" s="879" t="s">
        <v>1796</v>
      </c>
      <c r="F192" s="815"/>
      <c r="G192" s="815"/>
      <c r="H192" s="810"/>
      <c r="I192" s="1019"/>
    </row>
    <row r="193" spans="1:9" s="806" customFormat="1" x14ac:dyDescent="0.2">
      <c r="A193" s="822" t="s">
        <v>4382</v>
      </c>
      <c r="B193" s="833" t="s">
        <v>3778</v>
      </c>
      <c r="C193" s="699">
        <v>5</v>
      </c>
      <c r="D193" s="1017">
        <v>43980</v>
      </c>
      <c r="E193" s="879" t="s">
        <v>1796</v>
      </c>
      <c r="F193" s="815"/>
      <c r="G193" s="815"/>
      <c r="H193" s="810"/>
      <c r="I193" s="1020"/>
    </row>
    <row r="194" spans="1:9" s="806" customFormat="1" x14ac:dyDescent="0.2">
      <c r="A194" s="822" t="s">
        <v>3779</v>
      </c>
      <c r="B194" s="833" t="s">
        <v>3780</v>
      </c>
      <c r="C194" s="699">
        <v>7</v>
      </c>
      <c r="D194" s="1017">
        <v>43980</v>
      </c>
      <c r="E194" s="879" t="s">
        <v>1796</v>
      </c>
      <c r="F194" s="815"/>
      <c r="G194" s="815"/>
      <c r="H194" s="810"/>
      <c r="I194" s="1020"/>
    </row>
    <row r="195" spans="1:9" s="806" customFormat="1" x14ac:dyDescent="0.2">
      <c r="A195" s="822" t="s">
        <v>4384</v>
      </c>
      <c r="B195" s="833" t="s">
        <v>4358</v>
      </c>
      <c r="C195" s="699">
        <v>6</v>
      </c>
      <c r="D195" s="1017">
        <v>43980</v>
      </c>
      <c r="E195" s="879" t="s">
        <v>1796</v>
      </c>
      <c r="F195" s="815"/>
      <c r="G195" s="815"/>
      <c r="H195" s="810"/>
      <c r="I195" s="817"/>
    </row>
    <row r="196" spans="1:9" s="806" customFormat="1" x14ac:dyDescent="0.2">
      <c r="A196" s="822" t="s">
        <v>1493</v>
      </c>
      <c r="B196" s="833" t="s">
        <v>1494</v>
      </c>
      <c r="C196" s="699">
        <v>10</v>
      </c>
      <c r="D196" s="1017">
        <v>43980</v>
      </c>
      <c r="E196" s="879" t="s">
        <v>1796</v>
      </c>
      <c r="F196" s="815"/>
      <c r="G196" s="815"/>
      <c r="H196" s="810"/>
      <c r="I196" s="817"/>
    </row>
    <row r="197" spans="1:9" s="806" customFormat="1" x14ac:dyDescent="0.2">
      <c r="A197" s="822" t="s">
        <v>3811</v>
      </c>
      <c r="B197" s="833" t="s">
        <v>3812</v>
      </c>
      <c r="C197" s="699">
        <v>6</v>
      </c>
      <c r="D197" s="1017">
        <v>43980</v>
      </c>
      <c r="E197" s="879" t="s">
        <v>1796</v>
      </c>
      <c r="F197" s="815"/>
      <c r="G197" s="815"/>
      <c r="H197" s="810"/>
      <c r="I197" s="817"/>
    </row>
    <row r="198" spans="1:9" s="806" customFormat="1" x14ac:dyDescent="0.2">
      <c r="A198" s="822" t="s">
        <v>3741</v>
      </c>
      <c r="B198" s="833" t="s">
        <v>3742</v>
      </c>
      <c r="C198" s="699">
        <v>6</v>
      </c>
      <c r="D198" s="1017">
        <v>43980</v>
      </c>
      <c r="E198" s="879" t="s">
        <v>1796</v>
      </c>
      <c r="F198" s="815"/>
      <c r="G198" s="815"/>
      <c r="H198" s="810"/>
      <c r="I198" s="861"/>
    </row>
    <row r="199" spans="1:9" s="806" customFormat="1" x14ac:dyDescent="0.2">
      <c r="A199" s="822" t="s">
        <v>1561</v>
      </c>
      <c r="B199" s="833" t="s">
        <v>1562</v>
      </c>
      <c r="C199" s="699">
        <v>9</v>
      </c>
      <c r="D199" s="1017">
        <v>43980</v>
      </c>
      <c r="E199" s="879" t="s">
        <v>1796</v>
      </c>
      <c r="F199" s="815"/>
      <c r="G199" s="815"/>
      <c r="H199" s="810"/>
      <c r="I199" s="817"/>
    </row>
    <row r="200" spans="1:9" s="806" customFormat="1" x14ac:dyDescent="0.2">
      <c r="A200" s="822" t="s">
        <v>759</v>
      </c>
      <c r="B200" s="833" t="s">
        <v>760</v>
      </c>
      <c r="C200" s="699">
        <v>26</v>
      </c>
      <c r="D200" s="1017">
        <v>43980</v>
      </c>
      <c r="E200" s="879" t="s">
        <v>1796</v>
      </c>
      <c r="F200" s="815"/>
      <c r="G200" s="815"/>
      <c r="H200" s="810"/>
      <c r="I200" s="817"/>
    </row>
    <row r="201" spans="1:9" s="806" customFormat="1" x14ac:dyDescent="0.2">
      <c r="A201" s="839" t="s">
        <v>3959</v>
      </c>
      <c r="B201" s="833" t="s">
        <v>3960</v>
      </c>
      <c r="C201" s="699">
        <v>5</v>
      </c>
      <c r="D201" s="1017">
        <v>43980</v>
      </c>
      <c r="E201" s="879" t="s">
        <v>1796</v>
      </c>
      <c r="F201" s="815"/>
      <c r="G201" s="815"/>
      <c r="H201" s="810"/>
      <c r="I201" s="861"/>
    </row>
    <row r="202" spans="1:9" s="806" customFormat="1" x14ac:dyDescent="0.2">
      <c r="A202" s="822" t="s">
        <v>790</v>
      </c>
      <c r="B202" s="833" t="s">
        <v>791</v>
      </c>
      <c r="C202" s="699">
        <v>27</v>
      </c>
      <c r="D202" s="1017">
        <v>43980</v>
      </c>
      <c r="E202" s="879" t="s">
        <v>1796</v>
      </c>
      <c r="F202" s="815"/>
      <c r="G202" s="815"/>
      <c r="H202" s="810"/>
      <c r="I202" s="817"/>
    </row>
    <row r="203" spans="1:9" s="806" customFormat="1" x14ac:dyDescent="0.2">
      <c r="A203" s="822" t="s">
        <v>1627</v>
      </c>
      <c r="B203" s="833" t="s">
        <v>1628</v>
      </c>
      <c r="C203" s="699">
        <v>11</v>
      </c>
      <c r="D203" s="1017">
        <v>43980</v>
      </c>
      <c r="E203" s="879" t="s">
        <v>1796</v>
      </c>
      <c r="F203" s="815"/>
      <c r="G203" s="815"/>
      <c r="H203" s="810"/>
      <c r="I203" s="861"/>
    </row>
    <row r="204" spans="1:9" s="806" customFormat="1" x14ac:dyDescent="0.2">
      <c r="A204" s="822" t="s">
        <v>3748</v>
      </c>
      <c r="B204" s="833" t="s">
        <v>3749</v>
      </c>
      <c r="C204" s="569">
        <v>6</v>
      </c>
      <c r="D204" s="1017">
        <v>43980</v>
      </c>
      <c r="E204" s="879" t="s">
        <v>1796</v>
      </c>
      <c r="F204" s="815"/>
      <c r="G204" s="815"/>
      <c r="H204" s="810"/>
      <c r="I204" s="817"/>
    </row>
    <row r="205" spans="1:9" s="806" customFormat="1" x14ac:dyDescent="0.2">
      <c r="A205" s="822" t="s">
        <v>799</v>
      </c>
      <c r="B205" s="833" t="s">
        <v>800</v>
      </c>
      <c r="C205" s="569">
        <v>18</v>
      </c>
      <c r="D205" s="1017">
        <v>43980</v>
      </c>
      <c r="E205" s="879" t="s">
        <v>1796</v>
      </c>
      <c r="F205" s="812"/>
      <c r="G205" s="815"/>
      <c r="H205" s="810"/>
      <c r="I205" s="861"/>
    </row>
    <row r="206" spans="1:9" s="806" customFormat="1" x14ac:dyDescent="0.2">
      <c r="A206" s="822" t="s">
        <v>806</v>
      </c>
      <c r="B206" s="833" t="s">
        <v>807</v>
      </c>
      <c r="C206" s="569">
        <v>23</v>
      </c>
      <c r="D206" s="1017">
        <v>43980</v>
      </c>
      <c r="E206" s="879" t="s">
        <v>1796</v>
      </c>
      <c r="F206" s="815"/>
      <c r="G206" s="815"/>
      <c r="H206" s="810"/>
      <c r="I206" s="817"/>
    </row>
    <row r="207" spans="1:9" s="806" customFormat="1" x14ac:dyDescent="0.2">
      <c r="A207" s="822" t="s">
        <v>1091</v>
      </c>
      <c r="B207" s="833" t="s">
        <v>1092</v>
      </c>
      <c r="C207" s="569">
        <v>10</v>
      </c>
      <c r="D207" s="1017">
        <v>43980</v>
      </c>
      <c r="E207" s="879" t="s">
        <v>1796</v>
      </c>
      <c r="F207" s="812"/>
      <c r="G207" s="815"/>
      <c r="H207" s="810"/>
      <c r="I207" s="817"/>
    </row>
    <row r="208" spans="1:9" s="806" customFormat="1" x14ac:dyDescent="0.2">
      <c r="A208" s="670" t="s">
        <v>1764</v>
      </c>
      <c r="B208" s="746" t="s">
        <v>1765</v>
      </c>
      <c r="C208" s="569">
        <v>7</v>
      </c>
      <c r="D208" s="1017">
        <v>43980</v>
      </c>
      <c r="E208" s="879" t="s">
        <v>1796</v>
      </c>
      <c r="F208" s="812"/>
      <c r="G208" s="815"/>
      <c r="H208" s="810"/>
      <c r="I208" s="861"/>
    </row>
    <row r="209" spans="1:9" s="806" customFormat="1" x14ac:dyDescent="0.2">
      <c r="A209" s="822" t="s">
        <v>1732</v>
      </c>
      <c r="B209" s="833" t="s">
        <v>1733</v>
      </c>
      <c r="C209" s="569">
        <v>10</v>
      </c>
      <c r="D209" s="1017">
        <v>43980</v>
      </c>
      <c r="E209" s="879" t="s">
        <v>1796</v>
      </c>
      <c r="F209" s="812"/>
      <c r="G209" s="815"/>
      <c r="H209" s="810"/>
      <c r="I209" s="817"/>
    </row>
    <row r="210" spans="1:9" s="806" customFormat="1" x14ac:dyDescent="0.2">
      <c r="A210" s="822" t="s">
        <v>1741</v>
      </c>
      <c r="B210" s="833" t="s">
        <v>1742</v>
      </c>
      <c r="C210" s="569">
        <v>11</v>
      </c>
      <c r="D210" s="1017">
        <v>43980</v>
      </c>
      <c r="E210" s="879" t="s">
        <v>1796</v>
      </c>
      <c r="F210" s="812"/>
      <c r="G210" s="815"/>
      <c r="H210" s="810"/>
      <c r="I210" s="861"/>
    </row>
    <row r="211" spans="1:9" s="806" customFormat="1" x14ac:dyDescent="0.2">
      <c r="A211" s="822" t="s">
        <v>1743</v>
      </c>
      <c r="B211" s="833" t="s">
        <v>1744</v>
      </c>
      <c r="C211" s="988">
        <v>9</v>
      </c>
      <c r="D211" s="1017">
        <v>43980</v>
      </c>
      <c r="E211" s="879" t="s">
        <v>1796</v>
      </c>
      <c r="F211" s="812"/>
      <c r="G211" s="815"/>
      <c r="H211" s="810"/>
      <c r="I211" s="817"/>
    </row>
    <row r="212" spans="1:9" s="806" customFormat="1" x14ac:dyDescent="0.2">
      <c r="A212" s="822" t="s">
        <v>882</v>
      </c>
      <c r="B212" s="833" t="s">
        <v>883</v>
      </c>
      <c r="C212" s="699">
        <v>9</v>
      </c>
      <c r="D212" s="1017">
        <v>43951</v>
      </c>
      <c r="E212" s="879" t="s">
        <v>1796</v>
      </c>
      <c r="F212" s="812"/>
      <c r="G212" s="815"/>
      <c r="H212" s="810"/>
      <c r="I212" s="817"/>
    </row>
    <row r="213" spans="1:9" s="806" customFormat="1" x14ac:dyDescent="0.2">
      <c r="A213" s="822" t="s">
        <v>936</v>
      </c>
      <c r="B213" s="833" t="s">
        <v>937</v>
      </c>
      <c r="C213" s="988">
        <v>10</v>
      </c>
      <c r="D213" s="1017">
        <v>43951</v>
      </c>
      <c r="E213" s="879" t="s">
        <v>1796</v>
      </c>
      <c r="F213" s="812"/>
      <c r="G213" s="815"/>
      <c r="H213" s="810"/>
      <c r="I213" s="817"/>
    </row>
    <row r="214" spans="1:9" s="806" customFormat="1" x14ac:dyDescent="0.2">
      <c r="A214" s="822" t="s">
        <v>867</v>
      </c>
      <c r="B214" s="833" t="s">
        <v>868</v>
      </c>
      <c r="C214" s="699">
        <v>9</v>
      </c>
      <c r="D214" s="1017">
        <v>43951</v>
      </c>
      <c r="E214" s="879"/>
      <c r="F214" s="815"/>
      <c r="G214" s="815" t="s">
        <v>1796</v>
      </c>
      <c r="H214" s="810"/>
      <c r="I214" s="577" t="s">
        <v>4442</v>
      </c>
    </row>
    <row r="215" spans="1:9" s="806" customFormat="1" x14ac:dyDescent="0.2">
      <c r="A215" s="822" t="s">
        <v>963</v>
      </c>
      <c r="B215" s="833" t="s">
        <v>964</v>
      </c>
      <c r="C215" s="699">
        <v>9</v>
      </c>
      <c r="D215" s="1017">
        <v>43951</v>
      </c>
      <c r="E215" s="879" t="s">
        <v>1796</v>
      </c>
      <c r="F215" s="815"/>
      <c r="G215" s="815"/>
      <c r="H215" s="810"/>
      <c r="I215" s="1020"/>
    </row>
    <row r="216" spans="1:9" s="806" customFormat="1" x14ac:dyDescent="0.2">
      <c r="A216" s="822" t="s">
        <v>4369</v>
      </c>
      <c r="B216" s="833" t="s">
        <v>3996</v>
      </c>
      <c r="C216" s="988">
        <v>5</v>
      </c>
      <c r="D216" s="1017">
        <v>43951</v>
      </c>
      <c r="E216" s="879" t="s">
        <v>1796</v>
      </c>
      <c r="F216" s="812"/>
      <c r="G216" s="815"/>
      <c r="H216" s="810"/>
      <c r="I216" s="817"/>
    </row>
    <row r="217" spans="1:9" s="806" customFormat="1" x14ac:dyDescent="0.2">
      <c r="A217" s="822" t="s">
        <v>493</v>
      </c>
      <c r="B217" s="833" t="s">
        <v>494</v>
      </c>
      <c r="C217" s="699">
        <v>15</v>
      </c>
      <c r="D217" s="1017">
        <v>43951</v>
      </c>
      <c r="E217" s="879" t="s">
        <v>1796</v>
      </c>
      <c r="F217" s="815"/>
      <c r="G217" s="815"/>
      <c r="H217" s="810"/>
      <c r="I217" s="1020"/>
    </row>
    <row r="218" spans="1:9" s="806" customFormat="1" x14ac:dyDescent="0.2">
      <c r="A218" s="822" t="s">
        <v>4387</v>
      </c>
      <c r="B218" s="833" t="s">
        <v>4360</v>
      </c>
      <c r="C218" s="699">
        <v>6</v>
      </c>
      <c r="D218" s="1017">
        <v>43951</v>
      </c>
      <c r="E218" s="879" t="s">
        <v>1796</v>
      </c>
      <c r="F218" s="815"/>
      <c r="G218" s="815"/>
      <c r="H218" s="810"/>
      <c r="I218" s="1020"/>
    </row>
    <row r="219" spans="1:9" s="806" customFormat="1" x14ac:dyDescent="0.2">
      <c r="A219" s="822" t="s">
        <v>509</v>
      </c>
      <c r="B219" s="833" t="s">
        <v>510</v>
      </c>
      <c r="C219" s="699">
        <v>15</v>
      </c>
      <c r="D219" s="1017">
        <v>43951</v>
      </c>
      <c r="E219" s="879" t="s">
        <v>1796</v>
      </c>
      <c r="F219" s="815"/>
      <c r="G219" s="815"/>
      <c r="H219" s="810"/>
      <c r="I219" s="1020"/>
    </row>
    <row r="220" spans="1:9" s="806" customFormat="1" x14ac:dyDescent="0.2">
      <c r="A220" s="822" t="s">
        <v>4022</v>
      </c>
      <c r="B220" s="833" t="s">
        <v>4023</v>
      </c>
      <c r="C220" s="699">
        <v>6</v>
      </c>
      <c r="D220" s="1017">
        <v>43951</v>
      </c>
      <c r="E220" s="879" t="s">
        <v>1796</v>
      </c>
      <c r="F220" s="815"/>
      <c r="G220" s="815"/>
      <c r="H220" s="810"/>
      <c r="I220" s="1020"/>
    </row>
    <row r="221" spans="1:9" s="806" customFormat="1" x14ac:dyDescent="0.2">
      <c r="A221" s="822" t="s">
        <v>1098</v>
      </c>
      <c r="B221" s="833" t="s">
        <v>1099</v>
      </c>
      <c r="C221" s="699">
        <v>9</v>
      </c>
      <c r="D221" s="1017">
        <v>43951</v>
      </c>
      <c r="E221" s="879" t="s">
        <v>1796</v>
      </c>
      <c r="F221" s="815"/>
      <c r="G221" s="815"/>
      <c r="H221" s="810"/>
      <c r="I221" s="1020"/>
    </row>
    <row r="222" spans="1:9" s="806" customFormat="1" x14ac:dyDescent="0.2">
      <c r="A222" s="822" t="s">
        <v>1123</v>
      </c>
      <c r="B222" s="833" t="s">
        <v>1124</v>
      </c>
      <c r="C222" s="699">
        <v>10</v>
      </c>
      <c r="D222" s="1017">
        <v>43951</v>
      </c>
      <c r="E222" s="879" t="s">
        <v>1796</v>
      </c>
      <c r="F222" s="815"/>
      <c r="G222" s="815"/>
      <c r="H222" s="810"/>
      <c r="I222" s="817"/>
    </row>
    <row r="223" spans="1:9" s="806" customFormat="1" x14ac:dyDescent="0.2">
      <c r="A223" s="822" t="s">
        <v>1015</v>
      </c>
      <c r="B223" s="833" t="s">
        <v>1016</v>
      </c>
      <c r="C223" s="699">
        <v>9</v>
      </c>
      <c r="D223" s="1017">
        <v>43951</v>
      </c>
      <c r="E223" s="879" t="s">
        <v>1796</v>
      </c>
      <c r="F223" s="815"/>
      <c r="G223" s="815"/>
      <c r="H223" s="810"/>
      <c r="I223" s="817"/>
    </row>
    <row r="224" spans="1:9" s="806" customFormat="1" x14ac:dyDescent="0.2">
      <c r="A224" s="822" t="s">
        <v>1219</v>
      </c>
      <c r="B224" s="833" t="s">
        <v>1220</v>
      </c>
      <c r="C224" s="699">
        <v>11</v>
      </c>
      <c r="D224" s="1017">
        <v>43951</v>
      </c>
      <c r="E224" s="879" t="s">
        <v>1796</v>
      </c>
      <c r="F224" s="815"/>
      <c r="G224" s="815"/>
      <c r="H224" s="810"/>
      <c r="I224" s="817"/>
    </row>
    <row r="225" spans="1:9" s="806" customFormat="1" x14ac:dyDescent="0.2">
      <c r="A225" s="822" t="s">
        <v>3887</v>
      </c>
      <c r="B225" s="833" t="s">
        <v>3888</v>
      </c>
      <c r="C225" s="699">
        <v>5</v>
      </c>
      <c r="D225" s="1017">
        <v>43951</v>
      </c>
      <c r="E225" s="879" t="s">
        <v>1796</v>
      </c>
      <c r="F225" s="815"/>
      <c r="G225" s="815"/>
      <c r="H225" s="810"/>
      <c r="I225" s="817"/>
    </row>
    <row r="226" spans="1:9" s="806" customFormat="1" x14ac:dyDescent="0.2">
      <c r="A226" s="822" t="s">
        <v>1215</v>
      </c>
      <c r="B226" s="833" t="s">
        <v>1216</v>
      </c>
      <c r="C226" s="699">
        <v>7</v>
      </c>
      <c r="D226" s="1017">
        <v>43951</v>
      </c>
      <c r="E226" s="879" t="s">
        <v>1796</v>
      </c>
      <c r="F226" s="815"/>
      <c r="G226" s="815"/>
      <c r="H226" s="810"/>
      <c r="I226" s="817"/>
    </row>
    <row r="227" spans="1:9" s="806" customFormat="1" x14ac:dyDescent="0.2">
      <c r="A227" s="822" t="s">
        <v>4019</v>
      </c>
      <c r="B227" s="833" t="s">
        <v>4018</v>
      </c>
      <c r="C227" s="699">
        <v>5</v>
      </c>
      <c r="D227" s="1017">
        <v>43951</v>
      </c>
      <c r="E227" s="879" t="s">
        <v>1796</v>
      </c>
      <c r="F227" s="815"/>
      <c r="G227" s="815"/>
      <c r="H227" s="810"/>
      <c r="I227" s="817"/>
    </row>
    <row r="228" spans="1:9" s="806" customFormat="1" x14ac:dyDescent="0.2">
      <c r="A228" s="822" t="s">
        <v>613</v>
      </c>
      <c r="B228" s="833" t="s">
        <v>614</v>
      </c>
      <c r="C228" s="699">
        <v>15</v>
      </c>
      <c r="D228" s="1017">
        <v>43951</v>
      </c>
      <c r="E228" s="879" t="s">
        <v>1796</v>
      </c>
      <c r="F228" s="815"/>
      <c r="G228" s="815"/>
      <c r="H228" s="810"/>
      <c r="I228" s="817"/>
    </row>
    <row r="229" spans="1:9" s="806" customFormat="1" x14ac:dyDescent="0.2">
      <c r="A229" s="822" t="s">
        <v>1229</v>
      </c>
      <c r="B229" s="833" t="s">
        <v>1230</v>
      </c>
      <c r="C229" s="699">
        <v>10</v>
      </c>
      <c r="D229" s="1017">
        <v>43951</v>
      </c>
      <c r="E229" s="879" t="s">
        <v>1796</v>
      </c>
      <c r="F229" s="815"/>
      <c r="G229" s="815"/>
      <c r="H229" s="810"/>
      <c r="I229" s="817"/>
    </row>
    <row r="230" spans="1:9" s="806" customFormat="1" x14ac:dyDescent="0.2">
      <c r="A230" s="822" t="s">
        <v>250</v>
      </c>
      <c r="B230" s="833" t="s">
        <v>251</v>
      </c>
      <c r="C230" s="569">
        <v>47</v>
      </c>
      <c r="D230" s="1017">
        <v>43951</v>
      </c>
      <c r="E230" s="879" t="s">
        <v>1796</v>
      </c>
      <c r="F230" s="815"/>
      <c r="G230" s="815"/>
      <c r="H230" s="810"/>
      <c r="I230" s="817"/>
    </row>
    <row r="231" spans="1:9" s="806" customFormat="1" x14ac:dyDescent="0.2">
      <c r="A231" s="822" t="s">
        <v>4376</v>
      </c>
      <c r="B231" s="833" t="s">
        <v>4352</v>
      </c>
      <c r="C231" s="569">
        <v>5</v>
      </c>
      <c r="D231" s="1017">
        <v>43951</v>
      </c>
      <c r="E231" s="879" t="s">
        <v>1796</v>
      </c>
      <c r="F231" s="812"/>
      <c r="G231" s="815"/>
      <c r="H231" s="810"/>
      <c r="I231" s="817"/>
    </row>
    <row r="232" spans="1:9" s="806" customFormat="1" x14ac:dyDescent="0.2">
      <c r="A232" s="822" t="s">
        <v>1298</v>
      </c>
      <c r="B232" s="833" t="s">
        <v>1299</v>
      </c>
      <c r="C232" s="569">
        <v>10</v>
      </c>
      <c r="D232" s="1017">
        <v>43951</v>
      </c>
      <c r="E232" s="879" t="s">
        <v>1796</v>
      </c>
      <c r="F232" s="815"/>
      <c r="G232" s="815"/>
      <c r="H232" s="810"/>
      <c r="I232" s="817"/>
    </row>
    <row r="233" spans="1:9" s="806" customFormat="1" x14ac:dyDescent="0.2">
      <c r="A233" s="822" t="s">
        <v>1336</v>
      </c>
      <c r="B233" s="833" t="s">
        <v>1337</v>
      </c>
      <c r="C233" s="569">
        <v>10</v>
      </c>
      <c r="D233" s="1017">
        <v>43951</v>
      </c>
      <c r="E233" s="879" t="s">
        <v>1796</v>
      </c>
      <c r="F233" s="812"/>
      <c r="G233" s="815"/>
      <c r="H233" s="810"/>
      <c r="I233" s="817"/>
    </row>
    <row r="234" spans="1:9" s="806" customFormat="1" x14ac:dyDescent="0.2">
      <c r="A234" s="839" t="s">
        <v>1616</v>
      </c>
      <c r="B234" s="833" t="s">
        <v>1617</v>
      </c>
      <c r="C234" s="569">
        <v>8</v>
      </c>
      <c r="D234" s="1017">
        <v>43951</v>
      </c>
      <c r="E234" s="879" t="s">
        <v>1796</v>
      </c>
      <c r="F234" s="812"/>
      <c r="G234" s="815"/>
      <c r="H234" s="810"/>
      <c r="I234" s="861"/>
    </row>
    <row r="235" spans="1:9" s="806" customFormat="1" x14ac:dyDescent="0.2">
      <c r="A235" s="822" t="s">
        <v>1348</v>
      </c>
      <c r="B235" s="833" t="s">
        <v>1349</v>
      </c>
      <c r="C235" s="569">
        <v>9</v>
      </c>
      <c r="D235" s="1017">
        <v>43951</v>
      </c>
      <c r="E235" s="879" t="s">
        <v>1796</v>
      </c>
      <c r="F235" s="812"/>
      <c r="G235" s="815"/>
      <c r="H235" s="810"/>
      <c r="I235" s="817"/>
    </row>
    <row r="236" spans="1:9" s="806" customFormat="1" x14ac:dyDescent="0.2">
      <c r="A236" s="822" t="s">
        <v>3792</v>
      </c>
      <c r="B236" s="833" t="s">
        <v>3793</v>
      </c>
      <c r="C236" s="569">
        <v>7</v>
      </c>
      <c r="D236" s="1017">
        <v>43951</v>
      </c>
      <c r="E236" s="879" t="s">
        <v>1796</v>
      </c>
      <c r="F236" s="812"/>
      <c r="G236" s="815"/>
      <c r="H236" s="810"/>
      <c r="I236" s="817"/>
    </row>
    <row r="237" spans="1:9" s="806" customFormat="1" x14ac:dyDescent="0.2">
      <c r="A237" s="822" t="s">
        <v>3783</v>
      </c>
      <c r="B237" s="833" t="s">
        <v>3784</v>
      </c>
      <c r="C237" s="988">
        <v>7</v>
      </c>
      <c r="D237" s="1017">
        <v>43951</v>
      </c>
      <c r="E237" s="879" t="s">
        <v>1796</v>
      </c>
      <c r="F237" s="812"/>
      <c r="G237" s="815"/>
      <c r="H237" s="810"/>
      <c r="I237" s="817"/>
    </row>
    <row r="238" spans="1:9" s="806" customFormat="1" x14ac:dyDescent="0.2">
      <c r="A238" s="822" t="s">
        <v>665</v>
      </c>
      <c r="B238" s="833" t="s">
        <v>666</v>
      </c>
      <c r="C238" s="699">
        <v>27</v>
      </c>
      <c r="D238" s="1017">
        <v>43951</v>
      </c>
      <c r="E238" s="879" t="s">
        <v>1796</v>
      </c>
      <c r="F238" s="812"/>
      <c r="G238" s="815"/>
      <c r="H238" s="810"/>
      <c r="I238" s="817"/>
    </row>
    <row r="239" spans="1:9" s="806" customFormat="1" x14ac:dyDescent="0.2">
      <c r="A239" s="822" t="s">
        <v>1414</v>
      </c>
      <c r="B239" s="833" t="s">
        <v>1415</v>
      </c>
      <c r="C239" s="988">
        <v>9</v>
      </c>
      <c r="D239" s="1017">
        <v>43951</v>
      </c>
      <c r="E239" s="879" t="s">
        <v>1796</v>
      </c>
      <c r="F239" s="812"/>
      <c r="G239" s="815"/>
      <c r="H239" s="810"/>
      <c r="I239" s="817"/>
    </row>
    <row r="240" spans="1:9" s="806" customFormat="1" x14ac:dyDescent="0.2">
      <c r="A240" s="822" t="s">
        <v>3796</v>
      </c>
      <c r="B240" s="833" t="s">
        <v>3797</v>
      </c>
      <c r="C240" s="988">
        <v>6</v>
      </c>
      <c r="D240" s="1017">
        <v>43951</v>
      </c>
      <c r="E240" s="879"/>
      <c r="F240" s="812"/>
      <c r="G240" s="815" t="s">
        <v>1796</v>
      </c>
      <c r="H240" s="810"/>
      <c r="I240" s="861" t="s">
        <v>4448</v>
      </c>
    </row>
    <row r="241" spans="1:9" s="806" customFormat="1" x14ac:dyDescent="0.2">
      <c r="A241" s="822" t="s">
        <v>1242</v>
      </c>
      <c r="B241" s="833" t="s">
        <v>1243</v>
      </c>
      <c r="C241" s="569">
        <v>8</v>
      </c>
      <c r="D241" s="1017">
        <v>43951</v>
      </c>
      <c r="E241" s="879" t="s">
        <v>1796</v>
      </c>
      <c r="F241" s="812"/>
      <c r="G241" s="815"/>
      <c r="H241" s="810"/>
      <c r="I241" s="817"/>
    </row>
    <row r="242" spans="1:9" s="806" customFormat="1" x14ac:dyDescent="0.2">
      <c r="A242" s="822" t="s">
        <v>3898</v>
      </c>
      <c r="B242" s="833" t="s">
        <v>3899</v>
      </c>
      <c r="C242" s="569">
        <v>5</v>
      </c>
      <c r="D242" s="1017">
        <v>43951</v>
      </c>
      <c r="E242" s="879" t="s">
        <v>1796</v>
      </c>
      <c r="F242" s="812"/>
      <c r="G242" s="815"/>
      <c r="H242" s="810"/>
      <c r="I242" s="817"/>
    </row>
    <row r="243" spans="1:9" s="806" customFormat="1" x14ac:dyDescent="0.2">
      <c r="A243" s="822" t="s">
        <v>1709</v>
      </c>
      <c r="B243" s="833" t="s">
        <v>1710</v>
      </c>
      <c r="C243" s="569">
        <v>9</v>
      </c>
      <c r="D243" s="1017">
        <v>43951</v>
      </c>
      <c r="E243" s="879" t="s">
        <v>1796</v>
      </c>
      <c r="F243" s="812"/>
      <c r="G243" s="815"/>
      <c r="H243" s="810"/>
      <c r="I243" s="817"/>
    </row>
    <row r="244" spans="1:9" s="806" customFormat="1" x14ac:dyDescent="0.2">
      <c r="A244" s="822" t="s">
        <v>1557</v>
      </c>
      <c r="B244" s="833" t="s">
        <v>1558</v>
      </c>
      <c r="C244" s="569">
        <v>11</v>
      </c>
      <c r="D244" s="1017">
        <v>43951</v>
      </c>
      <c r="E244" s="879" t="s">
        <v>1796</v>
      </c>
      <c r="F244" s="812"/>
      <c r="G244" s="815"/>
      <c r="H244" s="810"/>
      <c r="I244" s="817"/>
    </row>
    <row r="245" spans="1:9" s="806" customFormat="1" x14ac:dyDescent="0.2">
      <c r="A245" s="822" t="s">
        <v>755</v>
      </c>
      <c r="B245" s="833" t="s">
        <v>756</v>
      </c>
      <c r="C245" s="988">
        <v>18</v>
      </c>
      <c r="D245" s="1017">
        <v>43951</v>
      </c>
      <c r="E245" s="879" t="s">
        <v>1796</v>
      </c>
      <c r="F245" s="812"/>
      <c r="G245" s="815"/>
      <c r="H245" s="810"/>
      <c r="I245" s="817"/>
    </row>
    <row r="246" spans="1:9" s="806" customFormat="1" x14ac:dyDescent="0.2">
      <c r="A246" s="822" t="s">
        <v>735</v>
      </c>
      <c r="B246" s="833" t="s">
        <v>736</v>
      </c>
      <c r="C246" s="699">
        <v>15</v>
      </c>
      <c r="D246" s="1017">
        <v>43951</v>
      </c>
      <c r="E246" s="879"/>
      <c r="F246" s="812"/>
      <c r="G246" s="815" t="s">
        <v>1796</v>
      </c>
      <c r="H246" s="810"/>
      <c r="I246" s="817" t="s">
        <v>4447</v>
      </c>
    </row>
    <row r="247" spans="1:9" s="806" customFormat="1" x14ac:dyDescent="0.2">
      <c r="A247" s="822" t="s">
        <v>1563</v>
      </c>
      <c r="B247" s="833" t="s">
        <v>1564</v>
      </c>
      <c r="C247" s="988">
        <v>8</v>
      </c>
      <c r="D247" s="1017">
        <v>43951</v>
      </c>
      <c r="E247" s="879" t="s">
        <v>1796</v>
      </c>
      <c r="F247" s="812"/>
      <c r="G247" s="815"/>
      <c r="H247" s="810"/>
      <c r="I247" s="817"/>
    </row>
    <row r="248" spans="1:9" s="806" customFormat="1" x14ac:dyDescent="0.2">
      <c r="A248" s="822" t="s">
        <v>1618</v>
      </c>
      <c r="B248" s="833" t="s">
        <v>1619</v>
      </c>
      <c r="C248" s="988">
        <v>8</v>
      </c>
      <c r="D248" s="1017">
        <v>43951</v>
      </c>
      <c r="E248" s="879"/>
      <c r="F248" s="812"/>
      <c r="G248" s="815" t="s">
        <v>1796</v>
      </c>
      <c r="H248" s="810"/>
      <c r="I248" s="861" t="s">
        <v>4444</v>
      </c>
    </row>
    <row r="249" spans="1:9" s="806" customFormat="1" x14ac:dyDescent="0.2">
      <c r="A249" s="822" t="s">
        <v>4432</v>
      </c>
      <c r="B249" s="833" t="s">
        <v>4426</v>
      </c>
      <c r="C249" s="569">
        <v>5</v>
      </c>
      <c r="D249" s="1017">
        <v>43951</v>
      </c>
      <c r="E249" s="879" t="s">
        <v>1796</v>
      </c>
      <c r="F249" s="812"/>
      <c r="G249" s="815"/>
      <c r="H249" s="810"/>
      <c r="I249" s="817"/>
    </row>
    <row r="250" spans="1:9" s="806" customFormat="1" x14ac:dyDescent="0.2">
      <c r="A250" s="822" t="s">
        <v>1656</v>
      </c>
      <c r="B250" s="833" t="s">
        <v>1657</v>
      </c>
      <c r="C250" s="569">
        <v>8</v>
      </c>
      <c r="D250" s="1017">
        <v>43951</v>
      </c>
      <c r="E250" s="879" t="s">
        <v>1796</v>
      </c>
      <c r="F250" s="812"/>
      <c r="G250" s="815"/>
      <c r="H250" s="810"/>
      <c r="I250" s="817"/>
    </row>
    <row r="251" spans="1:9" s="806" customFormat="1" x14ac:dyDescent="0.2">
      <c r="A251" s="822" t="s">
        <v>4292</v>
      </c>
      <c r="B251" s="833" t="s">
        <v>4293</v>
      </c>
      <c r="C251" s="569">
        <v>5</v>
      </c>
      <c r="D251" s="1017">
        <v>43951</v>
      </c>
      <c r="E251" s="879"/>
      <c r="F251" s="812"/>
      <c r="G251" s="815" t="s">
        <v>1796</v>
      </c>
      <c r="H251" s="810"/>
      <c r="I251" s="861" t="s">
        <v>4443</v>
      </c>
    </row>
    <row r="252" spans="1:9" s="806" customFormat="1" x14ac:dyDescent="0.2">
      <c r="A252" s="822" t="s">
        <v>3930</v>
      </c>
      <c r="B252" s="833" t="s">
        <v>3931</v>
      </c>
      <c r="C252" s="569">
        <v>6</v>
      </c>
      <c r="D252" s="1017">
        <v>43951</v>
      </c>
      <c r="E252" s="879" t="s">
        <v>1796</v>
      </c>
      <c r="F252" s="812"/>
      <c r="G252" s="815"/>
      <c r="H252" s="810"/>
      <c r="I252" s="817"/>
    </row>
    <row r="253" spans="1:9" s="806" customFormat="1" x14ac:dyDescent="0.2">
      <c r="A253" s="604" t="s">
        <v>1707</v>
      </c>
      <c r="B253" s="1019" t="s">
        <v>1708</v>
      </c>
      <c r="C253" s="988">
        <v>10</v>
      </c>
      <c r="D253" s="1017">
        <v>43951</v>
      </c>
      <c r="E253" s="879" t="s">
        <v>1796</v>
      </c>
      <c r="F253" s="812"/>
      <c r="G253" s="815"/>
      <c r="H253" s="810"/>
      <c r="I253" s="861"/>
    </row>
    <row r="254" spans="1:9" s="806" customFormat="1" x14ac:dyDescent="0.2">
      <c r="A254" s="822" t="s">
        <v>4287</v>
      </c>
      <c r="B254" s="833" t="s">
        <v>839</v>
      </c>
      <c r="C254" s="699">
        <v>8</v>
      </c>
      <c r="D254" s="1017">
        <v>43951</v>
      </c>
      <c r="E254" s="879" t="s">
        <v>1796</v>
      </c>
      <c r="F254" s="812"/>
      <c r="G254" s="815"/>
      <c r="H254" s="810"/>
      <c r="I254" s="817"/>
    </row>
    <row r="255" spans="1:9" s="806" customFormat="1" x14ac:dyDescent="0.2">
      <c r="A255" s="822" t="s">
        <v>1751</v>
      </c>
      <c r="B255" s="833" t="s">
        <v>1752</v>
      </c>
      <c r="C255" s="988">
        <v>10</v>
      </c>
      <c r="D255" s="1017">
        <v>43951</v>
      </c>
      <c r="E255" s="879" t="s">
        <v>1796</v>
      </c>
      <c r="F255" s="812"/>
      <c r="G255" s="815"/>
      <c r="H255" s="810"/>
      <c r="I255" s="817"/>
    </row>
    <row r="256" spans="1:9" s="806" customFormat="1" x14ac:dyDescent="0.2">
      <c r="A256" s="822" t="s">
        <v>3907</v>
      </c>
      <c r="B256" s="833" t="s">
        <v>3908</v>
      </c>
      <c r="C256" s="699">
        <v>6</v>
      </c>
      <c r="D256" s="1017">
        <v>43951</v>
      </c>
      <c r="E256" s="879" t="s">
        <v>1796</v>
      </c>
      <c r="F256" s="812"/>
      <c r="G256" s="815"/>
      <c r="H256" s="810"/>
      <c r="I256" s="817"/>
    </row>
    <row r="257" spans="1:9" s="806" customFormat="1" x14ac:dyDescent="0.2">
      <c r="A257" s="822" t="s">
        <v>869</v>
      </c>
      <c r="B257" s="833" t="s">
        <v>870</v>
      </c>
      <c r="C257" s="988">
        <v>8</v>
      </c>
      <c r="D257" s="1017">
        <v>43921</v>
      </c>
      <c r="E257" s="879" t="s">
        <v>1796</v>
      </c>
      <c r="F257" s="812"/>
      <c r="G257" s="815"/>
      <c r="H257" s="810"/>
      <c r="I257" s="817"/>
    </row>
    <row r="258" spans="1:9" s="806" customFormat="1" x14ac:dyDescent="0.2">
      <c r="A258" s="822" t="s">
        <v>970</v>
      </c>
      <c r="B258" s="833" t="s">
        <v>971</v>
      </c>
      <c r="C258" s="569">
        <v>8</v>
      </c>
      <c r="D258" s="1005">
        <v>43921</v>
      </c>
      <c r="E258" s="874" t="s">
        <v>1796</v>
      </c>
      <c r="F258" s="812"/>
      <c r="G258" s="815"/>
      <c r="H258" s="810"/>
      <c r="I258" s="817"/>
    </row>
    <row r="259" spans="1:9" s="806" customFormat="1" x14ac:dyDescent="0.2">
      <c r="A259" s="822" t="s">
        <v>3968</v>
      </c>
      <c r="B259" s="833" t="s">
        <v>3969</v>
      </c>
      <c r="C259" s="569">
        <v>6</v>
      </c>
      <c r="D259" s="1005">
        <v>43921</v>
      </c>
      <c r="E259" s="874" t="s">
        <v>1796</v>
      </c>
      <c r="F259" s="812"/>
      <c r="G259" s="815"/>
      <c r="H259" s="810"/>
      <c r="I259" s="817"/>
    </row>
    <row r="260" spans="1:9" s="806" customFormat="1" x14ac:dyDescent="0.2">
      <c r="A260" s="822" t="s">
        <v>520</v>
      </c>
      <c r="B260" s="833" t="s">
        <v>521</v>
      </c>
      <c r="C260" s="569">
        <v>17</v>
      </c>
      <c r="D260" s="1005">
        <v>43921</v>
      </c>
      <c r="E260" s="874" t="s">
        <v>1796</v>
      </c>
      <c r="F260" s="812"/>
      <c r="G260" s="815"/>
      <c r="H260" s="810"/>
      <c r="I260" s="817"/>
    </row>
    <row r="261" spans="1:9" s="806" customFormat="1" x14ac:dyDescent="0.2">
      <c r="A261" s="822" t="s">
        <v>1081</v>
      </c>
      <c r="B261" s="833" t="s">
        <v>1082</v>
      </c>
      <c r="C261" s="988">
        <v>7</v>
      </c>
      <c r="D261" s="1005">
        <v>43921</v>
      </c>
      <c r="E261" s="874" t="s">
        <v>1796</v>
      </c>
      <c r="F261" s="812"/>
      <c r="G261" s="815"/>
      <c r="H261" s="810"/>
      <c r="I261" s="817"/>
    </row>
    <row r="262" spans="1:9" s="806" customFormat="1" x14ac:dyDescent="0.2">
      <c r="A262" s="822" t="s">
        <v>1117</v>
      </c>
      <c r="B262" s="833" t="s">
        <v>1118</v>
      </c>
      <c r="C262" s="699">
        <v>8</v>
      </c>
      <c r="D262" s="1005">
        <v>43921</v>
      </c>
      <c r="E262" s="874" t="s">
        <v>1796</v>
      </c>
      <c r="F262" s="812"/>
      <c r="G262" s="815"/>
      <c r="H262" s="810"/>
      <c r="I262" s="817"/>
    </row>
    <row r="263" spans="1:9" s="806" customFormat="1" x14ac:dyDescent="0.2">
      <c r="A263" s="822" t="s">
        <v>1350</v>
      </c>
      <c r="B263" s="833" t="s">
        <v>1351</v>
      </c>
      <c r="C263" s="988">
        <v>10</v>
      </c>
      <c r="D263" s="1005">
        <v>43921</v>
      </c>
      <c r="E263" s="874" t="s">
        <v>1796</v>
      </c>
      <c r="F263" s="812"/>
      <c r="G263" s="815"/>
      <c r="H263" s="810"/>
      <c r="I263" s="817"/>
    </row>
    <row r="264" spans="1:9" s="806" customFormat="1" x14ac:dyDescent="0.2">
      <c r="A264" s="822" t="s">
        <v>1340</v>
      </c>
      <c r="B264" s="833" t="s">
        <v>1341</v>
      </c>
      <c r="C264" s="988">
        <v>8</v>
      </c>
      <c r="D264" s="1005">
        <v>43921</v>
      </c>
      <c r="E264" s="874" t="s">
        <v>1796</v>
      </c>
      <c r="F264" s="812"/>
      <c r="G264" s="815"/>
      <c r="H264" s="810"/>
      <c r="I264" s="817"/>
    </row>
    <row r="265" spans="1:9" s="806" customFormat="1" x14ac:dyDescent="0.2">
      <c r="A265" s="822" t="s">
        <v>1378</v>
      </c>
      <c r="B265" s="833" t="s">
        <v>1379</v>
      </c>
      <c r="C265" s="988">
        <v>10</v>
      </c>
      <c r="D265" s="1005">
        <v>43921</v>
      </c>
      <c r="E265" s="874" t="s">
        <v>1796</v>
      </c>
      <c r="F265" s="812"/>
      <c r="G265" s="815"/>
      <c r="H265" s="810"/>
      <c r="I265" s="817"/>
    </row>
    <row r="266" spans="1:9" s="806" customFormat="1" x14ac:dyDescent="0.2">
      <c r="A266" s="822" t="s">
        <v>1400</v>
      </c>
      <c r="B266" s="833" t="s">
        <v>1401</v>
      </c>
      <c r="C266" s="988">
        <v>10</v>
      </c>
      <c r="D266" s="1005">
        <v>43921</v>
      </c>
      <c r="E266" s="874" t="s">
        <v>1796</v>
      </c>
      <c r="F266" s="812"/>
      <c r="G266" s="815"/>
      <c r="H266" s="810"/>
      <c r="I266" s="817"/>
    </row>
    <row r="267" spans="1:9" s="806" customFormat="1" x14ac:dyDescent="0.2">
      <c r="A267" s="822" t="s">
        <v>1475</v>
      </c>
      <c r="B267" s="833" t="s">
        <v>1476</v>
      </c>
      <c r="C267" s="988">
        <v>9</v>
      </c>
      <c r="D267" s="1005">
        <v>43921</v>
      </c>
      <c r="E267" s="874" t="s">
        <v>1796</v>
      </c>
      <c r="F267" s="812"/>
      <c r="G267" s="815"/>
      <c r="H267" s="810"/>
      <c r="I267" s="817"/>
    </row>
    <row r="268" spans="1:9" s="806" customFormat="1" x14ac:dyDescent="0.2">
      <c r="A268" s="822" t="s">
        <v>704</v>
      </c>
      <c r="B268" s="833" t="s">
        <v>705</v>
      </c>
      <c r="C268" s="988">
        <v>16</v>
      </c>
      <c r="D268" s="1005">
        <v>43921</v>
      </c>
      <c r="E268" s="874" t="s">
        <v>1796</v>
      </c>
      <c r="F268" s="812"/>
      <c r="G268" s="815"/>
      <c r="H268" s="810"/>
      <c r="I268" s="817"/>
    </row>
    <row r="269" spans="1:9" s="806" customFormat="1" x14ac:dyDescent="0.2">
      <c r="A269" s="822" t="s">
        <v>1565</v>
      </c>
      <c r="B269" s="833" t="s">
        <v>1566</v>
      </c>
      <c r="C269" s="988">
        <v>8</v>
      </c>
      <c r="D269" s="1005">
        <v>43921</v>
      </c>
      <c r="E269" s="874" t="s">
        <v>1796</v>
      </c>
      <c r="F269" s="812"/>
      <c r="G269" s="815"/>
      <c r="H269" s="810"/>
      <c r="I269" s="817"/>
    </row>
    <row r="270" spans="1:9" s="806" customFormat="1" x14ac:dyDescent="0.2">
      <c r="A270" s="822" t="s">
        <v>1639</v>
      </c>
      <c r="B270" s="833" t="s">
        <v>1640</v>
      </c>
      <c r="C270" s="988">
        <v>9</v>
      </c>
      <c r="D270" s="1005">
        <v>43921</v>
      </c>
      <c r="E270" s="874" t="s">
        <v>1796</v>
      </c>
      <c r="F270" s="812"/>
      <c r="G270" s="815"/>
      <c r="H270" s="810"/>
      <c r="I270" s="817"/>
    </row>
    <row r="271" spans="1:9" s="806" customFormat="1" x14ac:dyDescent="0.2">
      <c r="A271" s="822" t="s">
        <v>1593</v>
      </c>
      <c r="B271" s="833" t="s">
        <v>1594</v>
      </c>
      <c r="C271" s="988">
        <v>9</v>
      </c>
      <c r="D271" s="1005">
        <v>43921</v>
      </c>
      <c r="E271" s="874" t="s">
        <v>1796</v>
      </c>
      <c r="F271" s="812"/>
      <c r="G271" s="815"/>
      <c r="H271" s="810"/>
      <c r="I271" s="817"/>
    </row>
    <row r="272" spans="1:9" s="806" customFormat="1" x14ac:dyDescent="0.2">
      <c r="A272" s="822" t="s">
        <v>3880</v>
      </c>
      <c r="B272" s="833" t="s">
        <v>3832</v>
      </c>
      <c r="C272" s="988">
        <v>7</v>
      </c>
      <c r="D272" s="1005">
        <v>43921</v>
      </c>
      <c r="E272" s="874" t="s">
        <v>1796</v>
      </c>
      <c r="F272" s="812"/>
      <c r="G272" s="815"/>
      <c r="H272" s="810"/>
      <c r="I272" s="817"/>
    </row>
    <row r="273" spans="1:9" s="806" customFormat="1" x14ac:dyDescent="0.2">
      <c r="A273" s="822" t="s">
        <v>1607</v>
      </c>
      <c r="B273" s="833" t="s">
        <v>1608</v>
      </c>
      <c r="C273" s="988">
        <v>9</v>
      </c>
      <c r="D273" s="1005">
        <v>43921</v>
      </c>
      <c r="E273" s="874" t="s">
        <v>1796</v>
      </c>
      <c r="F273" s="812"/>
      <c r="G273" s="815"/>
      <c r="H273" s="810"/>
      <c r="I273" s="817"/>
    </row>
    <row r="274" spans="1:9" s="806" customFormat="1" x14ac:dyDescent="0.2">
      <c r="A274" s="822" t="s">
        <v>4337</v>
      </c>
      <c r="B274" s="833" t="s">
        <v>4336</v>
      </c>
      <c r="C274" s="988">
        <v>8</v>
      </c>
      <c r="D274" s="1005">
        <v>43921</v>
      </c>
      <c r="E274" s="874" t="s">
        <v>1796</v>
      </c>
      <c r="F274" s="812"/>
      <c r="G274" s="815"/>
      <c r="H274" s="810"/>
      <c r="I274" s="817"/>
    </row>
    <row r="275" spans="1:9" s="806" customFormat="1" x14ac:dyDescent="0.2">
      <c r="A275" s="822" t="s">
        <v>1661</v>
      </c>
      <c r="B275" s="833" t="s">
        <v>1662</v>
      </c>
      <c r="C275" s="988">
        <v>9</v>
      </c>
      <c r="D275" s="1005">
        <v>43921</v>
      </c>
      <c r="E275" s="874" t="s">
        <v>1796</v>
      </c>
      <c r="F275" s="812"/>
      <c r="G275" s="815"/>
      <c r="H275" s="810"/>
      <c r="I275" s="817"/>
    </row>
    <row r="276" spans="1:9" s="806" customFormat="1" x14ac:dyDescent="0.2">
      <c r="A276" s="822" t="s">
        <v>822</v>
      </c>
      <c r="B276" s="833" t="s">
        <v>823</v>
      </c>
      <c r="C276" s="988">
        <v>20</v>
      </c>
      <c r="D276" s="1005">
        <v>43921</v>
      </c>
      <c r="E276" s="874" t="s">
        <v>1796</v>
      </c>
      <c r="F276" s="812"/>
      <c r="G276" s="815"/>
      <c r="H276" s="810"/>
      <c r="I276" s="817"/>
    </row>
    <row r="277" spans="1:9" s="806" customFormat="1" x14ac:dyDescent="0.2">
      <c r="A277" s="822" t="s">
        <v>4379</v>
      </c>
      <c r="B277" s="833" t="s">
        <v>4355</v>
      </c>
      <c r="C277" s="988">
        <v>5</v>
      </c>
      <c r="D277" s="1005">
        <v>43889</v>
      </c>
      <c r="E277" s="874" t="s">
        <v>1796</v>
      </c>
      <c r="F277" s="812"/>
      <c r="G277" s="815"/>
      <c r="H277" s="810"/>
      <c r="I277" s="817"/>
    </row>
    <row r="278" spans="1:9" s="806" customFormat="1" x14ac:dyDescent="0.2">
      <c r="A278" s="822" t="s">
        <v>4343</v>
      </c>
      <c r="B278" s="833" t="s">
        <v>2234</v>
      </c>
      <c r="C278" s="988">
        <v>6</v>
      </c>
      <c r="D278" s="1005">
        <v>43889</v>
      </c>
      <c r="E278" s="874" t="s">
        <v>1796</v>
      </c>
      <c r="F278" s="812"/>
      <c r="G278" s="815"/>
      <c r="H278" s="810"/>
      <c r="I278" s="817"/>
    </row>
    <row r="279" spans="1:9" s="806" customFormat="1" x14ac:dyDescent="0.2">
      <c r="A279" s="822" t="s">
        <v>3762</v>
      </c>
      <c r="B279" s="833" t="s">
        <v>3763</v>
      </c>
      <c r="C279" s="988">
        <v>6</v>
      </c>
      <c r="D279" s="1005">
        <v>43889</v>
      </c>
      <c r="E279" s="874" t="s">
        <v>1796</v>
      </c>
      <c r="F279" s="812"/>
      <c r="G279" s="815"/>
      <c r="H279" s="810"/>
      <c r="I279" s="817"/>
    </row>
    <row r="280" spans="1:9" s="806" customFormat="1" x14ac:dyDescent="0.2">
      <c r="A280" s="822" t="s">
        <v>1393</v>
      </c>
      <c r="B280" s="833" t="s">
        <v>1394</v>
      </c>
      <c r="C280" s="988">
        <v>7</v>
      </c>
      <c r="D280" s="1005">
        <v>43889</v>
      </c>
      <c r="E280" s="874" t="s">
        <v>1796</v>
      </c>
      <c r="F280" s="812"/>
      <c r="G280" s="815"/>
      <c r="H280" s="810"/>
      <c r="I280" s="817"/>
    </row>
    <row r="281" spans="1:9" s="806" customFormat="1" x14ac:dyDescent="0.2">
      <c r="A281" s="822" t="s">
        <v>1601</v>
      </c>
      <c r="B281" s="833" t="s">
        <v>1602</v>
      </c>
      <c r="C281" s="988">
        <v>10</v>
      </c>
      <c r="D281" s="1005">
        <v>43889</v>
      </c>
      <c r="E281" s="874" t="s">
        <v>1796</v>
      </c>
      <c r="F281" s="812"/>
      <c r="G281" s="815"/>
      <c r="H281" s="810"/>
      <c r="I281" s="817"/>
    </row>
    <row r="282" spans="1:9" s="806" customFormat="1" x14ac:dyDescent="0.2">
      <c r="A282" s="822" t="s">
        <v>3893</v>
      </c>
      <c r="B282" s="833" t="s">
        <v>3894</v>
      </c>
      <c r="C282" s="988">
        <v>6</v>
      </c>
      <c r="D282" s="1005">
        <v>43889</v>
      </c>
      <c r="E282" s="874"/>
      <c r="F282" s="812"/>
      <c r="G282" s="815" t="s">
        <v>1796</v>
      </c>
      <c r="H282" s="810"/>
      <c r="I282" s="817" t="s">
        <v>4422</v>
      </c>
    </row>
    <row r="283" spans="1:9" s="806" customFormat="1" x14ac:dyDescent="0.2">
      <c r="A283" s="822" t="s">
        <v>842</v>
      </c>
      <c r="B283" s="833" t="s">
        <v>843</v>
      </c>
      <c r="C283" s="988">
        <v>17</v>
      </c>
      <c r="D283" s="1005">
        <v>43889</v>
      </c>
      <c r="E283" s="874" t="s">
        <v>1796</v>
      </c>
      <c r="F283" s="812"/>
      <c r="G283" s="815"/>
      <c r="H283" s="810"/>
      <c r="I283" s="817"/>
    </row>
    <row r="284" spans="1:9" s="806" customFormat="1" x14ac:dyDescent="0.2">
      <c r="A284" s="822" t="s">
        <v>1683</v>
      </c>
      <c r="B284" s="833" t="s">
        <v>1684</v>
      </c>
      <c r="C284" s="988">
        <v>7</v>
      </c>
      <c r="D284" s="1005">
        <v>43861</v>
      </c>
      <c r="E284" s="874"/>
      <c r="F284" s="812"/>
      <c r="G284" s="815" t="s">
        <v>1796</v>
      </c>
      <c r="H284" s="810"/>
      <c r="I284" s="817" t="s">
        <v>4405</v>
      </c>
    </row>
    <row r="285" spans="1:9" s="806" customFormat="1" x14ac:dyDescent="0.2">
      <c r="A285" s="822" t="s">
        <v>3736</v>
      </c>
      <c r="B285" s="833" t="s">
        <v>3737</v>
      </c>
      <c r="C285" s="988">
        <v>5</v>
      </c>
      <c r="D285" s="1005">
        <v>43830</v>
      </c>
      <c r="E285" s="874"/>
      <c r="F285" s="812" t="s">
        <v>1796</v>
      </c>
      <c r="G285" s="815"/>
      <c r="H285" s="810"/>
      <c r="I285" s="817"/>
    </row>
    <row r="286" spans="1:9" s="806" customFormat="1" x14ac:dyDescent="0.2">
      <c r="A286" s="853" t="s">
        <v>1176</v>
      </c>
      <c r="B286" s="822" t="s">
        <v>1177</v>
      </c>
      <c r="C286" s="988">
        <v>8</v>
      </c>
      <c r="D286" s="989">
        <v>43830</v>
      </c>
      <c r="E286" s="810"/>
      <c r="F286" s="812" t="s">
        <v>1796</v>
      </c>
      <c r="G286" s="815"/>
      <c r="H286" s="810"/>
      <c r="I286" s="817"/>
    </row>
    <row r="287" spans="1:9" s="806" customFormat="1" x14ac:dyDescent="0.2">
      <c r="A287" s="853" t="s">
        <v>1324</v>
      </c>
      <c r="B287" s="853" t="s">
        <v>1325</v>
      </c>
      <c r="C287" s="987">
        <v>6</v>
      </c>
      <c r="D287" s="989">
        <v>43830</v>
      </c>
      <c r="E287" s="810" t="s">
        <v>1796</v>
      </c>
      <c r="F287" s="812"/>
      <c r="G287" s="815"/>
      <c r="H287" s="810"/>
      <c r="I287" s="817"/>
    </row>
    <row r="288" spans="1:9" s="806" customFormat="1" x14ac:dyDescent="0.2">
      <c r="A288" s="853" t="s">
        <v>1332</v>
      </c>
      <c r="B288" s="853" t="s">
        <v>1333</v>
      </c>
      <c r="C288" s="987">
        <v>5</v>
      </c>
      <c r="D288" s="989">
        <v>43830</v>
      </c>
      <c r="E288" s="810"/>
      <c r="F288" s="812" t="s">
        <v>1796</v>
      </c>
      <c r="G288" s="815"/>
      <c r="H288" s="810"/>
      <c r="I288" s="817"/>
    </row>
    <row r="289" spans="1:25" s="806" customFormat="1" x14ac:dyDescent="0.2">
      <c r="A289" s="853" t="s">
        <v>1319</v>
      </c>
      <c r="B289" s="853" t="s">
        <v>1320</v>
      </c>
      <c r="C289" s="987">
        <v>8</v>
      </c>
      <c r="D289" s="989">
        <v>43830</v>
      </c>
      <c r="E289" s="810"/>
      <c r="F289" s="812" t="s">
        <v>1796</v>
      </c>
      <c r="G289" s="815"/>
      <c r="H289" s="810"/>
      <c r="I289" s="817"/>
    </row>
    <row r="290" spans="1:25" s="806" customFormat="1" x14ac:dyDescent="0.2">
      <c r="A290" s="853" t="s">
        <v>3798</v>
      </c>
      <c r="B290" s="853" t="s">
        <v>3799</v>
      </c>
      <c r="C290" s="987">
        <v>5</v>
      </c>
      <c r="D290" s="989">
        <v>43830</v>
      </c>
      <c r="E290" s="810"/>
      <c r="F290" s="812" t="s">
        <v>1796</v>
      </c>
      <c r="G290" s="815"/>
      <c r="H290" s="810"/>
      <c r="I290" s="817"/>
    </row>
    <row r="291" spans="1:25" x14ac:dyDescent="0.2">
      <c r="A291" s="853" t="s">
        <v>3958</v>
      </c>
      <c r="B291" s="853" t="s">
        <v>3800</v>
      </c>
      <c r="C291" s="987">
        <v>5</v>
      </c>
      <c r="D291" s="989">
        <v>43830</v>
      </c>
      <c r="E291" s="810" t="s">
        <v>1796</v>
      </c>
      <c r="F291" s="812"/>
      <c r="G291" s="815"/>
      <c r="H291" s="810"/>
      <c r="I291" s="817"/>
      <c r="J291" s="806"/>
      <c r="K291" s="806"/>
      <c r="L291" s="806"/>
      <c r="M291" s="806"/>
      <c r="N291" s="806"/>
      <c r="O291" s="806"/>
      <c r="P291" s="806"/>
      <c r="Q291" s="806"/>
      <c r="R291" s="806"/>
      <c r="S291" s="806"/>
      <c r="T291" s="806"/>
      <c r="U291" s="806"/>
      <c r="V291" s="806"/>
      <c r="W291" s="806"/>
      <c r="X291" s="806"/>
      <c r="Y291" s="806"/>
    </row>
    <row r="292" spans="1:25" s="806" customFormat="1" x14ac:dyDescent="0.2">
      <c r="A292" s="853" t="s">
        <v>3806</v>
      </c>
      <c r="B292" s="853" t="s">
        <v>3807</v>
      </c>
      <c r="C292" s="987">
        <v>6</v>
      </c>
      <c r="D292" s="989">
        <v>43830</v>
      </c>
      <c r="E292" s="810"/>
      <c r="F292" s="812"/>
      <c r="G292" s="815" t="s">
        <v>1796</v>
      </c>
      <c r="H292" s="810"/>
      <c r="I292" s="817" t="s">
        <v>4397</v>
      </c>
      <c r="L292" s="829"/>
      <c r="M292" s="822"/>
      <c r="X292"/>
      <c r="Y292"/>
    </row>
    <row r="293" spans="1:25" s="806" customFormat="1" x14ac:dyDescent="0.2">
      <c r="A293" s="853" t="s">
        <v>1647</v>
      </c>
      <c r="B293" s="853" t="s">
        <v>1648</v>
      </c>
      <c r="C293" s="987">
        <v>9</v>
      </c>
      <c r="D293" s="989">
        <v>43830</v>
      </c>
      <c r="E293" s="810"/>
      <c r="F293" s="812"/>
      <c r="G293" s="815" t="s">
        <v>1796</v>
      </c>
      <c r="H293" s="810"/>
      <c r="I293" s="817" t="s">
        <v>4346</v>
      </c>
    </row>
    <row r="294" spans="1:25" s="806" customFormat="1" x14ac:dyDescent="0.2">
      <c r="A294" s="853" t="s">
        <v>1728</v>
      </c>
      <c r="B294" s="853" t="s">
        <v>1729</v>
      </c>
      <c r="C294" s="987">
        <v>8</v>
      </c>
      <c r="D294" s="989">
        <v>43830</v>
      </c>
      <c r="E294" s="810"/>
      <c r="F294" s="812" t="s">
        <v>1796</v>
      </c>
      <c r="G294" s="815"/>
      <c r="H294" s="810"/>
      <c r="I294" s="817"/>
    </row>
    <row r="295" spans="1:25" s="806" customFormat="1" x14ac:dyDescent="0.2">
      <c r="A295" s="853" t="s">
        <v>3728</v>
      </c>
      <c r="B295" s="853" t="s">
        <v>3729</v>
      </c>
      <c r="C295" s="987">
        <v>5</v>
      </c>
      <c r="D295" s="989">
        <v>43798</v>
      </c>
      <c r="E295" s="810"/>
      <c r="F295" s="812" t="s">
        <v>1796</v>
      </c>
      <c r="G295" s="815"/>
      <c r="H295" s="810"/>
      <c r="I295" s="817"/>
    </row>
    <row r="296" spans="1:25" s="806" customFormat="1" x14ac:dyDescent="0.2">
      <c r="A296" s="853" t="s">
        <v>977</v>
      </c>
      <c r="B296" s="853" t="s">
        <v>978</v>
      </c>
      <c r="C296" s="987">
        <v>6</v>
      </c>
      <c r="D296" s="989">
        <v>43798</v>
      </c>
      <c r="E296" s="810"/>
      <c r="F296" s="812" t="s">
        <v>1796</v>
      </c>
      <c r="G296" s="815"/>
      <c r="H296" s="810"/>
      <c r="I296" s="817"/>
    </row>
    <row r="297" spans="1:25" s="806" customFormat="1" x14ac:dyDescent="0.2">
      <c r="A297" s="930" t="s">
        <v>975</v>
      </c>
      <c r="B297" s="853" t="s">
        <v>976</v>
      </c>
      <c r="C297" s="988">
        <v>6</v>
      </c>
      <c r="D297" s="989">
        <v>43798</v>
      </c>
      <c r="E297" s="810"/>
      <c r="F297" s="812" t="s">
        <v>1796</v>
      </c>
      <c r="G297" s="815"/>
      <c r="H297" s="810"/>
      <c r="I297" s="817"/>
    </row>
    <row r="298" spans="1:25" s="806" customFormat="1" x14ac:dyDescent="0.2">
      <c r="A298" s="540" t="s">
        <v>4270</v>
      </c>
      <c r="B298" s="820" t="s">
        <v>3740</v>
      </c>
      <c r="C298" s="569">
        <v>5</v>
      </c>
      <c r="D298" s="819">
        <v>43798</v>
      </c>
      <c r="E298" s="814"/>
      <c r="F298" s="812" t="s">
        <v>1796</v>
      </c>
      <c r="G298" s="815"/>
      <c r="H298" s="810"/>
      <c r="I298" s="817"/>
    </row>
    <row r="299" spans="1:25" s="806" customFormat="1" x14ac:dyDescent="0.2">
      <c r="A299" s="821" t="s">
        <v>1038</v>
      </c>
      <c r="B299" s="820" t="s">
        <v>1039</v>
      </c>
      <c r="C299" s="569">
        <v>6</v>
      </c>
      <c r="D299" s="819">
        <v>43798</v>
      </c>
      <c r="E299" s="814"/>
      <c r="F299" s="812" t="s">
        <v>1796</v>
      </c>
      <c r="G299" s="815"/>
      <c r="H299" s="810"/>
      <c r="I299" s="817"/>
    </row>
    <row r="300" spans="1:25" s="806" customFormat="1" x14ac:dyDescent="0.2">
      <c r="A300" s="822" t="s">
        <v>1121</v>
      </c>
      <c r="B300" s="833" t="s">
        <v>1122</v>
      </c>
      <c r="C300" s="569">
        <v>9</v>
      </c>
      <c r="D300" s="819">
        <v>43798</v>
      </c>
      <c r="E300" s="814"/>
      <c r="F300" s="812" t="s">
        <v>1796</v>
      </c>
      <c r="G300" s="815"/>
      <c r="H300" s="810"/>
      <c r="I300" s="817"/>
      <c r="W300"/>
    </row>
    <row r="301" spans="1:25" s="806" customFormat="1" x14ac:dyDescent="0.2">
      <c r="A301" s="829" t="s">
        <v>4176</v>
      </c>
      <c r="B301" s="833" t="s">
        <v>4175</v>
      </c>
      <c r="C301" s="699">
        <v>13</v>
      </c>
      <c r="D301" s="819">
        <v>43798</v>
      </c>
      <c r="E301" s="814"/>
      <c r="F301" s="812" t="s">
        <v>1796</v>
      </c>
      <c r="G301" s="815"/>
      <c r="H301" s="810"/>
      <c r="I301" s="817"/>
    </row>
    <row r="302" spans="1:25" s="806" customFormat="1" x14ac:dyDescent="0.2">
      <c r="A302" s="838" t="s">
        <v>1113</v>
      </c>
      <c r="B302" s="833" t="s">
        <v>1114</v>
      </c>
      <c r="C302" s="569">
        <v>6</v>
      </c>
      <c r="D302" s="819">
        <v>43798</v>
      </c>
      <c r="E302" s="814"/>
      <c r="F302" s="812" t="s">
        <v>1796</v>
      </c>
      <c r="G302" s="815"/>
      <c r="H302" s="810"/>
      <c r="I302" s="817"/>
      <c r="V302"/>
    </row>
    <row r="303" spans="1:25" s="806" customFormat="1" x14ac:dyDescent="0.2">
      <c r="A303" s="829" t="s">
        <v>1225</v>
      </c>
      <c r="B303" s="575" t="s">
        <v>1226</v>
      </c>
      <c r="C303" s="699">
        <v>6</v>
      </c>
      <c r="D303" s="819">
        <v>43798</v>
      </c>
      <c r="E303" s="814"/>
      <c r="F303" s="812" t="s">
        <v>1796</v>
      </c>
      <c r="G303" s="815"/>
      <c r="H303" s="810"/>
      <c r="I303" s="817"/>
    </row>
    <row r="304" spans="1:25" s="806" customFormat="1" x14ac:dyDescent="0.2">
      <c r="A304" s="829" t="s">
        <v>3830</v>
      </c>
      <c r="B304" s="833" t="s">
        <v>3831</v>
      </c>
      <c r="C304" s="569">
        <v>5</v>
      </c>
      <c r="D304" s="819">
        <v>43798</v>
      </c>
      <c r="E304" s="814"/>
      <c r="F304" s="812" t="s">
        <v>1796</v>
      </c>
      <c r="G304" s="815"/>
      <c r="H304" s="810"/>
      <c r="I304" s="817"/>
    </row>
    <row r="305" spans="1:21" s="806" customFormat="1" x14ac:dyDescent="0.2">
      <c r="A305" s="829" t="s">
        <v>1306</v>
      </c>
      <c r="B305" s="833" t="s">
        <v>1307</v>
      </c>
      <c r="C305" s="569">
        <v>7</v>
      </c>
      <c r="D305" s="819">
        <v>43798</v>
      </c>
      <c r="E305" s="814"/>
      <c r="F305" s="812" t="s">
        <v>1796</v>
      </c>
      <c r="G305" s="815"/>
      <c r="H305" s="810"/>
      <c r="I305" s="817"/>
    </row>
    <row r="306" spans="1:21" s="806" customFormat="1" x14ac:dyDescent="0.2">
      <c r="A306" s="822" t="s">
        <v>1328</v>
      </c>
      <c r="B306" s="833" t="s">
        <v>1329</v>
      </c>
      <c r="C306" s="699">
        <v>8</v>
      </c>
      <c r="D306" s="819">
        <v>43798</v>
      </c>
      <c r="E306" s="814"/>
      <c r="F306" s="812" t="s">
        <v>1796</v>
      </c>
      <c r="G306" s="815"/>
      <c r="H306" s="810"/>
      <c r="I306" s="817"/>
    </row>
    <row r="307" spans="1:21" s="806" customFormat="1" x14ac:dyDescent="0.2">
      <c r="A307" s="822" t="s">
        <v>1352</v>
      </c>
      <c r="B307" s="833" t="s">
        <v>1353</v>
      </c>
      <c r="C307" s="699">
        <v>9</v>
      </c>
      <c r="D307" s="819">
        <v>43798</v>
      </c>
      <c r="E307" s="814"/>
      <c r="F307" s="812"/>
      <c r="G307" s="815" t="s">
        <v>1796</v>
      </c>
      <c r="H307" s="810"/>
      <c r="I307" s="817" t="s">
        <v>4341</v>
      </c>
      <c r="L307" s="829"/>
      <c r="M307" s="822"/>
    </row>
    <row r="308" spans="1:21" s="806" customFormat="1" x14ac:dyDescent="0.2">
      <c r="A308" s="839" t="s">
        <v>1449</v>
      </c>
      <c r="B308" s="833" t="s">
        <v>1450</v>
      </c>
      <c r="C308" s="699">
        <v>6</v>
      </c>
      <c r="D308" s="819">
        <v>43798</v>
      </c>
      <c r="E308" s="814" t="s">
        <v>1796</v>
      </c>
      <c r="F308" s="812"/>
      <c r="G308" s="815"/>
      <c r="H308" s="810"/>
      <c r="I308" s="817"/>
      <c r="L308" s="829"/>
      <c r="M308" s="822"/>
    </row>
    <row r="309" spans="1:21" s="806" customFormat="1" x14ac:dyDescent="0.2">
      <c r="A309" s="853" t="s">
        <v>1467</v>
      </c>
      <c r="B309" s="853" t="s">
        <v>1468</v>
      </c>
      <c r="C309" s="987">
        <v>8</v>
      </c>
      <c r="D309" s="819">
        <v>43798</v>
      </c>
      <c r="E309" s="814"/>
      <c r="F309" s="812" t="s">
        <v>1796</v>
      </c>
      <c r="G309" s="815"/>
      <c r="H309" s="810"/>
      <c r="I309" s="817"/>
    </row>
    <row r="310" spans="1:21" s="806" customFormat="1" x14ac:dyDescent="0.2">
      <c r="A310" s="829" t="s">
        <v>1485</v>
      </c>
      <c r="B310" s="833" t="s">
        <v>1486</v>
      </c>
      <c r="C310" s="988">
        <v>5</v>
      </c>
      <c r="D310" s="819">
        <v>43798</v>
      </c>
      <c r="E310" s="814"/>
      <c r="F310" s="812" t="s">
        <v>1796</v>
      </c>
      <c r="G310" s="815"/>
      <c r="H310" s="810"/>
      <c r="I310" s="817"/>
    </row>
    <row r="311" spans="1:21" s="806" customFormat="1" x14ac:dyDescent="0.2">
      <c r="A311" s="670" t="s">
        <v>4039</v>
      </c>
      <c r="B311" s="746" t="s">
        <v>2626</v>
      </c>
      <c r="C311" s="988">
        <v>7</v>
      </c>
      <c r="D311" s="819">
        <v>43798</v>
      </c>
      <c r="E311" s="814"/>
      <c r="F311" s="812" t="s">
        <v>1796</v>
      </c>
      <c r="G311" s="815"/>
      <c r="H311" s="810"/>
      <c r="I311" s="817"/>
    </row>
    <row r="312" spans="1:21" s="806" customFormat="1" x14ac:dyDescent="0.2">
      <c r="A312" s="838" t="s">
        <v>1755</v>
      </c>
      <c r="B312" s="833" t="s">
        <v>3865</v>
      </c>
      <c r="C312" s="699">
        <v>9</v>
      </c>
      <c r="D312" s="819">
        <v>43798</v>
      </c>
      <c r="E312" s="814"/>
      <c r="F312" s="812" t="s">
        <v>1796</v>
      </c>
      <c r="G312" s="815"/>
      <c r="H312" s="810"/>
      <c r="I312" s="817"/>
    </row>
    <row r="313" spans="1:21" s="806" customFormat="1" x14ac:dyDescent="0.2">
      <c r="A313" s="822" t="s">
        <v>943</v>
      </c>
      <c r="B313" s="833" t="s">
        <v>944</v>
      </c>
      <c r="C313" s="699">
        <v>9</v>
      </c>
      <c r="D313" s="819">
        <v>43769</v>
      </c>
      <c r="E313" s="814"/>
      <c r="F313" s="812" t="s">
        <v>1796</v>
      </c>
      <c r="G313" s="815"/>
      <c r="H313" s="810"/>
      <c r="I313" s="817"/>
      <c r="U313"/>
    </row>
    <row r="314" spans="1:21" s="806" customFormat="1" x14ac:dyDescent="0.2">
      <c r="A314" s="822" t="s">
        <v>201</v>
      </c>
      <c r="B314" s="833" t="s">
        <v>202</v>
      </c>
      <c r="C314" s="699">
        <v>50</v>
      </c>
      <c r="D314" s="819">
        <v>43769</v>
      </c>
      <c r="E314" s="814"/>
      <c r="F314" s="812"/>
      <c r="G314" s="815" t="s">
        <v>1796</v>
      </c>
      <c r="H314" s="810"/>
      <c r="I314" s="817" t="s">
        <v>4335</v>
      </c>
    </row>
    <row r="315" spans="1:21" s="806" customFormat="1" x14ac:dyDescent="0.2">
      <c r="A315" s="822" t="s">
        <v>462</v>
      </c>
      <c r="B315" s="833" t="s">
        <v>463</v>
      </c>
      <c r="C315" s="699">
        <v>13</v>
      </c>
      <c r="D315" s="819">
        <v>43769</v>
      </c>
      <c r="E315" s="814"/>
      <c r="F315" s="812" t="s">
        <v>1796</v>
      </c>
      <c r="G315" s="815"/>
      <c r="H315" s="810"/>
      <c r="I315" s="817"/>
    </row>
    <row r="316" spans="1:21" s="806" customFormat="1" x14ac:dyDescent="0.2">
      <c r="A316" s="822" t="s">
        <v>625</v>
      </c>
      <c r="B316" s="833" t="s">
        <v>626</v>
      </c>
      <c r="C316" s="699">
        <v>14</v>
      </c>
      <c r="D316" s="819">
        <v>43769</v>
      </c>
      <c r="E316" s="814"/>
      <c r="F316" s="812"/>
      <c r="G316" s="815" t="s">
        <v>1796</v>
      </c>
      <c r="H316" s="810"/>
      <c r="I316" s="817" t="s">
        <v>4339</v>
      </c>
      <c r="L316" s="829"/>
      <c r="M316" s="822"/>
    </row>
    <row r="317" spans="1:21" s="806" customFormat="1" x14ac:dyDescent="0.2">
      <c r="A317" s="829" t="s">
        <v>1362</v>
      </c>
      <c r="B317" s="833" t="s">
        <v>1363</v>
      </c>
      <c r="C317" s="699">
        <v>6</v>
      </c>
      <c r="D317" s="819">
        <v>43769</v>
      </c>
      <c r="E317" s="814"/>
      <c r="F317" s="812" t="s">
        <v>1796</v>
      </c>
      <c r="G317" s="815"/>
      <c r="H317" s="810"/>
      <c r="I317" s="817"/>
    </row>
    <row r="318" spans="1:21" s="806" customFormat="1" x14ac:dyDescent="0.2">
      <c r="A318" s="822" t="s">
        <v>1530</v>
      </c>
      <c r="B318" s="833" t="s">
        <v>1531</v>
      </c>
      <c r="C318" s="988">
        <v>8</v>
      </c>
      <c r="D318" s="122">
        <v>43769</v>
      </c>
      <c r="E318" s="814"/>
      <c r="F318" s="812" t="s">
        <v>1796</v>
      </c>
      <c r="G318" s="815"/>
      <c r="H318" s="810"/>
      <c r="I318" s="817"/>
    </row>
    <row r="319" spans="1:21" s="806" customFormat="1" x14ac:dyDescent="0.2">
      <c r="A319" s="461" t="s">
        <v>3998</v>
      </c>
      <c r="B319" s="820" t="s">
        <v>3999</v>
      </c>
      <c r="C319" s="569">
        <v>6</v>
      </c>
      <c r="D319" s="819">
        <v>43769</v>
      </c>
      <c r="E319" s="814"/>
      <c r="F319" s="812" t="s">
        <v>1796</v>
      </c>
      <c r="G319" s="815"/>
      <c r="H319" s="810"/>
      <c r="I319" s="817"/>
      <c r="T319"/>
    </row>
    <row r="320" spans="1:21" s="806" customFormat="1" x14ac:dyDescent="0.2">
      <c r="A320" s="461" t="s">
        <v>1483</v>
      </c>
      <c r="B320" s="820" t="s">
        <v>1484</v>
      </c>
      <c r="C320" s="569">
        <v>6</v>
      </c>
      <c r="D320" s="819">
        <v>43769</v>
      </c>
      <c r="E320" s="814"/>
      <c r="F320" s="812" t="s">
        <v>1796</v>
      </c>
      <c r="G320" s="815"/>
      <c r="H320" s="810"/>
      <c r="I320" s="817"/>
    </row>
    <row r="321" spans="1:19" s="806" customFormat="1" x14ac:dyDescent="0.2">
      <c r="A321" s="461" t="s">
        <v>1569</v>
      </c>
      <c r="B321" s="820" t="s">
        <v>1570</v>
      </c>
      <c r="C321" s="569">
        <v>8</v>
      </c>
      <c r="D321" s="819">
        <v>43769</v>
      </c>
      <c r="E321" s="814"/>
      <c r="F321" s="812" t="s">
        <v>1796</v>
      </c>
      <c r="G321" s="815"/>
      <c r="H321" s="810"/>
      <c r="I321" s="817"/>
      <c r="S321"/>
    </row>
    <row r="322" spans="1:19" s="806" customFormat="1" x14ac:dyDescent="0.2">
      <c r="A322" s="461" t="s">
        <v>1289</v>
      </c>
      <c r="B322" s="820" t="s">
        <v>1290</v>
      </c>
      <c r="C322" s="569">
        <v>9</v>
      </c>
      <c r="D322" s="819">
        <v>43769</v>
      </c>
      <c r="E322" s="814"/>
      <c r="F322" s="812" t="s">
        <v>1796</v>
      </c>
      <c r="G322" s="815"/>
      <c r="H322" s="810"/>
      <c r="I322" s="817"/>
    </row>
    <row r="323" spans="1:19" s="806" customFormat="1" x14ac:dyDescent="0.2">
      <c r="A323" s="461" t="s">
        <v>1428</v>
      </c>
      <c r="B323" s="820" t="s">
        <v>1429</v>
      </c>
      <c r="C323" s="569">
        <v>7</v>
      </c>
      <c r="D323" s="819">
        <v>43769</v>
      </c>
      <c r="E323" s="814"/>
      <c r="F323" s="812"/>
      <c r="G323" s="815" t="s">
        <v>1796</v>
      </c>
      <c r="H323" s="810"/>
      <c r="I323" s="817" t="s">
        <v>4338</v>
      </c>
    </row>
    <row r="324" spans="1:19" s="806" customFormat="1" x14ac:dyDescent="0.2">
      <c r="A324" s="461" t="s">
        <v>4323</v>
      </c>
      <c r="B324" s="820" t="s">
        <v>1740</v>
      </c>
      <c r="C324" s="569">
        <v>8</v>
      </c>
      <c r="D324" s="819">
        <v>43769</v>
      </c>
      <c r="E324" s="814"/>
      <c r="F324" s="812" t="s">
        <v>1796</v>
      </c>
      <c r="G324" s="815"/>
      <c r="H324" s="810"/>
      <c r="I324" s="817"/>
    </row>
    <row r="325" spans="1:19" s="806" customFormat="1" x14ac:dyDescent="0.2">
      <c r="A325" s="461" t="s">
        <v>877</v>
      </c>
      <c r="B325" s="820" t="s">
        <v>878</v>
      </c>
      <c r="C325" s="569">
        <v>7</v>
      </c>
      <c r="D325" s="819">
        <v>43738</v>
      </c>
      <c r="E325" s="814"/>
      <c r="F325" s="812" t="s">
        <v>1796</v>
      </c>
      <c r="G325" s="815"/>
      <c r="H325" s="810"/>
      <c r="I325" s="817"/>
      <c r="J325"/>
      <c r="M325"/>
      <c r="N325"/>
      <c r="O325"/>
      <c r="P325"/>
      <c r="Q325"/>
      <c r="R325"/>
    </row>
    <row r="326" spans="1:19" s="806" customFormat="1" x14ac:dyDescent="0.2">
      <c r="A326" s="461" t="s">
        <v>409</v>
      </c>
      <c r="B326" s="820" t="s">
        <v>410</v>
      </c>
      <c r="C326" s="569">
        <v>14</v>
      </c>
      <c r="D326" s="819">
        <v>43738</v>
      </c>
      <c r="E326" s="814"/>
      <c r="F326" s="812"/>
      <c r="G326" s="815" t="s">
        <v>1796</v>
      </c>
      <c r="H326" s="810"/>
      <c r="I326" s="817" t="s">
        <v>4329</v>
      </c>
    </row>
    <row r="327" spans="1:19" s="806" customFormat="1" x14ac:dyDescent="0.2">
      <c r="A327" s="461" t="s">
        <v>1110</v>
      </c>
      <c r="B327" s="820" t="s">
        <v>1111</v>
      </c>
      <c r="C327" s="569">
        <v>9</v>
      </c>
      <c r="D327" s="819">
        <v>43738</v>
      </c>
      <c r="E327" s="814"/>
      <c r="F327" s="812"/>
      <c r="G327" s="815" t="s">
        <v>1796</v>
      </c>
      <c r="H327" s="810"/>
      <c r="I327" s="817" t="s">
        <v>4328</v>
      </c>
    </row>
    <row r="328" spans="1:19" s="806" customFormat="1" x14ac:dyDescent="0.2">
      <c r="A328" s="461" t="s">
        <v>592</v>
      </c>
      <c r="B328" s="820" t="s">
        <v>593</v>
      </c>
      <c r="C328" s="569">
        <v>15</v>
      </c>
      <c r="D328" s="819">
        <v>43738</v>
      </c>
      <c r="E328" s="814"/>
      <c r="F328" s="812" t="s">
        <v>1796</v>
      </c>
      <c r="G328" s="815"/>
      <c r="H328" s="810"/>
      <c r="I328" s="817"/>
    </row>
    <row r="329" spans="1:19" s="806" customFormat="1" x14ac:dyDescent="0.2">
      <c r="A329" s="461" t="s">
        <v>1477</v>
      </c>
      <c r="B329" s="820" t="s">
        <v>1478</v>
      </c>
      <c r="C329" s="569">
        <v>6</v>
      </c>
      <c r="D329" s="819">
        <v>43738</v>
      </c>
      <c r="E329" s="814"/>
      <c r="F329" s="812" t="s">
        <v>1796</v>
      </c>
      <c r="G329" s="815"/>
      <c r="H329" s="810"/>
      <c r="I329" s="817"/>
    </row>
    <row r="330" spans="1:19" s="806" customFormat="1" x14ac:dyDescent="0.2">
      <c r="A330" s="461" t="s">
        <v>4251</v>
      </c>
      <c r="B330" s="820" t="s">
        <v>3777</v>
      </c>
      <c r="C330" s="569">
        <v>6</v>
      </c>
      <c r="D330" s="819">
        <v>43738</v>
      </c>
      <c r="E330" s="814"/>
      <c r="F330" s="812" t="s">
        <v>1796</v>
      </c>
      <c r="G330" s="815"/>
      <c r="H330" s="810"/>
      <c r="I330" s="817"/>
    </row>
    <row r="331" spans="1:19" s="806" customFormat="1" x14ac:dyDescent="0.2">
      <c r="A331" s="461" t="s">
        <v>1445</v>
      </c>
      <c r="B331" s="820" t="s">
        <v>1446</v>
      </c>
      <c r="C331" s="569">
        <v>6</v>
      </c>
      <c r="D331" s="819">
        <v>43738</v>
      </c>
      <c r="E331" s="814"/>
      <c r="F331" s="812" t="s">
        <v>1796</v>
      </c>
      <c r="G331" s="815"/>
      <c r="H331" s="810"/>
      <c r="I331" s="817"/>
    </row>
    <row r="332" spans="1:19" s="806" customFormat="1" x14ac:dyDescent="0.2">
      <c r="A332" s="461" t="s">
        <v>1487</v>
      </c>
      <c r="B332" s="820" t="s">
        <v>1488</v>
      </c>
      <c r="C332" s="569">
        <v>9</v>
      </c>
      <c r="D332" s="819">
        <v>43738</v>
      </c>
      <c r="E332" s="814"/>
      <c r="F332" s="812" t="s">
        <v>1796</v>
      </c>
      <c r="G332" s="815"/>
      <c r="H332" s="810"/>
      <c r="I332" s="817"/>
    </row>
    <row r="333" spans="1:19" s="806" customFormat="1" x14ac:dyDescent="0.2">
      <c r="A333" s="461" t="s">
        <v>1571</v>
      </c>
      <c r="B333" s="820" t="s">
        <v>1572</v>
      </c>
      <c r="C333" s="569">
        <v>6</v>
      </c>
      <c r="D333" s="819">
        <v>43738</v>
      </c>
      <c r="E333" s="814"/>
      <c r="F333" s="812" t="s">
        <v>1796</v>
      </c>
      <c r="G333" s="815"/>
      <c r="H333" s="810"/>
      <c r="I333" s="817"/>
    </row>
    <row r="334" spans="1:19" s="806" customFormat="1" x14ac:dyDescent="0.2">
      <c r="A334" s="461" t="s">
        <v>903</v>
      </c>
      <c r="B334" s="820" t="s">
        <v>904</v>
      </c>
      <c r="C334" s="569">
        <v>8</v>
      </c>
      <c r="D334" s="819">
        <v>43708</v>
      </c>
      <c r="E334" s="814"/>
      <c r="F334" s="812"/>
      <c r="G334" s="815" t="s">
        <v>1796</v>
      </c>
      <c r="H334" s="810"/>
      <c r="I334" s="817" t="s">
        <v>4315</v>
      </c>
    </row>
    <row r="335" spans="1:19" s="806" customFormat="1" x14ac:dyDescent="0.2">
      <c r="A335" s="461" t="s">
        <v>1321</v>
      </c>
      <c r="B335" s="820" t="s">
        <v>1322</v>
      </c>
      <c r="C335" s="569">
        <v>6</v>
      </c>
      <c r="D335" s="819">
        <v>43708</v>
      </c>
      <c r="E335" s="814" t="s">
        <v>1796</v>
      </c>
      <c r="F335" s="812"/>
      <c r="G335" s="815"/>
      <c r="H335" s="810"/>
      <c r="I335" s="817" t="s">
        <v>4320</v>
      </c>
    </row>
    <row r="336" spans="1:19" s="806" customFormat="1" x14ac:dyDescent="0.2">
      <c r="A336" s="461" t="s">
        <v>1330</v>
      </c>
      <c r="B336" s="820" t="s">
        <v>1331</v>
      </c>
      <c r="C336" s="569">
        <v>8</v>
      </c>
      <c r="D336" s="819">
        <v>43708</v>
      </c>
      <c r="E336" s="814" t="s">
        <v>1796</v>
      </c>
      <c r="F336" s="812"/>
      <c r="G336" s="815"/>
      <c r="H336" s="810"/>
      <c r="I336" s="817"/>
    </row>
    <row r="337" spans="1:25" s="806" customFormat="1" x14ac:dyDescent="0.2">
      <c r="A337" s="461" t="s">
        <v>642</v>
      </c>
      <c r="B337" s="820" t="s">
        <v>643</v>
      </c>
      <c r="C337" s="699">
        <v>16</v>
      </c>
      <c r="D337" s="819">
        <v>43677</v>
      </c>
      <c r="E337" s="814"/>
      <c r="F337" s="812"/>
      <c r="G337" s="815" t="s">
        <v>1796</v>
      </c>
      <c r="H337" s="810"/>
      <c r="I337" s="817" t="s">
        <v>4309</v>
      </c>
    </row>
    <row r="338" spans="1:25" s="806" customFormat="1" x14ac:dyDescent="0.2">
      <c r="A338" s="816" t="s">
        <v>153</v>
      </c>
      <c r="B338" s="807" t="s">
        <v>154</v>
      </c>
      <c r="C338" s="858">
        <v>36</v>
      </c>
      <c r="D338" s="819">
        <v>43644</v>
      </c>
      <c r="E338" s="814"/>
      <c r="F338" s="812"/>
      <c r="G338" s="815" t="s">
        <v>1796</v>
      </c>
      <c r="H338" s="810"/>
      <c r="I338" s="817" t="s">
        <v>4305</v>
      </c>
      <c r="K338" s="822"/>
      <c r="L338" s="822"/>
    </row>
    <row r="339" spans="1:25" s="806" customFormat="1" x14ac:dyDescent="0.2">
      <c r="A339" s="461" t="s">
        <v>1304</v>
      </c>
      <c r="B339" s="820" t="s">
        <v>1305</v>
      </c>
      <c r="C339" s="699">
        <v>9</v>
      </c>
      <c r="D339" s="819">
        <v>43616</v>
      </c>
      <c r="E339" s="814" t="s">
        <v>1796</v>
      </c>
      <c r="F339" s="812"/>
      <c r="G339" s="815"/>
      <c r="H339" s="810"/>
      <c r="I339" s="817"/>
    </row>
    <row r="340" spans="1:25" s="806" customFormat="1" x14ac:dyDescent="0.2">
      <c r="A340" s="821" t="s">
        <v>1182</v>
      </c>
      <c r="B340" s="820" t="s">
        <v>1183</v>
      </c>
      <c r="C340" s="572">
        <v>7</v>
      </c>
      <c r="D340" s="819">
        <v>43585</v>
      </c>
      <c r="E340" s="814" t="s">
        <v>1796</v>
      </c>
      <c r="F340" s="812"/>
      <c r="G340" s="815"/>
      <c r="H340" s="810"/>
      <c r="I340" s="817"/>
    </row>
    <row r="341" spans="1:25" s="806" customFormat="1" x14ac:dyDescent="0.2">
      <c r="A341" s="448" t="s">
        <v>3981</v>
      </c>
      <c r="B341" s="820" t="s">
        <v>3982</v>
      </c>
      <c r="C341" s="572">
        <v>7</v>
      </c>
      <c r="D341" s="819">
        <v>43585</v>
      </c>
      <c r="E341" s="814"/>
      <c r="F341" s="812"/>
      <c r="G341" s="815" t="s">
        <v>1796</v>
      </c>
      <c r="H341" s="810"/>
      <c r="I341" s="807" t="s">
        <v>4294</v>
      </c>
    </row>
    <row r="342" spans="1:25" s="806" customFormat="1" x14ac:dyDescent="0.2">
      <c r="A342" s="822" t="s">
        <v>1360</v>
      </c>
      <c r="B342" s="833" t="s">
        <v>1361</v>
      </c>
      <c r="C342" s="699">
        <v>9</v>
      </c>
      <c r="D342" s="819">
        <v>43555</v>
      </c>
      <c r="E342" s="814" t="s">
        <v>1796</v>
      </c>
      <c r="F342" s="812"/>
      <c r="G342" s="815"/>
      <c r="H342" s="810"/>
      <c r="I342" s="817"/>
    </row>
    <row r="343" spans="1:25" s="806" customFormat="1" x14ac:dyDescent="0.2">
      <c r="A343" s="829" t="s">
        <v>1408</v>
      </c>
      <c r="B343" s="833" t="s">
        <v>1409</v>
      </c>
      <c r="C343" s="699">
        <v>7</v>
      </c>
      <c r="D343" s="819">
        <v>43555</v>
      </c>
      <c r="E343" s="814"/>
      <c r="F343" s="812"/>
      <c r="G343" s="815" t="s">
        <v>1796</v>
      </c>
      <c r="H343" s="810"/>
      <c r="I343" s="817" t="s">
        <v>4289</v>
      </c>
    </row>
    <row r="344" spans="1:25" s="806" customFormat="1" x14ac:dyDescent="0.2">
      <c r="A344" s="829" t="s">
        <v>810</v>
      </c>
      <c r="B344" s="833" t="s">
        <v>811</v>
      </c>
      <c r="C344" s="569">
        <v>14</v>
      </c>
      <c r="D344" s="819">
        <v>43555</v>
      </c>
      <c r="E344" s="814"/>
      <c r="F344" s="812"/>
      <c r="G344" s="815" t="s">
        <v>1796</v>
      </c>
      <c r="H344" s="810"/>
      <c r="I344" s="817" t="s">
        <v>4288</v>
      </c>
    </row>
    <row r="345" spans="1:25" s="806" customFormat="1" x14ac:dyDescent="0.2">
      <c r="A345" s="10" t="s">
        <v>4121</v>
      </c>
      <c r="B345" s="567" t="s">
        <v>4120</v>
      </c>
      <c r="C345" s="189">
        <v>6</v>
      </c>
      <c r="D345" s="819">
        <v>43524</v>
      </c>
      <c r="E345" s="814" t="s">
        <v>1796</v>
      </c>
      <c r="F345" s="812"/>
      <c r="G345" s="815"/>
      <c r="H345" s="810"/>
      <c r="I345" s="807"/>
    </row>
    <row r="346" spans="1:25" s="806" customFormat="1" x14ac:dyDescent="0.2">
      <c r="A346" s="914" t="s">
        <v>1338</v>
      </c>
      <c r="B346" s="913" t="s">
        <v>1339</v>
      </c>
      <c r="C346" s="189">
        <v>6</v>
      </c>
      <c r="D346" s="819">
        <v>43524</v>
      </c>
      <c r="E346" s="814" t="s">
        <v>1796</v>
      </c>
      <c r="F346" s="812"/>
      <c r="G346" s="815"/>
      <c r="H346" s="810"/>
      <c r="I346" s="807"/>
    </row>
    <row r="347" spans="1:25" s="806" customFormat="1" x14ac:dyDescent="0.2">
      <c r="A347" s="914" t="s">
        <v>371</v>
      </c>
      <c r="B347" s="913" t="s">
        <v>372</v>
      </c>
      <c r="C347" s="875">
        <v>59</v>
      </c>
      <c r="D347" s="819">
        <v>43524</v>
      </c>
      <c r="E347" s="814"/>
      <c r="F347" s="812"/>
      <c r="G347" s="815" t="s">
        <v>1796</v>
      </c>
      <c r="H347" s="810"/>
      <c r="I347" s="807" t="s">
        <v>4277</v>
      </c>
    </row>
    <row r="348" spans="1:25" s="806" customFormat="1" x14ac:dyDescent="0.2">
      <c r="A348" s="10" t="s">
        <v>838</v>
      </c>
      <c r="B348" s="567" t="s">
        <v>839</v>
      </c>
      <c r="C348" s="189">
        <v>12</v>
      </c>
      <c r="D348" s="819">
        <v>43524</v>
      </c>
      <c r="E348" s="814"/>
      <c r="F348" s="812"/>
      <c r="G348" s="815" t="s">
        <v>1796</v>
      </c>
      <c r="H348" s="810"/>
      <c r="I348" s="807" t="s">
        <v>4276</v>
      </c>
    </row>
    <row r="349" spans="1:25" s="806" customFormat="1" x14ac:dyDescent="0.2">
      <c r="A349" s="822" t="s">
        <v>994</v>
      </c>
      <c r="B349" s="833" t="s">
        <v>995</v>
      </c>
      <c r="C349" s="699">
        <v>8</v>
      </c>
      <c r="D349" s="819">
        <v>43496</v>
      </c>
      <c r="E349" s="814"/>
      <c r="F349" s="812" t="s">
        <v>1796</v>
      </c>
      <c r="G349" s="815"/>
      <c r="H349" s="810"/>
      <c r="I349" s="79"/>
    </row>
    <row r="350" spans="1:25" s="806" customFormat="1" x14ac:dyDescent="0.2">
      <c r="A350" s="822" t="s">
        <v>1021</v>
      </c>
      <c r="B350" s="833" t="s">
        <v>1022</v>
      </c>
      <c r="C350" s="699">
        <v>7</v>
      </c>
      <c r="D350" s="819">
        <v>43496</v>
      </c>
      <c r="E350" s="814"/>
      <c r="F350" s="812" t="s">
        <v>1796</v>
      </c>
      <c r="G350" s="815"/>
      <c r="H350" s="810"/>
      <c r="I350" s="79"/>
    </row>
    <row r="351" spans="1:25" x14ac:dyDescent="0.2">
      <c r="A351" s="829" t="s">
        <v>540</v>
      </c>
      <c r="B351" s="833" t="s">
        <v>541</v>
      </c>
      <c r="C351" s="699">
        <v>12</v>
      </c>
      <c r="D351" s="819">
        <v>43496</v>
      </c>
      <c r="E351" s="814"/>
      <c r="F351" s="812"/>
      <c r="G351" s="815"/>
      <c r="H351" s="810" t="s">
        <v>1796</v>
      </c>
      <c r="I351" s="817" t="s">
        <v>4261</v>
      </c>
      <c r="J351" s="806"/>
      <c r="K351" s="806"/>
      <c r="L351" s="806"/>
      <c r="M351" s="806"/>
      <c r="N351" s="806"/>
      <c r="O351" s="806"/>
      <c r="P351" s="806"/>
      <c r="Q351" s="806"/>
      <c r="R351" s="806"/>
      <c r="S351" s="806"/>
      <c r="T351" s="806"/>
      <c r="U351" s="806"/>
      <c r="V351" s="806"/>
      <c r="W351" s="806"/>
      <c r="X351" s="806"/>
      <c r="Y351" s="806"/>
    </row>
    <row r="352" spans="1:25" x14ac:dyDescent="0.2">
      <c r="A352" s="829" t="s">
        <v>1221</v>
      </c>
      <c r="B352" s="833" t="s">
        <v>1222</v>
      </c>
      <c r="C352" s="569">
        <v>6</v>
      </c>
      <c r="D352" s="819">
        <v>43496</v>
      </c>
      <c r="E352" s="814"/>
      <c r="F352" s="812"/>
      <c r="G352" s="815" t="s">
        <v>1796</v>
      </c>
      <c r="H352" s="810"/>
      <c r="I352" s="817" t="s">
        <v>4272</v>
      </c>
      <c r="J352" s="806"/>
      <c r="K352" s="806"/>
      <c r="L352" s="806"/>
      <c r="M352" s="806"/>
      <c r="N352" s="806"/>
      <c r="O352" s="806"/>
      <c r="P352" s="806"/>
      <c r="Q352" s="806"/>
      <c r="R352" s="806"/>
      <c r="S352" s="806"/>
      <c r="T352" s="806"/>
      <c r="U352" s="806"/>
      <c r="V352" s="806"/>
      <c r="W352" s="806"/>
    </row>
    <row r="353" spans="1:25" x14ac:dyDescent="0.2">
      <c r="A353" s="822" t="s">
        <v>769</v>
      </c>
      <c r="B353" s="833" t="s">
        <v>770</v>
      </c>
      <c r="C353" s="569">
        <v>15</v>
      </c>
      <c r="D353" s="819">
        <v>43496</v>
      </c>
      <c r="E353" s="814"/>
      <c r="F353" s="812"/>
      <c r="G353" s="815" t="s">
        <v>1796</v>
      </c>
      <c r="H353" s="810"/>
      <c r="I353" s="817" t="s">
        <v>4262</v>
      </c>
      <c r="J353" s="806"/>
      <c r="K353" s="806"/>
      <c r="L353" s="806"/>
      <c r="M353" s="806"/>
      <c r="N353" s="806"/>
      <c r="O353" s="806"/>
      <c r="P353" s="806"/>
      <c r="Q353" s="806"/>
      <c r="R353" s="806"/>
      <c r="S353" s="806"/>
      <c r="T353" s="806"/>
      <c r="U353" s="806"/>
      <c r="V353" s="806"/>
      <c r="W353" s="806"/>
    </row>
    <row r="354" spans="1:25" s="806" customFormat="1" ht="13.5" thickBot="1" x14ac:dyDescent="0.25">
      <c r="A354" s="822" t="s">
        <v>3841</v>
      </c>
      <c r="B354" s="833" t="s">
        <v>3842</v>
      </c>
      <c r="C354" s="569">
        <v>5</v>
      </c>
      <c r="D354" s="819">
        <v>43496</v>
      </c>
      <c r="E354" s="814"/>
      <c r="F354" s="812"/>
      <c r="G354" s="815" t="s">
        <v>1796</v>
      </c>
      <c r="H354" s="810"/>
      <c r="I354" s="817" t="s">
        <v>4263</v>
      </c>
      <c r="X354"/>
      <c r="Y354"/>
    </row>
    <row r="355" spans="1:25" s="806" customFormat="1" x14ac:dyDescent="0.2">
      <c r="A355" s="829" t="s">
        <v>930</v>
      </c>
      <c r="B355" s="976" t="s">
        <v>931</v>
      </c>
      <c r="C355" s="887">
        <v>6</v>
      </c>
      <c r="D355" s="819">
        <v>43465</v>
      </c>
      <c r="E355" s="814" t="s">
        <v>1796</v>
      </c>
      <c r="F355" s="812"/>
      <c r="G355" s="815"/>
      <c r="H355" s="810"/>
      <c r="I355" s="817" t="s">
        <v>4254</v>
      </c>
      <c r="K355" s="604"/>
      <c r="L355" s="604"/>
    </row>
    <row r="356" spans="1:25" s="806" customFormat="1" x14ac:dyDescent="0.2">
      <c r="A356" s="148" t="s">
        <v>782</v>
      </c>
      <c r="B356" s="567" t="s">
        <v>783</v>
      </c>
      <c r="C356" s="699">
        <v>12</v>
      </c>
      <c r="D356" s="819">
        <v>43465</v>
      </c>
      <c r="E356" s="814"/>
      <c r="F356" s="812"/>
      <c r="G356" s="815" t="s">
        <v>1796</v>
      </c>
      <c r="H356" s="810"/>
      <c r="I356" s="817" t="s">
        <v>2734</v>
      </c>
      <c r="K356" s="604"/>
      <c r="L356" s="604"/>
    </row>
    <row r="357" spans="1:25" s="806" customFormat="1" x14ac:dyDescent="0.2">
      <c r="A357" s="829" t="s">
        <v>1643</v>
      </c>
      <c r="B357" s="833" t="s">
        <v>1644</v>
      </c>
      <c r="C357" s="858">
        <v>7</v>
      </c>
      <c r="D357" s="819">
        <v>43465</v>
      </c>
      <c r="E357" s="814"/>
      <c r="F357" s="812" t="s">
        <v>1796</v>
      </c>
      <c r="G357" s="815"/>
      <c r="H357" s="810"/>
      <c r="I357" s="817"/>
    </row>
    <row r="358" spans="1:25" x14ac:dyDescent="0.2">
      <c r="A358" s="822" t="s">
        <v>471</v>
      </c>
      <c r="B358" s="833" t="s">
        <v>472</v>
      </c>
      <c r="C358" s="699">
        <v>22</v>
      </c>
      <c r="D358" s="819">
        <v>43434</v>
      </c>
      <c r="E358" s="814" t="s">
        <v>1796</v>
      </c>
      <c r="F358" s="812"/>
      <c r="G358" s="815"/>
      <c r="H358" s="810"/>
      <c r="I358" s="817"/>
      <c r="J358" s="806"/>
      <c r="K358" s="806"/>
      <c r="L358" s="806"/>
      <c r="M358" s="806"/>
      <c r="N358" s="806"/>
      <c r="O358" s="806"/>
      <c r="P358" s="806"/>
      <c r="Q358" s="806"/>
      <c r="R358" s="806"/>
      <c r="S358" s="806"/>
      <c r="T358" s="806"/>
      <c r="U358" s="806"/>
      <c r="V358" s="806"/>
      <c r="W358" s="806"/>
      <c r="X358" s="806"/>
      <c r="Y358" s="806"/>
    </row>
    <row r="359" spans="1:25" s="799" customFormat="1" x14ac:dyDescent="0.2">
      <c r="A359" s="829" t="s">
        <v>1011</v>
      </c>
      <c r="B359" s="833" t="s">
        <v>1012</v>
      </c>
      <c r="C359" s="699">
        <v>7</v>
      </c>
      <c r="D359" s="819">
        <v>43434</v>
      </c>
      <c r="E359" s="814"/>
      <c r="F359" s="812" t="s">
        <v>1796</v>
      </c>
      <c r="G359" s="815"/>
      <c r="H359" s="810"/>
      <c r="I359" s="817"/>
      <c r="J359" s="806"/>
      <c r="K359" s="806"/>
      <c r="L359" s="806"/>
      <c r="M359" s="806"/>
      <c r="N359" s="806"/>
      <c r="O359" s="806"/>
      <c r="P359" s="806"/>
      <c r="Q359" s="806"/>
      <c r="R359" s="806"/>
      <c r="S359" s="806"/>
      <c r="T359" s="806"/>
      <c r="U359" s="806"/>
      <c r="V359" s="806"/>
      <c r="W359" s="806"/>
      <c r="X359"/>
      <c r="Y359"/>
    </row>
    <row r="360" spans="1:25" s="802" customFormat="1" x14ac:dyDescent="0.2">
      <c r="A360" s="822" t="s">
        <v>1023</v>
      </c>
      <c r="B360" s="833" t="s">
        <v>1024</v>
      </c>
      <c r="C360" s="699">
        <v>8</v>
      </c>
      <c r="D360" s="819">
        <v>43434</v>
      </c>
      <c r="E360" s="814"/>
      <c r="F360" s="812" t="s">
        <v>1796</v>
      </c>
      <c r="G360" s="815"/>
      <c r="H360" s="810"/>
      <c r="I360" s="817"/>
      <c r="J360" s="806"/>
      <c r="K360" s="806"/>
      <c r="L360" s="806"/>
      <c r="M360" s="806"/>
      <c r="N360" s="806"/>
      <c r="O360" s="806"/>
      <c r="P360" s="806"/>
      <c r="Q360" s="806"/>
      <c r="R360" s="806"/>
      <c r="S360" s="806"/>
      <c r="T360" s="806"/>
      <c r="U360" s="806"/>
      <c r="V360" s="806"/>
      <c r="W360"/>
      <c r="X360" s="799"/>
      <c r="Y360" s="799"/>
    </row>
    <row r="361" spans="1:25" s="804" customFormat="1" x14ac:dyDescent="0.2">
      <c r="A361" s="829" t="s">
        <v>515</v>
      </c>
      <c r="B361" s="833" t="s">
        <v>516</v>
      </c>
      <c r="C361" s="699">
        <v>14</v>
      </c>
      <c r="D361" s="819">
        <v>43434</v>
      </c>
      <c r="E361" s="814"/>
      <c r="F361" s="812" t="s">
        <v>1796</v>
      </c>
      <c r="G361" s="815"/>
      <c r="H361" s="810"/>
      <c r="I361" s="817"/>
      <c r="J361" s="806"/>
      <c r="K361" s="806"/>
      <c r="L361" s="806"/>
      <c r="M361" s="806"/>
      <c r="N361" s="806"/>
      <c r="O361" s="806"/>
      <c r="P361" s="806"/>
      <c r="Q361" s="806"/>
      <c r="R361" s="806"/>
      <c r="S361" s="806"/>
      <c r="T361" s="806"/>
      <c r="U361" s="806"/>
      <c r="V361" s="806"/>
      <c r="W361"/>
      <c r="X361" s="802"/>
      <c r="Y361" s="802"/>
    </row>
    <row r="362" spans="1:25" s="801" customFormat="1" x14ac:dyDescent="0.2">
      <c r="A362" s="829" t="s">
        <v>1119</v>
      </c>
      <c r="B362" s="833" t="s">
        <v>1120</v>
      </c>
      <c r="C362" s="699">
        <v>8</v>
      </c>
      <c r="D362" s="819">
        <v>43434</v>
      </c>
      <c r="E362" s="814"/>
      <c r="F362" s="812" t="s">
        <v>1796</v>
      </c>
      <c r="G362" s="815"/>
      <c r="H362" s="810"/>
      <c r="I362" s="817"/>
      <c r="J362" s="806"/>
      <c r="K362" s="806"/>
      <c r="L362" s="806"/>
      <c r="M362" s="806"/>
      <c r="N362" s="806"/>
      <c r="O362" s="806"/>
      <c r="P362" s="806"/>
      <c r="Q362" s="806"/>
      <c r="R362" s="806"/>
      <c r="S362" s="806"/>
      <c r="T362" s="806"/>
      <c r="U362" s="806"/>
      <c r="V362"/>
      <c r="W362"/>
      <c r="X362" s="804"/>
      <c r="Y362" s="804"/>
    </row>
    <row r="363" spans="1:25" s="800" customFormat="1" x14ac:dyDescent="0.2">
      <c r="A363" s="720" t="s">
        <v>583</v>
      </c>
      <c r="B363" s="743" t="s">
        <v>584</v>
      </c>
      <c r="C363" s="721">
        <v>16</v>
      </c>
      <c r="D363" s="819">
        <v>43434</v>
      </c>
      <c r="E363" s="814"/>
      <c r="F363" s="812" t="s">
        <v>1796</v>
      </c>
      <c r="G363" s="815"/>
      <c r="H363" s="810"/>
      <c r="I363" s="817"/>
      <c r="J363" s="806"/>
      <c r="K363" s="806"/>
      <c r="L363" s="806"/>
      <c r="M363" s="806"/>
      <c r="N363" s="806"/>
      <c r="O363" s="806"/>
      <c r="P363" s="806"/>
      <c r="Q363" s="806"/>
      <c r="R363" s="806"/>
      <c r="S363" s="806"/>
      <c r="T363" s="806"/>
      <c r="U363" s="806"/>
      <c r="V363"/>
      <c r="W363" s="806"/>
      <c r="X363" s="801"/>
      <c r="Y363" s="801"/>
    </row>
    <row r="364" spans="1:25" s="806" customFormat="1" x14ac:dyDescent="0.2">
      <c r="A364" s="829" t="s">
        <v>1192</v>
      </c>
      <c r="B364" s="833" t="s">
        <v>1193</v>
      </c>
      <c r="C364" s="699">
        <v>6</v>
      </c>
      <c r="D364" s="819">
        <v>43434</v>
      </c>
      <c r="E364" s="814"/>
      <c r="F364" s="812" t="s">
        <v>1796</v>
      </c>
      <c r="G364" s="815"/>
      <c r="H364" s="810"/>
      <c r="I364" s="817"/>
      <c r="V364"/>
      <c r="X364" s="800"/>
      <c r="Y364" s="800"/>
    </row>
    <row r="365" spans="1:25" s="806" customFormat="1" x14ac:dyDescent="0.2">
      <c r="A365" s="822" t="s">
        <v>1374</v>
      </c>
      <c r="B365" s="833" t="s">
        <v>1375</v>
      </c>
      <c r="C365" s="699">
        <v>8</v>
      </c>
      <c r="D365" s="819">
        <v>43434</v>
      </c>
      <c r="E365" s="814"/>
      <c r="F365" s="812" t="s">
        <v>1796</v>
      </c>
      <c r="G365" s="815"/>
      <c r="H365" s="810"/>
      <c r="I365" s="817"/>
    </row>
    <row r="366" spans="1:25" s="806" customFormat="1" x14ac:dyDescent="0.2">
      <c r="A366" s="720" t="s">
        <v>1424</v>
      </c>
      <c r="B366" s="743" t="s">
        <v>1425</v>
      </c>
      <c r="C366" s="721">
        <v>8</v>
      </c>
      <c r="D366" s="819">
        <v>43434</v>
      </c>
      <c r="E366" s="814"/>
      <c r="F366" s="812" t="s">
        <v>1796</v>
      </c>
      <c r="G366" s="815"/>
      <c r="H366" s="810"/>
      <c r="I366" s="817"/>
    </row>
    <row r="367" spans="1:25" s="806" customFormat="1" x14ac:dyDescent="0.2">
      <c r="A367" s="720" t="s">
        <v>1462</v>
      </c>
      <c r="B367" s="743" t="s">
        <v>1463</v>
      </c>
      <c r="C367" s="699">
        <v>5</v>
      </c>
      <c r="D367" s="819">
        <v>43434</v>
      </c>
      <c r="E367" s="814"/>
      <c r="F367" s="812" t="s">
        <v>1796</v>
      </c>
      <c r="G367" s="815"/>
      <c r="H367" s="810"/>
      <c r="I367" s="817"/>
      <c r="W367"/>
    </row>
    <row r="368" spans="1:25" s="806" customFormat="1" x14ac:dyDescent="0.2">
      <c r="A368" s="829" t="s">
        <v>1508</v>
      </c>
      <c r="B368" s="833" t="s">
        <v>1509</v>
      </c>
      <c r="C368" s="699">
        <v>5</v>
      </c>
      <c r="D368" s="819">
        <v>43434</v>
      </c>
      <c r="E368" s="814"/>
      <c r="F368" s="812"/>
      <c r="G368" s="815" t="s">
        <v>1796</v>
      </c>
      <c r="H368" s="810"/>
      <c r="I368" s="817" t="s">
        <v>4242</v>
      </c>
      <c r="W368" s="799"/>
    </row>
    <row r="369" spans="1:25" s="806" customFormat="1" x14ac:dyDescent="0.2">
      <c r="A369" s="822" t="s">
        <v>1622</v>
      </c>
      <c r="B369" s="833" t="s">
        <v>1623</v>
      </c>
      <c r="C369" s="699">
        <v>5</v>
      </c>
      <c r="D369" s="819">
        <v>43434</v>
      </c>
      <c r="E369" s="814"/>
      <c r="F369" s="812" t="s">
        <v>1796</v>
      </c>
      <c r="G369" s="815"/>
      <c r="H369" s="810"/>
      <c r="I369" s="817"/>
      <c r="V369"/>
      <c r="W369" s="802"/>
    </row>
    <row r="370" spans="1:25" x14ac:dyDescent="0.2">
      <c r="A370" s="822" t="s">
        <v>836</v>
      </c>
      <c r="B370" s="833" t="s">
        <v>3971</v>
      </c>
      <c r="C370" s="699">
        <v>14</v>
      </c>
      <c r="D370" s="819">
        <v>43434</v>
      </c>
      <c r="E370" s="814"/>
      <c r="F370" s="812" t="s">
        <v>1796</v>
      </c>
      <c r="G370" s="815"/>
      <c r="H370" s="810"/>
      <c r="I370" s="817"/>
      <c r="J370" s="806"/>
      <c r="K370" s="806"/>
      <c r="L370" s="806"/>
      <c r="M370" s="806"/>
      <c r="N370" s="806"/>
      <c r="O370" s="806"/>
      <c r="P370" s="806"/>
      <c r="Q370" s="806"/>
      <c r="R370" s="806"/>
      <c r="S370" s="806"/>
      <c r="T370" s="806"/>
      <c r="U370" s="806"/>
      <c r="V370" s="799"/>
      <c r="W370" s="804"/>
      <c r="X370" s="806"/>
      <c r="Y370" s="806"/>
    </row>
    <row r="371" spans="1:25" x14ac:dyDescent="0.2">
      <c r="A371" s="829" t="s">
        <v>417</v>
      </c>
      <c r="B371" s="833" t="s">
        <v>418</v>
      </c>
      <c r="C371" s="699">
        <v>12</v>
      </c>
      <c r="D371" s="819">
        <v>43404</v>
      </c>
      <c r="E371" s="814" t="s">
        <v>1796</v>
      </c>
      <c r="F371" s="812"/>
      <c r="G371" s="815"/>
      <c r="H371" s="810"/>
      <c r="I371" s="817"/>
      <c r="J371" s="806"/>
      <c r="K371" s="822"/>
      <c r="L371" s="822"/>
      <c r="M371" s="806"/>
      <c r="N371" s="806"/>
      <c r="O371" s="806"/>
      <c r="P371" s="806"/>
      <c r="Q371" s="806"/>
      <c r="R371" s="806"/>
      <c r="S371" s="806"/>
      <c r="T371" s="806"/>
      <c r="U371" s="806"/>
      <c r="V371" s="802"/>
      <c r="W371" s="801"/>
    </row>
    <row r="372" spans="1:25" x14ac:dyDescent="0.2">
      <c r="A372" s="829" t="s">
        <v>901</v>
      </c>
      <c r="B372" s="833" t="s">
        <v>902</v>
      </c>
      <c r="C372" s="699">
        <v>6</v>
      </c>
      <c r="D372" s="819">
        <v>43404</v>
      </c>
      <c r="E372" s="814"/>
      <c r="F372" s="812"/>
      <c r="G372" s="815" t="s">
        <v>1796</v>
      </c>
      <c r="H372" s="810"/>
      <c r="I372" s="817" t="s">
        <v>4179</v>
      </c>
      <c r="J372" s="806"/>
      <c r="K372" s="806"/>
      <c r="L372" s="806"/>
      <c r="M372" s="806"/>
      <c r="N372" s="806"/>
      <c r="O372" s="806"/>
      <c r="P372" s="806"/>
      <c r="Q372" s="806"/>
      <c r="R372" s="806"/>
      <c r="S372" s="806"/>
      <c r="T372" s="806"/>
      <c r="U372" s="806"/>
      <c r="V372" s="804"/>
      <c r="W372" s="800"/>
    </row>
    <row r="373" spans="1:25" x14ac:dyDescent="0.2">
      <c r="A373" s="838" t="s">
        <v>918</v>
      </c>
      <c r="B373" s="833" t="s">
        <v>919</v>
      </c>
      <c r="C373" s="699">
        <v>5</v>
      </c>
      <c r="D373" s="819">
        <v>43404</v>
      </c>
      <c r="E373" s="814" t="s">
        <v>1796</v>
      </c>
      <c r="F373" s="861"/>
      <c r="G373" s="815"/>
      <c r="H373" s="810"/>
      <c r="I373" s="817"/>
      <c r="J373" s="806"/>
      <c r="K373" s="806"/>
      <c r="L373" s="806"/>
      <c r="M373" s="806"/>
      <c r="N373" s="806"/>
      <c r="O373" s="806"/>
      <c r="P373" s="806"/>
      <c r="Q373" s="806"/>
      <c r="R373" s="806"/>
      <c r="S373" s="806"/>
      <c r="T373" s="806"/>
      <c r="V373" s="801"/>
      <c r="W373" s="806"/>
    </row>
    <row r="374" spans="1:25" x14ac:dyDescent="0.2">
      <c r="A374" s="838" t="s">
        <v>946</v>
      </c>
      <c r="B374" s="833" t="s">
        <v>947</v>
      </c>
      <c r="C374" s="699">
        <v>6</v>
      </c>
      <c r="D374" s="819">
        <v>43404</v>
      </c>
      <c r="E374" s="814"/>
      <c r="F374" s="812" t="s">
        <v>1796</v>
      </c>
      <c r="G374" s="815"/>
      <c r="H374" s="810"/>
      <c r="I374" s="817" t="s">
        <v>4174</v>
      </c>
      <c r="J374" s="806"/>
      <c r="K374" s="806"/>
      <c r="L374" s="806"/>
      <c r="M374" s="806"/>
      <c r="N374" s="806"/>
      <c r="O374" s="806"/>
      <c r="P374" s="806"/>
      <c r="Q374" s="806"/>
      <c r="R374" s="806"/>
      <c r="S374" s="806"/>
      <c r="T374" s="806"/>
      <c r="V374" s="800"/>
      <c r="W374" s="806"/>
    </row>
    <row r="375" spans="1:25" x14ac:dyDescent="0.2">
      <c r="A375" s="829" t="s">
        <v>979</v>
      </c>
      <c r="B375" s="833" t="s">
        <v>980</v>
      </c>
      <c r="C375" s="699">
        <v>6</v>
      </c>
      <c r="D375" s="819">
        <v>43404</v>
      </c>
      <c r="E375" s="814"/>
      <c r="F375" s="812" t="s">
        <v>1796</v>
      </c>
      <c r="G375" s="815"/>
      <c r="H375" s="810"/>
      <c r="I375" s="817" t="s">
        <v>4174</v>
      </c>
      <c r="J375" s="806"/>
      <c r="K375" s="806"/>
      <c r="L375" s="806"/>
      <c r="M375" s="806"/>
      <c r="N375" s="806"/>
      <c r="O375" s="806"/>
      <c r="P375" s="806"/>
      <c r="Q375" s="806"/>
      <c r="R375" s="806"/>
      <c r="S375" s="806"/>
      <c r="T375" s="806"/>
      <c r="V375" s="806"/>
      <c r="W375" s="806"/>
    </row>
    <row r="376" spans="1:25" x14ac:dyDescent="0.2">
      <c r="A376" s="829" t="s">
        <v>1048</v>
      </c>
      <c r="B376" s="833" t="s">
        <v>1049</v>
      </c>
      <c r="C376" s="699">
        <v>7</v>
      </c>
      <c r="D376" s="819">
        <v>43404</v>
      </c>
      <c r="E376" s="814"/>
      <c r="F376" s="812"/>
      <c r="G376" s="815" t="s">
        <v>1796</v>
      </c>
      <c r="H376" s="810"/>
      <c r="I376" s="817" t="s">
        <v>4180</v>
      </c>
      <c r="J376" s="806"/>
      <c r="K376" s="806"/>
      <c r="L376" s="806"/>
      <c r="M376" s="806"/>
      <c r="N376" s="806"/>
      <c r="O376" s="806"/>
      <c r="P376" s="806"/>
      <c r="Q376" s="806"/>
      <c r="R376" s="806"/>
      <c r="S376" s="806"/>
      <c r="T376" s="806"/>
      <c r="U376" s="806"/>
      <c r="V376" s="806"/>
      <c r="W376" s="806"/>
    </row>
    <row r="377" spans="1:25" x14ac:dyDescent="0.2">
      <c r="A377" s="670" t="s">
        <v>4036</v>
      </c>
      <c r="B377" s="746" t="s">
        <v>4033</v>
      </c>
      <c r="C377" s="699">
        <v>5</v>
      </c>
      <c r="D377" s="819">
        <v>43404</v>
      </c>
      <c r="E377" s="814"/>
      <c r="F377" s="812"/>
      <c r="G377" s="815" t="s">
        <v>1796</v>
      </c>
      <c r="H377" s="810"/>
      <c r="I377" s="817" t="s">
        <v>4181</v>
      </c>
      <c r="J377" s="806"/>
      <c r="K377" s="806"/>
      <c r="L377" s="806"/>
      <c r="M377" s="806"/>
      <c r="N377" s="806"/>
      <c r="O377" s="806"/>
      <c r="P377" s="806"/>
      <c r="Q377" s="806"/>
      <c r="R377" s="806"/>
      <c r="S377" s="806"/>
      <c r="T377" s="806"/>
      <c r="U377" s="806"/>
      <c r="V377" s="806"/>
      <c r="W377" s="806"/>
    </row>
    <row r="378" spans="1:25" x14ac:dyDescent="0.2">
      <c r="A378" s="829" t="s">
        <v>1062</v>
      </c>
      <c r="B378" s="833" t="s">
        <v>1063</v>
      </c>
      <c r="C378" s="699">
        <v>7</v>
      </c>
      <c r="D378" s="819">
        <v>43404</v>
      </c>
      <c r="E378" s="814"/>
      <c r="F378" s="812"/>
      <c r="G378" s="815" t="s">
        <v>1796</v>
      </c>
      <c r="H378" s="810"/>
      <c r="I378" s="817" t="s">
        <v>4182</v>
      </c>
      <c r="J378" s="806"/>
      <c r="K378" s="806"/>
      <c r="L378" s="806"/>
      <c r="M378" s="806"/>
      <c r="N378" s="806"/>
      <c r="O378" s="806"/>
      <c r="P378" s="806"/>
      <c r="Q378" s="806"/>
      <c r="R378" s="806"/>
      <c r="S378" s="806"/>
      <c r="T378" s="806"/>
      <c r="U378" s="806"/>
      <c r="V378" s="806"/>
      <c r="W378" s="806"/>
    </row>
    <row r="379" spans="1:25" x14ac:dyDescent="0.2">
      <c r="A379" s="829" t="s">
        <v>528</v>
      </c>
      <c r="B379" s="833" t="s">
        <v>529</v>
      </c>
      <c r="C379" s="699">
        <v>14</v>
      </c>
      <c r="D379" s="819">
        <v>43404</v>
      </c>
      <c r="E379" s="814"/>
      <c r="F379" s="812" t="s">
        <v>1796</v>
      </c>
      <c r="G379" s="815"/>
      <c r="H379" s="810"/>
      <c r="I379" s="817" t="s">
        <v>4174</v>
      </c>
      <c r="J379" s="806"/>
      <c r="K379" s="806"/>
      <c r="L379" s="806"/>
      <c r="M379" s="806"/>
      <c r="N379" s="806"/>
      <c r="O379" s="806"/>
      <c r="P379" s="806"/>
      <c r="Q379" s="806"/>
      <c r="R379" s="806"/>
      <c r="S379" s="806"/>
      <c r="U379" s="806"/>
      <c r="V379" s="806"/>
    </row>
    <row r="380" spans="1:25" x14ac:dyDescent="0.2">
      <c r="A380" s="822" t="s">
        <v>1106</v>
      </c>
      <c r="B380" s="833" t="s">
        <v>1107</v>
      </c>
      <c r="C380" s="699">
        <v>7</v>
      </c>
      <c r="D380" s="819">
        <v>43404</v>
      </c>
      <c r="E380" s="814"/>
      <c r="F380" s="812"/>
      <c r="G380" s="815" t="s">
        <v>1796</v>
      </c>
      <c r="H380" s="810"/>
      <c r="I380" s="817" t="s">
        <v>1925</v>
      </c>
      <c r="J380" s="806"/>
      <c r="K380" s="806"/>
      <c r="L380" s="806"/>
      <c r="M380" s="806"/>
      <c r="N380" s="806"/>
      <c r="O380" s="806"/>
      <c r="P380" s="806"/>
      <c r="Q380" s="806"/>
      <c r="R380" s="806"/>
      <c r="S380" s="806"/>
      <c r="V380" s="806"/>
    </row>
    <row r="381" spans="1:25" x14ac:dyDescent="0.2">
      <c r="A381" s="829" t="s">
        <v>1125</v>
      </c>
      <c r="B381" s="833" t="s">
        <v>1126</v>
      </c>
      <c r="C381" s="699">
        <v>7</v>
      </c>
      <c r="D381" s="819">
        <v>43404</v>
      </c>
      <c r="E381" s="814"/>
      <c r="F381" s="812" t="s">
        <v>1796</v>
      </c>
      <c r="G381" s="815"/>
      <c r="H381" s="810"/>
      <c r="I381" s="817" t="s">
        <v>4174</v>
      </c>
      <c r="J381" s="806"/>
      <c r="K381" s="806"/>
      <c r="L381" s="806"/>
      <c r="M381" s="806"/>
      <c r="N381" s="806"/>
      <c r="O381" s="806"/>
      <c r="P381" s="806"/>
      <c r="Q381" s="806"/>
      <c r="R381" s="806"/>
      <c r="U381" s="799"/>
    </row>
    <row r="382" spans="1:25" x14ac:dyDescent="0.2">
      <c r="A382" s="822" t="s">
        <v>548</v>
      </c>
      <c r="B382" s="833" t="s">
        <v>549</v>
      </c>
      <c r="C382" s="699">
        <v>16</v>
      </c>
      <c r="D382" s="819">
        <v>43404</v>
      </c>
      <c r="E382" s="814"/>
      <c r="F382" s="812"/>
      <c r="G382" s="815" t="s">
        <v>1796</v>
      </c>
      <c r="H382" s="810"/>
      <c r="I382" s="817" t="s">
        <v>4177</v>
      </c>
      <c r="J382" s="806"/>
      <c r="K382" s="806"/>
      <c r="L382" s="806"/>
      <c r="M382" s="806"/>
      <c r="N382" s="806"/>
      <c r="O382" s="806"/>
      <c r="P382" s="806"/>
      <c r="Q382" s="806"/>
      <c r="R382" s="806"/>
      <c r="T382" s="806"/>
      <c r="U382" s="802"/>
    </row>
    <row r="383" spans="1:25" x14ac:dyDescent="0.2">
      <c r="A383" s="829" t="s">
        <v>3753</v>
      </c>
      <c r="B383" s="833" t="s">
        <v>3754</v>
      </c>
      <c r="C383" s="699">
        <v>5</v>
      </c>
      <c r="D383" s="819">
        <v>43404</v>
      </c>
      <c r="E383" s="814"/>
      <c r="F383" s="812"/>
      <c r="G383" s="815" t="s">
        <v>1796</v>
      </c>
      <c r="H383" s="810"/>
      <c r="I383" s="817" t="s">
        <v>4178</v>
      </c>
      <c r="J383" s="806"/>
      <c r="K383" s="806"/>
      <c r="L383" s="806"/>
      <c r="M383" s="806"/>
      <c r="N383" s="806"/>
      <c r="O383" s="806"/>
      <c r="P383" s="806"/>
      <c r="Q383" s="806"/>
      <c r="R383" s="806"/>
      <c r="T383" s="806"/>
      <c r="U383" s="804"/>
    </row>
    <row r="384" spans="1:25" x14ac:dyDescent="0.2">
      <c r="A384" s="829" t="s">
        <v>589</v>
      </c>
      <c r="B384" s="833" t="s">
        <v>590</v>
      </c>
      <c r="C384" s="569">
        <v>11</v>
      </c>
      <c r="D384" s="819">
        <v>43404</v>
      </c>
      <c r="E384" s="814"/>
      <c r="F384" s="812" t="s">
        <v>1796</v>
      </c>
      <c r="G384" s="815"/>
      <c r="H384" s="810"/>
      <c r="I384" s="817" t="s">
        <v>4174</v>
      </c>
      <c r="J384" s="806"/>
      <c r="K384" s="806"/>
      <c r="L384" s="806"/>
      <c r="M384" s="806"/>
      <c r="N384" s="806"/>
      <c r="O384" s="806"/>
      <c r="P384" s="806"/>
      <c r="Q384" s="806"/>
      <c r="R384" s="806"/>
      <c r="S384" s="806"/>
      <c r="T384" s="806"/>
      <c r="U384" s="801"/>
    </row>
    <row r="385" spans="1:21" x14ac:dyDescent="0.2">
      <c r="A385" s="829" t="s">
        <v>1145</v>
      </c>
      <c r="B385" s="833" t="s">
        <v>1146</v>
      </c>
      <c r="C385" s="569">
        <v>7</v>
      </c>
      <c r="D385" s="819">
        <v>43404</v>
      </c>
      <c r="E385" s="814"/>
      <c r="F385" s="812" t="s">
        <v>1796</v>
      </c>
      <c r="G385" s="815"/>
      <c r="H385" s="810"/>
      <c r="I385" s="817" t="s">
        <v>4174</v>
      </c>
      <c r="S385" s="806"/>
      <c r="T385" s="806"/>
      <c r="U385" s="800"/>
    </row>
    <row r="386" spans="1:21" x14ac:dyDescent="0.2">
      <c r="A386" s="829" t="s">
        <v>1681</v>
      </c>
      <c r="B386" s="834" t="s">
        <v>1682</v>
      </c>
      <c r="C386" s="699">
        <v>6</v>
      </c>
      <c r="D386" s="819">
        <v>43404</v>
      </c>
      <c r="E386" s="814"/>
      <c r="F386" s="812" t="s">
        <v>1796</v>
      </c>
      <c r="G386" s="815"/>
      <c r="H386" s="810"/>
      <c r="I386" s="817" t="s">
        <v>4174</v>
      </c>
      <c r="S386" s="806"/>
      <c r="U386" s="806"/>
    </row>
    <row r="387" spans="1:21" x14ac:dyDescent="0.2">
      <c r="A387" s="829" t="s">
        <v>1227</v>
      </c>
      <c r="B387" s="833" t="s">
        <v>1228</v>
      </c>
      <c r="C387" s="699">
        <v>5</v>
      </c>
      <c r="D387" s="819">
        <v>43404</v>
      </c>
      <c r="E387" s="814"/>
      <c r="F387" s="812" t="s">
        <v>1796</v>
      </c>
      <c r="G387" s="815"/>
      <c r="H387" s="810"/>
      <c r="I387" s="817" t="s">
        <v>4174</v>
      </c>
      <c r="K387" s="806"/>
      <c r="L387" s="806"/>
      <c r="S387" s="806"/>
      <c r="T387" s="799"/>
      <c r="U387" s="806"/>
    </row>
    <row r="388" spans="1:21" x14ac:dyDescent="0.2">
      <c r="A388" s="720" t="s">
        <v>1223</v>
      </c>
      <c r="B388" s="743" t="s">
        <v>1224</v>
      </c>
      <c r="C388" s="721">
        <v>5</v>
      </c>
      <c r="D388" s="819">
        <v>43404</v>
      </c>
      <c r="E388" s="814"/>
      <c r="F388" s="812" t="s">
        <v>1796</v>
      </c>
      <c r="G388" s="815"/>
      <c r="H388" s="810"/>
      <c r="I388" s="817" t="s">
        <v>4174</v>
      </c>
      <c r="J388" s="806"/>
      <c r="K388" s="806"/>
      <c r="L388" s="806"/>
      <c r="M388" s="806"/>
      <c r="N388" s="806"/>
      <c r="O388" s="806"/>
      <c r="P388" s="806"/>
      <c r="Q388" s="806"/>
      <c r="R388" s="806"/>
      <c r="T388" s="802"/>
      <c r="U388" s="806"/>
    </row>
    <row r="389" spans="1:21" x14ac:dyDescent="0.2">
      <c r="A389" s="613" t="s">
        <v>1383</v>
      </c>
      <c r="B389" s="743" t="s">
        <v>1384</v>
      </c>
      <c r="C389" s="721">
        <v>7</v>
      </c>
      <c r="D389" s="819">
        <v>43404</v>
      </c>
      <c r="E389" s="814"/>
      <c r="F389" s="812" t="s">
        <v>1796</v>
      </c>
      <c r="G389" s="815"/>
      <c r="H389" s="810"/>
      <c r="I389" s="817" t="s">
        <v>4174</v>
      </c>
      <c r="J389" s="806"/>
      <c r="K389" s="806"/>
      <c r="L389" s="806"/>
      <c r="M389" s="806"/>
      <c r="N389" s="806"/>
      <c r="O389" s="806"/>
      <c r="P389" s="806"/>
      <c r="Q389" s="806"/>
      <c r="R389" s="806"/>
      <c r="S389" s="799"/>
      <c r="T389" s="804"/>
      <c r="U389" s="806"/>
    </row>
    <row r="390" spans="1:21" x14ac:dyDescent="0.2">
      <c r="A390" s="829" t="s">
        <v>1440</v>
      </c>
      <c r="B390" s="833" t="s">
        <v>1441</v>
      </c>
      <c r="C390" s="699">
        <v>5</v>
      </c>
      <c r="D390" s="819">
        <v>43404</v>
      </c>
      <c r="E390" s="814"/>
      <c r="F390" s="812" t="s">
        <v>1796</v>
      </c>
      <c r="G390" s="815"/>
      <c r="H390" s="810"/>
      <c r="I390" s="817" t="s">
        <v>4174</v>
      </c>
      <c r="J390" s="806"/>
      <c r="K390" s="806"/>
      <c r="L390" s="806"/>
      <c r="M390" s="806"/>
      <c r="N390" s="806"/>
      <c r="O390" s="806"/>
      <c r="P390" s="806"/>
      <c r="Q390" s="806"/>
      <c r="R390" s="806"/>
      <c r="S390" s="802"/>
      <c r="T390" s="801"/>
      <c r="U390" s="806"/>
    </row>
    <row r="391" spans="1:21" x14ac:dyDescent="0.2">
      <c r="A391" s="822" t="s">
        <v>713</v>
      </c>
      <c r="B391" s="833" t="s">
        <v>714</v>
      </c>
      <c r="C391" s="699">
        <v>21</v>
      </c>
      <c r="D391" s="819">
        <v>43404</v>
      </c>
      <c r="E391" s="814" t="s">
        <v>1796</v>
      </c>
      <c r="F391" s="812"/>
      <c r="G391" s="815"/>
      <c r="H391" s="810"/>
      <c r="I391" s="422"/>
      <c r="J391" s="806"/>
      <c r="K391" s="806"/>
      <c r="L391" s="806"/>
      <c r="M391" s="806"/>
      <c r="N391" s="806"/>
      <c r="O391" s="806"/>
      <c r="P391" s="806"/>
      <c r="Q391" s="806"/>
      <c r="R391" s="806"/>
      <c r="S391" s="804"/>
      <c r="T391" s="800"/>
      <c r="U391" s="806"/>
    </row>
    <row r="392" spans="1:21" x14ac:dyDescent="0.2">
      <c r="A392" s="829" t="s">
        <v>1491</v>
      </c>
      <c r="B392" s="833" t="s">
        <v>1492</v>
      </c>
      <c r="C392" s="699">
        <v>5</v>
      </c>
      <c r="D392" s="819">
        <v>43404</v>
      </c>
      <c r="E392" s="814"/>
      <c r="F392" s="812" t="s">
        <v>1796</v>
      </c>
      <c r="G392" s="815"/>
      <c r="H392" s="810"/>
      <c r="I392" s="817" t="s">
        <v>4174</v>
      </c>
      <c r="K392" s="806"/>
      <c r="L392" s="806"/>
      <c r="S392" s="801"/>
      <c r="T392" s="806"/>
    </row>
    <row r="393" spans="1:21" x14ac:dyDescent="0.2">
      <c r="A393" s="720" t="s">
        <v>1537</v>
      </c>
      <c r="B393" s="743" t="s">
        <v>1538</v>
      </c>
      <c r="C393" s="721">
        <v>8</v>
      </c>
      <c r="D393" s="819">
        <v>43404</v>
      </c>
      <c r="E393" s="814"/>
      <c r="F393" s="812" t="s">
        <v>1796</v>
      </c>
      <c r="G393" s="815"/>
      <c r="H393" s="810"/>
      <c r="I393" s="817" t="s">
        <v>4174</v>
      </c>
      <c r="J393" s="799"/>
      <c r="K393" s="806"/>
      <c r="L393" s="806"/>
      <c r="M393" s="799"/>
      <c r="N393" s="799"/>
      <c r="O393" s="799"/>
      <c r="P393" s="799"/>
      <c r="Q393" s="799"/>
      <c r="R393" s="799"/>
      <c r="S393" s="800"/>
      <c r="T393" s="806"/>
    </row>
    <row r="394" spans="1:21" x14ac:dyDescent="0.2">
      <c r="A394" s="720" t="s">
        <v>1543</v>
      </c>
      <c r="B394" s="743" t="s">
        <v>1544</v>
      </c>
      <c r="C394" s="721">
        <v>5</v>
      </c>
      <c r="D394" s="819">
        <v>43404</v>
      </c>
      <c r="E394" s="814"/>
      <c r="F394" s="812" t="s">
        <v>1796</v>
      </c>
      <c r="G394" s="815"/>
      <c r="H394" s="810"/>
      <c r="I394" s="817" t="s">
        <v>4174</v>
      </c>
      <c r="J394" s="802"/>
      <c r="K394" s="802"/>
      <c r="L394" s="802"/>
      <c r="M394" s="802"/>
      <c r="N394" s="802"/>
      <c r="O394" s="802"/>
      <c r="P394" s="802"/>
      <c r="Q394" s="802"/>
      <c r="R394" s="802"/>
      <c r="S394" s="806"/>
      <c r="T394" s="806"/>
    </row>
    <row r="395" spans="1:21" x14ac:dyDescent="0.2">
      <c r="A395" s="829" t="s">
        <v>1583</v>
      </c>
      <c r="B395" s="833" t="s">
        <v>1584</v>
      </c>
      <c r="C395" s="699">
        <v>6</v>
      </c>
      <c r="D395" s="819">
        <v>43404</v>
      </c>
      <c r="E395" s="814"/>
      <c r="F395" s="812" t="s">
        <v>1796</v>
      </c>
      <c r="G395" s="815"/>
      <c r="H395" s="810"/>
      <c r="I395" s="817" t="s">
        <v>4174</v>
      </c>
      <c r="J395" s="804"/>
      <c r="K395" s="806"/>
      <c r="L395" s="806"/>
      <c r="M395" s="804"/>
      <c r="N395" s="804"/>
      <c r="O395" s="804"/>
      <c r="P395" s="804"/>
      <c r="Q395" s="804"/>
      <c r="R395" s="804"/>
      <c r="S395" s="806"/>
      <c r="T395" s="806"/>
    </row>
    <row r="396" spans="1:21" x14ac:dyDescent="0.2">
      <c r="A396" s="822" t="s">
        <v>1645</v>
      </c>
      <c r="B396" s="833" t="s">
        <v>1646</v>
      </c>
      <c r="C396" s="699">
        <v>6</v>
      </c>
      <c r="D396" s="819">
        <v>43404</v>
      </c>
      <c r="E396" s="814"/>
      <c r="F396" s="812" t="s">
        <v>1796</v>
      </c>
      <c r="G396" s="815"/>
      <c r="H396" s="810"/>
      <c r="I396" s="817" t="s">
        <v>4174</v>
      </c>
      <c r="J396" s="801"/>
      <c r="K396" s="801"/>
      <c r="L396" s="801"/>
      <c r="M396" s="801"/>
      <c r="N396" s="801"/>
      <c r="O396" s="801"/>
      <c r="P396" s="801"/>
      <c r="Q396" s="801"/>
      <c r="R396" s="801"/>
      <c r="S396" s="806"/>
      <c r="T396" s="806"/>
    </row>
    <row r="397" spans="1:21" x14ac:dyDescent="0.2">
      <c r="A397" s="829" t="s">
        <v>1695</v>
      </c>
      <c r="B397" s="833" t="s">
        <v>1696</v>
      </c>
      <c r="C397" s="699">
        <v>6</v>
      </c>
      <c r="D397" s="819">
        <v>43404</v>
      </c>
      <c r="E397" s="814"/>
      <c r="F397" s="812" t="s">
        <v>1796</v>
      </c>
      <c r="G397" s="815"/>
      <c r="H397" s="810"/>
      <c r="I397" s="817" t="s">
        <v>4174</v>
      </c>
      <c r="J397" s="800"/>
      <c r="K397" s="806"/>
      <c r="L397" s="800"/>
      <c r="M397" s="800"/>
      <c r="N397" s="800"/>
      <c r="O397" s="800"/>
      <c r="P397" s="800"/>
      <c r="Q397" s="800"/>
      <c r="R397" s="800"/>
      <c r="S397" s="806"/>
      <c r="T397" s="806"/>
    </row>
    <row r="398" spans="1:21" x14ac:dyDescent="0.2">
      <c r="A398" s="838" t="s">
        <v>1762</v>
      </c>
      <c r="B398" s="833" t="s">
        <v>1763</v>
      </c>
      <c r="C398" s="699">
        <v>6</v>
      </c>
      <c r="D398" s="819">
        <v>43404</v>
      </c>
      <c r="E398" s="814"/>
      <c r="F398" s="812" t="s">
        <v>1796</v>
      </c>
      <c r="G398" s="815"/>
      <c r="H398" s="810"/>
      <c r="I398" s="817" t="s">
        <v>4174</v>
      </c>
      <c r="J398" s="806"/>
      <c r="K398" s="806"/>
      <c r="L398" s="806"/>
      <c r="M398" s="806"/>
      <c r="N398" s="806"/>
      <c r="O398" s="806"/>
      <c r="P398" s="806"/>
      <c r="Q398" s="806"/>
      <c r="R398" s="806"/>
      <c r="S398" s="806"/>
    </row>
    <row r="399" spans="1:21" x14ac:dyDescent="0.2">
      <c r="A399" s="829" t="s">
        <v>1160</v>
      </c>
      <c r="B399" s="833" t="s">
        <v>1161</v>
      </c>
      <c r="C399" s="858">
        <v>5</v>
      </c>
      <c r="D399" s="819">
        <v>43371</v>
      </c>
      <c r="E399" s="814"/>
      <c r="F399" s="812"/>
      <c r="G399" s="815" t="s">
        <v>1796</v>
      </c>
      <c r="H399" s="810"/>
      <c r="I399" s="817" t="s">
        <v>4149</v>
      </c>
      <c r="J399" s="806"/>
      <c r="K399" s="806"/>
      <c r="L399" s="806"/>
      <c r="M399" s="806"/>
      <c r="N399" s="806"/>
      <c r="O399" s="806"/>
      <c r="P399" s="806"/>
      <c r="Q399" s="806"/>
      <c r="R399" s="806"/>
      <c r="S399" s="806"/>
    </row>
    <row r="400" spans="1:21" x14ac:dyDescent="0.2">
      <c r="A400" s="613" t="s">
        <v>1196</v>
      </c>
      <c r="B400" s="743" t="s">
        <v>1197</v>
      </c>
      <c r="C400" s="875">
        <v>8</v>
      </c>
      <c r="D400" s="819">
        <v>43371</v>
      </c>
      <c r="E400" s="812"/>
      <c r="F400" s="810"/>
      <c r="G400" s="874" t="s">
        <v>1796</v>
      </c>
      <c r="H400" s="810"/>
      <c r="I400" s="817" t="s">
        <v>4147</v>
      </c>
      <c r="J400" s="806"/>
      <c r="K400" s="806"/>
      <c r="L400" s="806"/>
      <c r="M400" s="806"/>
      <c r="N400" s="806"/>
      <c r="O400" s="806"/>
      <c r="P400" s="806"/>
      <c r="Q400" s="806"/>
      <c r="R400" s="806"/>
    </row>
    <row r="401" spans="1:18" x14ac:dyDescent="0.2">
      <c r="A401" s="966" t="s">
        <v>4145</v>
      </c>
      <c r="B401" s="820" t="s">
        <v>1624</v>
      </c>
      <c r="C401" s="818">
        <v>5</v>
      </c>
      <c r="D401" s="819">
        <v>43371</v>
      </c>
      <c r="E401" s="814" t="s">
        <v>1796</v>
      </c>
      <c r="F401" s="812"/>
      <c r="G401" s="815"/>
      <c r="H401" s="810"/>
      <c r="I401" s="817" t="s">
        <v>4146</v>
      </c>
      <c r="J401" s="806"/>
      <c r="K401" s="806"/>
      <c r="L401" s="806"/>
      <c r="M401" s="806"/>
      <c r="N401" s="806"/>
      <c r="O401" s="806"/>
      <c r="P401" s="806"/>
      <c r="Q401" s="806"/>
      <c r="R401" s="806"/>
    </row>
    <row r="402" spans="1:18" x14ac:dyDescent="0.2">
      <c r="A402" s="448" t="s">
        <v>1758</v>
      </c>
      <c r="B402" s="820" t="s">
        <v>1759</v>
      </c>
      <c r="C402" s="818">
        <v>5</v>
      </c>
      <c r="D402" s="819">
        <v>43371</v>
      </c>
      <c r="E402" s="814"/>
      <c r="F402" s="812"/>
      <c r="G402" s="815" t="s">
        <v>1796</v>
      </c>
      <c r="H402" s="810"/>
      <c r="I402" s="817" t="s">
        <v>4148</v>
      </c>
      <c r="J402" s="806"/>
      <c r="K402" s="806"/>
      <c r="L402" s="806"/>
      <c r="M402" s="806"/>
      <c r="N402" s="806"/>
      <c r="O402" s="806"/>
      <c r="P402" s="806"/>
      <c r="Q402" s="806"/>
      <c r="R402" s="806"/>
    </row>
    <row r="403" spans="1:18" x14ac:dyDescent="0.2">
      <c r="A403" s="816" t="s">
        <v>4083</v>
      </c>
      <c r="B403" s="807" t="s">
        <v>4084</v>
      </c>
      <c r="C403" s="818">
        <v>5</v>
      </c>
      <c r="D403" s="819">
        <v>43343</v>
      </c>
      <c r="E403" s="814"/>
      <c r="F403" s="812"/>
      <c r="G403" s="815" t="s">
        <v>1796</v>
      </c>
      <c r="H403" s="810"/>
      <c r="I403" s="817" t="s">
        <v>4085</v>
      </c>
      <c r="J403" s="806"/>
      <c r="K403" s="806"/>
      <c r="L403" s="806"/>
      <c r="M403" s="806"/>
      <c r="N403" s="806"/>
      <c r="O403" s="806"/>
      <c r="P403" s="806"/>
      <c r="Q403" s="806"/>
      <c r="R403" s="806"/>
    </row>
    <row r="404" spans="1:18" x14ac:dyDescent="0.2">
      <c r="A404" s="148" t="s">
        <v>4086</v>
      </c>
      <c r="B404" s="862" t="s">
        <v>4087</v>
      </c>
      <c r="C404" s="818">
        <v>5</v>
      </c>
      <c r="D404" s="819">
        <v>43343</v>
      </c>
      <c r="E404" s="814"/>
      <c r="F404" s="812"/>
      <c r="G404" s="815" t="s">
        <v>1796</v>
      </c>
      <c r="H404" s="810"/>
      <c r="I404" s="817" t="s">
        <v>4088</v>
      </c>
    </row>
    <row r="405" spans="1:18" x14ac:dyDescent="0.2">
      <c r="A405" s="148" t="s">
        <v>4081</v>
      </c>
      <c r="B405" s="862" t="s">
        <v>4082</v>
      </c>
      <c r="C405" s="818">
        <v>9</v>
      </c>
      <c r="D405" s="819">
        <v>43343</v>
      </c>
      <c r="E405" s="814" t="s">
        <v>1796</v>
      </c>
      <c r="F405" s="812"/>
      <c r="G405" s="815"/>
      <c r="H405" s="810"/>
      <c r="I405" s="817"/>
      <c r="K405" s="806"/>
    </row>
    <row r="406" spans="1:18" x14ac:dyDescent="0.2">
      <c r="A406" s="822" t="s">
        <v>4090</v>
      </c>
      <c r="B406" s="862" t="s">
        <v>4089</v>
      </c>
      <c r="C406" s="818">
        <v>8</v>
      </c>
      <c r="D406" s="819">
        <v>43312</v>
      </c>
      <c r="E406" s="814"/>
      <c r="F406" s="812"/>
      <c r="G406" s="815" t="s">
        <v>1796</v>
      </c>
      <c r="H406" s="810"/>
      <c r="I406" s="817" t="s">
        <v>4091</v>
      </c>
      <c r="K406" s="806"/>
      <c r="L406" s="806"/>
    </row>
    <row r="407" spans="1:18" x14ac:dyDescent="0.2">
      <c r="A407" s="829" t="s">
        <v>4104</v>
      </c>
      <c r="B407" s="580" t="s">
        <v>4105</v>
      </c>
      <c r="C407" s="818">
        <v>11</v>
      </c>
      <c r="D407" s="819">
        <v>43312</v>
      </c>
      <c r="E407" s="814"/>
      <c r="F407" s="812"/>
      <c r="G407" s="815" t="s">
        <v>1796</v>
      </c>
      <c r="H407" s="810"/>
      <c r="I407" s="817" t="s">
        <v>4106</v>
      </c>
    </row>
    <row r="408" spans="1:18" x14ac:dyDescent="0.2">
      <c r="A408" s="461" t="s">
        <v>4092</v>
      </c>
      <c r="B408" s="580" t="s">
        <v>4093</v>
      </c>
      <c r="C408" s="818">
        <v>7</v>
      </c>
      <c r="D408" s="819">
        <v>43312</v>
      </c>
      <c r="E408" s="814"/>
      <c r="F408" s="812"/>
      <c r="G408" s="815" t="s">
        <v>1796</v>
      </c>
      <c r="H408" s="810"/>
      <c r="I408" s="817" t="s">
        <v>4094</v>
      </c>
      <c r="K408" s="822"/>
      <c r="L408" s="822"/>
    </row>
    <row r="409" spans="1:18" x14ac:dyDescent="0.2">
      <c r="A409" s="821" t="s">
        <v>4095</v>
      </c>
      <c r="B409" s="820" t="s">
        <v>4096</v>
      </c>
      <c r="C409" s="818">
        <v>15</v>
      </c>
      <c r="D409" s="819">
        <v>43312</v>
      </c>
      <c r="E409" s="814"/>
      <c r="F409" s="812"/>
      <c r="G409" s="815" t="s">
        <v>1796</v>
      </c>
      <c r="H409" s="810"/>
      <c r="I409" s="817" t="s">
        <v>4097</v>
      </c>
    </row>
    <row r="410" spans="1:18" x14ac:dyDescent="0.2">
      <c r="A410" s="447" t="s">
        <v>4101</v>
      </c>
      <c r="B410" s="805" t="s">
        <v>4102</v>
      </c>
      <c r="C410" s="818">
        <v>6</v>
      </c>
      <c r="D410" s="819">
        <v>43312</v>
      </c>
      <c r="E410" s="814"/>
      <c r="F410" s="812"/>
      <c r="G410" s="815" t="s">
        <v>1796</v>
      </c>
      <c r="H410" s="810"/>
      <c r="I410" s="817" t="s">
        <v>4103</v>
      </c>
    </row>
    <row r="411" spans="1:18" x14ac:dyDescent="0.2">
      <c r="A411" s="461" t="s">
        <v>4098</v>
      </c>
      <c r="B411" s="820" t="s">
        <v>4099</v>
      </c>
      <c r="C411" s="818">
        <v>43</v>
      </c>
      <c r="D411" s="819">
        <v>43312</v>
      </c>
      <c r="E411" s="814"/>
      <c r="F411" s="812"/>
      <c r="G411" s="815" t="s">
        <v>1796</v>
      </c>
      <c r="H411" s="810"/>
      <c r="I411" s="817" t="s">
        <v>4100</v>
      </c>
    </row>
    <row r="412" spans="1:18" x14ac:dyDescent="0.2">
      <c r="A412" s="817" t="s">
        <v>4115</v>
      </c>
      <c r="B412" s="811" t="s">
        <v>4116</v>
      </c>
      <c r="C412" s="818">
        <v>7</v>
      </c>
      <c r="D412" s="819">
        <v>43281</v>
      </c>
      <c r="E412" s="814"/>
      <c r="F412" s="812"/>
      <c r="G412" s="815" t="s">
        <v>1796</v>
      </c>
      <c r="H412" s="810"/>
      <c r="I412" s="817" t="s">
        <v>4118</v>
      </c>
      <c r="K412" s="806"/>
      <c r="L412" s="806"/>
    </row>
    <row r="413" spans="1:18" x14ac:dyDescent="0.2">
      <c r="A413" s="33" t="s">
        <v>4111</v>
      </c>
      <c r="B413" s="813" t="s">
        <v>4112</v>
      </c>
      <c r="C413" s="818">
        <v>17</v>
      </c>
      <c r="D413" s="819">
        <v>43281</v>
      </c>
      <c r="E413" s="814" t="s">
        <v>1796</v>
      </c>
      <c r="F413" s="812"/>
      <c r="G413" s="815"/>
      <c r="H413" s="810"/>
      <c r="I413" s="817"/>
    </row>
    <row r="414" spans="1:18" x14ac:dyDescent="0.2">
      <c r="A414" s="813" t="s">
        <v>4113</v>
      </c>
      <c r="B414" s="809" t="s">
        <v>4114</v>
      </c>
      <c r="C414" s="818">
        <v>13</v>
      </c>
      <c r="D414" s="819">
        <v>43281</v>
      </c>
      <c r="E414" s="814"/>
      <c r="F414" s="812"/>
      <c r="G414" s="815" t="s">
        <v>1796</v>
      </c>
      <c r="H414" s="810"/>
      <c r="I414" s="817" t="s">
        <v>4117</v>
      </c>
    </row>
    <row r="415" spans="1:18" x14ac:dyDescent="0.2">
      <c r="A415" s="821" t="s">
        <v>4107</v>
      </c>
      <c r="B415" s="820" t="s">
        <v>4108</v>
      </c>
      <c r="C415" s="818">
        <v>7</v>
      </c>
      <c r="D415" s="819">
        <v>43255</v>
      </c>
      <c r="E415" s="814"/>
      <c r="F415" s="812" t="s">
        <v>1796</v>
      </c>
      <c r="G415" s="815"/>
      <c r="H415" s="810"/>
      <c r="I415" s="817" t="s">
        <v>1804</v>
      </c>
    </row>
    <row r="416" spans="1:18" x14ac:dyDescent="0.2">
      <c r="A416" s="808" t="s">
        <v>792</v>
      </c>
      <c r="B416" s="59" t="s">
        <v>793</v>
      </c>
      <c r="C416" s="818">
        <v>18</v>
      </c>
      <c r="D416" s="819">
        <v>43255</v>
      </c>
      <c r="E416" s="814" t="s">
        <v>1796</v>
      </c>
      <c r="F416" s="812"/>
      <c r="G416" s="815"/>
      <c r="H416" s="810"/>
      <c r="I416" s="817"/>
      <c r="K416" s="806"/>
      <c r="L416" s="806"/>
    </row>
    <row r="417" spans="1:16" x14ac:dyDescent="0.2">
      <c r="A417" s="798" t="s">
        <v>4109</v>
      </c>
      <c r="B417" s="811" t="s">
        <v>4110</v>
      </c>
      <c r="C417" s="818">
        <v>5</v>
      </c>
      <c r="D417" s="819">
        <v>43255</v>
      </c>
      <c r="E417" s="814" t="s">
        <v>1796</v>
      </c>
      <c r="F417" s="812"/>
      <c r="G417" s="815"/>
      <c r="H417" s="810"/>
      <c r="I417" s="817"/>
    </row>
    <row r="418" spans="1:16" x14ac:dyDescent="0.2">
      <c r="A418" s="817" t="s">
        <v>1151</v>
      </c>
      <c r="B418" s="807" t="s">
        <v>1152</v>
      </c>
      <c r="C418" s="818">
        <v>5</v>
      </c>
      <c r="D418" s="819">
        <v>43220</v>
      </c>
      <c r="E418" s="814"/>
      <c r="F418" s="812"/>
      <c r="G418" s="815" t="s">
        <v>1796</v>
      </c>
      <c r="H418" s="810"/>
      <c r="I418" s="817" t="s">
        <v>4000</v>
      </c>
    </row>
    <row r="419" spans="1:16" x14ac:dyDescent="0.2">
      <c r="A419" s="816" t="s">
        <v>1389</v>
      </c>
      <c r="B419" s="807" t="s">
        <v>1390</v>
      </c>
      <c r="C419" s="818">
        <v>6</v>
      </c>
      <c r="D419" s="819">
        <v>43191</v>
      </c>
      <c r="E419" s="814"/>
      <c r="F419" s="812"/>
      <c r="G419" s="815" t="s">
        <v>1796</v>
      </c>
      <c r="H419" s="810"/>
      <c r="I419" s="817" t="s">
        <v>3994</v>
      </c>
    </row>
    <row r="420" spans="1:16" x14ac:dyDescent="0.2">
      <c r="A420" s="816" t="s">
        <v>619</v>
      </c>
      <c r="B420" s="807" t="s">
        <v>620</v>
      </c>
      <c r="C420" s="818">
        <v>13</v>
      </c>
      <c r="D420" s="819">
        <v>43168</v>
      </c>
      <c r="E420" s="814" t="s">
        <v>1796</v>
      </c>
      <c r="F420" s="812"/>
      <c r="G420" s="815"/>
      <c r="H420" s="810"/>
      <c r="I420" s="817"/>
    </row>
    <row r="421" spans="1:16" x14ac:dyDescent="0.2">
      <c r="A421" s="816" t="s">
        <v>1581</v>
      </c>
      <c r="B421" s="807" t="s">
        <v>1582</v>
      </c>
      <c r="C421" s="818">
        <v>7</v>
      </c>
      <c r="D421" s="819">
        <v>43165</v>
      </c>
      <c r="E421" s="814"/>
      <c r="F421" s="812"/>
      <c r="G421" s="815" t="s">
        <v>1796</v>
      </c>
      <c r="H421" s="810"/>
      <c r="I421" s="807" t="s">
        <v>3975</v>
      </c>
      <c r="K421" s="806"/>
      <c r="L421" s="806"/>
    </row>
    <row r="422" spans="1:16" x14ac:dyDescent="0.2">
      <c r="A422" s="82" t="s">
        <v>1381</v>
      </c>
      <c r="B422" s="813" t="s">
        <v>1382</v>
      </c>
      <c r="C422" s="138">
        <v>7</v>
      </c>
      <c r="D422" s="139">
        <v>43162</v>
      </c>
      <c r="E422" s="47" t="s">
        <v>1796</v>
      </c>
      <c r="F422" s="46"/>
      <c r="G422" s="49"/>
      <c r="H422" s="43"/>
      <c r="I422" s="813" t="s">
        <v>3974</v>
      </c>
      <c r="K422" s="806"/>
      <c r="L422" s="806"/>
      <c r="O422" s="806"/>
      <c r="P422" s="806"/>
    </row>
    <row r="423" spans="1:16" x14ac:dyDescent="0.2">
      <c r="A423" s="29" t="s">
        <v>671</v>
      </c>
      <c r="B423" s="808" t="s">
        <v>672</v>
      </c>
      <c r="C423" s="133">
        <v>15</v>
      </c>
      <c r="D423" s="134">
        <v>43102</v>
      </c>
      <c r="E423" s="37"/>
      <c r="F423" s="21"/>
      <c r="G423" s="32" t="s">
        <v>1796</v>
      </c>
      <c r="H423" s="32"/>
      <c r="I423" s="811" t="s">
        <v>3879</v>
      </c>
    </row>
    <row r="424" spans="1:16" x14ac:dyDescent="0.2">
      <c r="A424" s="31" t="s">
        <v>163</v>
      </c>
      <c r="B424" s="807" t="s">
        <v>164</v>
      </c>
      <c r="C424" s="818">
        <v>46</v>
      </c>
      <c r="D424" s="819">
        <v>43098</v>
      </c>
      <c r="E424" s="814"/>
      <c r="F424" s="812"/>
      <c r="G424" s="815" t="s">
        <v>1796</v>
      </c>
      <c r="H424" s="815"/>
      <c r="I424" s="81" t="s">
        <v>3864</v>
      </c>
    </row>
    <row r="425" spans="1:16" x14ac:dyDescent="0.2">
      <c r="A425" s="816" t="s">
        <v>1939</v>
      </c>
      <c r="B425" s="807" t="s">
        <v>1940</v>
      </c>
      <c r="C425" s="818">
        <v>11</v>
      </c>
      <c r="D425" s="819">
        <v>43067</v>
      </c>
      <c r="E425" s="814"/>
      <c r="F425" s="812" t="s">
        <v>1796</v>
      </c>
      <c r="G425" s="815"/>
      <c r="H425" s="815"/>
      <c r="I425" s="81" t="s">
        <v>1941</v>
      </c>
    </row>
    <row r="426" spans="1:16" x14ac:dyDescent="0.2">
      <c r="A426" s="435" t="s">
        <v>2468</v>
      </c>
      <c r="B426" s="436" t="s">
        <v>2469</v>
      </c>
      <c r="C426" s="818">
        <v>6</v>
      </c>
      <c r="D426" s="819">
        <v>43060</v>
      </c>
      <c r="E426" s="814"/>
      <c r="F426" s="812" t="s">
        <v>1796</v>
      </c>
      <c r="G426" s="815"/>
      <c r="H426" s="815"/>
      <c r="I426" s="81" t="s">
        <v>3886</v>
      </c>
    </row>
    <row r="427" spans="1:16" x14ac:dyDescent="0.2">
      <c r="A427" s="969" t="s">
        <v>2258</v>
      </c>
      <c r="B427" s="813" t="s">
        <v>2259</v>
      </c>
      <c r="C427" s="138">
        <v>5</v>
      </c>
      <c r="D427" s="139">
        <v>43055</v>
      </c>
      <c r="E427" s="47"/>
      <c r="F427" s="46" t="s">
        <v>1796</v>
      </c>
      <c r="G427" s="49"/>
      <c r="H427" s="49"/>
      <c r="I427" s="811" t="s">
        <v>1804</v>
      </c>
    </row>
    <row r="428" spans="1:16" x14ac:dyDescent="0.2">
      <c r="A428" s="971" t="s">
        <v>2751</v>
      </c>
      <c r="B428" s="935" t="s">
        <v>2752</v>
      </c>
      <c r="C428" s="133">
        <v>5</v>
      </c>
      <c r="D428" s="134">
        <v>43054</v>
      </c>
      <c r="E428" s="37"/>
      <c r="F428" s="21" t="s">
        <v>1796</v>
      </c>
      <c r="G428" s="32"/>
      <c r="H428" s="38"/>
      <c r="I428" s="808" t="s">
        <v>3886</v>
      </c>
    </row>
    <row r="429" spans="1:16" x14ac:dyDescent="0.2">
      <c r="A429" s="31" t="s">
        <v>2381</v>
      </c>
      <c r="B429" s="807" t="s">
        <v>2382</v>
      </c>
      <c r="C429" s="818">
        <v>6</v>
      </c>
      <c r="D429" s="819">
        <v>43049</v>
      </c>
      <c r="E429" s="814"/>
      <c r="F429" s="812" t="s">
        <v>1796</v>
      </c>
      <c r="G429" s="815"/>
      <c r="H429" s="810"/>
      <c r="I429" s="817" t="s">
        <v>1804</v>
      </c>
    </row>
    <row r="430" spans="1:16" x14ac:dyDescent="0.2">
      <c r="A430" s="31" t="s">
        <v>2567</v>
      </c>
      <c r="B430" s="807" t="s">
        <v>2568</v>
      </c>
      <c r="C430" s="818">
        <v>7</v>
      </c>
      <c r="D430" s="819">
        <v>43049</v>
      </c>
      <c r="E430" s="814"/>
      <c r="F430" s="812" t="s">
        <v>1796</v>
      </c>
      <c r="G430" s="815"/>
      <c r="H430" s="810"/>
      <c r="I430" s="817" t="s">
        <v>1804</v>
      </c>
    </row>
    <row r="431" spans="1:16" x14ac:dyDescent="0.2">
      <c r="A431" s="816" t="s">
        <v>2306</v>
      </c>
      <c r="B431" s="807" t="s">
        <v>2307</v>
      </c>
      <c r="C431" s="818">
        <v>6</v>
      </c>
      <c r="D431" s="819">
        <v>43048</v>
      </c>
      <c r="E431" s="814"/>
      <c r="F431" s="812" t="s">
        <v>1796</v>
      </c>
      <c r="G431" s="815"/>
      <c r="H431" s="810"/>
      <c r="I431" s="817" t="s">
        <v>1804</v>
      </c>
      <c r="K431" s="806"/>
      <c r="L431" s="806"/>
    </row>
    <row r="432" spans="1:16" x14ac:dyDescent="0.2">
      <c r="A432" s="33" t="s">
        <v>2620</v>
      </c>
      <c r="B432" s="813" t="s">
        <v>2621</v>
      </c>
      <c r="C432" s="138">
        <v>6</v>
      </c>
      <c r="D432" s="139">
        <v>43042</v>
      </c>
      <c r="E432" s="47"/>
      <c r="F432" s="46" t="s">
        <v>1796</v>
      </c>
      <c r="G432" s="49"/>
      <c r="H432" s="43"/>
      <c r="I432" s="813" t="s">
        <v>1804</v>
      </c>
      <c r="K432" s="806"/>
      <c r="L432" s="806"/>
    </row>
    <row r="433" spans="1:12" x14ac:dyDescent="0.2">
      <c r="A433" s="29" t="s">
        <v>2361</v>
      </c>
      <c r="B433" s="808" t="s">
        <v>2362</v>
      </c>
      <c r="C433" s="133">
        <v>6</v>
      </c>
      <c r="D433" s="134">
        <v>43040</v>
      </c>
      <c r="E433" s="37"/>
      <c r="F433" s="21" t="s">
        <v>1796</v>
      </c>
      <c r="G433" s="32"/>
      <c r="H433" s="32"/>
      <c r="I433" s="59" t="s">
        <v>1804</v>
      </c>
      <c r="K433" s="806"/>
      <c r="L433" s="806"/>
    </row>
    <row r="434" spans="1:12" x14ac:dyDescent="0.2">
      <c r="A434" s="31" t="s">
        <v>2575</v>
      </c>
      <c r="B434" s="807" t="s">
        <v>2576</v>
      </c>
      <c r="C434" s="818">
        <v>6</v>
      </c>
      <c r="D434" s="819">
        <v>43039</v>
      </c>
      <c r="E434" s="814"/>
      <c r="F434" s="812"/>
      <c r="G434" s="815" t="s">
        <v>1796</v>
      </c>
      <c r="H434" s="815"/>
      <c r="I434" s="817" t="s">
        <v>2577</v>
      </c>
    </row>
    <row r="435" spans="1:12" x14ac:dyDescent="0.2">
      <c r="A435" s="909" t="s">
        <v>1863</v>
      </c>
      <c r="B435" s="135" t="s">
        <v>1861</v>
      </c>
      <c r="C435" s="818">
        <v>7</v>
      </c>
      <c r="D435" s="819">
        <v>43038</v>
      </c>
      <c r="E435" s="814"/>
      <c r="F435" s="812"/>
      <c r="G435" s="815"/>
      <c r="H435" s="815" t="s">
        <v>1796</v>
      </c>
      <c r="I435" s="817"/>
      <c r="K435" s="806"/>
      <c r="L435" s="806"/>
    </row>
    <row r="436" spans="1:12" x14ac:dyDescent="0.2">
      <c r="A436" s="31" t="s">
        <v>2553</v>
      </c>
      <c r="B436" s="807" t="s">
        <v>2554</v>
      </c>
      <c r="C436" s="818">
        <v>5</v>
      </c>
      <c r="D436" s="819">
        <v>43035</v>
      </c>
      <c r="E436" s="814"/>
      <c r="F436" s="812" t="s">
        <v>1796</v>
      </c>
      <c r="G436" s="815"/>
      <c r="H436" s="815"/>
      <c r="I436" s="817" t="s">
        <v>1804</v>
      </c>
      <c r="K436" s="806"/>
      <c r="L436" s="806"/>
    </row>
    <row r="437" spans="1:12" x14ac:dyDescent="0.2">
      <c r="A437" s="33" t="s">
        <v>1802</v>
      </c>
      <c r="B437" s="813" t="s">
        <v>1803</v>
      </c>
      <c r="C437" s="138">
        <v>6</v>
      </c>
      <c r="D437" s="139">
        <v>43034</v>
      </c>
      <c r="E437" s="47"/>
      <c r="F437" s="46" t="s">
        <v>1796</v>
      </c>
      <c r="G437" s="49"/>
      <c r="H437" s="49"/>
      <c r="I437" s="96" t="s">
        <v>1804</v>
      </c>
    </row>
    <row r="438" spans="1:12" x14ac:dyDescent="0.2">
      <c r="A438" s="54" t="s">
        <v>2418</v>
      </c>
      <c r="B438" s="808" t="s">
        <v>2419</v>
      </c>
      <c r="C438" s="133">
        <v>6</v>
      </c>
      <c r="D438" s="134">
        <v>43034</v>
      </c>
      <c r="E438" s="37"/>
      <c r="F438" s="21" t="s">
        <v>1796</v>
      </c>
      <c r="G438" s="32"/>
      <c r="H438" s="32"/>
      <c r="I438" s="18" t="s">
        <v>1804</v>
      </c>
      <c r="K438" s="806"/>
      <c r="L438" s="806"/>
    </row>
    <row r="439" spans="1:12" x14ac:dyDescent="0.2">
      <c r="A439" s="435" t="s">
        <v>2172</v>
      </c>
      <c r="B439" s="436" t="s">
        <v>2173</v>
      </c>
      <c r="C439" s="818">
        <v>6</v>
      </c>
      <c r="D439" s="819">
        <v>43028</v>
      </c>
      <c r="E439" s="814"/>
      <c r="F439" s="812" t="s">
        <v>1796</v>
      </c>
      <c r="G439" s="815"/>
      <c r="H439" s="815"/>
      <c r="I439" s="81" t="s">
        <v>3886</v>
      </c>
    </row>
    <row r="440" spans="1:12" x14ac:dyDescent="0.2">
      <c r="A440" s="816" t="s">
        <v>2174</v>
      </c>
      <c r="B440" s="807" t="s">
        <v>2175</v>
      </c>
      <c r="C440" s="818">
        <v>6</v>
      </c>
      <c r="D440" s="819">
        <v>43028</v>
      </c>
      <c r="E440" s="814"/>
      <c r="F440" s="812" t="s">
        <v>1796</v>
      </c>
      <c r="G440" s="815"/>
      <c r="H440" s="815"/>
      <c r="I440" s="81" t="s">
        <v>1804</v>
      </c>
    </row>
    <row r="441" spans="1:12" x14ac:dyDescent="0.2">
      <c r="A441" s="31" t="s">
        <v>2256</v>
      </c>
      <c r="B441" s="807" t="s">
        <v>2257</v>
      </c>
      <c r="C441" s="818">
        <v>6</v>
      </c>
      <c r="D441" s="819">
        <v>43027</v>
      </c>
      <c r="E441" s="814"/>
      <c r="F441" s="812" t="s">
        <v>1796</v>
      </c>
      <c r="G441" s="815"/>
      <c r="H441" s="815"/>
      <c r="I441" s="81" t="s">
        <v>1804</v>
      </c>
    </row>
    <row r="442" spans="1:12" x14ac:dyDescent="0.2">
      <c r="A442" s="33" t="s">
        <v>1935</v>
      </c>
      <c r="B442" s="813" t="s">
        <v>1936</v>
      </c>
      <c r="C442" s="138">
        <v>5</v>
      </c>
      <c r="D442" s="139">
        <v>43026</v>
      </c>
      <c r="E442" s="47"/>
      <c r="F442" s="46" t="s">
        <v>1796</v>
      </c>
      <c r="G442" s="49"/>
      <c r="H442" s="49"/>
      <c r="I442" s="809" t="s">
        <v>1804</v>
      </c>
      <c r="K442" s="806"/>
      <c r="L442" s="806"/>
    </row>
    <row r="443" spans="1:12" x14ac:dyDescent="0.2">
      <c r="A443" s="29" t="s">
        <v>2788</v>
      </c>
      <c r="B443" s="808" t="s">
        <v>2789</v>
      </c>
      <c r="C443" s="133">
        <v>6</v>
      </c>
      <c r="D443" s="134">
        <v>43026</v>
      </c>
      <c r="E443" s="37"/>
      <c r="F443" s="21" t="s">
        <v>1796</v>
      </c>
      <c r="G443" s="32"/>
      <c r="H443" s="32"/>
      <c r="I443" s="18" t="s">
        <v>1804</v>
      </c>
    </row>
    <row r="444" spans="1:12" x14ac:dyDescent="0.2">
      <c r="A444" s="442" t="s">
        <v>2248</v>
      </c>
      <c r="B444" s="434" t="s">
        <v>2249</v>
      </c>
      <c r="C444" s="818">
        <v>14</v>
      </c>
      <c r="D444" s="819">
        <v>43020</v>
      </c>
      <c r="E444" s="814" t="s">
        <v>1796</v>
      </c>
      <c r="F444" s="812"/>
      <c r="G444" s="815"/>
      <c r="H444" s="815"/>
      <c r="I444" s="811" t="s">
        <v>3881</v>
      </c>
    </row>
    <row r="445" spans="1:12" x14ac:dyDescent="0.2">
      <c r="A445" s="31" t="s">
        <v>1929</v>
      </c>
      <c r="B445" s="807" t="s">
        <v>1930</v>
      </c>
      <c r="C445" s="818">
        <v>6</v>
      </c>
      <c r="D445" s="819">
        <v>43010</v>
      </c>
      <c r="E445" s="814" t="s">
        <v>1796</v>
      </c>
      <c r="F445" s="812"/>
      <c r="G445" s="815"/>
      <c r="H445" s="815"/>
      <c r="I445" s="81" t="s">
        <v>1931</v>
      </c>
    </row>
    <row r="446" spans="1:12" x14ac:dyDescent="0.2">
      <c r="A446" s="31" t="s">
        <v>2895</v>
      </c>
      <c r="B446" s="807" t="s">
        <v>2896</v>
      </c>
      <c r="C446" s="818">
        <v>6</v>
      </c>
      <c r="D446" s="819">
        <v>43010</v>
      </c>
      <c r="E446" s="814"/>
      <c r="F446" s="812" t="s">
        <v>1796</v>
      </c>
      <c r="G446" s="815"/>
      <c r="H446" s="815"/>
      <c r="I446" s="81" t="s">
        <v>2897</v>
      </c>
    </row>
    <row r="447" spans="1:12" x14ac:dyDescent="0.2">
      <c r="A447" s="33" t="s">
        <v>2830</v>
      </c>
      <c r="B447" s="813" t="s">
        <v>2831</v>
      </c>
      <c r="C447" s="138">
        <v>7</v>
      </c>
      <c r="D447" s="139">
        <v>43007</v>
      </c>
      <c r="E447" s="47"/>
      <c r="F447" s="46" t="s">
        <v>1796</v>
      </c>
      <c r="G447" s="49"/>
      <c r="H447" s="49"/>
      <c r="I447" s="809" t="s">
        <v>2832</v>
      </c>
    </row>
    <row r="448" spans="1:12" x14ac:dyDescent="0.2">
      <c r="A448" s="54" t="s">
        <v>2611</v>
      </c>
      <c r="B448" s="808" t="s">
        <v>2612</v>
      </c>
      <c r="C448" s="133">
        <v>5</v>
      </c>
      <c r="D448" s="134">
        <v>43005</v>
      </c>
      <c r="E448" s="37"/>
      <c r="F448" s="21" t="s">
        <v>1796</v>
      </c>
      <c r="G448" s="32"/>
      <c r="H448" s="32"/>
      <c r="I448" s="55" t="s">
        <v>1804</v>
      </c>
    </row>
    <row r="449" spans="1:13" x14ac:dyDescent="0.2">
      <c r="A449" s="816" t="s">
        <v>2111</v>
      </c>
      <c r="B449" s="807" t="s">
        <v>2112</v>
      </c>
      <c r="C449" s="818">
        <v>12</v>
      </c>
      <c r="D449" s="819">
        <v>42998</v>
      </c>
      <c r="E449" s="814"/>
      <c r="F449" s="812"/>
      <c r="G449" s="815" t="s">
        <v>1796</v>
      </c>
      <c r="H449" s="815"/>
      <c r="I449" s="81" t="s">
        <v>2113</v>
      </c>
    </row>
    <row r="450" spans="1:13" x14ac:dyDescent="0.2">
      <c r="A450" s="31" t="s">
        <v>2006</v>
      </c>
      <c r="B450" s="807" t="s">
        <v>2007</v>
      </c>
      <c r="C450" s="818">
        <v>7</v>
      </c>
      <c r="D450" s="819">
        <v>42996</v>
      </c>
      <c r="E450" s="814"/>
      <c r="F450" s="812" t="s">
        <v>1796</v>
      </c>
      <c r="G450" s="815"/>
      <c r="H450" s="815"/>
      <c r="I450" s="81" t="s">
        <v>1804</v>
      </c>
      <c r="L450" s="806"/>
      <c r="M450" s="806"/>
    </row>
    <row r="451" spans="1:13" x14ac:dyDescent="0.2">
      <c r="A451" s="816" t="s">
        <v>2121</v>
      </c>
      <c r="B451" s="807" t="s">
        <v>2122</v>
      </c>
      <c r="C451" s="818">
        <v>5</v>
      </c>
      <c r="D451" s="819">
        <v>42996</v>
      </c>
      <c r="E451" s="814"/>
      <c r="F451" s="812" t="s">
        <v>1796</v>
      </c>
      <c r="G451" s="815"/>
      <c r="H451" s="815"/>
      <c r="I451" s="811" t="s">
        <v>1804</v>
      </c>
      <c r="L451" s="806"/>
      <c r="M451" s="806"/>
    </row>
    <row r="452" spans="1:13" x14ac:dyDescent="0.2">
      <c r="A452" s="82" t="s">
        <v>1886</v>
      </c>
      <c r="B452" s="813" t="s">
        <v>1887</v>
      </c>
      <c r="C452" s="138">
        <v>19</v>
      </c>
      <c r="D452" s="139">
        <v>42993</v>
      </c>
      <c r="E452" s="47" t="s">
        <v>1796</v>
      </c>
      <c r="F452" s="46"/>
      <c r="G452" s="49"/>
      <c r="H452" s="49"/>
      <c r="I452" s="809"/>
    </row>
    <row r="453" spans="1:13" x14ac:dyDescent="0.2">
      <c r="A453" s="29" t="s">
        <v>2389</v>
      </c>
      <c r="B453" s="808" t="s">
        <v>2390</v>
      </c>
      <c r="C453" s="133">
        <v>7</v>
      </c>
      <c r="D453" s="134">
        <v>42993</v>
      </c>
      <c r="E453" s="37"/>
      <c r="F453" s="21" t="s">
        <v>1796</v>
      </c>
      <c r="G453" s="32"/>
      <c r="H453" s="32"/>
      <c r="I453" s="980" t="s">
        <v>3997</v>
      </c>
    </row>
    <row r="454" spans="1:13" x14ac:dyDescent="0.2">
      <c r="A454" s="31" t="s">
        <v>2655</v>
      </c>
      <c r="B454" s="807" t="s">
        <v>2656</v>
      </c>
      <c r="C454" s="818">
        <v>7</v>
      </c>
      <c r="D454" s="819">
        <v>42993</v>
      </c>
      <c r="E454" s="814"/>
      <c r="F454" s="812" t="s">
        <v>1796</v>
      </c>
      <c r="G454" s="815"/>
      <c r="H454" s="815"/>
      <c r="I454" s="811" t="s">
        <v>1804</v>
      </c>
      <c r="K454" s="806"/>
      <c r="L454" s="806"/>
    </row>
    <row r="455" spans="1:13" x14ac:dyDescent="0.2">
      <c r="A455" s="816" t="s">
        <v>2137</v>
      </c>
      <c r="B455" s="807" t="s">
        <v>2138</v>
      </c>
      <c r="C455" s="818">
        <v>8</v>
      </c>
      <c r="D455" s="819">
        <v>42992</v>
      </c>
      <c r="E455" s="814"/>
      <c r="F455" s="812"/>
      <c r="G455" s="815" t="s">
        <v>1796</v>
      </c>
      <c r="H455" s="815"/>
      <c r="I455" s="81" t="s">
        <v>2139</v>
      </c>
    </row>
    <row r="456" spans="1:13" x14ac:dyDescent="0.2">
      <c r="A456" s="816" t="s">
        <v>2672</v>
      </c>
      <c r="B456" s="807" t="s">
        <v>2673</v>
      </c>
      <c r="C456" s="818">
        <v>6</v>
      </c>
      <c r="D456" s="819">
        <v>42983</v>
      </c>
      <c r="E456" s="814"/>
      <c r="F456" s="812" t="s">
        <v>1796</v>
      </c>
      <c r="G456" s="815"/>
      <c r="H456" s="815"/>
      <c r="I456" s="811" t="s">
        <v>1804</v>
      </c>
    </row>
    <row r="457" spans="1:13" x14ac:dyDescent="0.2">
      <c r="A457" s="959" t="s">
        <v>2721</v>
      </c>
      <c r="B457" s="137" t="s">
        <v>2722</v>
      </c>
      <c r="C457" s="138">
        <v>11</v>
      </c>
      <c r="D457" s="139">
        <v>42983</v>
      </c>
      <c r="E457" s="47"/>
      <c r="F457" s="46"/>
      <c r="G457" s="49"/>
      <c r="H457" s="49" t="s">
        <v>1796</v>
      </c>
      <c r="I457" s="809"/>
      <c r="K457" s="806"/>
      <c r="L457" s="806"/>
    </row>
    <row r="458" spans="1:13" x14ac:dyDescent="0.2">
      <c r="A458" s="29" t="s">
        <v>1822</v>
      </c>
      <c r="B458" s="808" t="s">
        <v>1823</v>
      </c>
      <c r="C458" s="133">
        <v>6</v>
      </c>
      <c r="D458" s="134">
        <v>42978</v>
      </c>
      <c r="E458" s="37"/>
      <c r="F458" s="21" t="s">
        <v>1796</v>
      </c>
      <c r="G458" s="32"/>
      <c r="H458" s="32"/>
      <c r="I458" s="18" t="s">
        <v>1804</v>
      </c>
      <c r="K458" s="822"/>
      <c r="L458" s="822"/>
    </row>
    <row r="459" spans="1:13" x14ac:dyDescent="0.2">
      <c r="A459" s="31" t="s">
        <v>2126</v>
      </c>
      <c r="B459" s="807" t="s">
        <v>2127</v>
      </c>
      <c r="C459" s="818">
        <v>5</v>
      </c>
      <c r="D459" s="819">
        <v>42978</v>
      </c>
      <c r="E459" s="814"/>
      <c r="F459" s="812"/>
      <c r="G459" s="815" t="s">
        <v>1796</v>
      </c>
      <c r="H459" s="815"/>
      <c r="I459" s="811" t="s">
        <v>2128</v>
      </c>
      <c r="K459" s="806"/>
      <c r="L459" s="806"/>
    </row>
    <row r="460" spans="1:13" x14ac:dyDescent="0.2">
      <c r="A460" s="31" t="s">
        <v>2921</v>
      </c>
      <c r="B460" s="807" t="s">
        <v>2922</v>
      </c>
      <c r="C460" s="818">
        <v>7</v>
      </c>
      <c r="D460" s="819">
        <v>42975</v>
      </c>
      <c r="E460" s="814"/>
      <c r="F460" s="812"/>
      <c r="G460" s="815" t="s">
        <v>1796</v>
      </c>
      <c r="H460" s="815"/>
      <c r="I460" s="81" t="s">
        <v>2923</v>
      </c>
    </row>
    <row r="461" spans="1:13" x14ac:dyDescent="0.2">
      <c r="A461" s="961" t="s">
        <v>2236</v>
      </c>
      <c r="B461" s="436" t="s">
        <v>2237</v>
      </c>
      <c r="C461" s="818">
        <v>12</v>
      </c>
      <c r="D461" s="819">
        <v>42957</v>
      </c>
      <c r="E461" s="814"/>
      <c r="F461" s="812" t="s">
        <v>1796</v>
      </c>
      <c r="G461" s="815"/>
      <c r="H461" s="815"/>
      <c r="I461" s="81" t="s">
        <v>3886</v>
      </c>
    </row>
    <row r="462" spans="1:13" x14ac:dyDescent="0.2">
      <c r="A462" s="82" t="s">
        <v>2462</v>
      </c>
      <c r="B462" s="813" t="s">
        <v>2463</v>
      </c>
      <c r="C462" s="138">
        <v>16</v>
      </c>
      <c r="D462" s="139">
        <v>42957</v>
      </c>
      <c r="E462" s="47"/>
      <c r="F462" s="46" t="s">
        <v>1796</v>
      </c>
      <c r="G462" s="49"/>
      <c r="H462" s="49"/>
      <c r="I462" s="809" t="s">
        <v>2464</v>
      </c>
    </row>
    <row r="463" spans="1:13" x14ac:dyDescent="0.2">
      <c r="A463" s="970" t="s">
        <v>2339</v>
      </c>
      <c r="B463" s="163" t="s">
        <v>2340</v>
      </c>
      <c r="C463" s="133">
        <v>7</v>
      </c>
      <c r="D463" s="134">
        <v>42956</v>
      </c>
      <c r="E463" s="37"/>
      <c r="F463" s="21"/>
      <c r="G463" s="32"/>
      <c r="H463" s="32" t="s">
        <v>1796</v>
      </c>
      <c r="I463" s="808"/>
      <c r="L463" s="806"/>
      <c r="M463" s="806"/>
    </row>
    <row r="464" spans="1:13" x14ac:dyDescent="0.2">
      <c r="A464" s="31" t="s">
        <v>2397</v>
      </c>
      <c r="B464" s="807" t="s">
        <v>2398</v>
      </c>
      <c r="C464" s="818">
        <v>6</v>
      </c>
      <c r="D464" s="819">
        <v>42955</v>
      </c>
      <c r="E464" s="814"/>
      <c r="F464" s="812" t="s">
        <v>1796</v>
      </c>
      <c r="G464" s="815"/>
      <c r="H464" s="815"/>
      <c r="I464" s="807" t="s">
        <v>1804</v>
      </c>
    </row>
    <row r="465" spans="1:13" x14ac:dyDescent="0.2">
      <c r="A465" s="142" t="s">
        <v>2625</v>
      </c>
      <c r="B465" s="69" t="s">
        <v>2626</v>
      </c>
      <c r="C465" s="818">
        <v>6</v>
      </c>
      <c r="D465" s="819">
        <v>42955</v>
      </c>
      <c r="E465" s="814"/>
      <c r="F465" s="812" t="s">
        <v>1796</v>
      </c>
      <c r="G465" s="815"/>
      <c r="H465" s="815"/>
      <c r="I465" s="807" t="s">
        <v>2627</v>
      </c>
    </row>
    <row r="466" spans="1:13" x14ac:dyDescent="0.2">
      <c r="A466" s="31" t="s">
        <v>2474</v>
      </c>
      <c r="B466" s="807" t="s">
        <v>2473</v>
      </c>
      <c r="C466" s="818">
        <v>7</v>
      </c>
      <c r="D466" s="819">
        <v>42954</v>
      </c>
      <c r="E466" s="814"/>
      <c r="F466" s="812" t="s">
        <v>1796</v>
      </c>
      <c r="G466" s="815"/>
      <c r="H466" s="815"/>
      <c r="I466" s="807" t="s">
        <v>1804</v>
      </c>
    </row>
    <row r="467" spans="1:13" x14ac:dyDescent="0.2">
      <c r="A467" s="33" t="s">
        <v>2218</v>
      </c>
      <c r="B467" s="813" t="s">
        <v>2219</v>
      </c>
      <c r="C467" s="138">
        <v>6</v>
      </c>
      <c r="D467" s="139">
        <v>42951</v>
      </c>
      <c r="E467" s="47"/>
      <c r="F467" s="46" t="s">
        <v>1796</v>
      </c>
      <c r="G467" s="49"/>
      <c r="H467" s="49"/>
      <c r="I467" s="813" t="s">
        <v>1804</v>
      </c>
      <c r="K467" s="806"/>
      <c r="L467" s="806"/>
    </row>
    <row r="468" spans="1:13" x14ac:dyDescent="0.2">
      <c r="A468" s="962" t="s">
        <v>2238</v>
      </c>
      <c r="B468" s="935" t="s">
        <v>2239</v>
      </c>
      <c r="C468" s="133">
        <v>7</v>
      </c>
      <c r="D468" s="134">
        <v>42951</v>
      </c>
      <c r="E468" s="37"/>
      <c r="F468" s="21" t="s">
        <v>1796</v>
      </c>
      <c r="G468" s="32"/>
      <c r="H468" s="32"/>
      <c r="I468" s="18" t="s">
        <v>3886</v>
      </c>
    </row>
    <row r="469" spans="1:13" x14ac:dyDescent="0.2">
      <c r="A469" s="31" t="s">
        <v>2700</v>
      </c>
      <c r="B469" s="807" t="s">
        <v>2701</v>
      </c>
      <c r="C469" s="818">
        <v>6</v>
      </c>
      <c r="D469" s="819">
        <v>42951</v>
      </c>
      <c r="E469" s="814"/>
      <c r="F469" s="812" t="s">
        <v>1796</v>
      </c>
      <c r="G469" s="815"/>
      <c r="H469" s="815"/>
      <c r="I469" s="811" t="s">
        <v>1804</v>
      </c>
    </row>
    <row r="470" spans="1:13" x14ac:dyDescent="0.2">
      <c r="A470" s="816" t="s">
        <v>2706</v>
      </c>
      <c r="B470" s="807" t="s">
        <v>2707</v>
      </c>
      <c r="C470" s="818">
        <v>6</v>
      </c>
      <c r="D470" s="819">
        <v>42951</v>
      </c>
      <c r="E470" s="814"/>
      <c r="F470" s="812" t="s">
        <v>1796</v>
      </c>
      <c r="G470" s="815"/>
      <c r="H470" s="815"/>
      <c r="I470" s="811" t="s">
        <v>1804</v>
      </c>
    </row>
    <row r="471" spans="1:13" x14ac:dyDescent="0.2">
      <c r="A471" s="816" t="s">
        <v>2914</v>
      </c>
      <c r="B471" s="807" t="s">
        <v>2915</v>
      </c>
      <c r="C471" s="818">
        <v>5</v>
      </c>
      <c r="D471" s="819">
        <v>42950</v>
      </c>
      <c r="E471" s="814"/>
      <c r="F471" s="812" t="s">
        <v>1796</v>
      </c>
      <c r="G471" s="815"/>
      <c r="H471" s="815"/>
      <c r="I471" s="811" t="s">
        <v>1804</v>
      </c>
    </row>
    <row r="472" spans="1:13" x14ac:dyDescent="0.2">
      <c r="A472" s="33" t="s">
        <v>2841</v>
      </c>
      <c r="B472" s="813" t="s">
        <v>2842</v>
      </c>
      <c r="C472" s="138">
        <v>6</v>
      </c>
      <c r="D472" s="139">
        <v>42949</v>
      </c>
      <c r="E472" s="47"/>
      <c r="F472" s="46" t="s">
        <v>1796</v>
      </c>
      <c r="G472" s="49"/>
      <c r="H472" s="49"/>
      <c r="I472" s="809" t="s">
        <v>1804</v>
      </c>
      <c r="L472" s="806"/>
      <c r="M472" s="806"/>
    </row>
    <row r="473" spans="1:13" x14ac:dyDescent="0.2">
      <c r="A473" s="54" t="s">
        <v>2666</v>
      </c>
      <c r="B473" s="808" t="s">
        <v>2667</v>
      </c>
      <c r="C473" s="133">
        <v>13</v>
      </c>
      <c r="D473" s="134">
        <v>42948</v>
      </c>
      <c r="E473" s="37"/>
      <c r="F473" s="21"/>
      <c r="G473" s="32" t="s">
        <v>1796</v>
      </c>
      <c r="H473" s="32"/>
      <c r="I473" s="808" t="s">
        <v>2668</v>
      </c>
      <c r="K473" s="806"/>
      <c r="L473" s="806"/>
    </row>
    <row r="474" spans="1:13" x14ac:dyDescent="0.2">
      <c r="A474" s="816" t="s">
        <v>1834</v>
      </c>
      <c r="B474" s="807" t="s">
        <v>1835</v>
      </c>
      <c r="C474" s="818">
        <v>11</v>
      </c>
      <c r="D474" s="819">
        <v>42916</v>
      </c>
      <c r="E474" s="814"/>
      <c r="F474" s="812"/>
      <c r="G474" s="815" t="s">
        <v>1796</v>
      </c>
      <c r="H474" s="815"/>
      <c r="I474" s="817" t="s">
        <v>1836</v>
      </c>
    </row>
    <row r="475" spans="1:13" x14ac:dyDescent="0.2">
      <c r="A475" s="816" t="s">
        <v>1815</v>
      </c>
      <c r="B475" s="807" t="s">
        <v>1816</v>
      </c>
      <c r="C475" s="818">
        <v>5</v>
      </c>
      <c r="D475" s="819">
        <v>42909</v>
      </c>
      <c r="E475" s="814"/>
      <c r="F475" s="812"/>
      <c r="G475" s="815" t="s">
        <v>1817</v>
      </c>
      <c r="H475" s="815"/>
      <c r="I475" s="817" t="s">
        <v>1818</v>
      </c>
    </row>
    <row r="476" spans="1:13" x14ac:dyDescent="0.2">
      <c r="A476" s="816" t="s">
        <v>2729</v>
      </c>
      <c r="B476" s="807" t="s">
        <v>2730</v>
      </c>
      <c r="C476" s="818">
        <v>18</v>
      </c>
      <c r="D476" s="819">
        <v>42902</v>
      </c>
      <c r="E476" s="814"/>
      <c r="F476" s="812"/>
      <c r="G476" s="815" t="s">
        <v>1796</v>
      </c>
      <c r="H476" s="815"/>
      <c r="I476" s="817" t="s">
        <v>2731</v>
      </c>
    </row>
    <row r="477" spans="1:13" x14ac:dyDescent="0.2">
      <c r="A477" s="82" t="s">
        <v>2433</v>
      </c>
      <c r="B477" s="813" t="s">
        <v>2434</v>
      </c>
      <c r="C477" s="138">
        <v>8</v>
      </c>
      <c r="D477" s="139">
        <v>42900</v>
      </c>
      <c r="E477" s="47"/>
      <c r="F477" s="46"/>
      <c r="G477" s="49" t="s">
        <v>1796</v>
      </c>
      <c r="H477" s="49"/>
      <c r="I477" s="96" t="s">
        <v>2435</v>
      </c>
    </row>
    <row r="478" spans="1:13" x14ac:dyDescent="0.2">
      <c r="A478" s="54" t="s">
        <v>2347</v>
      </c>
      <c r="B478" s="808" t="s">
        <v>2348</v>
      </c>
      <c r="C478" s="133">
        <v>6</v>
      </c>
      <c r="D478" s="134">
        <v>42887</v>
      </c>
      <c r="E478" s="37"/>
      <c r="F478" s="21"/>
      <c r="G478" s="32" t="s">
        <v>1796</v>
      </c>
      <c r="H478" s="21"/>
      <c r="I478" s="55" t="s">
        <v>2349</v>
      </c>
    </row>
    <row r="479" spans="1:13" x14ac:dyDescent="0.2">
      <c r="A479" s="816" t="s">
        <v>2879</v>
      </c>
      <c r="B479" s="807" t="s">
        <v>2880</v>
      </c>
      <c r="C479" s="818">
        <v>39</v>
      </c>
      <c r="D479" s="819">
        <v>42886</v>
      </c>
      <c r="E479" s="814"/>
      <c r="F479" s="812"/>
      <c r="G479" s="815" t="s">
        <v>1796</v>
      </c>
      <c r="H479" s="812"/>
      <c r="I479" s="81" t="s">
        <v>2881</v>
      </c>
    </row>
    <row r="480" spans="1:13" x14ac:dyDescent="0.2">
      <c r="A480" s="816" t="s">
        <v>2916</v>
      </c>
      <c r="B480" s="807" t="s">
        <v>2917</v>
      </c>
      <c r="C480" s="818">
        <v>5</v>
      </c>
      <c r="D480" s="819">
        <v>42886</v>
      </c>
      <c r="E480" s="814"/>
      <c r="F480" s="812"/>
      <c r="G480" s="815" t="s">
        <v>1796</v>
      </c>
      <c r="H480" s="812"/>
      <c r="I480" s="81" t="s">
        <v>2918</v>
      </c>
    </row>
    <row r="481" spans="1:13" x14ac:dyDescent="0.2">
      <c r="A481" s="148" t="s">
        <v>2738</v>
      </c>
      <c r="B481" s="807" t="s">
        <v>2739</v>
      </c>
      <c r="C481" s="64">
        <v>7</v>
      </c>
      <c r="D481" s="149">
        <v>42873</v>
      </c>
      <c r="E481" s="812" t="s">
        <v>1796</v>
      </c>
      <c r="F481" s="812"/>
      <c r="G481" s="812"/>
      <c r="H481" s="812"/>
      <c r="I481" s="807"/>
    </row>
    <row r="482" spans="1:13" x14ac:dyDescent="0.2">
      <c r="A482" s="82" t="s">
        <v>2048</v>
      </c>
      <c r="B482" s="813" t="s">
        <v>2049</v>
      </c>
      <c r="C482" s="138">
        <v>6</v>
      </c>
      <c r="D482" s="139">
        <v>42856</v>
      </c>
      <c r="E482" s="47"/>
      <c r="F482" s="46"/>
      <c r="G482" s="49" t="s">
        <v>1796</v>
      </c>
      <c r="H482" s="46"/>
      <c r="I482" s="85" t="s">
        <v>2050</v>
      </c>
    </row>
    <row r="483" spans="1:13" x14ac:dyDescent="0.2">
      <c r="A483" s="54" t="s">
        <v>2159</v>
      </c>
      <c r="B483" s="808" t="s">
        <v>2160</v>
      </c>
      <c r="C483" s="133">
        <v>10</v>
      </c>
      <c r="D483" s="134">
        <v>42853</v>
      </c>
      <c r="E483" s="37" t="s">
        <v>1796</v>
      </c>
      <c r="F483" s="21"/>
      <c r="G483" s="32"/>
      <c r="H483" s="32"/>
      <c r="I483" s="18"/>
    </row>
    <row r="484" spans="1:13" x14ac:dyDescent="0.2">
      <c r="A484" s="816" t="s">
        <v>1980</v>
      </c>
      <c r="B484" s="807" t="s">
        <v>1981</v>
      </c>
      <c r="C484" s="818">
        <v>8</v>
      </c>
      <c r="D484" s="819">
        <v>42849</v>
      </c>
      <c r="E484" s="814"/>
      <c r="F484" s="812"/>
      <c r="G484" s="815" t="s">
        <v>1796</v>
      </c>
      <c r="H484" s="815"/>
      <c r="I484" s="81" t="s">
        <v>1982</v>
      </c>
      <c r="K484" s="806"/>
      <c r="L484" s="806"/>
    </row>
    <row r="485" spans="1:13" x14ac:dyDescent="0.2">
      <c r="A485" s="816" t="s">
        <v>2708</v>
      </c>
      <c r="B485" s="807" t="s">
        <v>2709</v>
      </c>
      <c r="C485" s="818">
        <v>6</v>
      </c>
      <c r="D485" s="819">
        <v>42836</v>
      </c>
      <c r="E485" s="814" t="s">
        <v>1796</v>
      </c>
      <c r="F485" s="812"/>
      <c r="G485" s="815"/>
      <c r="H485" s="815"/>
      <c r="I485" s="811"/>
    </row>
    <row r="486" spans="1:13" x14ac:dyDescent="0.2">
      <c r="A486" s="816" t="s">
        <v>1987</v>
      </c>
      <c r="B486" s="807" t="s">
        <v>1988</v>
      </c>
      <c r="C486" s="818">
        <v>6</v>
      </c>
      <c r="D486" s="819">
        <v>42832</v>
      </c>
      <c r="E486" s="814"/>
      <c r="F486" s="812"/>
      <c r="G486" s="815" t="s">
        <v>1796</v>
      </c>
      <c r="H486" s="815"/>
      <c r="I486" s="81" t="s">
        <v>1989</v>
      </c>
      <c r="K486" s="806"/>
      <c r="L486" s="806"/>
    </row>
    <row r="487" spans="1:13" x14ac:dyDescent="0.2">
      <c r="A487" s="82" t="s">
        <v>2230</v>
      </c>
      <c r="B487" s="813" t="s">
        <v>2231</v>
      </c>
      <c r="C487" s="138">
        <v>11</v>
      </c>
      <c r="D487" s="139">
        <v>42828</v>
      </c>
      <c r="E487" s="47"/>
      <c r="F487" s="46"/>
      <c r="G487" s="49" t="s">
        <v>1796</v>
      </c>
      <c r="H487" s="49"/>
      <c r="I487" s="81" t="s">
        <v>2232</v>
      </c>
      <c r="K487" s="806"/>
      <c r="L487" s="806"/>
    </row>
    <row r="488" spans="1:13" x14ac:dyDescent="0.2">
      <c r="A488" s="54" t="s">
        <v>2161</v>
      </c>
      <c r="B488" s="808" t="s">
        <v>2162</v>
      </c>
      <c r="C488" s="133">
        <v>6</v>
      </c>
      <c r="D488" s="134">
        <v>42822</v>
      </c>
      <c r="E488" s="37"/>
      <c r="F488" s="21"/>
      <c r="G488" s="32" t="s">
        <v>1796</v>
      </c>
      <c r="H488" s="38"/>
      <c r="I488" s="59" t="s">
        <v>2163</v>
      </c>
    </row>
    <row r="489" spans="1:13" x14ac:dyDescent="0.2">
      <c r="A489" s="816" t="s">
        <v>2278</v>
      </c>
      <c r="B489" s="807" t="s">
        <v>2279</v>
      </c>
      <c r="C489" s="64">
        <v>6</v>
      </c>
      <c r="D489" s="819">
        <v>42804</v>
      </c>
      <c r="E489" s="814"/>
      <c r="F489" s="812"/>
      <c r="G489" s="815" t="s">
        <v>1796</v>
      </c>
      <c r="H489" s="810"/>
      <c r="I489" s="817" t="s">
        <v>2280</v>
      </c>
    </row>
    <row r="490" spans="1:13" x14ac:dyDescent="0.2">
      <c r="A490" s="816" t="s">
        <v>2400</v>
      </c>
      <c r="B490" s="807" t="s">
        <v>2401</v>
      </c>
      <c r="C490" s="64">
        <v>25</v>
      </c>
      <c r="D490" s="819">
        <v>42804</v>
      </c>
      <c r="E490" s="814"/>
      <c r="F490" s="812"/>
      <c r="G490" s="815" t="s">
        <v>1796</v>
      </c>
      <c r="H490" s="810"/>
      <c r="I490" s="817" t="s">
        <v>2402</v>
      </c>
    </row>
    <row r="491" spans="1:13" x14ac:dyDescent="0.2">
      <c r="A491" s="816" t="s">
        <v>2025</v>
      </c>
      <c r="B491" s="807" t="s">
        <v>2026</v>
      </c>
      <c r="C491" s="64">
        <v>33</v>
      </c>
      <c r="D491" s="819">
        <v>42795</v>
      </c>
      <c r="E491" s="814"/>
      <c r="F491" s="812"/>
      <c r="G491" s="815" t="s">
        <v>1796</v>
      </c>
      <c r="H491" s="810"/>
      <c r="I491" s="817" t="s">
        <v>2027</v>
      </c>
    </row>
    <row r="492" spans="1:13" x14ac:dyDescent="0.2">
      <c r="A492" s="82" t="s">
        <v>2732</v>
      </c>
      <c r="B492" s="813" t="s">
        <v>2733</v>
      </c>
      <c r="C492" s="70">
        <v>7</v>
      </c>
      <c r="D492" s="139">
        <v>42793</v>
      </c>
      <c r="E492" s="47"/>
      <c r="F492" s="46"/>
      <c r="G492" s="49" t="s">
        <v>1796</v>
      </c>
      <c r="H492" s="43"/>
      <c r="I492" s="813" t="s">
        <v>2734</v>
      </c>
      <c r="L492" s="806"/>
      <c r="M492" s="806"/>
    </row>
    <row r="493" spans="1:13" x14ac:dyDescent="0.2">
      <c r="A493" s="54" t="s">
        <v>2253</v>
      </c>
      <c r="B493" s="808" t="s">
        <v>2254</v>
      </c>
      <c r="C493" s="56">
        <v>5</v>
      </c>
      <c r="D493" s="134">
        <v>42782</v>
      </c>
      <c r="E493" s="37" t="s">
        <v>1796</v>
      </c>
      <c r="F493" s="21"/>
      <c r="G493" s="32"/>
      <c r="H493" s="32"/>
      <c r="I493" s="811" t="s">
        <v>2255</v>
      </c>
    </row>
    <row r="494" spans="1:13" x14ac:dyDescent="0.2">
      <c r="A494" s="816" t="s">
        <v>2618</v>
      </c>
      <c r="B494" s="807" t="s">
        <v>2619</v>
      </c>
      <c r="C494" s="64">
        <v>5</v>
      </c>
      <c r="D494" s="819">
        <v>42754</v>
      </c>
      <c r="E494" s="814" t="s">
        <v>1796</v>
      </c>
      <c r="F494" s="812"/>
      <c r="G494" s="815"/>
      <c r="H494" s="815"/>
      <c r="I494" s="81"/>
    </row>
    <row r="495" spans="1:13" x14ac:dyDescent="0.2">
      <c r="A495" s="816" t="s">
        <v>2044</v>
      </c>
      <c r="B495" s="807" t="s">
        <v>2045</v>
      </c>
      <c r="C495" s="64">
        <v>7</v>
      </c>
      <c r="D495" s="819">
        <v>42745</v>
      </c>
      <c r="E495" s="814"/>
      <c r="F495" s="812"/>
      <c r="G495" s="815" t="s">
        <v>1796</v>
      </c>
      <c r="H495" s="815"/>
      <c r="I495" s="81" t="s">
        <v>2046</v>
      </c>
    </row>
    <row r="496" spans="1:13" x14ac:dyDescent="0.2">
      <c r="A496" s="816" t="s">
        <v>2735</v>
      </c>
      <c r="B496" s="807" t="s">
        <v>2736</v>
      </c>
      <c r="C496" s="64">
        <v>6</v>
      </c>
      <c r="D496" s="819">
        <v>42739</v>
      </c>
      <c r="E496" s="814"/>
      <c r="F496" s="812"/>
      <c r="G496" s="815" t="s">
        <v>1796</v>
      </c>
      <c r="H496" s="815"/>
      <c r="I496" s="81" t="s">
        <v>2737</v>
      </c>
      <c r="K496" s="822"/>
      <c r="L496" s="822"/>
    </row>
    <row r="497" spans="1:13" x14ac:dyDescent="0.2">
      <c r="A497" s="851" t="s">
        <v>2946</v>
      </c>
      <c r="B497" s="438" t="s">
        <v>2947</v>
      </c>
      <c r="C497" s="70">
        <v>13</v>
      </c>
      <c r="D497" s="139">
        <v>42725</v>
      </c>
      <c r="E497" s="47"/>
      <c r="F497" s="46"/>
      <c r="G497" s="49"/>
      <c r="H497" s="49" t="s">
        <v>1796</v>
      </c>
      <c r="I497" s="85" t="s">
        <v>3909</v>
      </c>
      <c r="K497" s="806"/>
      <c r="L497" s="806"/>
    </row>
    <row r="498" spans="1:13" x14ac:dyDescent="0.2">
      <c r="A498" s="54" t="s">
        <v>2074</v>
      </c>
      <c r="B498" s="808" t="s">
        <v>2075</v>
      </c>
      <c r="C498" s="56">
        <v>5</v>
      </c>
      <c r="D498" s="134">
        <v>42712</v>
      </c>
      <c r="E498" s="37" t="s">
        <v>1796</v>
      </c>
      <c r="F498" s="21"/>
      <c r="G498" s="32"/>
      <c r="H498" s="32"/>
      <c r="I498" s="18"/>
    </row>
    <row r="499" spans="1:13" x14ac:dyDescent="0.2">
      <c r="A499" s="31" t="s">
        <v>2622</v>
      </c>
      <c r="B499" s="807" t="s">
        <v>2623</v>
      </c>
      <c r="C499" s="64">
        <v>6</v>
      </c>
      <c r="D499" s="819">
        <v>42705</v>
      </c>
      <c r="E499" s="814"/>
      <c r="F499" s="812"/>
      <c r="G499" s="815" t="s">
        <v>1796</v>
      </c>
      <c r="H499" s="815"/>
      <c r="I499" s="81" t="s">
        <v>2624</v>
      </c>
      <c r="K499" s="806"/>
      <c r="L499" s="806"/>
    </row>
    <row r="500" spans="1:13" x14ac:dyDescent="0.2">
      <c r="A500" s="816" t="s">
        <v>2210</v>
      </c>
      <c r="B500" s="807" t="s">
        <v>2211</v>
      </c>
      <c r="C500" s="64">
        <v>15</v>
      </c>
      <c r="D500" s="819">
        <v>42697</v>
      </c>
      <c r="E500" s="814"/>
      <c r="F500" s="812" t="s">
        <v>1796</v>
      </c>
      <c r="G500" s="815"/>
      <c r="H500" s="815"/>
      <c r="I500" s="81" t="s">
        <v>1797</v>
      </c>
      <c r="K500" s="806"/>
      <c r="L500" s="806"/>
    </row>
    <row r="501" spans="1:13" x14ac:dyDescent="0.2">
      <c r="A501" s="140" t="s">
        <v>2132</v>
      </c>
      <c r="B501" s="69" t="s">
        <v>2133</v>
      </c>
      <c r="C501" s="64">
        <v>5</v>
      </c>
      <c r="D501" s="819">
        <v>42696</v>
      </c>
      <c r="E501" s="814"/>
      <c r="F501" s="812" t="s">
        <v>1796</v>
      </c>
      <c r="G501" s="815"/>
      <c r="H501" s="815"/>
      <c r="I501" s="81" t="s">
        <v>3977</v>
      </c>
      <c r="K501" s="806"/>
      <c r="L501" s="806"/>
      <c r="M501" s="806"/>
    </row>
    <row r="502" spans="1:13" x14ac:dyDescent="0.2">
      <c r="A502" s="82" t="s">
        <v>2526</v>
      </c>
      <c r="B502" s="813" t="s">
        <v>2527</v>
      </c>
      <c r="C502" s="70">
        <v>6</v>
      </c>
      <c r="D502" s="139">
        <v>42690</v>
      </c>
      <c r="E502" s="47"/>
      <c r="F502" s="46" t="s">
        <v>1796</v>
      </c>
      <c r="G502" s="49"/>
      <c r="H502" s="49"/>
      <c r="I502" s="85" t="s">
        <v>1797</v>
      </c>
    </row>
    <row r="503" spans="1:13" x14ac:dyDescent="0.2">
      <c r="A503" s="54" t="s">
        <v>2583</v>
      </c>
      <c r="B503" s="808" t="s">
        <v>2584</v>
      </c>
      <c r="C503" s="56">
        <v>10</v>
      </c>
      <c r="D503" s="134">
        <v>42690</v>
      </c>
      <c r="E503" s="37"/>
      <c r="F503" s="21" t="s">
        <v>1796</v>
      </c>
      <c r="G503" s="32"/>
      <c r="H503" s="32"/>
      <c r="I503" s="55" t="s">
        <v>1797</v>
      </c>
    </row>
    <row r="504" spans="1:13" x14ac:dyDescent="0.2">
      <c r="A504" s="816" t="s">
        <v>2085</v>
      </c>
      <c r="B504" s="807" t="s">
        <v>2086</v>
      </c>
      <c r="C504" s="64">
        <v>5</v>
      </c>
      <c r="D504" s="819">
        <v>42688</v>
      </c>
      <c r="E504" s="814"/>
      <c r="F504" s="812" t="s">
        <v>1796</v>
      </c>
      <c r="G504" s="815"/>
      <c r="H504" s="815"/>
      <c r="I504" s="81" t="s">
        <v>1797</v>
      </c>
    </row>
    <row r="505" spans="1:13" x14ac:dyDescent="0.2">
      <c r="A505" s="816" t="s">
        <v>2117</v>
      </c>
      <c r="B505" s="807" t="s">
        <v>2118</v>
      </c>
      <c r="C505" s="64">
        <v>10</v>
      </c>
      <c r="D505" s="819">
        <v>42688</v>
      </c>
      <c r="E505" s="814"/>
      <c r="F505" s="812" t="s">
        <v>1796</v>
      </c>
      <c r="G505" s="815"/>
      <c r="H505" s="815"/>
      <c r="I505" s="81" t="s">
        <v>1797</v>
      </c>
      <c r="K505" s="806"/>
      <c r="L505" s="806"/>
    </row>
    <row r="506" spans="1:13" x14ac:dyDescent="0.2">
      <c r="A506" s="140" t="s">
        <v>1906</v>
      </c>
      <c r="B506" s="69" t="s">
        <v>1907</v>
      </c>
      <c r="C506" s="64">
        <v>6</v>
      </c>
      <c r="D506" s="819">
        <v>42685</v>
      </c>
      <c r="E506" s="814"/>
      <c r="F506" s="812" t="s">
        <v>1796</v>
      </c>
      <c r="G506" s="815"/>
      <c r="H506" s="815"/>
      <c r="I506" s="81" t="s">
        <v>1908</v>
      </c>
    </row>
    <row r="507" spans="1:13" x14ac:dyDescent="0.2">
      <c r="A507" s="82" t="s">
        <v>2484</v>
      </c>
      <c r="B507" s="813" t="s">
        <v>2485</v>
      </c>
      <c r="C507" s="70">
        <v>12</v>
      </c>
      <c r="D507" s="139">
        <v>42684</v>
      </c>
      <c r="E507" s="47"/>
      <c r="F507" s="46"/>
      <c r="G507" s="49" t="s">
        <v>1796</v>
      </c>
      <c r="H507" s="49"/>
      <c r="I507" s="85" t="s">
        <v>2486</v>
      </c>
      <c r="K507" s="806"/>
      <c r="L507" s="806"/>
    </row>
    <row r="508" spans="1:13" x14ac:dyDescent="0.2">
      <c r="A508" s="54" t="s">
        <v>2514</v>
      </c>
      <c r="B508" s="808" t="s">
        <v>2515</v>
      </c>
      <c r="C508" s="56">
        <v>5</v>
      </c>
      <c r="D508" s="134">
        <v>42684</v>
      </c>
      <c r="E508" s="37"/>
      <c r="F508" s="21" t="s">
        <v>1796</v>
      </c>
      <c r="G508" s="32"/>
      <c r="H508" s="32"/>
      <c r="I508" s="55" t="s">
        <v>2516</v>
      </c>
      <c r="L508" s="806"/>
      <c r="M508" s="806"/>
    </row>
    <row r="509" spans="1:13" x14ac:dyDescent="0.2">
      <c r="A509" s="140" t="s">
        <v>1990</v>
      </c>
      <c r="B509" s="69" t="s">
        <v>1991</v>
      </c>
      <c r="C509" s="64">
        <v>5</v>
      </c>
      <c r="D509" s="819">
        <v>42682</v>
      </c>
      <c r="E509" s="814"/>
      <c r="F509" s="812" t="s">
        <v>1796</v>
      </c>
      <c r="G509" s="815"/>
      <c r="H509" s="815"/>
      <c r="I509" s="81" t="s">
        <v>1992</v>
      </c>
      <c r="L509" s="806"/>
      <c r="M509" s="806"/>
    </row>
    <row r="510" spans="1:13" x14ac:dyDescent="0.2">
      <c r="A510" s="816" t="s">
        <v>2314</v>
      </c>
      <c r="B510" s="807" t="s">
        <v>2315</v>
      </c>
      <c r="C510" s="64">
        <v>5</v>
      </c>
      <c r="D510" s="819">
        <v>42681</v>
      </c>
      <c r="E510" s="814"/>
      <c r="F510" s="812" t="s">
        <v>1796</v>
      </c>
      <c r="G510" s="815"/>
      <c r="H510" s="815"/>
      <c r="I510" s="817" t="s">
        <v>2316</v>
      </c>
      <c r="L510" s="806"/>
      <c r="M510" s="806"/>
    </row>
    <row r="511" spans="1:13" x14ac:dyDescent="0.2">
      <c r="A511" s="816" t="s">
        <v>2289</v>
      </c>
      <c r="B511" s="807" t="s">
        <v>2290</v>
      </c>
      <c r="C511" s="64">
        <v>31</v>
      </c>
      <c r="D511" s="819">
        <v>42678</v>
      </c>
      <c r="E511" s="814"/>
      <c r="F511" s="812"/>
      <c r="G511" s="815"/>
      <c r="H511" s="815" t="s">
        <v>1796</v>
      </c>
      <c r="I511" s="811" t="s">
        <v>2291</v>
      </c>
    </row>
    <row r="512" spans="1:13" x14ac:dyDescent="0.2">
      <c r="A512" s="952" t="s">
        <v>1858</v>
      </c>
      <c r="B512" s="960" t="s">
        <v>1859</v>
      </c>
      <c r="C512" s="70">
        <v>6</v>
      </c>
      <c r="D512" s="139">
        <v>42677</v>
      </c>
      <c r="E512" s="47"/>
      <c r="F512" s="46" t="s">
        <v>1796</v>
      </c>
      <c r="G512" s="49"/>
      <c r="H512" s="49"/>
      <c r="I512" s="85" t="s">
        <v>3926</v>
      </c>
    </row>
    <row r="513" spans="1:16" x14ac:dyDescent="0.2">
      <c r="A513" s="59" t="s">
        <v>1945</v>
      </c>
      <c r="B513" s="18" t="s">
        <v>1946</v>
      </c>
      <c r="C513" s="56">
        <v>5</v>
      </c>
      <c r="D513" s="134">
        <v>42676</v>
      </c>
      <c r="E513" s="37"/>
      <c r="F513" s="21" t="s">
        <v>1796</v>
      </c>
      <c r="G513" s="32"/>
      <c r="H513" s="32"/>
      <c r="I513" s="59" t="s">
        <v>1797</v>
      </c>
      <c r="K513" s="822"/>
      <c r="L513" s="822"/>
    </row>
    <row r="514" spans="1:16" x14ac:dyDescent="0.2">
      <c r="A514" s="817" t="s">
        <v>2395</v>
      </c>
      <c r="B514" s="10" t="s">
        <v>2396</v>
      </c>
      <c r="C514" s="64">
        <v>5</v>
      </c>
      <c r="D514" s="819">
        <v>42675</v>
      </c>
      <c r="E514" s="814"/>
      <c r="F514" s="812" t="s">
        <v>1796</v>
      </c>
      <c r="G514" s="815"/>
      <c r="H514" s="815"/>
      <c r="I514" s="817" t="s">
        <v>1797</v>
      </c>
      <c r="K514" s="806"/>
      <c r="L514" s="806"/>
    </row>
    <row r="515" spans="1:16" x14ac:dyDescent="0.2">
      <c r="A515" s="817" t="s">
        <v>2578</v>
      </c>
      <c r="B515" s="10" t="s">
        <v>2579</v>
      </c>
      <c r="C515" s="64">
        <v>5</v>
      </c>
      <c r="D515" s="819">
        <v>42675</v>
      </c>
      <c r="E515" s="814"/>
      <c r="F515" s="812" t="s">
        <v>1796</v>
      </c>
      <c r="G515" s="815"/>
      <c r="H515" s="815"/>
      <c r="I515" s="817" t="s">
        <v>1797</v>
      </c>
      <c r="K515" s="806"/>
      <c r="L515" s="806"/>
      <c r="O515" s="806"/>
      <c r="P515" s="806"/>
    </row>
    <row r="516" spans="1:16" x14ac:dyDescent="0.2">
      <c r="A516" s="817" t="s">
        <v>2694</v>
      </c>
      <c r="B516" s="811" t="s">
        <v>2695</v>
      </c>
      <c r="C516" s="64">
        <v>6</v>
      </c>
      <c r="D516" s="819">
        <v>42675</v>
      </c>
      <c r="E516" s="814"/>
      <c r="F516" s="812" t="s">
        <v>1796</v>
      </c>
      <c r="G516" s="815"/>
      <c r="H516" s="815"/>
      <c r="I516" s="817" t="s">
        <v>2696</v>
      </c>
    </row>
    <row r="517" spans="1:16" x14ac:dyDescent="0.2">
      <c r="A517" s="96" t="s">
        <v>1921</v>
      </c>
      <c r="B517" s="20" t="s">
        <v>1922</v>
      </c>
      <c r="C517" s="70">
        <v>8</v>
      </c>
      <c r="D517" s="139">
        <v>42674</v>
      </c>
      <c r="E517" s="47"/>
      <c r="F517" s="46" t="s">
        <v>1796</v>
      </c>
      <c r="G517" s="49"/>
      <c r="H517" s="49"/>
      <c r="I517" s="96" t="s">
        <v>1797</v>
      </c>
    </row>
    <row r="518" spans="1:16" x14ac:dyDescent="0.2">
      <c r="A518" s="59" t="s">
        <v>2332</v>
      </c>
      <c r="B518" s="18" t="s">
        <v>2333</v>
      </c>
      <c r="C518" s="56">
        <v>5</v>
      </c>
      <c r="D518" s="134">
        <v>42671</v>
      </c>
      <c r="E518" s="37"/>
      <c r="F518" s="21" t="s">
        <v>1796</v>
      </c>
      <c r="G518" s="32"/>
      <c r="H518" s="32"/>
      <c r="I518" s="55" t="s">
        <v>1797</v>
      </c>
      <c r="K518" s="806"/>
      <c r="L518" s="806"/>
    </row>
    <row r="519" spans="1:16" x14ac:dyDescent="0.2">
      <c r="A519" s="817" t="s">
        <v>1968</v>
      </c>
      <c r="B519" s="10" t="s">
        <v>1969</v>
      </c>
      <c r="C519" s="64">
        <v>6</v>
      </c>
      <c r="D519" s="819">
        <v>42670</v>
      </c>
      <c r="E519" s="814"/>
      <c r="F519" s="812" t="s">
        <v>1796</v>
      </c>
      <c r="G519" s="815"/>
      <c r="H519" s="815"/>
      <c r="I519" s="81" t="s">
        <v>1797</v>
      </c>
    </row>
    <row r="520" spans="1:16" x14ac:dyDescent="0.2">
      <c r="A520" s="817" t="s">
        <v>2104</v>
      </c>
      <c r="B520" s="811" t="s">
        <v>2105</v>
      </c>
      <c r="C520" s="64">
        <v>10</v>
      </c>
      <c r="D520" s="819">
        <v>42670</v>
      </c>
      <c r="E520" s="814"/>
      <c r="F520" s="812" t="s">
        <v>1796</v>
      </c>
      <c r="G520" s="815"/>
      <c r="H520" s="815"/>
      <c r="I520" s="81" t="s">
        <v>1797</v>
      </c>
    </row>
    <row r="521" spans="1:16" x14ac:dyDescent="0.2">
      <c r="A521" s="817" t="s">
        <v>2549</v>
      </c>
      <c r="B521" s="811" t="s">
        <v>2550</v>
      </c>
      <c r="C521" s="64">
        <v>5</v>
      </c>
      <c r="D521" s="819">
        <v>42670</v>
      </c>
      <c r="E521" s="814" t="s">
        <v>1796</v>
      </c>
      <c r="F521" s="812"/>
      <c r="G521" s="815"/>
      <c r="H521" s="815"/>
      <c r="I521" s="811"/>
      <c r="K521" s="806"/>
      <c r="L521" s="806"/>
      <c r="M521" s="806"/>
    </row>
    <row r="522" spans="1:16" x14ac:dyDescent="0.2">
      <c r="A522" s="96" t="s">
        <v>2756</v>
      </c>
      <c r="B522" s="809" t="s">
        <v>2757</v>
      </c>
      <c r="C522" s="70">
        <v>11</v>
      </c>
      <c r="D522" s="139">
        <v>42670</v>
      </c>
      <c r="E522" s="47" t="s">
        <v>1796</v>
      </c>
      <c r="F522" s="46"/>
      <c r="G522" s="49"/>
      <c r="H522" s="49"/>
      <c r="I522" s="809"/>
      <c r="K522" s="806"/>
      <c r="L522" s="806"/>
    </row>
    <row r="523" spans="1:16" x14ac:dyDescent="0.2">
      <c r="A523" s="59" t="s">
        <v>2425</v>
      </c>
      <c r="B523" s="18" t="s">
        <v>2426</v>
      </c>
      <c r="C523" s="56">
        <v>5</v>
      </c>
      <c r="D523" s="134">
        <v>42669</v>
      </c>
      <c r="E523" s="37" t="s">
        <v>1796</v>
      </c>
      <c r="F523" s="21"/>
      <c r="G523" s="32"/>
      <c r="H523" s="32"/>
      <c r="I523" s="18"/>
    </row>
    <row r="524" spans="1:16" x14ac:dyDescent="0.2">
      <c r="A524" s="807" t="s">
        <v>2083</v>
      </c>
      <c r="B524" s="811" t="s">
        <v>2084</v>
      </c>
      <c r="C524" s="64">
        <v>11</v>
      </c>
      <c r="D524" s="819">
        <v>42668</v>
      </c>
      <c r="E524" s="814"/>
      <c r="F524" s="812" t="s">
        <v>1796</v>
      </c>
      <c r="G524" s="815"/>
      <c r="H524" s="815"/>
      <c r="I524" s="81" t="s">
        <v>1797</v>
      </c>
      <c r="K524" s="806"/>
      <c r="L524" s="806"/>
      <c r="M524" s="806"/>
    </row>
    <row r="525" spans="1:16" x14ac:dyDescent="0.2">
      <c r="A525" s="79" t="s">
        <v>2528</v>
      </c>
      <c r="B525" s="152" t="s">
        <v>2529</v>
      </c>
      <c r="C525" s="64">
        <v>14</v>
      </c>
      <c r="D525" s="819">
        <v>42668</v>
      </c>
      <c r="E525" s="814"/>
      <c r="F525" s="812" t="s">
        <v>1796</v>
      </c>
      <c r="G525" s="815"/>
      <c r="H525" s="815"/>
      <c r="I525" s="81" t="s">
        <v>3892</v>
      </c>
    </row>
    <row r="526" spans="1:16" x14ac:dyDescent="0.2">
      <c r="A526" s="817" t="s">
        <v>2590</v>
      </c>
      <c r="B526" s="811" t="s">
        <v>2591</v>
      </c>
      <c r="C526" s="64">
        <v>5</v>
      </c>
      <c r="D526" s="819">
        <v>42668</v>
      </c>
      <c r="E526" s="814"/>
      <c r="F526" s="812" t="s">
        <v>1796</v>
      </c>
      <c r="G526" s="815"/>
      <c r="H526" s="815"/>
      <c r="I526" s="81" t="s">
        <v>2592</v>
      </c>
      <c r="L526" s="806"/>
      <c r="M526" s="806"/>
    </row>
    <row r="527" spans="1:16" x14ac:dyDescent="0.2">
      <c r="A527" s="967" t="s">
        <v>2928</v>
      </c>
      <c r="B527" s="860" t="s">
        <v>2929</v>
      </c>
      <c r="C527" s="70">
        <v>6</v>
      </c>
      <c r="D527" s="139">
        <v>42668</v>
      </c>
      <c r="E527" s="47"/>
      <c r="F527" s="46" t="s">
        <v>1796</v>
      </c>
      <c r="G527" s="49"/>
      <c r="H527" s="49"/>
      <c r="I527" s="85" t="s">
        <v>4012</v>
      </c>
    </row>
    <row r="528" spans="1:16" x14ac:dyDescent="0.2">
      <c r="A528" s="59" t="s">
        <v>1893</v>
      </c>
      <c r="B528" s="7" t="s">
        <v>1894</v>
      </c>
      <c r="C528" s="56">
        <v>5</v>
      </c>
      <c r="D528" s="134">
        <v>42662</v>
      </c>
      <c r="E528" s="37"/>
      <c r="F528" s="21" t="s">
        <v>1796</v>
      </c>
      <c r="G528" s="32"/>
      <c r="H528" s="32"/>
      <c r="I528" s="55" t="s">
        <v>1797</v>
      </c>
    </row>
    <row r="529" spans="1:13" x14ac:dyDescent="0.2">
      <c r="A529" s="817" t="s">
        <v>2143</v>
      </c>
      <c r="B529" s="10" t="s">
        <v>2144</v>
      </c>
      <c r="C529" s="64">
        <v>5</v>
      </c>
      <c r="D529" s="819">
        <v>42662</v>
      </c>
      <c r="E529" s="814"/>
      <c r="F529" s="812" t="s">
        <v>1796</v>
      </c>
      <c r="G529" s="815"/>
      <c r="H529" s="815"/>
      <c r="I529" s="81" t="s">
        <v>1797</v>
      </c>
      <c r="L529" s="806"/>
      <c r="M529" s="806"/>
    </row>
    <row r="530" spans="1:13" x14ac:dyDescent="0.2">
      <c r="A530" s="816" t="s">
        <v>2558</v>
      </c>
      <c r="B530" s="807" t="s">
        <v>2559</v>
      </c>
      <c r="C530" s="64">
        <v>10</v>
      </c>
      <c r="D530" s="819">
        <v>42662</v>
      </c>
      <c r="E530" s="814"/>
      <c r="F530" s="812" t="s">
        <v>1796</v>
      </c>
      <c r="G530" s="815"/>
      <c r="H530" s="815"/>
      <c r="I530" s="81" t="s">
        <v>2560</v>
      </c>
    </row>
    <row r="531" spans="1:13" x14ac:dyDescent="0.2">
      <c r="A531" s="817" t="s">
        <v>1794</v>
      </c>
      <c r="B531" s="10" t="s">
        <v>1795</v>
      </c>
      <c r="C531" s="64">
        <v>8</v>
      </c>
      <c r="D531" s="819">
        <v>42657</v>
      </c>
      <c r="E531" s="814"/>
      <c r="F531" s="812" t="s">
        <v>1796</v>
      </c>
      <c r="G531" s="815"/>
      <c r="H531" s="815"/>
      <c r="I531" s="81" t="s">
        <v>3949</v>
      </c>
    </row>
    <row r="532" spans="1:13" x14ac:dyDescent="0.2">
      <c r="A532" s="108" t="s">
        <v>2287</v>
      </c>
      <c r="B532" s="975" t="s">
        <v>2288</v>
      </c>
      <c r="C532" s="70">
        <v>6</v>
      </c>
      <c r="D532" s="139">
        <v>42656</v>
      </c>
      <c r="E532" s="47"/>
      <c r="F532" s="46" t="s">
        <v>1796</v>
      </c>
      <c r="G532" s="49"/>
      <c r="H532" s="49"/>
      <c r="I532" s="85" t="s">
        <v>3962</v>
      </c>
    </row>
    <row r="533" spans="1:13" x14ac:dyDescent="0.2">
      <c r="A533" s="54" t="s">
        <v>2343</v>
      </c>
      <c r="B533" s="808" t="s">
        <v>2344</v>
      </c>
      <c r="C533" s="95">
        <v>12</v>
      </c>
      <c r="D533" s="134">
        <v>42655</v>
      </c>
      <c r="E533" s="37"/>
      <c r="F533" s="21"/>
      <c r="G533" s="32" t="s">
        <v>1796</v>
      </c>
      <c r="H533" s="32"/>
      <c r="I533" s="18" t="s">
        <v>2345</v>
      </c>
      <c r="K533" s="806"/>
      <c r="L533" s="806"/>
    </row>
    <row r="534" spans="1:13" x14ac:dyDescent="0.2">
      <c r="A534" s="816" t="s">
        <v>2070</v>
      </c>
      <c r="B534" s="807" t="s">
        <v>2071</v>
      </c>
      <c r="C534" s="93">
        <v>8</v>
      </c>
      <c r="D534" s="819">
        <v>42654</v>
      </c>
      <c r="E534" s="814"/>
      <c r="F534" s="812" t="s">
        <v>1796</v>
      </c>
      <c r="G534" s="815"/>
      <c r="H534" s="815"/>
      <c r="I534" s="817" t="s">
        <v>1797</v>
      </c>
    </row>
    <row r="535" spans="1:13" x14ac:dyDescent="0.2">
      <c r="A535" s="816" t="s">
        <v>2561</v>
      </c>
      <c r="B535" s="807" t="s">
        <v>2562</v>
      </c>
      <c r="C535" s="93">
        <v>8</v>
      </c>
      <c r="D535" s="819">
        <v>42653</v>
      </c>
      <c r="E535" s="814"/>
      <c r="F535" s="812" t="s">
        <v>1796</v>
      </c>
      <c r="G535" s="815"/>
      <c r="H535" s="815"/>
      <c r="I535" s="81" t="s">
        <v>1797</v>
      </c>
    </row>
    <row r="536" spans="1:13" x14ac:dyDescent="0.2">
      <c r="A536" s="816" t="s">
        <v>2444</v>
      </c>
      <c r="B536" s="807" t="s">
        <v>2445</v>
      </c>
      <c r="C536" s="93">
        <v>13</v>
      </c>
      <c r="D536" s="819">
        <v>42646</v>
      </c>
      <c r="E536" s="814"/>
      <c r="F536" s="812" t="s">
        <v>1796</v>
      </c>
      <c r="G536" s="815"/>
      <c r="H536" s="815"/>
      <c r="I536" s="817" t="s">
        <v>1797</v>
      </c>
    </row>
    <row r="537" spans="1:13" x14ac:dyDescent="0.2">
      <c r="A537" s="82" t="s">
        <v>2608</v>
      </c>
      <c r="B537" s="813" t="s">
        <v>2609</v>
      </c>
      <c r="C537" s="97">
        <v>38</v>
      </c>
      <c r="D537" s="139">
        <v>42646</v>
      </c>
      <c r="E537" s="47"/>
      <c r="F537" s="46"/>
      <c r="G537" s="49" t="s">
        <v>1796</v>
      </c>
      <c r="H537" s="49"/>
      <c r="I537" s="85" t="s">
        <v>2610</v>
      </c>
      <c r="L537" s="806"/>
      <c r="M537" s="806"/>
    </row>
    <row r="538" spans="1:13" x14ac:dyDescent="0.2">
      <c r="A538" s="910" t="s">
        <v>1810</v>
      </c>
      <c r="B538" s="90" t="s">
        <v>1811</v>
      </c>
      <c r="C538" s="56">
        <v>5</v>
      </c>
      <c r="D538" s="134">
        <v>42643</v>
      </c>
      <c r="E538" s="37"/>
      <c r="F538" s="21" t="s">
        <v>1796</v>
      </c>
      <c r="G538" s="32"/>
      <c r="H538" s="32"/>
      <c r="I538" s="55" t="s">
        <v>3882</v>
      </c>
    </row>
    <row r="539" spans="1:13" x14ac:dyDescent="0.2">
      <c r="A539" s="961" t="s">
        <v>2184</v>
      </c>
      <c r="B539" s="436" t="s">
        <v>2185</v>
      </c>
      <c r="C539" s="93">
        <v>15</v>
      </c>
      <c r="D539" s="819">
        <v>42641</v>
      </c>
      <c r="E539" s="814"/>
      <c r="F539" s="812" t="s">
        <v>1796</v>
      </c>
      <c r="G539" s="815"/>
      <c r="H539" s="815"/>
      <c r="I539" s="81" t="s">
        <v>3860</v>
      </c>
      <c r="K539" s="806"/>
      <c r="L539" s="806"/>
    </row>
    <row r="540" spans="1:13" x14ac:dyDescent="0.2">
      <c r="A540" s="961" t="s">
        <v>2223</v>
      </c>
      <c r="B540" s="69" t="s">
        <v>2224</v>
      </c>
      <c r="C540" s="93">
        <v>5</v>
      </c>
      <c r="D540" s="819">
        <v>42641</v>
      </c>
      <c r="E540" s="814"/>
      <c r="F540" s="812" t="s">
        <v>1796</v>
      </c>
      <c r="G540" s="815"/>
      <c r="H540" s="815"/>
      <c r="I540" s="81" t="s">
        <v>2204</v>
      </c>
    </row>
    <row r="541" spans="1:13" x14ac:dyDescent="0.2">
      <c r="A541" s="816" t="s">
        <v>2039</v>
      </c>
      <c r="B541" s="807" t="s">
        <v>2040</v>
      </c>
      <c r="C541" s="93">
        <v>9</v>
      </c>
      <c r="D541" s="819">
        <v>42635</v>
      </c>
      <c r="E541" s="814"/>
      <c r="F541" s="812"/>
      <c r="G541" s="815"/>
      <c r="H541" s="815" t="s">
        <v>1796</v>
      </c>
      <c r="I541" s="81" t="s">
        <v>2041</v>
      </c>
    </row>
    <row r="542" spans="1:13" x14ac:dyDescent="0.2">
      <c r="A542" s="82" t="s">
        <v>2078</v>
      </c>
      <c r="B542" s="813" t="s">
        <v>2079</v>
      </c>
      <c r="C542" s="97">
        <v>5</v>
      </c>
      <c r="D542" s="139">
        <v>42635</v>
      </c>
      <c r="E542" s="47"/>
      <c r="F542" s="46" t="s">
        <v>1796</v>
      </c>
      <c r="G542" s="49"/>
      <c r="H542" s="49"/>
      <c r="I542" s="85" t="s">
        <v>1797</v>
      </c>
    </row>
    <row r="543" spans="1:13" x14ac:dyDescent="0.2">
      <c r="A543" s="971" t="s">
        <v>2908</v>
      </c>
      <c r="B543" s="935" t="s">
        <v>2909</v>
      </c>
      <c r="C543" s="95">
        <v>5</v>
      </c>
      <c r="D543" s="134">
        <v>42635</v>
      </c>
      <c r="E543" s="37"/>
      <c r="F543" s="21" t="s">
        <v>1796</v>
      </c>
      <c r="G543" s="32"/>
      <c r="H543" s="32"/>
      <c r="I543" s="55" t="s">
        <v>3860</v>
      </c>
      <c r="L543" s="806"/>
      <c r="M543" s="806"/>
    </row>
    <row r="544" spans="1:13" x14ac:dyDescent="0.2">
      <c r="A544" s="816" t="s">
        <v>2743</v>
      </c>
      <c r="B544" s="807" t="s">
        <v>2744</v>
      </c>
      <c r="C544" s="93">
        <v>7</v>
      </c>
      <c r="D544" s="819">
        <v>42634</v>
      </c>
      <c r="E544" s="814"/>
      <c r="F544" s="812"/>
      <c r="G544" s="815" t="s">
        <v>1796</v>
      </c>
      <c r="H544" s="815"/>
      <c r="I544" s="81" t="s">
        <v>2745</v>
      </c>
    </row>
    <row r="545" spans="1:13" x14ac:dyDescent="0.2">
      <c r="A545" s="816" t="s">
        <v>2884</v>
      </c>
      <c r="B545" s="807" t="s">
        <v>2885</v>
      </c>
      <c r="C545" s="93">
        <v>6</v>
      </c>
      <c r="D545" s="819">
        <v>42634</v>
      </c>
      <c r="E545" s="814" t="s">
        <v>1796</v>
      </c>
      <c r="F545" s="812"/>
      <c r="G545" s="815"/>
      <c r="H545" s="815"/>
      <c r="I545" s="81" t="s">
        <v>2886</v>
      </c>
    </row>
    <row r="546" spans="1:13" x14ac:dyDescent="0.2">
      <c r="A546" s="140" t="s">
        <v>2202</v>
      </c>
      <c r="B546" s="69" t="s">
        <v>2203</v>
      </c>
      <c r="C546" s="93">
        <v>5</v>
      </c>
      <c r="D546" s="819">
        <v>42633</v>
      </c>
      <c r="E546" s="814"/>
      <c r="F546" s="812" t="s">
        <v>1796</v>
      </c>
      <c r="G546" s="815"/>
      <c r="H546" s="815"/>
      <c r="I546" s="81" t="s">
        <v>2204</v>
      </c>
    </row>
    <row r="547" spans="1:13" x14ac:dyDescent="0.2">
      <c r="A547" s="82" t="s">
        <v>1942</v>
      </c>
      <c r="B547" s="813" t="s">
        <v>1943</v>
      </c>
      <c r="C547" s="97">
        <v>43</v>
      </c>
      <c r="D547" s="139">
        <v>42632</v>
      </c>
      <c r="E547" s="47">
        <v>43</v>
      </c>
      <c r="F547" s="46" t="s">
        <v>1796</v>
      </c>
      <c r="G547" s="49"/>
      <c r="H547" s="49"/>
      <c r="I547" s="85" t="s">
        <v>1944</v>
      </c>
    </row>
    <row r="548" spans="1:13" x14ac:dyDescent="0.2">
      <c r="A548" s="59" t="s">
        <v>2615</v>
      </c>
      <c r="B548" s="18" t="s">
        <v>2616</v>
      </c>
      <c r="C548" s="95">
        <v>14</v>
      </c>
      <c r="D548" s="134">
        <v>42630</v>
      </c>
      <c r="E548" s="37" t="s">
        <v>1796</v>
      </c>
      <c r="F548" s="21"/>
      <c r="G548" s="32"/>
      <c r="H548" s="32"/>
      <c r="I548" s="808" t="s">
        <v>2617</v>
      </c>
    </row>
    <row r="549" spans="1:13" x14ac:dyDescent="0.2">
      <c r="A549" s="817" t="s">
        <v>2646</v>
      </c>
      <c r="B549" s="811" t="s">
        <v>2647</v>
      </c>
      <c r="C549" s="93">
        <v>37</v>
      </c>
      <c r="D549" s="819">
        <v>42629</v>
      </c>
      <c r="E549" s="814"/>
      <c r="F549" s="812"/>
      <c r="G549" s="815" t="s">
        <v>1796</v>
      </c>
      <c r="H549" s="815"/>
      <c r="I549" s="817" t="s">
        <v>2648</v>
      </c>
    </row>
    <row r="550" spans="1:13" x14ac:dyDescent="0.2">
      <c r="A550" s="817" t="s">
        <v>1876</v>
      </c>
      <c r="B550" s="811" t="s">
        <v>1877</v>
      </c>
      <c r="C550" s="93">
        <v>5</v>
      </c>
      <c r="D550" s="819">
        <v>42628</v>
      </c>
      <c r="E550" s="814"/>
      <c r="F550" s="812" t="s">
        <v>1796</v>
      </c>
      <c r="G550" s="815"/>
      <c r="H550" s="815"/>
      <c r="I550" s="81" t="s">
        <v>1797</v>
      </c>
      <c r="K550" s="806"/>
      <c r="L550" s="806"/>
    </row>
    <row r="551" spans="1:13" x14ac:dyDescent="0.2">
      <c r="A551" s="817" t="s">
        <v>2312</v>
      </c>
      <c r="B551" s="811" t="s">
        <v>2313</v>
      </c>
      <c r="C551" s="93">
        <v>5</v>
      </c>
      <c r="D551" s="819">
        <v>42628</v>
      </c>
      <c r="E551" s="814"/>
      <c r="F551" s="812" t="s">
        <v>1796</v>
      </c>
      <c r="G551" s="815"/>
      <c r="H551" s="815"/>
      <c r="I551" s="81" t="s">
        <v>1797</v>
      </c>
    </row>
    <row r="552" spans="1:13" x14ac:dyDescent="0.2">
      <c r="A552" s="108" t="s">
        <v>2245</v>
      </c>
      <c r="B552" s="432" t="s">
        <v>2246</v>
      </c>
      <c r="C552" s="97">
        <v>5</v>
      </c>
      <c r="D552" s="139">
        <v>42622</v>
      </c>
      <c r="E552" s="47"/>
      <c r="F552" s="46" t="s">
        <v>1796</v>
      </c>
      <c r="G552" s="49"/>
      <c r="H552" s="49"/>
      <c r="I552" s="96" t="s">
        <v>2247</v>
      </c>
      <c r="K552" s="806"/>
      <c r="L552" s="806"/>
      <c r="M552" s="806"/>
    </row>
    <row r="553" spans="1:13" x14ac:dyDescent="0.2">
      <c r="A553" s="59" t="s">
        <v>1873</v>
      </c>
      <c r="B553" s="7" t="s">
        <v>1874</v>
      </c>
      <c r="C553" s="56">
        <v>7</v>
      </c>
      <c r="D553" s="134">
        <v>42621</v>
      </c>
      <c r="E553" s="37"/>
      <c r="F553" s="21"/>
      <c r="G553" s="32" t="s">
        <v>1796</v>
      </c>
      <c r="H553" s="32"/>
      <c r="I553" s="55" t="s">
        <v>1875</v>
      </c>
      <c r="K553" s="806"/>
      <c r="L553" s="806"/>
    </row>
    <row r="554" spans="1:13" x14ac:dyDescent="0.2">
      <c r="A554" s="817" t="s">
        <v>1677</v>
      </c>
      <c r="B554" s="10" t="s">
        <v>1678</v>
      </c>
      <c r="C554" s="64">
        <v>5</v>
      </c>
      <c r="D554" s="819">
        <v>42621</v>
      </c>
      <c r="E554" s="155" t="s">
        <v>1796</v>
      </c>
      <c r="F554" s="812"/>
      <c r="G554" s="815"/>
      <c r="H554" s="815"/>
      <c r="I554" s="158" t="s">
        <v>2480</v>
      </c>
    </row>
    <row r="555" spans="1:13" x14ac:dyDescent="0.2">
      <c r="A555" s="816" t="s">
        <v>2628</v>
      </c>
      <c r="B555" s="807" t="s">
        <v>2629</v>
      </c>
      <c r="C555" s="64">
        <v>5</v>
      </c>
      <c r="D555" s="819">
        <v>42620</v>
      </c>
      <c r="E555" s="814"/>
      <c r="F555" s="812" t="s">
        <v>1796</v>
      </c>
      <c r="G555" s="815"/>
      <c r="H555" s="815"/>
      <c r="I555" s="81" t="s">
        <v>2630</v>
      </c>
      <c r="L555" s="806"/>
      <c r="M555" s="806"/>
    </row>
    <row r="556" spans="1:13" x14ac:dyDescent="0.2">
      <c r="A556" s="816" t="s">
        <v>2877</v>
      </c>
      <c r="B556" s="807" t="s">
        <v>2878</v>
      </c>
      <c r="C556" s="64">
        <v>14</v>
      </c>
      <c r="D556" s="819">
        <v>42620</v>
      </c>
      <c r="E556" s="814"/>
      <c r="F556" s="812" t="s">
        <v>1796</v>
      </c>
      <c r="G556" s="815"/>
      <c r="H556" s="815"/>
      <c r="I556" s="81" t="s">
        <v>1797</v>
      </c>
      <c r="K556" s="806"/>
      <c r="L556" s="806"/>
    </row>
    <row r="557" spans="1:13" x14ac:dyDescent="0.2">
      <c r="A557" s="96" t="s">
        <v>1985</v>
      </c>
      <c r="B557" s="20" t="s">
        <v>1986</v>
      </c>
      <c r="C557" s="70">
        <v>5</v>
      </c>
      <c r="D557" s="139">
        <v>42615</v>
      </c>
      <c r="E557" s="47"/>
      <c r="F557" s="46" t="s">
        <v>1796</v>
      </c>
      <c r="G557" s="49"/>
      <c r="H557" s="49"/>
      <c r="I557" s="85" t="s">
        <v>1797</v>
      </c>
    </row>
    <row r="558" spans="1:13" x14ac:dyDescent="0.2">
      <c r="A558" s="54" t="s">
        <v>2106</v>
      </c>
      <c r="B558" s="808" t="s">
        <v>2107</v>
      </c>
      <c r="C558" s="56">
        <v>12</v>
      </c>
      <c r="D558" s="134">
        <v>42615</v>
      </c>
      <c r="E558" s="37"/>
      <c r="F558" s="21" t="s">
        <v>1796</v>
      </c>
      <c r="G558" s="32"/>
      <c r="H558" s="32"/>
      <c r="I558" s="55" t="s">
        <v>1797</v>
      </c>
      <c r="K558" s="806"/>
      <c r="L558" s="806"/>
    </row>
    <row r="559" spans="1:13" x14ac:dyDescent="0.2">
      <c r="A559" s="140" t="s">
        <v>2205</v>
      </c>
      <c r="B559" s="69" t="s">
        <v>2206</v>
      </c>
      <c r="C559" s="64">
        <v>5</v>
      </c>
      <c r="D559" s="819">
        <v>42615</v>
      </c>
      <c r="E559" s="814"/>
      <c r="F559" s="812" t="s">
        <v>1796</v>
      </c>
      <c r="G559" s="815"/>
      <c r="H559" s="815"/>
      <c r="I559" s="81" t="s">
        <v>3962</v>
      </c>
    </row>
    <row r="560" spans="1:13" x14ac:dyDescent="0.2">
      <c r="A560" s="816" t="s">
        <v>2660</v>
      </c>
      <c r="B560" s="807" t="s">
        <v>2661</v>
      </c>
      <c r="C560" s="64">
        <v>29</v>
      </c>
      <c r="D560" s="819">
        <v>42615</v>
      </c>
      <c r="E560" s="814"/>
      <c r="F560" s="812" t="s">
        <v>1796</v>
      </c>
      <c r="G560" s="815"/>
      <c r="H560" s="815"/>
      <c r="I560" s="81" t="s">
        <v>1797</v>
      </c>
      <c r="K560" s="822"/>
      <c r="L560" s="822"/>
    </row>
    <row r="561" spans="1:16" x14ac:dyDescent="0.2">
      <c r="A561" s="816" t="s">
        <v>2746</v>
      </c>
      <c r="B561" s="807" t="s">
        <v>2747</v>
      </c>
      <c r="C561" s="64">
        <v>7</v>
      </c>
      <c r="D561" s="819">
        <v>42615</v>
      </c>
      <c r="E561" s="814"/>
      <c r="F561" s="812" t="s">
        <v>1796</v>
      </c>
      <c r="G561" s="815"/>
      <c r="H561" s="815"/>
      <c r="I561" s="81" t="s">
        <v>1797</v>
      </c>
      <c r="K561" s="822"/>
      <c r="L561" s="822"/>
      <c r="O561" s="829"/>
      <c r="P561" s="822"/>
    </row>
    <row r="562" spans="1:16" x14ac:dyDescent="0.2">
      <c r="A562" s="82" t="s">
        <v>2848</v>
      </c>
      <c r="B562" s="813" t="s">
        <v>2849</v>
      </c>
      <c r="C562" s="70">
        <v>6</v>
      </c>
      <c r="D562" s="139">
        <v>42615</v>
      </c>
      <c r="E562" s="47"/>
      <c r="F562" s="46" t="s">
        <v>1796</v>
      </c>
      <c r="G562" s="49"/>
      <c r="H562" s="49"/>
      <c r="I562" s="85" t="s">
        <v>1797</v>
      </c>
    </row>
    <row r="563" spans="1:16" x14ac:dyDescent="0.2">
      <c r="A563" s="54" t="s">
        <v>2850</v>
      </c>
      <c r="B563" s="808" t="s">
        <v>2851</v>
      </c>
      <c r="C563" s="56">
        <v>9</v>
      </c>
      <c r="D563" s="134">
        <v>42613</v>
      </c>
      <c r="E563" s="37"/>
      <c r="F563" s="21"/>
      <c r="G563" s="32" t="s">
        <v>1796</v>
      </c>
      <c r="H563" s="32"/>
      <c r="I563" s="59" t="s">
        <v>2852</v>
      </c>
    </row>
    <row r="564" spans="1:16" x14ac:dyDescent="0.2">
      <c r="A564" s="31" t="s">
        <v>2470</v>
      </c>
      <c r="B564" s="807" t="s">
        <v>2471</v>
      </c>
      <c r="C564" s="64">
        <v>19</v>
      </c>
      <c r="D564" s="819">
        <v>42585</v>
      </c>
      <c r="E564" s="814" t="s">
        <v>1796</v>
      </c>
      <c r="F564" s="812"/>
      <c r="G564" s="815"/>
      <c r="H564" s="815"/>
      <c r="I564" s="807"/>
    </row>
    <row r="565" spans="1:16" x14ac:dyDescent="0.2">
      <c r="A565" s="441" t="s">
        <v>2926</v>
      </c>
      <c r="B565" s="441" t="s">
        <v>2927</v>
      </c>
      <c r="C565" s="64">
        <v>12</v>
      </c>
      <c r="D565" s="819">
        <v>42585</v>
      </c>
      <c r="E565" s="814" t="s">
        <v>1796</v>
      </c>
      <c r="F565" s="812"/>
      <c r="G565" s="815"/>
      <c r="H565" s="815"/>
      <c r="I565" s="817" t="s">
        <v>3955</v>
      </c>
      <c r="K565" s="806"/>
      <c r="L565" s="806"/>
      <c r="M565" s="806"/>
    </row>
    <row r="566" spans="1:16" x14ac:dyDescent="0.2">
      <c r="A566" s="816" t="s">
        <v>2436</v>
      </c>
      <c r="B566" s="31" t="s">
        <v>2437</v>
      </c>
      <c r="C566" s="64">
        <v>5</v>
      </c>
      <c r="D566" s="819">
        <v>42584</v>
      </c>
      <c r="E566" s="814" t="s">
        <v>1796</v>
      </c>
      <c r="F566" s="812"/>
      <c r="G566" s="815"/>
      <c r="H566" s="815"/>
      <c r="I566" s="807"/>
    </row>
    <row r="567" spans="1:16" x14ac:dyDescent="0.2">
      <c r="A567" s="959" t="s">
        <v>2119</v>
      </c>
      <c r="B567" s="137" t="s">
        <v>2120</v>
      </c>
      <c r="C567" s="70">
        <v>6</v>
      </c>
      <c r="D567" s="139">
        <v>42583</v>
      </c>
      <c r="E567" s="47"/>
      <c r="F567" s="46"/>
      <c r="G567" s="49"/>
      <c r="H567" s="49" t="s">
        <v>1796</v>
      </c>
      <c r="I567" s="813"/>
    </row>
    <row r="568" spans="1:16" x14ac:dyDescent="0.2">
      <c r="A568" s="54" t="s">
        <v>2220</v>
      </c>
      <c r="B568" s="808" t="s">
        <v>2221</v>
      </c>
      <c r="C568" s="56">
        <v>5</v>
      </c>
      <c r="D568" s="134">
        <v>42552</v>
      </c>
      <c r="E568" s="37"/>
      <c r="F568" s="21"/>
      <c r="G568" s="32" t="s">
        <v>1796</v>
      </c>
      <c r="H568" s="21"/>
      <c r="I568" s="55" t="s">
        <v>2222</v>
      </c>
    </row>
    <row r="569" spans="1:16" x14ac:dyDescent="0.2">
      <c r="A569" s="816" t="s">
        <v>1812</v>
      </c>
      <c r="B569" s="807" t="s">
        <v>1813</v>
      </c>
      <c r="C569" s="64">
        <v>14</v>
      </c>
      <c r="D569" s="819">
        <v>42551</v>
      </c>
      <c r="E569" s="814"/>
      <c r="F569" s="812"/>
      <c r="G569" s="815" t="s">
        <v>1796</v>
      </c>
      <c r="H569" s="812"/>
      <c r="I569" s="81" t="s">
        <v>1814</v>
      </c>
    </row>
    <row r="570" spans="1:16" x14ac:dyDescent="0.2">
      <c r="A570" s="816" t="s">
        <v>2459</v>
      </c>
      <c r="B570" s="807" t="s">
        <v>2460</v>
      </c>
      <c r="C570" s="64">
        <v>6</v>
      </c>
      <c r="D570" s="819">
        <v>42545</v>
      </c>
      <c r="E570" s="814"/>
      <c r="F570" s="812"/>
      <c r="G570" s="815" t="s">
        <v>1796</v>
      </c>
      <c r="H570" s="812"/>
      <c r="I570" s="81" t="s">
        <v>2461</v>
      </c>
      <c r="L570" s="806"/>
      <c r="M570" s="806"/>
    </row>
    <row r="571" spans="1:16" x14ac:dyDescent="0.2">
      <c r="A571" s="816" t="s">
        <v>2096</v>
      </c>
      <c r="B571" s="807" t="s">
        <v>2097</v>
      </c>
      <c r="C571" s="64">
        <v>11</v>
      </c>
      <c r="D571" s="819">
        <v>42538</v>
      </c>
      <c r="E571" s="814" t="s">
        <v>1796</v>
      </c>
      <c r="F571" s="812"/>
      <c r="G571" s="815"/>
      <c r="H571" s="812"/>
      <c r="I571" s="81" t="s">
        <v>2098</v>
      </c>
      <c r="K571" s="806"/>
      <c r="L571" s="806"/>
    </row>
    <row r="572" spans="1:16" x14ac:dyDescent="0.2">
      <c r="A572" s="33" t="s">
        <v>1819</v>
      </c>
      <c r="B572" s="813" t="s">
        <v>1820</v>
      </c>
      <c r="C572" s="70">
        <v>13</v>
      </c>
      <c r="D572" s="139">
        <v>42513</v>
      </c>
      <c r="E572" s="47"/>
      <c r="F572" s="46"/>
      <c r="G572" s="49" t="s">
        <v>1796</v>
      </c>
      <c r="H572" s="46"/>
      <c r="I572" s="85" t="s">
        <v>1821</v>
      </c>
    </row>
    <row r="573" spans="1:16" x14ac:dyDescent="0.2">
      <c r="A573" s="54" t="s">
        <v>2843</v>
      </c>
      <c r="B573" s="808" t="s">
        <v>2844</v>
      </c>
      <c r="C573" s="56">
        <v>9</v>
      </c>
      <c r="D573" s="134">
        <v>42494</v>
      </c>
      <c r="E573" s="37" t="s">
        <v>1796</v>
      </c>
      <c r="F573" s="21"/>
      <c r="G573" s="32"/>
      <c r="H573" s="21"/>
      <c r="I573" s="18" t="s">
        <v>2845</v>
      </c>
      <c r="K573" s="806"/>
      <c r="L573" s="806"/>
    </row>
    <row r="574" spans="1:16" x14ac:dyDescent="0.2">
      <c r="A574" s="816" t="s">
        <v>1871</v>
      </c>
      <c r="B574" s="807" t="s">
        <v>1872</v>
      </c>
      <c r="C574" s="64">
        <v>9</v>
      </c>
      <c r="D574" s="819">
        <v>42493</v>
      </c>
      <c r="E574" s="814" t="s">
        <v>1796</v>
      </c>
      <c r="F574" s="812"/>
      <c r="G574" s="815"/>
      <c r="H574" s="812"/>
      <c r="I574" s="811"/>
    </row>
    <row r="575" spans="1:16" x14ac:dyDescent="0.2">
      <c r="A575" s="816" t="s">
        <v>1807</v>
      </c>
      <c r="B575" s="807" t="s">
        <v>1808</v>
      </c>
      <c r="C575" s="64">
        <v>5</v>
      </c>
      <c r="D575" s="819">
        <v>42489</v>
      </c>
      <c r="E575" s="814"/>
      <c r="F575" s="812"/>
      <c r="G575" s="815" t="s">
        <v>1796</v>
      </c>
      <c r="H575" s="812"/>
      <c r="I575" s="81" t="s">
        <v>1809</v>
      </c>
    </row>
    <row r="576" spans="1:16" x14ac:dyDescent="0.2">
      <c r="A576" s="934" t="s">
        <v>1830</v>
      </c>
      <c r="B576" s="87" t="s">
        <v>1831</v>
      </c>
      <c r="C576" s="64">
        <v>10</v>
      </c>
      <c r="D576" s="819">
        <v>42486</v>
      </c>
      <c r="E576" s="814" t="s">
        <v>1796</v>
      </c>
      <c r="F576" s="812"/>
      <c r="G576" s="815"/>
      <c r="H576" s="812"/>
      <c r="I576" s="811" t="s">
        <v>3910</v>
      </c>
      <c r="K576" s="806"/>
      <c r="L576" s="806"/>
      <c r="M576" s="806"/>
    </row>
    <row r="577" spans="1:13" x14ac:dyDescent="0.2">
      <c r="A577" s="973" t="s">
        <v>1832</v>
      </c>
      <c r="B577" s="150" t="s">
        <v>1833</v>
      </c>
      <c r="C577" s="70">
        <v>13</v>
      </c>
      <c r="D577" s="139">
        <v>42486</v>
      </c>
      <c r="E577" s="47" t="s">
        <v>1796</v>
      </c>
      <c r="F577" s="46"/>
      <c r="G577" s="49"/>
      <c r="H577" s="46"/>
      <c r="I577" s="809" t="s">
        <v>3910</v>
      </c>
      <c r="K577" s="806"/>
      <c r="L577" s="806"/>
    </row>
    <row r="578" spans="1:13" x14ac:dyDescent="0.2">
      <c r="A578" s="54" t="s">
        <v>1853</v>
      </c>
      <c r="B578" s="808" t="s">
        <v>1854</v>
      </c>
      <c r="C578" s="56">
        <v>5</v>
      </c>
      <c r="D578" s="134">
        <v>42485</v>
      </c>
      <c r="E578" s="37" t="s">
        <v>1796</v>
      </c>
      <c r="F578" s="21"/>
      <c r="G578" s="32"/>
      <c r="H578" s="32"/>
      <c r="I578" s="18"/>
    </row>
    <row r="579" spans="1:13" x14ac:dyDescent="0.2">
      <c r="A579" s="816" t="s">
        <v>2292</v>
      </c>
      <c r="B579" s="807" t="s">
        <v>2293</v>
      </c>
      <c r="C579" s="64">
        <v>5</v>
      </c>
      <c r="D579" s="819">
        <v>42482</v>
      </c>
      <c r="E579" s="814"/>
      <c r="F579" s="812"/>
      <c r="G579" s="815" t="s">
        <v>1796</v>
      </c>
      <c r="H579" s="815"/>
      <c r="I579" s="81" t="s">
        <v>2294</v>
      </c>
    </row>
    <row r="580" spans="1:13" x14ac:dyDescent="0.2">
      <c r="A580" s="816" t="s">
        <v>2517</v>
      </c>
      <c r="B580" s="807" t="s">
        <v>2518</v>
      </c>
      <c r="C580" s="64">
        <v>5</v>
      </c>
      <c r="D580" s="819">
        <v>42481</v>
      </c>
      <c r="E580" s="814" t="s">
        <v>1796</v>
      </c>
      <c r="F580" s="812"/>
      <c r="G580" s="815"/>
      <c r="H580" s="815"/>
      <c r="I580" s="811"/>
    </row>
    <row r="581" spans="1:13" x14ac:dyDescent="0.2">
      <c r="A581" s="816" t="s">
        <v>2350</v>
      </c>
      <c r="B581" s="807" t="s">
        <v>2351</v>
      </c>
      <c r="C581" s="64">
        <v>6</v>
      </c>
      <c r="D581" s="819">
        <v>42480</v>
      </c>
      <c r="E581" s="814" t="s">
        <v>1796</v>
      </c>
      <c r="F581" s="812"/>
      <c r="G581" s="815"/>
      <c r="H581" s="815"/>
      <c r="I581" s="811"/>
    </row>
    <row r="582" spans="1:13" x14ac:dyDescent="0.2">
      <c r="A582" s="82" t="s">
        <v>2028</v>
      </c>
      <c r="B582" s="813" t="s">
        <v>2029</v>
      </c>
      <c r="C582" s="70">
        <v>6</v>
      </c>
      <c r="D582" s="139">
        <v>42473</v>
      </c>
      <c r="E582" s="47"/>
      <c r="F582" s="46"/>
      <c r="G582" s="49" t="s">
        <v>1817</v>
      </c>
      <c r="H582" s="49"/>
      <c r="I582" s="85" t="s">
        <v>2030</v>
      </c>
      <c r="K582" s="806"/>
      <c r="L582" s="806"/>
    </row>
    <row r="583" spans="1:13" x14ac:dyDescent="0.2">
      <c r="A583" s="54" t="s">
        <v>2487</v>
      </c>
      <c r="B583" s="808" t="s">
        <v>2488</v>
      </c>
      <c r="C583" s="56">
        <v>7</v>
      </c>
      <c r="D583" s="134">
        <v>42472</v>
      </c>
      <c r="E583" s="37" t="s">
        <v>1796</v>
      </c>
      <c r="F583" s="21"/>
      <c r="G583" s="32"/>
      <c r="H583" s="32"/>
      <c r="I583" s="18"/>
    </row>
    <row r="584" spans="1:13" x14ac:dyDescent="0.2">
      <c r="A584" s="816" t="s">
        <v>2587</v>
      </c>
      <c r="B584" s="807" t="s">
        <v>2588</v>
      </c>
      <c r="C584" s="64">
        <v>22</v>
      </c>
      <c r="D584" s="819">
        <v>42447</v>
      </c>
      <c r="E584" s="814"/>
      <c r="F584" s="812"/>
      <c r="G584" s="815" t="s">
        <v>1796</v>
      </c>
      <c r="H584" s="815"/>
      <c r="I584" s="81" t="s">
        <v>2589</v>
      </c>
    </row>
    <row r="585" spans="1:13" x14ac:dyDescent="0.2">
      <c r="A585" s="816" t="s">
        <v>2740</v>
      </c>
      <c r="B585" s="807" t="s">
        <v>2741</v>
      </c>
      <c r="C585" s="64">
        <v>17</v>
      </c>
      <c r="D585" s="819">
        <v>42436</v>
      </c>
      <c r="E585" s="814"/>
      <c r="F585" s="812"/>
      <c r="G585" s="815" t="s">
        <v>1796</v>
      </c>
      <c r="H585" s="815"/>
      <c r="I585" s="811" t="s">
        <v>2742</v>
      </c>
    </row>
    <row r="586" spans="1:13" x14ac:dyDescent="0.2">
      <c r="A586" s="816" t="s">
        <v>2723</v>
      </c>
      <c r="B586" s="807" t="s">
        <v>2724</v>
      </c>
      <c r="C586" s="64">
        <v>7</v>
      </c>
      <c r="D586" s="819">
        <v>42432</v>
      </c>
      <c r="E586" s="814"/>
      <c r="F586" s="812"/>
      <c r="G586" s="815" t="s">
        <v>1796</v>
      </c>
      <c r="H586" s="815"/>
      <c r="I586" s="81" t="s">
        <v>2725</v>
      </c>
    </row>
    <row r="587" spans="1:13" x14ac:dyDescent="0.2">
      <c r="A587" s="82" t="s">
        <v>2020</v>
      </c>
      <c r="B587" s="813" t="s">
        <v>2021</v>
      </c>
      <c r="C587" s="70">
        <v>6</v>
      </c>
      <c r="D587" s="139">
        <v>42423</v>
      </c>
      <c r="E587" s="47" t="s">
        <v>1796</v>
      </c>
      <c r="F587" s="46"/>
      <c r="G587" s="49"/>
      <c r="H587" s="49"/>
      <c r="I587" s="809"/>
      <c r="K587" s="822"/>
      <c r="L587" s="822"/>
    </row>
    <row r="588" spans="1:13" x14ac:dyDescent="0.2">
      <c r="A588" s="933" t="s">
        <v>1919</v>
      </c>
      <c r="B588" s="440" t="s">
        <v>1920</v>
      </c>
      <c r="C588" s="56">
        <v>13</v>
      </c>
      <c r="D588" s="134">
        <v>42422</v>
      </c>
      <c r="E588" s="37" t="s">
        <v>1796</v>
      </c>
      <c r="F588" s="21"/>
      <c r="G588" s="32"/>
      <c r="H588" s="32"/>
      <c r="I588" s="18" t="s">
        <v>3976</v>
      </c>
    </row>
    <row r="589" spans="1:13" x14ac:dyDescent="0.2">
      <c r="A589" s="442" t="s">
        <v>1917</v>
      </c>
      <c r="B589" s="434" t="s">
        <v>1918</v>
      </c>
      <c r="C589" s="64">
        <v>13</v>
      </c>
      <c r="D589" s="819">
        <v>42422</v>
      </c>
      <c r="E589" s="814" t="s">
        <v>1796</v>
      </c>
      <c r="F589" s="812"/>
      <c r="G589" s="815"/>
      <c r="H589" s="815"/>
      <c r="I589" s="811" t="s">
        <v>3976</v>
      </c>
    </row>
    <row r="590" spans="1:13" x14ac:dyDescent="0.2">
      <c r="A590" s="816" t="s">
        <v>2778</v>
      </c>
      <c r="B590" s="807" t="s">
        <v>2779</v>
      </c>
      <c r="C590" s="64">
        <v>14</v>
      </c>
      <c r="D590" s="819">
        <v>42422</v>
      </c>
      <c r="E590" s="814"/>
      <c r="F590" s="812"/>
      <c r="G590" s="815" t="s">
        <v>1796</v>
      </c>
      <c r="H590" s="815"/>
      <c r="I590" s="81" t="s">
        <v>2780</v>
      </c>
    </row>
    <row r="591" spans="1:13" x14ac:dyDescent="0.2">
      <c r="A591" s="816" t="s">
        <v>2790</v>
      </c>
      <c r="B591" s="807" t="s">
        <v>2791</v>
      </c>
      <c r="C591" s="64">
        <v>9</v>
      </c>
      <c r="D591" s="819">
        <v>42417</v>
      </c>
      <c r="E591" s="814"/>
      <c r="F591" s="812"/>
      <c r="G591" s="815" t="s">
        <v>1796</v>
      </c>
      <c r="H591" s="815"/>
      <c r="I591" s="81" t="s">
        <v>2792</v>
      </c>
      <c r="L591" s="806"/>
      <c r="M591" s="806"/>
    </row>
    <row r="592" spans="1:13" x14ac:dyDescent="0.2">
      <c r="A592" s="851" t="s">
        <v>2115</v>
      </c>
      <c r="B592" s="438" t="s">
        <v>2116</v>
      </c>
      <c r="C592" s="70">
        <v>5</v>
      </c>
      <c r="D592" s="139">
        <v>42416</v>
      </c>
      <c r="E592" s="47" t="s">
        <v>1796</v>
      </c>
      <c r="F592" s="46"/>
      <c r="G592" s="49"/>
      <c r="H592" s="49"/>
      <c r="I592" s="809" t="s">
        <v>3965</v>
      </c>
      <c r="L592" s="806"/>
      <c r="M592" s="806"/>
    </row>
    <row r="593" spans="1:13" x14ac:dyDescent="0.2">
      <c r="A593" s="54" t="s">
        <v>2775</v>
      </c>
      <c r="B593" s="808" t="s">
        <v>2776</v>
      </c>
      <c r="C593" s="56">
        <v>6</v>
      </c>
      <c r="D593" s="134">
        <v>42412</v>
      </c>
      <c r="E593" s="37"/>
      <c r="F593" s="21"/>
      <c r="G593" s="32" t="s">
        <v>1796</v>
      </c>
      <c r="H593" s="32"/>
      <c r="I593" s="18" t="s">
        <v>2777</v>
      </c>
      <c r="L593" s="806"/>
      <c r="M593" s="806"/>
    </row>
    <row r="594" spans="1:13" x14ac:dyDescent="0.2">
      <c r="A594" s="31" t="s">
        <v>1950</v>
      </c>
      <c r="B594" s="807" t="s">
        <v>1951</v>
      </c>
      <c r="C594" s="64">
        <v>5</v>
      </c>
      <c r="D594" s="819">
        <v>42409</v>
      </c>
      <c r="E594" s="814" t="s">
        <v>1796</v>
      </c>
      <c r="F594" s="812"/>
      <c r="G594" s="815"/>
      <c r="H594" s="815"/>
      <c r="I594" s="811" t="s">
        <v>1952</v>
      </c>
    </row>
    <row r="595" spans="1:13" x14ac:dyDescent="0.2">
      <c r="A595" s="442" t="s">
        <v>2057</v>
      </c>
      <c r="B595" s="434" t="s">
        <v>2058</v>
      </c>
      <c r="C595" s="64">
        <v>15</v>
      </c>
      <c r="D595" s="819">
        <v>42404</v>
      </c>
      <c r="E595" s="814" t="s">
        <v>1796</v>
      </c>
      <c r="F595" s="812"/>
      <c r="G595" s="815"/>
      <c r="H595" s="815"/>
      <c r="I595" s="811" t="s">
        <v>3910</v>
      </c>
    </row>
    <row r="596" spans="1:13" x14ac:dyDescent="0.2">
      <c r="A596" s="816" t="s">
        <v>2664</v>
      </c>
      <c r="B596" s="807" t="s">
        <v>2665</v>
      </c>
      <c r="C596" s="64">
        <v>6</v>
      </c>
      <c r="D596" s="819">
        <v>42401</v>
      </c>
      <c r="E596" s="814" t="s">
        <v>1796</v>
      </c>
      <c r="F596" s="812"/>
      <c r="G596" s="815"/>
      <c r="H596" s="815"/>
      <c r="I596" s="811"/>
    </row>
    <row r="597" spans="1:13" x14ac:dyDescent="0.2">
      <c r="A597" s="33" t="s">
        <v>1955</v>
      </c>
      <c r="B597" s="813" t="s">
        <v>1956</v>
      </c>
      <c r="C597" s="70">
        <v>6</v>
      </c>
      <c r="D597" s="139">
        <v>42398</v>
      </c>
      <c r="E597" s="47"/>
      <c r="F597" s="46"/>
      <c r="G597" s="49" t="s">
        <v>1796</v>
      </c>
      <c r="H597" s="49"/>
      <c r="I597" s="85" t="s">
        <v>1957</v>
      </c>
    </row>
    <row r="598" spans="1:13" x14ac:dyDescent="0.2">
      <c r="A598" s="54" t="s">
        <v>2251</v>
      </c>
      <c r="B598" s="808" t="s">
        <v>2252</v>
      </c>
      <c r="C598" s="56">
        <v>6</v>
      </c>
      <c r="D598" s="134">
        <v>42397</v>
      </c>
      <c r="E598" s="37" t="s">
        <v>1796</v>
      </c>
      <c r="F598" s="21"/>
      <c r="G598" s="32"/>
      <c r="H598" s="32"/>
      <c r="I598" s="18"/>
    </row>
    <row r="599" spans="1:13" x14ac:dyDescent="0.2">
      <c r="A599" s="816" t="s">
        <v>1923</v>
      </c>
      <c r="B599" s="807" t="s">
        <v>1924</v>
      </c>
      <c r="C599" s="64">
        <v>5</v>
      </c>
      <c r="D599" s="819">
        <v>42396</v>
      </c>
      <c r="E599" s="814"/>
      <c r="F599" s="812"/>
      <c r="G599" s="815" t="s">
        <v>1796</v>
      </c>
      <c r="H599" s="815"/>
      <c r="I599" s="811" t="s">
        <v>1925</v>
      </c>
    </row>
    <row r="600" spans="1:13" x14ac:dyDescent="0.2">
      <c r="A600" s="441" t="s">
        <v>2524</v>
      </c>
      <c r="B600" s="434" t="s">
        <v>2525</v>
      </c>
      <c r="C600" s="64">
        <v>5</v>
      </c>
      <c r="D600" s="819">
        <v>42395</v>
      </c>
      <c r="E600" s="814" t="s">
        <v>1796</v>
      </c>
      <c r="F600" s="812"/>
      <c r="G600" s="815"/>
      <c r="H600" s="815"/>
      <c r="I600" s="811" t="s">
        <v>3965</v>
      </c>
      <c r="K600" s="806"/>
      <c r="L600" s="806"/>
    </row>
    <row r="601" spans="1:13" x14ac:dyDescent="0.2">
      <c r="A601" s="816" t="s">
        <v>2090</v>
      </c>
      <c r="B601" s="807" t="s">
        <v>2091</v>
      </c>
      <c r="C601" s="64">
        <v>5</v>
      </c>
      <c r="D601" s="819">
        <v>42391</v>
      </c>
      <c r="E601" s="814" t="s">
        <v>1796</v>
      </c>
      <c r="F601" s="812"/>
      <c r="G601" s="815"/>
      <c r="H601" s="815"/>
      <c r="I601" s="811" t="s">
        <v>2092</v>
      </c>
      <c r="K601" s="806"/>
      <c r="L601" s="806"/>
      <c r="M601" s="806"/>
    </row>
    <row r="602" spans="1:13" x14ac:dyDescent="0.2">
      <c r="A602" s="33" t="s">
        <v>2018</v>
      </c>
      <c r="B602" s="813" t="s">
        <v>499</v>
      </c>
      <c r="C602" s="70">
        <v>33</v>
      </c>
      <c r="D602" s="139">
        <v>42383</v>
      </c>
      <c r="E602" s="47"/>
      <c r="F602" s="46"/>
      <c r="G602" s="49" t="s">
        <v>1796</v>
      </c>
      <c r="H602" s="49"/>
      <c r="I602" s="809" t="s">
        <v>2019</v>
      </c>
    </row>
    <row r="603" spans="1:13" x14ac:dyDescent="0.2">
      <c r="A603" s="29" t="s">
        <v>1839</v>
      </c>
      <c r="B603" s="808" t="s">
        <v>1840</v>
      </c>
      <c r="C603" s="56">
        <v>9</v>
      </c>
      <c r="D603" s="134">
        <v>42366</v>
      </c>
      <c r="E603" s="37"/>
      <c r="F603" s="21"/>
      <c r="G603" s="32" t="s">
        <v>1796</v>
      </c>
      <c r="H603" s="32"/>
      <c r="I603" s="18" t="s">
        <v>1841</v>
      </c>
    </row>
    <row r="604" spans="1:13" x14ac:dyDescent="0.2">
      <c r="A604" s="816" t="s">
        <v>2802</v>
      </c>
      <c r="B604" s="807" t="s">
        <v>2803</v>
      </c>
      <c r="C604" s="64">
        <v>11</v>
      </c>
      <c r="D604" s="819">
        <v>42355</v>
      </c>
      <c r="E604" s="814" t="s">
        <v>1796</v>
      </c>
      <c r="F604" s="812"/>
      <c r="G604" s="815"/>
      <c r="H604" s="815"/>
      <c r="I604" s="811"/>
      <c r="K604" s="806"/>
      <c r="L604" s="806"/>
    </row>
    <row r="605" spans="1:13" x14ac:dyDescent="0.2">
      <c r="A605" s="816" t="s">
        <v>2804</v>
      </c>
      <c r="B605" s="807" t="s">
        <v>2805</v>
      </c>
      <c r="C605" s="64">
        <v>9</v>
      </c>
      <c r="D605" s="819">
        <v>42355</v>
      </c>
      <c r="E605" s="814" t="s">
        <v>1796</v>
      </c>
      <c r="F605" s="812"/>
      <c r="G605" s="815"/>
      <c r="H605" s="815"/>
      <c r="I605" s="811"/>
      <c r="K605" s="806"/>
      <c r="L605" s="806"/>
    </row>
    <row r="606" spans="1:13" x14ac:dyDescent="0.2">
      <c r="A606" s="31" t="s">
        <v>2702</v>
      </c>
      <c r="B606" s="807" t="s">
        <v>2703</v>
      </c>
      <c r="C606" s="64">
        <v>5</v>
      </c>
      <c r="D606" s="819">
        <v>42354</v>
      </c>
      <c r="E606" s="814"/>
      <c r="F606" s="812" t="s">
        <v>1796</v>
      </c>
      <c r="G606" s="815"/>
      <c r="H606" s="815"/>
      <c r="I606" s="811" t="s">
        <v>1944</v>
      </c>
    </row>
    <row r="607" spans="1:13" x14ac:dyDescent="0.2">
      <c r="A607" s="145" t="s">
        <v>2412</v>
      </c>
      <c r="B607" s="83" t="s">
        <v>2413</v>
      </c>
      <c r="C607" s="70">
        <v>13</v>
      </c>
      <c r="D607" s="139">
        <v>42352</v>
      </c>
      <c r="E607" s="47"/>
      <c r="F607" s="46" t="s">
        <v>1796</v>
      </c>
      <c r="G607" s="49"/>
      <c r="H607" s="49"/>
      <c r="I607" s="85" t="s">
        <v>2414</v>
      </c>
    </row>
    <row r="608" spans="1:13" x14ac:dyDescent="0.2">
      <c r="A608" s="54" t="s">
        <v>2827</v>
      </c>
      <c r="B608" s="808" t="s">
        <v>2828</v>
      </c>
      <c r="C608" s="56">
        <v>5</v>
      </c>
      <c r="D608" s="134">
        <v>42348</v>
      </c>
      <c r="E608" s="37"/>
      <c r="F608" s="21"/>
      <c r="G608" s="32" t="s">
        <v>1796</v>
      </c>
      <c r="H608" s="32"/>
      <c r="I608" s="59" t="s">
        <v>2829</v>
      </c>
      <c r="L608" s="806"/>
      <c r="M608" s="806"/>
    </row>
    <row r="609" spans="1:13" x14ac:dyDescent="0.2">
      <c r="A609" s="442" t="s">
        <v>2366</v>
      </c>
      <c r="B609" s="434" t="s">
        <v>2367</v>
      </c>
      <c r="C609" s="64">
        <v>5</v>
      </c>
      <c r="D609" s="819">
        <v>42346</v>
      </c>
      <c r="E609" s="814" t="s">
        <v>1796</v>
      </c>
      <c r="F609" s="812"/>
      <c r="G609" s="815"/>
      <c r="H609" s="815"/>
      <c r="I609" s="807" t="s">
        <v>4001</v>
      </c>
    </row>
    <row r="610" spans="1:13" x14ac:dyDescent="0.2">
      <c r="A610" s="816" t="s">
        <v>2652</v>
      </c>
      <c r="B610" s="807" t="s">
        <v>2653</v>
      </c>
      <c r="C610" s="64">
        <v>5</v>
      </c>
      <c r="D610" s="819">
        <v>42346</v>
      </c>
      <c r="E610" s="814" t="s">
        <v>1796</v>
      </c>
      <c r="F610" s="812"/>
      <c r="G610" s="815"/>
      <c r="H610" s="815"/>
      <c r="I610" s="817" t="s">
        <v>2654</v>
      </c>
    </row>
    <row r="611" spans="1:13" x14ac:dyDescent="0.2">
      <c r="A611" s="816" t="s">
        <v>2415</v>
      </c>
      <c r="B611" s="807" t="s">
        <v>2416</v>
      </c>
      <c r="C611" s="64">
        <v>5</v>
      </c>
      <c r="D611" s="819">
        <v>42342</v>
      </c>
      <c r="E611" s="814"/>
      <c r="F611" s="812"/>
      <c r="G611" s="815" t="s">
        <v>1796</v>
      </c>
      <c r="H611" s="815"/>
      <c r="I611" s="807" t="s">
        <v>2417</v>
      </c>
    </row>
    <row r="612" spans="1:13" x14ac:dyDescent="0.2">
      <c r="A612" s="82" t="s">
        <v>2715</v>
      </c>
      <c r="B612" s="813" t="s">
        <v>2716</v>
      </c>
      <c r="C612" s="70">
        <v>38</v>
      </c>
      <c r="D612" s="139">
        <v>42331</v>
      </c>
      <c r="E612" s="47"/>
      <c r="F612" s="46"/>
      <c r="G612" s="49" t="s">
        <v>1796</v>
      </c>
      <c r="H612" s="49"/>
      <c r="I612" s="813" t="s">
        <v>2717</v>
      </c>
    </row>
    <row r="613" spans="1:13" x14ac:dyDescent="0.2">
      <c r="A613" s="163" t="s">
        <v>2767</v>
      </c>
      <c r="B613" s="163" t="s">
        <v>2768</v>
      </c>
      <c r="C613" s="56">
        <v>9</v>
      </c>
      <c r="D613" s="134">
        <v>42325</v>
      </c>
      <c r="E613" s="37"/>
      <c r="F613" s="21"/>
      <c r="G613" s="32"/>
      <c r="H613" s="32" t="s">
        <v>1796</v>
      </c>
      <c r="I613" s="808"/>
    </row>
    <row r="614" spans="1:13" x14ac:dyDescent="0.2">
      <c r="A614" s="135" t="s">
        <v>1966</v>
      </c>
      <c r="B614" s="135" t="s">
        <v>1967</v>
      </c>
      <c r="C614" s="64">
        <v>7</v>
      </c>
      <c r="D614" s="819">
        <v>42320</v>
      </c>
      <c r="E614" s="814"/>
      <c r="F614" s="812"/>
      <c r="G614" s="815"/>
      <c r="H614" s="815" t="s">
        <v>1796</v>
      </c>
      <c r="I614" s="807"/>
      <c r="K614" s="806"/>
      <c r="L614" s="806"/>
    </row>
    <row r="615" spans="1:13" x14ac:dyDescent="0.2">
      <c r="A615" s="807" t="s">
        <v>2036</v>
      </c>
      <c r="B615" s="807" t="s">
        <v>2037</v>
      </c>
      <c r="C615" s="64">
        <v>6</v>
      </c>
      <c r="D615" s="819">
        <v>42320</v>
      </c>
      <c r="E615" s="814"/>
      <c r="F615" s="812" t="s">
        <v>1796</v>
      </c>
      <c r="G615" s="815"/>
      <c r="H615" s="815"/>
      <c r="I615" s="817" t="s">
        <v>2038</v>
      </c>
    </row>
    <row r="616" spans="1:13" x14ac:dyDescent="0.2">
      <c r="A616" s="817" t="s">
        <v>2783</v>
      </c>
      <c r="B616" s="807" t="s">
        <v>2784</v>
      </c>
      <c r="C616" s="64">
        <v>5</v>
      </c>
      <c r="D616" s="819">
        <v>42313</v>
      </c>
      <c r="E616" s="814" t="s">
        <v>1796</v>
      </c>
      <c r="F616" s="812"/>
      <c r="G616" s="815"/>
      <c r="H616" s="815"/>
      <c r="I616" s="807"/>
    </row>
    <row r="617" spans="1:13" x14ac:dyDescent="0.2">
      <c r="A617" s="96" t="s">
        <v>2924</v>
      </c>
      <c r="B617" s="813" t="s">
        <v>2925</v>
      </c>
      <c r="C617" s="70">
        <v>5</v>
      </c>
      <c r="D617" s="139">
        <v>42313</v>
      </c>
      <c r="E617" s="47" t="s">
        <v>1796</v>
      </c>
      <c r="F617" s="46"/>
      <c r="G617" s="49"/>
      <c r="H617" s="49"/>
      <c r="I617" s="813"/>
    </row>
    <row r="618" spans="1:13" x14ac:dyDescent="0.2">
      <c r="A618" s="59" t="s">
        <v>2822</v>
      </c>
      <c r="B618" s="808" t="s">
        <v>2823</v>
      </c>
      <c r="C618" s="56">
        <v>8</v>
      </c>
      <c r="D618" s="134">
        <v>42311</v>
      </c>
      <c r="E618" s="37" t="s">
        <v>1796</v>
      </c>
      <c r="F618" s="21"/>
      <c r="G618" s="32"/>
      <c r="H618" s="32"/>
      <c r="I618" s="808" t="s">
        <v>1996</v>
      </c>
    </row>
    <row r="619" spans="1:13" x14ac:dyDescent="0.2">
      <c r="A619" s="135" t="s">
        <v>1904</v>
      </c>
      <c r="B619" s="135" t="s">
        <v>1905</v>
      </c>
      <c r="C619" s="64">
        <v>5</v>
      </c>
      <c r="D619" s="819">
        <v>42307</v>
      </c>
      <c r="E619" s="814"/>
      <c r="F619" s="812"/>
      <c r="G619" s="815"/>
      <c r="H619" s="815" t="s">
        <v>1796</v>
      </c>
      <c r="I619" s="807"/>
    </row>
    <row r="620" spans="1:13" x14ac:dyDescent="0.2">
      <c r="A620" s="817" t="s">
        <v>2373</v>
      </c>
      <c r="B620" s="807" t="s">
        <v>2374</v>
      </c>
      <c r="C620" s="64">
        <v>5</v>
      </c>
      <c r="D620" s="819">
        <v>42306</v>
      </c>
      <c r="E620" s="814" t="s">
        <v>1796</v>
      </c>
      <c r="F620" s="812"/>
      <c r="G620" s="815"/>
      <c r="H620" s="815"/>
      <c r="I620" s="807" t="s">
        <v>2375</v>
      </c>
    </row>
    <row r="621" spans="1:13" x14ac:dyDescent="0.2">
      <c r="A621" s="807" t="s">
        <v>2410</v>
      </c>
      <c r="B621" s="807" t="s">
        <v>2411</v>
      </c>
      <c r="C621" s="64">
        <v>5</v>
      </c>
      <c r="D621" s="819">
        <v>42306</v>
      </c>
      <c r="E621" s="814" t="s">
        <v>1796</v>
      </c>
      <c r="F621" s="812"/>
      <c r="G621" s="815"/>
      <c r="H621" s="815"/>
      <c r="I621" s="807"/>
      <c r="K621" s="806"/>
      <c r="L621" s="806"/>
    </row>
    <row r="622" spans="1:13" x14ac:dyDescent="0.2">
      <c r="A622" s="937" t="s">
        <v>2819</v>
      </c>
      <c r="B622" s="137" t="s">
        <v>2820</v>
      </c>
      <c r="C622" s="70">
        <v>15</v>
      </c>
      <c r="D622" s="139">
        <v>42306</v>
      </c>
      <c r="E622" s="47"/>
      <c r="F622" s="46"/>
      <c r="G622" s="49"/>
      <c r="H622" s="49" t="s">
        <v>1796</v>
      </c>
      <c r="I622" s="813" t="s">
        <v>2821</v>
      </c>
    </row>
    <row r="623" spans="1:13" x14ac:dyDescent="0.2">
      <c r="A623" s="808" t="s">
        <v>2284</v>
      </c>
      <c r="B623" s="808" t="s">
        <v>2285</v>
      </c>
      <c r="C623" s="56">
        <v>18</v>
      </c>
      <c r="D623" s="134">
        <v>42304</v>
      </c>
      <c r="E623" s="37"/>
      <c r="F623" s="21"/>
      <c r="G623" s="32" t="s">
        <v>1796</v>
      </c>
      <c r="H623" s="32"/>
      <c r="I623" s="18" t="s">
        <v>2286</v>
      </c>
      <c r="K623" s="806"/>
      <c r="L623" s="806"/>
    </row>
    <row r="624" spans="1:13" x14ac:dyDescent="0.2">
      <c r="A624" s="436" t="s">
        <v>2563</v>
      </c>
      <c r="B624" s="436" t="s">
        <v>2564</v>
      </c>
      <c r="C624" s="64">
        <v>6</v>
      </c>
      <c r="D624" s="819">
        <v>42303</v>
      </c>
      <c r="E624" s="814"/>
      <c r="F624" s="812" t="s">
        <v>1796</v>
      </c>
      <c r="G624" s="815"/>
      <c r="H624" s="815"/>
      <c r="I624" s="81" t="s">
        <v>3911</v>
      </c>
      <c r="K624" s="806"/>
      <c r="L624" s="806"/>
      <c r="M624" s="806"/>
    </row>
    <row r="625" spans="1:16" x14ac:dyDescent="0.2">
      <c r="A625" s="807" t="s">
        <v>2817</v>
      </c>
      <c r="B625" s="807" t="s">
        <v>2818</v>
      </c>
      <c r="C625" s="64">
        <v>6</v>
      </c>
      <c r="D625" s="819">
        <v>42303</v>
      </c>
      <c r="E625" s="814"/>
      <c r="F625" s="812" t="s">
        <v>1796</v>
      </c>
      <c r="G625" s="815"/>
      <c r="H625" s="815"/>
      <c r="I625" s="81" t="s">
        <v>1867</v>
      </c>
      <c r="L625" s="806"/>
      <c r="M625" s="806"/>
    </row>
    <row r="626" spans="1:16" x14ac:dyDescent="0.2">
      <c r="A626" s="817" t="s">
        <v>1970</v>
      </c>
      <c r="B626" s="807" t="s">
        <v>1971</v>
      </c>
      <c r="C626" s="64">
        <v>5</v>
      </c>
      <c r="D626" s="819">
        <v>42300</v>
      </c>
      <c r="E626" s="814"/>
      <c r="F626" s="812" t="s">
        <v>1796</v>
      </c>
      <c r="G626" s="815"/>
      <c r="H626" s="815"/>
      <c r="I626" s="81" t="s">
        <v>1867</v>
      </c>
      <c r="K626" s="806"/>
      <c r="L626" s="806"/>
      <c r="M626" s="806"/>
    </row>
    <row r="627" spans="1:16" x14ac:dyDescent="0.2">
      <c r="A627" s="813" t="s">
        <v>2430</v>
      </c>
      <c r="B627" s="813" t="s">
        <v>2431</v>
      </c>
      <c r="C627" s="70">
        <v>5</v>
      </c>
      <c r="D627" s="139">
        <v>42292</v>
      </c>
      <c r="E627" s="47"/>
      <c r="F627" s="46" t="s">
        <v>1796</v>
      </c>
      <c r="G627" s="49"/>
      <c r="H627" s="49"/>
      <c r="I627" s="85" t="s">
        <v>2432</v>
      </c>
      <c r="K627" s="806"/>
      <c r="L627" s="806"/>
      <c r="O627" s="806"/>
      <c r="P627" s="806"/>
    </row>
    <row r="628" spans="1:16" x14ac:dyDescent="0.2">
      <c r="A628" s="808" t="s">
        <v>2308</v>
      </c>
      <c r="B628" s="808" t="s">
        <v>2309</v>
      </c>
      <c r="C628" s="56">
        <v>5</v>
      </c>
      <c r="D628" s="134">
        <v>42284</v>
      </c>
      <c r="E628" s="37"/>
      <c r="F628" s="21"/>
      <c r="G628" s="32" t="s">
        <v>1796</v>
      </c>
      <c r="H628" s="21"/>
      <c r="I628" s="18" t="s">
        <v>2310</v>
      </c>
    </row>
    <row r="629" spans="1:16" x14ac:dyDescent="0.2">
      <c r="A629" s="161" t="s">
        <v>2685</v>
      </c>
      <c r="B629" s="135" t="s">
        <v>2686</v>
      </c>
      <c r="C629" s="64">
        <v>5</v>
      </c>
      <c r="D629" s="819">
        <v>42279</v>
      </c>
      <c r="E629" s="814"/>
      <c r="F629" s="812"/>
      <c r="G629" s="815"/>
      <c r="H629" s="812" t="s">
        <v>1796</v>
      </c>
      <c r="I629" s="811"/>
      <c r="L629" s="806"/>
      <c r="M629" s="806"/>
    </row>
    <row r="630" spans="1:16" x14ac:dyDescent="0.2">
      <c r="A630" s="817" t="s">
        <v>2596</v>
      </c>
      <c r="B630" s="807" t="s">
        <v>2597</v>
      </c>
      <c r="C630" s="64">
        <v>5</v>
      </c>
      <c r="D630" s="819">
        <v>42268</v>
      </c>
      <c r="E630" s="814" t="s">
        <v>1796</v>
      </c>
      <c r="F630" s="812"/>
      <c r="G630" s="815"/>
      <c r="H630" s="812"/>
      <c r="I630" s="811"/>
    </row>
    <row r="631" spans="1:16" x14ac:dyDescent="0.2">
      <c r="A631" s="817" t="s">
        <v>2101</v>
      </c>
      <c r="B631" s="807" t="s">
        <v>2102</v>
      </c>
      <c r="C631" s="64">
        <v>10</v>
      </c>
      <c r="D631" s="819">
        <v>42264</v>
      </c>
      <c r="E631" s="814"/>
      <c r="F631" s="812" t="s">
        <v>1796</v>
      </c>
      <c r="G631" s="815"/>
      <c r="H631" s="812"/>
      <c r="I631" s="81" t="s">
        <v>2103</v>
      </c>
    </row>
    <row r="632" spans="1:16" x14ac:dyDescent="0.2">
      <c r="A632" s="813" t="s">
        <v>1865</v>
      </c>
      <c r="B632" s="813" t="s">
        <v>1866</v>
      </c>
      <c r="C632" s="70">
        <v>5</v>
      </c>
      <c r="D632" s="139">
        <v>42257</v>
      </c>
      <c r="E632" s="47"/>
      <c r="F632" s="46" t="s">
        <v>1796</v>
      </c>
      <c r="G632" s="49"/>
      <c r="H632" s="46"/>
      <c r="I632" s="85" t="s">
        <v>1867</v>
      </c>
      <c r="K632" s="806"/>
      <c r="L632" s="806"/>
    </row>
    <row r="633" spans="1:16" x14ac:dyDescent="0.2">
      <c r="A633" s="90" t="s">
        <v>2449</v>
      </c>
      <c r="B633" s="90" t="s">
        <v>2450</v>
      </c>
      <c r="C633" s="56">
        <v>12</v>
      </c>
      <c r="D633" s="134">
        <v>42249</v>
      </c>
      <c r="E633" s="37"/>
      <c r="F633" s="21" t="s">
        <v>1796</v>
      </c>
      <c r="G633" s="32"/>
      <c r="H633" s="21"/>
      <c r="I633" s="55" t="s">
        <v>2451</v>
      </c>
    </row>
    <row r="634" spans="1:16" x14ac:dyDescent="0.2">
      <c r="A634" s="817" t="s">
        <v>2475</v>
      </c>
      <c r="B634" s="807" t="s">
        <v>2476</v>
      </c>
      <c r="C634" s="64">
        <v>5</v>
      </c>
      <c r="D634" s="819">
        <v>42249</v>
      </c>
      <c r="E634" s="814"/>
      <c r="F634" s="812" t="s">
        <v>1796</v>
      </c>
      <c r="G634" s="815"/>
      <c r="H634" s="812"/>
      <c r="I634" s="81" t="s">
        <v>2477</v>
      </c>
      <c r="L634" s="806"/>
      <c r="M634" s="806"/>
    </row>
    <row r="635" spans="1:16" x14ac:dyDescent="0.2">
      <c r="A635" s="807" t="s">
        <v>2580</v>
      </c>
      <c r="B635" s="807" t="s">
        <v>2581</v>
      </c>
      <c r="C635" s="64">
        <v>10</v>
      </c>
      <c r="D635" s="819">
        <v>42248</v>
      </c>
      <c r="E635" s="814"/>
      <c r="F635" s="812"/>
      <c r="G635" s="815" t="s">
        <v>1796</v>
      </c>
      <c r="H635" s="812"/>
      <c r="I635" s="811" t="s">
        <v>2582</v>
      </c>
    </row>
    <row r="636" spans="1:16" x14ac:dyDescent="0.2">
      <c r="A636" s="135" t="s">
        <v>1805</v>
      </c>
      <c r="B636" s="135" t="s">
        <v>1806</v>
      </c>
      <c r="C636" s="64">
        <v>6</v>
      </c>
      <c r="D636" s="819">
        <v>42247</v>
      </c>
      <c r="E636" s="814"/>
      <c r="F636" s="812"/>
      <c r="G636" s="815"/>
      <c r="H636" s="812" t="s">
        <v>1796</v>
      </c>
      <c r="I636" s="811"/>
    </row>
    <row r="637" spans="1:16" x14ac:dyDescent="0.2">
      <c r="A637" s="137" t="s">
        <v>1891</v>
      </c>
      <c r="B637" s="137" t="s">
        <v>1892</v>
      </c>
      <c r="C637" s="70">
        <v>6</v>
      </c>
      <c r="D637" s="139">
        <v>42247</v>
      </c>
      <c r="E637" s="47"/>
      <c r="F637" s="46"/>
      <c r="G637" s="49"/>
      <c r="H637" s="46" t="s">
        <v>1796</v>
      </c>
      <c r="I637" s="809"/>
      <c r="K637" s="822"/>
      <c r="L637" s="822"/>
    </row>
    <row r="638" spans="1:16" x14ac:dyDescent="0.2">
      <c r="A638" s="163" t="s">
        <v>1902</v>
      </c>
      <c r="B638" s="163" t="s">
        <v>1903</v>
      </c>
      <c r="C638" s="56">
        <v>5</v>
      </c>
      <c r="D638" s="134">
        <v>42247</v>
      </c>
      <c r="E638" s="37"/>
      <c r="F638" s="21"/>
      <c r="G638" s="32"/>
      <c r="H638" s="32" t="s">
        <v>1796</v>
      </c>
      <c r="I638" s="808"/>
    </row>
    <row r="639" spans="1:16" x14ac:dyDescent="0.2">
      <c r="A639" s="807" t="s">
        <v>2225</v>
      </c>
      <c r="B639" s="807" t="s">
        <v>2226</v>
      </c>
      <c r="C639" s="64">
        <v>8</v>
      </c>
      <c r="D639" s="819">
        <v>42242</v>
      </c>
      <c r="E639" s="814"/>
      <c r="F639" s="812"/>
      <c r="G639" s="815" t="s">
        <v>1796</v>
      </c>
      <c r="H639" s="815"/>
      <c r="I639" s="807" t="s">
        <v>2227</v>
      </c>
      <c r="L639" s="806"/>
      <c r="M639" s="806"/>
    </row>
    <row r="640" spans="1:16" x14ac:dyDescent="0.2">
      <c r="A640" s="807" t="s">
        <v>2555</v>
      </c>
      <c r="B640" s="807" t="s">
        <v>2556</v>
      </c>
      <c r="C640" s="64">
        <v>5</v>
      </c>
      <c r="D640" s="819">
        <v>42234</v>
      </c>
      <c r="E640" s="814"/>
      <c r="F640" s="812"/>
      <c r="G640" s="815" t="s">
        <v>1796</v>
      </c>
      <c r="H640" s="815"/>
      <c r="I640" s="817" t="s">
        <v>2557</v>
      </c>
      <c r="K640" s="806"/>
      <c r="L640" s="806"/>
    </row>
    <row r="641" spans="1:13" x14ac:dyDescent="0.2">
      <c r="A641" s="135" t="s">
        <v>2812</v>
      </c>
      <c r="B641" s="135" t="s">
        <v>2813</v>
      </c>
      <c r="C641" s="64">
        <v>5</v>
      </c>
      <c r="D641" s="819">
        <v>42223</v>
      </c>
      <c r="E641" s="814"/>
      <c r="F641" s="812"/>
      <c r="G641" s="815"/>
      <c r="H641" s="815" t="s">
        <v>1796</v>
      </c>
      <c r="I641" s="807"/>
    </row>
    <row r="642" spans="1:13" x14ac:dyDescent="0.2">
      <c r="A642" s="937" t="s">
        <v>1975</v>
      </c>
      <c r="B642" s="137" t="s">
        <v>1976</v>
      </c>
      <c r="C642" s="70">
        <v>14</v>
      </c>
      <c r="D642" s="139">
        <v>42222</v>
      </c>
      <c r="E642" s="47"/>
      <c r="F642" s="46"/>
      <c r="G642" s="49"/>
      <c r="H642" s="49" t="s">
        <v>1796</v>
      </c>
      <c r="I642" s="813"/>
      <c r="K642" s="806"/>
      <c r="L642" s="806"/>
    </row>
    <row r="643" spans="1:13" x14ac:dyDescent="0.2">
      <c r="A643" s="163" t="s">
        <v>1953</v>
      </c>
      <c r="B643" s="163" t="s">
        <v>1954</v>
      </c>
      <c r="C643" s="56">
        <v>10</v>
      </c>
      <c r="D643" s="134">
        <v>42217</v>
      </c>
      <c r="E643" s="37"/>
      <c r="F643" s="21"/>
      <c r="G643" s="32"/>
      <c r="H643" s="32" t="s">
        <v>1796</v>
      </c>
      <c r="I643" s="55"/>
      <c r="K643" s="806"/>
      <c r="L643" s="806"/>
    </row>
    <row r="644" spans="1:13" x14ac:dyDescent="0.2">
      <c r="A644" s="807" t="s">
        <v>2191</v>
      </c>
      <c r="B644" s="807" t="s">
        <v>2192</v>
      </c>
      <c r="C644" s="64">
        <v>7</v>
      </c>
      <c r="D644" s="819">
        <v>42217</v>
      </c>
      <c r="E644" s="814"/>
      <c r="F644" s="812"/>
      <c r="G644" s="815" t="s">
        <v>1796</v>
      </c>
      <c r="H644" s="815"/>
      <c r="I644" s="81" t="s">
        <v>2193</v>
      </c>
    </row>
    <row r="645" spans="1:13" x14ac:dyDescent="0.2">
      <c r="A645" s="135" t="s">
        <v>2320</v>
      </c>
      <c r="B645" s="135" t="s">
        <v>2321</v>
      </c>
      <c r="C645" s="64">
        <v>22</v>
      </c>
      <c r="D645" s="819">
        <v>42217</v>
      </c>
      <c r="E645" s="814"/>
      <c r="F645" s="812"/>
      <c r="G645" s="815"/>
      <c r="H645" s="815" t="s">
        <v>1796</v>
      </c>
      <c r="I645" s="811" t="s">
        <v>2322</v>
      </c>
    </row>
    <row r="646" spans="1:13" x14ac:dyDescent="0.2">
      <c r="A646" s="817" t="s">
        <v>2465</v>
      </c>
      <c r="B646" s="807" t="s">
        <v>2466</v>
      </c>
      <c r="C646" s="64">
        <v>5</v>
      </c>
      <c r="D646" s="819">
        <v>42217</v>
      </c>
      <c r="E646" s="814"/>
      <c r="F646" s="812"/>
      <c r="G646" s="815" t="s">
        <v>1796</v>
      </c>
      <c r="H646" s="815"/>
      <c r="I646" s="811" t="s">
        <v>2467</v>
      </c>
      <c r="L646" s="806"/>
      <c r="M646" s="806"/>
    </row>
    <row r="647" spans="1:13" x14ac:dyDescent="0.2">
      <c r="A647" s="813" t="s">
        <v>1994</v>
      </c>
      <c r="B647" s="813" t="s">
        <v>1995</v>
      </c>
      <c r="C647" s="70">
        <v>6</v>
      </c>
      <c r="D647" s="139">
        <v>42215</v>
      </c>
      <c r="E647" s="47" t="s">
        <v>1796</v>
      </c>
      <c r="F647" s="46"/>
      <c r="G647" s="49"/>
      <c r="H647" s="49"/>
      <c r="I647" s="813" t="s">
        <v>1996</v>
      </c>
      <c r="L647" s="806"/>
      <c r="M647" s="806"/>
    </row>
    <row r="648" spans="1:13" x14ac:dyDescent="0.2">
      <c r="A648" s="808" t="s">
        <v>1909</v>
      </c>
      <c r="B648" s="808" t="s">
        <v>1910</v>
      </c>
      <c r="C648" s="56">
        <v>8</v>
      </c>
      <c r="D648" s="134">
        <v>42214</v>
      </c>
      <c r="E648" s="37"/>
      <c r="F648" s="21"/>
      <c r="G648" s="32"/>
      <c r="H648" s="32" t="s">
        <v>1796</v>
      </c>
      <c r="I648" s="55" t="s">
        <v>1911</v>
      </c>
    </row>
    <row r="649" spans="1:13" x14ac:dyDescent="0.2">
      <c r="A649" s="807" t="s">
        <v>2403</v>
      </c>
      <c r="B649" s="807" t="s">
        <v>2404</v>
      </c>
      <c r="C649" s="64">
        <v>8</v>
      </c>
      <c r="D649" s="819">
        <v>42167</v>
      </c>
      <c r="E649" s="814"/>
      <c r="F649" s="812"/>
      <c r="G649" s="815" t="s">
        <v>1796</v>
      </c>
      <c r="H649" s="815"/>
      <c r="I649" s="811" t="s">
        <v>2405</v>
      </c>
    </row>
    <row r="650" spans="1:13" x14ac:dyDescent="0.2">
      <c r="A650" s="161" t="s">
        <v>1878</v>
      </c>
      <c r="B650" s="135" t="s">
        <v>1879</v>
      </c>
      <c r="C650" s="64">
        <v>5</v>
      </c>
      <c r="D650" s="819">
        <v>42139</v>
      </c>
      <c r="E650" s="814"/>
      <c r="F650" s="812"/>
      <c r="G650" s="815"/>
      <c r="H650" s="815" t="s">
        <v>1796</v>
      </c>
      <c r="I650" s="811"/>
    </row>
    <row r="651" spans="1:13" x14ac:dyDescent="0.2">
      <c r="A651" s="161" t="s">
        <v>2810</v>
      </c>
      <c r="B651" s="135" t="s">
        <v>2811</v>
      </c>
      <c r="C651" s="64">
        <v>5</v>
      </c>
      <c r="D651" s="819">
        <v>42139</v>
      </c>
      <c r="E651" s="814"/>
      <c r="F651" s="812"/>
      <c r="G651" s="815"/>
      <c r="H651" s="815" t="s">
        <v>1796</v>
      </c>
      <c r="I651" s="811"/>
      <c r="K651" s="806"/>
      <c r="L651" s="806"/>
      <c r="M651" s="806"/>
    </row>
    <row r="652" spans="1:13" x14ac:dyDescent="0.2">
      <c r="A652" s="937" t="s">
        <v>1798</v>
      </c>
      <c r="B652" s="137" t="s">
        <v>1799</v>
      </c>
      <c r="C652" s="70">
        <v>5</v>
      </c>
      <c r="D652" s="139">
        <v>42117</v>
      </c>
      <c r="E652" s="47"/>
      <c r="F652" s="46"/>
      <c r="G652" s="49"/>
      <c r="H652" s="49" t="s">
        <v>1796</v>
      </c>
      <c r="I652" s="85"/>
      <c r="K652" s="806"/>
      <c r="L652" s="806"/>
    </row>
    <row r="653" spans="1:13" x14ac:dyDescent="0.2">
      <c r="A653" s="163" t="s">
        <v>1825</v>
      </c>
      <c r="B653" s="163" t="s">
        <v>1826</v>
      </c>
      <c r="C653" s="56">
        <v>5</v>
      </c>
      <c r="D653" s="134">
        <v>42117</v>
      </c>
      <c r="E653" s="37"/>
      <c r="F653" s="21"/>
      <c r="G653" s="32"/>
      <c r="H653" s="32" t="s">
        <v>1796</v>
      </c>
      <c r="I653" s="18"/>
      <c r="K653" s="806"/>
      <c r="L653" s="806"/>
    </row>
    <row r="654" spans="1:13" x14ac:dyDescent="0.2">
      <c r="A654" s="161" t="s">
        <v>2509</v>
      </c>
      <c r="B654" s="135" t="s">
        <v>2510</v>
      </c>
      <c r="C654" s="64">
        <v>14</v>
      </c>
      <c r="D654" s="819">
        <v>42117</v>
      </c>
      <c r="E654" s="814"/>
      <c r="F654" s="812"/>
      <c r="G654" s="815"/>
      <c r="H654" s="815" t="s">
        <v>1796</v>
      </c>
      <c r="I654" s="811"/>
    </row>
    <row r="655" spans="1:13" x14ac:dyDescent="0.2">
      <c r="A655" s="135" t="s">
        <v>2535</v>
      </c>
      <c r="B655" s="135" t="s">
        <v>2536</v>
      </c>
      <c r="C655" s="64">
        <v>14</v>
      </c>
      <c r="D655" s="819">
        <v>42094</v>
      </c>
      <c r="E655" s="814"/>
      <c r="F655" s="812"/>
      <c r="G655" s="815"/>
      <c r="H655" s="815" t="s">
        <v>1796</v>
      </c>
      <c r="I655" s="811"/>
      <c r="K655" s="806"/>
      <c r="L655" s="806"/>
    </row>
    <row r="656" spans="1:13" x14ac:dyDescent="0.2">
      <c r="A656" s="817" t="s">
        <v>1977</v>
      </c>
      <c r="B656" s="807" t="s">
        <v>1978</v>
      </c>
      <c r="C656" s="64">
        <v>14</v>
      </c>
      <c r="D656" s="819">
        <v>42080</v>
      </c>
      <c r="E656" s="814" t="s">
        <v>1796</v>
      </c>
      <c r="F656" s="812"/>
      <c r="G656" s="815"/>
      <c r="H656" s="815"/>
      <c r="I656" s="81" t="s">
        <v>1979</v>
      </c>
      <c r="K656" s="806"/>
      <c r="L656" s="806"/>
    </row>
    <row r="657" spans="1:16" x14ac:dyDescent="0.2">
      <c r="A657" s="813" t="s">
        <v>2600</v>
      </c>
      <c r="B657" s="813" t="s">
        <v>2601</v>
      </c>
      <c r="C657" s="70">
        <v>6</v>
      </c>
      <c r="D657" s="139">
        <v>42074</v>
      </c>
      <c r="E657" s="47"/>
      <c r="F657" s="46"/>
      <c r="G657" s="49" t="s">
        <v>1796</v>
      </c>
      <c r="H657" s="49"/>
      <c r="I657" s="809" t="s">
        <v>2602</v>
      </c>
      <c r="K657" s="806"/>
      <c r="L657" s="806"/>
      <c r="M657" s="806"/>
    </row>
    <row r="658" spans="1:16" x14ac:dyDescent="0.2">
      <c r="A658" s="808" t="s">
        <v>2893</v>
      </c>
      <c r="B658" s="808" t="s">
        <v>2894</v>
      </c>
      <c r="C658" s="56">
        <v>5</v>
      </c>
      <c r="D658" s="134">
        <v>42067</v>
      </c>
      <c r="E658" s="37" t="s">
        <v>1796</v>
      </c>
      <c r="F658" s="21"/>
      <c r="G658" s="32"/>
      <c r="H658" s="32"/>
      <c r="I658" s="18"/>
      <c r="K658" s="806"/>
      <c r="L658" s="806"/>
      <c r="M658" s="806"/>
    </row>
    <row r="659" spans="1:16" x14ac:dyDescent="0.2">
      <c r="A659" s="807" t="s">
        <v>2176</v>
      </c>
      <c r="B659" s="807" t="s">
        <v>2177</v>
      </c>
      <c r="C659" s="64">
        <v>5</v>
      </c>
      <c r="D659" s="819">
        <v>42061</v>
      </c>
      <c r="E659" s="814" t="s">
        <v>1796</v>
      </c>
      <c r="F659" s="812"/>
      <c r="G659" s="815"/>
      <c r="H659" s="815"/>
      <c r="I659" s="811" t="s">
        <v>1996</v>
      </c>
      <c r="K659" s="806"/>
      <c r="L659" s="806"/>
      <c r="M659" s="806"/>
      <c r="O659" s="806"/>
      <c r="P659" s="806"/>
    </row>
    <row r="660" spans="1:16" x14ac:dyDescent="0.2">
      <c r="A660" s="807" t="s">
        <v>2882</v>
      </c>
      <c r="B660" s="807" t="s">
        <v>2883</v>
      </c>
      <c r="C660" s="64">
        <v>7</v>
      </c>
      <c r="D660" s="819">
        <v>42052</v>
      </c>
      <c r="E660" s="814" t="s">
        <v>1796</v>
      </c>
      <c r="F660" s="812"/>
      <c r="G660" s="815"/>
      <c r="H660" s="815"/>
      <c r="I660" s="811" t="s">
        <v>1949</v>
      </c>
    </row>
    <row r="661" spans="1:16" x14ac:dyDescent="0.2">
      <c r="A661" s="434" t="s">
        <v>2065</v>
      </c>
      <c r="B661" s="434" t="s">
        <v>2066</v>
      </c>
      <c r="C661" s="64">
        <v>5</v>
      </c>
      <c r="D661" s="819">
        <v>42046</v>
      </c>
      <c r="E661" s="814" t="s">
        <v>1796</v>
      </c>
      <c r="F661" s="812"/>
      <c r="G661" s="815"/>
      <c r="H661" s="815"/>
      <c r="I661" s="811" t="s">
        <v>3970</v>
      </c>
      <c r="K661" s="806"/>
      <c r="L661" s="806"/>
    </row>
    <row r="662" spans="1:16" x14ac:dyDescent="0.2">
      <c r="A662" s="813" t="s">
        <v>2189</v>
      </c>
      <c r="B662" s="813" t="s">
        <v>2190</v>
      </c>
      <c r="C662" s="70">
        <v>8</v>
      </c>
      <c r="D662" s="139">
        <v>42037</v>
      </c>
      <c r="E662" s="47" t="s">
        <v>1796</v>
      </c>
      <c r="F662" s="46"/>
      <c r="G662" s="49"/>
      <c r="H662" s="49"/>
      <c r="I662" s="809" t="s">
        <v>1996</v>
      </c>
      <c r="L662" s="806"/>
      <c r="M662" s="806"/>
    </row>
    <row r="663" spans="1:16" x14ac:dyDescent="0.2">
      <c r="A663" s="808" t="s">
        <v>2196</v>
      </c>
      <c r="B663" s="808" t="s">
        <v>2197</v>
      </c>
      <c r="C663" s="56">
        <v>38</v>
      </c>
      <c r="D663" s="134">
        <v>42037</v>
      </c>
      <c r="E663" s="37"/>
      <c r="F663" s="21"/>
      <c r="G663" s="32" t="s">
        <v>1796</v>
      </c>
      <c r="H663" s="32"/>
      <c r="I663" s="18" t="s">
        <v>2198</v>
      </c>
    </row>
    <row r="664" spans="1:16" x14ac:dyDescent="0.2">
      <c r="A664" s="817" t="s">
        <v>2639</v>
      </c>
      <c r="B664" s="807" t="s">
        <v>2640</v>
      </c>
      <c r="C664" s="64">
        <v>5</v>
      </c>
      <c r="D664" s="819">
        <v>42037</v>
      </c>
      <c r="E664" s="814"/>
      <c r="F664" s="812"/>
      <c r="G664" s="815" t="s">
        <v>1796</v>
      </c>
      <c r="H664" s="815"/>
      <c r="I664" s="81" t="s">
        <v>2641</v>
      </c>
      <c r="K664" s="806"/>
      <c r="L664" s="806"/>
    </row>
    <row r="665" spans="1:16" x14ac:dyDescent="0.2">
      <c r="A665" s="807" t="s">
        <v>2697</v>
      </c>
      <c r="B665" s="807" t="s">
        <v>2698</v>
      </c>
      <c r="C665" s="64">
        <v>10</v>
      </c>
      <c r="D665" s="819">
        <v>42037</v>
      </c>
      <c r="E665" s="814"/>
      <c r="F665" s="812"/>
      <c r="G665" s="815" t="s">
        <v>1796</v>
      </c>
      <c r="H665" s="815"/>
      <c r="I665" s="81" t="s">
        <v>2699</v>
      </c>
      <c r="K665" s="806"/>
      <c r="L665" s="806"/>
    </row>
    <row r="666" spans="1:16" x14ac:dyDescent="0.2">
      <c r="A666" s="807" t="s">
        <v>2930</v>
      </c>
      <c r="B666" s="807" t="s">
        <v>2929</v>
      </c>
      <c r="C666" s="64">
        <v>10</v>
      </c>
      <c r="D666" s="819">
        <v>42037</v>
      </c>
      <c r="E666" s="814"/>
      <c r="F666" s="812"/>
      <c r="G666" s="815" t="s">
        <v>1796</v>
      </c>
      <c r="H666" s="815"/>
      <c r="I666" s="811" t="s">
        <v>2931</v>
      </c>
      <c r="L666" s="806"/>
      <c r="M666" s="806"/>
    </row>
    <row r="667" spans="1:16" x14ac:dyDescent="0.2">
      <c r="A667" s="813" t="s">
        <v>2080</v>
      </c>
      <c r="B667" s="813" t="s">
        <v>2081</v>
      </c>
      <c r="C667" s="70">
        <v>8</v>
      </c>
      <c r="D667" s="139">
        <v>42032</v>
      </c>
      <c r="E667" s="47"/>
      <c r="F667" s="46"/>
      <c r="G667" s="49" t="s">
        <v>1796</v>
      </c>
      <c r="H667" s="49"/>
      <c r="I667" s="809" t="s">
        <v>2082</v>
      </c>
    </row>
    <row r="668" spans="1:16" x14ac:dyDescent="0.2">
      <c r="A668" s="808" t="s">
        <v>2054</v>
      </c>
      <c r="B668" s="808" t="s">
        <v>2055</v>
      </c>
      <c r="C668" s="56">
        <v>6</v>
      </c>
      <c r="D668" s="134">
        <v>42008</v>
      </c>
      <c r="E668" s="37"/>
      <c r="F668" s="21" t="s">
        <v>1796</v>
      </c>
      <c r="G668" s="32"/>
      <c r="H668" s="32"/>
      <c r="I668" s="55" t="s">
        <v>2056</v>
      </c>
    </row>
    <row r="669" spans="1:16" x14ac:dyDescent="0.2">
      <c r="A669" s="807" t="s">
        <v>1947</v>
      </c>
      <c r="B669" s="807" t="s">
        <v>1948</v>
      </c>
      <c r="C669" s="64">
        <v>6</v>
      </c>
      <c r="D669" s="819">
        <v>42006</v>
      </c>
      <c r="E669" s="814" t="s">
        <v>1796</v>
      </c>
      <c r="F669" s="812"/>
      <c r="G669" s="815"/>
      <c r="H669" s="815"/>
      <c r="I669" s="811" t="s">
        <v>1949</v>
      </c>
    </row>
    <row r="670" spans="1:16" x14ac:dyDescent="0.2">
      <c r="A670" s="807" t="s">
        <v>2669</v>
      </c>
      <c r="B670" s="807" t="s">
        <v>2670</v>
      </c>
      <c r="C670" s="64">
        <v>6</v>
      </c>
      <c r="D670" s="819">
        <v>41985</v>
      </c>
      <c r="E670" s="814"/>
      <c r="F670" s="812" t="s">
        <v>1796</v>
      </c>
      <c r="G670" s="815"/>
      <c r="H670" s="815"/>
      <c r="I670" s="81" t="s">
        <v>2671</v>
      </c>
      <c r="K670" s="806"/>
      <c r="L670" s="806"/>
      <c r="M670" s="806"/>
    </row>
    <row r="671" spans="1:16" x14ac:dyDescent="0.2">
      <c r="A671" s="807" t="s">
        <v>2824</v>
      </c>
      <c r="B671" s="807" t="s">
        <v>2825</v>
      </c>
      <c r="C671" s="64">
        <v>9</v>
      </c>
      <c r="D671" s="819">
        <v>41985</v>
      </c>
      <c r="E671" s="814"/>
      <c r="F671" s="812"/>
      <c r="G671" s="815" t="s">
        <v>1796</v>
      </c>
      <c r="H671" s="815"/>
      <c r="I671" s="811" t="s">
        <v>2826</v>
      </c>
      <c r="K671" s="806"/>
      <c r="L671" s="806"/>
    </row>
    <row r="672" spans="1:16" x14ac:dyDescent="0.2">
      <c r="A672" s="137" t="s">
        <v>2712</v>
      </c>
      <c r="B672" s="137" t="s">
        <v>2713</v>
      </c>
      <c r="C672" s="70">
        <v>11</v>
      </c>
      <c r="D672" s="139">
        <v>41984</v>
      </c>
      <c r="E672" s="47"/>
      <c r="F672" s="46"/>
      <c r="G672" s="49"/>
      <c r="H672" s="49" t="s">
        <v>1796</v>
      </c>
      <c r="I672" s="809"/>
      <c r="K672" s="806"/>
      <c r="L672" s="806"/>
    </row>
    <row r="673" spans="1:16" x14ac:dyDescent="0.2">
      <c r="A673" s="84" t="s">
        <v>2636</v>
      </c>
      <c r="B673" s="84" t="s">
        <v>2637</v>
      </c>
      <c r="C673" s="56">
        <v>5</v>
      </c>
      <c r="D673" s="134">
        <v>41981</v>
      </c>
      <c r="E673" s="954" t="s">
        <v>1796</v>
      </c>
      <c r="F673" s="21"/>
      <c r="G673" s="32"/>
      <c r="H673" s="32"/>
      <c r="I673" s="896" t="s">
        <v>2638</v>
      </c>
    </row>
    <row r="674" spans="1:16" x14ac:dyDescent="0.2">
      <c r="A674" s="79" t="s">
        <v>2919</v>
      </c>
      <c r="B674" s="69" t="s">
        <v>2920</v>
      </c>
      <c r="C674" s="64">
        <v>5</v>
      </c>
      <c r="D674" s="819">
        <v>41978</v>
      </c>
      <c r="E674" s="814"/>
      <c r="F674" s="812" t="s">
        <v>1796</v>
      </c>
      <c r="G674" s="815"/>
      <c r="H674" s="815"/>
      <c r="I674" s="81" t="s">
        <v>2659</v>
      </c>
      <c r="K674" s="806"/>
      <c r="L674" s="806"/>
      <c r="M674" s="806"/>
    </row>
    <row r="675" spans="1:16" x14ac:dyDescent="0.2">
      <c r="A675" s="807" t="s">
        <v>2151</v>
      </c>
      <c r="B675" s="807" t="s">
        <v>2152</v>
      </c>
      <c r="C675" s="64">
        <v>6</v>
      </c>
      <c r="D675" s="819">
        <v>41969</v>
      </c>
      <c r="E675" s="814"/>
      <c r="F675" s="812"/>
      <c r="G675" s="815" t="s">
        <v>1796</v>
      </c>
      <c r="H675" s="815"/>
      <c r="I675" s="81" t="s">
        <v>2153</v>
      </c>
      <c r="K675" s="806"/>
      <c r="L675" s="806"/>
    </row>
    <row r="676" spans="1:16" x14ac:dyDescent="0.2">
      <c r="A676" s="807" t="s">
        <v>2364</v>
      </c>
      <c r="B676" s="807" t="s">
        <v>2365</v>
      </c>
      <c r="C676" s="64">
        <v>18</v>
      </c>
      <c r="D676" s="819">
        <v>41969</v>
      </c>
      <c r="E676" s="814"/>
      <c r="F676" s="812"/>
      <c r="G676" s="815" t="s">
        <v>1796</v>
      </c>
      <c r="H676" s="810"/>
      <c r="I676" s="817" t="s">
        <v>2153</v>
      </c>
      <c r="K676" s="806"/>
      <c r="L676" s="806"/>
    </row>
    <row r="677" spans="1:16" x14ac:dyDescent="0.2">
      <c r="A677" s="807" t="s">
        <v>2704</v>
      </c>
      <c r="B677" s="807" t="s">
        <v>2705</v>
      </c>
      <c r="C677" s="64">
        <v>5</v>
      </c>
      <c r="D677" s="819">
        <v>41969</v>
      </c>
      <c r="E677" s="814" t="s">
        <v>1796</v>
      </c>
      <c r="F677" s="812"/>
      <c r="G677" s="815"/>
      <c r="H677" s="815"/>
      <c r="I677" s="81"/>
      <c r="K677" s="806"/>
      <c r="L677" s="806"/>
    </row>
    <row r="678" spans="1:16" x14ac:dyDescent="0.2">
      <c r="A678" s="96" t="s">
        <v>2867</v>
      </c>
      <c r="B678" s="813" t="s">
        <v>2868</v>
      </c>
      <c r="C678" s="70">
        <v>5</v>
      </c>
      <c r="D678" s="139">
        <v>41967</v>
      </c>
      <c r="E678" s="47" t="s">
        <v>1796</v>
      </c>
      <c r="F678" s="46"/>
      <c r="G678" s="49"/>
      <c r="H678" s="49"/>
      <c r="I678" s="81"/>
      <c r="K678" s="806"/>
      <c r="L678" s="806"/>
      <c r="O678" s="806"/>
      <c r="P678" s="806"/>
    </row>
    <row r="679" spans="1:16" x14ac:dyDescent="0.2">
      <c r="A679" s="808" t="s">
        <v>2299</v>
      </c>
      <c r="B679" s="808" t="s">
        <v>2300</v>
      </c>
      <c r="C679" s="56">
        <v>6</v>
      </c>
      <c r="D679" s="134">
        <v>41949</v>
      </c>
      <c r="E679" s="37"/>
      <c r="F679" s="21" t="s">
        <v>1796</v>
      </c>
      <c r="G679" s="32"/>
      <c r="H679" s="38"/>
      <c r="I679" s="59" t="s">
        <v>2064</v>
      </c>
    </row>
    <row r="680" spans="1:16" x14ac:dyDescent="0.2">
      <c r="A680" s="807" t="s">
        <v>2544</v>
      </c>
      <c r="B680" s="807" t="s">
        <v>2545</v>
      </c>
      <c r="C680" s="64">
        <v>8</v>
      </c>
      <c r="D680" s="819">
        <v>41943</v>
      </c>
      <c r="E680" s="814"/>
      <c r="F680" s="812" t="s">
        <v>1796</v>
      </c>
      <c r="G680" s="815"/>
      <c r="H680" s="810"/>
      <c r="I680" s="817" t="s">
        <v>3938</v>
      </c>
      <c r="K680" s="822"/>
      <c r="L680" s="822"/>
      <c r="M680" s="806"/>
    </row>
    <row r="681" spans="1:16" x14ac:dyDescent="0.2">
      <c r="A681" s="153" t="s">
        <v>2761</v>
      </c>
      <c r="B681" s="87" t="s">
        <v>2762</v>
      </c>
      <c r="C681" s="64">
        <v>5</v>
      </c>
      <c r="D681" s="819">
        <v>41941</v>
      </c>
      <c r="E681" s="814" t="s">
        <v>1796</v>
      </c>
      <c r="F681" s="812"/>
      <c r="G681" s="815"/>
      <c r="H681" s="810"/>
      <c r="I681" s="817" t="s">
        <v>2763</v>
      </c>
      <c r="K681" s="806"/>
      <c r="L681" s="806"/>
      <c r="M681" s="806"/>
    </row>
    <row r="682" spans="1:16" x14ac:dyDescent="0.2">
      <c r="A682" s="813" t="s">
        <v>2504</v>
      </c>
      <c r="B682" s="813" t="s">
        <v>2505</v>
      </c>
      <c r="C682" s="70">
        <v>6</v>
      </c>
      <c r="D682" s="139">
        <v>41935</v>
      </c>
      <c r="E682" s="47"/>
      <c r="F682" s="46" t="s">
        <v>1796</v>
      </c>
      <c r="G682" s="49"/>
      <c r="H682" s="43"/>
      <c r="I682" s="96" t="s">
        <v>2064</v>
      </c>
    </row>
    <row r="683" spans="1:16" x14ac:dyDescent="0.2">
      <c r="A683" s="59" t="s">
        <v>2164</v>
      </c>
      <c r="B683" s="808" t="s">
        <v>2165</v>
      </c>
      <c r="C683" s="56">
        <v>32</v>
      </c>
      <c r="D683" s="134">
        <v>41933</v>
      </c>
      <c r="E683" s="37" t="s">
        <v>1796</v>
      </c>
      <c r="F683" s="21"/>
      <c r="G683" s="32"/>
      <c r="H683" s="32"/>
      <c r="I683" s="81" t="s">
        <v>2166</v>
      </c>
    </row>
    <row r="684" spans="1:16" x14ac:dyDescent="0.2">
      <c r="A684" s="807" t="s">
        <v>2123</v>
      </c>
      <c r="B684" s="807" t="s">
        <v>2124</v>
      </c>
      <c r="C684" s="64">
        <v>60</v>
      </c>
      <c r="D684" s="819">
        <v>41928</v>
      </c>
      <c r="E684" s="814"/>
      <c r="F684" s="812" t="s">
        <v>1796</v>
      </c>
      <c r="G684" s="815"/>
      <c r="H684" s="815"/>
      <c r="I684" s="81" t="s">
        <v>2125</v>
      </c>
    </row>
    <row r="685" spans="1:16" x14ac:dyDescent="0.2">
      <c r="A685" s="817" t="s">
        <v>2181</v>
      </c>
      <c r="B685" s="807" t="s">
        <v>2182</v>
      </c>
      <c r="C685" s="64">
        <v>6</v>
      </c>
      <c r="D685" s="819">
        <v>41928</v>
      </c>
      <c r="E685" s="814"/>
      <c r="F685" s="812"/>
      <c r="G685" s="815" t="s">
        <v>1796</v>
      </c>
      <c r="H685" s="815"/>
      <c r="I685" s="81" t="s">
        <v>2183</v>
      </c>
    </row>
    <row r="686" spans="1:16" x14ac:dyDescent="0.2">
      <c r="A686" s="807" t="s">
        <v>2710</v>
      </c>
      <c r="B686" s="807" t="s">
        <v>2711</v>
      </c>
      <c r="C686" s="64">
        <v>10</v>
      </c>
      <c r="D686" s="819">
        <v>41918</v>
      </c>
      <c r="E686" s="814"/>
      <c r="F686" s="812" t="s">
        <v>1796</v>
      </c>
      <c r="G686" s="815"/>
      <c r="H686" s="815"/>
      <c r="I686" s="81" t="s">
        <v>2064</v>
      </c>
      <c r="K686" s="604"/>
      <c r="L686" s="604"/>
    </row>
    <row r="687" spans="1:16" x14ac:dyDescent="0.2">
      <c r="A687" s="96" t="s">
        <v>2011</v>
      </c>
      <c r="B687" s="813" t="s">
        <v>2012</v>
      </c>
      <c r="C687" s="70">
        <v>8</v>
      </c>
      <c r="D687" s="139">
        <v>41904</v>
      </c>
      <c r="E687" s="47" t="s">
        <v>1796</v>
      </c>
      <c r="F687" s="46"/>
      <c r="G687" s="49"/>
      <c r="H687" s="49"/>
      <c r="I687" s="85"/>
      <c r="K687" s="806"/>
      <c r="L687" s="806"/>
    </row>
    <row r="688" spans="1:16" x14ac:dyDescent="0.2">
      <c r="A688" s="808" t="s">
        <v>2013</v>
      </c>
      <c r="B688" s="808" t="s">
        <v>2014</v>
      </c>
      <c r="C688" s="56">
        <v>5</v>
      </c>
      <c r="D688" s="134">
        <v>41904</v>
      </c>
      <c r="E688" s="37" t="s">
        <v>1796</v>
      </c>
      <c r="F688" s="21"/>
      <c r="G688" s="32"/>
      <c r="H688" s="32"/>
      <c r="I688" s="55"/>
      <c r="K688" s="806"/>
      <c r="L688" s="806"/>
    </row>
    <row r="689" spans="1:13" x14ac:dyDescent="0.2">
      <c r="A689" s="135" t="s">
        <v>1912</v>
      </c>
      <c r="B689" s="135" t="s">
        <v>1913</v>
      </c>
      <c r="C689" s="64">
        <v>5</v>
      </c>
      <c r="D689" s="819">
        <v>41898</v>
      </c>
      <c r="E689" s="814"/>
      <c r="F689" s="812"/>
      <c r="G689" s="815"/>
      <c r="H689" s="815" t="s">
        <v>1796</v>
      </c>
      <c r="I689" s="81"/>
      <c r="L689" s="806"/>
      <c r="M689" s="806"/>
    </row>
    <row r="690" spans="1:13" x14ac:dyDescent="0.2">
      <c r="A690" s="135" t="s">
        <v>2680</v>
      </c>
      <c r="B690" s="135" t="s">
        <v>2681</v>
      </c>
      <c r="C690" s="64">
        <v>9</v>
      </c>
      <c r="D690" s="819">
        <v>41898</v>
      </c>
      <c r="E690" s="814"/>
      <c r="F690" s="812"/>
      <c r="G690" s="815"/>
      <c r="H690" s="815" t="s">
        <v>1796</v>
      </c>
      <c r="I690" s="81"/>
    </row>
    <row r="691" spans="1:13" x14ac:dyDescent="0.2">
      <c r="A691" s="817" t="s">
        <v>2903</v>
      </c>
      <c r="B691" s="807" t="s">
        <v>2904</v>
      </c>
      <c r="C691" s="64">
        <v>11</v>
      </c>
      <c r="D691" s="819">
        <v>41898</v>
      </c>
      <c r="E691" s="814"/>
      <c r="F691" s="812"/>
      <c r="G691" s="815" t="s">
        <v>1796</v>
      </c>
      <c r="H691" s="815"/>
      <c r="I691" s="81" t="s">
        <v>2905</v>
      </c>
      <c r="K691" s="806"/>
      <c r="L691" s="806"/>
    </row>
    <row r="692" spans="1:13" x14ac:dyDescent="0.2">
      <c r="A692" s="83" t="s">
        <v>2337</v>
      </c>
      <c r="B692" s="83" t="s">
        <v>2338</v>
      </c>
      <c r="C692" s="70">
        <v>10</v>
      </c>
      <c r="D692" s="139">
        <v>41894</v>
      </c>
      <c r="E692" s="47"/>
      <c r="F692" s="46" t="s">
        <v>1796</v>
      </c>
      <c r="G692" s="49"/>
      <c r="H692" s="49"/>
      <c r="I692" s="85" t="s">
        <v>3901</v>
      </c>
      <c r="K692" s="806"/>
      <c r="L692" s="806"/>
    </row>
    <row r="693" spans="1:13" x14ac:dyDescent="0.2">
      <c r="A693" s="808" t="s">
        <v>2051</v>
      </c>
      <c r="B693" s="808" t="s">
        <v>2052</v>
      </c>
      <c r="C693" s="56">
        <v>11</v>
      </c>
      <c r="D693" s="134">
        <v>41885</v>
      </c>
      <c r="E693" s="37"/>
      <c r="F693" s="21" t="s">
        <v>1796</v>
      </c>
      <c r="G693" s="32"/>
      <c r="H693" s="32"/>
      <c r="I693" s="59" t="s">
        <v>2053</v>
      </c>
      <c r="L693" s="806"/>
      <c r="M693" s="806"/>
    </row>
    <row r="694" spans="1:13" x14ac:dyDescent="0.2">
      <c r="A694" s="817" t="s">
        <v>2871</v>
      </c>
      <c r="B694" s="807" t="s">
        <v>2872</v>
      </c>
      <c r="C694" s="64">
        <v>15</v>
      </c>
      <c r="D694" s="819">
        <v>41880</v>
      </c>
      <c r="E694" s="814"/>
      <c r="F694" s="812"/>
      <c r="G694" s="815" t="s">
        <v>1796</v>
      </c>
      <c r="H694" s="815"/>
      <c r="I694" s="817" t="s">
        <v>2873</v>
      </c>
    </row>
    <row r="695" spans="1:13" x14ac:dyDescent="0.2">
      <c r="A695" s="807" t="s">
        <v>2062</v>
      </c>
      <c r="B695" s="807" t="s">
        <v>2063</v>
      </c>
      <c r="C695" s="64">
        <v>7</v>
      </c>
      <c r="D695" s="819">
        <v>41853</v>
      </c>
      <c r="E695" s="814"/>
      <c r="F695" s="812" t="s">
        <v>1796</v>
      </c>
      <c r="G695" s="815"/>
      <c r="H695" s="815"/>
      <c r="I695" s="817" t="s">
        <v>2064</v>
      </c>
      <c r="K695" s="806"/>
      <c r="L695" s="806"/>
    </row>
    <row r="696" spans="1:13" x14ac:dyDescent="0.2">
      <c r="A696" s="107" t="s">
        <v>769</v>
      </c>
      <c r="B696" s="107" t="s">
        <v>770</v>
      </c>
      <c r="C696" s="64">
        <v>11</v>
      </c>
      <c r="D696" s="819">
        <v>41849</v>
      </c>
      <c r="E696" s="814"/>
      <c r="F696" s="812"/>
      <c r="G696" s="938" t="s">
        <v>1796</v>
      </c>
      <c r="H696" s="815"/>
      <c r="I696" s="73" t="s">
        <v>2714</v>
      </c>
      <c r="K696" s="806"/>
      <c r="L696" s="806"/>
    </row>
    <row r="697" spans="1:13" x14ac:dyDescent="0.2">
      <c r="A697" s="813" t="s">
        <v>2793</v>
      </c>
      <c r="B697" s="813" t="s">
        <v>2794</v>
      </c>
      <c r="C697" s="70">
        <v>12</v>
      </c>
      <c r="D697" s="139">
        <v>41791</v>
      </c>
      <c r="E697" s="47"/>
      <c r="F697" s="46"/>
      <c r="G697" s="49" t="s">
        <v>1796</v>
      </c>
      <c r="H697" s="49"/>
      <c r="I697" s="96" t="s">
        <v>2795</v>
      </c>
    </row>
    <row r="698" spans="1:13" x14ac:dyDescent="0.2">
      <c r="A698" s="84" t="s">
        <v>2864</v>
      </c>
      <c r="B698" s="84" t="s">
        <v>2865</v>
      </c>
      <c r="C698" s="56">
        <v>8</v>
      </c>
      <c r="D698" s="134">
        <v>41765</v>
      </c>
      <c r="E698" s="37"/>
      <c r="F698" s="443" t="s">
        <v>1796</v>
      </c>
      <c r="G698" s="32"/>
      <c r="H698" s="32"/>
      <c r="I698" s="978" t="s">
        <v>2866</v>
      </c>
    </row>
    <row r="699" spans="1:13" x14ac:dyDescent="0.2">
      <c r="A699" s="807" t="s">
        <v>2649</v>
      </c>
      <c r="B699" s="807" t="s">
        <v>2650</v>
      </c>
      <c r="C699" s="64">
        <v>6</v>
      </c>
      <c r="D699" s="819">
        <v>41761</v>
      </c>
      <c r="E699" s="814"/>
      <c r="F699" s="812"/>
      <c r="G699" s="815" t="s">
        <v>1796</v>
      </c>
      <c r="H699" s="815"/>
      <c r="I699" s="81" t="s">
        <v>2651</v>
      </c>
    </row>
    <row r="700" spans="1:13" x14ac:dyDescent="0.2">
      <c r="A700" s="79" t="s">
        <v>2657</v>
      </c>
      <c r="B700" s="69" t="s">
        <v>2658</v>
      </c>
      <c r="C700" s="64">
        <v>7</v>
      </c>
      <c r="D700" s="819">
        <v>41751</v>
      </c>
      <c r="E700" s="814"/>
      <c r="F700" s="812" t="s">
        <v>1796</v>
      </c>
      <c r="G700" s="815"/>
      <c r="H700" s="815"/>
      <c r="I700" s="81" t="s">
        <v>2659</v>
      </c>
      <c r="K700" s="806"/>
      <c r="L700" s="806"/>
    </row>
    <row r="701" spans="1:13" x14ac:dyDescent="0.2">
      <c r="A701" s="807" t="s">
        <v>1937</v>
      </c>
      <c r="B701" s="807" t="s">
        <v>1938</v>
      </c>
      <c r="C701" s="64">
        <v>8</v>
      </c>
      <c r="D701" s="819">
        <v>41680</v>
      </c>
      <c r="E701" s="814" t="s">
        <v>1796</v>
      </c>
      <c r="F701" s="812"/>
      <c r="G701" s="815"/>
      <c r="H701" s="815"/>
      <c r="I701" s="81"/>
    </row>
    <row r="702" spans="1:13" x14ac:dyDescent="0.2">
      <c r="A702" s="813" t="s">
        <v>1855</v>
      </c>
      <c r="B702" s="813" t="s">
        <v>1856</v>
      </c>
      <c r="C702" s="70">
        <v>5</v>
      </c>
      <c r="D702" s="139">
        <v>41675</v>
      </c>
      <c r="E702" s="47"/>
      <c r="F702" s="46" t="s">
        <v>1796</v>
      </c>
      <c r="G702" s="49"/>
      <c r="H702" s="49"/>
      <c r="I702" s="809" t="s">
        <v>1857</v>
      </c>
      <c r="K702" s="806"/>
      <c r="L702" s="806"/>
    </row>
    <row r="703" spans="1:13" x14ac:dyDescent="0.2">
      <c r="A703" s="29" t="s">
        <v>2753</v>
      </c>
      <c r="B703" s="808" t="s">
        <v>2754</v>
      </c>
      <c r="C703" s="197">
        <v>5</v>
      </c>
      <c r="D703" s="164">
        <v>41631</v>
      </c>
      <c r="E703" s="38"/>
      <c r="F703" s="21"/>
      <c r="G703" s="38" t="s">
        <v>1796</v>
      </c>
      <c r="H703" s="21"/>
      <c r="I703" s="18" t="s">
        <v>2755</v>
      </c>
      <c r="K703" s="806"/>
      <c r="L703" s="806"/>
    </row>
    <row r="704" spans="1:13" x14ac:dyDescent="0.2">
      <c r="A704" s="31" t="s">
        <v>2546</v>
      </c>
      <c r="B704" s="807" t="s">
        <v>2547</v>
      </c>
      <c r="C704" s="189">
        <v>7</v>
      </c>
      <c r="D704" s="149">
        <v>41627</v>
      </c>
      <c r="E704" s="810"/>
      <c r="F704" s="812"/>
      <c r="G704" s="810" t="s">
        <v>1796</v>
      </c>
      <c r="H704" s="812"/>
      <c r="I704" s="811" t="s">
        <v>2548</v>
      </c>
      <c r="K704" s="806"/>
      <c r="L704" s="806"/>
    </row>
    <row r="705" spans="1:12" x14ac:dyDescent="0.2">
      <c r="A705" s="141" t="s">
        <v>2519</v>
      </c>
      <c r="B705" s="135" t="s">
        <v>2520</v>
      </c>
      <c r="C705" s="189">
        <v>11</v>
      </c>
      <c r="D705" s="149">
        <v>41618</v>
      </c>
      <c r="E705" s="810"/>
      <c r="F705" s="812"/>
      <c r="G705" s="810"/>
      <c r="H705" s="812" t="s">
        <v>1796</v>
      </c>
      <c r="I705" s="81"/>
    </row>
    <row r="706" spans="1:12" x14ac:dyDescent="0.2">
      <c r="A706" s="31" t="s">
        <v>2452</v>
      </c>
      <c r="B706" s="807" t="s">
        <v>2453</v>
      </c>
      <c r="C706" s="189">
        <v>10</v>
      </c>
      <c r="D706" s="149">
        <v>41617</v>
      </c>
      <c r="E706" s="810"/>
      <c r="F706" s="812"/>
      <c r="G706" s="810" t="s">
        <v>1796</v>
      </c>
      <c r="H706" s="812"/>
      <c r="I706" s="811" t="s">
        <v>2455</v>
      </c>
      <c r="K706" s="806"/>
      <c r="L706" s="806"/>
    </row>
    <row r="707" spans="1:12" x14ac:dyDescent="0.2">
      <c r="A707" s="968" t="s">
        <v>2540</v>
      </c>
      <c r="B707" s="137" t="s">
        <v>2541</v>
      </c>
      <c r="C707" s="169">
        <v>11</v>
      </c>
      <c r="D707" s="165">
        <v>41607</v>
      </c>
      <c r="E707" s="43"/>
      <c r="F707" s="46"/>
      <c r="G707" s="43"/>
      <c r="H707" s="46" t="s">
        <v>1796</v>
      </c>
      <c r="I707" s="809"/>
    </row>
    <row r="708" spans="1:12" x14ac:dyDescent="0.2">
      <c r="A708" s="436" t="s">
        <v>2456</v>
      </c>
      <c r="B708" s="69" t="s">
        <v>2457</v>
      </c>
      <c r="C708" s="64">
        <v>5</v>
      </c>
      <c r="D708" s="819">
        <v>41592</v>
      </c>
      <c r="E708" s="814"/>
      <c r="F708" s="812" t="s">
        <v>1796</v>
      </c>
      <c r="G708" s="815"/>
      <c r="H708" s="815"/>
      <c r="I708" s="81" t="s">
        <v>2458</v>
      </c>
      <c r="K708" s="806"/>
      <c r="L708" s="806"/>
    </row>
    <row r="709" spans="1:12" x14ac:dyDescent="0.2">
      <c r="A709" s="807" t="s">
        <v>1964</v>
      </c>
      <c r="B709" s="807" t="s">
        <v>1965</v>
      </c>
      <c r="C709" s="64">
        <v>5</v>
      </c>
      <c r="D709" s="819">
        <v>41586</v>
      </c>
      <c r="E709" s="814"/>
      <c r="F709" s="812" t="s">
        <v>1796</v>
      </c>
      <c r="G709" s="815"/>
      <c r="H709" s="815"/>
      <c r="I709" s="81" t="s">
        <v>1928</v>
      </c>
    </row>
    <row r="710" spans="1:12" x14ac:dyDescent="0.2">
      <c r="A710" s="807" t="s">
        <v>2356</v>
      </c>
      <c r="B710" s="807" t="s">
        <v>2357</v>
      </c>
      <c r="C710" s="64">
        <v>22</v>
      </c>
      <c r="D710" s="819">
        <v>41578</v>
      </c>
      <c r="E710" s="814"/>
      <c r="F710" s="812" t="s">
        <v>1796</v>
      </c>
      <c r="G710" s="815"/>
      <c r="H710" s="815"/>
      <c r="I710" s="81" t="s">
        <v>1928</v>
      </c>
      <c r="K710" s="806"/>
      <c r="L710" s="806"/>
    </row>
    <row r="711" spans="1:12" x14ac:dyDescent="0.2">
      <c r="A711" s="69" t="s">
        <v>2481</v>
      </c>
      <c r="B711" s="69" t="s">
        <v>2482</v>
      </c>
      <c r="C711" s="64">
        <v>10</v>
      </c>
      <c r="D711" s="819">
        <v>41578</v>
      </c>
      <c r="E711" s="814"/>
      <c r="F711" s="812" t="s">
        <v>1796</v>
      </c>
      <c r="G711" s="815"/>
      <c r="H711" s="815"/>
      <c r="I711" s="81" t="s">
        <v>2483</v>
      </c>
    </row>
    <row r="712" spans="1:12" x14ac:dyDescent="0.2">
      <c r="A712" s="813" t="s">
        <v>2478</v>
      </c>
      <c r="B712" s="813" t="s">
        <v>2479</v>
      </c>
      <c r="C712" s="70">
        <v>6</v>
      </c>
      <c r="D712" s="139">
        <v>41578</v>
      </c>
      <c r="E712" s="47"/>
      <c r="F712" s="46" t="s">
        <v>1796</v>
      </c>
      <c r="G712" s="49"/>
      <c r="H712" s="49"/>
      <c r="I712" s="85" t="s">
        <v>3978</v>
      </c>
    </row>
    <row r="713" spans="1:12" x14ac:dyDescent="0.2">
      <c r="A713" s="808" t="s">
        <v>2542</v>
      </c>
      <c r="B713" s="808" t="s">
        <v>2543</v>
      </c>
      <c r="C713" s="56">
        <v>12</v>
      </c>
      <c r="D713" s="134">
        <v>41578</v>
      </c>
      <c r="E713" s="37"/>
      <c r="F713" s="21" t="s">
        <v>1796</v>
      </c>
      <c r="G713" s="32"/>
      <c r="H713" s="32"/>
      <c r="I713" s="55" t="s">
        <v>3939</v>
      </c>
    </row>
    <row r="714" spans="1:12" x14ac:dyDescent="0.2">
      <c r="A714" s="69" t="s">
        <v>2796</v>
      </c>
      <c r="B714" s="69" t="s">
        <v>2797</v>
      </c>
      <c r="C714" s="64">
        <v>6</v>
      </c>
      <c r="D714" s="819">
        <v>41577</v>
      </c>
      <c r="E714" s="814"/>
      <c r="F714" s="812" t="s">
        <v>1796</v>
      </c>
      <c r="G714" s="815"/>
      <c r="H714" s="815"/>
      <c r="I714" s="81" t="s">
        <v>2798</v>
      </c>
      <c r="K714" s="822"/>
      <c r="L714" s="822"/>
    </row>
    <row r="715" spans="1:12" x14ac:dyDescent="0.2">
      <c r="A715" s="817" t="s">
        <v>2501</v>
      </c>
      <c r="B715" s="807" t="s">
        <v>2502</v>
      </c>
      <c r="C715" s="64">
        <v>10</v>
      </c>
      <c r="D715" s="819">
        <v>41569</v>
      </c>
      <c r="E715" s="814"/>
      <c r="F715" s="812" t="s">
        <v>1796</v>
      </c>
      <c r="G715" s="815"/>
      <c r="H715" s="815"/>
      <c r="I715" s="81" t="s">
        <v>2503</v>
      </c>
      <c r="K715" s="806"/>
      <c r="L715" s="806"/>
    </row>
    <row r="716" spans="1:12" x14ac:dyDescent="0.2">
      <c r="A716" s="817" t="s">
        <v>2087</v>
      </c>
      <c r="B716" s="807" t="s">
        <v>2088</v>
      </c>
      <c r="C716" s="64">
        <v>6</v>
      </c>
      <c r="D716" s="819">
        <v>41554</v>
      </c>
      <c r="E716" s="814"/>
      <c r="F716" s="812"/>
      <c r="G716" s="815" t="s">
        <v>1796</v>
      </c>
      <c r="H716" s="815"/>
      <c r="I716" s="81" t="s">
        <v>2089</v>
      </c>
      <c r="K716" s="806"/>
      <c r="L716" s="806"/>
    </row>
    <row r="717" spans="1:12" x14ac:dyDescent="0.2">
      <c r="A717" s="813" t="s">
        <v>1926</v>
      </c>
      <c r="B717" s="813" t="s">
        <v>1927</v>
      </c>
      <c r="C717" s="70">
        <v>9</v>
      </c>
      <c r="D717" s="139">
        <v>41535</v>
      </c>
      <c r="E717" s="47"/>
      <c r="F717" s="46" t="s">
        <v>1796</v>
      </c>
      <c r="G717" s="49"/>
      <c r="H717" s="49"/>
      <c r="I717" s="85" t="s">
        <v>1928</v>
      </c>
      <c r="K717" s="806"/>
      <c r="L717" s="806"/>
    </row>
    <row r="718" spans="1:12" x14ac:dyDescent="0.2">
      <c r="A718" s="808" t="s">
        <v>2140</v>
      </c>
      <c r="B718" s="18" t="s">
        <v>2141</v>
      </c>
      <c r="C718" s="56">
        <v>5</v>
      </c>
      <c r="D718" s="134">
        <v>41534</v>
      </c>
      <c r="E718" s="37" t="s">
        <v>1796</v>
      </c>
      <c r="F718" s="21"/>
      <c r="G718" s="32"/>
      <c r="H718" s="32"/>
      <c r="I718" s="55" t="s">
        <v>2142</v>
      </c>
    </row>
    <row r="719" spans="1:12" x14ac:dyDescent="0.2">
      <c r="A719" s="807" t="s">
        <v>2358</v>
      </c>
      <c r="B719" s="811" t="s">
        <v>2359</v>
      </c>
      <c r="C719" s="64">
        <v>6</v>
      </c>
      <c r="D719" s="819">
        <v>41526</v>
      </c>
      <c r="E719" s="814"/>
      <c r="F719" s="812" t="s">
        <v>1796</v>
      </c>
      <c r="G719" s="815"/>
      <c r="H719" s="815"/>
      <c r="I719" s="81" t="s">
        <v>2360</v>
      </c>
      <c r="K719" s="806"/>
      <c r="L719" s="806"/>
    </row>
    <row r="720" spans="1:12" x14ac:dyDescent="0.2">
      <c r="A720" s="817" t="s">
        <v>2593</v>
      </c>
      <c r="B720" s="811" t="s">
        <v>2594</v>
      </c>
      <c r="C720" s="64">
        <v>6</v>
      </c>
      <c r="D720" s="819">
        <v>41521</v>
      </c>
      <c r="E720" s="814"/>
      <c r="F720" s="812" t="s">
        <v>1796</v>
      </c>
      <c r="G720" s="815"/>
      <c r="H720" s="815"/>
      <c r="I720" s="81" t="s">
        <v>2595</v>
      </c>
      <c r="K720" s="822"/>
      <c r="L720" s="822"/>
    </row>
    <row r="721" spans="1:12" x14ac:dyDescent="0.2">
      <c r="A721" s="807" t="s">
        <v>2446</v>
      </c>
      <c r="B721" s="811" t="s">
        <v>2447</v>
      </c>
      <c r="C721" s="64">
        <v>12</v>
      </c>
      <c r="D721" s="819">
        <v>41518</v>
      </c>
      <c r="E721" s="814"/>
      <c r="F721" s="812"/>
      <c r="G721" s="815" t="s">
        <v>1796</v>
      </c>
      <c r="H721" s="815"/>
      <c r="I721" s="811" t="s">
        <v>2448</v>
      </c>
    </row>
    <row r="722" spans="1:12" x14ac:dyDescent="0.2">
      <c r="A722" s="813" t="s">
        <v>2368</v>
      </c>
      <c r="B722" s="809" t="s">
        <v>2369</v>
      </c>
      <c r="C722" s="70">
        <v>5</v>
      </c>
      <c r="D722" s="139">
        <v>41495</v>
      </c>
      <c r="E722" s="47" t="s">
        <v>1796</v>
      </c>
      <c r="F722" s="46"/>
      <c r="G722" s="49"/>
      <c r="H722" s="49"/>
      <c r="I722" s="809"/>
      <c r="K722" s="806"/>
      <c r="L722" s="806"/>
    </row>
    <row r="723" spans="1:12" x14ac:dyDescent="0.2">
      <c r="A723" s="808" t="s">
        <v>1881</v>
      </c>
      <c r="B723" s="18" t="s">
        <v>1882</v>
      </c>
      <c r="C723" s="56">
        <v>9</v>
      </c>
      <c r="D723" s="134">
        <v>41488</v>
      </c>
      <c r="E723" s="37" t="s">
        <v>1796</v>
      </c>
      <c r="F723" s="21"/>
      <c r="G723" s="32"/>
      <c r="H723" s="32"/>
      <c r="I723" s="55"/>
      <c r="K723" s="806"/>
      <c r="L723" s="806"/>
    </row>
    <row r="724" spans="1:12" x14ac:dyDescent="0.2">
      <c r="A724" s="807" t="s">
        <v>2833</v>
      </c>
      <c r="B724" s="811" t="s">
        <v>2834</v>
      </c>
      <c r="C724" s="64">
        <v>6</v>
      </c>
      <c r="D724" s="819">
        <v>41452</v>
      </c>
      <c r="E724" s="814"/>
      <c r="F724" s="812"/>
      <c r="G724" s="815" t="s">
        <v>1796</v>
      </c>
      <c r="H724" s="815"/>
      <c r="I724" s="811" t="s">
        <v>2835</v>
      </c>
    </row>
    <row r="725" spans="1:12" x14ac:dyDescent="0.2">
      <c r="A725" s="817" t="s">
        <v>2495</v>
      </c>
      <c r="B725" s="811" t="s">
        <v>2496</v>
      </c>
      <c r="C725" s="64">
        <v>9</v>
      </c>
      <c r="D725" s="819">
        <v>41449</v>
      </c>
      <c r="E725" s="814"/>
      <c r="F725" s="812"/>
      <c r="G725" s="815"/>
      <c r="H725" s="815" t="s">
        <v>1796</v>
      </c>
      <c r="I725" s="81" t="s">
        <v>2497</v>
      </c>
      <c r="K725" s="806"/>
      <c r="L725" s="806"/>
    </row>
    <row r="726" spans="1:12" x14ac:dyDescent="0.2">
      <c r="A726" s="807" t="s">
        <v>2267</v>
      </c>
      <c r="B726" s="811" t="s">
        <v>2268</v>
      </c>
      <c r="C726" s="64">
        <v>9</v>
      </c>
      <c r="D726" s="819">
        <v>41432</v>
      </c>
      <c r="E726" s="814"/>
      <c r="F726" s="812"/>
      <c r="G726" s="815" t="s">
        <v>1796</v>
      </c>
      <c r="H726" s="815"/>
      <c r="I726" s="81" t="s">
        <v>2269</v>
      </c>
    </row>
    <row r="727" spans="1:12" x14ac:dyDescent="0.2">
      <c r="A727" s="813" t="s">
        <v>2726</v>
      </c>
      <c r="B727" s="809" t="s">
        <v>2727</v>
      </c>
      <c r="C727" s="70">
        <v>8</v>
      </c>
      <c r="D727" s="139">
        <v>41426</v>
      </c>
      <c r="E727" s="47"/>
      <c r="F727" s="46"/>
      <c r="G727" s="49" t="s">
        <v>1796</v>
      </c>
      <c r="H727" s="49"/>
      <c r="I727" s="809" t="s">
        <v>2728</v>
      </c>
      <c r="K727" s="806"/>
      <c r="L727" s="806"/>
    </row>
    <row r="728" spans="1:12" x14ac:dyDescent="0.2">
      <c r="A728" s="90" t="s">
        <v>1972</v>
      </c>
      <c r="B728" s="151" t="s">
        <v>1973</v>
      </c>
      <c r="C728" s="56">
        <v>8</v>
      </c>
      <c r="D728" s="134">
        <v>41418</v>
      </c>
      <c r="E728" s="37"/>
      <c r="F728" s="21" t="s">
        <v>1796</v>
      </c>
      <c r="G728" s="32"/>
      <c r="H728" s="32"/>
      <c r="I728" s="55" t="s">
        <v>1974</v>
      </c>
    </row>
    <row r="729" spans="1:12" x14ac:dyDescent="0.2">
      <c r="A729" s="807" t="s">
        <v>2386</v>
      </c>
      <c r="B729" s="811" t="s">
        <v>2387</v>
      </c>
      <c r="C729" s="64">
        <v>9</v>
      </c>
      <c r="D729" s="819">
        <v>41409</v>
      </c>
      <c r="E729" s="814"/>
      <c r="F729" s="812" t="s">
        <v>1796</v>
      </c>
      <c r="G729" s="815"/>
      <c r="H729" s="815"/>
      <c r="I729" s="81" t="s">
        <v>2388</v>
      </c>
      <c r="K729" s="806"/>
      <c r="L729" s="806"/>
    </row>
    <row r="730" spans="1:12" x14ac:dyDescent="0.2">
      <c r="A730" s="807" t="s">
        <v>1842</v>
      </c>
      <c r="B730" s="811" t="s">
        <v>1843</v>
      </c>
      <c r="C730" s="64">
        <v>12</v>
      </c>
      <c r="D730" s="819">
        <v>41395</v>
      </c>
      <c r="E730" s="814"/>
      <c r="F730" s="812"/>
      <c r="G730" s="815" t="s">
        <v>1796</v>
      </c>
      <c r="H730" s="815"/>
      <c r="I730" s="811" t="s">
        <v>1844</v>
      </c>
    </row>
    <row r="731" spans="1:12" x14ac:dyDescent="0.2">
      <c r="A731" s="807" t="s">
        <v>2613</v>
      </c>
      <c r="B731" s="811" t="s">
        <v>2614</v>
      </c>
      <c r="C731" s="64">
        <v>30</v>
      </c>
      <c r="D731" s="819">
        <v>41394</v>
      </c>
      <c r="E731" s="814" t="s">
        <v>1796</v>
      </c>
      <c r="F731" s="812"/>
      <c r="G731" s="815"/>
      <c r="H731" s="815"/>
      <c r="I731" s="811"/>
    </row>
    <row r="732" spans="1:12" x14ac:dyDescent="0.2">
      <c r="A732" s="813" t="s">
        <v>1454</v>
      </c>
      <c r="B732" s="809" t="s">
        <v>1455</v>
      </c>
      <c r="C732" s="70">
        <v>5</v>
      </c>
      <c r="D732" s="139">
        <v>41389</v>
      </c>
      <c r="E732" s="47"/>
      <c r="F732" s="46"/>
      <c r="G732" s="49"/>
      <c r="H732" s="49" t="s">
        <v>1796</v>
      </c>
      <c r="I732" s="85" t="s">
        <v>2531</v>
      </c>
      <c r="K732" s="806"/>
      <c r="L732" s="806"/>
    </row>
    <row r="733" spans="1:12" x14ac:dyDescent="0.2">
      <c r="A733" s="59" t="s">
        <v>2042</v>
      </c>
      <c r="B733" s="18" t="s">
        <v>2043</v>
      </c>
      <c r="C733" s="56">
        <v>9</v>
      </c>
      <c r="D733" s="134">
        <v>41381</v>
      </c>
      <c r="E733" s="37" t="s">
        <v>1796</v>
      </c>
      <c r="F733" s="21"/>
      <c r="G733" s="32"/>
      <c r="H733" s="32"/>
      <c r="I733" s="18"/>
      <c r="K733" s="806"/>
      <c r="L733" s="806"/>
    </row>
    <row r="734" spans="1:12" x14ac:dyDescent="0.2">
      <c r="A734" s="161" t="s">
        <v>2532</v>
      </c>
      <c r="B734" s="160" t="s">
        <v>2533</v>
      </c>
      <c r="C734" s="64">
        <v>12</v>
      </c>
      <c r="D734" s="819">
        <v>41370</v>
      </c>
      <c r="E734" s="814"/>
      <c r="F734" s="812"/>
      <c r="G734" s="815"/>
      <c r="H734" s="815" t="s">
        <v>1796</v>
      </c>
      <c r="I734" s="81" t="s">
        <v>2534</v>
      </c>
    </row>
    <row r="735" spans="1:12" x14ac:dyDescent="0.2">
      <c r="A735" s="807" t="s">
        <v>2186</v>
      </c>
      <c r="B735" s="811" t="s">
        <v>2187</v>
      </c>
      <c r="C735" s="64">
        <v>6</v>
      </c>
      <c r="D735" s="819">
        <v>41366</v>
      </c>
      <c r="E735" s="814"/>
      <c r="F735" s="812"/>
      <c r="G735" s="815" t="s">
        <v>1796</v>
      </c>
      <c r="H735" s="815"/>
      <c r="I735" s="811" t="s">
        <v>2188</v>
      </c>
      <c r="K735" s="806"/>
      <c r="L735" s="806"/>
    </row>
    <row r="736" spans="1:12" x14ac:dyDescent="0.2">
      <c r="A736" s="817" t="s">
        <v>1827</v>
      </c>
      <c r="B736" s="811" t="s">
        <v>1828</v>
      </c>
      <c r="C736" s="64">
        <v>7</v>
      </c>
      <c r="D736" s="819">
        <v>41341</v>
      </c>
      <c r="E736" s="814"/>
      <c r="F736" s="812"/>
      <c r="G736" s="815" t="s">
        <v>1796</v>
      </c>
      <c r="H736" s="815"/>
      <c r="I736" s="81" t="s">
        <v>1829</v>
      </c>
    </row>
    <row r="737" spans="1:13" x14ac:dyDescent="0.2">
      <c r="A737" s="96" t="s">
        <v>2674</v>
      </c>
      <c r="B737" s="809" t="s">
        <v>2675</v>
      </c>
      <c r="C737" s="70">
        <v>6</v>
      </c>
      <c r="D737" s="139">
        <v>41325</v>
      </c>
      <c r="E737" s="47"/>
      <c r="F737" s="46"/>
      <c r="G737" s="49" t="s">
        <v>1796</v>
      </c>
      <c r="H737" s="49"/>
      <c r="I737" s="85" t="s">
        <v>2676</v>
      </c>
      <c r="K737" s="806"/>
      <c r="L737" s="806"/>
    </row>
    <row r="738" spans="1:13" x14ac:dyDescent="0.2">
      <c r="A738" s="808" t="s">
        <v>574</v>
      </c>
      <c r="B738" s="18" t="s">
        <v>575</v>
      </c>
      <c r="C738" s="56">
        <v>13</v>
      </c>
      <c r="D738" s="134">
        <v>41290</v>
      </c>
      <c r="E738" s="954" t="s">
        <v>1796</v>
      </c>
      <c r="F738" s="21"/>
      <c r="G738" s="32"/>
      <c r="H738" s="32"/>
      <c r="I738" s="896" t="s">
        <v>2199</v>
      </c>
    </row>
    <row r="739" spans="1:13" x14ac:dyDescent="0.2">
      <c r="A739" s="153" t="s">
        <v>2906</v>
      </c>
      <c r="B739" s="154" t="s">
        <v>2907</v>
      </c>
      <c r="C739" s="64">
        <v>11</v>
      </c>
      <c r="D739" s="819">
        <v>41285</v>
      </c>
      <c r="E739" s="814" t="s">
        <v>1796</v>
      </c>
      <c r="F739" s="812"/>
      <c r="G739" s="815"/>
      <c r="H739" s="815"/>
      <c r="I739" s="147" t="s">
        <v>3891</v>
      </c>
    </row>
    <row r="740" spans="1:13" x14ac:dyDescent="0.2">
      <c r="A740" s="807" t="s">
        <v>1800</v>
      </c>
      <c r="B740" s="811" t="s">
        <v>1801</v>
      </c>
      <c r="C740" s="64">
        <v>40</v>
      </c>
      <c r="D740" s="819">
        <v>41262</v>
      </c>
      <c r="E740" s="814"/>
      <c r="F740" s="812"/>
      <c r="G740" s="815"/>
      <c r="H740" s="815" t="s">
        <v>1796</v>
      </c>
      <c r="I740" s="981" t="s">
        <v>3863</v>
      </c>
      <c r="K740" s="806"/>
      <c r="L740" s="806"/>
    </row>
    <row r="741" spans="1:13" x14ac:dyDescent="0.2">
      <c r="A741" s="161" t="s">
        <v>2149</v>
      </c>
      <c r="B741" s="160" t="s">
        <v>2150</v>
      </c>
      <c r="C741" s="64">
        <v>13</v>
      </c>
      <c r="D741" s="819">
        <v>41259</v>
      </c>
      <c r="E741" s="814"/>
      <c r="F741" s="812"/>
      <c r="G741" s="815"/>
      <c r="H741" s="815" t="s">
        <v>1796</v>
      </c>
      <c r="I741" s="811"/>
    </row>
    <row r="742" spans="1:13" x14ac:dyDescent="0.2">
      <c r="A742" s="96" t="s">
        <v>2438</v>
      </c>
      <c r="B742" s="809" t="s">
        <v>2439</v>
      </c>
      <c r="C742" s="70">
        <v>5</v>
      </c>
      <c r="D742" s="139">
        <v>41254</v>
      </c>
      <c r="E742" s="47"/>
      <c r="F742" s="46"/>
      <c r="G742" s="49" t="s">
        <v>1796</v>
      </c>
      <c r="H742" s="49"/>
      <c r="I742" s="809" t="s">
        <v>2440</v>
      </c>
      <c r="K742" s="806"/>
      <c r="L742" s="806"/>
    </row>
    <row r="743" spans="1:13" x14ac:dyDescent="0.2">
      <c r="A743" s="59" t="s">
        <v>1850</v>
      </c>
      <c r="B743" s="18" t="s">
        <v>1851</v>
      </c>
      <c r="C743" s="56">
        <v>8</v>
      </c>
      <c r="D743" s="134">
        <v>41250</v>
      </c>
      <c r="E743" s="37"/>
      <c r="F743" s="21" t="s">
        <v>1796</v>
      </c>
      <c r="G743" s="32"/>
      <c r="H743" s="32"/>
      <c r="I743" s="55" t="s">
        <v>1852</v>
      </c>
    </row>
    <row r="744" spans="1:13" x14ac:dyDescent="0.2">
      <c r="A744" s="135" t="s">
        <v>2855</v>
      </c>
      <c r="B744" s="160" t="s">
        <v>2856</v>
      </c>
      <c r="C744" s="64">
        <v>12</v>
      </c>
      <c r="D744" s="819">
        <v>41250</v>
      </c>
      <c r="E744" s="814"/>
      <c r="F744" s="812"/>
      <c r="G744" s="815"/>
      <c r="H744" s="815" t="s">
        <v>1796</v>
      </c>
      <c r="I744" s="81" t="s">
        <v>4011</v>
      </c>
    </row>
    <row r="745" spans="1:13" x14ac:dyDescent="0.2">
      <c r="A745" s="135" t="s">
        <v>2853</v>
      </c>
      <c r="B745" s="160" t="s">
        <v>2854</v>
      </c>
      <c r="C745" s="64">
        <v>12</v>
      </c>
      <c r="D745" s="819">
        <v>41250</v>
      </c>
      <c r="E745" s="814"/>
      <c r="F745" s="812"/>
      <c r="G745" s="815"/>
      <c r="H745" s="815" t="s">
        <v>1796</v>
      </c>
      <c r="I745" s="81" t="s">
        <v>4011</v>
      </c>
    </row>
    <row r="746" spans="1:13" x14ac:dyDescent="0.2">
      <c r="A746" s="434" t="s">
        <v>2262</v>
      </c>
      <c r="B746" s="974" t="s">
        <v>2263</v>
      </c>
      <c r="C746" s="64">
        <v>8</v>
      </c>
      <c r="D746" s="819">
        <v>41247</v>
      </c>
      <c r="E746" s="814" t="s">
        <v>1796</v>
      </c>
      <c r="F746" s="812"/>
      <c r="G746" s="815"/>
      <c r="H746" s="815"/>
      <c r="I746" s="81" t="s">
        <v>3965</v>
      </c>
    </row>
    <row r="747" spans="1:13" x14ac:dyDescent="0.2">
      <c r="A747" s="813" t="s">
        <v>2785</v>
      </c>
      <c r="B747" s="809" t="s">
        <v>2786</v>
      </c>
      <c r="C747" s="70">
        <v>6</v>
      </c>
      <c r="D747" s="139">
        <v>41247</v>
      </c>
      <c r="E747" s="47"/>
      <c r="F747" s="46" t="s">
        <v>1796</v>
      </c>
      <c r="G747" s="49"/>
      <c r="H747" s="49"/>
      <c r="I747" s="85" t="s">
        <v>2787</v>
      </c>
      <c r="K747" s="806"/>
      <c r="L747" s="806"/>
    </row>
    <row r="748" spans="1:13" x14ac:dyDescent="0.2">
      <c r="A748" s="94" t="s">
        <v>2022</v>
      </c>
      <c r="B748" s="151" t="s">
        <v>2023</v>
      </c>
      <c r="C748" s="56">
        <v>11</v>
      </c>
      <c r="D748" s="134">
        <v>41243</v>
      </c>
      <c r="E748" s="37"/>
      <c r="F748" s="21" t="s">
        <v>1796</v>
      </c>
      <c r="G748" s="32"/>
      <c r="H748" s="32"/>
      <c r="I748" s="55" t="s">
        <v>2024</v>
      </c>
    </row>
    <row r="749" spans="1:13" x14ac:dyDescent="0.2">
      <c r="A749" s="807" t="s">
        <v>655</v>
      </c>
      <c r="B749" s="811" t="s">
        <v>656</v>
      </c>
      <c r="C749" s="64">
        <v>12</v>
      </c>
      <c r="D749" s="819">
        <v>41243</v>
      </c>
      <c r="E749" s="814"/>
      <c r="F749" s="812"/>
      <c r="G749" s="815"/>
      <c r="H749" s="938" t="s">
        <v>1796</v>
      </c>
      <c r="I749" s="144" t="s">
        <v>2406</v>
      </c>
    </row>
    <row r="750" spans="1:13" x14ac:dyDescent="0.2">
      <c r="A750" s="69" t="s">
        <v>2264</v>
      </c>
      <c r="B750" s="152" t="s">
        <v>2265</v>
      </c>
      <c r="C750" s="64">
        <v>6</v>
      </c>
      <c r="D750" s="819">
        <v>41241</v>
      </c>
      <c r="E750" s="814"/>
      <c r="F750" s="812" t="s">
        <v>1796</v>
      </c>
      <c r="G750" s="815"/>
      <c r="H750" s="815"/>
      <c r="I750" s="81" t="s">
        <v>2266</v>
      </c>
    </row>
    <row r="751" spans="1:13" x14ac:dyDescent="0.2">
      <c r="A751" s="69" t="s">
        <v>2207</v>
      </c>
      <c r="B751" s="152" t="s">
        <v>2208</v>
      </c>
      <c r="C751" s="64">
        <v>10</v>
      </c>
      <c r="D751" s="819">
        <v>41234</v>
      </c>
      <c r="E751" s="814"/>
      <c r="F751" s="812" t="s">
        <v>1796</v>
      </c>
      <c r="G751" s="815"/>
      <c r="H751" s="815"/>
      <c r="I751" s="81" t="s">
        <v>3954</v>
      </c>
    </row>
    <row r="752" spans="1:13" x14ac:dyDescent="0.2">
      <c r="A752" s="137" t="s">
        <v>2836</v>
      </c>
      <c r="B752" s="159" t="s">
        <v>2837</v>
      </c>
      <c r="C752" s="70">
        <v>6</v>
      </c>
      <c r="D752" s="139">
        <v>41229</v>
      </c>
      <c r="E752" s="47"/>
      <c r="F752" s="46"/>
      <c r="G752" s="49"/>
      <c r="H752" s="49" t="s">
        <v>1796</v>
      </c>
      <c r="I752" s="809"/>
      <c r="L752" s="806"/>
      <c r="M752" s="806"/>
    </row>
    <row r="753" spans="1:12" x14ac:dyDescent="0.2">
      <c r="A753" s="143" t="s">
        <v>2758</v>
      </c>
      <c r="B753" s="162" t="s">
        <v>2759</v>
      </c>
      <c r="C753" s="56">
        <v>8</v>
      </c>
      <c r="D753" s="134">
        <v>41222</v>
      </c>
      <c r="E753" s="37"/>
      <c r="F753" s="21" t="s">
        <v>1796</v>
      </c>
      <c r="G753" s="32"/>
      <c r="H753" s="32"/>
      <c r="I753" s="55" t="s">
        <v>2760</v>
      </c>
    </row>
    <row r="754" spans="1:12" x14ac:dyDescent="0.2">
      <c r="A754" s="817" t="s">
        <v>2370</v>
      </c>
      <c r="B754" s="811" t="s">
        <v>2371</v>
      </c>
      <c r="C754" s="64">
        <v>7</v>
      </c>
      <c r="D754" s="819">
        <v>41221</v>
      </c>
      <c r="E754" s="814"/>
      <c r="F754" s="812" t="s">
        <v>1796</v>
      </c>
      <c r="G754" s="815"/>
      <c r="H754" s="815"/>
      <c r="I754" s="81" t="s">
        <v>2372</v>
      </c>
      <c r="K754" s="806"/>
      <c r="L754" s="806"/>
    </row>
    <row r="755" spans="1:12" x14ac:dyDescent="0.2">
      <c r="A755" s="817" t="s">
        <v>2146</v>
      </c>
      <c r="B755" s="811" t="s">
        <v>2147</v>
      </c>
      <c r="C755" s="64">
        <v>6</v>
      </c>
      <c r="D755" s="819">
        <v>41218</v>
      </c>
      <c r="E755" s="814"/>
      <c r="F755" s="812" t="s">
        <v>1796</v>
      </c>
      <c r="G755" s="815"/>
      <c r="H755" s="815"/>
      <c r="I755" s="81" t="s">
        <v>2148</v>
      </c>
      <c r="K755" s="806"/>
      <c r="L755" s="806"/>
    </row>
    <row r="756" spans="1:12" x14ac:dyDescent="0.2">
      <c r="A756" s="817" t="s">
        <v>2764</v>
      </c>
      <c r="B756" s="811" t="s">
        <v>2765</v>
      </c>
      <c r="C756" s="64">
        <v>14</v>
      </c>
      <c r="D756" s="819">
        <v>41215</v>
      </c>
      <c r="E756" s="814"/>
      <c r="F756" s="812" t="s">
        <v>1796</v>
      </c>
      <c r="G756" s="815"/>
      <c r="H756" s="815"/>
      <c r="I756" s="81" t="s">
        <v>2766</v>
      </c>
    </row>
    <row r="757" spans="1:12" x14ac:dyDescent="0.2">
      <c r="A757" s="813" t="s">
        <v>1889</v>
      </c>
      <c r="B757" s="809" t="s">
        <v>1890</v>
      </c>
      <c r="C757" s="70">
        <v>22</v>
      </c>
      <c r="D757" s="139">
        <v>41214</v>
      </c>
      <c r="E757" s="47" t="s">
        <v>1796</v>
      </c>
      <c r="F757" s="46"/>
      <c r="G757" s="49"/>
      <c r="H757" s="49"/>
      <c r="I757" s="85"/>
    </row>
    <row r="758" spans="1:12" x14ac:dyDescent="0.2">
      <c r="A758" s="936" t="s">
        <v>2383</v>
      </c>
      <c r="B758" s="162" t="s">
        <v>2384</v>
      </c>
      <c r="C758" s="56">
        <v>6</v>
      </c>
      <c r="D758" s="134">
        <v>41209</v>
      </c>
      <c r="E758" s="37" t="s">
        <v>1796</v>
      </c>
      <c r="F758" s="21"/>
      <c r="G758" s="32"/>
      <c r="H758" s="32"/>
      <c r="I758" s="55" t="s">
        <v>3940</v>
      </c>
      <c r="K758" s="806"/>
      <c r="L758" s="806"/>
    </row>
    <row r="759" spans="1:12" x14ac:dyDescent="0.2">
      <c r="A759" s="807" t="s">
        <v>2862</v>
      </c>
      <c r="B759" s="811" t="s">
        <v>2863</v>
      </c>
      <c r="C759" s="64">
        <v>6</v>
      </c>
      <c r="D759" s="819">
        <v>41180</v>
      </c>
      <c r="E759" s="814" t="s">
        <v>1796</v>
      </c>
      <c r="F759" s="812"/>
      <c r="G759" s="815"/>
      <c r="H759" s="815"/>
      <c r="I759" s="811" t="s">
        <v>2319</v>
      </c>
    </row>
    <row r="760" spans="1:12" x14ac:dyDescent="0.2">
      <c r="A760" s="69" t="s">
        <v>1571</v>
      </c>
      <c r="B760" s="152" t="s">
        <v>1572</v>
      </c>
      <c r="C760" s="64">
        <v>9</v>
      </c>
      <c r="D760" s="819">
        <v>41172</v>
      </c>
      <c r="E760" s="814"/>
      <c r="F760" s="812" t="s">
        <v>1796</v>
      </c>
      <c r="G760" s="815"/>
      <c r="H760" s="815"/>
      <c r="I760" s="147" t="s">
        <v>2047</v>
      </c>
      <c r="K760" s="806"/>
      <c r="L760" s="806"/>
    </row>
    <row r="761" spans="1:12" x14ac:dyDescent="0.2">
      <c r="A761" s="807" t="s">
        <v>2603</v>
      </c>
      <c r="B761" s="811" t="s">
        <v>2604</v>
      </c>
      <c r="C761" s="64">
        <v>6</v>
      </c>
      <c r="D761" s="819">
        <v>41171</v>
      </c>
      <c r="E761" s="814"/>
      <c r="F761" s="812" t="s">
        <v>1796</v>
      </c>
      <c r="G761" s="815"/>
      <c r="H761" s="815"/>
      <c r="I761" s="81" t="s">
        <v>2372</v>
      </c>
      <c r="K761" s="806"/>
      <c r="L761" s="806"/>
    </row>
    <row r="762" spans="1:12" x14ac:dyDescent="0.2">
      <c r="A762" s="96" t="s">
        <v>2260</v>
      </c>
      <c r="B762" s="809" t="s">
        <v>2261</v>
      </c>
      <c r="C762" s="70">
        <v>7</v>
      </c>
      <c r="D762" s="139">
        <v>41152</v>
      </c>
      <c r="E762" s="47"/>
      <c r="F762" s="46" t="s">
        <v>1796</v>
      </c>
      <c r="G762" s="49"/>
      <c r="H762" s="49"/>
      <c r="I762" s="85" t="s">
        <v>1885</v>
      </c>
      <c r="K762" s="806"/>
      <c r="L762" s="806"/>
    </row>
    <row r="763" spans="1:12" x14ac:dyDescent="0.2">
      <c r="A763" s="936" t="s">
        <v>2033</v>
      </c>
      <c r="B763" s="162" t="s">
        <v>2034</v>
      </c>
      <c r="C763" s="56">
        <v>7</v>
      </c>
      <c r="D763" s="134">
        <v>41149</v>
      </c>
      <c r="E763" s="37" t="s">
        <v>1796</v>
      </c>
      <c r="F763" s="21"/>
      <c r="G763" s="32"/>
      <c r="H763" s="32"/>
      <c r="I763" s="55" t="s">
        <v>2035</v>
      </c>
    </row>
    <row r="764" spans="1:12" x14ac:dyDescent="0.2">
      <c r="A764" s="807" t="s">
        <v>1883</v>
      </c>
      <c r="B764" s="811" t="s">
        <v>1884</v>
      </c>
      <c r="C764" s="64">
        <v>7</v>
      </c>
      <c r="D764" s="819">
        <v>41142</v>
      </c>
      <c r="E764" s="814"/>
      <c r="F764" s="812" t="s">
        <v>1796</v>
      </c>
      <c r="G764" s="815"/>
      <c r="H764" s="815"/>
      <c r="I764" s="81" t="s">
        <v>1885</v>
      </c>
    </row>
    <row r="765" spans="1:12" x14ac:dyDescent="0.2">
      <c r="A765" s="817" t="s">
        <v>2376</v>
      </c>
      <c r="B765" s="811" t="s">
        <v>2377</v>
      </c>
      <c r="C765" s="64">
        <v>8</v>
      </c>
      <c r="D765" s="819">
        <v>41122</v>
      </c>
      <c r="E765" s="814" t="s">
        <v>1796</v>
      </c>
      <c r="F765" s="812"/>
      <c r="G765" s="815"/>
      <c r="H765" s="815"/>
      <c r="I765" s="81"/>
      <c r="K765" s="806"/>
      <c r="L765" s="806"/>
    </row>
    <row r="766" spans="1:12" x14ac:dyDescent="0.2">
      <c r="A766" s="807" t="s">
        <v>2838</v>
      </c>
      <c r="B766" s="811" t="s">
        <v>2839</v>
      </c>
      <c r="C766" s="64">
        <v>21</v>
      </c>
      <c r="D766" s="819">
        <v>41121</v>
      </c>
      <c r="E766" s="814"/>
      <c r="F766" s="812"/>
      <c r="G766" s="815" t="s">
        <v>1796</v>
      </c>
      <c r="H766" s="815"/>
      <c r="I766" s="81" t="s">
        <v>2840</v>
      </c>
      <c r="K766" s="806"/>
      <c r="L766" s="806"/>
    </row>
    <row r="767" spans="1:12" x14ac:dyDescent="0.2">
      <c r="A767" s="813" t="s">
        <v>2900</v>
      </c>
      <c r="B767" s="809" t="s">
        <v>2901</v>
      </c>
      <c r="C767" s="70">
        <v>39</v>
      </c>
      <c r="D767" s="139">
        <v>41116</v>
      </c>
      <c r="E767" s="47" t="s">
        <v>1796</v>
      </c>
      <c r="F767" s="46"/>
      <c r="G767" s="49"/>
      <c r="H767" s="49"/>
      <c r="I767" s="85"/>
    </row>
    <row r="768" spans="1:12" x14ac:dyDescent="0.2">
      <c r="A768" s="808" t="s">
        <v>2108</v>
      </c>
      <c r="B768" s="808" t="s">
        <v>2109</v>
      </c>
      <c r="C768" s="56">
        <v>11</v>
      </c>
      <c r="D768" s="134">
        <v>41060</v>
      </c>
      <c r="E768" s="37"/>
      <c r="F768" s="21"/>
      <c r="G768" s="32" t="s">
        <v>1796</v>
      </c>
      <c r="H768" s="32"/>
      <c r="I768" s="18" t="s">
        <v>2110</v>
      </c>
      <c r="K768" s="806"/>
      <c r="L768" s="806"/>
    </row>
    <row r="769" spans="1:16" x14ac:dyDescent="0.2">
      <c r="A769" s="817" t="s">
        <v>2157</v>
      </c>
      <c r="B769" s="807" t="s">
        <v>2158</v>
      </c>
      <c r="C769" s="64">
        <v>8</v>
      </c>
      <c r="D769" s="819">
        <v>41031</v>
      </c>
      <c r="E769" s="814" t="s">
        <v>1796</v>
      </c>
      <c r="F769" s="812"/>
      <c r="G769" s="815"/>
      <c r="H769" s="815"/>
      <c r="I769" s="81"/>
    </row>
    <row r="770" spans="1:16" x14ac:dyDescent="0.2">
      <c r="A770" s="807" t="s">
        <v>1868</v>
      </c>
      <c r="B770" s="807" t="s">
        <v>1869</v>
      </c>
      <c r="C770" s="64">
        <v>8</v>
      </c>
      <c r="D770" s="819">
        <v>41030</v>
      </c>
      <c r="E770" s="814" t="s">
        <v>1796</v>
      </c>
      <c r="F770" s="812"/>
      <c r="G770" s="815"/>
      <c r="H770" s="815"/>
      <c r="I770" s="811" t="s">
        <v>1870</v>
      </c>
    </row>
    <row r="771" spans="1:16" x14ac:dyDescent="0.2">
      <c r="A771" s="807" t="s">
        <v>2270</v>
      </c>
      <c r="B771" s="807" t="s">
        <v>2271</v>
      </c>
      <c r="C771" s="64">
        <v>25</v>
      </c>
      <c r="D771" s="819">
        <v>41030</v>
      </c>
      <c r="E771" s="814"/>
      <c r="F771" s="812"/>
      <c r="G771" s="815" t="s">
        <v>1796</v>
      </c>
      <c r="H771" s="815"/>
      <c r="I771" s="81" t="s">
        <v>2272</v>
      </c>
      <c r="K771" s="806"/>
      <c r="L771" s="806"/>
    </row>
    <row r="772" spans="1:16" x14ac:dyDescent="0.2">
      <c r="A772" s="813" t="s">
        <v>2327</v>
      </c>
      <c r="B772" s="813" t="s">
        <v>2328</v>
      </c>
      <c r="C772" s="70">
        <v>10</v>
      </c>
      <c r="D772" s="139">
        <v>41025</v>
      </c>
      <c r="E772" s="47" t="s">
        <v>1796</v>
      </c>
      <c r="F772" s="46"/>
      <c r="G772" s="49"/>
      <c r="H772" s="49"/>
      <c r="I772" s="85" t="s">
        <v>2329</v>
      </c>
      <c r="K772" s="806"/>
      <c r="L772" s="806"/>
    </row>
    <row r="773" spans="1:16" x14ac:dyDescent="0.2">
      <c r="A773" s="808" t="s">
        <v>2537</v>
      </c>
      <c r="B773" s="808" t="s">
        <v>2538</v>
      </c>
      <c r="C773" s="56">
        <v>14</v>
      </c>
      <c r="D773" s="134">
        <v>41008</v>
      </c>
      <c r="E773" s="37"/>
      <c r="F773" s="21"/>
      <c r="G773" s="32" t="s">
        <v>1796</v>
      </c>
      <c r="H773" s="32"/>
      <c r="I773" s="18" t="s">
        <v>2539</v>
      </c>
      <c r="L773" s="806"/>
      <c r="M773" s="806"/>
    </row>
    <row r="774" spans="1:16" x14ac:dyDescent="0.2">
      <c r="A774" s="153" t="s">
        <v>2008</v>
      </c>
      <c r="B774" s="87" t="s">
        <v>2009</v>
      </c>
      <c r="C774" s="64">
        <v>8</v>
      </c>
      <c r="D774" s="819">
        <v>40962</v>
      </c>
      <c r="E774" s="814" t="s">
        <v>1796</v>
      </c>
      <c r="F774" s="812"/>
      <c r="G774" s="815"/>
      <c r="H774" s="815"/>
      <c r="I774" s="81" t="s">
        <v>2010</v>
      </c>
      <c r="L774" s="806"/>
      <c r="M774" s="806"/>
    </row>
    <row r="775" spans="1:16" x14ac:dyDescent="0.2">
      <c r="A775" s="153" t="s">
        <v>2492</v>
      </c>
      <c r="B775" s="87" t="s">
        <v>2493</v>
      </c>
      <c r="C775" s="64">
        <v>8</v>
      </c>
      <c r="D775" s="819">
        <v>40960</v>
      </c>
      <c r="E775" s="814" t="s">
        <v>1796</v>
      </c>
      <c r="F775" s="812"/>
      <c r="G775" s="815"/>
      <c r="H775" s="815"/>
      <c r="I775" s="81" t="s">
        <v>2494</v>
      </c>
    </row>
    <row r="776" spans="1:16" x14ac:dyDescent="0.2">
      <c r="A776" s="434" t="s">
        <v>2521</v>
      </c>
      <c r="B776" s="87" t="s">
        <v>2522</v>
      </c>
      <c r="C776" s="64">
        <v>8</v>
      </c>
      <c r="D776" s="819">
        <v>40942</v>
      </c>
      <c r="E776" s="814" t="s">
        <v>1796</v>
      </c>
      <c r="F776" s="812"/>
      <c r="G776" s="815"/>
      <c r="H776" s="815"/>
      <c r="I776" s="81" t="s">
        <v>2523</v>
      </c>
      <c r="K776" s="806"/>
      <c r="L776" s="806"/>
    </row>
    <row r="777" spans="1:16" x14ac:dyDescent="0.2">
      <c r="A777" s="96" t="s">
        <v>2072</v>
      </c>
      <c r="B777" s="813" t="s">
        <v>2073</v>
      </c>
      <c r="C777" s="70">
        <v>13</v>
      </c>
      <c r="D777" s="139">
        <v>40920</v>
      </c>
      <c r="E777" s="47" t="s">
        <v>1796</v>
      </c>
      <c r="F777" s="46"/>
      <c r="G777" s="49"/>
      <c r="H777" s="49"/>
      <c r="I777" s="809"/>
      <c r="K777" s="806"/>
      <c r="L777" s="806"/>
    </row>
    <row r="778" spans="1:16" x14ac:dyDescent="0.2">
      <c r="A778" s="59" t="s">
        <v>2808</v>
      </c>
      <c r="B778" s="808" t="s">
        <v>2809</v>
      </c>
      <c r="C778" s="56">
        <v>9</v>
      </c>
      <c r="D778" s="134">
        <v>40892</v>
      </c>
      <c r="E778" s="37" t="s">
        <v>1796</v>
      </c>
      <c r="F778" s="21"/>
      <c r="G778" s="32"/>
      <c r="H778" s="32"/>
      <c r="I778" s="55"/>
      <c r="K778" s="806"/>
      <c r="L778" s="806"/>
    </row>
    <row r="779" spans="1:16" x14ac:dyDescent="0.2">
      <c r="A779" s="817" t="s">
        <v>2240</v>
      </c>
      <c r="B779" s="807" t="s">
        <v>2241</v>
      </c>
      <c r="C779" s="64">
        <v>5</v>
      </c>
      <c r="D779" s="819">
        <v>40879</v>
      </c>
      <c r="E779" s="814"/>
      <c r="F779" s="812" t="s">
        <v>1796</v>
      </c>
      <c r="G779" s="815"/>
      <c r="H779" s="815"/>
      <c r="I779" s="81" t="s">
        <v>2242</v>
      </c>
      <c r="K779" s="806"/>
      <c r="L779" s="806"/>
    </row>
    <row r="780" spans="1:16" x14ac:dyDescent="0.2">
      <c r="A780" s="807" t="s">
        <v>2330</v>
      </c>
      <c r="B780" s="807" t="s">
        <v>2331</v>
      </c>
      <c r="C780" s="64">
        <v>15</v>
      </c>
      <c r="D780" s="819">
        <v>40879</v>
      </c>
      <c r="E780" s="814" t="s">
        <v>1796</v>
      </c>
      <c r="F780" s="812"/>
      <c r="G780" s="815"/>
      <c r="H780" s="815"/>
      <c r="I780" s="811"/>
      <c r="K780" s="806"/>
      <c r="L780" s="806"/>
    </row>
    <row r="781" spans="1:16" x14ac:dyDescent="0.2">
      <c r="A781" s="807" t="s">
        <v>2129</v>
      </c>
      <c r="B781" s="807" t="s">
        <v>2130</v>
      </c>
      <c r="C781" s="64">
        <v>6</v>
      </c>
      <c r="D781" s="819">
        <v>40877</v>
      </c>
      <c r="E781" s="814"/>
      <c r="F781" s="812"/>
      <c r="G781" s="815" t="s">
        <v>1796</v>
      </c>
      <c r="H781" s="815"/>
      <c r="I781" s="81" t="s">
        <v>2131</v>
      </c>
    </row>
    <row r="782" spans="1:16" x14ac:dyDescent="0.2">
      <c r="A782" s="813" t="s">
        <v>2605</v>
      </c>
      <c r="B782" s="813" t="s">
        <v>2606</v>
      </c>
      <c r="C782" s="70">
        <v>6</v>
      </c>
      <c r="D782" s="139">
        <v>40877</v>
      </c>
      <c r="E782" s="47"/>
      <c r="F782" s="46"/>
      <c r="G782" s="49" t="s">
        <v>1796</v>
      </c>
      <c r="H782" s="49"/>
      <c r="I782" s="85" t="s">
        <v>2607</v>
      </c>
    </row>
    <row r="783" spans="1:16" x14ac:dyDescent="0.2">
      <c r="A783" s="59" t="s">
        <v>1997</v>
      </c>
      <c r="B783" s="807" t="s">
        <v>1998</v>
      </c>
      <c r="C783" s="64">
        <v>37</v>
      </c>
      <c r="D783" s="819">
        <v>40862</v>
      </c>
      <c r="E783" s="814"/>
      <c r="F783" s="812" t="s">
        <v>1796</v>
      </c>
      <c r="G783" s="815"/>
      <c r="H783" s="815"/>
      <c r="I783" s="81" t="s">
        <v>1999</v>
      </c>
      <c r="K783" s="806"/>
      <c r="L783" s="806"/>
    </row>
    <row r="784" spans="1:16" x14ac:dyDescent="0.2">
      <c r="A784" s="79" t="s">
        <v>2642</v>
      </c>
      <c r="B784" s="69" t="s">
        <v>33</v>
      </c>
      <c r="C784" s="64">
        <v>7</v>
      </c>
      <c r="D784" s="819">
        <v>40862</v>
      </c>
      <c r="E784" s="814"/>
      <c r="F784" s="812" t="s">
        <v>1796</v>
      </c>
      <c r="G784" s="815"/>
      <c r="H784" s="815"/>
      <c r="I784" s="147" t="s">
        <v>1864</v>
      </c>
      <c r="K784" s="822"/>
      <c r="L784" s="822"/>
      <c r="O784" s="806"/>
      <c r="P784" s="806"/>
    </row>
    <row r="785" spans="1:16" x14ac:dyDescent="0.2">
      <c r="A785" s="817" t="s">
        <v>2441</v>
      </c>
      <c r="B785" s="807" t="s">
        <v>2442</v>
      </c>
      <c r="C785" s="64">
        <v>19</v>
      </c>
      <c r="D785" s="819">
        <v>40857</v>
      </c>
      <c r="E785" s="814"/>
      <c r="F785" s="812" t="s">
        <v>1796</v>
      </c>
      <c r="G785" s="815"/>
      <c r="H785" s="815"/>
      <c r="I785" s="81" t="s">
        <v>2443</v>
      </c>
      <c r="K785" s="806"/>
      <c r="L785" s="806"/>
      <c r="O785" s="806"/>
      <c r="P785" s="806"/>
    </row>
    <row r="786" spans="1:16" x14ac:dyDescent="0.2">
      <c r="A786" s="807" t="s">
        <v>1302</v>
      </c>
      <c r="B786" s="807" t="s">
        <v>1303</v>
      </c>
      <c r="C786" s="64">
        <v>8</v>
      </c>
      <c r="D786" s="819">
        <v>40855</v>
      </c>
      <c r="E786" s="814"/>
      <c r="F786" s="812"/>
      <c r="G786" s="815"/>
      <c r="H786" s="815" t="s">
        <v>1796</v>
      </c>
      <c r="I786" s="147" t="s">
        <v>2346</v>
      </c>
      <c r="L786" s="806"/>
      <c r="M786" s="806"/>
    </row>
    <row r="787" spans="1:16" x14ac:dyDescent="0.2">
      <c r="A787" s="83" t="s">
        <v>1060</v>
      </c>
      <c r="B787" s="69" t="s">
        <v>1061</v>
      </c>
      <c r="C787" s="64">
        <v>6</v>
      </c>
      <c r="D787" s="819">
        <v>40850</v>
      </c>
      <c r="E787" s="814"/>
      <c r="F787" s="812" t="s">
        <v>1796</v>
      </c>
      <c r="G787" s="815"/>
      <c r="H787" s="815"/>
      <c r="I787" s="147" t="s">
        <v>2047</v>
      </c>
    </row>
    <row r="788" spans="1:16" x14ac:dyDescent="0.2">
      <c r="A788" s="936" t="s">
        <v>2565</v>
      </c>
      <c r="B788" s="162" t="s">
        <v>2566</v>
      </c>
      <c r="C788" s="56">
        <v>11</v>
      </c>
      <c r="D788" s="134">
        <v>40848</v>
      </c>
      <c r="E788" s="37" t="s">
        <v>1796</v>
      </c>
      <c r="F788" s="21"/>
      <c r="G788" s="32"/>
      <c r="H788" s="32"/>
      <c r="I788" s="55" t="s">
        <v>4002</v>
      </c>
      <c r="K788" s="806"/>
      <c r="L788" s="806"/>
      <c r="O788" s="806"/>
      <c r="P788" s="806"/>
    </row>
    <row r="789" spans="1:16" x14ac:dyDescent="0.2">
      <c r="A789" s="79" t="s">
        <v>2687</v>
      </c>
      <c r="B789" s="152" t="s">
        <v>2688</v>
      </c>
      <c r="C789" s="64">
        <v>5</v>
      </c>
      <c r="D789" s="819">
        <v>40844</v>
      </c>
      <c r="E789" s="814"/>
      <c r="F789" s="812" t="s">
        <v>1796</v>
      </c>
      <c r="G789" s="815"/>
      <c r="H789" s="815"/>
      <c r="I789" s="81" t="s">
        <v>2689</v>
      </c>
      <c r="K789" s="806"/>
      <c r="L789" s="806"/>
    </row>
    <row r="790" spans="1:16" x14ac:dyDescent="0.2">
      <c r="A790" s="79" t="s">
        <v>2690</v>
      </c>
      <c r="B790" s="147" t="s">
        <v>2691</v>
      </c>
      <c r="C790" s="64">
        <v>5</v>
      </c>
      <c r="D790" s="819">
        <v>40844</v>
      </c>
      <c r="E790" s="814"/>
      <c r="F790" s="812" t="s">
        <v>1796</v>
      </c>
      <c r="G790" s="815"/>
      <c r="H790" s="815"/>
      <c r="I790" s="81" t="s">
        <v>2689</v>
      </c>
      <c r="K790" s="806"/>
      <c r="L790" s="806"/>
      <c r="O790" s="806"/>
      <c r="P790" s="806"/>
    </row>
    <row r="791" spans="1:16" x14ac:dyDescent="0.2">
      <c r="A791" s="69" t="s">
        <v>1587</v>
      </c>
      <c r="B791" s="152" t="s">
        <v>1588</v>
      </c>
      <c r="C791" s="64">
        <v>14</v>
      </c>
      <c r="D791" s="819">
        <v>40836</v>
      </c>
      <c r="E791" s="814"/>
      <c r="F791" s="812" t="s">
        <v>1796</v>
      </c>
      <c r="G791" s="815"/>
      <c r="H791" s="815"/>
      <c r="I791" s="147" t="s">
        <v>2047</v>
      </c>
      <c r="K791" s="806"/>
      <c r="L791" s="806"/>
      <c r="O791" s="806"/>
      <c r="P791" s="806"/>
    </row>
    <row r="792" spans="1:16" x14ac:dyDescent="0.2">
      <c r="A792" s="83" t="s">
        <v>2276</v>
      </c>
      <c r="B792" s="432" t="s">
        <v>2277</v>
      </c>
      <c r="C792" s="70">
        <v>22</v>
      </c>
      <c r="D792" s="139">
        <v>40835</v>
      </c>
      <c r="E792" s="47"/>
      <c r="F792" s="46" t="s">
        <v>1796</v>
      </c>
      <c r="G792" s="49"/>
      <c r="H792" s="49"/>
      <c r="I792" s="85" t="s">
        <v>3895</v>
      </c>
    </row>
    <row r="793" spans="1:16" x14ac:dyDescent="0.2">
      <c r="A793" s="808" t="s">
        <v>2551</v>
      </c>
      <c r="B793" s="18" t="s">
        <v>2552</v>
      </c>
      <c r="C793" s="56">
        <v>15</v>
      </c>
      <c r="D793" s="134">
        <v>40834</v>
      </c>
      <c r="E793" s="37"/>
      <c r="F793" s="21" t="s">
        <v>1796</v>
      </c>
      <c r="G793" s="32"/>
      <c r="H793" s="32"/>
      <c r="I793" s="55" t="s">
        <v>2283</v>
      </c>
      <c r="K793" s="806"/>
      <c r="L793" s="806"/>
    </row>
    <row r="794" spans="1:16" x14ac:dyDescent="0.2">
      <c r="A794" s="79" t="s">
        <v>2869</v>
      </c>
      <c r="B794" s="152" t="s">
        <v>1704</v>
      </c>
      <c r="C794" s="64">
        <v>16</v>
      </c>
      <c r="D794" s="819">
        <v>40830</v>
      </c>
      <c r="E794" s="814"/>
      <c r="F794" s="812" t="s">
        <v>1796</v>
      </c>
      <c r="G794" s="815"/>
      <c r="H794" s="815"/>
      <c r="I794" s="81" t="s">
        <v>2870</v>
      </c>
      <c r="K794" s="806"/>
      <c r="L794" s="806"/>
      <c r="O794" s="806"/>
      <c r="P794" s="806"/>
    </row>
    <row r="795" spans="1:16" x14ac:dyDescent="0.2">
      <c r="A795" s="69" t="s">
        <v>2059</v>
      </c>
      <c r="B795" s="152" t="s">
        <v>2060</v>
      </c>
      <c r="C795" s="64">
        <v>13</v>
      </c>
      <c r="D795" s="819">
        <v>40826</v>
      </c>
      <c r="E795" s="814"/>
      <c r="F795" s="812" t="s">
        <v>1796</v>
      </c>
      <c r="G795" s="815"/>
      <c r="H795" s="815"/>
      <c r="I795" s="811" t="s">
        <v>2061</v>
      </c>
      <c r="K795" s="806"/>
      <c r="L795" s="806"/>
    </row>
    <row r="796" spans="1:16" x14ac:dyDescent="0.2">
      <c r="A796" s="807" t="s">
        <v>2281</v>
      </c>
      <c r="B796" s="811" t="s">
        <v>2282</v>
      </c>
      <c r="C796" s="64">
        <v>16</v>
      </c>
      <c r="D796" s="819">
        <v>40826</v>
      </c>
      <c r="E796" s="814"/>
      <c r="F796" s="812" t="s">
        <v>1796</v>
      </c>
      <c r="G796" s="815"/>
      <c r="H796" s="815"/>
      <c r="I796" s="811" t="s">
        <v>2283</v>
      </c>
      <c r="K796" s="806"/>
      <c r="L796" s="806"/>
      <c r="O796" s="806"/>
      <c r="P796" s="806"/>
    </row>
    <row r="797" spans="1:16" x14ac:dyDescent="0.2">
      <c r="A797" s="438" t="s">
        <v>1205</v>
      </c>
      <c r="B797" s="953" t="s">
        <v>1206</v>
      </c>
      <c r="C797" s="70">
        <v>11</v>
      </c>
      <c r="D797" s="139">
        <v>40809</v>
      </c>
      <c r="E797" s="47" t="s">
        <v>1796</v>
      </c>
      <c r="F797" s="46"/>
      <c r="G797" s="49"/>
      <c r="H797" s="49"/>
      <c r="I797" s="146" t="s">
        <v>2047</v>
      </c>
    </row>
    <row r="798" spans="1:16" x14ac:dyDescent="0.2">
      <c r="A798" s="808" t="s">
        <v>2498</v>
      </c>
      <c r="B798" s="18" t="s">
        <v>2499</v>
      </c>
      <c r="C798" s="56">
        <v>6</v>
      </c>
      <c r="D798" s="134">
        <v>40807</v>
      </c>
      <c r="E798" s="37"/>
      <c r="F798" s="21"/>
      <c r="G798" s="32" t="s">
        <v>1796</v>
      </c>
      <c r="H798" s="32"/>
      <c r="I798" s="18" t="s">
        <v>2500</v>
      </c>
      <c r="K798" s="806"/>
      <c r="L798" s="806"/>
      <c r="O798" s="806"/>
      <c r="P798" s="806"/>
    </row>
    <row r="799" spans="1:16" x14ac:dyDescent="0.2">
      <c r="A799" s="817" t="s">
        <v>2134</v>
      </c>
      <c r="B799" s="811" t="s">
        <v>2135</v>
      </c>
      <c r="C799" s="64">
        <v>5</v>
      </c>
      <c r="D799" s="819">
        <v>40793</v>
      </c>
      <c r="E799" s="814"/>
      <c r="F799" s="812"/>
      <c r="G799" s="815" t="s">
        <v>1796</v>
      </c>
      <c r="H799" s="815"/>
      <c r="I799" s="81" t="s">
        <v>2136</v>
      </c>
    </row>
    <row r="800" spans="1:16" x14ac:dyDescent="0.2">
      <c r="A800" s="807" t="s">
        <v>1837</v>
      </c>
      <c r="B800" s="811" t="s">
        <v>1835</v>
      </c>
      <c r="C800" s="64">
        <v>5</v>
      </c>
      <c r="D800" s="819">
        <v>40773</v>
      </c>
      <c r="E800" s="814"/>
      <c r="F800" s="812"/>
      <c r="G800" s="815"/>
      <c r="H800" s="938" t="s">
        <v>1796</v>
      </c>
      <c r="I800" s="144" t="s">
        <v>1838</v>
      </c>
      <c r="K800" s="806"/>
      <c r="L800" s="806"/>
    </row>
    <row r="801" spans="1:16" x14ac:dyDescent="0.2">
      <c r="A801" s="817" t="s">
        <v>1914</v>
      </c>
      <c r="B801" s="811" t="s">
        <v>1915</v>
      </c>
      <c r="C801" s="64">
        <v>17</v>
      </c>
      <c r="D801" s="819">
        <v>40731</v>
      </c>
      <c r="E801" s="814"/>
      <c r="F801" s="812"/>
      <c r="G801" s="815" t="s">
        <v>1796</v>
      </c>
      <c r="H801" s="815"/>
      <c r="I801" s="81" t="s">
        <v>1916</v>
      </c>
      <c r="K801" s="806"/>
      <c r="L801" s="806"/>
      <c r="O801" s="806"/>
      <c r="P801" s="806"/>
    </row>
    <row r="802" spans="1:16" x14ac:dyDescent="0.2">
      <c r="A802" s="813" t="s">
        <v>2341</v>
      </c>
      <c r="B802" s="809" t="s">
        <v>2342</v>
      </c>
      <c r="C802" s="70">
        <v>39</v>
      </c>
      <c r="D802" s="139">
        <v>40724</v>
      </c>
      <c r="E802" s="47" t="s">
        <v>1796</v>
      </c>
      <c r="F802" s="46"/>
      <c r="G802" s="49"/>
      <c r="H802" s="49"/>
      <c r="I802" s="813"/>
    </row>
    <row r="803" spans="1:16" x14ac:dyDescent="0.2">
      <c r="A803" s="808" t="s">
        <v>2911</v>
      </c>
      <c r="B803" s="18" t="s">
        <v>2912</v>
      </c>
      <c r="C803" s="56">
        <v>39</v>
      </c>
      <c r="D803" s="134">
        <v>40718</v>
      </c>
      <c r="E803" s="37"/>
      <c r="F803" s="21"/>
      <c r="G803" s="32" t="s">
        <v>1796</v>
      </c>
      <c r="H803" s="32"/>
      <c r="I803" s="55" t="s">
        <v>2913</v>
      </c>
      <c r="K803" s="806"/>
      <c r="L803" s="806"/>
    </row>
    <row r="804" spans="1:16" x14ac:dyDescent="0.2">
      <c r="A804" s="807" t="s">
        <v>2317</v>
      </c>
      <c r="B804" s="811" t="s">
        <v>2318</v>
      </c>
      <c r="C804" s="64">
        <v>12</v>
      </c>
      <c r="D804" s="819">
        <v>40653</v>
      </c>
      <c r="E804" s="814" t="s">
        <v>1796</v>
      </c>
      <c r="F804" s="812"/>
      <c r="G804" s="815"/>
      <c r="H804" s="815"/>
      <c r="I804" s="811" t="s">
        <v>2319</v>
      </c>
      <c r="K804" s="806"/>
      <c r="L804" s="806"/>
    </row>
    <row r="805" spans="1:16" x14ac:dyDescent="0.2">
      <c r="A805" s="153" t="s">
        <v>2887</v>
      </c>
      <c r="B805" s="154" t="s">
        <v>2888</v>
      </c>
      <c r="C805" s="64">
        <v>8</v>
      </c>
      <c r="D805" s="819">
        <v>40620</v>
      </c>
      <c r="E805" s="814" t="s">
        <v>1796</v>
      </c>
      <c r="F805" s="812"/>
      <c r="G805" s="815"/>
      <c r="H805" s="815"/>
      <c r="I805" s="81" t="s">
        <v>2889</v>
      </c>
      <c r="K805" s="806"/>
      <c r="L805" s="806"/>
    </row>
    <row r="806" spans="1:16" x14ac:dyDescent="0.2">
      <c r="A806" s="87" t="s">
        <v>2295</v>
      </c>
      <c r="B806" s="154" t="s">
        <v>2296</v>
      </c>
      <c r="C806" s="64">
        <v>6</v>
      </c>
      <c r="D806" s="819">
        <v>40598</v>
      </c>
      <c r="E806" s="814" t="s">
        <v>1796</v>
      </c>
      <c r="F806" s="812"/>
      <c r="G806" s="815"/>
      <c r="H806" s="815"/>
      <c r="I806" s="81" t="s">
        <v>2297</v>
      </c>
      <c r="K806" s="806"/>
      <c r="L806" s="806"/>
    </row>
    <row r="807" spans="1:16" x14ac:dyDescent="0.2">
      <c r="A807" s="108" t="s">
        <v>1414</v>
      </c>
      <c r="B807" s="432" t="s">
        <v>1415</v>
      </c>
      <c r="C807" s="70">
        <v>7</v>
      </c>
      <c r="D807" s="139">
        <v>40506</v>
      </c>
      <c r="E807" s="47"/>
      <c r="F807" s="46" t="s">
        <v>1796</v>
      </c>
      <c r="G807" s="49"/>
      <c r="H807" s="49"/>
      <c r="I807" s="146" t="s">
        <v>1824</v>
      </c>
    </row>
    <row r="808" spans="1:16" x14ac:dyDescent="0.2">
      <c r="A808" s="808" t="s">
        <v>2353</v>
      </c>
      <c r="B808" s="18" t="s">
        <v>2354</v>
      </c>
      <c r="C808" s="56">
        <v>5</v>
      </c>
      <c r="D808" s="134">
        <v>40505</v>
      </c>
      <c r="E808" s="37"/>
      <c r="F808" s="21" t="s">
        <v>1796</v>
      </c>
      <c r="G808" s="32"/>
      <c r="H808" s="32"/>
      <c r="I808" s="55" t="s">
        <v>2355</v>
      </c>
    </row>
    <row r="809" spans="1:16" x14ac:dyDescent="0.2">
      <c r="A809" s="69" t="s">
        <v>1539</v>
      </c>
      <c r="B809" s="152" t="s">
        <v>1540</v>
      </c>
      <c r="C809" s="64">
        <v>14</v>
      </c>
      <c r="D809" s="819">
        <v>40505</v>
      </c>
      <c r="E809" s="814"/>
      <c r="F809" s="812" t="s">
        <v>1796</v>
      </c>
      <c r="G809" s="815"/>
      <c r="H809" s="815"/>
      <c r="I809" s="147" t="s">
        <v>1824</v>
      </c>
    </row>
    <row r="810" spans="1:16" x14ac:dyDescent="0.2">
      <c r="A810" s="69" t="s">
        <v>2093</v>
      </c>
      <c r="B810" s="152" t="s">
        <v>2094</v>
      </c>
      <c r="C810" s="64">
        <v>7</v>
      </c>
      <c r="D810" s="819">
        <v>40499</v>
      </c>
      <c r="E810" s="814"/>
      <c r="F810" s="812" t="s">
        <v>1796</v>
      </c>
      <c r="G810" s="815"/>
      <c r="H810" s="815"/>
      <c r="I810" s="81" t="s">
        <v>2095</v>
      </c>
      <c r="K810" s="806"/>
      <c r="L810" s="806"/>
      <c r="O810" s="806"/>
      <c r="P810" s="806"/>
    </row>
    <row r="811" spans="1:16" x14ac:dyDescent="0.2">
      <c r="A811" s="807" t="s">
        <v>2076</v>
      </c>
      <c r="B811" s="811" t="s">
        <v>2077</v>
      </c>
      <c r="C811" s="64">
        <v>15</v>
      </c>
      <c r="D811" s="819">
        <v>40497</v>
      </c>
      <c r="E811" s="814"/>
      <c r="F811" s="812" t="s">
        <v>1796</v>
      </c>
      <c r="G811" s="815"/>
      <c r="H811" s="815"/>
      <c r="I811" s="811" t="s">
        <v>1901</v>
      </c>
      <c r="K811" s="806"/>
      <c r="L811" s="806"/>
    </row>
    <row r="812" spans="1:16" x14ac:dyDescent="0.2">
      <c r="A812" s="96" t="s">
        <v>682</v>
      </c>
      <c r="B812" s="809" t="s">
        <v>683</v>
      </c>
      <c r="C812" s="70">
        <v>7</v>
      </c>
      <c r="D812" s="139">
        <v>40497</v>
      </c>
      <c r="E812" s="977" t="s">
        <v>1796</v>
      </c>
      <c r="F812" s="46"/>
      <c r="G812" s="49"/>
      <c r="H812" s="49"/>
      <c r="I812" s="982" t="s">
        <v>2480</v>
      </c>
      <c r="K812" s="806"/>
      <c r="L812" s="806"/>
    </row>
    <row r="813" spans="1:16" x14ac:dyDescent="0.2">
      <c r="A813" s="94" t="s">
        <v>2423</v>
      </c>
      <c r="B813" s="151" t="s">
        <v>2424</v>
      </c>
      <c r="C813" s="56">
        <v>16</v>
      </c>
      <c r="D813" s="134">
        <v>40493</v>
      </c>
      <c r="E813" s="37"/>
      <c r="F813" s="21" t="s">
        <v>1796</v>
      </c>
      <c r="G813" s="32"/>
      <c r="H813" s="38"/>
      <c r="I813" s="59" t="s">
        <v>3956</v>
      </c>
    </row>
    <row r="814" spans="1:16" x14ac:dyDescent="0.2">
      <c r="A814" s="807" t="s">
        <v>2857</v>
      </c>
      <c r="B814" s="811" t="s">
        <v>2858</v>
      </c>
      <c r="C814" s="64">
        <v>14</v>
      </c>
      <c r="D814" s="819">
        <v>40492</v>
      </c>
      <c r="E814" s="814"/>
      <c r="F814" s="812" t="s">
        <v>1796</v>
      </c>
      <c r="G814" s="815"/>
      <c r="H814" s="810"/>
      <c r="I814" s="817" t="s">
        <v>2859</v>
      </c>
      <c r="K814" s="806"/>
      <c r="L814" s="806"/>
    </row>
    <row r="815" spans="1:16" x14ac:dyDescent="0.2">
      <c r="A815" s="807" t="s">
        <v>2031</v>
      </c>
      <c r="B815" s="811" t="s">
        <v>2032</v>
      </c>
      <c r="C815" s="64">
        <v>18</v>
      </c>
      <c r="D815" s="819">
        <v>40491</v>
      </c>
      <c r="E815" s="814"/>
      <c r="F815" s="812" t="s">
        <v>1796</v>
      </c>
      <c r="G815" s="815"/>
      <c r="H815" s="810"/>
      <c r="I815" s="807" t="s">
        <v>1901</v>
      </c>
      <c r="K815" s="822"/>
      <c r="L815" s="822"/>
    </row>
    <row r="816" spans="1:16" x14ac:dyDescent="0.2">
      <c r="A816" s="69" t="s">
        <v>1520</v>
      </c>
      <c r="B816" s="152" t="s">
        <v>1521</v>
      </c>
      <c r="C816" s="64">
        <v>6</v>
      </c>
      <c r="D816" s="819">
        <v>40486</v>
      </c>
      <c r="E816" s="814"/>
      <c r="F816" s="812" t="s">
        <v>1796</v>
      </c>
      <c r="G816" s="815"/>
      <c r="H816" s="810"/>
      <c r="I816" s="79" t="s">
        <v>1824</v>
      </c>
    </row>
    <row r="817" spans="1:16" x14ac:dyDescent="0.2">
      <c r="A817" s="83" t="s">
        <v>2311</v>
      </c>
      <c r="B817" s="432" t="s">
        <v>1254</v>
      </c>
      <c r="C817" s="70">
        <v>5</v>
      </c>
      <c r="D817" s="139">
        <v>40480</v>
      </c>
      <c r="E817" s="47"/>
      <c r="F817" s="46" t="s">
        <v>1796</v>
      </c>
      <c r="G817" s="49"/>
      <c r="H817" s="43"/>
      <c r="I817" s="108" t="s">
        <v>1824</v>
      </c>
      <c r="K817" s="806"/>
      <c r="L817" s="806"/>
      <c r="O817" s="806"/>
      <c r="P817" s="806"/>
    </row>
    <row r="818" spans="1:16" x14ac:dyDescent="0.2">
      <c r="A818" s="90" t="s">
        <v>2944</v>
      </c>
      <c r="B818" s="151" t="s">
        <v>2945</v>
      </c>
      <c r="C818" s="56">
        <v>10</v>
      </c>
      <c r="D818" s="134">
        <v>40480</v>
      </c>
      <c r="E818" s="37"/>
      <c r="F818" s="21" t="s">
        <v>1796</v>
      </c>
      <c r="G818" s="32"/>
      <c r="H818" s="38"/>
      <c r="I818" s="94" t="s">
        <v>3891</v>
      </c>
      <c r="K818" s="806"/>
      <c r="L818" s="806"/>
    </row>
    <row r="819" spans="1:16" x14ac:dyDescent="0.2">
      <c r="A819" s="436" t="s">
        <v>2167</v>
      </c>
      <c r="B819" s="152" t="s">
        <v>549</v>
      </c>
      <c r="C819" s="64">
        <v>12</v>
      </c>
      <c r="D819" s="819">
        <v>40479</v>
      </c>
      <c r="E819" s="814"/>
      <c r="F819" s="812" t="s">
        <v>1796</v>
      </c>
      <c r="G819" s="815"/>
      <c r="H819" s="810"/>
      <c r="I819" s="817" t="s">
        <v>2168</v>
      </c>
    </row>
    <row r="820" spans="1:16" x14ac:dyDescent="0.2">
      <c r="A820" s="79" t="s">
        <v>2200</v>
      </c>
      <c r="B820" s="152" t="s">
        <v>2201</v>
      </c>
      <c r="C820" s="64">
        <v>13</v>
      </c>
      <c r="D820" s="819">
        <v>40479</v>
      </c>
      <c r="E820" s="814"/>
      <c r="F820" s="812" t="s">
        <v>1796</v>
      </c>
      <c r="G820" s="815"/>
      <c r="H820" s="810"/>
      <c r="I820" s="817" t="s">
        <v>4020</v>
      </c>
    </row>
    <row r="821" spans="1:16" x14ac:dyDescent="0.2">
      <c r="A821" s="69" t="s">
        <v>2415</v>
      </c>
      <c r="B821" s="152" t="s">
        <v>2416</v>
      </c>
      <c r="C821" s="64">
        <v>7</v>
      </c>
      <c r="D821" s="819">
        <v>40478</v>
      </c>
      <c r="E821" s="814"/>
      <c r="F821" s="812" t="s">
        <v>1796</v>
      </c>
      <c r="G821" s="815"/>
      <c r="H821" s="810"/>
      <c r="I821" s="79" t="s">
        <v>1824</v>
      </c>
      <c r="K821" s="806"/>
      <c r="L821" s="806"/>
    </row>
    <row r="822" spans="1:16" x14ac:dyDescent="0.2">
      <c r="A822" s="96" t="s">
        <v>2643</v>
      </c>
      <c r="B822" s="809" t="s">
        <v>2644</v>
      </c>
      <c r="C822" s="70">
        <v>7</v>
      </c>
      <c r="D822" s="139">
        <v>40478</v>
      </c>
      <c r="E822" s="47"/>
      <c r="F822" s="46" t="s">
        <v>1796</v>
      </c>
      <c r="G822" s="49"/>
      <c r="H822" s="43"/>
      <c r="I822" s="96" t="s">
        <v>2645</v>
      </c>
    </row>
    <row r="823" spans="1:16" x14ac:dyDescent="0.2">
      <c r="A823" s="90" t="s">
        <v>2425</v>
      </c>
      <c r="B823" s="151" t="s">
        <v>2426</v>
      </c>
      <c r="C823" s="56">
        <v>7</v>
      </c>
      <c r="D823" s="134">
        <v>40477</v>
      </c>
      <c r="E823" s="37"/>
      <c r="F823" s="21" t="s">
        <v>1796</v>
      </c>
      <c r="G823" s="32"/>
      <c r="H823" s="38"/>
      <c r="I823" s="94" t="s">
        <v>1824</v>
      </c>
      <c r="K823" s="806"/>
      <c r="L823" s="806"/>
    </row>
    <row r="824" spans="1:16" x14ac:dyDescent="0.2">
      <c r="A824" s="422" t="s">
        <v>2524</v>
      </c>
      <c r="B824" s="152" t="s">
        <v>2525</v>
      </c>
      <c r="C824" s="64">
        <v>7</v>
      </c>
      <c r="D824" s="819">
        <v>40477</v>
      </c>
      <c r="E824" s="814"/>
      <c r="F824" s="812" t="s">
        <v>1796</v>
      </c>
      <c r="G824" s="815"/>
      <c r="H824" s="810"/>
      <c r="I824" s="79" t="s">
        <v>1824</v>
      </c>
      <c r="M824" s="806"/>
    </row>
    <row r="825" spans="1:16" x14ac:dyDescent="0.2">
      <c r="A825" s="807" t="s">
        <v>2000</v>
      </c>
      <c r="B825" s="811" t="s">
        <v>2001</v>
      </c>
      <c r="C825" s="64">
        <v>7</v>
      </c>
      <c r="D825" s="819">
        <v>40477</v>
      </c>
      <c r="E825" s="814"/>
      <c r="F825" s="812" t="s">
        <v>1796</v>
      </c>
      <c r="G825" s="815"/>
      <c r="H825" s="810"/>
      <c r="I825" s="807" t="s">
        <v>1901</v>
      </c>
    </row>
    <row r="826" spans="1:16" x14ac:dyDescent="0.2">
      <c r="A826" s="807" t="s">
        <v>2806</v>
      </c>
      <c r="B826" s="811" t="s">
        <v>2807</v>
      </c>
      <c r="C826" s="64">
        <v>31</v>
      </c>
      <c r="D826" s="819">
        <v>40477</v>
      </c>
      <c r="E826" s="814"/>
      <c r="F826" s="812" t="s">
        <v>1796</v>
      </c>
      <c r="G826" s="815"/>
      <c r="H826" s="810"/>
      <c r="I826" s="807" t="s">
        <v>1901</v>
      </c>
      <c r="K826" s="806"/>
      <c r="L826" s="806"/>
    </row>
    <row r="827" spans="1:16" x14ac:dyDescent="0.2">
      <c r="A827" s="83" t="s">
        <v>970</v>
      </c>
      <c r="B827" s="432" t="s">
        <v>971</v>
      </c>
      <c r="C827" s="70">
        <v>6</v>
      </c>
      <c r="D827" s="139">
        <v>40476</v>
      </c>
      <c r="E827" s="47"/>
      <c r="F827" s="46" t="s">
        <v>1796</v>
      </c>
      <c r="G827" s="49"/>
      <c r="H827" s="43"/>
      <c r="I827" s="108" t="s">
        <v>1864</v>
      </c>
      <c r="K827" s="806"/>
      <c r="L827" s="806"/>
    </row>
    <row r="828" spans="1:16" x14ac:dyDescent="0.2">
      <c r="A828" s="808" t="s">
        <v>1899</v>
      </c>
      <c r="B828" s="18" t="s">
        <v>1900</v>
      </c>
      <c r="C828" s="56">
        <v>30</v>
      </c>
      <c r="D828" s="134">
        <v>40476</v>
      </c>
      <c r="E828" s="37"/>
      <c r="F828" s="21" t="s">
        <v>1796</v>
      </c>
      <c r="G828" s="32"/>
      <c r="H828" s="38"/>
      <c r="I828" s="808" t="s">
        <v>1901</v>
      </c>
    </row>
    <row r="829" spans="1:16" x14ac:dyDescent="0.2">
      <c r="A829" s="69" t="s">
        <v>2677</v>
      </c>
      <c r="B829" s="152" t="s">
        <v>2678</v>
      </c>
      <c r="C829" s="64">
        <v>6</v>
      </c>
      <c r="D829" s="819">
        <v>40476</v>
      </c>
      <c r="E829" s="814"/>
      <c r="F829" s="812" t="s">
        <v>1796</v>
      </c>
      <c r="G829" s="815"/>
      <c r="H829" s="810"/>
      <c r="I829" s="817" t="s">
        <v>2679</v>
      </c>
      <c r="K829" s="806"/>
      <c r="L829" s="806"/>
    </row>
    <row r="830" spans="1:16" x14ac:dyDescent="0.2">
      <c r="A830" s="107" t="s">
        <v>1194</v>
      </c>
      <c r="B830" s="158" t="s">
        <v>2243</v>
      </c>
      <c r="C830" s="64">
        <v>5</v>
      </c>
      <c r="D830" s="819">
        <v>40473</v>
      </c>
      <c r="E830" s="814"/>
      <c r="F830" s="156" t="s">
        <v>1796</v>
      </c>
      <c r="G830" s="815"/>
      <c r="H830" s="810"/>
      <c r="I830" s="73" t="s">
        <v>2244</v>
      </c>
      <c r="K830" s="806"/>
      <c r="L830" s="806"/>
    </row>
    <row r="831" spans="1:16" x14ac:dyDescent="0.2">
      <c r="A831" s="69" t="s">
        <v>873</v>
      </c>
      <c r="B831" s="152" t="s">
        <v>874</v>
      </c>
      <c r="C831" s="64">
        <v>8</v>
      </c>
      <c r="D831" s="819">
        <v>40471</v>
      </c>
      <c r="E831" s="814"/>
      <c r="F831" s="812" t="s">
        <v>1796</v>
      </c>
      <c r="G831" s="815"/>
      <c r="H831" s="810"/>
      <c r="I831" s="79" t="s">
        <v>1824</v>
      </c>
      <c r="K831" s="806"/>
      <c r="L831" s="806"/>
    </row>
    <row r="832" spans="1:16" x14ac:dyDescent="0.2">
      <c r="A832" s="83" t="s">
        <v>2385</v>
      </c>
      <c r="B832" s="432" t="s">
        <v>1345</v>
      </c>
      <c r="C832" s="70">
        <v>13</v>
      </c>
      <c r="D832" s="139">
        <v>40471</v>
      </c>
      <c r="E832" s="47"/>
      <c r="F832" s="46" t="s">
        <v>1796</v>
      </c>
      <c r="G832" s="49"/>
      <c r="H832" s="43"/>
      <c r="I832" s="108" t="s">
        <v>1864</v>
      </c>
    </row>
    <row r="833" spans="1:14" x14ac:dyDescent="0.2">
      <c r="A833" s="90" t="s">
        <v>2154</v>
      </c>
      <c r="B833" s="151" t="s">
        <v>2155</v>
      </c>
      <c r="C833" s="56">
        <v>42</v>
      </c>
      <c r="D833" s="134">
        <v>40469</v>
      </c>
      <c r="E833" s="37"/>
      <c r="F833" s="21" t="s">
        <v>1796</v>
      </c>
      <c r="G833" s="32"/>
      <c r="H833" s="32"/>
      <c r="I833" s="55" t="s">
        <v>2156</v>
      </c>
      <c r="K833" s="806"/>
      <c r="L833" s="806"/>
    </row>
    <row r="834" spans="1:14" x14ac:dyDescent="0.2">
      <c r="A834" s="807" t="s">
        <v>2334</v>
      </c>
      <c r="B834" s="811" t="s">
        <v>2335</v>
      </c>
      <c r="C834" s="64">
        <v>51</v>
      </c>
      <c r="D834" s="819">
        <v>40465</v>
      </c>
      <c r="E834" s="814"/>
      <c r="F834" s="812" t="s">
        <v>1796</v>
      </c>
      <c r="G834" s="815"/>
      <c r="H834" s="815"/>
      <c r="I834" s="81" t="s">
        <v>2336</v>
      </c>
    </row>
    <row r="835" spans="1:14" x14ac:dyDescent="0.2">
      <c r="A835" s="807" t="s">
        <v>2067</v>
      </c>
      <c r="B835" s="811" t="s">
        <v>2068</v>
      </c>
      <c r="C835" s="64">
        <v>5</v>
      </c>
      <c r="D835" s="819">
        <v>40464</v>
      </c>
      <c r="E835" s="814"/>
      <c r="F835" s="812" t="s">
        <v>1796</v>
      </c>
      <c r="G835" s="815"/>
      <c r="H835" s="815"/>
      <c r="I835" s="81" t="s">
        <v>2069</v>
      </c>
    </row>
    <row r="836" spans="1:14" x14ac:dyDescent="0.2">
      <c r="A836" s="69" t="s">
        <v>1489</v>
      </c>
      <c r="B836" s="152" t="s">
        <v>1490</v>
      </c>
      <c r="C836" s="64">
        <v>20</v>
      </c>
      <c r="D836" s="819">
        <v>40464</v>
      </c>
      <c r="E836" s="814"/>
      <c r="F836" s="812" t="s">
        <v>1796</v>
      </c>
      <c r="G836" s="815"/>
      <c r="H836" s="815"/>
      <c r="I836" s="147" t="s">
        <v>1824</v>
      </c>
      <c r="K836" s="822"/>
      <c r="L836" s="822"/>
    </row>
    <row r="837" spans="1:14" x14ac:dyDescent="0.2">
      <c r="A837" s="813" t="s">
        <v>1983</v>
      </c>
      <c r="B837" s="809" t="s">
        <v>1984</v>
      </c>
      <c r="C837" s="70">
        <v>6</v>
      </c>
      <c r="D837" s="139">
        <v>40463</v>
      </c>
      <c r="E837" s="47"/>
      <c r="F837" s="46" t="s">
        <v>1796</v>
      </c>
      <c r="G837" s="49"/>
      <c r="H837" s="49"/>
      <c r="I837" s="809" t="s">
        <v>1901</v>
      </c>
      <c r="K837" s="822"/>
      <c r="L837" s="822"/>
    </row>
    <row r="838" spans="1:14" x14ac:dyDescent="0.2">
      <c r="A838" s="90" t="s">
        <v>1040</v>
      </c>
      <c r="B838" s="151" t="s">
        <v>1041</v>
      </c>
      <c r="C838" s="56">
        <v>7</v>
      </c>
      <c r="D838" s="134">
        <v>40458</v>
      </c>
      <c r="E838" s="37"/>
      <c r="F838" s="21" t="s">
        <v>1796</v>
      </c>
      <c r="G838" s="32"/>
      <c r="H838" s="32"/>
      <c r="I838" s="157" t="s">
        <v>1864</v>
      </c>
      <c r="K838" s="806"/>
      <c r="L838" s="806"/>
    </row>
    <row r="839" spans="1:14" x14ac:dyDescent="0.2">
      <c r="A839" s="436" t="s">
        <v>910</v>
      </c>
      <c r="B839" s="152" t="s">
        <v>911</v>
      </c>
      <c r="C839" s="64">
        <v>8</v>
      </c>
      <c r="D839" s="819">
        <v>40457</v>
      </c>
      <c r="E839" s="814"/>
      <c r="F839" s="812" t="s">
        <v>1796</v>
      </c>
      <c r="G839" s="815"/>
      <c r="H839" s="815"/>
      <c r="I839" s="147" t="s">
        <v>1864</v>
      </c>
      <c r="K839" s="822"/>
      <c r="L839" s="822"/>
    </row>
    <row r="840" spans="1:14" x14ac:dyDescent="0.2">
      <c r="A840" s="807" t="s">
        <v>2799</v>
      </c>
      <c r="B840" s="811" t="s">
        <v>2800</v>
      </c>
      <c r="C840" s="64">
        <v>7</v>
      </c>
      <c r="D840" s="819">
        <v>40456</v>
      </c>
      <c r="E840" s="814"/>
      <c r="F840" s="812" t="s">
        <v>1796</v>
      </c>
      <c r="G840" s="815"/>
      <c r="H840" s="815"/>
      <c r="I840" s="81" t="s">
        <v>2801</v>
      </c>
    </row>
    <row r="841" spans="1:14" x14ac:dyDescent="0.2">
      <c r="A841" s="817" t="s">
        <v>2452</v>
      </c>
      <c r="B841" s="811" t="s">
        <v>2453</v>
      </c>
      <c r="C841" s="64">
        <v>5</v>
      </c>
      <c r="D841" s="819">
        <v>40450</v>
      </c>
      <c r="E841" s="814"/>
      <c r="F841" s="156" t="s">
        <v>1796</v>
      </c>
      <c r="G841" s="815"/>
      <c r="H841" s="815"/>
      <c r="I841" s="144" t="s">
        <v>2454</v>
      </c>
    </row>
    <row r="842" spans="1:14" x14ac:dyDescent="0.2">
      <c r="A842" s="813" t="s">
        <v>1958</v>
      </c>
      <c r="B842" s="809" t="s">
        <v>1959</v>
      </c>
      <c r="C842" s="70">
        <v>5</v>
      </c>
      <c r="D842" s="139">
        <v>40444</v>
      </c>
      <c r="E842" s="47"/>
      <c r="F842" s="46"/>
      <c r="G842" s="49" t="s">
        <v>1796</v>
      </c>
      <c r="H842" s="49"/>
      <c r="I842" s="85" t="s">
        <v>1960</v>
      </c>
    </row>
    <row r="843" spans="1:14" x14ac:dyDescent="0.2">
      <c r="A843" s="94" t="s">
        <v>2015</v>
      </c>
      <c r="B843" s="151" t="s">
        <v>2016</v>
      </c>
      <c r="C843" s="56">
        <v>6</v>
      </c>
      <c r="D843" s="134">
        <v>40444</v>
      </c>
      <c r="E843" s="37"/>
      <c r="F843" s="21" t="s">
        <v>1796</v>
      </c>
      <c r="G843" s="32"/>
      <c r="H843" s="32"/>
      <c r="I843" s="55" t="s">
        <v>2017</v>
      </c>
    </row>
    <row r="844" spans="1:14" x14ac:dyDescent="0.2">
      <c r="A844" s="79" t="s">
        <v>1961</v>
      </c>
      <c r="B844" s="152" t="s">
        <v>1962</v>
      </c>
      <c r="C844" s="64">
        <v>7</v>
      </c>
      <c r="D844" s="819">
        <v>40442</v>
      </c>
      <c r="E844" s="814"/>
      <c r="F844" s="812" t="s">
        <v>1796</v>
      </c>
      <c r="G844" s="815"/>
      <c r="H844" s="815"/>
      <c r="I844" s="81" t="s">
        <v>1963</v>
      </c>
    </row>
    <row r="845" spans="1:14" x14ac:dyDescent="0.2">
      <c r="A845" s="817" t="s">
        <v>2506</v>
      </c>
      <c r="B845" s="811" t="s">
        <v>2507</v>
      </c>
      <c r="C845" s="64">
        <v>9</v>
      </c>
      <c r="D845" s="819">
        <v>40442</v>
      </c>
      <c r="E845" s="814"/>
      <c r="F845" s="812" t="s">
        <v>1796</v>
      </c>
      <c r="G845" s="815"/>
      <c r="H845" s="815"/>
      <c r="I845" s="81" t="s">
        <v>2508</v>
      </c>
    </row>
    <row r="846" spans="1:14" x14ac:dyDescent="0.2">
      <c r="A846" s="107" t="s">
        <v>2572</v>
      </c>
      <c r="B846" s="158" t="s">
        <v>2573</v>
      </c>
      <c r="C846" s="64">
        <v>5</v>
      </c>
      <c r="D846" s="819">
        <v>40442</v>
      </c>
      <c r="E846" s="814"/>
      <c r="F846" s="156" t="s">
        <v>1796</v>
      </c>
      <c r="G846" s="815"/>
      <c r="H846" s="815"/>
      <c r="I846" s="144" t="s">
        <v>2574</v>
      </c>
    </row>
    <row r="847" spans="1:14" x14ac:dyDescent="0.2">
      <c r="A847" s="96" t="s">
        <v>2631</v>
      </c>
      <c r="B847" s="809" t="s">
        <v>2632</v>
      </c>
      <c r="C847" s="70">
        <v>21</v>
      </c>
      <c r="D847" s="139">
        <v>40438</v>
      </c>
      <c r="E847" s="47"/>
      <c r="F847" s="46" t="s">
        <v>1796</v>
      </c>
      <c r="G847" s="49"/>
      <c r="H847" s="49"/>
      <c r="I847" s="85" t="s">
        <v>2633</v>
      </c>
      <c r="L847" s="806"/>
      <c r="M847" s="806"/>
    </row>
    <row r="848" spans="1:14" x14ac:dyDescent="0.2">
      <c r="A848" s="94" t="s">
        <v>2902</v>
      </c>
      <c r="B848" s="151" t="s">
        <v>1720</v>
      </c>
      <c r="C848" s="56">
        <v>16</v>
      </c>
      <c r="D848" s="134">
        <v>40438</v>
      </c>
      <c r="E848" s="37"/>
      <c r="F848" s="21" t="s">
        <v>1796</v>
      </c>
      <c r="G848" s="32"/>
      <c r="H848" s="32"/>
      <c r="I848" s="157" t="s">
        <v>1824</v>
      </c>
      <c r="M848" s="806"/>
      <c r="N848" s="806"/>
    </row>
    <row r="849" spans="1:13" x14ac:dyDescent="0.2">
      <c r="A849" s="79" t="s">
        <v>2323</v>
      </c>
      <c r="B849" s="152" t="s">
        <v>1279</v>
      </c>
      <c r="C849" s="64">
        <v>8</v>
      </c>
      <c r="D849" s="819">
        <v>40437</v>
      </c>
      <c r="E849" s="814"/>
      <c r="F849" s="812" t="s">
        <v>1796</v>
      </c>
      <c r="G849" s="815"/>
      <c r="H849" s="815"/>
      <c r="I849" s="147" t="s">
        <v>1824</v>
      </c>
    </row>
    <row r="850" spans="1:13" x14ac:dyDescent="0.2">
      <c r="A850" s="69" t="s">
        <v>1281</v>
      </c>
      <c r="B850" s="152" t="s">
        <v>1282</v>
      </c>
      <c r="C850" s="64">
        <v>6</v>
      </c>
      <c r="D850" s="819">
        <v>40436</v>
      </c>
      <c r="E850" s="814"/>
      <c r="F850" s="812" t="s">
        <v>1796</v>
      </c>
      <c r="G850" s="815"/>
      <c r="H850" s="815"/>
      <c r="I850" s="147" t="s">
        <v>1824</v>
      </c>
    </row>
    <row r="851" spans="1:13" x14ac:dyDescent="0.2">
      <c r="A851" s="807" t="s">
        <v>2178</v>
      </c>
      <c r="B851" s="811" t="s">
        <v>2179</v>
      </c>
      <c r="C851" s="64">
        <v>6</v>
      </c>
      <c r="D851" s="819">
        <v>40433</v>
      </c>
      <c r="E851" s="814"/>
      <c r="F851" s="812"/>
      <c r="G851" s="815" t="s">
        <v>1796</v>
      </c>
      <c r="H851" s="815"/>
      <c r="I851" s="81" t="s">
        <v>2180</v>
      </c>
    </row>
    <row r="852" spans="1:13" x14ac:dyDescent="0.2">
      <c r="A852" s="813" t="s">
        <v>1847</v>
      </c>
      <c r="B852" s="809" t="s">
        <v>1848</v>
      </c>
      <c r="C852" s="70">
        <v>7</v>
      </c>
      <c r="D852" s="139">
        <v>40431</v>
      </c>
      <c r="E852" s="47"/>
      <c r="F852" s="46" t="s">
        <v>1796</v>
      </c>
      <c r="G852" s="49"/>
      <c r="H852" s="49"/>
      <c r="I852" s="85" t="s">
        <v>1849</v>
      </c>
    </row>
    <row r="853" spans="1:13" x14ac:dyDescent="0.2">
      <c r="A853" s="90" t="s">
        <v>1822</v>
      </c>
      <c r="B853" s="151" t="s">
        <v>1823</v>
      </c>
      <c r="C853" s="56">
        <v>8</v>
      </c>
      <c r="D853" s="134">
        <v>40431</v>
      </c>
      <c r="E853" s="37"/>
      <c r="F853" s="21" t="s">
        <v>1796</v>
      </c>
      <c r="G853" s="32"/>
      <c r="H853" s="32"/>
      <c r="I853" s="157" t="s">
        <v>1824</v>
      </c>
      <c r="K853" s="806"/>
      <c r="L853" s="806"/>
    </row>
    <row r="854" spans="1:13" x14ac:dyDescent="0.2">
      <c r="A854" s="69" t="s">
        <v>2003</v>
      </c>
      <c r="B854" s="152" t="s">
        <v>2004</v>
      </c>
      <c r="C854" s="64">
        <v>7</v>
      </c>
      <c r="D854" s="819">
        <v>40431</v>
      </c>
      <c r="E854" s="814"/>
      <c r="F854" s="812" t="s">
        <v>1796</v>
      </c>
      <c r="G854" s="815"/>
      <c r="H854" s="815"/>
      <c r="I854" s="81" t="s">
        <v>2005</v>
      </c>
      <c r="K854" s="806"/>
      <c r="L854" s="806"/>
    </row>
    <row r="855" spans="1:13" x14ac:dyDescent="0.2">
      <c r="A855" s="69" t="s">
        <v>1180</v>
      </c>
      <c r="B855" s="152" t="s">
        <v>1181</v>
      </c>
      <c r="C855" s="64">
        <v>7</v>
      </c>
      <c r="D855" s="819">
        <v>40431</v>
      </c>
      <c r="E855" s="814"/>
      <c r="F855" s="812" t="s">
        <v>1796</v>
      </c>
      <c r="G855" s="815"/>
      <c r="H855" s="815"/>
      <c r="I855" s="147" t="s">
        <v>1824</v>
      </c>
    </row>
    <row r="856" spans="1:13" x14ac:dyDescent="0.2">
      <c r="A856" s="436" t="s">
        <v>1198</v>
      </c>
      <c r="B856" s="152" t="s">
        <v>1199</v>
      </c>
      <c r="C856" s="64">
        <v>7</v>
      </c>
      <c r="D856" s="819">
        <v>40431</v>
      </c>
      <c r="E856" s="814"/>
      <c r="F856" s="812" t="s">
        <v>1796</v>
      </c>
      <c r="G856" s="815"/>
      <c r="H856" s="815"/>
      <c r="I856" s="147" t="s">
        <v>1824</v>
      </c>
      <c r="K856" s="806"/>
      <c r="L856" s="806"/>
    </row>
    <row r="857" spans="1:13" x14ac:dyDescent="0.2">
      <c r="A857" s="108" t="s">
        <v>1932</v>
      </c>
      <c r="B857" s="432" t="s">
        <v>1933</v>
      </c>
      <c r="C857" s="70">
        <v>12</v>
      </c>
      <c r="D857" s="139">
        <v>40431</v>
      </c>
      <c r="E857" s="47"/>
      <c r="F857" s="46" t="s">
        <v>1796</v>
      </c>
      <c r="G857" s="49"/>
      <c r="H857" s="49"/>
      <c r="I857" s="85" t="s">
        <v>1934</v>
      </c>
      <c r="K857" s="806"/>
      <c r="L857" s="806"/>
    </row>
    <row r="858" spans="1:13" x14ac:dyDescent="0.2">
      <c r="A858" s="808" t="s">
        <v>2378</v>
      </c>
      <c r="B858" s="18" t="s">
        <v>2379</v>
      </c>
      <c r="C858" s="56">
        <v>8</v>
      </c>
      <c r="D858" s="134">
        <v>40431</v>
      </c>
      <c r="E858" s="37"/>
      <c r="F858" s="21" t="s">
        <v>1796</v>
      </c>
      <c r="G858" s="32"/>
      <c r="H858" s="32"/>
      <c r="I858" s="55" t="s">
        <v>2380</v>
      </c>
    </row>
    <row r="859" spans="1:13" x14ac:dyDescent="0.2">
      <c r="A859" s="69" t="s">
        <v>1677</v>
      </c>
      <c r="B859" s="152" t="s">
        <v>1678</v>
      </c>
      <c r="C859" s="64">
        <v>5</v>
      </c>
      <c r="D859" s="819">
        <v>40431</v>
      </c>
      <c r="E859" s="814"/>
      <c r="F859" s="812" t="s">
        <v>1796</v>
      </c>
      <c r="G859" s="815"/>
      <c r="H859" s="815"/>
      <c r="I859" s="147" t="s">
        <v>1824</v>
      </c>
    </row>
    <row r="860" spans="1:13" x14ac:dyDescent="0.2">
      <c r="A860" s="69" t="s">
        <v>2932</v>
      </c>
      <c r="B860" s="152" t="s">
        <v>2933</v>
      </c>
      <c r="C860" s="64">
        <v>7</v>
      </c>
      <c r="D860" s="819">
        <v>40431</v>
      </c>
      <c r="E860" s="814"/>
      <c r="F860" s="812" t="s">
        <v>1796</v>
      </c>
      <c r="G860" s="815"/>
      <c r="H860" s="815"/>
      <c r="I860" s="147" t="s">
        <v>2934</v>
      </c>
    </row>
    <row r="861" spans="1:13" x14ac:dyDescent="0.2">
      <c r="A861" s="79" t="s">
        <v>2938</v>
      </c>
      <c r="B861" s="152" t="s">
        <v>2939</v>
      </c>
      <c r="C861" s="64">
        <v>15</v>
      </c>
      <c r="D861" s="819">
        <v>40431</v>
      </c>
      <c r="E861" s="814"/>
      <c r="F861" s="812" t="s">
        <v>1796</v>
      </c>
      <c r="G861" s="815"/>
      <c r="H861" s="815"/>
      <c r="I861" s="81" t="s">
        <v>2940</v>
      </c>
    </row>
    <row r="862" spans="1:13" x14ac:dyDescent="0.2">
      <c r="A862" s="83" t="s">
        <v>2114</v>
      </c>
      <c r="B862" s="432" t="s">
        <v>1084</v>
      </c>
      <c r="C862" s="70">
        <v>7</v>
      </c>
      <c r="D862" s="139">
        <v>40431</v>
      </c>
      <c r="E862" s="47"/>
      <c r="F862" s="46" t="s">
        <v>1796</v>
      </c>
      <c r="G862" s="49"/>
      <c r="H862" s="49"/>
      <c r="I862" s="146" t="s">
        <v>1864</v>
      </c>
      <c r="L862" s="806"/>
      <c r="M862" s="806"/>
    </row>
    <row r="863" spans="1:13" x14ac:dyDescent="0.2">
      <c r="A863" s="143" t="s">
        <v>953</v>
      </c>
      <c r="B863" s="162" t="s">
        <v>954</v>
      </c>
      <c r="C863" s="56">
        <v>25</v>
      </c>
      <c r="D863" s="134">
        <v>40426</v>
      </c>
      <c r="E863" s="37"/>
      <c r="F863" s="21" t="s">
        <v>1796</v>
      </c>
      <c r="G863" s="32"/>
      <c r="H863" s="32"/>
      <c r="I863" s="55" t="s">
        <v>1895</v>
      </c>
    </row>
    <row r="864" spans="1:13" x14ac:dyDescent="0.2">
      <c r="A864" s="817" t="s">
        <v>2511</v>
      </c>
      <c r="B864" s="811" t="s">
        <v>2512</v>
      </c>
      <c r="C864" s="64">
        <v>5</v>
      </c>
      <c r="D864" s="819">
        <v>40422</v>
      </c>
      <c r="E864" s="814"/>
      <c r="F864" s="812"/>
      <c r="G864" s="815" t="s">
        <v>1796</v>
      </c>
      <c r="H864" s="815"/>
      <c r="I864" s="81" t="s">
        <v>2513</v>
      </c>
    </row>
    <row r="865" spans="1:12" x14ac:dyDescent="0.2">
      <c r="A865" s="807" t="s">
        <v>2585</v>
      </c>
      <c r="B865" s="811" t="s">
        <v>2586</v>
      </c>
      <c r="C865" s="64">
        <v>20</v>
      </c>
      <c r="D865" s="819">
        <v>40412</v>
      </c>
      <c r="E865" s="814"/>
      <c r="F865" s="812" t="s">
        <v>1796</v>
      </c>
      <c r="G865" s="815"/>
      <c r="H865" s="815"/>
      <c r="I865" s="811" t="s">
        <v>2393</v>
      </c>
    </row>
    <row r="866" spans="1:12" x14ac:dyDescent="0.2">
      <c r="A866" s="79" t="s">
        <v>1641</v>
      </c>
      <c r="B866" s="152" t="s">
        <v>1642</v>
      </c>
      <c r="C866" s="64">
        <v>13</v>
      </c>
      <c r="D866" s="819">
        <v>40407</v>
      </c>
      <c r="E866" s="814"/>
      <c r="F866" s="812" t="s">
        <v>1796</v>
      </c>
      <c r="G866" s="815"/>
      <c r="H866" s="815"/>
      <c r="I866" s="147" t="s">
        <v>2298</v>
      </c>
    </row>
    <row r="867" spans="1:12" x14ac:dyDescent="0.2">
      <c r="A867" s="96" t="s">
        <v>2324</v>
      </c>
      <c r="B867" s="809" t="s">
        <v>2325</v>
      </c>
      <c r="C867" s="70">
        <v>6</v>
      </c>
      <c r="D867" s="139">
        <v>40400</v>
      </c>
      <c r="E867" s="47"/>
      <c r="F867" s="46"/>
      <c r="G867" s="49" t="s">
        <v>1796</v>
      </c>
      <c r="H867" s="49"/>
      <c r="I867" s="85" t="s">
        <v>2326</v>
      </c>
    </row>
    <row r="868" spans="1:12" x14ac:dyDescent="0.2">
      <c r="A868" s="94" t="s">
        <v>2304</v>
      </c>
      <c r="B868" s="151" t="s">
        <v>2305</v>
      </c>
      <c r="C868" s="56">
        <v>16</v>
      </c>
      <c r="D868" s="134">
        <v>40395</v>
      </c>
      <c r="E868" s="37"/>
      <c r="F868" s="21" t="s">
        <v>1796</v>
      </c>
      <c r="G868" s="32"/>
      <c r="H868" s="32"/>
      <c r="I868" s="157" t="s">
        <v>1824</v>
      </c>
    </row>
    <row r="869" spans="1:12" x14ac:dyDescent="0.2">
      <c r="A869" s="79" t="s">
        <v>2209</v>
      </c>
      <c r="B869" s="152" t="s">
        <v>1163</v>
      </c>
      <c r="C869" s="64">
        <v>23</v>
      </c>
      <c r="D869" s="819">
        <v>40386</v>
      </c>
      <c r="E869" s="814"/>
      <c r="F869" s="812" t="s">
        <v>1796</v>
      </c>
      <c r="G869" s="815"/>
      <c r="H869" s="815"/>
      <c r="I869" s="147" t="s">
        <v>1824</v>
      </c>
    </row>
    <row r="870" spans="1:12" x14ac:dyDescent="0.2">
      <c r="A870" s="79" t="s">
        <v>925</v>
      </c>
      <c r="B870" s="152" t="s">
        <v>926</v>
      </c>
      <c r="C870" s="64">
        <v>23</v>
      </c>
      <c r="D870" s="819">
        <v>40382</v>
      </c>
      <c r="E870" s="814"/>
      <c r="F870" s="812" t="s">
        <v>1796</v>
      </c>
      <c r="G870" s="815"/>
      <c r="H870" s="815"/>
      <c r="I870" s="147" t="s">
        <v>1824</v>
      </c>
    </row>
    <row r="871" spans="1:12" x14ac:dyDescent="0.2">
      <c r="A871" s="69" t="s">
        <v>2145</v>
      </c>
      <c r="B871" s="152" t="s">
        <v>1101</v>
      </c>
      <c r="C871" s="64">
        <v>16</v>
      </c>
      <c r="D871" s="819">
        <v>40375</v>
      </c>
      <c r="E871" s="814"/>
      <c r="F871" s="812" t="s">
        <v>1796</v>
      </c>
      <c r="G871" s="815"/>
      <c r="H871" s="815"/>
      <c r="I871" s="147" t="s">
        <v>1864</v>
      </c>
    </row>
    <row r="872" spans="1:12" x14ac:dyDescent="0.2">
      <c r="A872" s="150" t="s">
        <v>2874</v>
      </c>
      <c r="B872" s="953" t="s">
        <v>2875</v>
      </c>
      <c r="C872" s="70">
        <v>18</v>
      </c>
      <c r="D872" s="139">
        <v>40371</v>
      </c>
      <c r="E872" s="47" t="s">
        <v>1796</v>
      </c>
      <c r="F872" s="46"/>
      <c r="G872" s="49"/>
      <c r="H872" s="49"/>
      <c r="I872" s="85" t="s">
        <v>2876</v>
      </c>
      <c r="K872" s="806"/>
      <c r="L872" s="806"/>
    </row>
    <row r="873" spans="1:12" x14ac:dyDescent="0.2">
      <c r="A873" s="90" t="s">
        <v>2530</v>
      </c>
      <c r="B873" s="151" t="s">
        <v>1453</v>
      </c>
      <c r="C873" s="56">
        <v>22</v>
      </c>
      <c r="D873" s="134">
        <v>40147</v>
      </c>
      <c r="E873" s="37"/>
      <c r="F873" s="21" t="s">
        <v>1796</v>
      </c>
      <c r="G873" s="32"/>
      <c r="H873" s="32"/>
      <c r="I873" s="157" t="s">
        <v>1864</v>
      </c>
    </row>
    <row r="874" spans="1:12" x14ac:dyDescent="0.2">
      <c r="A874" s="69" t="s">
        <v>1247</v>
      </c>
      <c r="B874" s="152" t="s">
        <v>1248</v>
      </c>
      <c r="C874" s="64">
        <v>19</v>
      </c>
      <c r="D874" s="819">
        <v>40135</v>
      </c>
      <c r="E874" s="814"/>
      <c r="F874" s="812" t="s">
        <v>1796</v>
      </c>
      <c r="G874" s="815"/>
      <c r="H874" s="815"/>
      <c r="I874" s="147" t="s">
        <v>1824</v>
      </c>
    </row>
    <row r="875" spans="1:12" x14ac:dyDescent="0.2">
      <c r="A875" s="69" t="s">
        <v>2407</v>
      </c>
      <c r="B875" s="152" t="s">
        <v>2408</v>
      </c>
      <c r="C875" s="64">
        <v>27</v>
      </c>
      <c r="D875" s="819">
        <v>40134</v>
      </c>
      <c r="E875" s="814"/>
      <c r="F875" s="812" t="s">
        <v>1796</v>
      </c>
      <c r="G875" s="815"/>
      <c r="H875" s="815"/>
      <c r="I875" s="81" t="s">
        <v>2409</v>
      </c>
    </row>
    <row r="876" spans="1:12" x14ac:dyDescent="0.2">
      <c r="A876" s="807" t="s">
        <v>2391</v>
      </c>
      <c r="B876" s="811" t="s">
        <v>2392</v>
      </c>
      <c r="C876" s="64">
        <v>23</v>
      </c>
      <c r="D876" s="819">
        <v>40127</v>
      </c>
      <c r="E876" s="814"/>
      <c r="F876" s="812" t="s">
        <v>1796</v>
      </c>
      <c r="G876" s="815"/>
      <c r="H876" s="815"/>
      <c r="I876" s="811" t="s">
        <v>2393</v>
      </c>
    </row>
    <row r="877" spans="1:12" x14ac:dyDescent="0.2">
      <c r="A877" s="813" t="s">
        <v>2748</v>
      </c>
      <c r="B877" s="809" t="s">
        <v>2749</v>
      </c>
      <c r="C877" s="70">
        <v>16</v>
      </c>
      <c r="D877" s="139">
        <v>40123</v>
      </c>
      <c r="E877" s="47"/>
      <c r="F877" s="46" t="s">
        <v>1796</v>
      </c>
      <c r="G877" s="49"/>
      <c r="H877" s="49"/>
      <c r="I877" s="85" t="s">
        <v>2750</v>
      </c>
    </row>
    <row r="878" spans="1:12" x14ac:dyDescent="0.2">
      <c r="A878" s="90" t="s">
        <v>2569</v>
      </c>
      <c r="B878" s="90" t="s">
        <v>2570</v>
      </c>
      <c r="C878" s="56">
        <v>33</v>
      </c>
      <c r="D878" s="164">
        <v>40116</v>
      </c>
      <c r="E878" s="21"/>
      <c r="F878" s="21" t="s">
        <v>1796</v>
      </c>
      <c r="G878" s="21"/>
      <c r="H878" s="21"/>
      <c r="I878" s="59" t="s">
        <v>2571</v>
      </c>
      <c r="K878" s="806"/>
      <c r="L878" s="806"/>
    </row>
    <row r="879" spans="1:12" x14ac:dyDescent="0.2">
      <c r="A879" s="807" t="s">
        <v>2846</v>
      </c>
      <c r="B879" s="807" t="s">
        <v>2847</v>
      </c>
      <c r="C879" s="64">
        <v>25</v>
      </c>
      <c r="D879" s="149">
        <v>40116</v>
      </c>
      <c r="E879" s="812"/>
      <c r="F879" s="812" t="s">
        <v>1796</v>
      </c>
      <c r="G879" s="812"/>
      <c r="H879" s="812"/>
      <c r="I879" s="807" t="s">
        <v>2393</v>
      </c>
    </row>
    <row r="880" spans="1:12" x14ac:dyDescent="0.2">
      <c r="A880" s="807" t="s">
        <v>2215</v>
      </c>
      <c r="B880" s="807" t="s">
        <v>2216</v>
      </c>
      <c r="C880" s="64">
        <v>40</v>
      </c>
      <c r="D880" s="149">
        <v>40115</v>
      </c>
      <c r="E880" s="812"/>
      <c r="F880" s="812"/>
      <c r="G880" s="812" t="s">
        <v>1796</v>
      </c>
      <c r="H880" s="812"/>
      <c r="I880" s="817" t="s">
        <v>2217</v>
      </c>
      <c r="K880" s="806"/>
      <c r="L880" s="806"/>
    </row>
    <row r="881" spans="1:25" x14ac:dyDescent="0.2">
      <c r="A881" s="87" t="s">
        <v>2002</v>
      </c>
      <c r="B881" s="87" t="s">
        <v>1031</v>
      </c>
      <c r="C881" s="64">
        <v>34</v>
      </c>
      <c r="D881" s="149">
        <v>40112</v>
      </c>
      <c r="E881" s="812"/>
      <c r="F881" s="812" t="s">
        <v>1796</v>
      </c>
      <c r="G881" s="812"/>
      <c r="H881" s="812"/>
      <c r="I881" s="79" t="s">
        <v>1864</v>
      </c>
    </row>
    <row r="882" spans="1:25" x14ac:dyDescent="0.2">
      <c r="A882" s="813" t="s">
        <v>2814</v>
      </c>
      <c r="B882" s="813" t="s">
        <v>2815</v>
      </c>
      <c r="C882" s="70">
        <v>16</v>
      </c>
      <c r="D882" s="165">
        <v>40112</v>
      </c>
      <c r="E882" s="46"/>
      <c r="F882" s="46"/>
      <c r="G882" s="46" t="s">
        <v>1796</v>
      </c>
      <c r="H882" s="46"/>
      <c r="I882" s="96" t="s">
        <v>2816</v>
      </c>
    </row>
    <row r="883" spans="1:25" x14ac:dyDescent="0.2">
      <c r="A883" s="807" t="s">
        <v>2769</v>
      </c>
      <c r="B883" s="807" t="s">
        <v>2770</v>
      </c>
      <c r="C883" s="64">
        <v>35</v>
      </c>
      <c r="D883" s="149">
        <v>40106</v>
      </c>
      <c r="E883" s="812" t="s">
        <v>1796</v>
      </c>
      <c r="F883" s="812"/>
      <c r="G883" s="812"/>
      <c r="H883" s="812"/>
      <c r="I883" s="807" t="s">
        <v>2771</v>
      </c>
    </row>
    <row r="884" spans="1:25" x14ac:dyDescent="0.2">
      <c r="A884" s="69" t="s">
        <v>1244</v>
      </c>
      <c r="B884" s="69" t="s">
        <v>1245</v>
      </c>
      <c r="C884" s="64">
        <v>33</v>
      </c>
      <c r="D884" s="149">
        <v>40105</v>
      </c>
      <c r="E884" s="812"/>
      <c r="F884" s="812" t="s">
        <v>1796</v>
      </c>
      <c r="G884" s="812"/>
      <c r="H884" s="812"/>
      <c r="I884" s="79" t="s">
        <v>2298</v>
      </c>
    </row>
    <row r="885" spans="1:25" s="806" customFormat="1" x14ac:dyDescent="0.2">
      <c r="A885" s="69" t="s">
        <v>2250</v>
      </c>
      <c r="B885" s="69" t="s">
        <v>1210</v>
      </c>
      <c r="C885" s="64">
        <v>16</v>
      </c>
      <c r="D885" s="149">
        <v>40087</v>
      </c>
      <c r="E885" s="812"/>
      <c r="F885" s="812" t="s">
        <v>1796</v>
      </c>
      <c r="G885" s="812"/>
      <c r="H885" s="812"/>
      <c r="I885" s="79" t="s">
        <v>1864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</row>
    <row r="886" spans="1:25" x14ac:dyDescent="0.2">
      <c r="A886" s="69" t="s">
        <v>2099</v>
      </c>
      <c r="B886" s="69" t="s">
        <v>2100</v>
      </c>
      <c r="C886" s="64">
        <v>15</v>
      </c>
      <c r="D886" s="149">
        <v>40085</v>
      </c>
      <c r="E886" s="812"/>
      <c r="F886" s="812" t="s">
        <v>1796</v>
      </c>
      <c r="G886" s="812"/>
      <c r="H886" s="812"/>
      <c r="I886" s="79" t="s">
        <v>3891</v>
      </c>
      <c r="K886" s="806"/>
      <c r="L886" s="806"/>
      <c r="X886" s="806"/>
      <c r="Y886" s="806"/>
    </row>
    <row r="887" spans="1:25" x14ac:dyDescent="0.2">
      <c r="A887" s="69" t="s">
        <v>2352</v>
      </c>
      <c r="B887" s="69" t="s">
        <v>1307</v>
      </c>
      <c r="C887" s="64">
        <v>33</v>
      </c>
      <c r="D887" s="149">
        <v>40085</v>
      </c>
      <c r="E887" s="812"/>
      <c r="F887" s="812" t="s">
        <v>1796</v>
      </c>
      <c r="G887" s="812"/>
      <c r="H887" s="812"/>
      <c r="I887" s="79" t="s">
        <v>1824</v>
      </c>
    </row>
    <row r="888" spans="1:25" x14ac:dyDescent="0.2">
      <c r="A888" s="440" t="s">
        <v>2363</v>
      </c>
      <c r="B888" s="143" t="s">
        <v>1329</v>
      </c>
      <c r="C888" s="56">
        <v>15</v>
      </c>
      <c r="D888" s="164">
        <v>40085</v>
      </c>
      <c r="E888" s="21" t="s">
        <v>1796</v>
      </c>
      <c r="F888" s="21"/>
      <c r="G888" s="21"/>
      <c r="H888" s="21"/>
      <c r="I888" s="94" t="s">
        <v>1824</v>
      </c>
    </row>
    <row r="889" spans="1:25" x14ac:dyDescent="0.2">
      <c r="A889" s="69" t="s">
        <v>2472</v>
      </c>
      <c r="B889" s="69" t="s">
        <v>2473</v>
      </c>
      <c r="C889" s="64">
        <v>30</v>
      </c>
      <c r="D889" s="149">
        <v>40085</v>
      </c>
      <c r="E889" s="812"/>
      <c r="F889" s="812" t="s">
        <v>1796</v>
      </c>
      <c r="G889" s="812"/>
      <c r="H889" s="812"/>
      <c r="I889" s="79" t="s">
        <v>2298</v>
      </c>
    </row>
    <row r="890" spans="1:25" x14ac:dyDescent="0.2">
      <c r="A890" s="807" t="s">
        <v>2860</v>
      </c>
      <c r="B890" s="807" t="s">
        <v>365</v>
      </c>
      <c r="C890" s="64">
        <v>35</v>
      </c>
      <c r="D890" s="149">
        <v>40085</v>
      </c>
      <c r="E890" s="812"/>
      <c r="F890" s="156" t="s">
        <v>1796</v>
      </c>
      <c r="G890" s="812"/>
      <c r="H890" s="812"/>
      <c r="I890" s="73" t="s">
        <v>2861</v>
      </c>
    </row>
    <row r="891" spans="1:25" x14ac:dyDescent="0.2">
      <c r="A891" s="87" t="s">
        <v>2692</v>
      </c>
      <c r="B891" s="87" t="s">
        <v>1568</v>
      </c>
      <c r="C891" s="64">
        <v>18</v>
      </c>
      <c r="D891" s="149">
        <v>40067</v>
      </c>
      <c r="E891" s="812" t="s">
        <v>1796</v>
      </c>
      <c r="F891" s="812"/>
      <c r="G891" s="812"/>
      <c r="H891" s="812"/>
      <c r="I891" s="817" t="s">
        <v>2693</v>
      </c>
    </row>
    <row r="892" spans="1:25" x14ac:dyDescent="0.2">
      <c r="A892" s="150" t="s">
        <v>2598</v>
      </c>
      <c r="B892" s="150" t="s">
        <v>2599</v>
      </c>
      <c r="C892" s="70">
        <v>43</v>
      </c>
      <c r="D892" s="165">
        <v>40054</v>
      </c>
      <c r="E892" s="46" t="s">
        <v>1796</v>
      </c>
      <c r="F892" s="46"/>
      <c r="G892" s="46"/>
      <c r="H892" s="46"/>
      <c r="I892" s="96" t="s">
        <v>4015</v>
      </c>
    </row>
    <row r="893" spans="1:25" x14ac:dyDescent="0.2">
      <c r="A893" s="143" t="s">
        <v>2910</v>
      </c>
      <c r="B893" s="143" t="s">
        <v>1735</v>
      </c>
      <c r="C893" s="56">
        <v>22</v>
      </c>
      <c r="D893" s="164">
        <v>40054</v>
      </c>
      <c r="E893" s="21" t="s">
        <v>1796</v>
      </c>
      <c r="F893" s="21"/>
      <c r="G893" s="21"/>
      <c r="H893" s="21"/>
      <c r="I893" s="94" t="s">
        <v>1824</v>
      </c>
    </row>
    <row r="894" spans="1:25" x14ac:dyDescent="0.2">
      <c r="A894" s="87" t="s">
        <v>1888</v>
      </c>
      <c r="B894" s="87" t="s">
        <v>940</v>
      </c>
      <c r="C894" s="64">
        <v>32</v>
      </c>
      <c r="D894" s="149">
        <v>40029</v>
      </c>
      <c r="E894" s="812" t="s">
        <v>1796</v>
      </c>
      <c r="F894" s="812"/>
      <c r="G894" s="812"/>
      <c r="H894" s="812"/>
      <c r="I894" s="79" t="s">
        <v>1824</v>
      </c>
      <c r="W894" s="806"/>
    </row>
    <row r="895" spans="1:25" x14ac:dyDescent="0.2">
      <c r="A895" s="87" t="s">
        <v>2890</v>
      </c>
      <c r="B895" s="87" t="s">
        <v>2891</v>
      </c>
      <c r="C895" s="64">
        <v>15</v>
      </c>
      <c r="D895" s="149">
        <v>39975</v>
      </c>
      <c r="E895" s="812" t="s">
        <v>1796</v>
      </c>
      <c r="F895" s="812"/>
      <c r="G895" s="812"/>
      <c r="H895" s="812"/>
      <c r="I895" s="817" t="s">
        <v>2892</v>
      </c>
    </row>
    <row r="896" spans="1:25" x14ac:dyDescent="0.2">
      <c r="A896" s="87" t="s">
        <v>1689</v>
      </c>
      <c r="B896" s="87" t="s">
        <v>1690</v>
      </c>
      <c r="C896" s="64">
        <v>32</v>
      </c>
      <c r="D896" s="149">
        <v>39959</v>
      </c>
      <c r="E896" s="812" t="s">
        <v>1796</v>
      </c>
      <c r="F896" s="812"/>
      <c r="G896" s="812"/>
      <c r="H896" s="812"/>
      <c r="I896" s="79" t="s">
        <v>1824</v>
      </c>
      <c r="V896" s="806"/>
    </row>
    <row r="897" spans="1:25" x14ac:dyDescent="0.2">
      <c r="A897" s="438" t="s">
        <v>966</v>
      </c>
      <c r="B897" s="150" t="s">
        <v>967</v>
      </c>
      <c r="C897" s="70">
        <v>37</v>
      </c>
      <c r="D897" s="165">
        <v>39944</v>
      </c>
      <c r="E897" s="46" t="s">
        <v>1796</v>
      </c>
      <c r="F897" s="46"/>
      <c r="G897" s="46"/>
      <c r="H897" s="46"/>
      <c r="I897" s="108" t="s">
        <v>1864</v>
      </c>
    </row>
    <row r="898" spans="1:25" x14ac:dyDescent="0.2">
      <c r="A898" s="143" t="s">
        <v>2394</v>
      </c>
      <c r="B898" s="143" t="s">
        <v>1355</v>
      </c>
      <c r="C898" s="56">
        <v>27</v>
      </c>
      <c r="D898" s="164">
        <v>39937</v>
      </c>
      <c r="E898" s="21" t="s">
        <v>1796</v>
      </c>
      <c r="F898" s="21"/>
      <c r="G898" s="21"/>
      <c r="H898" s="21"/>
      <c r="I898" s="94" t="s">
        <v>1824</v>
      </c>
    </row>
    <row r="899" spans="1:25" x14ac:dyDescent="0.2">
      <c r="A899" s="87" t="s">
        <v>2553</v>
      </c>
      <c r="B899" s="87" t="s">
        <v>2554</v>
      </c>
      <c r="C899" s="64">
        <v>26</v>
      </c>
      <c r="D899" s="149">
        <v>39930</v>
      </c>
      <c r="E899" s="812" t="s">
        <v>1796</v>
      </c>
      <c r="F899" s="812"/>
      <c r="G899" s="812"/>
      <c r="H899" s="812"/>
      <c r="I899" s="79" t="s">
        <v>1864</v>
      </c>
    </row>
    <row r="900" spans="1:25" x14ac:dyDescent="0.2">
      <c r="A900" s="87" t="s">
        <v>2489</v>
      </c>
      <c r="B900" s="87" t="s">
        <v>2490</v>
      </c>
      <c r="C900" s="64">
        <v>31</v>
      </c>
      <c r="D900" s="149">
        <v>39927</v>
      </c>
      <c r="E900" s="812" t="s">
        <v>1796</v>
      </c>
      <c r="F900" s="812"/>
      <c r="G900" s="812"/>
      <c r="H900" s="812"/>
      <c r="I900" s="817" t="s">
        <v>2491</v>
      </c>
    </row>
    <row r="901" spans="1:25" x14ac:dyDescent="0.2">
      <c r="A901" s="87" t="s">
        <v>932</v>
      </c>
      <c r="B901" s="87" t="s">
        <v>1880</v>
      </c>
      <c r="C901" s="64">
        <v>38</v>
      </c>
      <c r="D901" s="149">
        <v>39924</v>
      </c>
      <c r="E901" s="812" t="s">
        <v>1796</v>
      </c>
      <c r="F901" s="812"/>
      <c r="G901" s="812"/>
      <c r="H901" s="812"/>
      <c r="I901" s="79" t="s">
        <v>1864</v>
      </c>
    </row>
    <row r="902" spans="1:25" x14ac:dyDescent="0.2">
      <c r="A902" s="150" t="s">
        <v>2772</v>
      </c>
      <c r="B902" s="150" t="s">
        <v>2773</v>
      </c>
      <c r="C902" s="70">
        <v>26</v>
      </c>
      <c r="D902" s="165">
        <v>39918</v>
      </c>
      <c r="E902" s="46" t="s">
        <v>1796</v>
      </c>
      <c r="F902" s="46"/>
      <c r="G902" s="46"/>
      <c r="H902" s="46"/>
      <c r="I902" s="96" t="s">
        <v>2774</v>
      </c>
    </row>
    <row r="903" spans="1:25" x14ac:dyDescent="0.2">
      <c r="A903" s="143" t="s">
        <v>2427</v>
      </c>
      <c r="B903" s="143" t="s">
        <v>2428</v>
      </c>
      <c r="C903" s="56">
        <v>50</v>
      </c>
      <c r="D903" s="164">
        <v>39899</v>
      </c>
      <c r="E903" s="21" t="s">
        <v>1796</v>
      </c>
      <c r="F903" s="21"/>
      <c r="G903" s="21"/>
      <c r="H903" s="21"/>
      <c r="I903" s="59" t="s">
        <v>2429</v>
      </c>
    </row>
    <row r="904" spans="1:25" x14ac:dyDescent="0.2">
      <c r="A904" s="87" t="s">
        <v>2228</v>
      </c>
      <c r="B904" s="87" t="s">
        <v>2229</v>
      </c>
      <c r="C904" s="64">
        <v>32</v>
      </c>
      <c r="D904" s="149">
        <v>39889</v>
      </c>
      <c r="E904" s="812" t="s">
        <v>1796</v>
      </c>
      <c r="F904" s="812"/>
      <c r="G904" s="812"/>
      <c r="H904" s="812"/>
      <c r="I904" s="817" t="s">
        <v>3985</v>
      </c>
    </row>
    <row r="905" spans="1:25" x14ac:dyDescent="0.2">
      <c r="A905" s="807" t="s">
        <v>1015</v>
      </c>
      <c r="B905" s="807" t="s">
        <v>1016</v>
      </c>
      <c r="C905" s="64">
        <v>20</v>
      </c>
      <c r="D905" s="149">
        <v>39881</v>
      </c>
      <c r="E905" s="812" t="s">
        <v>1796</v>
      </c>
      <c r="F905" s="812"/>
      <c r="G905" s="812"/>
      <c r="H905" s="812"/>
      <c r="I905" s="817" t="s">
        <v>1993</v>
      </c>
      <c r="K905" s="806"/>
      <c r="L905" s="806"/>
    </row>
    <row r="906" spans="1:25" x14ac:dyDescent="0.2">
      <c r="A906" s="807" t="s">
        <v>2682</v>
      </c>
      <c r="B906" s="807" t="s">
        <v>2683</v>
      </c>
      <c r="C906" s="64">
        <v>31</v>
      </c>
      <c r="D906" s="149">
        <v>39881</v>
      </c>
      <c r="E906" s="812"/>
      <c r="F906" s="812"/>
      <c r="G906" s="812" t="s">
        <v>1796</v>
      </c>
      <c r="H906" s="812"/>
      <c r="I906" s="817" t="s">
        <v>2684</v>
      </c>
      <c r="L906" s="806"/>
      <c r="M906" s="806"/>
    </row>
    <row r="907" spans="1:25" x14ac:dyDescent="0.2">
      <c r="A907" s="150" t="s">
        <v>1730</v>
      </c>
      <c r="B907" s="150" t="s">
        <v>1731</v>
      </c>
      <c r="C907" s="70">
        <v>20</v>
      </c>
      <c r="D907" s="165">
        <v>39878</v>
      </c>
      <c r="E907" s="46" t="s">
        <v>1796</v>
      </c>
      <c r="F907" s="46"/>
      <c r="G907" s="46"/>
      <c r="H907" s="46"/>
      <c r="I907" s="108" t="s">
        <v>1824</v>
      </c>
      <c r="L907" s="806"/>
      <c r="M907" s="806"/>
      <c r="U907" s="806"/>
    </row>
    <row r="908" spans="1:25" x14ac:dyDescent="0.2">
      <c r="A908" s="143" t="s">
        <v>1687</v>
      </c>
      <c r="B908" s="143" t="s">
        <v>1688</v>
      </c>
      <c r="C908" s="56">
        <v>36</v>
      </c>
      <c r="D908" s="164">
        <v>39876</v>
      </c>
      <c r="E908" s="21" t="s">
        <v>1796</v>
      </c>
      <c r="F908" s="21"/>
      <c r="G908" s="21"/>
      <c r="H908" s="21"/>
      <c r="I908" s="94" t="s">
        <v>1824</v>
      </c>
      <c r="L908" s="806"/>
      <c r="M908" s="806"/>
    </row>
    <row r="909" spans="1:25" x14ac:dyDescent="0.2">
      <c r="A909" s="433" t="s">
        <v>2245</v>
      </c>
      <c r="B909" s="87" t="s">
        <v>2246</v>
      </c>
      <c r="C909" s="64">
        <v>32</v>
      </c>
      <c r="D909" s="149">
        <v>39871</v>
      </c>
      <c r="E909" s="812" t="s">
        <v>1796</v>
      </c>
      <c r="F909" s="812"/>
      <c r="G909" s="812"/>
      <c r="H909" s="812"/>
      <c r="I909" s="79" t="s">
        <v>1824</v>
      </c>
    </row>
    <row r="910" spans="1:25" x14ac:dyDescent="0.2">
      <c r="A910" s="434" t="s">
        <v>2233</v>
      </c>
      <c r="B910" s="87" t="s">
        <v>2234</v>
      </c>
      <c r="C910" s="64">
        <v>39</v>
      </c>
      <c r="D910" s="149">
        <v>39869</v>
      </c>
      <c r="E910" s="812" t="s">
        <v>1796</v>
      </c>
      <c r="F910" s="812"/>
      <c r="G910" s="812"/>
      <c r="H910" s="812"/>
      <c r="I910" s="817" t="s">
        <v>2235</v>
      </c>
    </row>
    <row r="911" spans="1:25" x14ac:dyDescent="0.2">
      <c r="A911" s="807" t="s">
        <v>2194</v>
      </c>
      <c r="B911" s="807" t="s">
        <v>2195</v>
      </c>
      <c r="C911" s="64">
        <v>35</v>
      </c>
      <c r="D911" s="149">
        <v>39862</v>
      </c>
      <c r="E911" s="812" t="s">
        <v>1796</v>
      </c>
      <c r="F911" s="812"/>
      <c r="G911" s="812"/>
      <c r="H911" s="812"/>
      <c r="I911" s="807"/>
    </row>
    <row r="912" spans="1:25" s="806" customFormat="1" x14ac:dyDescent="0.2">
      <c r="A912" s="150" t="s">
        <v>1635</v>
      </c>
      <c r="B912" s="150" t="s">
        <v>1636</v>
      </c>
      <c r="C912" s="70">
        <v>27</v>
      </c>
      <c r="D912" s="165">
        <v>39849</v>
      </c>
      <c r="E912" s="46" t="s">
        <v>1796</v>
      </c>
      <c r="F912" s="46"/>
      <c r="G912" s="46"/>
      <c r="H912" s="46"/>
      <c r="I912" s="108" t="s">
        <v>1824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</row>
    <row r="913" spans="1:25" x14ac:dyDescent="0.2">
      <c r="A913" s="808" t="s">
        <v>2935</v>
      </c>
      <c r="B913" s="808" t="s">
        <v>2936</v>
      </c>
      <c r="C913" s="56">
        <v>27</v>
      </c>
      <c r="D913" s="164">
        <v>39849</v>
      </c>
      <c r="E913" s="21" t="s">
        <v>1796</v>
      </c>
      <c r="F913" s="21"/>
      <c r="G913" s="21"/>
      <c r="H913" s="21"/>
      <c r="I913" s="808" t="s">
        <v>2937</v>
      </c>
      <c r="T913" s="806"/>
      <c r="X913" s="806"/>
      <c r="Y913" s="806"/>
    </row>
    <row r="914" spans="1:25" x14ac:dyDescent="0.2">
      <c r="A914" s="87" t="s">
        <v>2898</v>
      </c>
      <c r="B914" s="87" t="s">
        <v>2899</v>
      </c>
      <c r="C914" s="64">
        <v>25</v>
      </c>
      <c r="D914" s="149">
        <v>39843</v>
      </c>
      <c r="E914" s="812" t="s">
        <v>1796</v>
      </c>
      <c r="F914" s="812"/>
      <c r="G914" s="812"/>
      <c r="H914" s="812"/>
      <c r="I914" s="79" t="s">
        <v>1824</v>
      </c>
      <c r="M914" s="806"/>
    </row>
    <row r="915" spans="1:25" x14ac:dyDescent="0.2">
      <c r="A915" s="87" t="s">
        <v>1501</v>
      </c>
      <c r="B915" s="87" t="s">
        <v>1502</v>
      </c>
      <c r="C915" s="64">
        <v>41</v>
      </c>
      <c r="D915" s="149">
        <v>39839</v>
      </c>
      <c r="E915" s="812" t="s">
        <v>1796</v>
      </c>
      <c r="F915" s="812"/>
      <c r="G915" s="812"/>
      <c r="H915" s="812"/>
      <c r="I915" s="79" t="s">
        <v>1824</v>
      </c>
      <c r="S915" s="806"/>
    </row>
    <row r="916" spans="1:25" x14ac:dyDescent="0.2">
      <c r="A916" s="87" t="s">
        <v>1647</v>
      </c>
      <c r="B916" s="87" t="s">
        <v>1648</v>
      </c>
      <c r="C916" s="64">
        <v>22</v>
      </c>
      <c r="D916" s="149">
        <v>39835</v>
      </c>
      <c r="E916" s="812" t="s">
        <v>1796</v>
      </c>
      <c r="F916" s="812"/>
      <c r="G916" s="812"/>
      <c r="H916" s="812"/>
      <c r="I916" s="79" t="s">
        <v>1824</v>
      </c>
      <c r="K916" s="822"/>
      <c r="L916" s="822"/>
    </row>
    <row r="917" spans="1:25" x14ac:dyDescent="0.2">
      <c r="A917" s="813" t="s">
        <v>2420</v>
      </c>
      <c r="B917" s="813" t="s">
        <v>2421</v>
      </c>
      <c r="C917" s="70">
        <v>36</v>
      </c>
      <c r="D917" s="165">
        <v>39828</v>
      </c>
      <c r="E917" s="46" t="s">
        <v>1796</v>
      </c>
      <c r="F917" s="46"/>
      <c r="G917" s="46"/>
      <c r="H917" s="46"/>
      <c r="I917" s="813" t="s">
        <v>2422</v>
      </c>
    </row>
    <row r="918" spans="1:25" x14ac:dyDescent="0.2">
      <c r="A918" s="90" t="s">
        <v>2212</v>
      </c>
      <c r="B918" s="90" t="s">
        <v>2213</v>
      </c>
      <c r="C918" s="56">
        <v>24</v>
      </c>
      <c r="D918" s="164">
        <v>39772</v>
      </c>
      <c r="E918" s="21"/>
      <c r="F918" s="21" t="s">
        <v>1796</v>
      </c>
      <c r="G918" s="21"/>
      <c r="H918" s="21"/>
      <c r="I918" s="59" t="s">
        <v>2214</v>
      </c>
    </row>
    <row r="919" spans="1:25" x14ac:dyDescent="0.2">
      <c r="A919" s="817" t="s">
        <v>1860</v>
      </c>
      <c r="B919" s="807" t="s">
        <v>1861</v>
      </c>
      <c r="C919" s="64">
        <v>31</v>
      </c>
      <c r="D919" s="149">
        <v>39770</v>
      </c>
      <c r="E919" s="812"/>
      <c r="F919" s="812"/>
      <c r="G919" s="812" t="s">
        <v>1796</v>
      </c>
      <c r="H919" s="812"/>
      <c r="I919" s="817" t="s">
        <v>1862</v>
      </c>
      <c r="J919" s="806"/>
      <c r="K919" s="806"/>
      <c r="L919" s="806"/>
      <c r="M919" s="806"/>
      <c r="N919" s="806"/>
      <c r="O919" s="806"/>
      <c r="P919" s="806"/>
      <c r="Q919" s="806"/>
      <c r="R919" s="806"/>
    </row>
    <row r="920" spans="1:25" x14ac:dyDescent="0.2">
      <c r="A920" s="807" t="s">
        <v>2273</v>
      </c>
      <c r="B920" s="807" t="s">
        <v>2274</v>
      </c>
      <c r="C920" s="64">
        <v>27</v>
      </c>
      <c r="D920" s="149">
        <v>39769</v>
      </c>
      <c r="E920" s="812"/>
      <c r="F920" s="812" t="s">
        <v>1796</v>
      </c>
      <c r="G920" s="812"/>
      <c r="H920" s="812"/>
      <c r="I920" s="817" t="s">
        <v>2275</v>
      </c>
    </row>
    <row r="921" spans="1:25" x14ac:dyDescent="0.2">
      <c r="A921" s="87" t="s">
        <v>2399</v>
      </c>
      <c r="B921" s="87" t="s">
        <v>1367</v>
      </c>
      <c r="C921" s="64">
        <v>25</v>
      </c>
      <c r="D921" s="149">
        <v>39752</v>
      </c>
      <c r="E921" s="812" t="s">
        <v>1796</v>
      </c>
      <c r="F921" s="812"/>
      <c r="G921" s="812"/>
      <c r="H921" s="812"/>
      <c r="I921" s="79" t="s">
        <v>1824</v>
      </c>
      <c r="W921" s="806"/>
    </row>
    <row r="922" spans="1:25" x14ac:dyDescent="0.2">
      <c r="A922" s="813" t="s">
        <v>2169</v>
      </c>
      <c r="B922" s="813" t="s">
        <v>2170</v>
      </c>
      <c r="C922" s="70">
        <v>33</v>
      </c>
      <c r="D922" s="165">
        <v>39729</v>
      </c>
      <c r="E922" s="46"/>
      <c r="F922" s="46"/>
      <c r="G922" s="46" t="s">
        <v>1796</v>
      </c>
      <c r="H922" s="46"/>
      <c r="I922" s="96" t="s">
        <v>2171</v>
      </c>
    </row>
    <row r="923" spans="1:25" x14ac:dyDescent="0.2">
      <c r="A923" s="808" t="s">
        <v>2941</v>
      </c>
      <c r="B923" s="808" t="s">
        <v>2942</v>
      </c>
      <c r="C923" s="56">
        <v>28</v>
      </c>
      <c r="D923" s="164">
        <v>39729</v>
      </c>
      <c r="E923" s="21"/>
      <c r="F923" s="21"/>
      <c r="G923" s="21" t="s">
        <v>1796</v>
      </c>
      <c r="H923" s="21"/>
      <c r="I923" s="59" t="s">
        <v>2943</v>
      </c>
      <c r="V923" s="806"/>
    </row>
    <row r="924" spans="1:25" x14ac:dyDescent="0.2">
      <c r="A924" s="87" t="s">
        <v>1896</v>
      </c>
      <c r="B924" s="87" t="s">
        <v>1897</v>
      </c>
      <c r="C924" s="64">
        <v>30</v>
      </c>
      <c r="D924" s="149">
        <v>39727</v>
      </c>
      <c r="E924" s="812" t="s">
        <v>1796</v>
      </c>
      <c r="F924" s="812"/>
      <c r="G924" s="812"/>
      <c r="H924" s="812"/>
      <c r="I924" s="817" t="s">
        <v>1898</v>
      </c>
    </row>
    <row r="925" spans="1:25" x14ac:dyDescent="0.2">
      <c r="A925" s="434" t="s">
        <v>1058</v>
      </c>
      <c r="B925" s="87" t="s">
        <v>1059</v>
      </c>
      <c r="C925" s="64">
        <v>39</v>
      </c>
      <c r="D925" s="149">
        <v>39727</v>
      </c>
      <c r="E925" s="812" t="s">
        <v>1796</v>
      </c>
      <c r="F925" s="812"/>
      <c r="G925" s="812"/>
      <c r="H925" s="812"/>
      <c r="I925" s="79" t="s">
        <v>1824</v>
      </c>
    </row>
    <row r="926" spans="1:25" x14ac:dyDescent="0.2">
      <c r="A926" s="87" t="s">
        <v>2781</v>
      </c>
      <c r="B926" s="87" t="s">
        <v>2782</v>
      </c>
      <c r="C926" s="64">
        <v>30</v>
      </c>
      <c r="D926" s="149">
        <v>39701</v>
      </c>
      <c r="E926" s="812" t="s">
        <v>1796</v>
      </c>
      <c r="F926" s="812"/>
      <c r="G926" s="812"/>
      <c r="H926" s="812"/>
      <c r="I926" s="79" t="s">
        <v>3891</v>
      </c>
    </row>
    <row r="927" spans="1:25" x14ac:dyDescent="0.2">
      <c r="A927" s="150" t="s">
        <v>2662</v>
      </c>
      <c r="B927" s="150" t="s">
        <v>1548</v>
      </c>
      <c r="C927" s="70">
        <v>37</v>
      </c>
      <c r="D927" s="165">
        <v>39651</v>
      </c>
      <c r="E927" s="46" t="s">
        <v>1796</v>
      </c>
      <c r="F927" s="46"/>
      <c r="G927" s="46"/>
      <c r="H927" s="46"/>
      <c r="I927" s="96" t="s">
        <v>2663</v>
      </c>
    </row>
    <row r="928" spans="1:25" x14ac:dyDescent="0.2">
      <c r="A928" s="143" t="s">
        <v>2202</v>
      </c>
      <c r="B928" s="87" t="s">
        <v>2203</v>
      </c>
      <c r="C928" s="64">
        <v>34</v>
      </c>
      <c r="D928" s="149">
        <v>39617</v>
      </c>
      <c r="E928" s="812" t="s">
        <v>1796</v>
      </c>
      <c r="F928" s="812"/>
      <c r="G928" s="812"/>
      <c r="H928" s="812"/>
      <c r="I928" s="79" t="s">
        <v>1824</v>
      </c>
      <c r="K928" s="806"/>
      <c r="L928" s="806"/>
    </row>
    <row r="929" spans="1:21" x14ac:dyDescent="0.2">
      <c r="A929" s="87" t="s">
        <v>1326</v>
      </c>
      <c r="B929" s="87" t="s">
        <v>1327</v>
      </c>
      <c r="C929" s="64">
        <v>43</v>
      </c>
      <c r="D929" s="149">
        <v>39617</v>
      </c>
      <c r="E929" s="812" t="s">
        <v>1796</v>
      </c>
      <c r="F929" s="812"/>
      <c r="G929" s="812"/>
      <c r="H929" s="812"/>
      <c r="I929" s="79" t="s">
        <v>1824</v>
      </c>
      <c r="K929" s="806"/>
      <c r="L929" s="806"/>
    </row>
    <row r="930" spans="1:21" x14ac:dyDescent="0.2">
      <c r="A930" s="807" t="s">
        <v>2301</v>
      </c>
      <c r="B930" s="807" t="s">
        <v>2302</v>
      </c>
      <c r="C930" s="64">
        <v>35</v>
      </c>
      <c r="D930" s="149">
        <v>39538</v>
      </c>
      <c r="E930" s="812"/>
      <c r="F930" s="812"/>
      <c r="G930" s="812"/>
      <c r="H930" s="812" t="s">
        <v>1796</v>
      </c>
      <c r="I930" s="807" t="s">
        <v>2303</v>
      </c>
    </row>
    <row r="931" spans="1:21" x14ac:dyDescent="0.2">
      <c r="A931" s="87" t="s">
        <v>1340</v>
      </c>
      <c r="B931" s="87" t="s">
        <v>1341</v>
      </c>
      <c r="C931" s="64">
        <v>25</v>
      </c>
      <c r="D931" s="149">
        <v>39497</v>
      </c>
      <c r="E931" s="812" t="s">
        <v>1796</v>
      </c>
      <c r="F931" s="812"/>
      <c r="G931" s="812"/>
      <c r="H931" s="812"/>
      <c r="I931" s="79" t="s">
        <v>1864</v>
      </c>
    </row>
    <row r="932" spans="1:21" x14ac:dyDescent="0.2">
      <c r="A932" s="807" t="s">
        <v>1845</v>
      </c>
      <c r="B932" s="807" t="s">
        <v>124</v>
      </c>
      <c r="C932" s="64">
        <v>39</v>
      </c>
      <c r="D932" s="149">
        <v>39477</v>
      </c>
      <c r="E932" s="812"/>
      <c r="F932" s="812"/>
      <c r="G932" s="812"/>
      <c r="H932" s="156" t="s">
        <v>1796</v>
      </c>
      <c r="I932" s="73" t="s">
        <v>1846</v>
      </c>
    </row>
    <row r="933" spans="1:21" x14ac:dyDescent="0.2">
      <c r="A933" s="87" t="s">
        <v>2634</v>
      </c>
      <c r="B933" s="87" t="s">
        <v>2635</v>
      </c>
      <c r="C933" s="64">
        <v>36</v>
      </c>
      <c r="D933" s="149">
        <v>39477</v>
      </c>
      <c r="E933" s="812" t="s">
        <v>1796</v>
      </c>
      <c r="F933" s="812"/>
      <c r="G933" s="812"/>
      <c r="H933" s="812"/>
      <c r="I933" s="817" t="s">
        <v>3918</v>
      </c>
    </row>
    <row r="934" spans="1:21" x14ac:dyDescent="0.2">
      <c r="A934" s="972" t="s">
        <v>2718</v>
      </c>
      <c r="B934" s="972" t="s">
        <v>2719</v>
      </c>
      <c r="C934" s="70">
        <v>26</v>
      </c>
      <c r="D934" s="165">
        <v>39448</v>
      </c>
      <c r="E934" s="955" t="s">
        <v>1796</v>
      </c>
      <c r="F934" s="46"/>
      <c r="G934" s="46"/>
      <c r="H934" s="46"/>
      <c r="I934" s="979" t="s">
        <v>2720</v>
      </c>
      <c r="U934" s="806"/>
    </row>
    <row r="935" spans="1:21" x14ac:dyDescent="0.2">
      <c r="A935" s="851"/>
      <c r="B935" s="860"/>
      <c r="C935" s="169"/>
      <c r="D935" s="170"/>
      <c r="E935" s="43"/>
      <c r="F935" s="43"/>
      <c r="G935" s="43"/>
      <c r="H935" s="43"/>
      <c r="I935" s="85"/>
    </row>
    <row r="936" spans="1:21" x14ac:dyDescent="0.2">
      <c r="A936" s="28" t="s">
        <v>2948</v>
      </c>
      <c r="B936" s="41">
        <f>COUNTA(B8:B934)</f>
        <v>927</v>
      </c>
      <c r="C936" s="166"/>
      <c r="D936" s="167"/>
      <c r="E936" s="41">
        <f>COUNTA(E8:E934)</f>
        <v>283</v>
      </c>
      <c r="F936" s="41">
        <f>COUNTA(F8:F934)</f>
        <v>400</v>
      </c>
      <c r="G936" s="41">
        <f>COUNTA(G8:G934)</f>
        <v>198</v>
      </c>
      <c r="H936" s="41">
        <f>COUNTA(H8:H934)</f>
        <v>47</v>
      </c>
      <c r="I936" s="168" t="s">
        <v>2949</v>
      </c>
    </row>
    <row r="937" spans="1:21" x14ac:dyDescent="0.2">
      <c r="A937" s="82" t="s">
        <v>2950</v>
      </c>
      <c r="B937" s="43">
        <f>B936-5</f>
        <v>922</v>
      </c>
      <c r="C937" s="169"/>
      <c r="D937" s="170"/>
      <c r="E937" s="43">
        <f>E936-2</f>
        <v>281</v>
      </c>
      <c r="F937" s="43">
        <f>F936-3</f>
        <v>397</v>
      </c>
      <c r="G937" s="43">
        <f>G936</f>
        <v>198</v>
      </c>
      <c r="H937" s="43">
        <f>H936</f>
        <v>47</v>
      </c>
      <c r="I937" s="171" t="s">
        <v>2951</v>
      </c>
    </row>
    <row r="938" spans="1:21" x14ac:dyDescent="0.2">
      <c r="A938" s="82" t="s">
        <v>2952</v>
      </c>
      <c r="B938" s="43">
        <f>B937-9</f>
        <v>913</v>
      </c>
      <c r="C938" s="169"/>
      <c r="D938" s="170"/>
      <c r="E938" s="43">
        <f>E937-3</f>
        <v>278</v>
      </c>
      <c r="F938" s="43">
        <f>F937-2</f>
        <v>395</v>
      </c>
      <c r="G938" s="43">
        <f>G937-1</f>
        <v>197</v>
      </c>
      <c r="H938" s="43">
        <f>H937-3</f>
        <v>44</v>
      </c>
      <c r="I938" s="171" t="s">
        <v>2953</v>
      </c>
    </row>
    <row r="939" spans="1:21" x14ac:dyDescent="0.2">
      <c r="A939" s="33" t="s">
        <v>2954</v>
      </c>
      <c r="B939" s="172">
        <v>100</v>
      </c>
      <c r="C939" s="173"/>
      <c r="D939" s="127"/>
      <c r="E939" s="173">
        <f>E938/$B938*100</f>
        <v>30.449069003285871</v>
      </c>
      <c r="F939" s="173">
        <f>F938/$B938*100</f>
        <v>43.263964950711937</v>
      </c>
      <c r="G939" s="173">
        <f>G938/$B938*100</f>
        <v>21.57721796276013</v>
      </c>
      <c r="H939" s="173">
        <f>H938/$B938*100</f>
        <v>4.8192771084337354</v>
      </c>
      <c r="I939" s="34"/>
    </row>
    <row r="940" spans="1:21" x14ac:dyDescent="0.2">
      <c r="A940" s="33" t="s">
        <v>2955</v>
      </c>
      <c r="B940" s="20"/>
      <c r="C940" s="173">
        <f>AVERAGE(C8:C934)</f>
        <v>11.327939590075513</v>
      </c>
      <c r="D940" s="174">
        <f>AVERAGE(D8:D934)</f>
        <v>42706.166127292337</v>
      </c>
      <c r="E940" s="43"/>
      <c r="F940" s="43"/>
      <c r="G940" s="43"/>
      <c r="H940" s="43"/>
      <c r="I940" s="34"/>
      <c r="T940" s="806"/>
    </row>
    <row r="941" spans="1:21" x14ac:dyDescent="0.2">
      <c r="A941" s="148" t="s">
        <v>2956</v>
      </c>
      <c r="B941" s="101"/>
      <c r="C941" s="175"/>
      <c r="D941" s="123"/>
      <c r="E941" s="109"/>
      <c r="F941" s="109"/>
      <c r="G941" s="109"/>
      <c r="H941" s="109"/>
      <c r="I941" s="101"/>
    </row>
    <row r="942" spans="1:21" x14ac:dyDescent="0.2">
      <c r="A942" s="100"/>
      <c r="B942" s="101"/>
      <c r="C942" s="175"/>
      <c r="D942" s="123"/>
      <c r="E942" s="109"/>
      <c r="F942" s="109"/>
      <c r="G942" s="109"/>
      <c r="H942" s="109"/>
      <c r="I942" s="101"/>
      <c r="S942" s="806"/>
    </row>
    <row r="943" spans="1:21" x14ac:dyDescent="0.2">
      <c r="A943" s="176" t="s">
        <v>2957</v>
      </c>
      <c r="B943" s="16"/>
      <c r="C943" s="177" t="s">
        <v>22</v>
      </c>
      <c r="D943" s="178" t="s">
        <v>2958</v>
      </c>
      <c r="E943" s="40" t="s">
        <v>1789</v>
      </c>
      <c r="F943" s="39" t="s">
        <v>2959</v>
      </c>
      <c r="G943" s="42" t="s">
        <v>2960</v>
      </c>
      <c r="H943" s="42" t="s">
        <v>1792</v>
      </c>
      <c r="I943" s="179" t="s">
        <v>1793</v>
      </c>
    </row>
    <row r="944" spans="1:21" x14ac:dyDescent="0.2">
      <c r="A944" s="74" t="s">
        <v>2961</v>
      </c>
      <c r="B944" s="10"/>
      <c r="C944" s="136">
        <f>SUM(E944:H944)</f>
        <v>156</v>
      </c>
      <c r="D944" s="180">
        <f>C944/C948*100</f>
        <v>17.086527929901425</v>
      </c>
      <c r="E944" s="437">
        <v>61</v>
      </c>
      <c r="F944" s="181">
        <v>92</v>
      </c>
      <c r="G944" s="58">
        <v>0</v>
      </c>
      <c r="H944" s="439">
        <v>3</v>
      </c>
      <c r="I944" s="182" t="s">
        <v>2962</v>
      </c>
    </row>
    <row r="945" spans="1:25" x14ac:dyDescent="0.2">
      <c r="A945" s="74" t="s">
        <v>2963</v>
      </c>
      <c r="B945" s="10"/>
      <c r="C945" s="136">
        <f>SUM(E945:H945)</f>
        <v>30</v>
      </c>
      <c r="D945" s="180">
        <f>C945/C948*100</f>
        <v>3.285870755750274</v>
      </c>
      <c r="E945" s="44" t="s">
        <v>2964</v>
      </c>
      <c r="F945" s="44" t="s">
        <v>2964</v>
      </c>
      <c r="G945" s="44" t="s">
        <v>2964</v>
      </c>
      <c r="H945" s="183">
        <v>30</v>
      </c>
      <c r="I945" s="184" t="s">
        <v>2965</v>
      </c>
    </row>
    <row r="946" spans="1:25" x14ac:dyDescent="0.2">
      <c r="A946" s="74" t="s">
        <v>2966</v>
      </c>
      <c r="B946" s="10"/>
      <c r="C946" s="136">
        <f>SUM(E946:H946)</f>
        <v>124</v>
      </c>
      <c r="D946" s="180">
        <f>C946/C948*100</f>
        <v>13.581599123767798</v>
      </c>
      <c r="E946" s="57">
        <v>3</v>
      </c>
      <c r="F946" s="44">
        <v>7</v>
      </c>
      <c r="G946" s="58">
        <v>112</v>
      </c>
      <c r="H946" s="58">
        <v>2</v>
      </c>
      <c r="I946" s="101"/>
      <c r="J946" s="806"/>
      <c r="K946" s="806"/>
      <c r="L946" s="806"/>
      <c r="M946" s="806"/>
      <c r="N946" s="806"/>
      <c r="O946" s="806"/>
      <c r="P946" s="806"/>
      <c r="Q946" s="806"/>
      <c r="R946" s="806"/>
    </row>
    <row r="947" spans="1:25" s="806" customFormat="1" x14ac:dyDescent="0.2">
      <c r="A947" s="74" t="s">
        <v>2967</v>
      </c>
      <c r="B947" s="10"/>
      <c r="C947" s="136">
        <f>C948-C944-C946-C945</f>
        <v>603</v>
      </c>
      <c r="D947" s="180">
        <f>D948-D944-D946-D945</f>
        <v>66.046002190580509</v>
      </c>
      <c r="E947" s="57">
        <f>E948-E944-E946</f>
        <v>214</v>
      </c>
      <c r="F947" s="44">
        <f>F948-F944-F946</f>
        <v>296</v>
      </c>
      <c r="G947" s="44" t="s">
        <v>2964</v>
      </c>
      <c r="H947" s="58">
        <f>H948-H944-H946-H945</f>
        <v>9</v>
      </c>
      <c r="I947" s="101"/>
      <c r="J947" s="569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</row>
    <row r="948" spans="1:25" x14ac:dyDescent="0.2">
      <c r="A948" s="28" t="s">
        <v>2948</v>
      </c>
      <c r="B948" s="16"/>
      <c r="C948" s="177">
        <f>B938</f>
        <v>913</v>
      </c>
      <c r="D948" s="185">
        <v>100</v>
      </c>
      <c r="E948" s="177">
        <f>E938</f>
        <v>278</v>
      </c>
      <c r="F948" s="186">
        <f>F938</f>
        <v>395</v>
      </c>
      <c r="G948" s="187">
        <f>G938</f>
        <v>197</v>
      </c>
      <c r="H948" s="187">
        <f>H938</f>
        <v>44</v>
      </c>
      <c r="I948" s="101"/>
      <c r="X948" s="806"/>
      <c r="Y948" s="806"/>
    </row>
    <row r="949" spans="1:25" x14ac:dyDescent="0.2">
      <c r="A949" s="100"/>
      <c r="B949" s="101"/>
      <c r="C949" s="175"/>
      <c r="D949" s="123"/>
      <c r="E949" s="109"/>
      <c r="F949" s="109"/>
      <c r="G949" s="109"/>
      <c r="H949" s="109"/>
      <c r="I949" s="101"/>
    </row>
    <row r="950" spans="1:25" x14ac:dyDescent="0.2">
      <c r="A950" s="176" t="s">
        <v>2968</v>
      </c>
      <c r="B950" s="17"/>
      <c r="C950" s="166" t="s">
        <v>22</v>
      </c>
      <c r="D950" s="178" t="s">
        <v>2958</v>
      </c>
      <c r="E950" s="39" t="s">
        <v>1789</v>
      </c>
      <c r="F950" s="42" t="s">
        <v>2959</v>
      </c>
      <c r="G950" s="42" t="s">
        <v>2960</v>
      </c>
      <c r="H950" s="42" t="s">
        <v>1792</v>
      </c>
      <c r="I950" s="168" t="s">
        <v>1793</v>
      </c>
      <c r="K950" s="912" t="s">
        <v>852</v>
      </c>
      <c r="L950" s="168" t="s">
        <v>388</v>
      </c>
      <c r="M950" s="168" t="s">
        <v>387</v>
      </c>
      <c r="N950" s="168" t="s">
        <v>3180</v>
      </c>
      <c r="O950" s="829" t="s">
        <v>4264</v>
      </c>
    </row>
    <row r="951" spans="1:25" x14ac:dyDescent="0.2">
      <c r="A951" s="883">
        <v>2008</v>
      </c>
      <c r="B951" s="7"/>
      <c r="C951" s="133">
        <f t="shared" ref="C951:C960" si="0">SUM(E951:H951)</f>
        <v>15</v>
      </c>
      <c r="D951" s="195">
        <f t="shared" ref="D951:D963" si="1">C951/C$964*100</f>
        <v>3.5377358490566038</v>
      </c>
      <c r="E951" s="21">
        <v>9</v>
      </c>
      <c r="F951" s="32">
        <v>2</v>
      </c>
      <c r="G951" s="32">
        <v>3</v>
      </c>
      <c r="H951" s="32">
        <v>1</v>
      </c>
      <c r="I951" s="100" t="s">
        <v>2969</v>
      </c>
      <c r="J951">
        <v>2008</v>
      </c>
      <c r="K951" s="877">
        <f t="shared" ref="K951:K963" si="2">COUNTIFS($D$8:$D$934,"&gt;=1/1/"&amp;$A951,$D$8:$D$934,"&lt;=12/31/"&amp;$A951,$C$8:$C$934,"&gt;=5",$C$8:$C$934,"&lt;10")</f>
        <v>0</v>
      </c>
      <c r="L951" s="877">
        <f t="shared" ref="L951:L963" si="3">COUNTIFS($D$8:$D$934,"&gt;=1/1/"&amp;$A951,$D$8:$D$934,"&lt;=12/31/"&amp;$A951,$C$8:$C$934,"&gt;=10",$C$8:$C$934,"&lt;25")</f>
        <v>0</v>
      </c>
      <c r="M951" s="877">
        <f t="shared" ref="M951:M963" si="4">COUNTIFS($D$8:$D$934,"&gt;=1/1/"&amp;$A951,$D$8:$D$934,"&lt;=12/31/"&amp;$A951,$C$8:$C$934,"&gt;=25")</f>
        <v>0</v>
      </c>
      <c r="N951" s="911">
        <f t="shared" ref="N951:N963" si="5">SUM(K951:M951)</f>
        <v>0</v>
      </c>
    </row>
    <row r="952" spans="1:25" x14ac:dyDescent="0.2">
      <c r="A952" s="884">
        <v>2009</v>
      </c>
      <c r="B952" s="10"/>
      <c r="C952" s="136">
        <f t="shared" si="0"/>
        <v>44</v>
      </c>
      <c r="D952" s="180">
        <f t="shared" si="1"/>
        <v>10.377358490566039</v>
      </c>
      <c r="E952" s="44">
        <v>28</v>
      </c>
      <c r="F952" s="58">
        <v>13</v>
      </c>
      <c r="G952" s="58">
        <v>3</v>
      </c>
      <c r="H952" s="58">
        <v>0</v>
      </c>
      <c r="I952" s="100" t="s">
        <v>2969</v>
      </c>
      <c r="J952">
        <v>2009</v>
      </c>
      <c r="K952" s="877">
        <f t="shared" si="2"/>
        <v>0</v>
      </c>
      <c r="L952" s="877">
        <f t="shared" si="3"/>
        <v>0</v>
      </c>
      <c r="M952" s="877">
        <f t="shared" si="4"/>
        <v>0</v>
      </c>
      <c r="N952" s="911">
        <f t="shared" si="5"/>
        <v>0</v>
      </c>
    </row>
    <row r="953" spans="1:25" x14ac:dyDescent="0.2">
      <c r="A953" s="884">
        <v>2010</v>
      </c>
      <c r="B953" s="10"/>
      <c r="C953" s="136">
        <f t="shared" si="0"/>
        <v>62</v>
      </c>
      <c r="D953" s="180">
        <f t="shared" si="1"/>
        <v>14.622641509433961</v>
      </c>
      <c r="E953" s="44">
        <v>1</v>
      </c>
      <c r="F953" s="58">
        <v>57</v>
      </c>
      <c r="G953" s="58">
        <v>4</v>
      </c>
      <c r="H953" s="58">
        <v>0</v>
      </c>
      <c r="I953" s="100" t="s">
        <v>2970</v>
      </c>
      <c r="J953">
        <v>2010</v>
      </c>
      <c r="K953" s="877">
        <f t="shared" si="2"/>
        <v>0</v>
      </c>
      <c r="L953" s="877">
        <f t="shared" si="3"/>
        <v>0</v>
      </c>
      <c r="M953" s="877">
        <f t="shared" si="4"/>
        <v>0</v>
      </c>
      <c r="N953" s="911">
        <f t="shared" si="5"/>
        <v>0</v>
      </c>
    </row>
    <row r="954" spans="1:25" x14ac:dyDescent="0.2">
      <c r="A954" s="884">
        <v>2011</v>
      </c>
      <c r="B954" s="10"/>
      <c r="C954" s="136">
        <f t="shared" si="0"/>
        <v>28</v>
      </c>
      <c r="D954" s="180">
        <f t="shared" si="1"/>
        <v>6.6037735849056602</v>
      </c>
      <c r="E954" s="44">
        <v>8</v>
      </c>
      <c r="F954" s="58">
        <v>13</v>
      </c>
      <c r="G954" s="58">
        <v>6</v>
      </c>
      <c r="H954" s="58">
        <v>1</v>
      </c>
      <c r="I954" s="101"/>
      <c r="J954">
        <v>2011</v>
      </c>
      <c r="K954" s="877">
        <f t="shared" si="2"/>
        <v>0</v>
      </c>
      <c r="L954" s="877">
        <f t="shared" si="3"/>
        <v>0</v>
      </c>
      <c r="M954" s="877">
        <f t="shared" si="4"/>
        <v>0</v>
      </c>
      <c r="N954" s="911">
        <f t="shared" si="5"/>
        <v>0</v>
      </c>
    </row>
    <row r="955" spans="1:25" x14ac:dyDescent="0.2">
      <c r="A955" s="884">
        <v>2012</v>
      </c>
      <c r="B955" s="10"/>
      <c r="C955" s="136">
        <f t="shared" si="0"/>
        <v>37</v>
      </c>
      <c r="D955" s="180">
        <f t="shared" si="1"/>
        <v>8.7264150943396217</v>
      </c>
      <c r="E955" s="44">
        <v>14</v>
      </c>
      <c r="F955" s="58">
        <v>13</v>
      </c>
      <c r="G955" s="58">
        <v>5</v>
      </c>
      <c r="H955" s="58">
        <v>5</v>
      </c>
      <c r="I955" s="101"/>
      <c r="J955">
        <v>2012</v>
      </c>
      <c r="K955" s="877">
        <f t="shared" si="2"/>
        <v>0</v>
      </c>
      <c r="L955" s="877">
        <f t="shared" si="3"/>
        <v>0</v>
      </c>
      <c r="M955" s="877">
        <f t="shared" si="4"/>
        <v>0</v>
      </c>
      <c r="N955" s="911">
        <f t="shared" si="5"/>
        <v>0</v>
      </c>
    </row>
    <row r="956" spans="1:25" x14ac:dyDescent="0.2">
      <c r="A956" s="884">
        <v>2013</v>
      </c>
      <c r="B956" s="10"/>
      <c r="C956" s="136">
        <f t="shared" si="0"/>
        <v>36</v>
      </c>
      <c r="D956" s="180">
        <f t="shared" si="1"/>
        <v>8.4905660377358494</v>
      </c>
      <c r="E956" s="44">
        <v>6</v>
      </c>
      <c r="F956" s="58">
        <v>13</v>
      </c>
      <c r="G956" s="58">
        <v>12</v>
      </c>
      <c r="H956" s="58">
        <v>5</v>
      </c>
      <c r="I956" s="101"/>
      <c r="J956">
        <v>2013</v>
      </c>
      <c r="K956" s="877">
        <f t="shared" si="2"/>
        <v>0</v>
      </c>
      <c r="L956" s="877">
        <f t="shared" si="3"/>
        <v>0</v>
      </c>
      <c r="M956" s="877">
        <f t="shared" si="4"/>
        <v>0</v>
      </c>
      <c r="N956" s="911">
        <f t="shared" si="5"/>
        <v>0</v>
      </c>
      <c r="W956" s="806"/>
    </row>
    <row r="957" spans="1:25" x14ac:dyDescent="0.2">
      <c r="A957" s="884">
        <v>2014</v>
      </c>
      <c r="B957" s="10"/>
      <c r="C957" s="136">
        <f t="shared" si="0"/>
        <v>30</v>
      </c>
      <c r="D957" s="180">
        <f t="shared" si="1"/>
        <v>7.0754716981132075</v>
      </c>
      <c r="E957" s="44">
        <v>7</v>
      </c>
      <c r="F957" s="58">
        <v>12</v>
      </c>
      <c r="G957" s="58">
        <v>8</v>
      </c>
      <c r="H957" s="58">
        <v>3</v>
      </c>
      <c r="I957" s="101"/>
      <c r="J957">
        <v>2014</v>
      </c>
      <c r="K957" s="877">
        <f t="shared" si="2"/>
        <v>0</v>
      </c>
      <c r="L957" s="877">
        <f t="shared" si="3"/>
        <v>0</v>
      </c>
      <c r="M957" s="877">
        <f t="shared" si="4"/>
        <v>0</v>
      </c>
      <c r="N957" s="911">
        <f t="shared" si="5"/>
        <v>0</v>
      </c>
    </row>
    <row r="958" spans="1:25" x14ac:dyDescent="0.2">
      <c r="A958" s="885">
        <v>2015</v>
      </c>
      <c r="B958" s="822"/>
      <c r="C958" s="572">
        <f t="shared" si="0"/>
        <v>67</v>
      </c>
      <c r="D958" s="180">
        <f t="shared" si="1"/>
        <v>15.80188679245283</v>
      </c>
      <c r="E958" s="44">
        <v>18</v>
      </c>
      <c r="F958" s="58">
        <v>12</v>
      </c>
      <c r="G958" s="58">
        <v>18</v>
      </c>
      <c r="H958" s="58">
        <v>19</v>
      </c>
      <c r="I958" s="101"/>
      <c r="J958">
        <v>2015</v>
      </c>
      <c r="K958" s="877">
        <f t="shared" si="2"/>
        <v>0</v>
      </c>
      <c r="L958" s="877">
        <f t="shared" si="3"/>
        <v>0</v>
      </c>
      <c r="M958" s="877">
        <f t="shared" si="4"/>
        <v>0</v>
      </c>
      <c r="N958" s="911">
        <f t="shared" si="5"/>
        <v>0</v>
      </c>
      <c r="V958" s="806"/>
    </row>
    <row r="959" spans="1:25" x14ac:dyDescent="0.2">
      <c r="A959" s="570">
        <v>2016</v>
      </c>
      <c r="B959" s="575"/>
      <c r="C959" s="880">
        <f t="shared" si="0"/>
        <v>105</v>
      </c>
      <c r="D959" s="180">
        <f t="shared" si="1"/>
        <v>24.764150943396228</v>
      </c>
      <c r="E959" s="814">
        <v>28</v>
      </c>
      <c r="F959" s="876">
        <v>49</v>
      </c>
      <c r="G959" s="876">
        <v>24</v>
      </c>
      <c r="H959" s="874">
        <v>4</v>
      </c>
      <c r="I959" s="101"/>
      <c r="J959">
        <v>2016</v>
      </c>
      <c r="K959" s="877">
        <f t="shared" si="2"/>
        <v>0</v>
      </c>
      <c r="L959" s="877">
        <f t="shared" si="3"/>
        <v>0</v>
      </c>
      <c r="M959" s="877">
        <f t="shared" si="4"/>
        <v>0</v>
      </c>
      <c r="N959" s="911">
        <f t="shared" si="5"/>
        <v>0</v>
      </c>
    </row>
    <row r="960" spans="1:25" x14ac:dyDescent="0.2">
      <c r="A960" s="570">
        <v>2017</v>
      </c>
      <c r="B960" s="575"/>
      <c r="C960" s="880">
        <f t="shared" si="0"/>
        <v>0</v>
      </c>
      <c r="D960" s="180">
        <f t="shared" si="1"/>
        <v>0</v>
      </c>
      <c r="E960" s="879">
        <f t="shared" ref="E960:H963" si="6">COUNTIFS($D$8:$D$934,"&gt;=1/1/"&amp;$A960,$D$8:$D$934,"&lt;=12/31/"&amp;$A960,E$8:E$934,"X")</f>
        <v>0</v>
      </c>
      <c r="F960" s="878">
        <f t="shared" si="6"/>
        <v>0</v>
      </c>
      <c r="G960" s="878">
        <f t="shared" si="6"/>
        <v>0</v>
      </c>
      <c r="H960" s="878">
        <f t="shared" si="6"/>
        <v>0</v>
      </c>
      <c r="I960" s="101"/>
      <c r="J960">
        <v>2017</v>
      </c>
      <c r="K960" s="877">
        <f t="shared" si="2"/>
        <v>0</v>
      </c>
      <c r="L960" s="877">
        <f t="shared" si="3"/>
        <v>0</v>
      </c>
      <c r="M960" s="877">
        <f t="shared" si="4"/>
        <v>0</v>
      </c>
      <c r="N960" s="911">
        <f t="shared" si="5"/>
        <v>0</v>
      </c>
    </row>
    <row r="961" spans="1:21" x14ac:dyDescent="0.2">
      <c r="A961" s="570">
        <v>2018</v>
      </c>
      <c r="B961" s="575"/>
      <c r="C961" s="881">
        <f>SUM(E961:H961)</f>
        <v>0</v>
      </c>
      <c r="D961" s="191">
        <f t="shared" si="1"/>
        <v>0</v>
      </c>
      <c r="E961" s="877">
        <f t="shared" si="6"/>
        <v>0</v>
      </c>
      <c r="F961" s="877">
        <f t="shared" si="6"/>
        <v>0</v>
      </c>
      <c r="G961" s="877">
        <f t="shared" si="6"/>
        <v>0</v>
      </c>
      <c r="H961" s="876">
        <f t="shared" si="6"/>
        <v>0</v>
      </c>
      <c r="I961" s="795"/>
      <c r="J961">
        <v>2018</v>
      </c>
      <c r="K961" s="876">
        <f t="shared" si="2"/>
        <v>0</v>
      </c>
      <c r="L961" s="876">
        <f t="shared" si="3"/>
        <v>0</v>
      </c>
      <c r="M961" s="876">
        <f t="shared" si="4"/>
        <v>0</v>
      </c>
      <c r="N961" s="911">
        <f t="shared" si="5"/>
        <v>0</v>
      </c>
    </row>
    <row r="962" spans="1:21" x14ac:dyDescent="0.2">
      <c r="A962" s="570">
        <v>2019</v>
      </c>
      <c r="B962" s="575"/>
      <c r="C962" s="881">
        <f>SUM(E962:H962)</f>
        <v>0</v>
      </c>
      <c r="D962" s="191">
        <f t="shared" si="1"/>
        <v>0</v>
      </c>
      <c r="E962" s="877">
        <f t="shared" si="6"/>
        <v>0</v>
      </c>
      <c r="F962" s="877">
        <f t="shared" si="6"/>
        <v>0</v>
      </c>
      <c r="G962" s="877">
        <f t="shared" si="6"/>
        <v>0</v>
      </c>
      <c r="H962" s="915">
        <f t="shared" si="6"/>
        <v>0</v>
      </c>
      <c r="I962" s="10"/>
      <c r="J962" s="806">
        <v>2019</v>
      </c>
      <c r="K962" s="915">
        <f t="shared" si="2"/>
        <v>0</v>
      </c>
      <c r="L962" s="915">
        <f t="shared" si="3"/>
        <v>0</v>
      </c>
      <c r="M962" s="915">
        <f t="shared" si="4"/>
        <v>0</v>
      </c>
      <c r="N962" s="916">
        <f t="shared" si="5"/>
        <v>0</v>
      </c>
      <c r="O962" s="806"/>
      <c r="P962" s="806"/>
      <c r="Q962" s="806"/>
      <c r="R962" s="806"/>
    </row>
    <row r="963" spans="1:21" s="806" customFormat="1" x14ac:dyDescent="0.2">
      <c r="A963" s="570">
        <v>2020</v>
      </c>
      <c r="B963" s="575"/>
      <c r="C963" s="881">
        <f>SUM(E963:H963)</f>
        <v>0</v>
      </c>
      <c r="D963" s="191">
        <f t="shared" si="1"/>
        <v>0</v>
      </c>
      <c r="E963" s="877">
        <f t="shared" si="6"/>
        <v>0</v>
      </c>
      <c r="F963" s="877">
        <f t="shared" si="6"/>
        <v>0</v>
      </c>
      <c r="G963" s="877">
        <f t="shared" si="6"/>
        <v>0</v>
      </c>
      <c r="H963" s="915">
        <f t="shared" si="6"/>
        <v>0</v>
      </c>
      <c r="I963" s="10"/>
      <c r="J963" s="806">
        <v>2020</v>
      </c>
      <c r="K963" s="810">
        <f t="shared" si="2"/>
        <v>0</v>
      </c>
      <c r="L963" s="810">
        <f t="shared" si="3"/>
        <v>0</v>
      </c>
      <c r="M963" s="810">
        <f t="shared" si="4"/>
        <v>0</v>
      </c>
      <c r="N963" s="619">
        <f t="shared" si="5"/>
        <v>0</v>
      </c>
    </row>
    <row r="964" spans="1:21" x14ac:dyDescent="0.2">
      <c r="A964" s="547" t="s">
        <v>2948</v>
      </c>
      <c r="B964" s="575"/>
      <c r="C964" s="882">
        <f t="shared" ref="C964:H964" si="7">SUM(C951:C961)</f>
        <v>424</v>
      </c>
      <c r="D964" s="192">
        <f t="shared" si="7"/>
        <v>100</v>
      </c>
      <c r="E964" s="186">
        <f>SUM(E951:E961)</f>
        <v>119</v>
      </c>
      <c r="F964" s="186">
        <f t="shared" si="7"/>
        <v>184</v>
      </c>
      <c r="G964" s="177">
        <f t="shared" si="7"/>
        <v>83</v>
      </c>
      <c r="H964" s="70">
        <f t="shared" si="7"/>
        <v>38</v>
      </c>
      <c r="I964" s="101"/>
    </row>
    <row r="965" spans="1:21" x14ac:dyDescent="0.2">
      <c r="A965" s="547"/>
      <c r="B965" s="575"/>
      <c r="C965" s="569"/>
      <c r="D965" s="193"/>
      <c r="E965" s="189"/>
      <c r="F965" s="189"/>
      <c r="G965" s="189"/>
      <c r="H965" s="189"/>
      <c r="I965" s="101"/>
    </row>
    <row r="966" spans="1:21" x14ac:dyDescent="0.2">
      <c r="A966" s="574" t="s">
        <v>2971</v>
      </c>
      <c r="B966" s="575"/>
      <c r="C966" s="882" t="s">
        <v>22</v>
      </c>
      <c r="D966" s="194" t="s">
        <v>2958</v>
      </c>
      <c r="E966" s="40" t="s">
        <v>1789</v>
      </c>
      <c r="F966" s="39" t="s">
        <v>2959</v>
      </c>
      <c r="G966" s="42" t="s">
        <v>2960</v>
      </c>
      <c r="H966" s="42" t="s">
        <v>1792</v>
      </c>
      <c r="I966" s="101"/>
    </row>
    <row r="967" spans="1:21" x14ac:dyDescent="0.2">
      <c r="A967" s="570" t="s">
        <v>2972</v>
      </c>
      <c r="B967" s="575"/>
      <c r="C967" s="880">
        <f t="shared" ref="C967:C976" si="8">SUM(E967:H967)</f>
        <v>296</v>
      </c>
      <c r="D967" s="180">
        <f t="shared" ref="D967:D976" si="9">C967/C$977*100</f>
        <v>58.846918489065601</v>
      </c>
      <c r="E967" s="37">
        <v>63</v>
      </c>
      <c r="F967" s="21">
        <v>143</v>
      </c>
      <c r="G967" s="32">
        <v>67</v>
      </c>
      <c r="H967" s="32">
        <v>23</v>
      </c>
      <c r="I967" s="101"/>
    </row>
    <row r="968" spans="1:21" x14ac:dyDescent="0.2">
      <c r="A968" s="570" t="s">
        <v>2973</v>
      </c>
      <c r="B968" s="575"/>
      <c r="C968" s="880">
        <f t="shared" si="8"/>
        <v>84</v>
      </c>
      <c r="D968" s="180">
        <f t="shared" si="9"/>
        <v>16.699801192842941</v>
      </c>
      <c r="E968" s="57">
        <v>19</v>
      </c>
      <c r="F968" s="44">
        <v>33</v>
      </c>
      <c r="G968" s="58">
        <v>19</v>
      </c>
      <c r="H968" s="58">
        <v>13</v>
      </c>
      <c r="I968" s="101"/>
    </row>
    <row r="969" spans="1:21" x14ac:dyDescent="0.2">
      <c r="A969" s="570" t="s">
        <v>2974</v>
      </c>
      <c r="B969" s="575"/>
      <c r="C969" s="880">
        <f t="shared" si="8"/>
        <v>35</v>
      </c>
      <c r="D969" s="180">
        <f t="shared" si="9"/>
        <v>6.9582504970178931</v>
      </c>
      <c r="E969" s="57">
        <v>8</v>
      </c>
      <c r="F969" s="44">
        <v>18</v>
      </c>
      <c r="G969" s="58">
        <v>8</v>
      </c>
      <c r="H969" s="58">
        <v>1</v>
      </c>
      <c r="I969" s="101"/>
    </row>
    <row r="970" spans="1:21" x14ac:dyDescent="0.2">
      <c r="A970" s="570" t="s">
        <v>2975</v>
      </c>
      <c r="B970" s="575"/>
      <c r="C970" s="880">
        <f t="shared" si="8"/>
        <v>18</v>
      </c>
      <c r="D970" s="180">
        <f t="shared" si="9"/>
        <v>3.5785288270377733</v>
      </c>
      <c r="E970" s="57">
        <v>5</v>
      </c>
      <c r="F970" s="44">
        <v>10</v>
      </c>
      <c r="G970" s="58">
        <v>2</v>
      </c>
      <c r="H970" s="58">
        <v>1</v>
      </c>
      <c r="I970" s="101"/>
      <c r="U970" s="806"/>
    </row>
    <row r="971" spans="1:21" x14ac:dyDescent="0.2">
      <c r="A971" s="570" t="s">
        <v>2976</v>
      </c>
      <c r="B971" s="575"/>
      <c r="C971" s="880">
        <f t="shared" si="8"/>
        <v>16</v>
      </c>
      <c r="D971" s="180">
        <f t="shared" si="9"/>
        <v>3.180914512922465</v>
      </c>
      <c r="E971" s="57">
        <v>8</v>
      </c>
      <c r="F971" s="44">
        <v>5</v>
      </c>
      <c r="G971" s="58">
        <v>3</v>
      </c>
      <c r="H971" s="58">
        <v>0</v>
      </c>
      <c r="I971" s="101"/>
    </row>
    <row r="972" spans="1:21" x14ac:dyDescent="0.2">
      <c r="A972" s="570" t="s">
        <v>2977</v>
      </c>
      <c r="B972" s="575"/>
      <c r="C972" s="880">
        <f t="shared" si="8"/>
        <v>23</v>
      </c>
      <c r="D972" s="180">
        <f t="shared" si="9"/>
        <v>4.5725646123260439</v>
      </c>
      <c r="E972" s="57">
        <v>10</v>
      </c>
      <c r="F972" s="44">
        <v>7</v>
      </c>
      <c r="G972" s="58">
        <v>5</v>
      </c>
      <c r="H972" s="58">
        <v>1</v>
      </c>
      <c r="I972" s="101"/>
    </row>
    <row r="973" spans="1:21" x14ac:dyDescent="0.2">
      <c r="A973" s="570" t="s">
        <v>2978</v>
      </c>
      <c r="B973" s="575"/>
      <c r="C973" s="880">
        <f t="shared" si="8"/>
        <v>20</v>
      </c>
      <c r="D973" s="180">
        <f t="shared" si="9"/>
        <v>3.9761431411530817</v>
      </c>
      <c r="E973" s="57">
        <v>12</v>
      </c>
      <c r="F973" s="44">
        <v>1</v>
      </c>
      <c r="G973" s="58">
        <v>6</v>
      </c>
      <c r="H973" s="58">
        <v>1</v>
      </c>
      <c r="I973" s="101"/>
    </row>
    <row r="974" spans="1:21" x14ac:dyDescent="0.2">
      <c r="A974" s="570" t="s">
        <v>2979</v>
      </c>
      <c r="B974" s="575"/>
      <c r="C974" s="880">
        <f t="shared" si="8"/>
        <v>7</v>
      </c>
      <c r="D974" s="180">
        <f t="shared" si="9"/>
        <v>1.3916500994035785</v>
      </c>
      <c r="E974" s="57">
        <v>3</v>
      </c>
      <c r="F974" s="44">
        <v>2</v>
      </c>
      <c r="G974" s="58">
        <v>1</v>
      </c>
      <c r="H974" s="58">
        <v>1</v>
      </c>
      <c r="I974" s="101"/>
    </row>
    <row r="975" spans="1:21" x14ac:dyDescent="0.2">
      <c r="A975" s="570" t="s">
        <v>2980</v>
      </c>
      <c r="B975" s="575"/>
      <c r="C975" s="880">
        <f t="shared" si="8"/>
        <v>1</v>
      </c>
      <c r="D975" s="180">
        <f t="shared" si="9"/>
        <v>0.19880715705765406</v>
      </c>
      <c r="E975" s="57">
        <v>0</v>
      </c>
      <c r="F975" s="44">
        <v>0</v>
      </c>
      <c r="G975" s="58">
        <v>1</v>
      </c>
      <c r="H975" s="58">
        <v>0</v>
      </c>
      <c r="I975" s="101"/>
    </row>
    <row r="976" spans="1:21" x14ac:dyDescent="0.2">
      <c r="A976" s="573" t="s">
        <v>2981</v>
      </c>
      <c r="B976" s="578"/>
      <c r="C976" s="572">
        <f t="shared" si="8"/>
        <v>3</v>
      </c>
      <c r="D976" s="180">
        <f t="shared" si="9"/>
        <v>0.59642147117296218</v>
      </c>
      <c r="E976" s="47">
        <v>1</v>
      </c>
      <c r="F976" s="46">
        <v>2</v>
      </c>
      <c r="G976" s="49">
        <v>0</v>
      </c>
      <c r="H976" s="49">
        <v>0</v>
      </c>
      <c r="I976" s="101"/>
      <c r="T976" s="806"/>
    </row>
    <row r="977" spans="1:19" x14ac:dyDescent="0.2">
      <c r="A977" s="28" t="s">
        <v>2948</v>
      </c>
      <c r="B977" s="579"/>
      <c r="C977" s="186">
        <f t="shared" ref="C977:H977" si="10">SUM(C967:C976)</f>
        <v>503</v>
      </c>
      <c r="D977" s="192">
        <f t="shared" si="10"/>
        <v>100.00000000000001</v>
      </c>
      <c r="E977" s="177">
        <f t="shared" si="10"/>
        <v>129</v>
      </c>
      <c r="F977" s="186">
        <f t="shared" si="10"/>
        <v>221</v>
      </c>
      <c r="G977" s="187">
        <f t="shared" si="10"/>
        <v>112</v>
      </c>
      <c r="H977" s="187">
        <f t="shared" si="10"/>
        <v>41</v>
      </c>
      <c r="I977" s="101"/>
    </row>
    <row r="978" spans="1:19" x14ac:dyDescent="0.2">
      <c r="A978" s="176" t="s">
        <v>2982</v>
      </c>
      <c r="B978" s="16"/>
      <c r="C978" s="186" t="s">
        <v>22</v>
      </c>
      <c r="D978" s="194" t="s">
        <v>2958</v>
      </c>
      <c r="E978" s="40" t="s">
        <v>1789</v>
      </c>
      <c r="F978" s="39" t="s">
        <v>2959</v>
      </c>
      <c r="G978" s="42" t="s">
        <v>2960</v>
      </c>
      <c r="H978" s="42" t="s">
        <v>1792</v>
      </c>
      <c r="I978" s="101"/>
      <c r="S978" s="806"/>
    </row>
    <row r="979" spans="1:19" x14ac:dyDescent="0.2">
      <c r="A979" s="188" t="s">
        <v>852</v>
      </c>
      <c r="B979" s="7"/>
      <c r="C979" s="136">
        <f>C967</f>
        <v>296</v>
      </c>
      <c r="D979" s="195">
        <f>C979/C$982*100</f>
        <v>58.846918489065601</v>
      </c>
      <c r="E979" s="37">
        <f>E967</f>
        <v>63</v>
      </c>
      <c r="F979" s="37">
        <f>F967</f>
        <v>143</v>
      </c>
      <c r="G979" s="37">
        <f>G967</f>
        <v>67</v>
      </c>
      <c r="H979" s="21">
        <f>H967</f>
        <v>23</v>
      </c>
      <c r="I979" s="100" t="s">
        <v>2983</v>
      </c>
    </row>
    <row r="980" spans="1:19" x14ac:dyDescent="0.2">
      <c r="A980" s="190" t="s">
        <v>388</v>
      </c>
      <c r="B980" s="10"/>
      <c r="C980" s="136">
        <f>SUM(E968:H970)</f>
        <v>137</v>
      </c>
      <c r="D980" s="180">
        <f>C980/C$977*100</f>
        <v>27.236580516898606</v>
      </c>
      <c r="E980" s="57">
        <f>SUM(E968:E970)</f>
        <v>32</v>
      </c>
      <c r="F980" s="57">
        <f>SUM(F968:F970)</f>
        <v>61</v>
      </c>
      <c r="G980" s="57">
        <f>SUM(G968:G970)</f>
        <v>29</v>
      </c>
      <c r="H980" s="44">
        <f>SUM(H968:H970)</f>
        <v>15</v>
      </c>
      <c r="I980" s="100" t="s">
        <v>2984</v>
      </c>
    </row>
    <row r="981" spans="1:19" x14ac:dyDescent="0.2">
      <c r="A981" s="190" t="s">
        <v>387</v>
      </c>
      <c r="B981" s="10"/>
      <c r="C981" s="136">
        <f>SUM(E971:H976)</f>
        <v>70</v>
      </c>
      <c r="D981" s="191">
        <f>C981/C$977*100</f>
        <v>13.916500994035786</v>
      </c>
      <c r="E981" s="47">
        <f>SUM(E971:E976)</f>
        <v>34</v>
      </c>
      <c r="F981" s="47">
        <f>SUM(F971:F976)</f>
        <v>17</v>
      </c>
      <c r="G981" s="47">
        <f>SUM(G971:G976)</f>
        <v>16</v>
      </c>
      <c r="H981" s="46">
        <f>SUM(H971:H976)</f>
        <v>3</v>
      </c>
      <c r="I981" s="100" t="s">
        <v>2985</v>
      </c>
    </row>
    <row r="982" spans="1:19" x14ac:dyDescent="0.2">
      <c r="A982" s="28" t="s">
        <v>2948</v>
      </c>
      <c r="B982" s="16"/>
      <c r="C982" s="186">
        <f t="shared" ref="C982:H982" si="11">SUM(C979:C981)</f>
        <v>503</v>
      </c>
      <c r="D982" s="192">
        <f t="shared" si="11"/>
        <v>99.999999999999986</v>
      </c>
      <c r="E982" s="177">
        <f t="shared" si="11"/>
        <v>129</v>
      </c>
      <c r="F982" s="186">
        <f t="shared" si="11"/>
        <v>221</v>
      </c>
      <c r="G982" s="186">
        <f t="shared" si="11"/>
        <v>112</v>
      </c>
      <c r="H982" s="187">
        <f t="shared" si="11"/>
        <v>41</v>
      </c>
      <c r="I982" s="101"/>
      <c r="J982" s="806"/>
      <c r="K982" s="806"/>
      <c r="L982" s="806"/>
      <c r="M982" s="806"/>
      <c r="N982" s="806"/>
      <c r="O982" s="806"/>
      <c r="P982" s="806"/>
      <c r="Q982" s="806"/>
      <c r="R982" s="806"/>
    </row>
    <row r="983" spans="1:19" x14ac:dyDescent="0.2">
      <c r="A983" s="148"/>
      <c r="B983" s="10"/>
      <c r="C983" s="189"/>
      <c r="D983" s="193"/>
      <c r="E983" s="189"/>
      <c r="F983" s="189"/>
      <c r="G983" s="189"/>
      <c r="H983" s="189"/>
      <c r="I983" s="101"/>
    </row>
    <row r="984" spans="1:19" x14ac:dyDescent="0.2">
      <c r="A984" s="196" t="s">
        <v>2986</v>
      </c>
      <c r="B984" s="10"/>
      <c r="C984" s="189"/>
      <c r="D984" s="193"/>
      <c r="E984" s="189"/>
      <c r="F984" s="189"/>
      <c r="G984" s="189"/>
      <c r="H984" s="189"/>
      <c r="I984" s="101"/>
    </row>
    <row r="985" spans="1:19" x14ac:dyDescent="0.2">
      <c r="A985" s="29" t="s">
        <v>20</v>
      </c>
      <c r="B985" s="32" t="s">
        <v>21</v>
      </c>
      <c r="C985" s="133" t="s">
        <v>63</v>
      </c>
      <c r="D985" s="21" t="s">
        <v>1784</v>
      </c>
      <c r="E985" s="95" t="s">
        <v>64</v>
      </c>
      <c r="F985" s="133"/>
      <c r="G985" s="197"/>
      <c r="H985" s="197"/>
      <c r="I985" s="18"/>
    </row>
    <row r="986" spans="1:19" x14ac:dyDescent="0.2">
      <c r="A986" s="82" t="s">
        <v>54</v>
      </c>
      <c r="B986" s="49" t="s">
        <v>55</v>
      </c>
      <c r="C986" s="138" t="s">
        <v>57</v>
      </c>
      <c r="D986" s="46" t="s">
        <v>2987</v>
      </c>
      <c r="E986" s="97" t="s">
        <v>57</v>
      </c>
      <c r="F986" s="198" t="s">
        <v>2988</v>
      </c>
      <c r="G986" s="169"/>
      <c r="H986" s="169"/>
      <c r="I986" s="34"/>
    </row>
    <row r="987" spans="1:19" x14ac:dyDescent="0.2">
      <c r="A987" s="59" t="s">
        <v>391</v>
      </c>
      <c r="B987" s="30" t="s">
        <v>392</v>
      </c>
      <c r="C987" s="133">
        <v>7</v>
      </c>
      <c r="D987" s="119">
        <v>40856</v>
      </c>
      <c r="E987" s="95">
        <v>9</v>
      </c>
      <c r="F987" s="199" t="s">
        <v>2989</v>
      </c>
      <c r="G987" s="197"/>
      <c r="H987" s="197"/>
      <c r="I987" s="18"/>
    </row>
    <row r="988" spans="1:19" x14ac:dyDescent="0.2">
      <c r="A988" s="75" t="s">
        <v>393</v>
      </c>
      <c r="B988" s="19" t="s">
        <v>394</v>
      </c>
      <c r="C988" s="136">
        <v>6</v>
      </c>
      <c r="D988" s="121">
        <v>41091</v>
      </c>
      <c r="E988" s="93">
        <v>7</v>
      </c>
      <c r="F988" s="200" t="s">
        <v>2990</v>
      </c>
      <c r="G988" s="189"/>
      <c r="H988" s="189"/>
      <c r="I988" s="36"/>
    </row>
    <row r="989" spans="1:19" x14ac:dyDescent="0.2">
      <c r="A989" s="75" t="s">
        <v>1845</v>
      </c>
      <c r="B989" s="19" t="s">
        <v>124</v>
      </c>
      <c r="C989" s="136">
        <v>45</v>
      </c>
      <c r="D989" s="121">
        <v>41729</v>
      </c>
      <c r="E989" s="93">
        <v>44</v>
      </c>
      <c r="F989" s="148" t="s">
        <v>2991</v>
      </c>
      <c r="G989" s="189"/>
      <c r="H989" s="189"/>
      <c r="I989" s="36"/>
    </row>
    <row r="990" spans="1:19" x14ac:dyDescent="0.2">
      <c r="A990" s="75" t="s">
        <v>139</v>
      </c>
      <c r="B990" s="19" t="s">
        <v>140</v>
      </c>
      <c r="C990" s="136">
        <v>25</v>
      </c>
      <c r="D990" s="121">
        <v>41308</v>
      </c>
      <c r="E990" s="93">
        <v>29</v>
      </c>
      <c r="F990" s="200" t="s">
        <v>2992</v>
      </c>
      <c r="G990" s="189"/>
      <c r="H990" s="189"/>
      <c r="I990" s="36"/>
    </row>
    <row r="991" spans="1:19" x14ac:dyDescent="0.2">
      <c r="A991" s="96" t="s">
        <v>456</v>
      </c>
      <c r="B991" s="50" t="s">
        <v>457</v>
      </c>
      <c r="C991" s="138">
        <v>15</v>
      </c>
      <c r="D991" s="201">
        <v>43021</v>
      </c>
      <c r="E991" s="97">
        <v>14</v>
      </c>
      <c r="F991" s="202" t="s">
        <v>2989</v>
      </c>
      <c r="G991" s="169"/>
      <c r="H991" s="169"/>
      <c r="I991" s="34"/>
    </row>
    <row r="992" spans="1:19" x14ac:dyDescent="0.2">
      <c r="A992" s="75" t="s">
        <v>1942</v>
      </c>
      <c r="B992" s="19" t="s">
        <v>2993</v>
      </c>
      <c r="C992" s="136">
        <v>39</v>
      </c>
      <c r="D992" s="121">
        <v>41086</v>
      </c>
      <c r="E992" s="93">
        <v>40</v>
      </c>
      <c r="F992" s="148" t="s">
        <v>2994</v>
      </c>
      <c r="G992" s="189"/>
      <c r="H992" s="189"/>
      <c r="I992" s="36"/>
    </row>
    <row r="993" spans="1:25" x14ac:dyDescent="0.2">
      <c r="A993" s="31" t="s">
        <v>482</v>
      </c>
      <c r="B993" s="19" t="s">
        <v>483</v>
      </c>
      <c r="C993" s="136">
        <v>23</v>
      </c>
      <c r="D993" s="121">
        <v>41032</v>
      </c>
      <c r="E993" s="93">
        <v>16</v>
      </c>
      <c r="F993" s="200" t="s">
        <v>2990</v>
      </c>
      <c r="G993" s="189"/>
      <c r="H993" s="189"/>
      <c r="I993" s="36"/>
    </row>
    <row r="994" spans="1:25" x14ac:dyDescent="0.2">
      <c r="A994" s="75" t="s">
        <v>173</v>
      </c>
      <c r="B994" s="19" t="s">
        <v>174</v>
      </c>
      <c r="C994" s="136">
        <v>24</v>
      </c>
      <c r="D994" s="121">
        <v>42586</v>
      </c>
      <c r="E994" s="93">
        <v>25</v>
      </c>
      <c r="F994" s="148" t="s">
        <v>2995</v>
      </c>
      <c r="G994" s="189"/>
      <c r="H994" s="189"/>
      <c r="I994" s="36"/>
    </row>
    <row r="995" spans="1:25" x14ac:dyDescent="0.2">
      <c r="A995" s="75" t="s">
        <v>2018</v>
      </c>
      <c r="B995" s="19" t="s">
        <v>499</v>
      </c>
      <c r="C995" s="136">
        <v>49</v>
      </c>
      <c r="D995" s="121">
        <v>41701</v>
      </c>
      <c r="E995" s="93">
        <v>32</v>
      </c>
      <c r="F995" s="148" t="s">
        <v>2996</v>
      </c>
      <c r="G995" s="189"/>
      <c r="H995" s="189"/>
      <c r="I995" s="36"/>
    </row>
    <row r="996" spans="1:25" s="806" customFormat="1" x14ac:dyDescent="0.2">
      <c r="A996" s="75" t="s">
        <v>2025</v>
      </c>
      <c r="B996" s="19" t="s">
        <v>2026</v>
      </c>
      <c r="C996" s="136">
        <v>26</v>
      </c>
      <c r="D996" s="121">
        <v>40308</v>
      </c>
      <c r="E996" s="93">
        <v>45</v>
      </c>
      <c r="F996" s="148" t="s">
        <v>2997</v>
      </c>
      <c r="G996" s="189"/>
      <c r="H996" s="189"/>
      <c r="I996" s="3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</row>
    <row r="997" spans="1:25" s="806" customFormat="1" x14ac:dyDescent="0.2">
      <c r="A997" s="59" t="s">
        <v>2025</v>
      </c>
      <c r="B997" s="30" t="s">
        <v>2026</v>
      </c>
      <c r="C997" s="133">
        <v>48</v>
      </c>
      <c r="D997" s="119">
        <v>41548</v>
      </c>
      <c r="E997" s="95">
        <v>30</v>
      </c>
      <c r="F997" s="203" t="s">
        <v>2998</v>
      </c>
      <c r="G997" s="197"/>
      <c r="H997" s="197"/>
      <c r="I997" s="18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1:25" x14ac:dyDescent="0.2">
      <c r="A998" s="822" t="s">
        <v>479</v>
      </c>
      <c r="B998" s="833" t="s">
        <v>480</v>
      </c>
      <c r="C998" s="818">
        <v>21</v>
      </c>
      <c r="D998" s="121">
        <v>43496</v>
      </c>
      <c r="E998" s="93">
        <v>24</v>
      </c>
      <c r="F998" s="148" t="s">
        <v>2989</v>
      </c>
      <c r="G998" s="189"/>
      <c r="H998" s="189"/>
      <c r="I998" s="811"/>
      <c r="X998" s="806"/>
      <c r="Y998" s="806"/>
    </row>
    <row r="999" spans="1:25" x14ac:dyDescent="0.2">
      <c r="A999" s="74" t="s">
        <v>198</v>
      </c>
      <c r="B999" s="19" t="s">
        <v>199</v>
      </c>
      <c r="C999" s="136">
        <v>25</v>
      </c>
      <c r="D999" s="121">
        <v>41750</v>
      </c>
      <c r="E999" s="93">
        <v>42</v>
      </c>
      <c r="F999" s="148" t="s">
        <v>2991</v>
      </c>
      <c r="G999" s="189"/>
      <c r="H999" s="189"/>
      <c r="I999" s="36"/>
    </row>
    <row r="1000" spans="1:25" x14ac:dyDescent="0.2">
      <c r="A1000" s="74" t="s">
        <v>211</v>
      </c>
      <c r="B1000" s="19" t="s">
        <v>212</v>
      </c>
      <c r="C1000" s="136">
        <v>7</v>
      </c>
      <c r="D1000" s="121">
        <v>40832</v>
      </c>
      <c r="E1000" s="93">
        <v>24</v>
      </c>
      <c r="F1000" s="200" t="s">
        <v>2989</v>
      </c>
      <c r="G1000" s="189"/>
      <c r="H1000" s="189"/>
      <c r="I1000" s="36"/>
    </row>
    <row r="1001" spans="1:25" x14ac:dyDescent="0.2">
      <c r="A1001" s="75" t="s">
        <v>553</v>
      </c>
      <c r="B1001" s="19" t="s">
        <v>554</v>
      </c>
      <c r="C1001" s="136">
        <v>26</v>
      </c>
      <c r="D1001" s="121">
        <v>44074</v>
      </c>
      <c r="E1001" s="93">
        <v>28</v>
      </c>
      <c r="F1001" s="200" t="s">
        <v>2989</v>
      </c>
      <c r="G1001" s="189"/>
      <c r="H1001" s="189"/>
      <c r="I1001" s="36"/>
    </row>
    <row r="1002" spans="1:25" s="806" customFormat="1" x14ac:dyDescent="0.2">
      <c r="A1002" s="816" t="s">
        <v>579</v>
      </c>
      <c r="B1002" s="807" t="s">
        <v>580</v>
      </c>
      <c r="C1002" s="818">
        <v>14</v>
      </c>
      <c r="D1002" s="121">
        <v>44225</v>
      </c>
      <c r="E1002" s="93">
        <v>31</v>
      </c>
      <c r="F1002" s="200" t="s">
        <v>2990</v>
      </c>
      <c r="G1002" s="189"/>
      <c r="H1002" s="189"/>
      <c r="I1002" s="811"/>
    </row>
    <row r="1003" spans="1:25" s="806" customFormat="1" x14ac:dyDescent="0.2">
      <c r="A1003" s="82" t="s">
        <v>226</v>
      </c>
      <c r="B1003" s="50" t="s">
        <v>227</v>
      </c>
      <c r="C1003" s="138">
        <v>17</v>
      </c>
      <c r="D1003" s="201">
        <v>42194</v>
      </c>
      <c r="E1003" s="97">
        <v>50</v>
      </c>
      <c r="F1003" s="99" t="s">
        <v>2991</v>
      </c>
      <c r="G1003" s="169"/>
      <c r="H1003" s="169"/>
      <c r="I1003" s="34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</row>
    <row r="1004" spans="1:25" x14ac:dyDescent="0.2">
      <c r="A1004" s="75" t="s">
        <v>231</v>
      </c>
      <c r="B1004" s="19" t="s">
        <v>232</v>
      </c>
      <c r="C1004" s="136">
        <v>25</v>
      </c>
      <c r="D1004" s="121">
        <v>41780</v>
      </c>
      <c r="E1004" s="93">
        <v>26</v>
      </c>
      <c r="F1004" s="148" t="s">
        <v>2991</v>
      </c>
      <c r="G1004" s="189"/>
      <c r="H1004" s="189"/>
      <c r="I1004" s="36"/>
      <c r="X1004" s="806"/>
      <c r="Y1004" s="806"/>
    </row>
    <row r="1005" spans="1:25" x14ac:dyDescent="0.2">
      <c r="A1005" s="75" t="s">
        <v>231</v>
      </c>
      <c r="B1005" s="19" t="s">
        <v>232</v>
      </c>
      <c r="C1005" s="136">
        <v>27</v>
      </c>
      <c r="D1005" s="121">
        <v>42519</v>
      </c>
      <c r="E1005" s="93">
        <v>28</v>
      </c>
      <c r="F1005" s="148" t="s">
        <v>2991</v>
      </c>
      <c r="G1005" s="189"/>
      <c r="H1005" s="189"/>
      <c r="I1005" s="36"/>
    </row>
    <row r="1006" spans="1:25" x14ac:dyDescent="0.2">
      <c r="A1006" s="75" t="s">
        <v>239</v>
      </c>
      <c r="B1006" s="19" t="s">
        <v>240</v>
      </c>
      <c r="C1006" s="136">
        <v>17</v>
      </c>
      <c r="D1006" s="121">
        <v>40393</v>
      </c>
      <c r="E1006" s="93">
        <v>19</v>
      </c>
      <c r="F1006" s="148" t="s">
        <v>2999</v>
      </c>
      <c r="G1006" s="189"/>
      <c r="H1006" s="189"/>
      <c r="I1006" s="36"/>
      <c r="W1006" s="806"/>
    </row>
    <row r="1007" spans="1:25" x14ac:dyDescent="0.2">
      <c r="A1007" s="31" t="s">
        <v>245</v>
      </c>
      <c r="B1007" s="19" t="s">
        <v>246</v>
      </c>
      <c r="C1007" s="136">
        <v>35</v>
      </c>
      <c r="D1007" s="121">
        <v>40308</v>
      </c>
      <c r="E1007" s="93">
        <v>37</v>
      </c>
      <c r="F1007" s="200" t="s">
        <v>2991</v>
      </c>
      <c r="G1007" s="189"/>
      <c r="H1007" s="189"/>
      <c r="I1007" s="36"/>
      <c r="W1007" s="806"/>
    </row>
    <row r="1008" spans="1:25" x14ac:dyDescent="0.2">
      <c r="A1008" s="75" t="s">
        <v>2267</v>
      </c>
      <c r="B1008" s="19" t="s">
        <v>2268</v>
      </c>
      <c r="C1008" s="136">
        <v>7</v>
      </c>
      <c r="D1008" s="121">
        <v>40778</v>
      </c>
      <c r="E1008" s="93">
        <v>8</v>
      </c>
      <c r="F1008" s="148" t="s">
        <v>2997</v>
      </c>
      <c r="G1008" s="189"/>
      <c r="H1008" s="189"/>
      <c r="I1008" s="36"/>
      <c r="V1008" s="806"/>
    </row>
    <row r="1009" spans="1:25" x14ac:dyDescent="0.2">
      <c r="A1009" s="54" t="s">
        <v>1233</v>
      </c>
      <c r="B1009" s="30" t="s">
        <v>1234</v>
      </c>
      <c r="C1009" s="133">
        <v>7</v>
      </c>
      <c r="D1009" s="119">
        <v>43160</v>
      </c>
      <c r="E1009" s="95">
        <v>9</v>
      </c>
      <c r="F1009" s="199" t="s">
        <v>2990</v>
      </c>
      <c r="G1009" s="197"/>
      <c r="H1009" s="197"/>
      <c r="I1009" s="18"/>
      <c r="V1009" s="806"/>
    </row>
    <row r="1010" spans="1:25" x14ac:dyDescent="0.2">
      <c r="A1010" s="75" t="s">
        <v>604</v>
      </c>
      <c r="B1010" s="19" t="s">
        <v>605</v>
      </c>
      <c r="C1010" s="136">
        <v>11</v>
      </c>
      <c r="D1010" s="121">
        <v>42144</v>
      </c>
      <c r="E1010" s="93">
        <v>14</v>
      </c>
      <c r="F1010" s="148" t="s">
        <v>2990</v>
      </c>
      <c r="G1010" s="189"/>
      <c r="H1010" s="189"/>
      <c r="I1010" s="36"/>
    </row>
    <row r="1011" spans="1:25" x14ac:dyDescent="0.2">
      <c r="A1011" s="75" t="s">
        <v>3000</v>
      </c>
      <c r="B1011" s="19" t="s">
        <v>837</v>
      </c>
      <c r="C1011" s="136">
        <v>7</v>
      </c>
      <c r="D1011" s="121">
        <v>41794</v>
      </c>
      <c r="E1011" s="93">
        <v>11</v>
      </c>
      <c r="F1011" s="148" t="s">
        <v>3001</v>
      </c>
      <c r="G1011" s="189"/>
      <c r="H1011" s="189"/>
      <c r="I1011" s="36"/>
    </row>
    <row r="1012" spans="1:25" x14ac:dyDescent="0.2">
      <c r="A1012" s="74" t="s">
        <v>610</v>
      </c>
      <c r="B1012" s="19" t="s">
        <v>611</v>
      </c>
      <c r="C1012" s="136">
        <v>17</v>
      </c>
      <c r="D1012" s="121">
        <v>41074</v>
      </c>
      <c r="E1012" s="93">
        <v>18</v>
      </c>
      <c r="F1012" s="200" t="s">
        <v>2990</v>
      </c>
      <c r="G1012" s="189"/>
      <c r="H1012" s="189"/>
      <c r="I1012" s="36"/>
      <c r="W1012" s="806"/>
    </row>
    <row r="1013" spans="1:25" x14ac:dyDescent="0.2">
      <c r="A1013" s="96" t="s">
        <v>610</v>
      </c>
      <c r="B1013" s="50" t="s">
        <v>611</v>
      </c>
      <c r="C1013" s="138">
        <v>21</v>
      </c>
      <c r="D1013" s="201">
        <v>41969</v>
      </c>
      <c r="E1013" s="97">
        <v>7</v>
      </c>
      <c r="F1013" s="99" t="s">
        <v>3002</v>
      </c>
      <c r="G1013" s="169"/>
      <c r="H1013" s="169"/>
      <c r="I1013" s="34"/>
    </row>
    <row r="1014" spans="1:25" x14ac:dyDescent="0.2">
      <c r="A1014" s="31" t="s">
        <v>254</v>
      </c>
      <c r="B1014" s="19" t="s">
        <v>255</v>
      </c>
      <c r="C1014" s="136">
        <v>49</v>
      </c>
      <c r="D1014" s="121">
        <v>41381</v>
      </c>
      <c r="E1014" s="93">
        <v>38</v>
      </c>
      <c r="F1014" s="200" t="s">
        <v>2992</v>
      </c>
      <c r="G1014" s="189"/>
      <c r="H1014" s="189"/>
      <c r="I1014" s="36"/>
      <c r="V1014" s="806"/>
    </row>
    <row r="1015" spans="1:25" x14ac:dyDescent="0.2">
      <c r="A1015" s="19" t="s">
        <v>628</v>
      </c>
      <c r="B1015" s="19" t="s">
        <v>629</v>
      </c>
      <c r="C1015" s="136">
        <v>13</v>
      </c>
      <c r="D1015" s="121">
        <v>41142</v>
      </c>
      <c r="E1015" s="93">
        <v>15</v>
      </c>
      <c r="F1015" s="200" t="s">
        <v>2990</v>
      </c>
      <c r="G1015" s="189"/>
      <c r="H1015" s="189"/>
      <c r="I1015" s="36"/>
    </row>
    <row r="1016" spans="1:25" x14ac:dyDescent="0.2">
      <c r="A1016" s="75" t="s">
        <v>256</v>
      </c>
      <c r="B1016" s="19" t="s">
        <v>257</v>
      </c>
      <c r="C1016" s="136">
        <v>24</v>
      </c>
      <c r="D1016" s="121">
        <v>42416</v>
      </c>
      <c r="E1016" s="93">
        <v>26</v>
      </c>
      <c r="F1016" s="148" t="s">
        <v>3003</v>
      </c>
      <c r="G1016" s="189"/>
      <c r="H1016" s="189"/>
      <c r="I1016" s="36"/>
    </row>
    <row r="1017" spans="1:25" x14ac:dyDescent="0.2">
      <c r="A1017" s="74" t="s">
        <v>2386</v>
      </c>
      <c r="B1017" s="19" t="s">
        <v>2387</v>
      </c>
      <c r="C1017" s="136">
        <v>10</v>
      </c>
      <c r="D1017" s="121">
        <v>41409</v>
      </c>
      <c r="E1017" s="93">
        <v>9</v>
      </c>
      <c r="F1017" s="148" t="s">
        <v>3004</v>
      </c>
      <c r="G1017" s="189"/>
      <c r="H1017" s="189"/>
      <c r="I1017" s="36"/>
    </row>
    <row r="1018" spans="1:25" s="806" customFormat="1" x14ac:dyDescent="0.2">
      <c r="A1018" s="19" t="s">
        <v>2412</v>
      </c>
      <c r="B1018" s="19" t="s">
        <v>2413</v>
      </c>
      <c r="C1018" s="136">
        <v>10</v>
      </c>
      <c r="D1018" s="121">
        <v>41956</v>
      </c>
      <c r="E1018" s="93">
        <v>13</v>
      </c>
      <c r="F1018" s="148" t="s">
        <v>2997</v>
      </c>
      <c r="G1018" s="189"/>
      <c r="H1018" s="189"/>
      <c r="I1018" s="36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</row>
    <row r="1019" spans="1:25" x14ac:dyDescent="0.2">
      <c r="A1019" s="59" t="s">
        <v>273</v>
      </c>
      <c r="B1019" s="30" t="s">
        <v>274</v>
      </c>
      <c r="C1019" s="133">
        <v>37</v>
      </c>
      <c r="D1019" s="119">
        <v>41535</v>
      </c>
      <c r="E1019" s="95">
        <v>38</v>
      </c>
      <c r="F1019" s="203" t="s">
        <v>3005</v>
      </c>
      <c r="G1019" s="197"/>
      <c r="H1019" s="197"/>
      <c r="I1019" s="18"/>
      <c r="U1019" s="806"/>
      <c r="X1019" s="806"/>
      <c r="Y1019" s="806"/>
    </row>
    <row r="1020" spans="1:25" x14ac:dyDescent="0.2">
      <c r="A1020" s="75" t="s">
        <v>3006</v>
      </c>
      <c r="B1020" s="19" t="s">
        <v>287</v>
      </c>
      <c r="C1020" s="136">
        <v>37</v>
      </c>
      <c r="D1020" s="121">
        <v>41628</v>
      </c>
      <c r="E1020" s="93">
        <v>38</v>
      </c>
      <c r="F1020" s="148" t="s">
        <v>2991</v>
      </c>
      <c r="G1020" s="189"/>
      <c r="H1020" s="189"/>
      <c r="I1020" s="36"/>
      <c r="U1020" s="806"/>
    </row>
    <row r="1021" spans="1:25" x14ac:dyDescent="0.2">
      <c r="A1021" s="75" t="s">
        <v>669</v>
      </c>
      <c r="B1021" s="19" t="s">
        <v>670</v>
      </c>
      <c r="C1021" s="136">
        <v>8</v>
      </c>
      <c r="D1021" s="121">
        <v>41175</v>
      </c>
      <c r="E1021" s="93">
        <v>10</v>
      </c>
      <c r="F1021" s="200" t="s">
        <v>3003</v>
      </c>
      <c r="G1021" s="189"/>
      <c r="H1021" s="189"/>
      <c r="I1021" s="36"/>
    </row>
    <row r="1022" spans="1:25" x14ac:dyDescent="0.2">
      <c r="A1022" s="75" t="s">
        <v>669</v>
      </c>
      <c r="B1022" s="19" t="s">
        <v>670</v>
      </c>
      <c r="C1022" s="136">
        <v>12</v>
      </c>
      <c r="D1022" s="121">
        <v>42114</v>
      </c>
      <c r="E1022" s="93">
        <v>12</v>
      </c>
      <c r="F1022" s="148" t="s">
        <v>3003</v>
      </c>
      <c r="G1022" s="189"/>
      <c r="H1022" s="189"/>
      <c r="I1022" s="36"/>
    </row>
    <row r="1023" spans="1:25" s="806" customFormat="1" x14ac:dyDescent="0.2">
      <c r="A1023" s="96" t="s">
        <v>690</v>
      </c>
      <c r="B1023" s="50" t="s">
        <v>691</v>
      </c>
      <c r="C1023" s="138">
        <v>11</v>
      </c>
      <c r="D1023" s="201">
        <v>41599</v>
      </c>
      <c r="E1023" s="97">
        <v>12</v>
      </c>
      <c r="F1023" s="99" t="s">
        <v>2991</v>
      </c>
      <c r="G1023" s="169"/>
      <c r="H1023" s="169"/>
      <c r="I1023" s="34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</row>
    <row r="1024" spans="1:25" x14ac:dyDescent="0.2">
      <c r="A1024" s="74" t="s">
        <v>308</v>
      </c>
      <c r="B1024" s="19" t="s">
        <v>309</v>
      </c>
      <c r="C1024" s="136">
        <v>58</v>
      </c>
      <c r="D1024" s="121">
        <v>42116</v>
      </c>
      <c r="E1024" s="93">
        <v>59</v>
      </c>
      <c r="F1024" s="148" t="s">
        <v>3003</v>
      </c>
      <c r="G1024" s="189"/>
      <c r="H1024" s="189"/>
      <c r="I1024" s="36"/>
      <c r="X1024" s="806"/>
      <c r="Y1024" s="806"/>
    </row>
    <row r="1025" spans="1:25" x14ac:dyDescent="0.2">
      <c r="A1025" s="75" t="s">
        <v>312</v>
      </c>
      <c r="B1025" s="19" t="s">
        <v>313</v>
      </c>
      <c r="C1025" s="136">
        <v>18</v>
      </c>
      <c r="D1025" s="121">
        <v>40655</v>
      </c>
      <c r="E1025" s="93">
        <v>19</v>
      </c>
      <c r="F1025" s="200" t="s">
        <v>2989</v>
      </c>
      <c r="G1025" s="189"/>
      <c r="H1025" s="189"/>
      <c r="I1025" s="36"/>
      <c r="T1025" s="806"/>
      <c r="U1025" s="806"/>
    </row>
    <row r="1026" spans="1:25" x14ac:dyDescent="0.2">
      <c r="A1026" s="75" t="s">
        <v>727</v>
      </c>
      <c r="B1026" s="19" t="s">
        <v>728</v>
      </c>
      <c r="C1026" s="136">
        <v>9</v>
      </c>
      <c r="D1026" s="121">
        <v>41449</v>
      </c>
      <c r="E1026" s="93">
        <v>20</v>
      </c>
      <c r="F1026" s="200" t="s">
        <v>2991</v>
      </c>
      <c r="G1026" s="189"/>
      <c r="H1026" s="189"/>
      <c r="I1026" s="36"/>
      <c r="T1026" s="806"/>
    </row>
    <row r="1027" spans="1:25" s="806" customFormat="1" x14ac:dyDescent="0.2">
      <c r="A1027" s="74" t="s">
        <v>3007</v>
      </c>
      <c r="B1027" s="19" t="s">
        <v>1588</v>
      </c>
      <c r="C1027" s="136">
        <v>10</v>
      </c>
      <c r="D1027" s="121">
        <v>40473</v>
      </c>
      <c r="E1027" s="93">
        <v>14</v>
      </c>
      <c r="F1027" s="148" t="s">
        <v>2997</v>
      </c>
      <c r="G1027" s="189"/>
      <c r="H1027" s="189"/>
      <c r="I1027" s="36"/>
      <c r="J1027"/>
      <c r="K1027"/>
      <c r="L1027"/>
      <c r="M1027"/>
      <c r="N1027"/>
      <c r="O1027"/>
      <c r="P1027"/>
      <c r="Q1027"/>
      <c r="R1027"/>
      <c r="T1027"/>
      <c r="U1027"/>
      <c r="V1027"/>
      <c r="X1027"/>
      <c r="Y1027"/>
    </row>
    <row r="1028" spans="1:25" x14ac:dyDescent="0.2">
      <c r="A1028" s="19" t="s">
        <v>335</v>
      </c>
      <c r="B1028" s="19" t="s">
        <v>336</v>
      </c>
      <c r="C1028" s="136">
        <v>29</v>
      </c>
      <c r="D1028" s="121">
        <v>41017</v>
      </c>
      <c r="E1028" s="93">
        <v>30</v>
      </c>
      <c r="F1028" s="200" t="s">
        <v>2991</v>
      </c>
      <c r="G1028" s="189"/>
      <c r="H1028" s="189"/>
      <c r="I1028" s="36"/>
      <c r="S1028" s="806"/>
      <c r="X1028" s="806"/>
      <c r="Y1028" s="806"/>
    </row>
    <row r="1029" spans="1:25" x14ac:dyDescent="0.2">
      <c r="A1029" s="59" t="s">
        <v>775</v>
      </c>
      <c r="B1029" s="30" t="s">
        <v>776</v>
      </c>
      <c r="C1029" s="133">
        <v>13</v>
      </c>
      <c r="D1029" s="119">
        <v>42045</v>
      </c>
      <c r="E1029" s="95">
        <v>14</v>
      </c>
      <c r="F1029" s="203" t="s">
        <v>3008</v>
      </c>
      <c r="G1029" s="197"/>
      <c r="H1029" s="197"/>
      <c r="I1029" s="18"/>
      <c r="V1029" s="806"/>
    </row>
    <row r="1030" spans="1:25" x14ac:dyDescent="0.2">
      <c r="A1030" s="75" t="s">
        <v>3009</v>
      </c>
      <c r="B1030" s="19" t="s">
        <v>347</v>
      </c>
      <c r="C1030" s="136">
        <v>28</v>
      </c>
      <c r="D1030" s="121">
        <v>42054</v>
      </c>
      <c r="E1030" s="93">
        <v>29</v>
      </c>
      <c r="F1030" s="148" t="s">
        <v>2991</v>
      </c>
      <c r="G1030" s="189"/>
      <c r="H1030" s="189"/>
      <c r="I1030" s="36"/>
    </row>
    <row r="1031" spans="1:25" x14ac:dyDescent="0.2">
      <c r="A1031" s="75" t="s">
        <v>2808</v>
      </c>
      <c r="B1031" s="19" t="s">
        <v>2809</v>
      </c>
      <c r="C1031" s="136">
        <v>5</v>
      </c>
      <c r="D1031" s="121">
        <v>40553</v>
      </c>
      <c r="E1031" s="93">
        <v>8</v>
      </c>
      <c r="F1031" s="148" t="s">
        <v>3010</v>
      </c>
      <c r="G1031" s="189"/>
      <c r="H1031" s="189"/>
      <c r="I1031" s="36"/>
      <c r="J1031" s="806"/>
      <c r="K1031" s="806"/>
      <c r="L1031" s="806"/>
      <c r="M1031" s="806"/>
      <c r="N1031" s="806"/>
      <c r="O1031" s="806"/>
      <c r="P1031" s="806"/>
      <c r="Q1031" s="806"/>
      <c r="R1031" s="806"/>
      <c r="T1031" s="806"/>
    </row>
    <row r="1032" spans="1:25" x14ac:dyDescent="0.2">
      <c r="A1032" s="75" t="s">
        <v>797</v>
      </c>
      <c r="B1032" s="19" t="s">
        <v>798</v>
      </c>
      <c r="C1032" s="136">
        <v>9</v>
      </c>
      <c r="D1032" s="121">
        <v>41614</v>
      </c>
      <c r="E1032" s="93">
        <v>10</v>
      </c>
      <c r="F1032" s="148" t="s">
        <v>2991</v>
      </c>
      <c r="G1032" s="189"/>
      <c r="H1032" s="189"/>
      <c r="I1032" s="36"/>
      <c r="J1032" s="806"/>
      <c r="K1032" s="806"/>
      <c r="L1032" s="806"/>
      <c r="M1032" s="806"/>
      <c r="N1032" s="806"/>
      <c r="O1032" s="806"/>
      <c r="P1032" s="806"/>
      <c r="Q1032" s="806"/>
      <c r="R1032" s="806"/>
      <c r="W1032" s="806"/>
    </row>
    <row r="1033" spans="1:25" x14ac:dyDescent="0.2">
      <c r="A1033" s="96" t="s">
        <v>3011</v>
      </c>
      <c r="B1033" s="50" t="s">
        <v>800</v>
      </c>
      <c r="C1033" s="138">
        <v>9</v>
      </c>
      <c r="D1033" s="201">
        <v>41075</v>
      </c>
      <c r="E1033" s="97">
        <v>13</v>
      </c>
      <c r="F1033" s="202" t="s">
        <v>2990</v>
      </c>
      <c r="G1033" s="169"/>
      <c r="H1033" s="169"/>
      <c r="I1033" s="34"/>
      <c r="S1033" s="806"/>
    </row>
    <row r="1034" spans="1:25" x14ac:dyDescent="0.2">
      <c r="A1034" s="75" t="s">
        <v>3011</v>
      </c>
      <c r="B1034" s="19" t="s">
        <v>800</v>
      </c>
      <c r="C1034" s="136">
        <v>15</v>
      </c>
      <c r="D1034" s="121">
        <v>41782</v>
      </c>
      <c r="E1034" s="93">
        <v>13</v>
      </c>
      <c r="F1034" s="148" t="s">
        <v>2991</v>
      </c>
      <c r="G1034" s="189"/>
      <c r="H1034" s="189"/>
      <c r="I1034" s="36"/>
      <c r="V1034" s="806"/>
    </row>
    <row r="1035" spans="1:25" x14ac:dyDescent="0.2">
      <c r="A1035" s="74" t="s">
        <v>812</v>
      </c>
      <c r="B1035" s="19" t="s">
        <v>813</v>
      </c>
      <c r="C1035" s="136">
        <v>23</v>
      </c>
      <c r="D1035" s="121">
        <v>40412</v>
      </c>
      <c r="E1035" s="93">
        <v>6</v>
      </c>
      <c r="F1035" s="200" t="s">
        <v>3012</v>
      </c>
      <c r="G1035" s="189"/>
      <c r="H1035" s="189"/>
      <c r="I1035" s="36"/>
    </row>
    <row r="1036" spans="1:25" x14ac:dyDescent="0.2">
      <c r="A1036" s="74" t="s">
        <v>816</v>
      </c>
      <c r="B1036" s="19" t="s">
        <v>817</v>
      </c>
      <c r="C1036" s="136">
        <v>18</v>
      </c>
      <c r="D1036" s="121">
        <v>41074</v>
      </c>
      <c r="E1036" s="93">
        <v>19</v>
      </c>
      <c r="F1036" s="200" t="s">
        <v>2990</v>
      </c>
      <c r="G1036" s="189"/>
      <c r="H1036" s="189"/>
      <c r="I1036" s="36"/>
      <c r="W1036" s="806"/>
    </row>
    <row r="1037" spans="1:25" s="806" customFormat="1" x14ac:dyDescent="0.2">
      <c r="A1037" s="75" t="s">
        <v>369</v>
      </c>
      <c r="B1037" s="19" t="s">
        <v>370</v>
      </c>
      <c r="C1037" s="136">
        <v>24</v>
      </c>
      <c r="D1037" s="121">
        <v>41068</v>
      </c>
      <c r="E1037" s="93">
        <v>26</v>
      </c>
      <c r="F1037" s="200" t="s">
        <v>2990</v>
      </c>
      <c r="G1037" s="189"/>
      <c r="H1037" s="189"/>
      <c r="I1037" s="36"/>
      <c r="S1037"/>
      <c r="T1037"/>
      <c r="U1037"/>
      <c r="V1037"/>
      <c r="W1037"/>
      <c r="X1037"/>
      <c r="Y1037"/>
    </row>
    <row r="1038" spans="1:25" s="806" customFormat="1" x14ac:dyDescent="0.2">
      <c r="A1038" s="816" t="s">
        <v>367</v>
      </c>
      <c r="B1038" s="807" t="s">
        <v>368</v>
      </c>
      <c r="C1038" s="818">
        <v>49</v>
      </c>
      <c r="D1038" s="121">
        <v>44225</v>
      </c>
      <c r="E1038" s="93">
        <v>50</v>
      </c>
      <c r="F1038" s="200" t="s">
        <v>2991</v>
      </c>
      <c r="G1038" s="189"/>
      <c r="H1038" s="189"/>
      <c r="I1038" s="811"/>
    </row>
    <row r="1039" spans="1:25" x14ac:dyDescent="0.2">
      <c r="A1039" s="74" t="s">
        <v>2879</v>
      </c>
      <c r="B1039" s="19" t="s">
        <v>2880</v>
      </c>
      <c r="C1039" s="136">
        <v>30</v>
      </c>
      <c r="D1039" s="121">
        <v>40869</v>
      </c>
      <c r="E1039" s="93">
        <v>33</v>
      </c>
      <c r="F1039" s="200" t="s">
        <v>2991</v>
      </c>
      <c r="G1039" s="189"/>
      <c r="H1039" s="189"/>
      <c r="I1039" s="36"/>
      <c r="V1039" s="806"/>
      <c r="X1039" s="806"/>
      <c r="Y1039" s="806"/>
    </row>
    <row r="1040" spans="1:25" x14ac:dyDescent="0.2">
      <c r="A1040" s="82" t="s">
        <v>3013</v>
      </c>
      <c r="B1040" s="50" t="s">
        <v>379</v>
      </c>
      <c r="C1040" s="138">
        <v>40</v>
      </c>
      <c r="D1040" s="201">
        <v>41690</v>
      </c>
      <c r="E1040" s="97">
        <v>41</v>
      </c>
      <c r="F1040" s="99" t="s">
        <v>2991</v>
      </c>
      <c r="G1040" s="169"/>
      <c r="H1040" s="169"/>
      <c r="I1040" s="34"/>
    </row>
    <row r="1041" spans="1:25" x14ac:dyDescent="0.2">
      <c r="A1041" s="148" t="s">
        <v>3014</v>
      </c>
      <c r="B1041" s="10"/>
      <c r="C1041" s="189"/>
      <c r="D1041" s="204"/>
      <c r="E1041" s="189"/>
      <c r="F1041" s="148"/>
      <c r="G1041" s="189"/>
      <c r="H1041" s="189"/>
      <c r="I1041" s="10"/>
      <c r="U1041" s="806"/>
    </row>
    <row r="1042" spans="1:25" s="806" customFormat="1" x14ac:dyDescent="0.2">
      <c r="A1042" s="148"/>
      <c r="B1042" s="10"/>
      <c r="C1042" s="189"/>
      <c r="D1042" s="193"/>
      <c r="E1042" s="189"/>
      <c r="F1042" s="200"/>
      <c r="G1042" s="189"/>
      <c r="H1042" s="189"/>
      <c r="I1042" s="101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</row>
    <row r="1043" spans="1:25" x14ac:dyDescent="0.2">
      <c r="A1043" s="196" t="s">
        <v>3015</v>
      </c>
      <c r="B1043" s="10"/>
      <c r="C1043" s="189"/>
      <c r="D1043" s="193"/>
      <c r="E1043" s="189"/>
      <c r="F1043" s="200"/>
      <c r="G1043" s="189"/>
      <c r="H1043" s="189"/>
      <c r="I1043" s="101"/>
      <c r="X1043" s="806"/>
      <c r="Y1043" s="806"/>
    </row>
    <row r="1044" spans="1:25" x14ac:dyDescent="0.2">
      <c r="A1044" s="30" t="s">
        <v>63</v>
      </c>
      <c r="B1044" s="21" t="s">
        <v>63</v>
      </c>
      <c r="C1044" s="56"/>
      <c r="D1044" s="37" t="s">
        <v>1784</v>
      </c>
      <c r="E1044" s="21" t="s">
        <v>64</v>
      </c>
      <c r="F1044" s="205" t="s">
        <v>64</v>
      </c>
      <c r="G1044" s="197"/>
      <c r="H1044" s="197"/>
      <c r="I1044" s="30"/>
    </row>
    <row r="1045" spans="1:25" s="806" customFormat="1" x14ac:dyDescent="0.2">
      <c r="A1045" s="96" t="s">
        <v>20</v>
      </c>
      <c r="B1045" s="46" t="s">
        <v>55</v>
      </c>
      <c r="C1045" s="70" t="s">
        <v>3016</v>
      </c>
      <c r="D1045" s="47" t="s">
        <v>2987</v>
      </c>
      <c r="E1045" s="51" t="s">
        <v>55</v>
      </c>
      <c r="F1045" s="206" t="s">
        <v>20</v>
      </c>
      <c r="G1045" s="169"/>
      <c r="H1045" s="169"/>
      <c r="I1045" s="50" t="s">
        <v>69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</row>
    <row r="1046" spans="1:25" x14ac:dyDescent="0.2">
      <c r="A1046" s="59" t="s">
        <v>3017</v>
      </c>
      <c r="B1046" s="30" t="s">
        <v>3018</v>
      </c>
      <c r="C1046" s="21" t="s">
        <v>3016</v>
      </c>
      <c r="D1046" s="118">
        <v>42037</v>
      </c>
      <c r="E1046" s="89" t="s">
        <v>2929</v>
      </c>
      <c r="F1046" s="54" t="s">
        <v>2928</v>
      </c>
      <c r="G1046" s="38"/>
      <c r="H1046" s="38"/>
      <c r="I1046" s="30" t="s">
        <v>3019</v>
      </c>
      <c r="U1046" s="806"/>
      <c r="X1046" s="806"/>
      <c r="Y1046" s="806"/>
    </row>
    <row r="1047" spans="1:25" x14ac:dyDescent="0.2">
      <c r="A1047" s="75" t="s">
        <v>3020</v>
      </c>
      <c r="B1047" s="19" t="s">
        <v>3021</v>
      </c>
      <c r="C1047" s="44"/>
      <c r="D1047" s="120">
        <v>42383</v>
      </c>
      <c r="E1047" s="106" t="s">
        <v>499</v>
      </c>
      <c r="F1047" s="74" t="s">
        <v>498</v>
      </c>
      <c r="G1047" s="35"/>
      <c r="H1047" s="35"/>
      <c r="I1047" s="19" t="s">
        <v>3022</v>
      </c>
      <c r="T1047" s="806"/>
      <c r="W1047" s="806"/>
    </row>
    <row r="1048" spans="1:25" s="806" customFormat="1" x14ac:dyDescent="0.2">
      <c r="A1048" s="817" t="s">
        <v>4669</v>
      </c>
      <c r="B1048" s="807" t="s">
        <v>905</v>
      </c>
      <c r="C1048" s="812"/>
      <c r="D1048" s="120">
        <v>44740</v>
      </c>
      <c r="E1048" s="106" t="s">
        <v>5345</v>
      </c>
      <c r="F1048" s="816" t="s">
        <v>5344</v>
      </c>
      <c r="G1048" s="810"/>
      <c r="H1048" s="810"/>
      <c r="I1048" s="807" t="s">
        <v>2991</v>
      </c>
    </row>
    <row r="1049" spans="1:25" x14ac:dyDescent="0.2">
      <c r="A1049" s="817" t="s">
        <v>808</v>
      </c>
      <c r="B1049" s="807" t="s">
        <v>809</v>
      </c>
      <c r="C1049" s="812"/>
      <c r="D1049" s="120">
        <v>43685</v>
      </c>
      <c r="E1049" s="106" t="s">
        <v>4318</v>
      </c>
      <c r="F1049" s="816" t="s">
        <v>4321</v>
      </c>
      <c r="G1049" s="810"/>
      <c r="H1049" s="810"/>
      <c r="I1049" s="807"/>
    </row>
    <row r="1050" spans="1:25" x14ac:dyDescent="0.2">
      <c r="A1050" s="817" t="s">
        <v>1030</v>
      </c>
      <c r="B1050" s="807" t="s">
        <v>1031</v>
      </c>
      <c r="C1050" s="812"/>
      <c r="D1050" s="120">
        <v>43678</v>
      </c>
      <c r="E1050" s="106" t="s">
        <v>4317</v>
      </c>
      <c r="F1050" s="816" t="s">
        <v>4316</v>
      </c>
      <c r="G1050" s="810"/>
      <c r="H1050" s="810"/>
      <c r="I1050" s="807" t="s">
        <v>3019</v>
      </c>
      <c r="S1050" s="806"/>
      <c r="V1050" s="806"/>
    </row>
    <row r="1051" spans="1:25" s="806" customFormat="1" x14ac:dyDescent="0.2">
      <c r="A1051" s="817" t="s">
        <v>908</v>
      </c>
      <c r="B1051" s="807" t="s">
        <v>909</v>
      </c>
      <c r="C1051" s="812"/>
      <c r="D1051" s="120">
        <v>44225</v>
      </c>
      <c r="E1051" s="106" t="s">
        <v>4548</v>
      </c>
      <c r="F1051" s="816" t="s">
        <v>4547</v>
      </c>
      <c r="G1051" s="810"/>
      <c r="H1051" s="810"/>
      <c r="I1051" s="807" t="s">
        <v>4549</v>
      </c>
    </row>
    <row r="1052" spans="1:25" x14ac:dyDescent="0.2">
      <c r="A1052" s="75" t="s">
        <v>1812</v>
      </c>
      <c r="B1052" s="19" t="s">
        <v>3023</v>
      </c>
      <c r="C1052" s="44" t="s">
        <v>3016</v>
      </c>
      <c r="D1052" s="120">
        <v>40893</v>
      </c>
      <c r="E1052" s="106" t="s">
        <v>1813</v>
      </c>
      <c r="F1052" s="74" t="s">
        <v>1812</v>
      </c>
      <c r="G1052" s="35"/>
      <c r="H1052" s="35"/>
      <c r="I1052" s="19" t="s">
        <v>2991</v>
      </c>
      <c r="U1052" s="806"/>
    </row>
    <row r="1053" spans="1:25" x14ac:dyDescent="0.2">
      <c r="A1053" s="106" t="s">
        <v>3024</v>
      </c>
      <c r="B1053" s="19" t="s">
        <v>1887</v>
      </c>
      <c r="C1053" s="44"/>
      <c r="D1053" s="120">
        <v>42612</v>
      </c>
      <c r="E1053" s="19" t="s">
        <v>1887</v>
      </c>
      <c r="F1053" s="106" t="s">
        <v>1886</v>
      </c>
      <c r="G1053" s="35"/>
      <c r="H1053" s="35"/>
      <c r="I1053" s="19" t="s">
        <v>2991</v>
      </c>
      <c r="W1053" s="806"/>
    </row>
    <row r="1054" spans="1:25" x14ac:dyDescent="0.2">
      <c r="A1054" s="207" t="s">
        <v>3025</v>
      </c>
      <c r="B1054" s="50" t="s">
        <v>928</v>
      </c>
      <c r="C1054" s="46"/>
      <c r="D1054" s="208">
        <v>42671</v>
      </c>
      <c r="E1054" s="50" t="s">
        <v>928</v>
      </c>
      <c r="F1054" s="207" t="s">
        <v>927</v>
      </c>
      <c r="G1054" s="43"/>
      <c r="H1054" s="43"/>
      <c r="I1054" s="50" t="s">
        <v>2991</v>
      </c>
      <c r="T1054" s="806"/>
    </row>
    <row r="1055" spans="1:25" x14ac:dyDescent="0.2">
      <c r="A1055" s="75" t="s">
        <v>3026</v>
      </c>
      <c r="B1055" s="19" t="s">
        <v>986</v>
      </c>
      <c r="C1055" s="44"/>
      <c r="D1055" s="120">
        <v>42398</v>
      </c>
      <c r="E1055" s="106" t="s">
        <v>986</v>
      </c>
      <c r="F1055" s="75" t="s">
        <v>985</v>
      </c>
      <c r="G1055" s="35"/>
      <c r="H1055" s="35"/>
      <c r="I1055" s="75" t="s">
        <v>3027</v>
      </c>
      <c r="J1055" s="806"/>
      <c r="K1055" s="806"/>
      <c r="L1055" s="806"/>
      <c r="M1055" s="806"/>
      <c r="N1055" s="806"/>
      <c r="O1055" s="806"/>
      <c r="P1055" s="806"/>
      <c r="Q1055" s="806"/>
      <c r="R1055" s="806"/>
      <c r="V1055" s="806"/>
    </row>
    <row r="1056" spans="1:25" x14ac:dyDescent="0.2">
      <c r="A1056" s="817" t="s">
        <v>4347</v>
      </c>
      <c r="B1056" s="807" t="s">
        <v>967</v>
      </c>
      <c r="C1056" s="812"/>
      <c r="D1056" s="120">
        <v>43808</v>
      </c>
      <c r="E1056" s="106" t="s">
        <v>4345</v>
      </c>
      <c r="F1056" s="817" t="s">
        <v>4344</v>
      </c>
      <c r="G1056" s="810"/>
      <c r="H1056" s="810"/>
      <c r="I1056" s="817" t="s">
        <v>3019</v>
      </c>
      <c r="S1056" s="806"/>
      <c r="W1056" s="806"/>
    </row>
    <row r="1057" spans="1:25" x14ac:dyDescent="0.2">
      <c r="A1057" s="75" t="s">
        <v>452</v>
      </c>
      <c r="B1057" s="19" t="s">
        <v>3028</v>
      </c>
      <c r="C1057" s="44"/>
      <c r="D1057" s="120">
        <v>42175</v>
      </c>
      <c r="E1057" s="106" t="s">
        <v>453</v>
      </c>
      <c r="F1057" s="75" t="s">
        <v>452</v>
      </c>
      <c r="G1057" s="35"/>
      <c r="H1057" s="35"/>
      <c r="I1057" s="19" t="s">
        <v>2991</v>
      </c>
    </row>
    <row r="1058" spans="1:25" x14ac:dyDescent="0.2">
      <c r="A1058" s="74" t="s">
        <v>1942</v>
      </c>
      <c r="B1058" s="19" t="s">
        <v>1943</v>
      </c>
      <c r="C1058" s="44" t="s">
        <v>3016</v>
      </c>
      <c r="D1058" s="120">
        <v>40982</v>
      </c>
      <c r="E1058" s="106" t="s">
        <v>2993</v>
      </c>
      <c r="F1058" s="74" t="s">
        <v>1942</v>
      </c>
      <c r="G1058" s="35"/>
      <c r="H1058" s="35"/>
      <c r="I1058" s="19" t="s">
        <v>3029</v>
      </c>
      <c r="T1058" s="806"/>
      <c r="V1058" s="806"/>
    </row>
    <row r="1059" spans="1:25" s="806" customFormat="1" x14ac:dyDescent="0.2">
      <c r="A1059" s="816" t="s">
        <v>4720</v>
      </c>
      <c r="B1059" s="807" t="s">
        <v>954</v>
      </c>
      <c r="C1059" s="812"/>
      <c r="D1059" s="120">
        <v>44498</v>
      </c>
      <c r="E1059" s="106" t="s">
        <v>5231</v>
      </c>
      <c r="F1059" s="816" t="s">
        <v>5230</v>
      </c>
      <c r="G1059" s="810"/>
      <c r="H1059" s="810"/>
      <c r="I1059" s="807" t="s">
        <v>3019</v>
      </c>
    </row>
    <row r="1060" spans="1:25" x14ac:dyDescent="0.2">
      <c r="A1060" s="74" t="s">
        <v>1003</v>
      </c>
      <c r="B1060" s="19" t="s">
        <v>3030</v>
      </c>
      <c r="C1060" s="44"/>
      <c r="D1060" s="120">
        <v>42709</v>
      </c>
      <c r="E1060" s="19" t="s">
        <v>1004</v>
      </c>
      <c r="F1060" s="74" t="s">
        <v>1003</v>
      </c>
      <c r="G1060" s="35"/>
      <c r="H1060" s="35"/>
      <c r="I1060" s="19" t="s">
        <v>2991</v>
      </c>
    </row>
    <row r="1061" spans="1:25" x14ac:dyDescent="0.2">
      <c r="A1061" s="74" t="s">
        <v>3031</v>
      </c>
      <c r="B1061" s="19" t="s">
        <v>1998</v>
      </c>
      <c r="C1061" s="44" t="s">
        <v>3016</v>
      </c>
      <c r="D1061" s="120">
        <v>39995</v>
      </c>
      <c r="E1061" s="106" t="s">
        <v>1998</v>
      </c>
      <c r="F1061" s="209" t="s">
        <v>1997</v>
      </c>
      <c r="G1061" s="35"/>
      <c r="H1061" s="35"/>
      <c r="I1061" s="19" t="s">
        <v>3032</v>
      </c>
      <c r="J1061" s="806"/>
      <c r="K1061" s="806"/>
      <c r="L1061" s="806"/>
      <c r="M1061" s="806"/>
      <c r="N1061" s="806"/>
      <c r="O1061" s="806"/>
      <c r="P1061" s="806"/>
      <c r="Q1061" s="806"/>
      <c r="R1061" s="806"/>
      <c r="S1061" s="806"/>
    </row>
    <row r="1062" spans="1:25" x14ac:dyDescent="0.2">
      <c r="A1062" s="205" t="s">
        <v>3033</v>
      </c>
      <c r="B1062" s="30" t="s">
        <v>2040</v>
      </c>
      <c r="C1062" s="21" t="s">
        <v>3016</v>
      </c>
      <c r="D1062" s="118">
        <v>42522</v>
      </c>
      <c r="E1062" s="89" t="s">
        <v>2040</v>
      </c>
      <c r="F1062" s="54" t="s">
        <v>2039</v>
      </c>
      <c r="G1062" s="38"/>
      <c r="H1062" s="38"/>
      <c r="I1062" s="30" t="s">
        <v>3034</v>
      </c>
    </row>
    <row r="1063" spans="1:25" x14ac:dyDescent="0.2">
      <c r="A1063" s="74" t="s">
        <v>3035</v>
      </c>
      <c r="B1063" s="19" t="s">
        <v>2045</v>
      </c>
      <c r="C1063" s="44" t="s">
        <v>3016</v>
      </c>
      <c r="D1063" s="120">
        <v>42132</v>
      </c>
      <c r="E1063" s="106" t="s">
        <v>2045</v>
      </c>
      <c r="F1063" s="74" t="s">
        <v>2044</v>
      </c>
      <c r="G1063" s="35"/>
      <c r="H1063" s="35"/>
      <c r="I1063" s="19" t="s">
        <v>2991</v>
      </c>
      <c r="U1063" s="806"/>
    </row>
    <row r="1064" spans="1:25" s="806" customFormat="1" x14ac:dyDescent="0.2">
      <c r="A1064" s="816" t="s">
        <v>4037</v>
      </c>
      <c r="B1064" s="807" t="s">
        <v>4034</v>
      </c>
      <c r="C1064" s="812"/>
      <c r="D1064" s="120">
        <v>43962</v>
      </c>
      <c r="E1064" s="106" t="s">
        <v>4034</v>
      </c>
      <c r="F1064" s="816" t="s">
        <v>4604</v>
      </c>
      <c r="G1064" s="810"/>
      <c r="H1064" s="810"/>
      <c r="I1064" s="807" t="s">
        <v>2991</v>
      </c>
    </row>
    <row r="1065" spans="1:25" x14ac:dyDescent="0.2">
      <c r="A1065" s="31" t="s">
        <v>1075</v>
      </c>
      <c r="B1065" s="19" t="s">
        <v>3036</v>
      </c>
      <c r="C1065" s="44"/>
      <c r="D1065" s="120">
        <v>42941</v>
      </c>
      <c r="E1065" s="106" t="s">
        <v>1076</v>
      </c>
      <c r="F1065" s="31" t="s">
        <v>1075</v>
      </c>
      <c r="G1065" s="35"/>
      <c r="H1065" s="35"/>
      <c r="I1065" s="19" t="s">
        <v>2991</v>
      </c>
    </row>
    <row r="1066" spans="1:25" s="806" customFormat="1" x14ac:dyDescent="0.2">
      <c r="A1066" s="74" t="s">
        <v>3037</v>
      </c>
      <c r="B1066" s="19" t="s">
        <v>529</v>
      </c>
      <c r="C1066" s="44"/>
      <c r="D1066" s="120">
        <v>41891</v>
      </c>
      <c r="E1066" s="106" t="s">
        <v>529</v>
      </c>
      <c r="F1066" s="74" t="s">
        <v>528</v>
      </c>
      <c r="G1066" s="35"/>
      <c r="H1066" s="35"/>
      <c r="I1066" s="19" t="s">
        <v>2991</v>
      </c>
      <c r="S1066"/>
      <c r="T1066"/>
      <c r="U1066"/>
      <c r="V1066"/>
      <c r="W1066"/>
      <c r="X1066"/>
      <c r="Y1066"/>
    </row>
    <row r="1067" spans="1:25" x14ac:dyDescent="0.2">
      <c r="A1067" s="96" t="s">
        <v>3038</v>
      </c>
      <c r="B1067" s="50" t="s">
        <v>2118</v>
      </c>
      <c r="C1067" s="46" t="s">
        <v>3016</v>
      </c>
      <c r="D1067" s="208">
        <v>41950</v>
      </c>
      <c r="E1067" s="207" t="s">
        <v>2118</v>
      </c>
      <c r="F1067" s="82" t="s">
        <v>2117</v>
      </c>
      <c r="G1067" s="43"/>
      <c r="H1067" s="43"/>
      <c r="I1067" s="50" t="s">
        <v>2991</v>
      </c>
      <c r="X1067" s="806"/>
      <c r="Y1067" s="806"/>
    </row>
    <row r="1068" spans="1:25" s="806" customFormat="1" x14ac:dyDescent="0.2">
      <c r="A1068" s="75" t="s">
        <v>3039</v>
      </c>
      <c r="B1068" s="19" t="s">
        <v>533</v>
      </c>
      <c r="C1068" s="44"/>
      <c r="D1068" s="120">
        <v>42865</v>
      </c>
      <c r="E1068" s="19" t="s">
        <v>533</v>
      </c>
      <c r="F1068" s="106" t="s">
        <v>532</v>
      </c>
      <c r="G1068" s="35"/>
      <c r="H1068" s="35"/>
      <c r="I1068" s="19" t="s">
        <v>2991</v>
      </c>
      <c r="J1068"/>
      <c r="K1068"/>
      <c r="L1068"/>
      <c r="M1068"/>
      <c r="N1068"/>
      <c r="O1068"/>
      <c r="P1068"/>
      <c r="Q1068"/>
      <c r="R1068"/>
      <c r="S1068"/>
      <c r="T1068"/>
      <c r="V1068"/>
      <c r="W1068"/>
      <c r="X1068"/>
      <c r="Y1068"/>
    </row>
    <row r="1069" spans="1:25" x14ac:dyDescent="0.2">
      <c r="A1069" s="75" t="s">
        <v>3040</v>
      </c>
      <c r="B1069" s="19" t="s">
        <v>3041</v>
      </c>
      <c r="C1069" s="44" t="s">
        <v>3016</v>
      </c>
      <c r="D1069" s="120">
        <v>42312</v>
      </c>
      <c r="E1069" s="106" t="s">
        <v>1872</v>
      </c>
      <c r="F1069" s="74" t="s">
        <v>1871</v>
      </c>
      <c r="G1069" s="35"/>
      <c r="H1069" s="35"/>
      <c r="I1069" s="19" t="s">
        <v>2991</v>
      </c>
      <c r="X1069" s="806"/>
      <c r="Y1069" s="806"/>
    </row>
    <row r="1070" spans="1:25" s="806" customFormat="1" x14ac:dyDescent="0.2">
      <c r="A1070" s="817" t="s">
        <v>1158</v>
      </c>
      <c r="B1070" s="807" t="s">
        <v>1159</v>
      </c>
      <c r="C1070" s="812"/>
      <c r="D1070" s="120">
        <v>44001</v>
      </c>
      <c r="E1070" s="106" t="s">
        <v>4463</v>
      </c>
      <c r="F1070" s="816" t="s">
        <v>4464</v>
      </c>
      <c r="G1070" s="810"/>
      <c r="H1070" s="810"/>
      <c r="I1070" s="807" t="s">
        <v>2991</v>
      </c>
    </row>
    <row r="1071" spans="1:25" s="806" customFormat="1" x14ac:dyDescent="0.2">
      <c r="A1071" s="75" t="s">
        <v>3042</v>
      </c>
      <c r="B1071" s="19" t="s">
        <v>3043</v>
      </c>
      <c r="C1071" s="44"/>
      <c r="D1071" s="120">
        <v>40352</v>
      </c>
      <c r="E1071" s="106" t="s">
        <v>689</v>
      </c>
      <c r="F1071" s="209" t="s">
        <v>688</v>
      </c>
      <c r="G1071" s="35"/>
      <c r="H1071" s="35"/>
      <c r="I1071" s="19" t="s">
        <v>2991</v>
      </c>
      <c r="J1071"/>
      <c r="K1071"/>
      <c r="L1071"/>
      <c r="M1071"/>
      <c r="N1071"/>
      <c r="O1071"/>
      <c r="P1071"/>
      <c r="Q1071"/>
      <c r="R1071"/>
      <c r="S1071"/>
      <c r="U1071"/>
      <c r="V1071"/>
      <c r="W1071"/>
      <c r="X1071"/>
      <c r="Y1071"/>
    </row>
    <row r="1072" spans="1:25" s="806" customFormat="1" x14ac:dyDescent="0.2">
      <c r="A1072" s="75" t="s">
        <v>2230</v>
      </c>
      <c r="B1072" s="19" t="s">
        <v>3044</v>
      </c>
      <c r="C1072" s="44" t="s">
        <v>3016</v>
      </c>
      <c r="D1072" s="120">
        <v>41267</v>
      </c>
      <c r="E1072" s="106" t="s">
        <v>2231</v>
      </c>
      <c r="F1072" s="74" t="s">
        <v>2230</v>
      </c>
      <c r="G1072" s="35"/>
      <c r="H1072" s="35"/>
      <c r="I1072" s="19" t="s">
        <v>2991</v>
      </c>
      <c r="J1072"/>
      <c r="K1072"/>
      <c r="L1072"/>
      <c r="M1072"/>
      <c r="N1072"/>
      <c r="O1072"/>
      <c r="P1072"/>
      <c r="Q1072"/>
      <c r="R1072"/>
      <c r="S1072"/>
      <c r="T1072"/>
      <c r="V1072"/>
      <c r="W1072"/>
    </row>
    <row r="1073" spans="1:25" x14ac:dyDescent="0.2">
      <c r="A1073" s="106" t="s">
        <v>1194</v>
      </c>
      <c r="B1073" s="19" t="s">
        <v>2243</v>
      </c>
      <c r="C1073" s="44"/>
      <c r="D1073" s="120">
        <v>42552</v>
      </c>
      <c r="E1073" s="106" t="s">
        <v>1195</v>
      </c>
      <c r="F1073" s="209" t="s">
        <v>1194</v>
      </c>
      <c r="G1073" s="35"/>
      <c r="H1073" s="35"/>
      <c r="I1073" s="19" t="s">
        <v>2991</v>
      </c>
      <c r="S1073" s="806"/>
      <c r="X1073" s="806"/>
      <c r="Y1073" s="806"/>
    </row>
    <row r="1074" spans="1:25" x14ac:dyDescent="0.2">
      <c r="A1074" s="106" t="s">
        <v>4156</v>
      </c>
      <c r="B1074" s="807" t="s">
        <v>4116</v>
      </c>
      <c r="C1074" s="812"/>
      <c r="D1074" s="120">
        <v>43256</v>
      </c>
      <c r="E1074" s="106" t="s">
        <v>4130</v>
      </c>
      <c r="F1074" s="209" t="s">
        <v>4131</v>
      </c>
      <c r="G1074" s="810"/>
      <c r="H1074" s="810"/>
      <c r="I1074" s="807" t="s">
        <v>4157</v>
      </c>
    </row>
    <row r="1075" spans="1:25" x14ac:dyDescent="0.2">
      <c r="A1075" s="59" t="s">
        <v>2262</v>
      </c>
      <c r="B1075" s="30" t="s">
        <v>3045</v>
      </c>
      <c r="C1075" s="21" t="s">
        <v>3016</v>
      </c>
      <c r="D1075" s="118">
        <v>40982</v>
      </c>
      <c r="E1075" s="89" t="s">
        <v>2263</v>
      </c>
      <c r="F1075" s="54" t="s">
        <v>2262</v>
      </c>
      <c r="G1075" s="38"/>
      <c r="H1075" s="38"/>
      <c r="I1075" s="30" t="s">
        <v>3029</v>
      </c>
      <c r="T1075" s="806"/>
    </row>
    <row r="1076" spans="1:25" x14ac:dyDescent="0.2">
      <c r="A1076" s="75" t="s">
        <v>3000</v>
      </c>
      <c r="B1076" s="19" t="s">
        <v>837</v>
      </c>
      <c r="C1076" s="44"/>
      <c r="D1076" s="120">
        <v>42291</v>
      </c>
      <c r="E1076" s="106" t="s">
        <v>837</v>
      </c>
      <c r="F1076" s="74" t="s">
        <v>836</v>
      </c>
      <c r="G1076" s="35"/>
      <c r="H1076" s="35"/>
      <c r="I1076" s="19" t="s">
        <v>2991</v>
      </c>
      <c r="W1076" s="806"/>
    </row>
    <row r="1077" spans="1:25" x14ac:dyDescent="0.2">
      <c r="A1077" s="75" t="s">
        <v>1235</v>
      </c>
      <c r="B1077" s="19" t="s">
        <v>1236</v>
      </c>
      <c r="C1077" s="44"/>
      <c r="D1077" s="120">
        <v>43102</v>
      </c>
      <c r="E1077" s="106" t="s">
        <v>3889</v>
      </c>
      <c r="F1077" s="74" t="s">
        <v>3890</v>
      </c>
      <c r="G1077" s="35"/>
      <c r="H1077" s="35"/>
      <c r="I1077" s="19" t="s">
        <v>2991</v>
      </c>
      <c r="J1077" s="806"/>
      <c r="K1077" s="806"/>
      <c r="L1077" s="806"/>
      <c r="M1077" s="806"/>
      <c r="N1077" s="806"/>
      <c r="O1077" s="806"/>
      <c r="P1077" s="806"/>
      <c r="Q1077" s="806"/>
      <c r="R1077" s="806"/>
      <c r="S1077" s="806"/>
    </row>
    <row r="1078" spans="1:25" x14ac:dyDescent="0.2">
      <c r="A1078" s="75" t="s">
        <v>3046</v>
      </c>
      <c r="B1078" s="19" t="s">
        <v>1264</v>
      </c>
      <c r="C1078" s="44"/>
      <c r="D1078" s="120">
        <v>42310</v>
      </c>
      <c r="E1078" s="106" t="s">
        <v>1264</v>
      </c>
      <c r="F1078" s="74" t="s">
        <v>1263</v>
      </c>
      <c r="G1078" s="35"/>
      <c r="H1078" s="35"/>
      <c r="I1078" s="19" t="s">
        <v>2991</v>
      </c>
      <c r="T1078" s="806"/>
      <c r="V1078" s="806"/>
      <c r="W1078" s="806"/>
    </row>
    <row r="1079" spans="1:25" x14ac:dyDescent="0.2">
      <c r="A1079" s="817" t="s">
        <v>1261</v>
      </c>
      <c r="B1079" s="807" t="s">
        <v>1262</v>
      </c>
      <c r="C1079" s="812"/>
      <c r="D1079" s="120">
        <v>43728</v>
      </c>
      <c r="E1079" s="106" t="s">
        <v>4336</v>
      </c>
      <c r="F1079" s="816" t="s">
        <v>4337</v>
      </c>
      <c r="G1079" s="810"/>
      <c r="H1079" s="810"/>
      <c r="I1079" s="807" t="s">
        <v>2991</v>
      </c>
    </row>
    <row r="1080" spans="1:25" x14ac:dyDescent="0.2">
      <c r="A1080" s="96" t="s">
        <v>3047</v>
      </c>
      <c r="B1080" s="50" t="s">
        <v>3048</v>
      </c>
      <c r="C1080" s="46" t="s">
        <v>3016</v>
      </c>
      <c r="D1080" s="208">
        <v>41767</v>
      </c>
      <c r="E1080" s="207" t="s">
        <v>2182</v>
      </c>
      <c r="F1080" s="82" t="s">
        <v>2181</v>
      </c>
      <c r="G1080" s="43"/>
      <c r="H1080" s="43"/>
      <c r="I1080" s="50" t="s">
        <v>2991</v>
      </c>
      <c r="S1080" s="806"/>
      <c r="V1080" s="806"/>
      <c r="W1080" s="806"/>
    </row>
    <row r="1081" spans="1:25" x14ac:dyDescent="0.2">
      <c r="A1081" s="75" t="s">
        <v>617</v>
      </c>
      <c r="B1081" s="19" t="s">
        <v>3049</v>
      </c>
      <c r="C1081" s="44"/>
      <c r="D1081" s="120">
        <v>40980</v>
      </c>
      <c r="E1081" s="106" t="s">
        <v>3050</v>
      </c>
      <c r="F1081" s="74" t="s">
        <v>617</v>
      </c>
      <c r="G1081" s="35"/>
      <c r="H1081" s="35"/>
      <c r="I1081" s="19" t="s">
        <v>3051</v>
      </c>
      <c r="J1081" s="806"/>
      <c r="K1081" s="806"/>
      <c r="L1081" s="806"/>
      <c r="M1081" s="806"/>
      <c r="N1081" s="806"/>
      <c r="O1081" s="806"/>
      <c r="P1081" s="806"/>
      <c r="Q1081" s="806"/>
      <c r="R1081" s="806"/>
      <c r="W1081" s="806"/>
    </row>
    <row r="1082" spans="1:25" x14ac:dyDescent="0.2">
      <c r="A1082" s="75" t="s">
        <v>617</v>
      </c>
      <c r="B1082" s="19" t="s">
        <v>3052</v>
      </c>
      <c r="C1082" s="44"/>
      <c r="D1082" s="120">
        <v>42368</v>
      </c>
      <c r="E1082" s="106" t="s">
        <v>618</v>
      </c>
      <c r="F1082" s="75" t="s">
        <v>617</v>
      </c>
      <c r="G1082" s="35"/>
      <c r="H1082" s="35"/>
      <c r="I1082" s="19" t="s">
        <v>3053</v>
      </c>
      <c r="V1082" s="806"/>
    </row>
    <row r="1083" spans="1:25" x14ac:dyDescent="0.2">
      <c r="A1083" s="817" t="s">
        <v>4438</v>
      </c>
      <c r="B1083" s="807" t="s">
        <v>1280</v>
      </c>
      <c r="C1083" s="812"/>
      <c r="D1083" s="120">
        <v>43921</v>
      </c>
      <c r="E1083" s="106" t="s">
        <v>4437</v>
      </c>
      <c r="F1083" s="816" t="s">
        <v>4436</v>
      </c>
      <c r="G1083" s="810"/>
      <c r="H1083" s="810"/>
      <c r="I1083" s="813" t="s">
        <v>2991</v>
      </c>
      <c r="V1083" s="806"/>
    </row>
    <row r="1084" spans="1:25" x14ac:dyDescent="0.2">
      <c r="A1084" s="106" t="s">
        <v>3054</v>
      </c>
      <c r="B1084" s="19" t="s">
        <v>1307</v>
      </c>
      <c r="C1084" s="44"/>
      <c r="D1084" s="120">
        <v>42613</v>
      </c>
      <c r="E1084" s="19" t="s">
        <v>1307</v>
      </c>
      <c r="F1084" s="209" t="s">
        <v>1306</v>
      </c>
      <c r="G1084" s="35"/>
      <c r="H1084" s="35"/>
      <c r="I1084" s="19" t="s">
        <v>2991</v>
      </c>
      <c r="J1084" s="806"/>
      <c r="K1084" s="806"/>
      <c r="L1084" s="806"/>
      <c r="M1084" s="806"/>
      <c r="N1084" s="806"/>
      <c r="O1084" s="806"/>
      <c r="P1084" s="806"/>
      <c r="Q1084" s="806"/>
      <c r="R1084" s="806"/>
    </row>
    <row r="1085" spans="1:25" s="806" customFormat="1" x14ac:dyDescent="0.2">
      <c r="A1085" s="806" t="s">
        <v>4915</v>
      </c>
      <c r="B1085" s="807" t="s">
        <v>636</v>
      </c>
      <c r="C1085" s="812"/>
      <c r="D1085" s="120">
        <v>44652</v>
      </c>
      <c r="E1085" s="209" t="s">
        <v>5303</v>
      </c>
      <c r="F1085" s="806" t="s">
        <v>4915</v>
      </c>
      <c r="G1085" s="810"/>
      <c r="H1085" s="810"/>
      <c r="I1085" s="807" t="s">
        <v>2991</v>
      </c>
    </row>
    <row r="1086" spans="1:25" x14ac:dyDescent="0.2">
      <c r="A1086" s="75" t="s">
        <v>3055</v>
      </c>
      <c r="B1086" s="19" t="s">
        <v>643</v>
      </c>
      <c r="C1086" s="44"/>
      <c r="D1086" s="120">
        <v>42768</v>
      </c>
      <c r="E1086" s="19" t="s">
        <v>643</v>
      </c>
      <c r="F1086" s="74" t="s">
        <v>642</v>
      </c>
      <c r="G1086" s="35"/>
      <c r="H1086" s="35"/>
      <c r="I1086" s="19" t="s">
        <v>2991</v>
      </c>
    </row>
    <row r="1087" spans="1:25" x14ac:dyDescent="0.2">
      <c r="A1087" s="106" t="s">
        <v>3056</v>
      </c>
      <c r="B1087" s="19" t="s">
        <v>3057</v>
      </c>
      <c r="C1087" s="44"/>
      <c r="D1087" s="120">
        <v>42492</v>
      </c>
      <c r="E1087" s="106" t="s">
        <v>786</v>
      </c>
      <c r="F1087" s="74" t="s">
        <v>785</v>
      </c>
      <c r="G1087" s="35"/>
      <c r="H1087" s="35"/>
      <c r="I1087" s="19" t="s">
        <v>2991</v>
      </c>
    </row>
    <row r="1088" spans="1:25" s="806" customFormat="1" x14ac:dyDescent="0.2">
      <c r="A1088" s="59" t="s">
        <v>3058</v>
      </c>
      <c r="B1088" s="30" t="s">
        <v>3059</v>
      </c>
      <c r="C1088" s="21"/>
      <c r="D1088" s="118">
        <v>41408</v>
      </c>
      <c r="E1088" s="89" t="s">
        <v>3060</v>
      </c>
      <c r="F1088" s="205" t="s">
        <v>3061</v>
      </c>
      <c r="G1088" s="38"/>
      <c r="H1088" s="38"/>
      <c r="I1088" s="30" t="s">
        <v>2991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</row>
    <row r="1089" spans="1:25" x14ac:dyDescent="0.2">
      <c r="A1089" s="106" t="s">
        <v>3061</v>
      </c>
      <c r="B1089" s="19" t="s">
        <v>3060</v>
      </c>
      <c r="C1089" s="44"/>
      <c r="D1089" s="120">
        <v>42492</v>
      </c>
      <c r="E1089" s="106" t="s">
        <v>327</v>
      </c>
      <c r="F1089" s="74" t="s">
        <v>326</v>
      </c>
      <c r="G1089" s="35"/>
      <c r="H1089" s="35"/>
      <c r="I1089" s="19" t="s">
        <v>2991</v>
      </c>
      <c r="X1089" s="806"/>
      <c r="Y1089" s="806"/>
    </row>
    <row r="1090" spans="1:25" x14ac:dyDescent="0.2">
      <c r="A1090" s="75" t="s">
        <v>2436</v>
      </c>
      <c r="B1090" s="19" t="s">
        <v>3062</v>
      </c>
      <c r="C1090" s="44" t="s">
        <v>3016</v>
      </c>
      <c r="D1090" s="120">
        <v>42513</v>
      </c>
      <c r="E1090" s="106" t="s">
        <v>2437</v>
      </c>
      <c r="F1090" s="74" t="s">
        <v>2436</v>
      </c>
      <c r="G1090" s="35"/>
      <c r="H1090" s="35"/>
      <c r="I1090" s="19" t="s">
        <v>2991</v>
      </c>
      <c r="U1090" s="806"/>
    </row>
    <row r="1091" spans="1:25" x14ac:dyDescent="0.2">
      <c r="A1091" s="75" t="s">
        <v>3063</v>
      </c>
      <c r="B1091" s="19" t="s">
        <v>281</v>
      </c>
      <c r="C1091" s="44"/>
      <c r="D1091" s="120">
        <v>42032</v>
      </c>
      <c r="E1091" s="106" t="s">
        <v>281</v>
      </c>
      <c r="F1091" s="75" t="s">
        <v>280</v>
      </c>
      <c r="G1091" s="35"/>
      <c r="H1091" s="35"/>
      <c r="I1091" s="19" t="s">
        <v>3064</v>
      </c>
    </row>
    <row r="1092" spans="1:25" x14ac:dyDescent="0.2">
      <c r="A1092" s="96" t="s">
        <v>3065</v>
      </c>
      <c r="B1092" s="50" t="s">
        <v>291</v>
      </c>
      <c r="C1092" s="46"/>
      <c r="D1092" s="208">
        <v>41736</v>
      </c>
      <c r="E1092" s="207" t="s">
        <v>291</v>
      </c>
      <c r="F1092" s="82" t="s">
        <v>290</v>
      </c>
      <c r="G1092" s="43"/>
      <c r="H1092" s="43"/>
      <c r="I1092" s="50" t="s">
        <v>2991</v>
      </c>
      <c r="U1092" s="806"/>
    </row>
    <row r="1093" spans="1:25" x14ac:dyDescent="0.2">
      <c r="A1093" s="19" t="s">
        <v>4005</v>
      </c>
      <c r="B1093" s="19" t="s">
        <v>673</v>
      </c>
      <c r="C1093" s="44"/>
      <c r="D1093" s="120">
        <v>43209</v>
      </c>
      <c r="E1093" s="106" t="s">
        <v>673</v>
      </c>
      <c r="F1093" s="31" t="s">
        <v>4006</v>
      </c>
      <c r="G1093" s="35"/>
      <c r="H1093" s="35"/>
      <c r="I1093" s="19" t="s">
        <v>2991</v>
      </c>
    </row>
    <row r="1094" spans="1:25" x14ac:dyDescent="0.2">
      <c r="A1094" s="31" t="s">
        <v>4240</v>
      </c>
      <c r="B1094" s="807" t="s">
        <v>3801</v>
      </c>
      <c r="C1094" s="812"/>
      <c r="D1094" s="120">
        <v>43788</v>
      </c>
      <c r="E1094" s="106" t="s">
        <v>2234</v>
      </c>
      <c r="F1094" s="839" t="s">
        <v>4343</v>
      </c>
      <c r="G1094" s="810"/>
      <c r="H1094" s="810"/>
      <c r="I1094" s="807" t="s">
        <v>3019</v>
      </c>
      <c r="U1094" s="806"/>
    </row>
    <row r="1095" spans="1:25" x14ac:dyDescent="0.2">
      <c r="A1095" s="74" t="s">
        <v>2495</v>
      </c>
      <c r="B1095" s="19" t="s">
        <v>2496</v>
      </c>
      <c r="C1095" s="44"/>
      <c r="D1095" s="120">
        <v>41423</v>
      </c>
      <c r="E1095" s="106" t="s">
        <v>3066</v>
      </c>
      <c r="F1095" s="74" t="s">
        <v>3067</v>
      </c>
      <c r="G1095" s="35"/>
      <c r="H1095" s="35"/>
      <c r="I1095" s="19" t="s">
        <v>3068</v>
      </c>
      <c r="U1095" s="806"/>
    </row>
    <row r="1096" spans="1:25" x14ac:dyDescent="0.2">
      <c r="A1096" s="209" t="s">
        <v>3069</v>
      </c>
      <c r="B1096" s="19" t="s">
        <v>2515</v>
      </c>
      <c r="C1096" s="44"/>
      <c r="D1096" s="120">
        <v>42593</v>
      </c>
      <c r="E1096" s="19" t="s">
        <v>2515</v>
      </c>
      <c r="F1096" s="209" t="s">
        <v>2514</v>
      </c>
      <c r="G1096" s="35"/>
      <c r="H1096" s="35"/>
      <c r="I1096" s="19" t="s">
        <v>2991</v>
      </c>
      <c r="T1096" s="806"/>
    </row>
    <row r="1097" spans="1:25" x14ac:dyDescent="0.2">
      <c r="A1097" s="74" t="s">
        <v>3070</v>
      </c>
      <c r="B1097" s="19" t="s">
        <v>3071</v>
      </c>
      <c r="C1097" s="44"/>
      <c r="D1097" s="120">
        <v>42054</v>
      </c>
      <c r="E1097" s="106" t="s">
        <v>566</v>
      </c>
      <c r="F1097" s="74" t="s">
        <v>565</v>
      </c>
      <c r="G1097" s="35"/>
      <c r="H1097" s="35"/>
      <c r="I1097" s="19" t="s">
        <v>2991</v>
      </c>
      <c r="W1097" s="806"/>
    </row>
    <row r="1098" spans="1:25" x14ac:dyDescent="0.2">
      <c r="A1098" s="816" t="s">
        <v>4154</v>
      </c>
      <c r="B1098" s="807" t="s">
        <v>3950</v>
      </c>
      <c r="C1098" s="812"/>
      <c r="D1098" s="120">
        <v>43343</v>
      </c>
      <c r="E1098" s="106" t="s">
        <v>4120</v>
      </c>
      <c r="F1098" s="816" t="s">
        <v>4155</v>
      </c>
      <c r="G1098" s="810"/>
      <c r="H1098" s="810"/>
      <c r="I1098" s="807" t="s">
        <v>3088</v>
      </c>
      <c r="K1098" s="822"/>
      <c r="S1098" s="806"/>
      <c r="T1098" s="806"/>
    </row>
    <row r="1099" spans="1:25" x14ac:dyDescent="0.2">
      <c r="A1099" s="74" t="s">
        <v>3072</v>
      </c>
      <c r="B1099" s="19" t="s">
        <v>311</v>
      </c>
      <c r="C1099" s="44"/>
      <c r="D1099" s="120">
        <v>41218</v>
      </c>
      <c r="E1099" s="106" t="s">
        <v>311</v>
      </c>
      <c r="F1099" s="74" t="s">
        <v>310</v>
      </c>
      <c r="G1099" s="35"/>
      <c r="H1099" s="35"/>
      <c r="I1099" s="19" t="s">
        <v>3073</v>
      </c>
      <c r="V1099" s="806"/>
    </row>
    <row r="1100" spans="1:25" s="806" customFormat="1" x14ac:dyDescent="0.2">
      <c r="A1100" s="822" t="s">
        <v>1518</v>
      </c>
      <c r="B1100" s="833" t="s">
        <v>1519</v>
      </c>
      <c r="C1100" s="812"/>
      <c r="D1100" s="120">
        <v>44013</v>
      </c>
      <c r="E1100" s="106" t="s">
        <v>4468</v>
      </c>
      <c r="F1100" s="816" t="s">
        <v>4469</v>
      </c>
      <c r="G1100" s="810"/>
      <c r="H1100" s="810"/>
      <c r="I1100" s="807" t="s">
        <v>2991</v>
      </c>
    </row>
    <row r="1101" spans="1:25" s="806" customFormat="1" x14ac:dyDescent="0.2">
      <c r="A1101" s="54" t="s">
        <v>725</v>
      </c>
      <c r="B1101" s="30" t="s">
        <v>3074</v>
      </c>
      <c r="C1101" s="21"/>
      <c r="D1101" s="118">
        <v>40905</v>
      </c>
      <c r="E1101" s="89" t="s">
        <v>726</v>
      </c>
      <c r="F1101" s="54" t="s">
        <v>725</v>
      </c>
      <c r="G1101" s="38"/>
      <c r="H1101" s="38"/>
      <c r="I1101" s="30" t="s">
        <v>2991</v>
      </c>
      <c r="J1101"/>
      <c r="K1101"/>
      <c r="L1101"/>
      <c r="M1101"/>
      <c r="N1101"/>
      <c r="O1101"/>
      <c r="P1101"/>
      <c r="Q1101"/>
      <c r="R1101"/>
      <c r="V1101"/>
      <c r="W1101"/>
      <c r="X1101"/>
      <c r="Y1101"/>
    </row>
    <row r="1102" spans="1:25" s="806" customFormat="1" x14ac:dyDescent="0.2">
      <c r="A1102" s="839" t="s">
        <v>4016</v>
      </c>
      <c r="B1102" s="833" t="s">
        <v>4017</v>
      </c>
      <c r="C1102" s="812"/>
      <c r="D1102" s="120">
        <v>44014</v>
      </c>
      <c r="E1102" s="106" t="s">
        <v>4471</v>
      </c>
      <c r="F1102" s="816" t="s">
        <v>4472</v>
      </c>
      <c r="G1102" s="810"/>
      <c r="H1102" s="810"/>
      <c r="I1102" s="808" t="s">
        <v>2991</v>
      </c>
    </row>
    <row r="1103" spans="1:25" x14ac:dyDescent="0.2">
      <c r="A1103" s="816" t="s">
        <v>4248</v>
      </c>
      <c r="B1103" s="807" t="s">
        <v>4247</v>
      </c>
      <c r="C1103" s="812"/>
      <c r="D1103" s="120">
        <v>43404</v>
      </c>
      <c r="E1103" s="106" t="s">
        <v>4244</v>
      </c>
      <c r="F1103" s="816" t="s">
        <v>4243</v>
      </c>
      <c r="G1103" s="810"/>
      <c r="H1103" s="810"/>
      <c r="I1103" s="807" t="s">
        <v>3088</v>
      </c>
      <c r="T1103" s="806"/>
      <c r="X1103" s="806"/>
      <c r="Y1103" s="806"/>
    </row>
    <row r="1104" spans="1:25" x14ac:dyDescent="0.2">
      <c r="A1104" s="74" t="s">
        <v>2646</v>
      </c>
      <c r="B1104" s="19" t="s">
        <v>2647</v>
      </c>
      <c r="C1104" s="44" t="s">
        <v>3016</v>
      </c>
      <c r="D1104" s="120">
        <v>40358</v>
      </c>
      <c r="E1104" s="106" t="s">
        <v>2647</v>
      </c>
      <c r="F1104" s="209" t="s">
        <v>3075</v>
      </c>
      <c r="G1104" s="35"/>
      <c r="H1104" s="35"/>
      <c r="I1104" s="19" t="s">
        <v>3076</v>
      </c>
      <c r="J1104" s="806"/>
      <c r="K1104" s="806"/>
      <c r="L1104" s="806"/>
      <c r="M1104" s="806"/>
      <c r="N1104" s="806"/>
      <c r="O1104" s="806"/>
      <c r="P1104" s="806"/>
      <c r="Q1104" s="806"/>
      <c r="R1104" s="806"/>
      <c r="S1104" s="806"/>
    </row>
    <row r="1105" spans="1:23" s="806" customFormat="1" x14ac:dyDescent="0.2">
      <c r="A1105" s="816" t="s">
        <v>4434</v>
      </c>
      <c r="B1105" s="807" t="s">
        <v>4428</v>
      </c>
      <c r="C1105" s="812"/>
      <c r="D1105" s="120">
        <v>44368</v>
      </c>
      <c r="E1105" s="106" t="s">
        <v>4619</v>
      </c>
      <c r="F1105" s="209" t="s">
        <v>4620</v>
      </c>
      <c r="G1105" s="810"/>
      <c r="H1105" s="810"/>
      <c r="I1105" s="807" t="s">
        <v>2991</v>
      </c>
    </row>
    <row r="1106" spans="1:23" s="806" customFormat="1" x14ac:dyDescent="0.2">
      <c r="A1106" s="816" t="s">
        <v>5062</v>
      </c>
      <c r="B1106" s="807" t="s">
        <v>740</v>
      </c>
      <c r="C1106" s="812"/>
      <c r="D1106" s="120">
        <v>44481</v>
      </c>
      <c r="E1106" s="106" t="s">
        <v>5224</v>
      </c>
      <c r="F1106" s="209" t="s">
        <v>5225</v>
      </c>
      <c r="G1106" s="810"/>
      <c r="H1106" s="810"/>
      <c r="I1106" s="807" t="s">
        <v>3019</v>
      </c>
    </row>
    <row r="1107" spans="1:23" x14ac:dyDescent="0.2">
      <c r="A1107" s="816" t="s">
        <v>1555</v>
      </c>
      <c r="B1107" s="807" t="s">
        <v>1556</v>
      </c>
      <c r="C1107" s="812"/>
      <c r="D1107" s="120">
        <v>43920</v>
      </c>
      <c r="E1107" s="106" t="s">
        <v>4441</v>
      </c>
      <c r="F1107" s="816" t="s">
        <v>1555</v>
      </c>
      <c r="G1107" s="810"/>
      <c r="H1107" s="810"/>
      <c r="I1107" s="807" t="s">
        <v>2991</v>
      </c>
      <c r="J1107" s="806"/>
      <c r="K1107" s="806"/>
      <c r="L1107" s="806"/>
      <c r="M1107" s="806"/>
      <c r="N1107" s="806"/>
      <c r="O1107" s="806"/>
      <c r="P1107" s="806"/>
      <c r="Q1107" s="806"/>
      <c r="R1107" s="806"/>
      <c r="S1107" s="806"/>
      <c r="T1107" s="806"/>
    </row>
    <row r="1108" spans="1:23" x14ac:dyDescent="0.2">
      <c r="A1108" s="74" t="s">
        <v>3077</v>
      </c>
      <c r="B1108" s="19" t="s">
        <v>3078</v>
      </c>
      <c r="C1108" s="44"/>
      <c r="D1108" s="120">
        <v>42192</v>
      </c>
      <c r="E1108" s="106" t="s">
        <v>1742</v>
      </c>
      <c r="F1108" s="74" t="s">
        <v>3079</v>
      </c>
      <c r="G1108" s="35"/>
      <c r="H1108" s="35"/>
      <c r="I1108" s="19" t="s">
        <v>3080</v>
      </c>
      <c r="S1108" s="806"/>
    </row>
    <row r="1109" spans="1:23" x14ac:dyDescent="0.2">
      <c r="A1109" s="74" t="s">
        <v>3081</v>
      </c>
      <c r="B1109" s="19" t="s">
        <v>3082</v>
      </c>
      <c r="C1109" s="44"/>
      <c r="D1109" s="120">
        <v>42361</v>
      </c>
      <c r="E1109" s="106" t="s">
        <v>758</v>
      </c>
      <c r="F1109" s="74" t="s">
        <v>757</v>
      </c>
      <c r="G1109" s="35"/>
      <c r="H1109" s="35"/>
      <c r="I1109" s="19" t="s">
        <v>2991</v>
      </c>
      <c r="J1109" s="806"/>
      <c r="K1109" s="806"/>
      <c r="L1109" s="806"/>
      <c r="M1109" s="806"/>
      <c r="N1109" s="806"/>
      <c r="O1109" s="806"/>
      <c r="P1109" s="806"/>
      <c r="Q1109" s="806"/>
      <c r="R1109" s="806"/>
    </row>
    <row r="1110" spans="1:23" x14ac:dyDescent="0.2">
      <c r="A1110" s="82" t="s">
        <v>3083</v>
      </c>
      <c r="B1110" s="50" t="s">
        <v>1642</v>
      </c>
      <c r="C1110" s="46"/>
      <c r="D1110" s="208">
        <v>41962</v>
      </c>
      <c r="E1110" s="207" t="s">
        <v>1642</v>
      </c>
      <c r="F1110" s="82" t="s">
        <v>1641</v>
      </c>
      <c r="G1110" s="43"/>
      <c r="H1110" s="43"/>
      <c r="I1110" s="50" t="s">
        <v>2991</v>
      </c>
    </row>
    <row r="1111" spans="1:23" x14ac:dyDescent="0.2">
      <c r="A1111" s="74" t="s">
        <v>769</v>
      </c>
      <c r="B1111" s="19" t="s">
        <v>3084</v>
      </c>
      <c r="C1111" s="44"/>
      <c r="D1111" s="120">
        <v>41101</v>
      </c>
      <c r="E1111" s="106" t="s">
        <v>770</v>
      </c>
      <c r="F1111" s="74" t="s">
        <v>769</v>
      </c>
      <c r="G1111" s="35"/>
      <c r="H1111" s="35"/>
      <c r="I1111" s="19" t="s">
        <v>2991</v>
      </c>
      <c r="J1111" s="806"/>
      <c r="K1111" s="806"/>
      <c r="L1111" s="806"/>
      <c r="M1111" s="806"/>
      <c r="N1111" s="806"/>
      <c r="O1111" s="806"/>
      <c r="P1111" s="806"/>
      <c r="Q1111" s="806"/>
      <c r="R1111" s="806"/>
    </row>
    <row r="1112" spans="1:23" s="806" customFormat="1" x14ac:dyDescent="0.2">
      <c r="A1112" s="816" t="s">
        <v>4512</v>
      </c>
      <c r="B1112" s="807" t="s">
        <v>4503</v>
      </c>
      <c r="C1112" s="812"/>
      <c r="D1112" s="120">
        <v>44287</v>
      </c>
      <c r="E1112" s="106" t="s">
        <v>4601</v>
      </c>
      <c r="F1112" s="816" t="s">
        <v>4600</v>
      </c>
      <c r="G1112" s="810"/>
      <c r="H1112" s="810"/>
      <c r="I1112" s="807" t="s">
        <v>2991</v>
      </c>
    </row>
    <row r="1113" spans="1:23" x14ac:dyDescent="0.2">
      <c r="A1113" s="106" t="s">
        <v>3085</v>
      </c>
      <c r="B1113" s="19" t="s">
        <v>788</v>
      </c>
      <c r="C1113" s="44"/>
      <c r="D1113" s="120">
        <v>42593</v>
      </c>
      <c r="E1113" s="19" t="s">
        <v>788</v>
      </c>
      <c r="F1113" s="106" t="s">
        <v>787</v>
      </c>
      <c r="G1113" s="35"/>
      <c r="H1113" s="35"/>
      <c r="I1113" s="19" t="s">
        <v>2991</v>
      </c>
      <c r="J1113" s="806"/>
      <c r="K1113" s="806"/>
      <c r="L1113" s="806"/>
      <c r="M1113" s="806"/>
      <c r="N1113" s="806"/>
      <c r="O1113" s="806"/>
      <c r="P1113" s="806"/>
      <c r="Q1113" s="806"/>
      <c r="R1113" s="806"/>
    </row>
    <row r="1114" spans="1:23" x14ac:dyDescent="0.2">
      <c r="A1114" s="75" t="s">
        <v>3086</v>
      </c>
      <c r="B1114" s="19" t="s">
        <v>3087</v>
      </c>
      <c r="C1114" s="44"/>
      <c r="D1114" s="120">
        <v>42857</v>
      </c>
      <c r="E1114" s="106" t="s">
        <v>549</v>
      </c>
      <c r="F1114" s="74" t="s">
        <v>548</v>
      </c>
      <c r="G1114" s="35"/>
      <c r="H1114" s="35"/>
      <c r="I1114" s="19" t="s">
        <v>3088</v>
      </c>
      <c r="W1114" s="806"/>
    </row>
    <row r="1115" spans="1:23" x14ac:dyDescent="0.2">
      <c r="A1115" s="74" t="s">
        <v>792</v>
      </c>
      <c r="B1115" s="19" t="s">
        <v>3089</v>
      </c>
      <c r="C1115" s="44"/>
      <c r="D1115" s="120">
        <v>40893</v>
      </c>
      <c r="E1115" s="106" t="s">
        <v>793</v>
      </c>
      <c r="F1115" s="74" t="s">
        <v>792</v>
      </c>
      <c r="G1115" s="35"/>
      <c r="H1115" s="35"/>
      <c r="I1115" s="19" t="s">
        <v>2991</v>
      </c>
    </row>
    <row r="1116" spans="1:23" x14ac:dyDescent="0.2">
      <c r="A1116" s="75" t="s">
        <v>3090</v>
      </c>
      <c r="B1116" s="19" t="s">
        <v>1922</v>
      </c>
      <c r="C1116" s="44" t="s">
        <v>3016</v>
      </c>
      <c r="D1116" s="120">
        <v>42306</v>
      </c>
      <c r="E1116" s="106" t="s">
        <v>1922</v>
      </c>
      <c r="F1116" s="74" t="s">
        <v>1921</v>
      </c>
      <c r="G1116" s="35"/>
      <c r="H1116" s="35"/>
      <c r="I1116" s="19" t="s">
        <v>2991</v>
      </c>
      <c r="V1116" s="806"/>
    </row>
    <row r="1117" spans="1:23" x14ac:dyDescent="0.2">
      <c r="A1117" s="59" t="s">
        <v>3091</v>
      </c>
      <c r="B1117" s="30" t="s">
        <v>3092</v>
      </c>
      <c r="C1117" s="21"/>
      <c r="D1117" s="118">
        <v>42948</v>
      </c>
      <c r="E1117" s="89" t="s">
        <v>902</v>
      </c>
      <c r="F1117" s="54" t="s">
        <v>901</v>
      </c>
      <c r="G1117" s="38"/>
      <c r="H1117" s="38"/>
      <c r="I1117" s="30" t="s">
        <v>3019</v>
      </c>
      <c r="U1117" s="806"/>
    </row>
    <row r="1118" spans="1:23" x14ac:dyDescent="0.2">
      <c r="A1118" s="75" t="s">
        <v>3093</v>
      </c>
      <c r="B1118" s="19" t="s">
        <v>3094</v>
      </c>
      <c r="C1118" s="44"/>
      <c r="D1118" s="120">
        <v>42961</v>
      </c>
      <c r="E1118" s="106" t="s">
        <v>904</v>
      </c>
      <c r="F1118" s="74" t="s">
        <v>903</v>
      </c>
      <c r="G1118" s="35"/>
      <c r="H1118" s="35"/>
      <c r="I1118" s="75" t="s">
        <v>3019</v>
      </c>
    </row>
    <row r="1119" spans="1:23" s="806" customFormat="1" x14ac:dyDescent="0.2">
      <c r="A1119" s="817" t="s">
        <v>1703</v>
      </c>
      <c r="B1119" s="807" t="s">
        <v>1704</v>
      </c>
      <c r="C1119" s="812"/>
      <c r="D1119" s="120">
        <v>43951</v>
      </c>
      <c r="E1119" s="106" t="s">
        <v>1704</v>
      </c>
      <c r="F1119" s="816" t="s">
        <v>4573</v>
      </c>
      <c r="G1119" s="810"/>
      <c r="H1119" s="810"/>
      <c r="I1119" s="807" t="s">
        <v>2991</v>
      </c>
    </row>
    <row r="1120" spans="1:23" x14ac:dyDescent="0.2">
      <c r="A1120" s="75" t="s">
        <v>3095</v>
      </c>
      <c r="B1120" s="19" t="s">
        <v>2872</v>
      </c>
      <c r="C1120" s="44" t="s">
        <v>3016</v>
      </c>
      <c r="D1120" s="120">
        <v>41124</v>
      </c>
      <c r="E1120" s="106" t="s">
        <v>2872</v>
      </c>
      <c r="F1120" s="75" t="s">
        <v>2871</v>
      </c>
      <c r="G1120" s="35"/>
      <c r="H1120" s="35"/>
      <c r="I1120" s="19" t="s">
        <v>2991</v>
      </c>
    </row>
    <row r="1121" spans="1:20" x14ac:dyDescent="0.2">
      <c r="A1121" s="817" t="s">
        <v>816</v>
      </c>
      <c r="B1121" s="807" t="s">
        <v>817</v>
      </c>
      <c r="C1121" s="812"/>
      <c r="D1121" s="120">
        <v>43924</v>
      </c>
      <c r="E1121" s="106" t="s">
        <v>4445</v>
      </c>
      <c r="F1121" s="816" t="s">
        <v>4446</v>
      </c>
      <c r="G1121" s="810"/>
      <c r="H1121" s="810"/>
      <c r="I1121" s="817" t="s">
        <v>3019</v>
      </c>
      <c r="J1121" s="806"/>
      <c r="K1121" s="806"/>
      <c r="L1121" s="806"/>
      <c r="M1121" s="806"/>
      <c r="N1121" s="806"/>
      <c r="O1121" s="806"/>
      <c r="P1121" s="806"/>
      <c r="Q1121" s="806"/>
      <c r="R1121" s="806"/>
      <c r="S1121" s="806"/>
      <c r="T1121" s="806"/>
    </row>
    <row r="1122" spans="1:20" x14ac:dyDescent="0.2">
      <c r="A1122" s="75" t="s">
        <v>3096</v>
      </c>
      <c r="B1122" s="19" t="s">
        <v>830</v>
      </c>
      <c r="C1122" s="44"/>
      <c r="D1122" s="120">
        <v>41166</v>
      </c>
      <c r="E1122" s="106" t="s">
        <v>830</v>
      </c>
      <c r="F1122" s="74" t="s">
        <v>829</v>
      </c>
      <c r="G1122" s="35"/>
      <c r="H1122" s="35"/>
      <c r="I1122" s="19" t="s">
        <v>3097</v>
      </c>
    </row>
    <row r="1123" spans="1:20" x14ac:dyDescent="0.2">
      <c r="A1123" s="96" t="s">
        <v>3098</v>
      </c>
      <c r="B1123" s="50" t="s">
        <v>3099</v>
      </c>
      <c r="C1123" s="46"/>
      <c r="D1123" s="208">
        <v>42005</v>
      </c>
      <c r="E1123" s="207" t="s">
        <v>381</v>
      </c>
      <c r="F1123" s="96" t="s">
        <v>3100</v>
      </c>
      <c r="G1123" s="43"/>
      <c r="H1123" s="43"/>
      <c r="I1123" s="96" t="s">
        <v>3019</v>
      </c>
    </row>
    <row r="1124" spans="1:20" x14ac:dyDescent="0.2">
      <c r="A1124" s="19" t="s">
        <v>378</v>
      </c>
      <c r="B1124" s="19" t="s">
        <v>379</v>
      </c>
      <c r="C1124" s="44"/>
      <c r="D1124" s="120">
        <v>43132</v>
      </c>
      <c r="E1124" s="106" t="s">
        <v>379</v>
      </c>
      <c r="F1124" s="19" t="s">
        <v>3927</v>
      </c>
      <c r="G1124" s="35"/>
      <c r="H1124" s="35"/>
      <c r="I1124" s="19" t="s">
        <v>2991</v>
      </c>
    </row>
    <row r="1125" spans="1:20" x14ac:dyDescent="0.2">
      <c r="A1125" s="75" t="s">
        <v>836</v>
      </c>
      <c r="B1125" s="19" t="s">
        <v>837</v>
      </c>
      <c r="C1125" s="44"/>
      <c r="D1125" s="120">
        <v>43160</v>
      </c>
      <c r="E1125" s="106" t="s">
        <v>3971</v>
      </c>
      <c r="F1125" s="75" t="s">
        <v>836</v>
      </c>
      <c r="G1125" s="35"/>
      <c r="H1125" s="35"/>
      <c r="I1125" s="19" t="s">
        <v>2991</v>
      </c>
    </row>
    <row r="1126" spans="1:20" x14ac:dyDescent="0.2">
      <c r="A1126" s="817" t="s">
        <v>4113</v>
      </c>
      <c r="B1126" s="807" t="s">
        <v>4114</v>
      </c>
      <c r="C1126" s="812"/>
      <c r="D1126" s="120">
        <v>43256</v>
      </c>
      <c r="E1126" s="106" t="s">
        <v>4130</v>
      </c>
      <c r="F1126" s="816" t="s">
        <v>4131</v>
      </c>
      <c r="G1126" s="810"/>
      <c r="H1126" s="810"/>
      <c r="I1126" s="807" t="s">
        <v>3088</v>
      </c>
    </row>
    <row r="1127" spans="1:20" x14ac:dyDescent="0.2">
      <c r="A1127" s="75" t="s">
        <v>3101</v>
      </c>
      <c r="B1127" s="19" t="s">
        <v>835</v>
      </c>
      <c r="C1127" s="44"/>
      <c r="D1127" s="120">
        <v>42856</v>
      </c>
      <c r="E1127" s="19" t="s">
        <v>835</v>
      </c>
      <c r="F1127" s="74" t="s">
        <v>834</v>
      </c>
      <c r="G1127" s="35"/>
      <c r="H1127" s="35"/>
      <c r="I1127" s="19" t="s">
        <v>2991</v>
      </c>
    </row>
    <row r="1128" spans="1:20" x14ac:dyDescent="0.2">
      <c r="A1128" s="813" t="s">
        <v>1738</v>
      </c>
      <c r="B1128" s="813" t="s">
        <v>1739</v>
      </c>
      <c r="C1128" s="812"/>
      <c r="D1128" s="120">
        <v>43555</v>
      </c>
      <c r="E1128" s="807" t="s">
        <v>839</v>
      </c>
      <c r="F1128" s="816" t="s">
        <v>4287</v>
      </c>
      <c r="G1128" s="810"/>
      <c r="H1128" s="810"/>
      <c r="I1128" s="807" t="s">
        <v>3088</v>
      </c>
    </row>
    <row r="1129" spans="1:20" s="806" customFormat="1" x14ac:dyDescent="0.2">
      <c r="A1129" s="813" t="s">
        <v>5184</v>
      </c>
      <c r="B1129" s="813" t="s">
        <v>1750</v>
      </c>
      <c r="C1129" s="812"/>
      <c r="D1129" s="120">
        <v>44571</v>
      </c>
      <c r="E1129" s="807" t="s">
        <v>5258</v>
      </c>
      <c r="F1129" s="816" t="s">
        <v>5260</v>
      </c>
      <c r="G1129" s="810"/>
      <c r="H1129" s="810"/>
      <c r="I1129" s="807" t="s">
        <v>5259</v>
      </c>
    </row>
    <row r="1130" spans="1:20" x14ac:dyDescent="0.2">
      <c r="A1130" s="96" t="s">
        <v>1755</v>
      </c>
      <c r="B1130" s="50" t="s">
        <v>1756</v>
      </c>
      <c r="C1130" s="46"/>
      <c r="D1130" s="208">
        <v>43070</v>
      </c>
      <c r="E1130" s="207" t="s">
        <v>3865</v>
      </c>
      <c r="F1130" s="82" t="s">
        <v>1755</v>
      </c>
      <c r="G1130" s="43"/>
      <c r="H1130" s="43"/>
      <c r="I1130" s="50" t="s">
        <v>2991</v>
      </c>
    </row>
    <row r="1131" spans="1:20" x14ac:dyDescent="0.2">
      <c r="A1131" s="148" t="s">
        <v>4410</v>
      </c>
      <c r="B1131" s="10" t="s">
        <v>131</v>
      </c>
      <c r="C1131" s="810"/>
      <c r="D1131" s="204">
        <v>43864</v>
      </c>
      <c r="E1131" s="200" t="s">
        <v>4408</v>
      </c>
      <c r="F1131" s="829" t="s">
        <v>4409</v>
      </c>
      <c r="G1131" s="810"/>
      <c r="H1131" s="810"/>
      <c r="I1131" s="10" t="s">
        <v>4411</v>
      </c>
    </row>
    <row r="1132" spans="1:20" x14ac:dyDescent="0.2">
      <c r="A1132" s="148" t="s">
        <v>4153</v>
      </c>
      <c r="B1132" s="10" t="s">
        <v>1757</v>
      </c>
      <c r="C1132" s="810"/>
      <c r="D1132" s="204">
        <v>43252</v>
      </c>
      <c r="E1132" s="200" t="s">
        <v>4122</v>
      </c>
      <c r="F1132" s="148" t="s">
        <v>4152</v>
      </c>
      <c r="G1132" s="810"/>
      <c r="H1132" s="810"/>
      <c r="I1132" s="10" t="s">
        <v>2991</v>
      </c>
    </row>
    <row r="1133" spans="1:20" x14ac:dyDescent="0.2">
      <c r="A1133" s="148" t="s">
        <v>3102</v>
      </c>
      <c r="B1133" s="10"/>
      <c r="C1133" s="189"/>
      <c r="D1133" s="193"/>
      <c r="E1133" s="189"/>
      <c r="F1133" s="200"/>
      <c r="G1133" s="189"/>
      <c r="H1133" s="189"/>
      <c r="I1133" s="101"/>
    </row>
  </sheetData>
  <sheetProtection selectLockedCells="1" selectUnlockedCells="1"/>
  <conditionalFormatting sqref="A620">
    <cfRule type="cellIs" dxfId="3" priority="2" stopIfTrue="1" operator="lessThan">
      <formula>2</formula>
    </cfRule>
  </conditionalFormatting>
  <conditionalFormatting sqref="A165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X618"/>
  <sheetViews>
    <sheetView topLeftCell="O49" workbookViewId="0">
      <selection activeCell="T50" sqref="T50"/>
    </sheetView>
  </sheetViews>
  <sheetFormatPr defaultColWidth="8.85546875" defaultRowHeight="12.75" x14ac:dyDescent="0.2"/>
  <cols>
    <col min="1" max="6" customWidth="true" width="6.5703125"/>
    <col min="7" max="7" customWidth="true" width="2.5703125"/>
    <col min="8" max="12" customWidth="true" width="6.5703125"/>
    <col min="13" max="13" customWidth="true" width="2.5703125"/>
    <col min="14" max="19" customWidth="true" width="6.5703125"/>
    <col min="20" max="20" customWidth="true" width="16.5703125"/>
    <col min="21" max="25" customWidth="true" width="8.0"/>
    <col min="26" max="26" customWidth="true" width="2.5703125"/>
    <col min="27" max="27" customWidth="true" width="8.28515625"/>
    <col min="28" max="31" customWidth="true" width="8.0"/>
    <col min="32" max="32" customWidth="true" width="16.5703125"/>
    <col min="33" max="33" customWidth="true" width="10.5703125"/>
    <col min="34" max="41" customWidth="true" width="6.5703125"/>
    <col min="42" max="50" customWidth="true" width="6.0"/>
  </cols>
  <sheetData>
    <row r="1" spans="1:45" ht="12" customHeight="1" x14ac:dyDescent="0.2">
      <c r="A1" s="210" t="s">
        <v>3103</v>
      </c>
      <c r="B1" s="100"/>
      <c r="C1" s="10"/>
      <c r="D1" s="114"/>
      <c r="E1" s="114"/>
      <c r="F1" s="114"/>
      <c r="G1" s="114"/>
      <c r="AG1" s="211" t="s">
        <v>3104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3105</v>
      </c>
      <c r="C2" s="212" t="s">
        <v>3106</v>
      </c>
      <c r="D2" s="68"/>
      <c r="E2" s="68"/>
      <c r="F2" s="68"/>
      <c r="G2" s="68"/>
      <c r="H2" s="88" t="s">
        <v>3105</v>
      </c>
      <c r="I2" s="212" t="s">
        <v>3107</v>
      </c>
      <c r="J2" s="110"/>
      <c r="K2" s="110"/>
      <c r="L2" s="110"/>
      <c r="M2" s="110"/>
      <c r="N2" s="88" t="s">
        <v>3105</v>
      </c>
      <c r="O2" s="212" t="s">
        <v>3108</v>
      </c>
      <c r="P2" s="110"/>
      <c r="Q2" s="110"/>
      <c r="R2" s="110"/>
      <c r="AG2" s="27" t="s">
        <v>3109</v>
      </c>
      <c r="AH2" s="213" t="s">
        <v>3110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3111</v>
      </c>
      <c r="B3" s="116" t="s">
        <v>1777</v>
      </c>
      <c r="C3" s="53" t="s">
        <v>57</v>
      </c>
      <c r="D3" s="215" t="s">
        <v>61</v>
      </c>
      <c r="E3" s="215" t="s">
        <v>62</v>
      </c>
      <c r="F3" s="216" t="s">
        <v>3112</v>
      </c>
      <c r="G3" s="217"/>
      <c r="H3" s="116" t="s">
        <v>1777</v>
      </c>
      <c r="I3" s="45" t="s">
        <v>57</v>
      </c>
      <c r="J3" s="215" t="s">
        <v>61</v>
      </c>
      <c r="K3" s="215" t="s">
        <v>62</v>
      </c>
      <c r="L3" s="216" t="s">
        <v>3112</v>
      </c>
      <c r="M3" s="110"/>
      <c r="N3" s="116" t="s">
        <v>1777</v>
      </c>
      <c r="O3" s="45" t="s">
        <v>57</v>
      </c>
      <c r="P3" s="215" t="s">
        <v>61</v>
      </c>
      <c r="Q3" s="215" t="s">
        <v>62</v>
      </c>
      <c r="R3" s="216" t="s">
        <v>3112</v>
      </c>
      <c r="AG3" s="48" t="s">
        <v>3113</v>
      </c>
      <c r="AH3" s="53">
        <v>2007</v>
      </c>
      <c r="AI3" s="214">
        <v>2008</v>
      </c>
      <c r="AJ3" s="214">
        <v>2009</v>
      </c>
      <c r="AK3" s="53" t="s">
        <v>3114</v>
      </c>
      <c r="AL3" s="53" t="s">
        <v>3115</v>
      </c>
      <c r="AM3" s="214" t="s">
        <v>91</v>
      </c>
      <c r="AN3" s="52" t="s">
        <v>16</v>
      </c>
      <c r="AO3" s="52" t="s">
        <v>3116</v>
      </c>
      <c r="AP3" s="52" t="s">
        <v>3117</v>
      </c>
      <c r="AQ3" s="52" t="s">
        <v>3118</v>
      </c>
      <c r="AR3" s="52">
        <v>2017</v>
      </c>
      <c r="AS3" s="52">
        <v>2018</v>
      </c>
    </row>
    <row r="4" spans="1:45" ht="11.25" customHeight="1" x14ac:dyDescent="0.2">
      <c r="A4" s="218" t="s">
        <v>3119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3120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3121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3122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3123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3124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3125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3126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3127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3128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3129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3130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3131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3132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3133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3134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3135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3136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3137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3138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3139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3140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3141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3142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3143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3144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3145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3146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3294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3147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3148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3149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3150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3151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3152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3153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3154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3155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3156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3157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3158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3159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3160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3161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3162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3163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3164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3165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3166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3167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3168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3169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3170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3171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3172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3173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3174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3175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3176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3177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3178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3179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44895</v>
      </c>
      <c r="U51" s="301" t="s">
        <v>387</v>
      </c>
      <c r="V51" s="301" t="s">
        <v>388</v>
      </c>
      <c r="W51" s="302" t="s">
        <v>852</v>
      </c>
      <c r="X51" s="52" t="s">
        <v>3180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3181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3182</v>
      </c>
      <c r="U52" s="303">
        <f>B183</f>
        <v>144</v>
      </c>
      <c r="V52" s="303">
        <f>H183</f>
        <v>362</v>
      </c>
      <c r="W52" s="304">
        <f>N183</f>
        <v>207</v>
      </c>
      <c r="X52" s="305">
        <f>'All CCC'!B721</f>
        <v>713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3183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3184</v>
      </c>
      <c r="U53" s="314">
        <f>C183</f>
        <v>40.770833333333336</v>
      </c>
      <c r="V53" s="314">
        <f>I183</f>
        <v>13.878453038674033</v>
      </c>
      <c r="W53" s="117">
        <f>O183</f>
        <v>7.2560386473429954</v>
      </c>
      <c r="X53" s="315">
        <f>'All CCC'!E721</f>
        <v>17.387096774193548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3185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3186</v>
      </c>
      <c r="U54" s="80">
        <f>D183</f>
        <v>120.78625000000001</v>
      </c>
      <c r="V54" s="80">
        <f>J183</f>
        <v>117.33555248618786</v>
      </c>
      <c r="W54" s="317">
        <f>P183</f>
        <v>84.855434782608697</v>
      </c>
      <c r="X54" s="318">
        <f>'All CCC'!I721</f>
        <v>108.60275596072935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3187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3188</v>
      </c>
      <c r="U55" s="80">
        <f>E183</f>
        <v>2.5342950769327386</v>
      </c>
      <c r="V55" s="80">
        <f>K183</f>
        <v>2.7701995992281736</v>
      </c>
      <c r="W55" s="317">
        <f>Q183</f>
        <v>2.8770949925769136</v>
      </c>
      <c r="X55" s="318">
        <f>'All CCC'!J721</f>
        <v>2.7535896345895297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3189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3190</v>
      </c>
      <c r="U56" s="80">
        <f>F183</f>
        <v>6.9041670459147131</v>
      </c>
      <c r="V56" s="80">
        <f>L183</f>
        <v>9.3805206544775697</v>
      </c>
      <c r="W56" s="317">
        <f>R183</f>
        <v>11.115909298771973</v>
      </c>
      <c r="X56" s="318">
        <f>'All CCC'!R721</f>
        <v>9.3842100369963415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3191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28"/>
      <c r="U57" s="1029"/>
      <c r="V57" s="1029"/>
      <c r="W57" s="1029"/>
      <c r="X57" s="1030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3192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3208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3193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806" t="s">
        <v>2391</v>
      </c>
      <c r="W59" s="806"/>
      <c r="X59" s="806" t="s">
        <v>2392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3194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806" t="s">
        <v>5372</v>
      </c>
      <c r="W60" s="806"/>
      <c r="X60" s="806" t="s">
        <v>5371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3195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806"/>
      <c r="W61" s="806"/>
      <c r="X61" s="806"/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3196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327" t="s">
        <v>4129</v>
      </c>
      <c r="W62" s="806"/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3197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t="s">
        <v>4449</v>
      </c>
      <c r="W63" s="806"/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3198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806" t="s">
        <v>4733</v>
      </c>
      <c r="W64" s="806"/>
      <c r="X64" t="s">
        <v>1014</v>
      </c>
      <c r="AG64" s="53" t="s">
        <v>3199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713</v>
      </c>
    </row>
    <row r="65" spans="1:45" ht="11.25" customHeight="1" x14ac:dyDescent="0.2">
      <c r="A65" s="261" t="s">
        <v>3200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806" t="s">
        <v>1436</v>
      </c>
      <c r="W65" s="806"/>
      <c r="X65" t="s">
        <v>1437</v>
      </c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3201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s="839"/>
      <c r="W66" s="806"/>
      <c r="X66" s="822"/>
      <c r="AG66" s="214" t="s">
        <v>3202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3203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604" t="s">
        <v>4546</v>
      </c>
      <c r="W67" s="806"/>
      <c r="X67" s="604"/>
      <c r="AG67" s="283" t="s">
        <v>3204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3868</v>
      </c>
    </row>
    <row r="68" spans="1:45" ht="11.25" customHeight="1" x14ac:dyDescent="0.2">
      <c r="A68" s="261" t="s">
        <v>3205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22" t="s">
        <v>4743</v>
      </c>
      <c r="W68" s="806"/>
      <c r="X68" s="822" t="s">
        <v>476</v>
      </c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3867</v>
      </c>
    </row>
    <row r="69" spans="1:45" ht="11.25" customHeight="1" x14ac:dyDescent="0.2">
      <c r="A69" s="261" t="s">
        <v>3206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829" t="s">
        <v>5206</v>
      </c>
      <c r="W69" s="806"/>
      <c r="X69" s="822" t="s">
        <v>851</v>
      </c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3869</v>
      </c>
    </row>
    <row r="70" spans="1:45" ht="11.25" customHeight="1" x14ac:dyDescent="0.2">
      <c r="A70" s="261" t="s">
        <v>3207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6"/>
      <c r="W70" s="806"/>
      <c r="X70" s="806"/>
      <c r="AG70" s="27" t="s">
        <v>387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144</v>
      </c>
    </row>
    <row r="71" spans="1:45" ht="11.25" customHeight="1" x14ac:dyDescent="0.2">
      <c r="A71" s="261" t="s">
        <v>3209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299" t="s">
        <v>3218</v>
      </c>
      <c r="AB71" s="838"/>
      <c r="AC71" s="587"/>
      <c r="AG71" s="24" t="s">
        <v>388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362</v>
      </c>
    </row>
    <row r="72" spans="1:45" ht="11.25" customHeight="1" x14ac:dyDescent="0.2">
      <c r="A72" s="261" t="s">
        <v>3210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22" t="s">
        <v>4682</v>
      </c>
      <c r="X72" s="822" t="s">
        <v>857</v>
      </c>
      <c r="AA72" s="806"/>
      <c r="AB72" s="838"/>
      <c r="AC72" s="587"/>
      <c r="AG72" s="51" t="s">
        <v>852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207</v>
      </c>
    </row>
    <row r="73" spans="1:45" ht="11.25" customHeight="1" x14ac:dyDescent="0.2">
      <c r="A73" s="261" t="s">
        <v>3211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22" t="s">
        <v>4763</v>
      </c>
      <c r="X73" s="822" t="s">
        <v>199</v>
      </c>
      <c r="AA73" s="806"/>
      <c r="AC73" s="587"/>
      <c r="AG73" s="214" t="s">
        <v>3199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713</v>
      </c>
    </row>
    <row r="74" spans="1:45" ht="11.25" customHeight="1" x14ac:dyDescent="0.2">
      <c r="A74" s="261" t="s">
        <v>3212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22" t="s">
        <v>546</v>
      </c>
      <c r="W74" s="806"/>
      <c r="X74" s="822" t="s">
        <v>547</v>
      </c>
      <c r="Y74" s="100"/>
      <c r="AA74" s="806"/>
      <c r="AB74" s="838"/>
      <c r="AC74" s="587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3213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s="806" t="s">
        <v>4608</v>
      </c>
      <c r="W75" s="806"/>
      <c r="X75" s="806" t="s">
        <v>2208</v>
      </c>
      <c r="AA75" s="806"/>
      <c r="AC75" s="587"/>
      <c r="AG75" s="330" t="s">
        <v>3214</v>
      </c>
      <c r="AH75" s="213" t="s">
        <v>3110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3215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22" t="s">
        <v>5073</v>
      </c>
      <c r="W76" s="806"/>
      <c r="X76" s="822" t="s">
        <v>3819</v>
      </c>
      <c r="Z76" s="822"/>
      <c r="AA76" s="822"/>
      <c r="AG76" s="331" t="s">
        <v>3216</v>
      </c>
      <c r="AH76" s="48">
        <v>2007</v>
      </c>
      <c r="AI76" s="23">
        <v>2008</v>
      </c>
      <c r="AJ76" s="23">
        <v>2009</v>
      </c>
      <c r="AK76" s="24" t="s">
        <v>3114</v>
      </c>
      <c r="AL76" s="24" t="s">
        <v>3115</v>
      </c>
      <c r="AM76" s="23" t="s">
        <v>91</v>
      </c>
      <c r="AN76" s="23" t="s">
        <v>16</v>
      </c>
      <c r="AO76" s="26" t="s">
        <v>3116</v>
      </c>
      <c r="AP76" s="22" t="s">
        <v>3117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3217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s="806" t="s">
        <v>4495</v>
      </c>
      <c r="W77" s="806"/>
      <c r="X77" s="806" t="s">
        <v>4492</v>
      </c>
      <c r="AA77" s="806"/>
      <c r="AG77" s="22" t="s">
        <v>387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29</v>
      </c>
    </row>
    <row r="78" spans="1:45" ht="11.25" customHeight="1" x14ac:dyDescent="0.2">
      <c r="A78" s="306" t="s">
        <v>3219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T78" s="806"/>
      <c r="W78" s="806"/>
      <c r="X78" s="806"/>
      <c r="AG78" s="23" t="s">
        <v>388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142</v>
      </c>
    </row>
    <row r="79" spans="1:45" ht="11.25" customHeight="1" x14ac:dyDescent="0.2">
      <c r="A79" s="306" t="s">
        <v>3220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s="299" t="s">
        <v>4527</v>
      </c>
      <c r="W79" s="806"/>
      <c r="AG79" s="51" t="s">
        <v>852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-280</v>
      </c>
    </row>
    <row r="80" spans="1:45" ht="11.25" customHeight="1" x14ac:dyDescent="0.2">
      <c r="A80" s="306" t="s">
        <v>3221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s="806" t="s">
        <v>4872</v>
      </c>
      <c r="W80" s="806"/>
      <c r="X80" s="806" t="s">
        <v>1241</v>
      </c>
      <c r="Z80" s="604"/>
      <c r="AA80" s="806"/>
      <c r="AG80" s="214" t="s">
        <v>3199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-109</v>
      </c>
    </row>
    <row r="81" spans="1:45" ht="11.25" customHeight="1" x14ac:dyDescent="0.2">
      <c r="A81" s="306" t="s">
        <v>3222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s="806" t="s">
        <v>5173</v>
      </c>
      <c r="W81" s="806"/>
      <c r="X81" s="806" t="s">
        <v>385</v>
      </c>
      <c r="AA81" s="806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3223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T82" s="806" t="s">
        <v>4385</v>
      </c>
      <c r="W82" s="806"/>
      <c r="X82" s="806" t="s">
        <v>4359</v>
      </c>
      <c r="AA82" s="806"/>
      <c r="AG82" s="110"/>
      <c r="AH82" s="337"/>
      <c r="AI82" s="283" t="s">
        <v>3224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3225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T83" s="806" t="s">
        <v>5220</v>
      </c>
      <c r="W83" s="806"/>
      <c r="X83" s="806" t="s">
        <v>5215</v>
      </c>
      <c r="Z83" s="604"/>
      <c r="AA83" s="806"/>
      <c r="AG83" s="110"/>
      <c r="AH83" s="326"/>
      <c r="AI83" s="283" t="s">
        <v>3226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3227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T84" s="806" t="s">
        <v>5024</v>
      </c>
      <c r="W84" s="806"/>
      <c r="X84" s="806" t="s">
        <v>1474</v>
      </c>
      <c r="AG84" s="110"/>
      <c r="AH84" s="283" t="s">
        <v>3228</v>
      </c>
      <c r="AI84" s="110"/>
      <c r="AJ84" s="338" t="s">
        <v>3229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3230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T85" s="806" t="s">
        <v>4726</v>
      </c>
      <c r="W85" s="806"/>
      <c r="X85" s="806" t="s">
        <v>999</v>
      </c>
      <c r="AG85" s="110"/>
      <c r="AH85" s="339"/>
      <c r="AI85" s="283" t="s">
        <v>3231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3232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T86" s="806" t="s">
        <v>5228</v>
      </c>
      <c r="W86" s="806"/>
      <c r="X86" s="806" t="s">
        <v>2408</v>
      </c>
      <c r="AG86" s="340" t="s">
        <v>3233</v>
      </c>
      <c r="AH86" s="3"/>
      <c r="AI86" s="341" t="s">
        <v>3234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3235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T87" s="806" t="s">
        <v>5035</v>
      </c>
      <c r="W87" s="806"/>
      <c r="X87" t="s">
        <v>1529</v>
      </c>
      <c r="AG87" s="343" t="s">
        <v>3236</v>
      </c>
      <c r="AH87" s="344"/>
      <c r="AI87" s="214">
        <v>2008</v>
      </c>
      <c r="AJ87" s="45">
        <v>2009</v>
      </c>
      <c r="AK87" s="214" t="s">
        <v>3114</v>
      </c>
      <c r="AL87" s="45" t="s">
        <v>3115</v>
      </c>
      <c r="AM87" s="214" t="s">
        <v>91</v>
      </c>
      <c r="AN87" s="45" t="s">
        <v>16</v>
      </c>
      <c r="AO87" s="214" t="s">
        <v>3116</v>
      </c>
      <c r="AP87" s="45" t="s">
        <v>3117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3237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T88" s="806" t="s">
        <v>5108</v>
      </c>
      <c r="X88" t="s">
        <v>4586</v>
      </c>
      <c r="AG88" s="345" t="s">
        <v>3238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3239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AG89" s="348" t="s">
        <v>3208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53</v>
      </c>
      <c r="AS89" s="86" t="e">
        <f t="shared" si="10"/>
        <v>#REF!</v>
      </c>
    </row>
    <row r="90" spans="1:45" ht="11.25" customHeight="1" x14ac:dyDescent="0.2">
      <c r="A90" s="261" t="s">
        <v>3240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AG90" s="350" t="s">
        <v>3218</v>
      </c>
      <c r="AH90" s="6" t="s">
        <v>3241</v>
      </c>
      <c r="AI90" s="237">
        <f>Changes!E951</f>
        <v>9</v>
      </c>
      <c r="AJ90" s="6">
        <f>Changes!E952</f>
        <v>28</v>
      </c>
      <c r="AK90" s="237">
        <f>Changes!E953</f>
        <v>1</v>
      </c>
      <c r="AL90" s="6">
        <f>Changes!E954</f>
        <v>8</v>
      </c>
      <c r="AM90" s="237">
        <f>Changes!E955</f>
        <v>14</v>
      </c>
      <c r="AN90" s="6">
        <f>Changes!E956</f>
        <v>6</v>
      </c>
      <c r="AO90" s="237">
        <f>Changes!E957</f>
        <v>7</v>
      </c>
      <c r="AP90" s="6">
        <f>Changes!E958</f>
        <v>18</v>
      </c>
      <c r="AQ90" s="237">
        <f>Changes!E959</f>
        <v>28</v>
      </c>
      <c r="AR90" s="237">
        <f>Changes!E960</f>
        <v>0</v>
      </c>
      <c r="AS90" s="237" t="e">
        <f>Changes!#REF!</f>
        <v>#REF!</v>
      </c>
    </row>
    <row r="91" spans="1:45" ht="11.25" customHeight="1" x14ac:dyDescent="0.2">
      <c r="A91" s="261" t="s">
        <v>3242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AG91" s="319" t="s">
        <v>3218</v>
      </c>
      <c r="AH91" s="9" t="s">
        <v>3243</v>
      </c>
      <c r="AI91" s="240">
        <f>Changes!F951</f>
        <v>2</v>
      </c>
      <c r="AJ91" s="9">
        <f>Changes!F952</f>
        <v>13</v>
      </c>
      <c r="AK91" s="240">
        <f>Changes!F953</f>
        <v>57</v>
      </c>
      <c r="AL91" s="9">
        <f>Changes!F954</f>
        <v>13</v>
      </c>
      <c r="AM91" s="240">
        <f>Changes!F955</f>
        <v>13</v>
      </c>
      <c r="AN91" s="9">
        <f>Changes!F956</f>
        <v>13</v>
      </c>
      <c r="AO91" s="240">
        <f>Changes!F957</f>
        <v>12</v>
      </c>
      <c r="AP91" s="9">
        <f>Changes!F958</f>
        <v>12</v>
      </c>
      <c r="AQ91" s="240">
        <f>Changes!F959</f>
        <v>49</v>
      </c>
      <c r="AR91" s="240">
        <f>Changes!F960</f>
        <v>0</v>
      </c>
      <c r="AS91" s="240">
        <f>Changes!F961</f>
        <v>0</v>
      </c>
    </row>
    <row r="92" spans="1:45" ht="11.25" customHeight="1" x14ac:dyDescent="0.2">
      <c r="A92" s="261" t="s">
        <v>3244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AG92" s="319" t="s">
        <v>3218</v>
      </c>
      <c r="AH92" s="9" t="s">
        <v>3245</v>
      </c>
      <c r="AI92" s="240">
        <f>Changes!G951</f>
        <v>3</v>
      </c>
      <c r="AJ92" s="9">
        <f>Changes!G952</f>
        <v>3</v>
      </c>
      <c r="AK92" s="240">
        <f>Changes!G953</f>
        <v>4</v>
      </c>
      <c r="AL92" s="9">
        <f>Changes!G954</f>
        <v>6</v>
      </c>
      <c r="AM92" s="240">
        <f>Changes!G955</f>
        <v>5</v>
      </c>
      <c r="AN92" s="9">
        <f>Changes!G956</f>
        <v>12</v>
      </c>
      <c r="AO92" s="240">
        <f>Changes!G957</f>
        <v>8</v>
      </c>
      <c r="AP92" s="9">
        <f>Changes!G958</f>
        <v>18</v>
      </c>
      <c r="AQ92" s="240">
        <f>Changes!G959</f>
        <v>24</v>
      </c>
      <c r="AR92" s="240">
        <f>Changes!G960</f>
        <v>0</v>
      </c>
      <c r="AS92" s="240">
        <f>Changes!G961</f>
        <v>0</v>
      </c>
    </row>
    <row r="93" spans="1:45" ht="11.25" customHeight="1" x14ac:dyDescent="0.2">
      <c r="A93" s="261" t="s">
        <v>3246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AG93" s="319" t="s">
        <v>3218</v>
      </c>
      <c r="AH93" s="9" t="s">
        <v>1792</v>
      </c>
      <c r="AI93" s="240">
        <f>Changes!H951</f>
        <v>1</v>
      </c>
      <c r="AJ93" s="9">
        <f>Changes!H952</f>
        <v>0</v>
      </c>
      <c r="AK93" s="240">
        <f>Changes!H953</f>
        <v>0</v>
      </c>
      <c r="AL93" s="9">
        <f>Changes!H954</f>
        <v>1</v>
      </c>
      <c r="AM93" s="240">
        <f>Changes!H955</f>
        <v>5</v>
      </c>
      <c r="AN93" s="9">
        <f>Changes!H956</f>
        <v>5</v>
      </c>
      <c r="AO93" s="240">
        <f>Changes!H957</f>
        <v>3</v>
      </c>
      <c r="AP93" s="9">
        <f>Changes!H958</f>
        <v>19</v>
      </c>
      <c r="AQ93" s="240">
        <f>Changes!H959</f>
        <v>4</v>
      </c>
      <c r="AR93" s="240">
        <f>Changes!H960</f>
        <v>0</v>
      </c>
      <c r="AS93" s="240">
        <f>Changes!H961</f>
        <v>0</v>
      </c>
    </row>
    <row r="94" spans="1:45" ht="11.25" customHeight="1" x14ac:dyDescent="0.2">
      <c r="A94" s="261" t="s">
        <v>3247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AG94" s="351" t="s">
        <v>3218</v>
      </c>
      <c r="AH94" s="352" t="s">
        <v>3180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0</v>
      </c>
      <c r="AS94" s="353" t="e">
        <f>SUM(AS90:AS93)</f>
        <v>#REF!</v>
      </c>
    </row>
    <row r="95" spans="1:45" ht="11.25" customHeight="1" x14ac:dyDescent="0.2">
      <c r="A95" s="261" t="s">
        <v>3248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AG95" s="319" t="s">
        <v>3249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-109</v>
      </c>
    </row>
    <row r="96" spans="1:45" ht="11.25" customHeight="1" x14ac:dyDescent="0.2">
      <c r="A96" s="261" t="s">
        <v>3250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AG96" s="345" t="s">
        <v>3251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713</v>
      </c>
    </row>
    <row r="97" spans="1:45" ht="11.25" customHeight="1" x14ac:dyDescent="0.2">
      <c r="A97" s="261" t="s">
        <v>3252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3253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AA98" s="806"/>
      <c r="AG98" s="354" t="s">
        <v>3254</v>
      </c>
      <c r="AH98" s="3"/>
      <c r="AI98" s="341" t="s">
        <v>3234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3255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W99" s="806"/>
      <c r="AA99" s="806"/>
      <c r="AG99" s="343" t="s">
        <v>3236</v>
      </c>
      <c r="AH99" s="344"/>
      <c r="AI99" s="214">
        <v>2008</v>
      </c>
      <c r="AJ99" s="45">
        <v>2009</v>
      </c>
      <c r="AK99" s="214" t="s">
        <v>3114</v>
      </c>
      <c r="AL99" s="45" t="s">
        <v>3115</v>
      </c>
      <c r="AM99" s="214" t="s">
        <v>91</v>
      </c>
      <c r="AN99" s="45" t="s">
        <v>16</v>
      </c>
      <c r="AO99" s="214" t="s">
        <v>3116</v>
      </c>
      <c r="AP99" s="45" t="s">
        <v>3117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3256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W100" s="806"/>
      <c r="AA100" s="806"/>
      <c r="AG100" s="356" t="s">
        <v>3257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822</v>
      </c>
      <c r="AS100" s="347" t="e">
        <f>AS96+AS94</f>
        <v>#REF!</v>
      </c>
    </row>
    <row r="101" spans="1:45" ht="11.25" customHeight="1" x14ac:dyDescent="0.2">
      <c r="A101" s="359" t="s">
        <v>3258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W101" s="806"/>
      <c r="AA101" s="806"/>
      <c r="AG101" s="350" t="s">
        <v>3259</v>
      </c>
      <c r="AH101" s="6" t="s">
        <v>3241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</v>
      </c>
      <c r="AS101" s="61" t="e">
        <f>AS90/AS$100*100</f>
        <v>#REF!</v>
      </c>
    </row>
    <row r="102" spans="1:45" ht="11.25" customHeight="1" x14ac:dyDescent="0.2">
      <c r="A102" s="359" t="s">
        <v>3260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W102" s="806"/>
      <c r="AA102" s="806"/>
      <c r="AG102" s="319" t="s">
        <v>3259</v>
      </c>
      <c r="AH102" s="9" t="s">
        <v>3243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0</v>
      </c>
      <c r="AS102" s="66" t="e">
        <f>AS91/AS$100*100</f>
        <v>#REF!</v>
      </c>
    </row>
    <row r="103" spans="1:45" ht="11.25" customHeight="1" x14ac:dyDescent="0.2">
      <c r="A103" s="359" t="s">
        <v>3261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T103" s="806"/>
      <c r="U103" s="806"/>
      <c r="W103" s="806"/>
      <c r="Y103" s="806"/>
      <c r="AA103" s="806"/>
      <c r="AG103" s="319" t="s">
        <v>3259</v>
      </c>
      <c r="AH103" s="9" t="s">
        <v>3245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0</v>
      </c>
      <c r="AS103" s="66" t="e">
        <f>AS92/AS$100*100</f>
        <v>#REF!</v>
      </c>
    </row>
    <row r="104" spans="1:45" ht="11.25" customHeight="1" x14ac:dyDescent="0.2">
      <c r="A104" s="359" t="s">
        <v>3262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T104" s="806"/>
      <c r="U104" s="806"/>
      <c r="W104" s="806"/>
      <c r="X104" s="822"/>
      <c r="Y104" s="806"/>
      <c r="AA104" s="806"/>
      <c r="AG104" s="371" t="s">
        <v>3259</v>
      </c>
      <c r="AH104" s="344" t="s">
        <v>1792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</v>
      </c>
      <c r="AS104" s="66" t="e">
        <f>AS93/AS$100*100</f>
        <v>#REF!</v>
      </c>
    </row>
    <row r="105" spans="1:45" ht="11.25" customHeight="1" x14ac:dyDescent="0.2">
      <c r="A105" s="359" t="s">
        <v>3263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T105" s="806"/>
      <c r="U105" s="806"/>
      <c r="W105" s="806"/>
      <c r="Y105" s="806"/>
      <c r="AA105" s="806"/>
      <c r="AG105" s="372" t="s">
        <v>3259</v>
      </c>
      <c r="AH105" s="373" t="s">
        <v>3180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0</v>
      </c>
      <c r="AS105" s="374" t="e">
        <f>AS94/AS$100*100</f>
        <v>#REF!</v>
      </c>
    </row>
    <row r="106" spans="1:45" ht="11.25" customHeight="1" x14ac:dyDescent="0.2">
      <c r="A106" s="359" t="s">
        <v>3264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W106" s="806"/>
      <c r="Y106" s="806"/>
      <c r="AA106" s="806"/>
      <c r="AG106" s="377" t="s">
        <v>3265</v>
      </c>
      <c r="AH106" s="378" t="s">
        <v>3266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100</v>
      </c>
      <c r="AS106" s="379" t="e">
        <f>AS96/AS100*100</f>
        <v>#REF!</v>
      </c>
    </row>
    <row r="107" spans="1:45" ht="11.25" customHeight="1" x14ac:dyDescent="0.2">
      <c r="A107" s="359" t="s">
        <v>3267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W107" s="806"/>
      <c r="X107" s="806"/>
      <c r="AA107" s="806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3268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W108" s="806"/>
      <c r="X108" s="822"/>
      <c r="Y108" s="806"/>
      <c r="AA108" s="806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3269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W109" s="806"/>
      <c r="X109" s="806"/>
      <c r="Y109" s="806"/>
      <c r="AA109" s="806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3270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W110" s="806"/>
      <c r="X110" s="822"/>
      <c r="AA110" s="806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3271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W111" s="806"/>
      <c r="X111" s="806"/>
      <c r="AA111" s="806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3272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W112" s="806"/>
      <c r="X112" s="806"/>
      <c r="AA112" s="806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3273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V113" s="806"/>
      <c r="W113" s="806"/>
      <c r="AA113" s="806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3274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V114" s="806"/>
      <c r="W114" s="806"/>
      <c r="AA114" s="806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3275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V115" s="806"/>
      <c r="W115" s="806"/>
      <c r="AA115" s="806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3276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T116" s="806"/>
      <c r="V116" s="806"/>
      <c r="W116" s="806"/>
      <c r="X116" s="822"/>
      <c r="AA116" s="806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3277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W117" s="806"/>
      <c r="AA117" s="806"/>
      <c r="AH117" s="381"/>
      <c r="AI117" s="381"/>
    </row>
    <row r="118" spans="1:43" ht="11.25" customHeight="1" x14ac:dyDescent="0.2">
      <c r="A118" s="218" t="s">
        <v>3278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W118" s="806"/>
      <c r="AA118" s="806"/>
      <c r="AH118" s="381"/>
    </row>
    <row r="119" spans="1:43" ht="11.25" customHeight="1" x14ac:dyDescent="0.2">
      <c r="A119" s="218" t="s">
        <v>3279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W119" s="806"/>
      <c r="AA119" s="806"/>
      <c r="AH119" s="381"/>
    </row>
    <row r="120" spans="1:43" ht="11.25" customHeight="1" x14ac:dyDescent="0.2">
      <c r="A120" s="218" t="s">
        <v>3280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W120" s="806"/>
      <c r="AA120" s="806"/>
      <c r="AG120" s="381"/>
      <c r="AH120" s="381"/>
    </row>
    <row r="121" spans="1:43" ht="11.25" customHeight="1" x14ac:dyDescent="0.2">
      <c r="A121" s="218" t="s">
        <v>3281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W121" s="806"/>
      <c r="AA121" s="806"/>
      <c r="AG121" s="381"/>
      <c r="AH121" s="381"/>
    </row>
    <row r="122" spans="1:43" ht="11.25" customHeight="1" x14ac:dyDescent="0.2">
      <c r="A122" s="218" t="s">
        <v>3282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W122" s="806"/>
      <c r="AA122" s="806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3283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W123" s="806"/>
      <c r="X123" s="806"/>
      <c r="AA123" s="806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3284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6"/>
      <c r="X124" s="806"/>
      <c r="AA124" s="806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3285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587"/>
      <c r="W125" s="806"/>
      <c r="X125" s="806"/>
      <c r="AA125" s="806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3286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W126" s="806"/>
      <c r="X126" s="806"/>
      <c r="AA126" s="806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3287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W127" s="806"/>
      <c r="X127" s="806"/>
      <c r="Z127" s="387"/>
      <c r="AA127" s="806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6" customFormat="1" ht="11.25" customHeight="1" x14ac:dyDescent="0.2">
      <c r="A128" s="306" t="s">
        <v>4158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T128" s="587"/>
      <c r="U128"/>
      <c r="V128"/>
      <c r="Y128"/>
      <c r="Z128" s="387"/>
      <c r="AA128"/>
      <c r="AB128"/>
      <c r="AC128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6" customFormat="1" ht="11.25" customHeight="1" x14ac:dyDescent="0.2">
      <c r="A129" s="306" t="s">
        <v>3288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Y129"/>
      <c r="Z129" s="387"/>
      <c r="AA129"/>
      <c r="AB129"/>
      <c r="AC129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6" customFormat="1" ht="11.25" customHeight="1" x14ac:dyDescent="0.2">
      <c r="A130" s="306" t="s">
        <v>3289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T130"/>
      <c r="U130"/>
      <c r="V130"/>
      <c r="W130"/>
      <c r="Y130"/>
      <c r="Z130" s="387"/>
      <c r="AB130"/>
      <c r="AC130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6" customFormat="1" ht="11.25" customHeight="1" x14ac:dyDescent="0.2">
      <c r="A131" s="306" t="s">
        <v>3290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W131"/>
      <c r="Y131"/>
      <c r="Z131" s="387"/>
      <c r="AB131"/>
      <c r="AC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6" customFormat="1" ht="11.25" customHeight="1" x14ac:dyDescent="0.2">
      <c r="A132" s="306" t="s">
        <v>3291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W132"/>
      <c r="Y132"/>
      <c r="Z132" s="387"/>
      <c r="AB132"/>
      <c r="AC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6" customFormat="1" ht="11.25" customHeight="1" x14ac:dyDescent="0.2">
      <c r="A133" s="306" t="s">
        <v>3292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W133"/>
      <c r="Y133"/>
      <c r="Z133" s="387"/>
      <c r="AB133"/>
      <c r="AC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6" customFormat="1" ht="11.25" customHeight="1" x14ac:dyDescent="0.2">
      <c r="A134" s="306" t="s">
        <v>3293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W134"/>
      <c r="Y134"/>
      <c r="Z134" s="387"/>
      <c r="AB134"/>
      <c r="AC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6" customFormat="1" ht="11.25" customHeight="1" x14ac:dyDescent="0.2">
      <c r="A135" s="306" t="s">
        <v>3870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W135"/>
      <c r="Y135"/>
      <c r="Z135" s="387"/>
      <c r="AB135"/>
      <c r="AC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6" customFormat="1" ht="11.25" customHeight="1" x14ac:dyDescent="0.2">
      <c r="A136" s="306" t="s">
        <v>3923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W136"/>
      <c r="Y136"/>
      <c r="Z136" s="387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6" customFormat="1" ht="11.25" customHeight="1" x14ac:dyDescent="0.2">
      <c r="A137" s="921" t="s">
        <v>3963</v>
      </c>
      <c r="B137" s="922">
        <v>132</v>
      </c>
      <c r="C137" s="923">
        <v>39.659090909090907</v>
      </c>
      <c r="D137" s="924">
        <v>88.310681818181862</v>
      </c>
      <c r="E137" s="924">
        <v>2.5253817337508218</v>
      </c>
      <c r="F137" s="924">
        <v>8.9572581061962815</v>
      </c>
      <c r="G137" s="925"/>
      <c r="H137" s="926">
        <v>205</v>
      </c>
      <c r="I137" s="923">
        <v>15.692682926829269</v>
      </c>
      <c r="J137" s="925">
        <v>86.400146341463412</v>
      </c>
      <c r="K137" s="924">
        <v>2.8091660880541349</v>
      </c>
      <c r="L137" s="927">
        <v>10.011339791644174</v>
      </c>
      <c r="M137" s="928"/>
      <c r="N137" s="922">
        <v>524</v>
      </c>
      <c r="O137" s="923">
        <v>7.143129770992366</v>
      </c>
      <c r="P137" s="925">
        <v>59.944885496183169</v>
      </c>
      <c r="Q137" s="924">
        <v>2.9682436515489132</v>
      </c>
      <c r="R137" s="927">
        <v>13.187156092838745</v>
      </c>
      <c r="V137"/>
      <c r="W137"/>
      <c r="Y137"/>
      <c r="Z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6" customFormat="1" ht="11.25" customHeight="1" x14ac:dyDescent="0.2">
      <c r="A138" s="921" t="s">
        <v>3991</v>
      </c>
      <c r="B138" s="922">
        <v>133</v>
      </c>
      <c r="C138" s="923">
        <v>39.436090225563909</v>
      </c>
      <c r="D138" s="924">
        <v>94.596240601503766</v>
      </c>
      <c r="E138" s="924">
        <v>2.4477406191398132</v>
      </c>
      <c r="F138" s="924">
        <v>8.6085533432596382</v>
      </c>
      <c r="G138" s="925"/>
      <c r="H138" s="926">
        <v>218</v>
      </c>
      <c r="I138" s="923">
        <v>15.339449541284404</v>
      </c>
      <c r="J138" s="925">
        <v>89.895733944954159</v>
      </c>
      <c r="K138" s="924">
        <v>2.752987960516919</v>
      </c>
      <c r="L138" s="927">
        <v>9.3533618645788863</v>
      </c>
      <c r="M138" s="928"/>
      <c r="N138" s="922">
        <v>516</v>
      </c>
      <c r="O138" s="923">
        <v>7.1860465116279073</v>
      </c>
      <c r="P138" s="925">
        <v>61.655852713178319</v>
      </c>
      <c r="Q138" s="924">
        <v>2.9229138095958103</v>
      </c>
      <c r="R138" s="927">
        <v>12.733085641181557</v>
      </c>
      <c r="Y138"/>
      <c r="Z138"/>
      <c r="AB138"/>
      <c r="AC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6" customFormat="1" ht="11.25" customHeight="1" x14ac:dyDescent="0.2">
      <c r="A139" s="921" t="s">
        <v>4290</v>
      </c>
      <c r="B139" s="922">
        <v>135</v>
      </c>
      <c r="C139" s="923">
        <v>39.251851851851853</v>
      </c>
      <c r="D139" s="924">
        <v>95.260148148148133</v>
      </c>
      <c r="E139" s="924">
        <v>2.435599551184199</v>
      </c>
      <c r="F139" s="924">
        <v>8.4593823456692387</v>
      </c>
      <c r="G139" s="925"/>
      <c r="H139" s="926">
        <v>222</v>
      </c>
      <c r="I139" s="923">
        <v>15.135135135135135</v>
      </c>
      <c r="J139" s="925">
        <v>88.788828828828869</v>
      </c>
      <c r="K139" s="924">
        <v>2.8130134266655671</v>
      </c>
      <c r="L139" s="927">
        <v>9.1198360324158969</v>
      </c>
      <c r="M139" s="928"/>
      <c r="N139" s="922">
        <v>517</v>
      </c>
      <c r="O139" s="923">
        <v>7.179883945841393</v>
      </c>
      <c r="P139" s="925">
        <v>61.285377176015437</v>
      </c>
      <c r="Q139" s="924">
        <v>2.9768539920977632</v>
      </c>
      <c r="R139" s="927">
        <v>12.432318941682334</v>
      </c>
      <c r="Y139"/>
      <c r="Z139"/>
      <c r="AB139"/>
      <c r="AC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6" customFormat="1" ht="11.25" customHeight="1" x14ac:dyDescent="0.2">
      <c r="A140" s="921" t="s">
        <v>4295</v>
      </c>
      <c r="B140" s="922">
        <v>135</v>
      </c>
      <c r="C140" s="923">
        <v>39.340740740740742</v>
      </c>
      <c r="D140" s="924">
        <v>97.704148148148164</v>
      </c>
      <c r="E140" s="924">
        <v>2.4056731823590853</v>
      </c>
      <c r="F140" s="924">
        <v>8.3547909558740407</v>
      </c>
      <c r="G140" s="925"/>
      <c r="H140" s="926">
        <v>226</v>
      </c>
      <c r="I140" s="923">
        <v>15.110619469026549</v>
      </c>
      <c r="J140" s="925">
        <v>91.989336283185864</v>
      </c>
      <c r="K140" s="924">
        <v>2.7700763467253742</v>
      </c>
      <c r="L140" s="927">
        <v>9.194020719531343</v>
      </c>
      <c r="M140" s="928"/>
      <c r="N140" s="922">
        <v>517</v>
      </c>
      <c r="O140" s="923">
        <v>7.20889748549323</v>
      </c>
      <c r="P140" s="925">
        <v>63.278549323017423</v>
      </c>
      <c r="Q140" s="924">
        <v>2.9195576933152707</v>
      </c>
      <c r="R140" s="927">
        <v>12.14306444174645</v>
      </c>
      <c r="Y140"/>
      <c r="Z140" s="10"/>
      <c r="AB140"/>
      <c r="AC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6" customFormat="1" ht="11.25" customHeight="1" x14ac:dyDescent="0.2">
      <c r="A141" s="921" t="s">
        <v>4298</v>
      </c>
      <c r="B141" s="922">
        <v>137</v>
      </c>
      <c r="C141" s="923">
        <v>39.23357664233577</v>
      </c>
      <c r="D141" s="924">
        <v>92.861532846715292</v>
      </c>
      <c r="E141" s="924">
        <v>2.5568334642979922</v>
      </c>
      <c r="F141" s="924">
        <v>7.5629102780530877</v>
      </c>
      <c r="G141" s="925"/>
      <c r="H141" s="926">
        <v>232</v>
      </c>
      <c r="I141" s="923">
        <v>14.918103448275861</v>
      </c>
      <c r="J141" s="925">
        <v>88.773103448275862</v>
      </c>
      <c r="K141" s="924">
        <v>2.9477341556614349</v>
      </c>
      <c r="L141" s="927">
        <v>9.2094569411481437</v>
      </c>
      <c r="M141" s="928"/>
      <c r="N141" s="922">
        <v>515</v>
      </c>
      <c r="O141" s="923">
        <v>7.2174757281553399</v>
      </c>
      <c r="P141" s="925">
        <v>58.68067961165044</v>
      </c>
      <c r="Q141" s="924">
        <v>3.2151331498225892</v>
      </c>
      <c r="R141" s="927">
        <v>11.742054456502297</v>
      </c>
      <c r="Y141"/>
      <c r="Z141" s="387"/>
      <c r="AB141"/>
      <c r="AC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6" customFormat="1" ht="11.25" customHeight="1" x14ac:dyDescent="0.2">
      <c r="A142" s="921" t="s">
        <v>4306</v>
      </c>
      <c r="B142" s="922">
        <v>136</v>
      </c>
      <c r="C142" s="923">
        <v>39.294117647058826</v>
      </c>
      <c r="D142" s="924">
        <v>98.657573529411749</v>
      </c>
      <c r="E142" s="924">
        <v>2.4350489283179626</v>
      </c>
      <c r="F142" s="924">
        <v>7.6250329956203053</v>
      </c>
      <c r="G142" s="925"/>
      <c r="H142" s="926">
        <v>233</v>
      </c>
      <c r="I142" s="923">
        <v>14.918454935622318</v>
      </c>
      <c r="J142" s="925">
        <v>94.708969957081507</v>
      </c>
      <c r="K142" s="924">
        <v>2.7775615451758133</v>
      </c>
      <c r="L142" s="927">
        <v>9.251409668847888</v>
      </c>
      <c r="M142" s="928"/>
      <c r="N142" s="922">
        <v>517</v>
      </c>
      <c r="O142" s="923">
        <v>7.2224371373307541</v>
      </c>
      <c r="P142" s="925">
        <v>61.584448742746595</v>
      </c>
      <c r="Q142" s="924">
        <v>3.0617137642807717</v>
      </c>
      <c r="R142" s="927">
        <v>11.649651221731679</v>
      </c>
      <c r="X142" s="431"/>
      <c r="Y142" s="387"/>
      <c r="Z142" s="387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6" customFormat="1" ht="11.25" customHeight="1" x14ac:dyDescent="0.2">
      <c r="A143" s="921" t="s">
        <v>4311</v>
      </c>
      <c r="B143" s="922">
        <v>136</v>
      </c>
      <c r="C143" s="923">
        <v>39.367647058823529</v>
      </c>
      <c r="D143" s="924">
        <v>100.47227941176469</v>
      </c>
      <c r="E143" s="924">
        <v>2.4268946924451487</v>
      </c>
      <c r="F143" s="924">
        <v>7.5252937803871038</v>
      </c>
      <c r="G143" s="925"/>
      <c r="H143" s="926">
        <v>234</v>
      </c>
      <c r="I143" s="923">
        <v>14.94017094017094</v>
      </c>
      <c r="J143" s="925">
        <v>95.227352136752103</v>
      </c>
      <c r="K143" s="924">
        <v>2.7742108385006117</v>
      </c>
      <c r="L143" s="927">
        <v>9.23972323426697</v>
      </c>
      <c r="M143" s="928"/>
      <c r="N143" s="922">
        <v>517</v>
      </c>
      <c r="O143" s="923">
        <v>7.2553191489361701</v>
      </c>
      <c r="P143" s="925">
        <v>61.894874274661525</v>
      </c>
      <c r="Q143" s="924">
        <v>3.0798596910470493</v>
      </c>
      <c r="R143" s="927">
        <v>11.290379176926312</v>
      </c>
      <c r="X143"/>
      <c r="Y143" s="387"/>
      <c r="Z143" s="387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6" customFormat="1" ht="11.25" customHeight="1" x14ac:dyDescent="0.2">
      <c r="A144" s="921" t="s">
        <v>4322</v>
      </c>
      <c r="B144" s="922">
        <v>136</v>
      </c>
      <c r="C144" s="923">
        <v>39.455882352941174</v>
      </c>
      <c r="D144" s="924">
        <v>99.750000000000028</v>
      </c>
      <c r="E144" s="924">
        <v>2.5278668681523984</v>
      </c>
      <c r="F144" s="924">
        <v>7.0824188549525786</v>
      </c>
      <c r="G144" s="925"/>
      <c r="H144" s="926">
        <v>241</v>
      </c>
      <c r="I144" s="923">
        <v>14.850622406639005</v>
      </c>
      <c r="J144" s="925">
        <v>93.365726141078852</v>
      </c>
      <c r="K144" s="924">
        <v>2.8666825709919577</v>
      </c>
      <c r="L144" s="927">
        <v>9.0142850733942499</v>
      </c>
      <c r="M144" s="928"/>
      <c r="N144" s="922">
        <v>510</v>
      </c>
      <c r="O144" s="923">
        <v>7.2568627450980392</v>
      </c>
      <c r="P144" s="925">
        <v>60.29762745098045</v>
      </c>
      <c r="Q144" s="924">
        <v>3.2633074028807059</v>
      </c>
      <c r="R144" s="927">
        <v>10.837537897486309</v>
      </c>
      <c r="Y144" s="387"/>
      <c r="Z144" s="387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6" customFormat="1" ht="11.25" customHeight="1" x14ac:dyDescent="0.2">
      <c r="A145" s="921" t="s">
        <v>4330</v>
      </c>
      <c r="B145" s="922">
        <v>136</v>
      </c>
      <c r="C145" s="923">
        <v>39.463235294117645</v>
      </c>
      <c r="D145" s="924">
        <v>101.43477941176472</v>
      </c>
      <c r="E145" s="924">
        <v>2.4586412728754428</v>
      </c>
      <c r="F145" s="924">
        <v>7.0821410451537075</v>
      </c>
      <c r="G145" s="925"/>
      <c r="H145" s="926">
        <v>239</v>
      </c>
      <c r="I145" s="923">
        <v>14.891213389121338</v>
      </c>
      <c r="J145" s="925">
        <v>94.792468619246904</v>
      </c>
      <c r="K145" s="924">
        <v>2.724812200779299</v>
      </c>
      <c r="L145" s="927">
        <v>8.9434137610392987</v>
      </c>
      <c r="M145" s="928"/>
      <c r="N145" s="922">
        <v>504</v>
      </c>
      <c r="O145" s="923">
        <v>7.2797619047619051</v>
      </c>
      <c r="P145" s="925">
        <v>62.288571428571473</v>
      </c>
      <c r="Q145" s="924">
        <v>3.0912379503394662</v>
      </c>
      <c r="R145" s="927">
        <v>10.742231835780689</v>
      </c>
      <c r="Y145"/>
      <c r="Z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6" customFormat="1" ht="11.25" customHeight="1" x14ac:dyDescent="0.2">
      <c r="A146" s="921" t="s">
        <v>4340</v>
      </c>
      <c r="B146" s="922">
        <v>137</v>
      </c>
      <c r="C146" s="923">
        <v>39.284671532846716</v>
      </c>
      <c r="D146" s="924">
        <v>102.1864233576643</v>
      </c>
      <c r="E146" s="924">
        <v>2.4454975351668118</v>
      </c>
      <c r="F146" s="924">
        <v>6.8083303586725137</v>
      </c>
      <c r="G146" s="925"/>
      <c r="H146" s="926">
        <v>245</v>
      </c>
      <c r="I146" s="923">
        <v>14.66530612244898</v>
      </c>
      <c r="J146" s="925">
        <v>95.038693877551069</v>
      </c>
      <c r="K146" s="924">
        <v>2.7533156421487552</v>
      </c>
      <c r="L146" s="927">
        <v>8.7521212048319477</v>
      </c>
      <c r="M146" s="928"/>
      <c r="N146" s="922">
        <v>487</v>
      </c>
      <c r="O146" s="923">
        <v>7.2710472279260783</v>
      </c>
      <c r="P146" s="925">
        <v>63.672114989733011</v>
      </c>
      <c r="Q146" s="924">
        <v>3.0930194641189996</v>
      </c>
      <c r="R146" s="927">
        <v>10.727975550840055</v>
      </c>
      <c r="Y146"/>
      <c r="Z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6" customFormat="1" ht="11.25" customHeight="1" x14ac:dyDescent="0.2">
      <c r="A147" s="921" t="s">
        <v>4342</v>
      </c>
      <c r="B147" s="922">
        <v>138</v>
      </c>
      <c r="C147" s="923">
        <v>39.246376811594203</v>
      </c>
      <c r="D147" s="924">
        <v>103.2731884057971</v>
      </c>
      <c r="E147" s="924">
        <v>2.4333219004185129</v>
      </c>
      <c r="F147" s="924">
        <v>6.8405228264359232</v>
      </c>
      <c r="G147" s="925"/>
      <c r="H147" s="926">
        <v>250</v>
      </c>
      <c r="I147" s="923">
        <v>14.552</v>
      </c>
      <c r="J147" s="925">
        <v>97.407000000000025</v>
      </c>
      <c r="K147" s="924">
        <v>2.710612377146894</v>
      </c>
      <c r="L147" s="927">
        <v>8.5471211825391791</v>
      </c>
      <c r="M147" s="928"/>
      <c r="N147" s="922">
        <v>462</v>
      </c>
      <c r="O147" s="923">
        <v>7.3203463203463199</v>
      </c>
      <c r="P147" s="925">
        <v>65.538939393939387</v>
      </c>
      <c r="Q147" s="924">
        <v>3.055909678475794</v>
      </c>
      <c r="R147" s="927">
        <v>10.50286501114582</v>
      </c>
      <c r="U147"/>
      <c r="X147"/>
      <c r="Y147"/>
      <c r="Z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6" customFormat="1" ht="11.25" customHeight="1" x14ac:dyDescent="0.2">
      <c r="A148" s="921" t="s">
        <v>4407</v>
      </c>
      <c r="B148" s="922">
        <v>138</v>
      </c>
      <c r="C148" s="923">
        <v>39.362318840579711</v>
      </c>
      <c r="D148" s="924">
        <v>104.96485507246378</v>
      </c>
      <c r="E148" s="924">
        <v>2.3971845034389845</v>
      </c>
      <c r="F148" s="924">
        <v>6.8242332116429711</v>
      </c>
      <c r="G148" s="925"/>
      <c r="H148" s="926">
        <v>266</v>
      </c>
      <c r="I148" s="923">
        <v>14.406015037593985</v>
      </c>
      <c r="J148" s="925">
        <v>99.824774436090294</v>
      </c>
      <c r="K148" s="924">
        <v>2.7233786179355217</v>
      </c>
      <c r="L148" s="927">
        <v>8.3467265530578167</v>
      </c>
      <c r="M148" s="928"/>
      <c r="N148" s="922">
        <v>462</v>
      </c>
      <c r="O148" s="923">
        <v>7.2575757575757578</v>
      </c>
      <c r="P148" s="925">
        <v>67.366818181818218</v>
      </c>
      <c r="Q148" s="924">
        <v>2.9775341087026845</v>
      </c>
      <c r="R148" s="927">
        <v>10.402726405267575</v>
      </c>
      <c r="U148"/>
      <c r="Y148"/>
      <c r="Z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6" customFormat="1" ht="11.25" customHeight="1" x14ac:dyDescent="0.2">
      <c r="A149" s="1007" t="s">
        <v>4406</v>
      </c>
      <c r="B149" s="1008">
        <v>139</v>
      </c>
      <c r="C149" s="1009">
        <v>39.338129496402878</v>
      </c>
      <c r="D149" s="1010">
        <v>103.69237410071945</v>
      </c>
      <c r="E149" s="1010">
        <v>2.4849211903874178</v>
      </c>
      <c r="F149" s="1010">
        <v>6.8502762876619467</v>
      </c>
      <c r="G149" s="1011"/>
      <c r="H149" s="1012">
        <v>274</v>
      </c>
      <c r="I149" s="1009">
        <v>14.31021897810219</v>
      </c>
      <c r="J149" s="1011">
        <v>97.878978467153345</v>
      </c>
      <c r="K149" s="1010">
        <v>2.8280601026703009</v>
      </c>
      <c r="L149" s="1013">
        <v>8.2714536993864218</v>
      </c>
      <c r="M149" s="1014"/>
      <c r="N149" s="1008">
        <v>456</v>
      </c>
      <c r="O149" s="1009">
        <v>7.3048245614035086</v>
      </c>
      <c r="P149" s="1011">
        <v>66.285065789473705</v>
      </c>
      <c r="Q149" s="1010">
        <v>3.1484102721578009</v>
      </c>
      <c r="R149" s="1013">
        <v>10.068983164222981</v>
      </c>
      <c r="U149"/>
      <c r="Y149"/>
      <c r="Z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6" customFormat="1" ht="11.25" customHeight="1" x14ac:dyDescent="0.2">
      <c r="A150" s="1007" t="s">
        <v>4423</v>
      </c>
      <c r="B150" s="1008">
        <v>140</v>
      </c>
      <c r="C150" s="1009">
        <v>39.357142857142854</v>
      </c>
      <c r="D150" s="1010">
        <v>94.860071428571416</v>
      </c>
      <c r="E150" s="1010">
        <v>2.7906800963083169</v>
      </c>
      <c r="F150" s="1010">
        <v>6.7355419434543604</v>
      </c>
      <c r="G150" s="1011"/>
      <c r="H150" s="1012">
        <v>294</v>
      </c>
      <c r="I150" s="1009">
        <v>14.07482993197279</v>
      </c>
      <c r="J150" s="1011">
        <v>88.704421768707505</v>
      </c>
      <c r="K150" s="1010">
        <v>3.0729751812889994</v>
      </c>
      <c r="L150" s="1013">
        <v>9.4669239045302245</v>
      </c>
      <c r="M150" s="1014"/>
      <c r="N150" s="1008">
        <v>433</v>
      </c>
      <c r="O150" s="1009">
        <v>7.3579676674364896</v>
      </c>
      <c r="P150" s="1011">
        <v>60.209953810623553</v>
      </c>
      <c r="Q150" s="1010">
        <v>3.447043081617128</v>
      </c>
      <c r="R150" s="1013">
        <v>10.609395659882569</v>
      </c>
      <c r="T150"/>
      <c r="U150"/>
      <c r="V150"/>
      <c r="Y150"/>
      <c r="Z150"/>
      <c r="AB150"/>
      <c r="AC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6" customFormat="1" ht="11.25" customHeight="1" x14ac:dyDescent="0.2">
      <c r="A151" s="1007" t="s">
        <v>4435</v>
      </c>
      <c r="B151" s="1008">
        <v>140</v>
      </c>
      <c r="C151" s="1009">
        <v>39.357142857142854</v>
      </c>
      <c r="D151" s="1010">
        <v>83.610642857142835</v>
      </c>
      <c r="E151" s="1010">
        <v>3.5225937018459135</v>
      </c>
      <c r="F151" s="1010">
        <v>6.5102981059872214</v>
      </c>
      <c r="G151" s="1011"/>
      <c r="H151" s="1012">
        <v>300</v>
      </c>
      <c r="I151" s="1009">
        <v>13.906666666666666</v>
      </c>
      <c r="J151" s="1011">
        <v>74.616166666666658</v>
      </c>
      <c r="K151" s="1010">
        <v>3.9350850462334432</v>
      </c>
      <c r="L151" s="1013">
        <v>9.4445859985501492</v>
      </c>
      <c r="M151" s="1014"/>
      <c r="N151" s="1008">
        <v>412</v>
      </c>
      <c r="O151" s="1009">
        <v>7.2936893203883493</v>
      </c>
      <c r="P151" s="1011">
        <v>50.106796116504846</v>
      </c>
      <c r="Q151" s="1010">
        <v>5.0074415375412578</v>
      </c>
      <c r="R151" s="1013">
        <v>10.293687659333894</v>
      </c>
      <c r="T151"/>
      <c r="U151"/>
      <c r="V151"/>
      <c r="AB151"/>
      <c r="AC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6" customFormat="1" ht="11.25" customHeight="1" x14ac:dyDescent="0.2">
      <c r="A152" s="1007" t="s">
        <v>4450</v>
      </c>
      <c r="B152" s="1008">
        <v>139</v>
      </c>
      <c r="C152" s="1009">
        <v>39.299999999999997</v>
      </c>
      <c r="D152" s="1010">
        <v>92.51</v>
      </c>
      <c r="E152" s="1010">
        <v>3.01</v>
      </c>
      <c r="F152" s="1010">
        <v>6.19</v>
      </c>
      <c r="G152" s="1011"/>
      <c r="H152" s="1012">
        <v>288</v>
      </c>
      <c r="I152" s="1009">
        <v>13.9</v>
      </c>
      <c r="J152" s="1011">
        <v>83.57</v>
      </c>
      <c r="K152" s="1010">
        <v>3.42</v>
      </c>
      <c r="L152" s="1013">
        <v>9.39</v>
      </c>
      <c r="M152" s="1014"/>
      <c r="N152" s="1008">
        <v>383</v>
      </c>
      <c r="O152" s="1009">
        <v>7.3</v>
      </c>
      <c r="P152" s="1011">
        <v>56.84</v>
      </c>
      <c r="Q152" s="1010">
        <v>3.93</v>
      </c>
      <c r="R152" s="1013">
        <v>10.199999999999999</v>
      </c>
      <c r="V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6" customFormat="1" ht="11.25" customHeight="1" x14ac:dyDescent="0.2">
      <c r="A153" s="1007" t="s">
        <v>4452</v>
      </c>
      <c r="B153" s="1008">
        <v>137</v>
      </c>
      <c r="C153" s="1009">
        <v>39.576642335766422</v>
      </c>
      <c r="D153" s="1010">
        <v>97.696861313868609</v>
      </c>
      <c r="E153" s="1010">
        <v>2.8836924892102305</v>
      </c>
      <c r="F153" s="1010">
        <v>5.969832200734464</v>
      </c>
      <c r="G153" s="1011"/>
      <c r="H153" s="1012">
        <v>272</v>
      </c>
      <c r="I153" s="1009">
        <v>14.080882352941176</v>
      </c>
      <c r="J153" s="1011">
        <v>91.160073529411818</v>
      </c>
      <c r="K153" s="1010">
        <v>3.178708091236027</v>
      </c>
      <c r="L153" s="1013">
        <v>9.3552247923203495</v>
      </c>
      <c r="M153" s="1014"/>
      <c r="N153" s="1008">
        <v>365</v>
      </c>
      <c r="O153" s="1009">
        <v>7.3342465753424655</v>
      </c>
      <c r="P153" s="1011">
        <v>60.131780821917822</v>
      </c>
      <c r="Q153" s="1010">
        <v>3.6956957516953302</v>
      </c>
      <c r="R153" s="1013">
        <v>10.327248542625608</v>
      </c>
      <c r="V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6" customFormat="1" ht="11.25" customHeight="1" x14ac:dyDescent="0.2">
      <c r="A154" s="1007" t="s">
        <v>4461</v>
      </c>
      <c r="B154" s="1008">
        <v>136</v>
      </c>
      <c r="C154" s="1009">
        <v>39.713235294117645</v>
      </c>
      <c r="D154" s="1010">
        <v>98.453750000000014</v>
      </c>
      <c r="E154" s="1010">
        <v>2.8270911133041343</v>
      </c>
      <c r="F154" s="1010">
        <v>5.9374124521184335</v>
      </c>
      <c r="G154" s="1011"/>
      <c r="H154" s="1012">
        <v>270</v>
      </c>
      <c r="I154" s="1009">
        <v>14.107407407407408</v>
      </c>
      <c r="J154" s="1011">
        <v>91.52925925925922</v>
      </c>
      <c r="K154" s="1010">
        <v>3.1110306634066465</v>
      </c>
      <c r="L154" s="1013">
        <v>9.2733576894258469</v>
      </c>
      <c r="M154" s="1014"/>
      <c r="N154" s="1008">
        <v>359</v>
      </c>
      <c r="O154" s="1009">
        <v>7.3565459610027855</v>
      </c>
      <c r="P154" s="1011">
        <v>61.292896935933193</v>
      </c>
      <c r="Q154" s="1010">
        <v>3.6396120451693017</v>
      </c>
      <c r="R154" s="1013">
        <v>10.33496442587426</v>
      </c>
      <c r="V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6" customFormat="1" ht="11.25" customHeight="1" x14ac:dyDescent="0.2">
      <c r="A155" s="1007" t="s">
        <v>4474</v>
      </c>
      <c r="B155" s="1008">
        <v>136</v>
      </c>
      <c r="C155" s="1009">
        <v>39.786764705882355</v>
      </c>
      <c r="D155" s="1010">
        <v>103.35786764705882</v>
      </c>
      <c r="E155" s="1010">
        <v>2.8156932107406969</v>
      </c>
      <c r="F155" s="1010">
        <v>5.8495626148617195</v>
      </c>
      <c r="G155" s="1011"/>
      <c r="H155" s="1012">
        <v>271</v>
      </c>
      <c r="I155" s="1009">
        <v>14.129151291512915</v>
      </c>
      <c r="J155" s="1011">
        <v>94.840627306273035</v>
      </c>
      <c r="K155" s="1010">
        <v>3.0647826900028132</v>
      </c>
      <c r="L155" s="1013">
        <v>9.1647040333087961</v>
      </c>
      <c r="M155" s="1014"/>
      <c r="N155" s="1008">
        <v>350</v>
      </c>
      <c r="O155" s="1009">
        <v>7.3657142857142857</v>
      </c>
      <c r="P155" s="1011">
        <v>64.496999999999971</v>
      </c>
      <c r="Q155" s="1010">
        <v>3.6295228829890207</v>
      </c>
      <c r="R155" s="1013">
        <v>10.314084938501287</v>
      </c>
      <c r="V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6" customFormat="1" ht="11.25" customHeight="1" x14ac:dyDescent="0.2">
      <c r="A156" s="1007" t="s">
        <v>4480</v>
      </c>
      <c r="B156" s="1008">
        <v>136</v>
      </c>
      <c r="C156" s="1009">
        <v>39.867647058823529</v>
      </c>
      <c r="D156" s="1010">
        <v>106.40154411764705</v>
      </c>
      <c r="E156" s="1010">
        <v>2.7492609920534083</v>
      </c>
      <c r="F156" s="1010">
        <v>5.4978320303240853</v>
      </c>
      <c r="G156" s="1011"/>
      <c r="H156" s="1012">
        <v>273</v>
      </c>
      <c r="I156" s="1009">
        <v>14.135531135531135</v>
      </c>
      <c r="J156" s="1011">
        <v>98.270183150183215</v>
      </c>
      <c r="K156" s="1010">
        <v>2.9974987895502894</v>
      </c>
      <c r="L156" s="1013">
        <v>9.1044445290452245</v>
      </c>
      <c r="M156" s="1014"/>
      <c r="N156" s="1008">
        <v>349</v>
      </c>
      <c r="O156" s="1009">
        <v>7.355300859598854</v>
      </c>
      <c r="P156" s="1011">
        <v>64.68068767908305</v>
      </c>
      <c r="Q156" s="1010">
        <v>3.5878733213179399</v>
      </c>
      <c r="R156" s="1013">
        <v>10.187806929430597</v>
      </c>
      <c r="V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6" customFormat="1" ht="11.25" customHeight="1" x14ac:dyDescent="0.2">
      <c r="A157" s="1007" t="s">
        <v>4484</v>
      </c>
      <c r="B157" s="1008">
        <v>138</v>
      </c>
      <c r="C157" s="1009">
        <v>39.688405797101453</v>
      </c>
      <c r="D157" s="1010">
        <v>102.86999999999999</v>
      </c>
      <c r="E157" s="1010">
        <v>2.9284337274664551</v>
      </c>
      <c r="F157" s="1010">
        <v>5.4966686657625621</v>
      </c>
      <c r="G157" s="1011"/>
      <c r="H157" s="1012">
        <v>271</v>
      </c>
      <c r="I157" s="1009">
        <v>14.00369003690037</v>
      </c>
      <c r="J157" s="1011">
        <v>96.03767527675285</v>
      </c>
      <c r="K157" s="1010">
        <v>3.1136445436514135</v>
      </c>
      <c r="L157" s="1013">
        <v>8.9788730861464767</v>
      </c>
      <c r="M157" s="1014"/>
      <c r="N157" s="1008">
        <v>337</v>
      </c>
      <c r="O157" s="1009">
        <v>7.3501483679525226</v>
      </c>
      <c r="P157" s="1011">
        <v>64.063887240356095</v>
      </c>
      <c r="Q157" s="1010">
        <v>3.743693610945086</v>
      </c>
      <c r="R157" s="1013">
        <v>10.123569611486685</v>
      </c>
      <c r="V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6" customFormat="1" ht="11.25" customHeight="1" x14ac:dyDescent="0.2">
      <c r="A158" s="1007" t="s">
        <v>4490</v>
      </c>
      <c r="B158" s="1008">
        <v>139</v>
      </c>
      <c r="C158" s="1009">
        <v>39.748201438848923</v>
      </c>
      <c r="D158" s="1010">
        <v>99.561870503597149</v>
      </c>
      <c r="E158" s="1010">
        <v>2.9395438171615487</v>
      </c>
      <c r="F158" s="1010">
        <v>5.3249791848326975</v>
      </c>
      <c r="G158" s="1011"/>
      <c r="H158" s="1012">
        <v>274</v>
      </c>
      <c r="I158" s="1009">
        <v>14.007299270072993</v>
      </c>
      <c r="J158" s="1011">
        <v>96.8528832116789</v>
      </c>
      <c r="K158" s="1010">
        <v>3.0502461858062477</v>
      </c>
      <c r="L158" s="1013">
        <v>8.8312211083694088</v>
      </c>
      <c r="M158" s="1014"/>
      <c r="N158" s="1008">
        <v>329</v>
      </c>
      <c r="O158" s="1009">
        <v>7.3738601823708203</v>
      </c>
      <c r="P158" s="1011">
        <v>63.626504559270472</v>
      </c>
      <c r="Q158" s="1010">
        <v>3.5401289764229791</v>
      </c>
      <c r="R158" s="1013">
        <v>10.261919429232648</v>
      </c>
      <c r="T158"/>
      <c r="V158"/>
      <c r="Y158"/>
      <c r="Z158"/>
      <c r="AA158"/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6" customFormat="1" ht="11.25" customHeight="1" x14ac:dyDescent="0.2">
      <c r="A159" s="1007" t="s">
        <v>4498</v>
      </c>
      <c r="B159" s="1008">
        <v>138</v>
      </c>
      <c r="C159" s="1009">
        <v>39.971014492753625</v>
      </c>
      <c r="D159" s="1010">
        <v>109.4044202898551</v>
      </c>
      <c r="E159" s="1010">
        <v>2.6576718412550706</v>
      </c>
      <c r="F159" s="1010">
        <v>5.5121928155969773</v>
      </c>
      <c r="G159" s="1011"/>
      <c r="H159" s="1012">
        <v>279</v>
      </c>
      <c r="I159" s="1009">
        <v>13.96774193548387</v>
      </c>
      <c r="J159" s="1011">
        <v>106.08770609318998</v>
      </c>
      <c r="K159" s="1010">
        <v>2.742189200762569</v>
      </c>
      <c r="L159" s="1013">
        <v>8.6369218758858004</v>
      </c>
      <c r="M159" s="1014"/>
      <c r="N159" s="1008">
        <v>308</v>
      </c>
      <c r="O159" s="1009">
        <v>7.3474025974025974</v>
      </c>
      <c r="P159" s="1011">
        <v>70.509318181818131</v>
      </c>
      <c r="Q159" s="1010">
        <v>3.1440288881309595</v>
      </c>
      <c r="R159" s="1013">
        <v>10.391072492979749</v>
      </c>
      <c r="T159"/>
      <c r="V159"/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6" customFormat="1" ht="11.25" customHeight="1" x14ac:dyDescent="0.2">
      <c r="A160" s="1007" t="s">
        <v>4523</v>
      </c>
      <c r="B160" s="1008">
        <v>140</v>
      </c>
      <c r="C160" s="1009">
        <v>39.964285714285715</v>
      </c>
      <c r="D160" s="1010">
        <v>109.77242857142853</v>
      </c>
      <c r="E160" s="1010">
        <v>2.6329332862621917</v>
      </c>
      <c r="F160" s="1010">
        <v>5.490847998481426</v>
      </c>
      <c r="G160" s="1011"/>
      <c r="H160" s="1012">
        <v>307</v>
      </c>
      <c r="I160" s="1009">
        <v>13.745928338762216</v>
      </c>
      <c r="J160" s="1011">
        <v>105.19013029315958</v>
      </c>
      <c r="K160" s="1010">
        <v>2.8160789094711509</v>
      </c>
      <c r="L160" s="1013">
        <v>8.8930463088825835</v>
      </c>
      <c r="M160" s="1014"/>
      <c r="N160" s="1008">
        <v>282</v>
      </c>
      <c r="O160" s="1009">
        <v>7.3510638297872344</v>
      </c>
      <c r="P160" s="1011">
        <v>76.688014184397161</v>
      </c>
      <c r="Q160" s="1010">
        <v>2.9373733478355732</v>
      </c>
      <c r="R160" s="1013">
        <v>10.204688034060631</v>
      </c>
      <c r="T160"/>
      <c r="V160"/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6" customFormat="1" ht="11.25" customHeight="1" x14ac:dyDescent="0.2">
      <c r="A161" s="921" t="s">
        <v>4572</v>
      </c>
      <c r="B161" s="922">
        <v>142</v>
      </c>
      <c r="C161" s="923">
        <v>39.866197183098592</v>
      </c>
      <c r="D161" s="924">
        <v>106.1505633802817</v>
      </c>
      <c r="E161" s="924">
        <v>2.6666459792672672</v>
      </c>
      <c r="F161" s="924">
        <v>5.4383763128093348</v>
      </c>
      <c r="G161" s="925"/>
      <c r="H161" s="926">
        <v>313</v>
      </c>
      <c r="I161" s="923">
        <v>13.635782747603834</v>
      </c>
      <c r="J161" s="925">
        <v>102.70159744408949</v>
      </c>
      <c r="K161" s="924">
        <v>2.7690392351050352</v>
      </c>
      <c r="L161" s="927">
        <v>8.8845714850002526</v>
      </c>
      <c r="M161" s="928"/>
      <c r="N161" s="922">
        <v>280</v>
      </c>
      <c r="O161" s="923">
        <v>7.3357142857142854</v>
      </c>
      <c r="P161" s="925">
        <v>79.250750000000053</v>
      </c>
      <c r="Q161" s="924">
        <v>2.9237279934474496</v>
      </c>
      <c r="R161" s="927">
        <v>9.981181982413263</v>
      </c>
      <c r="T161"/>
      <c r="V161"/>
      <c r="X161"/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6" customFormat="1" ht="11.25" customHeight="1" x14ac:dyDescent="0.2">
      <c r="A162" s="921" t="s">
        <v>4571</v>
      </c>
      <c r="B162" s="922">
        <v>142</v>
      </c>
      <c r="C162" s="923">
        <v>39.992957746478872</v>
      </c>
      <c r="D162" s="924">
        <v>108.76492957746483</v>
      </c>
      <c r="E162" s="924">
        <v>2.5409658791155394</v>
      </c>
      <c r="F162" s="924">
        <v>5.299876376429701</v>
      </c>
      <c r="G162" s="925"/>
      <c r="H162" s="926">
        <v>322</v>
      </c>
      <c r="I162" s="923">
        <v>13.670807453416149</v>
      </c>
      <c r="J162" s="925">
        <v>105.9662111801242</v>
      </c>
      <c r="K162" s="924">
        <v>2.683425683528974</v>
      </c>
      <c r="L162" s="927">
        <v>7.5904981155637179</v>
      </c>
      <c r="M162" s="928"/>
      <c r="N162" s="922">
        <v>280</v>
      </c>
      <c r="O162" s="923">
        <v>7.3428571428571425</v>
      </c>
      <c r="P162" s="925">
        <v>83.098392857142883</v>
      </c>
      <c r="Q162" s="924">
        <v>2.7233860195879065</v>
      </c>
      <c r="R162" s="927">
        <v>10.243329035743946</v>
      </c>
      <c r="T162"/>
      <c r="V162"/>
      <c r="X162"/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6" customFormat="1" ht="11.25" customHeight="1" x14ac:dyDescent="0.2">
      <c r="A163" s="921" t="s">
        <v>4582</v>
      </c>
      <c r="B163" s="922">
        <v>141</v>
      </c>
      <c r="C163" s="923">
        <v>40.00709219858156</v>
      </c>
      <c r="D163" s="924">
        <v>115.61092198581562</v>
      </c>
      <c r="E163" s="924">
        <v>2.3725684659397412</v>
      </c>
      <c r="F163" s="924">
        <v>5.2888295001204577</v>
      </c>
      <c r="G163" s="925"/>
      <c r="H163" s="926">
        <v>326</v>
      </c>
      <c r="I163" s="923">
        <v>13.64723926380368</v>
      </c>
      <c r="J163" s="925">
        <v>112.55552147239258</v>
      </c>
      <c r="K163" s="924">
        <v>2.5437385597365236</v>
      </c>
      <c r="L163" s="927">
        <v>7.6479243096699241</v>
      </c>
      <c r="M163" s="928"/>
      <c r="N163" s="922">
        <v>278</v>
      </c>
      <c r="O163" s="923">
        <v>7.3417266187050361</v>
      </c>
      <c r="P163" s="925">
        <v>86.54428057553956</v>
      </c>
      <c r="Q163" s="924">
        <v>2.5710911345245764</v>
      </c>
      <c r="R163" s="927">
        <v>10.139378991126224</v>
      </c>
      <c r="T163"/>
      <c r="X163"/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6" customFormat="1" ht="11.25" customHeight="1" x14ac:dyDescent="0.2">
      <c r="A164" s="921" t="s">
        <v>4603</v>
      </c>
      <c r="B164" s="922">
        <v>141</v>
      </c>
      <c r="C164" s="923">
        <v>40.078014184397162</v>
      </c>
      <c r="D164" s="924">
        <v>117.19929078014178</v>
      </c>
      <c r="E164" s="924">
        <v>2.3112775763373219</v>
      </c>
      <c r="F164" s="924">
        <v>5.2784629754431958</v>
      </c>
      <c r="G164" s="925"/>
      <c r="H164" s="926">
        <v>331</v>
      </c>
      <c r="I164" s="923">
        <v>13.66465256797583</v>
      </c>
      <c r="J164" s="925">
        <v>117.05492447129916</v>
      </c>
      <c r="K164" s="924">
        <v>2.4635984303123535</v>
      </c>
      <c r="L164" s="927">
        <v>7.828914401603055</v>
      </c>
      <c r="M164" s="928"/>
      <c r="N164" s="922">
        <v>281</v>
      </c>
      <c r="O164" s="923">
        <v>7.3345195729537362</v>
      </c>
      <c r="P164" s="925">
        <v>87.778434163701107</v>
      </c>
      <c r="Q164" s="924">
        <v>2.5049804918516525</v>
      </c>
      <c r="R164" s="927">
        <v>10.247214899282154</v>
      </c>
      <c r="X164"/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6" customFormat="1" ht="11.25" customHeight="1" x14ac:dyDescent="0.2">
      <c r="A165" s="921" t="s">
        <v>4610</v>
      </c>
      <c r="B165" s="922">
        <v>142</v>
      </c>
      <c r="C165" s="923">
        <v>40.070422535211264</v>
      </c>
      <c r="D165" s="924">
        <v>118.85718309859148</v>
      </c>
      <c r="E165" s="924">
        <v>2.2906135387154811</v>
      </c>
      <c r="F165" s="924">
        <v>5.3652312733562546</v>
      </c>
      <c r="G165" s="925"/>
      <c r="H165" s="926">
        <v>334</v>
      </c>
      <c r="I165" s="923">
        <v>13.646706586826348</v>
      </c>
      <c r="J165" s="925">
        <v>117.56329341317365</v>
      </c>
      <c r="K165" s="924">
        <v>2.4299104565618941</v>
      </c>
      <c r="L165" s="927">
        <v>7.9119961344227789</v>
      </c>
      <c r="M165" s="928"/>
      <c r="N165" s="922">
        <v>280</v>
      </c>
      <c r="O165" s="923">
        <v>7.3214285714285712</v>
      </c>
      <c r="P165" s="925">
        <v>89.608214285714254</v>
      </c>
      <c r="Q165" s="924">
        <v>2.4681076204318146</v>
      </c>
      <c r="R165" s="927">
        <v>10.586056597872444</v>
      </c>
      <c r="U165"/>
      <c r="V165"/>
      <c r="X165"/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6" customFormat="1" ht="11.25" customHeight="1" x14ac:dyDescent="0.2">
      <c r="A166" s="921" t="s">
        <v>4617</v>
      </c>
      <c r="B166" s="922">
        <v>142</v>
      </c>
      <c r="C166" s="923">
        <v>40.119718309859152</v>
      </c>
      <c r="D166" s="924">
        <v>117.29690140845071</v>
      </c>
      <c r="E166" s="924">
        <v>2.3504139922745657</v>
      </c>
      <c r="F166" s="924">
        <v>5.5164716180759461</v>
      </c>
      <c r="G166" s="925"/>
      <c r="H166" s="926">
        <v>335</v>
      </c>
      <c r="I166" s="923">
        <v>13.629850746268657</v>
      </c>
      <c r="J166" s="925">
        <v>116.48874626865668</v>
      </c>
      <c r="K166" s="924">
        <v>2.4599453830856501</v>
      </c>
      <c r="L166" s="927">
        <v>7.9089124764259555</v>
      </c>
      <c r="M166" s="928"/>
      <c r="N166" s="922">
        <v>280</v>
      </c>
      <c r="O166" s="923">
        <v>7.3</v>
      </c>
      <c r="P166" s="925">
        <v>89.699535714285759</v>
      </c>
      <c r="Q166" s="924">
        <v>2.5319944649442192</v>
      </c>
      <c r="R166" s="927">
        <v>10.903099014221851</v>
      </c>
      <c r="U166"/>
      <c r="V166"/>
      <c r="X166"/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6" customFormat="1" ht="11.25" customHeight="1" x14ac:dyDescent="0.2">
      <c r="A167" s="921" t="s">
        <v>4630</v>
      </c>
      <c r="B167" s="922">
        <v>142</v>
      </c>
      <c r="C167" s="923">
        <v>40.190140845070424</v>
      </c>
      <c r="D167" s="924">
        <v>120.08485915492962</v>
      </c>
      <c r="E167" s="924">
        <v>2.3696317293394031</v>
      </c>
      <c r="F167" s="924">
        <v>5.8092429207774545</v>
      </c>
      <c r="G167" s="925"/>
      <c r="H167" s="926">
        <v>337</v>
      </c>
      <c r="I167" s="923">
        <v>13.652818991097924</v>
      </c>
      <c r="J167" s="925">
        <v>117.1485459940653</v>
      </c>
      <c r="K167" s="924">
        <v>2.4824110565118174</v>
      </c>
      <c r="L167" s="927">
        <v>8.175094040581401</v>
      </c>
      <c r="M167" s="928"/>
      <c r="N167" s="922">
        <v>278</v>
      </c>
      <c r="O167" s="923">
        <v>7.3129496402877701</v>
      </c>
      <c r="P167" s="925">
        <v>91.728992805755453</v>
      </c>
      <c r="Q167" s="924">
        <v>2.5239540576567148</v>
      </c>
      <c r="R167" s="927">
        <v>11.531830726783888</v>
      </c>
      <c r="U167"/>
      <c r="V167"/>
      <c r="X167"/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6" customFormat="1" ht="11.25" customHeight="1" x14ac:dyDescent="0.2">
      <c r="A168" s="921" t="s">
        <v>4639</v>
      </c>
      <c r="B168" s="922">
        <v>142</v>
      </c>
      <c r="C168" s="923">
        <v>40.25352112676056</v>
      </c>
      <c r="D168" s="924">
        <v>121.39732394366193</v>
      </c>
      <c r="E168" s="924">
        <v>2.360357880099794</v>
      </c>
      <c r="F168" s="924">
        <v>6.0440844899904942</v>
      </c>
      <c r="G168" s="925"/>
      <c r="H168" s="926">
        <v>343</v>
      </c>
      <c r="I168" s="923">
        <v>13.647230320699709</v>
      </c>
      <c r="J168" s="925">
        <v>119.27763848396498</v>
      </c>
      <c r="K168" s="924">
        <v>2.4569069889696631</v>
      </c>
      <c r="L168" s="927">
        <v>8.2982379197921805</v>
      </c>
      <c r="M168" s="928"/>
      <c r="N168" s="922">
        <v>274</v>
      </c>
      <c r="O168" s="923">
        <v>7.2919708029197077</v>
      </c>
      <c r="P168" s="925">
        <v>93.360218978102267</v>
      </c>
      <c r="Q168" s="924">
        <v>2.481479971015935</v>
      </c>
      <c r="R168" s="927">
        <v>11.741705927534628</v>
      </c>
      <c r="U168"/>
      <c r="V168"/>
      <c r="X168"/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6" customFormat="1" ht="11.25" customHeight="1" x14ac:dyDescent="0.2">
      <c r="A169" s="921" t="s">
        <v>5211</v>
      </c>
      <c r="B169" s="922">
        <v>140</v>
      </c>
      <c r="C169" s="923">
        <v>40.278571428571432</v>
      </c>
      <c r="D169" s="924">
        <v>116.58978571428571</v>
      </c>
      <c r="E169" s="924">
        <v>2.4173517104177549</v>
      </c>
      <c r="F169" s="924">
        <v>6.1743810131696435</v>
      </c>
      <c r="G169" s="925"/>
      <c r="H169" s="926">
        <v>333</v>
      </c>
      <c r="I169" s="923">
        <v>13.6996996996997</v>
      </c>
      <c r="J169" s="925">
        <v>115.67348348348352</v>
      </c>
      <c r="K169" s="924">
        <v>2.5353400391986072</v>
      </c>
      <c r="L169" s="927">
        <v>8.3662827434678206</v>
      </c>
      <c r="M169" s="928"/>
      <c r="N169" s="922">
        <v>267</v>
      </c>
      <c r="O169" s="923">
        <v>7.2883895131086138</v>
      </c>
      <c r="P169" s="925">
        <v>88.071310861423157</v>
      </c>
      <c r="Q169" s="924">
        <v>2.5506257167705479</v>
      </c>
      <c r="R169" s="927">
        <v>11.656671113755699</v>
      </c>
      <c r="U169"/>
      <c r="V169"/>
      <c r="X169"/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s="806" customFormat="1" ht="11.25" customHeight="1" x14ac:dyDescent="0.2">
      <c r="A170" s="921" t="s">
        <v>5222</v>
      </c>
      <c r="B170" s="922">
        <v>140</v>
      </c>
      <c r="C170" s="923">
        <v>40.385714285714286</v>
      </c>
      <c r="D170" s="924">
        <v>123.81335714285716</v>
      </c>
      <c r="E170" s="924">
        <v>2.339134917416227</v>
      </c>
      <c r="F170" s="924">
        <v>6.2627051459520571</v>
      </c>
      <c r="G170" s="925"/>
      <c r="H170" s="926">
        <v>333</v>
      </c>
      <c r="I170" s="923">
        <v>13.675675675675675</v>
      </c>
      <c r="J170" s="925">
        <v>123.33738738738732</v>
      </c>
      <c r="K170" s="924">
        <v>2.4319086760600048</v>
      </c>
      <c r="L170" s="927">
        <v>8.5560001497334728</v>
      </c>
      <c r="M170" s="928"/>
      <c r="N170" s="922">
        <v>252</v>
      </c>
      <c r="O170" s="923">
        <v>7.2579365079365079</v>
      </c>
      <c r="P170" s="925">
        <v>94.08757936507935</v>
      </c>
      <c r="Q170" s="924">
        <v>2.4175277657275682</v>
      </c>
      <c r="R170" s="927">
        <v>12.20122196578764</v>
      </c>
      <c r="U170"/>
      <c r="V170"/>
      <c r="X170"/>
      <c r="AG170" s="380"/>
      <c r="AH170" s="349"/>
      <c r="AI170" s="381"/>
      <c r="AJ170" s="381"/>
      <c r="AK170" s="381"/>
      <c r="AL170" s="381"/>
      <c r="AM170" s="381"/>
      <c r="AN170" s="381"/>
      <c r="AO170" s="381"/>
      <c r="AP170" s="381"/>
      <c r="AQ170" s="381"/>
    </row>
    <row r="171" spans="1:43" s="806" customFormat="1" ht="11.25" customHeight="1" x14ac:dyDescent="0.2">
      <c r="A171" s="921" t="s">
        <v>5232</v>
      </c>
      <c r="B171" s="922">
        <v>139</v>
      </c>
      <c r="C171" s="923">
        <v>40.489208633093526</v>
      </c>
      <c r="D171" s="924">
        <v>122.67935251798563</v>
      </c>
      <c r="E171" s="924">
        <v>2.3990615001804274</v>
      </c>
      <c r="F171" s="924">
        <v>6.4465574722656847</v>
      </c>
      <c r="G171" s="925"/>
      <c r="H171" s="926">
        <v>334</v>
      </c>
      <c r="I171" s="923">
        <v>13.72754491017964</v>
      </c>
      <c r="J171" s="925">
        <v>121.55541916167661</v>
      </c>
      <c r="K171" s="924">
        <v>2.4937541871549058</v>
      </c>
      <c r="L171" s="927">
        <v>8.7668239284197167</v>
      </c>
      <c r="M171" s="928"/>
      <c r="N171" s="922">
        <v>233</v>
      </c>
      <c r="O171" s="923">
        <v>7.2618025751072963</v>
      </c>
      <c r="P171" s="925">
        <v>93.701587982832621</v>
      </c>
      <c r="Q171" s="924">
        <v>2.394174698514087</v>
      </c>
      <c r="R171" s="927">
        <v>12.457535440337056</v>
      </c>
      <c r="U171"/>
      <c r="V171"/>
      <c r="X171"/>
      <c r="AG171" s="380"/>
      <c r="AH171" s="349"/>
      <c r="AI171" s="381"/>
      <c r="AJ171" s="381"/>
      <c r="AK171" s="381"/>
      <c r="AL171" s="381"/>
      <c r="AM171" s="381"/>
      <c r="AN171" s="381"/>
      <c r="AO171" s="381"/>
      <c r="AP171" s="381"/>
      <c r="AQ171" s="381"/>
    </row>
    <row r="172" spans="1:43" s="806" customFormat="1" ht="11.25" customHeight="1" x14ac:dyDescent="0.2">
      <c r="A172" s="921" t="s">
        <v>5245</v>
      </c>
      <c r="B172" s="922">
        <v>141</v>
      </c>
      <c r="C172" s="923">
        <v>40.340425531914896</v>
      </c>
      <c r="D172" s="924">
        <v>129.22609929078013</v>
      </c>
      <c r="E172" s="924">
        <v>2.2612034397526193</v>
      </c>
      <c r="F172" s="924">
        <v>6.6236143926343107</v>
      </c>
      <c r="G172" s="925"/>
      <c r="H172" s="926">
        <v>333</v>
      </c>
      <c r="I172" s="923">
        <v>13.741741741741741</v>
      </c>
      <c r="J172" s="925">
        <v>129.73021021021012</v>
      </c>
      <c r="K172" s="924">
        <v>2.3766930037353351</v>
      </c>
      <c r="L172" s="927">
        <v>9.1054377512049829</v>
      </c>
      <c r="M172" s="928"/>
      <c r="N172" s="922">
        <v>226</v>
      </c>
      <c r="O172" s="923">
        <v>7.2964601769911503</v>
      </c>
      <c r="P172" s="925">
        <v>98.430309734513244</v>
      </c>
      <c r="Q172" s="924">
        <v>2.3043967934174865</v>
      </c>
      <c r="R172" s="927">
        <v>12.610593741626214</v>
      </c>
      <c r="AG172" s="380"/>
      <c r="AH172" s="349"/>
      <c r="AI172" s="381"/>
      <c r="AJ172" s="381"/>
      <c r="AK172" s="381"/>
      <c r="AL172" s="381"/>
      <c r="AM172" s="381"/>
      <c r="AN172" s="381"/>
      <c r="AO172" s="381"/>
      <c r="AP172" s="381"/>
      <c r="AQ172" s="381"/>
    </row>
    <row r="173" spans="1:43" s="806" customFormat="1" ht="11.25" customHeight="1" x14ac:dyDescent="0.2">
      <c r="A173" s="1007" t="s">
        <v>5261</v>
      </c>
      <c r="B173" s="1008">
        <v>142</v>
      </c>
      <c r="C173" s="1009">
        <v>40.33098591549296</v>
      </c>
      <c r="D173" s="1010">
        <v>121.05161971830987</v>
      </c>
      <c r="E173" s="1010">
        <v>2.3687588172876026</v>
      </c>
      <c r="F173" s="1010">
        <v>6.7637952396762557</v>
      </c>
      <c r="G173" s="1011"/>
      <c r="H173" s="1012">
        <v>340</v>
      </c>
      <c r="I173" s="1009">
        <v>13.702941176470588</v>
      </c>
      <c r="J173" s="1011">
        <v>120.06302941176457</v>
      </c>
      <c r="K173" s="1010">
        <v>2.4560797482310277</v>
      </c>
      <c r="L173" s="1013">
        <v>9.4064959146915523</v>
      </c>
      <c r="M173" s="1014"/>
      <c r="N173" s="1008">
        <v>220</v>
      </c>
      <c r="O173" s="1009">
        <v>7.3</v>
      </c>
      <c r="P173" s="1011">
        <v>92.198454545454496</v>
      </c>
      <c r="Q173" s="1010">
        <v>2.3248489890550963</v>
      </c>
      <c r="R173" s="1013">
        <v>13.359162734281833</v>
      </c>
      <c r="AG173" s="380"/>
      <c r="AH173" s="349"/>
      <c r="AI173" s="381"/>
      <c r="AJ173" s="381"/>
      <c r="AK173" s="381"/>
      <c r="AL173" s="381"/>
      <c r="AM173" s="381"/>
      <c r="AN173" s="381"/>
      <c r="AO173" s="381"/>
      <c r="AP173" s="381"/>
      <c r="AQ173" s="381"/>
    </row>
    <row r="174" spans="1:43" s="806" customFormat="1" ht="11.25" customHeight="1" x14ac:dyDescent="0.2">
      <c r="A174" s="1007" t="s">
        <v>5285</v>
      </c>
      <c r="B174" s="1008">
        <v>142</v>
      </c>
      <c r="C174" s="1009">
        <v>40.471830985915496</v>
      </c>
      <c r="D174" s="1010">
        <v>118.22647887323951</v>
      </c>
      <c r="E174" s="1010">
        <v>2.4254385198483783</v>
      </c>
      <c r="F174" s="1010">
        <v>6.702982764792659</v>
      </c>
      <c r="G174" s="1011"/>
      <c r="H174" s="1012">
        <v>353</v>
      </c>
      <c r="I174" s="1009">
        <v>13.711048158640226</v>
      </c>
      <c r="J174" s="1011">
        <v>117.61821529745048</v>
      </c>
      <c r="K174" s="1010">
        <v>2.4924792102841891</v>
      </c>
      <c r="L174" s="1013">
        <v>9.7306956626113905</v>
      </c>
      <c r="M174" s="1014"/>
      <c r="N174" s="1008">
        <v>217</v>
      </c>
      <c r="O174" s="1009">
        <v>7.2626728110599075</v>
      </c>
      <c r="P174" s="1011">
        <v>96.025529953917072</v>
      </c>
      <c r="Q174" s="1010">
        <v>2.395719939718254</v>
      </c>
      <c r="R174" s="1013">
        <v>13.022250270068184</v>
      </c>
      <c r="AG174" s="380"/>
      <c r="AH174" s="349"/>
      <c r="AI174" s="381"/>
      <c r="AJ174" s="381"/>
      <c r="AK174" s="381"/>
      <c r="AL174" s="381"/>
      <c r="AM174" s="381"/>
      <c r="AN174" s="381"/>
      <c r="AO174" s="381"/>
      <c r="AP174" s="381"/>
      <c r="AQ174" s="381"/>
    </row>
    <row r="175" spans="1:43" s="806" customFormat="1" ht="11.25" customHeight="1" x14ac:dyDescent="0.2">
      <c r="A175" s="1007" t="s">
        <v>5301</v>
      </c>
      <c r="B175" s="1008">
        <v>143</v>
      </c>
      <c r="C175" s="1009">
        <v>40.552447552447553</v>
      </c>
      <c r="D175" s="1010">
        <v>121.02034965034963</v>
      </c>
      <c r="E175" s="1010">
        <v>2.401488425945963</v>
      </c>
      <c r="F175" s="1010">
        <v>6.6227954350959877</v>
      </c>
      <c r="G175" s="1011"/>
      <c r="H175" s="1012">
        <v>356</v>
      </c>
      <c r="I175" s="1009">
        <v>13.730337078651685</v>
      </c>
      <c r="J175" s="1011">
        <v>120.87662921348321</v>
      </c>
      <c r="K175" s="1010">
        <v>2.4619586077528246</v>
      </c>
      <c r="L175" s="1013">
        <v>9.6697297396379298</v>
      </c>
      <c r="M175" s="1014"/>
      <c r="N175" s="1008">
        <v>223</v>
      </c>
      <c r="O175" s="1009">
        <v>7.246636771300448</v>
      </c>
      <c r="P175" s="1011">
        <v>94.325605381165929</v>
      </c>
      <c r="Q175" s="1010">
        <v>2.4419854194782356</v>
      </c>
      <c r="R175" s="1013">
        <v>13.066431057465087</v>
      </c>
      <c r="AG175" s="380"/>
      <c r="AH175" s="349"/>
      <c r="AI175" s="381"/>
      <c r="AJ175" s="381"/>
      <c r="AK175" s="381"/>
      <c r="AL175" s="381"/>
      <c r="AM175" s="381"/>
      <c r="AN175" s="381"/>
      <c r="AO175" s="381"/>
      <c r="AP175" s="381"/>
      <c r="AQ175" s="381"/>
    </row>
    <row r="176" spans="1:43" s="806" customFormat="1" ht="11.25" customHeight="1" x14ac:dyDescent="0.2">
      <c r="A176" s="1007" t="s">
        <v>5337</v>
      </c>
      <c r="B176" s="1008">
        <v>142</v>
      </c>
      <c r="C176" s="1009">
        <v>40.697183098591552</v>
      </c>
      <c r="D176" s="1010">
        <v>116.79112676056336</v>
      </c>
      <c r="E176" s="1010">
        <v>2.5023425770827781</v>
      </c>
      <c r="F176" s="1010">
        <v>6.8204706927881737</v>
      </c>
      <c r="G176" s="1011"/>
      <c r="H176" s="1012">
        <v>364</v>
      </c>
      <c r="I176" s="1009">
        <v>13.711538461538462</v>
      </c>
      <c r="J176" s="1011">
        <v>112.78618131868136</v>
      </c>
      <c r="K176" s="1010">
        <v>2.6198090233394384</v>
      </c>
      <c r="L176" s="1013">
        <v>9.7303511824255402</v>
      </c>
      <c r="M176" s="1014"/>
      <c r="N176" s="1008">
        <v>218</v>
      </c>
      <c r="O176" s="1009">
        <v>7.1467889908256881</v>
      </c>
      <c r="P176" s="1011">
        <v>87.145963302752236</v>
      </c>
      <c r="Q176" s="1010">
        <v>2.6439931927981246</v>
      </c>
      <c r="R176" s="1013">
        <v>13.521528031169048</v>
      </c>
      <c r="AG176" s="380"/>
      <c r="AH176" s="349"/>
      <c r="AI176" s="381"/>
      <c r="AJ176" s="381"/>
      <c r="AK176" s="381"/>
      <c r="AL176" s="381"/>
      <c r="AM176" s="381"/>
      <c r="AN176" s="381"/>
      <c r="AO176" s="381"/>
      <c r="AP176" s="381"/>
      <c r="AQ176" s="381"/>
    </row>
    <row r="177" spans="1:50" s="806" customFormat="1" ht="11.25" customHeight="1" x14ac:dyDescent="0.2">
      <c r="A177" s="1007" t="s">
        <v>5343</v>
      </c>
      <c r="B177" s="1008">
        <v>143</v>
      </c>
      <c r="C177" s="1009">
        <v>40.685314685314687</v>
      </c>
      <c r="D177" s="1010">
        <v>116.27999999999996</v>
      </c>
      <c r="E177" s="1010">
        <v>2.468433760268161</v>
      </c>
      <c r="F177" s="1010">
        <v>6.8225890851304039</v>
      </c>
      <c r="G177" s="1011"/>
      <c r="H177" s="1012">
        <v>366</v>
      </c>
      <c r="I177" s="1009">
        <v>13.707650273224044</v>
      </c>
      <c r="J177" s="1011">
        <v>113.88653005464475</v>
      </c>
      <c r="K177" s="1010">
        <v>2.5876722853399383</v>
      </c>
      <c r="L177" s="1013">
        <v>9.7970414830204682</v>
      </c>
      <c r="M177" s="1014"/>
      <c r="N177" s="1008">
        <v>216</v>
      </c>
      <c r="O177" s="1009">
        <v>7.1481481481481479</v>
      </c>
      <c r="P177" s="1011">
        <v>88.35782407407406</v>
      </c>
      <c r="Q177" s="1010">
        <v>2.6168085428356527</v>
      </c>
      <c r="R177" s="1013">
        <v>13.070056204856201</v>
      </c>
      <c r="AG177" s="380"/>
      <c r="AH177" s="349"/>
      <c r="AI177" s="381"/>
      <c r="AJ177" s="381"/>
      <c r="AK177" s="381"/>
      <c r="AL177" s="381"/>
      <c r="AM177" s="381"/>
      <c r="AN177" s="381"/>
      <c r="AO177" s="381"/>
      <c r="AP177" s="381"/>
      <c r="AQ177" s="381"/>
    </row>
    <row r="178" spans="1:50" s="806" customFormat="1" ht="11.25" customHeight="1" x14ac:dyDescent="0.2">
      <c r="A178" s="1007" t="s">
        <v>5347</v>
      </c>
      <c r="B178" s="1008">
        <v>143</v>
      </c>
      <c r="C178" s="1009">
        <v>40.727272727272727</v>
      </c>
      <c r="D178" s="1010">
        <v>109.15195804195807</v>
      </c>
      <c r="E178" s="1010">
        <v>2.6469655591454804</v>
      </c>
      <c r="F178" s="1010">
        <v>6.7050100436877997</v>
      </c>
      <c r="G178" s="1011"/>
      <c r="H178" s="1012">
        <v>366</v>
      </c>
      <c r="I178" s="1009">
        <v>13.729508196721312</v>
      </c>
      <c r="J178" s="1011">
        <v>106.97778688524589</v>
      </c>
      <c r="K178" s="1010">
        <v>2.7852090500804083</v>
      </c>
      <c r="L178" s="1013">
        <v>9.7381865767262124</v>
      </c>
      <c r="M178" s="1014"/>
      <c r="N178" s="1008">
        <v>217</v>
      </c>
      <c r="O178" s="1009">
        <v>7.1566820276497696</v>
      </c>
      <c r="P178" s="1011">
        <v>82.039631336405492</v>
      </c>
      <c r="Q178" s="1010">
        <v>2.8532877820822824</v>
      </c>
      <c r="R178" s="1013">
        <v>13.061603344267422</v>
      </c>
      <c r="AG178" s="380"/>
      <c r="AH178" s="349"/>
      <c r="AI178" s="381"/>
      <c r="AJ178" s="381"/>
      <c r="AK178" s="381"/>
      <c r="AL178" s="381"/>
      <c r="AM178" s="381"/>
      <c r="AN178" s="381"/>
      <c r="AO178" s="381"/>
      <c r="AP178" s="381"/>
      <c r="AQ178" s="381"/>
    </row>
    <row r="179" spans="1:50" s="806" customFormat="1" ht="11.25" customHeight="1" x14ac:dyDescent="0.2">
      <c r="A179" s="1007" t="s">
        <v>5356</v>
      </c>
      <c r="B179" s="1008">
        <v>144</v>
      </c>
      <c r="C179" s="1009">
        <v>40.708333333333336</v>
      </c>
      <c r="D179" s="1010">
        <v>117.44791666666667</v>
      </c>
      <c r="E179" s="1010">
        <v>2.5211301903024772</v>
      </c>
      <c r="F179" s="1010">
        <v>6.5364359576145414</v>
      </c>
      <c r="G179" s="1011"/>
      <c r="H179" s="1012">
        <v>366</v>
      </c>
      <c r="I179" s="1009">
        <v>13.745901639344263</v>
      </c>
      <c r="J179" s="1011">
        <v>114.9937978142076</v>
      </c>
      <c r="K179" s="1010">
        <v>2.6607069210332246</v>
      </c>
      <c r="L179" s="1013">
        <v>9.5956248140681737</v>
      </c>
      <c r="M179" s="1014"/>
      <c r="N179" s="1008">
        <v>214</v>
      </c>
      <c r="O179" s="1009">
        <v>7.1775700934579438</v>
      </c>
      <c r="P179" s="1011">
        <v>89.586962616822419</v>
      </c>
      <c r="Q179" s="1010">
        <v>2.6866422700077934</v>
      </c>
      <c r="R179" s="1013">
        <v>12.526991760205851</v>
      </c>
      <c r="AG179" s="380"/>
      <c r="AH179" s="349"/>
      <c r="AI179" s="381"/>
      <c r="AJ179" s="381"/>
      <c r="AK179" s="381"/>
      <c r="AL179" s="381"/>
      <c r="AM179" s="381"/>
      <c r="AN179" s="381"/>
      <c r="AO179" s="381"/>
      <c r="AP179" s="381"/>
      <c r="AQ179" s="381"/>
    </row>
    <row r="180" spans="1:50" s="806" customFormat="1" ht="11.25" customHeight="1" x14ac:dyDescent="0.2">
      <c r="A180" s="1007" t="s">
        <v>5359</v>
      </c>
      <c r="B180" s="1008">
        <v>143</v>
      </c>
      <c r="C180" s="1009">
        <v>40.81818181818182</v>
      </c>
      <c r="D180" s="1010">
        <v>115.33482517482526</v>
      </c>
      <c r="E180" s="1010">
        <v>2.5747130371196665</v>
      </c>
      <c r="F180" s="1010">
        <v>6.9047685885150809</v>
      </c>
      <c r="G180" s="1011"/>
      <c r="H180" s="1012">
        <v>368</v>
      </c>
      <c r="I180" s="1009">
        <v>13.779891304347826</v>
      </c>
      <c r="J180" s="1011">
        <v>110.98266304347817</v>
      </c>
      <c r="K180" s="1010">
        <v>2.7256558244004636</v>
      </c>
      <c r="L180" s="1013">
        <v>9.6297624526878529</v>
      </c>
      <c r="M180" s="1014"/>
      <c r="N180" s="1008">
        <v>213</v>
      </c>
      <c r="O180" s="1009">
        <v>7.192488262910798</v>
      </c>
      <c r="P180" s="1011">
        <v>84.679999999999964</v>
      </c>
      <c r="Q180" s="1010">
        <v>2.8231119788212902</v>
      </c>
      <c r="R180" s="1013">
        <v>12.456696518603907</v>
      </c>
      <c r="AG180" s="380"/>
      <c r="AH180" s="349"/>
      <c r="AI180" s="381"/>
      <c r="AJ180" s="381"/>
      <c r="AK180" s="381"/>
      <c r="AL180" s="381"/>
      <c r="AM180" s="381"/>
      <c r="AN180" s="381"/>
      <c r="AO180" s="381"/>
      <c r="AP180" s="381"/>
      <c r="AQ180" s="381"/>
    </row>
    <row r="181" spans="1:50" s="806" customFormat="1" ht="11.25" customHeight="1" x14ac:dyDescent="0.2">
      <c r="A181" s="1007" t="s">
        <v>5363</v>
      </c>
      <c r="B181" s="1008">
        <v>143</v>
      </c>
      <c r="C181" s="1009">
        <v>40.83916083916084</v>
      </c>
      <c r="D181" s="1010">
        <v>106.40538461538459</v>
      </c>
      <c r="E181" s="1010">
        <v>2.8475342274509101</v>
      </c>
      <c r="F181" s="1010">
        <v>6.953326648286029</v>
      </c>
      <c r="G181" s="1011"/>
      <c r="H181" s="1012">
        <v>364</v>
      </c>
      <c r="I181" s="1009">
        <v>13.840659340659341</v>
      </c>
      <c r="J181" s="1011">
        <v>102.49032967032961</v>
      </c>
      <c r="K181" s="1010">
        <v>2.9859444433066722</v>
      </c>
      <c r="L181" s="1013">
        <v>9.6961264682235502</v>
      </c>
      <c r="M181" s="1014"/>
      <c r="N181" s="1008">
        <v>211</v>
      </c>
      <c r="O181" s="1009">
        <v>7.1990521327014214</v>
      </c>
      <c r="P181" s="1011">
        <v>76.940947867298618</v>
      </c>
      <c r="Q181" s="1010">
        <v>3.1181501057374277</v>
      </c>
      <c r="R181" s="1013">
        <v>12.257482755719764</v>
      </c>
      <c r="AG181" s="380"/>
      <c r="AH181" s="349"/>
      <c r="AI181" s="381"/>
      <c r="AJ181" s="381"/>
      <c r="AK181" s="381"/>
      <c r="AL181" s="381"/>
      <c r="AM181" s="381"/>
      <c r="AN181" s="381"/>
      <c r="AO181" s="381"/>
      <c r="AP181" s="381"/>
      <c r="AQ181" s="381"/>
    </row>
    <row r="182" spans="1:50" s="806" customFormat="1" ht="11.25" customHeight="1" x14ac:dyDescent="0.2">
      <c r="A182" s="1007" t="s">
        <v>5370</v>
      </c>
      <c r="B182" s="1008">
        <v>144</v>
      </c>
      <c r="C182" s="1009">
        <v>40.868055555555557</v>
      </c>
      <c r="D182" s="1010">
        <v>116.66743055555555</v>
      </c>
      <c r="E182" s="1010">
        <v>2.617609220600563</v>
      </c>
      <c r="F182" s="1010">
        <v>6.8908057985187536</v>
      </c>
      <c r="G182" s="1011"/>
      <c r="H182" s="1012">
        <v>363</v>
      </c>
      <c r="I182" s="1009">
        <v>13.873278236914601</v>
      </c>
      <c r="J182" s="1011">
        <v>113.29644628099182</v>
      </c>
      <c r="K182" s="1010">
        <v>2.7514111878493224</v>
      </c>
      <c r="L182" s="1013">
        <v>9.5776499173795973</v>
      </c>
      <c r="M182" s="1014"/>
      <c r="N182" s="1008">
        <v>210</v>
      </c>
      <c r="O182" s="1009">
        <v>7.2095238095238097</v>
      </c>
      <c r="P182" s="1011">
        <v>83.421857142857107</v>
      </c>
      <c r="Q182" s="1010">
        <v>2.9063745254972959</v>
      </c>
      <c r="R182" s="1013">
        <v>11.75988608564707</v>
      </c>
      <c r="AG182" s="380"/>
      <c r="AH182" s="349"/>
      <c r="AI182" s="381"/>
      <c r="AJ182" s="381"/>
      <c r="AK182" s="381"/>
      <c r="AL182" s="381"/>
      <c r="AM182" s="381"/>
      <c r="AN182" s="381"/>
      <c r="AO182" s="381"/>
      <c r="AP182" s="381"/>
      <c r="AQ182" s="381"/>
    </row>
    <row r="183" spans="1:50" ht="11.25" customHeight="1" x14ac:dyDescent="0.2">
      <c r="A183" s="1007" t="s">
        <v>5375</v>
      </c>
      <c r="B183" s="1008">
        <f>'All CCC'!B722</f>
        <v>144</v>
      </c>
      <c r="C183" s="1009">
        <f>'All CCC'!E722</f>
        <v>40.770833333333336</v>
      </c>
      <c r="D183" s="1010">
        <f>'All CCC'!I722</f>
        <v>120.78625000000001</v>
      </c>
      <c r="E183" s="1010">
        <f>'All CCC'!J722</f>
        <v>2.5342950769327386</v>
      </c>
      <c r="F183" s="1010">
        <f>'All CCC'!R722</f>
        <v>6.9041670459147131</v>
      </c>
      <c r="G183" s="1011"/>
      <c r="H183" s="1012">
        <f>'All CCC'!B723</f>
        <v>362</v>
      </c>
      <c r="I183" s="1009">
        <f>'All CCC'!E723</f>
        <v>13.878453038674033</v>
      </c>
      <c r="J183" s="1011">
        <f>'All CCC'!I723</f>
        <v>117.33555248618786</v>
      </c>
      <c r="K183" s="1010">
        <f>'All CCC'!J723</f>
        <v>2.7701995992281736</v>
      </c>
      <c r="L183" s="1013">
        <f>'All CCC'!R723</f>
        <v>9.3805206544775697</v>
      </c>
      <c r="M183" s="1014"/>
      <c r="N183" s="1008">
        <f>'All CCC'!B724</f>
        <v>207</v>
      </c>
      <c r="O183" s="1009">
        <f>'All CCC'!E724</f>
        <v>7.2560386473429954</v>
      </c>
      <c r="P183" s="1011">
        <f>'All CCC'!I724</f>
        <v>84.855434782608697</v>
      </c>
      <c r="Q183" s="1010">
        <f>'All CCC'!J724</f>
        <v>2.8770949925769136</v>
      </c>
      <c r="R183" s="1013">
        <f>'All CCC'!R724</f>
        <v>11.115909298771973</v>
      </c>
      <c r="T183" s="806"/>
      <c r="U183" s="806"/>
      <c r="V183" s="806"/>
      <c r="W183" s="806"/>
      <c r="X183" s="806"/>
      <c r="Y183" s="806"/>
      <c r="Z183" s="806"/>
      <c r="AA183" s="806"/>
      <c r="AB183" s="806"/>
      <c r="AC183" s="806"/>
      <c r="AG183" s="110"/>
      <c r="AH183" s="110"/>
      <c r="AI183" s="110"/>
      <c r="AJ183" s="110"/>
      <c r="AK183" s="110"/>
      <c r="AL183" s="110"/>
      <c r="AM183" s="110"/>
      <c r="AN183" s="110"/>
      <c r="AO183" s="110"/>
    </row>
    <row r="184" spans="1:50" ht="11.25" customHeight="1" x14ac:dyDescent="0.2">
      <c r="A184" s="110"/>
      <c r="B184" s="383"/>
      <c r="C184" s="384"/>
      <c r="D184" s="310"/>
      <c r="E184" s="310"/>
      <c r="F184" s="310"/>
      <c r="G184" s="310"/>
      <c r="H184" s="383"/>
      <c r="I184" s="384"/>
      <c r="J184" s="310"/>
      <c r="K184" s="310"/>
      <c r="L184" s="310"/>
      <c r="M184" s="9"/>
      <c r="N184" s="110"/>
      <c r="O184" s="110"/>
      <c r="P184" s="110"/>
      <c r="Q184" s="110"/>
      <c r="R184" s="110"/>
      <c r="T184" s="806"/>
      <c r="U184" s="806"/>
      <c r="V184" s="806"/>
      <c r="W184" s="806"/>
      <c r="X184" s="806"/>
      <c r="Y184" s="806"/>
      <c r="Z184" s="806"/>
      <c r="AA184" s="806"/>
      <c r="AB184" s="806"/>
      <c r="AC184" s="806"/>
      <c r="AG184" s="110"/>
      <c r="AH184" s="110"/>
      <c r="AI184" s="110"/>
      <c r="AJ184" s="110"/>
      <c r="AK184" s="110"/>
      <c r="AL184" s="110"/>
      <c r="AM184" s="110"/>
      <c r="AN184" s="110"/>
      <c r="AO184" s="110"/>
    </row>
    <row r="185" spans="1:50" ht="11.25" customHeight="1" x14ac:dyDescent="0.2">
      <c r="A185" s="110"/>
      <c r="B185" s="9"/>
      <c r="C185" s="280"/>
      <c r="D185" s="280"/>
      <c r="E185" s="280"/>
      <c r="F185" s="280"/>
      <c r="G185" s="9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T185" s="806"/>
      <c r="U185" s="806"/>
      <c r="V185" s="806"/>
      <c r="W185" s="806"/>
      <c r="X185" s="806"/>
      <c r="Y185" s="806"/>
      <c r="Z185" s="806"/>
      <c r="AA185" s="806"/>
      <c r="AB185" s="806"/>
      <c r="AC185" s="806"/>
      <c r="AG185" s="110"/>
      <c r="AH185" s="110"/>
      <c r="AI185" s="110"/>
      <c r="AJ185" s="110"/>
      <c r="AK185" s="110"/>
      <c r="AL185" s="110"/>
      <c r="AM185" s="110"/>
      <c r="AN185" s="110"/>
      <c r="AO185" s="110"/>
    </row>
    <row r="186" spans="1:50" ht="11.25" customHeight="1" x14ac:dyDescent="0.2">
      <c r="A186" s="110"/>
      <c r="B186" s="9"/>
      <c r="C186" s="280"/>
      <c r="D186" s="280"/>
      <c r="E186" s="280"/>
      <c r="F186" s="280"/>
      <c r="G186" s="9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T186" s="806"/>
      <c r="U186" s="806"/>
      <c r="V186" s="806"/>
      <c r="W186" s="806"/>
      <c r="X186" s="806"/>
      <c r="Y186" s="806"/>
      <c r="Z186" s="806"/>
      <c r="AA186" s="806"/>
      <c r="AB186" s="806"/>
      <c r="AC186" s="806"/>
      <c r="AG186" s="110"/>
      <c r="AH186" s="110"/>
      <c r="AI186" s="110"/>
      <c r="AJ186" s="110"/>
      <c r="AK186" s="110"/>
      <c r="AL186" s="110"/>
      <c r="AM186" s="110"/>
      <c r="AN186" s="110"/>
      <c r="AO186" s="110"/>
    </row>
    <row r="187" spans="1:50" ht="11.25" customHeight="1" x14ac:dyDescent="0.2">
      <c r="A187" s="110"/>
      <c r="B187" s="9"/>
      <c r="C187" s="280"/>
      <c r="D187" s="280"/>
      <c r="E187" s="280"/>
      <c r="F187" s="280"/>
      <c r="G187" s="9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T187" s="806"/>
      <c r="U187" s="806"/>
      <c r="V187" s="806"/>
      <c r="W187" s="806"/>
      <c r="X187" s="806"/>
      <c r="Y187" s="806"/>
      <c r="Z187" s="806"/>
      <c r="AA187" s="806"/>
      <c r="AB187" s="806"/>
      <c r="AC187" s="806"/>
      <c r="AG187" s="110"/>
      <c r="AH187" s="110"/>
      <c r="AI187" s="110"/>
      <c r="AJ187" s="110"/>
      <c r="AK187" s="110"/>
      <c r="AL187" s="110"/>
      <c r="AM187" s="110"/>
      <c r="AN187" s="110"/>
      <c r="AO187" s="110"/>
    </row>
    <row r="188" spans="1:50" ht="11.1" customHeight="1" x14ac:dyDescent="0.2">
      <c r="A188" s="110"/>
      <c r="B188" s="386"/>
      <c r="C188" s="920"/>
      <c r="D188" s="920"/>
      <c r="E188" s="25"/>
      <c r="F188" s="25"/>
      <c r="G188" s="9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T188" s="806"/>
      <c r="U188" s="806"/>
      <c r="V188" s="806"/>
      <c r="W188" s="806"/>
      <c r="X188" s="806"/>
      <c r="Y188" s="806"/>
      <c r="Z188" s="806"/>
      <c r="AA188" s="806"/>
      <c r="AB188" s="806"/>
      <c r="AC188" s="806"/>
      <c r="AG188" s="110"/>
      <c r="AH188" s="110"/>
      <c r="AI188" s="110"/>
      <c r="AJ188" s="110"/>
      <c r="AK188" s="110"/>
      <c r="AL188" s="110"/>
      <c r="AM188" s="110"/>
      <c r="AN188" s="110"/>
      <c r="AO188" s="110"/>
    </row>
    <row r="189" spans="1:50" ht="11.1" customHeight="1" x14ac:dyDescent="0.2">
      <c r="A189" s="1024"/>
      <c r="B189" s="9"/>
      <c r="C189" s="238"/>
      <c r="D189" s="238"/>
      <c r="E189" s="238"/>
      <c r="F189" s="280"/>
      <c r="G189" s="9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T189" s="806"/>
      <c r="U189" s="806"/>
      <c r="V189" s="806"/>
      <c r="W189" s="806"/>
      <c r="X189" s="806"/>
      <c r="Y189" s="806"/>
      <c r="Z189" s="806"/>
      <c r="AA189" s="806"/>
      <c r="AB189" s="806"/>
      <c r="AC189" s="806"/>
      <c r="AG189" s="110"/>
      <c r="AH189" s="110"/>
      <c r="AI189" s="110"/>
      <c r="AJ189" s="110"/>
      <c r="AK189" s="110"/>
      <c r="AL189" s="110"/>
      <c r="AM189" s="110"/>
      <c r="AN189" s="110"/>
      <c r="AO189" s="110"/>
    </row>
    <row r="190" spans="1:50" ht="11.1" customHeight="1" x14ac:dyDescent="0.2">
      <c r="A190" s="110"/>
      <c r="B190" s="9"/>
      <c r="C190" s="238"/>
      <c r="D190" s="238"/>
      <c r="E190" s="238"/>
      <c r="F190" s="238"/>
      <c r="G190" s="9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T190" s="806"/>
      <c r="U190" s="806"/>
      <c r="V190" s="806"/>
      <c r="W190" s="806"/>
      <c r="X190" s="806"/>
      <c r="Y190" s="806"/>
      <c r="Z190" s="806"/>
      <c r="AA190" s="806"/>
      <c r="AB190" s="806"/>
      <c r="AC190" s="806"/>
      <c r="AG190" s="110"/>
      <c r="AH190" s="110"/>
      <c r="AI190" s="110"/>
      <c r="AJ190" s="110"/>
      <c r="AK190" s="110"/>
      <c r="AL190" s="110"/>
      <c r="AM190" s="110"/>
      <c r="AN190" s="110"/>
      <c r="AO190" s="110"/>
    </row>
    <row r="191" spans="1:50" ht="11.1" customHeight="1" x14ac:dyDescent="0.2">
      <c r="A191" s="110"/>
      <c r="B191" s="9"/>
      <c r="C191" s="238"/>
      <c r="D191" s="238"/>
      <c r="E191" s="238"/>
      <c r="F191" s="238"/>
      <c r="G191" s="9"/>
      <c r="H191" s="389" t="s">
        <v>3294</v>
      </c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T191" s="806"/>
      <c r="U191" s="806"/>
      <c r="V191" s="806"/>
      <c r="W191" s="806"/>
      <c r="X191" s="806"/>
      <c r="Y191" s="806"/>
      <c r="Z191" s="806"/>
      <c r="AA191" s="806"/>
      <c r="AB191" s="806"/>
      <c r="AC191" s="806"/>
      <c r="AG191" s="110"/>
      <c r="AH191" s="9"/>
      <c r="AI191" s="238"/>
      <c r="AJ191" s="238"/>
      <c r="AK191" s="238"/>
      <c r="AL191" s="238"/>
      <c r="AM191" s="9"/>
      <c r="AN191" s="389" t="s">
        <v>3294</v>
      </c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</row>
    <row r="192" spans="1:50" ht="11.25" customHeight="1" x14ac:dyDescent="0.2">
      <c r="T192" s="806"/>
      <c r="U192" s="806"/>
      <c r="V192" s="806"/>
      <c r="W192" s="806"/>
      <c r="X192" s="806"/>
      <c r="Y192" s="806"/>
      <c r="Z192" s="806"/>
      <c r="AA192" s="806"/>
      <c r="AB192" s="806"/>
      <c r="AC192" s="806"/>
    </row>
    <row r="193" spans="20:29" x14ac:dyDescent="0.2">
      <c r="T193" s="806"/>
      <c r="U193" s="806"/>
      <c r="V193" s="806"/>
      <c r="W193" s="806"/>
      <c r="X193" s="806"/>
      <c r="Y193" s="806"/>
      <c r="Z193" s="806"/>
      <c r="AA193" s="806"/>
      <c r="AB193" s="806"/>
      <c r="AC193" s="806"/>
    </row>
    <row r="194" spans="20:29" x14ac:dyDescent="0.2">
      <c r="T194" s="806"/>
      <c r="U194" s="806"/>
      <c r="V194" s="806"/>
      <c r="W194" s="806"/>
      <c r="X194" s="806"/>
      <c r="Y194" s="806"/>
      <c r="Z194" s="806"/>
      <c r="AA194" s="806"/>
      <c r="AB194" s="806"/>
      <c r="AC194" s="806"/>
    </row>
    <row r="195" spans="20:29" x14ac:dyDescent="0.2">
      <c r="T195" s="806"/>
      <c r="U195" s="806"/>
      <c r="V195" s="806"/>
      <c r="W195" s="806"/>
      <c r="X195" s="806"/>
      <c r="Y195" s="806"/>
      <c r="Z195" s="806"/>
      <c r="AA195" s="806"/>
      <c r="AB195" s="806"/>
      <c r="AC195" s="806"/>
    </row>
    <row r="196" spans="20:29" x14ac:dyDescent="0.2">
      <c r="T196" s="806"/>
      <c r="U196" s="806"/>
      <c r="V196" s="806"/>
      <c r="W196" s="806"/>
      <c r="X196" s="806"/>
      <c r="Y196" s="806"/>
      <c r="Z196" s="806"/>
      <c r="AA196" s="806"/>
      <c r="AB196" s="806"/>
      <c r="AC196" s="806"/>
    </row>
    <row r="197" spans="20:29" x14ac:dyDescent="0.2">
      <c r="W197" s="806"/>
    </row>
    <row r="198" spans="20:29" x14ac:dyDescent="0.2">
      <c r="W198" s="806"/>
    </row>
    <row r="199" spans="20:29" x14ac:dyDescent="0.2">
      <c r="W199" s="806"/>
    </row>
    <row r="200" spans="20:29" x14ac:dyDescent="0.2">
      <c r="W200" s="806"/>
    </row>
    <row r="201" spans="20:29" x14ac:dyDescent="0.2">
      <c r="W201" s="806"/>
    </row>
    <row r="202" spans="20:29" x14ac:dyDescent="0.2">
      <c r="W202" s="806"/>
    </row>
    <row r="203" spans="20:29" x14ac:dyDescent="0.2">
      <c r="W203" s="806"/>
    </row>
    <row r="204" spans="20:29" x14ac:dyDescent="0.2">
      <c r="W204" s="806"/>
    </row>
    <row r="205" spans="20:29" x14ac:dyDescent="0.2">
      <c r="W205" s="806"/>
    </row>
    <row r="206" spans="20:29" x14ac:dyDescent="0.2">
      <c r="W206" s="806"/>
    </row>
    <row r="207" spans="20:29" x14ac:dyDescent="0.2">
      <c r="W207" s="806"/>
    </row>
    <row r="208" spans="20:29" x14ac:dyDescent="0.2">
      <c r="W208" s="806"/>
    </row>
    <row r="209" spans="23:23" x14ac:dyDescent="0.2">
      <c r="W209" s="806"/>
    </row>
    <row r="210" spans="23:23" x14ac:dyDescent="0.2">
      <c r="W210" s="806"/>
    </row>
    <row r="211" spans="23:23" x14ac:dyDescent="0.2">
      <c r="W211" s="806"/>
    </row>
    <row r="212" spans="23:23" x14ac:dyDescent="0.2">
      <c r="W212" s="806"/>
    </row>
    <row r="213" spans="23:23" x14ac:dyDescent="0.2">
      <c r="W213" s="806"/>
    </row>
    <row r="214" spans="23:23" x14ac:dyDescent="0.2">
      <c r="W214" s="806"/>
    </row>
    <row r="215" spans="23:23" x14ac:dyDescent="0.2">
      <c r="W215" s="806"/>
    </row>
    <row r="216" spans="23:23" x14ac:dyDescent="0.2">
      <c r="W216" s="806"/>
    </row>
    <row r="217" spans="23:23" x14ac:dyDescent="0.2">
      <c r="W217" s="806"/>
    </row>
    <row r="218" spans="23:23" x14ac:dyDescent="0.2">
      <c r="W218" s="806"/>
    </row>
    <row r="219" spans="23:23" x14ac:dyDescent="0.2">
      <c r="W219" s="806"/>
    </row>
    <row r="220" spans="23:23" x14ac:dyDescent="0.2">
      <c r="W220" s="806"/>
    </row>
    <row r="221" spans="23:23" x14ac:dyDescent="0.2">
      <c r="W221" s="806"/>
    </row>
    <row r="222" spans="23:23" x14ac:dyDescent="0.2">
      <c r="W222" s="806"/>
    </row>
    <row r="223" spans="23:23" x14ac:dyDescent="0.2">
      <c r="W223" s="806"/>
    </row>
    <row r="224" spans="23:23" x14ac:dyDescent="0.2">
      <c r="W224" s="806"/>
    </row>
    <row r="225" spans="23:23" x14ac:dyDescent="0.2">
      <c r="W225" s="806"/>
    </row>
    <row r="226" spans="23:23" x14ac:dyDescent="0.2">
      <c r="W226" s="806"/>
    </row>
    <row r="227" spans="23:23" x14ac:dyDescent="0.2">
      <c r="W227" s="806"/>
    </row>
    <row r="228" spans="23:23" x14ac:dyDescent="0.2">
      <c r="W228" s="806"/>
    </row>
    <row r="229" spans="23:23" x14ac:dyDescent="0.2">
      <c r="W229" s="806"/>
    </row>
    <row r="230" spans="23:23" x14ac:dyDescent="0.2">
      <c r="W230" s="806"/>
    </row>
    <row r="231" spans="23:23" x14ac:dyDescent="0.2">
      <c r="W231" s="806"/>
    </row>
    <row r="232" spans="23:23" x14ac:dyDescent="0.2">
      <c r="W232" s="806"/>
    </row>
    <row r="233" spans="23:23" x14ac:dyDescent="0.2">
      <c r="W233" s="806"/>
    </row>
    <row r="234" spans="23:23" x14ac:dyDescent="0.2">
      <c r="W234" s="806"/>
    </row>
    <row r="235" spans="23:23" x14ac:dyDescent="0.2">
      <c r="W235" s="806"/>
    </row>
    <row r="236" spans="23:23" x14ac:dyDescent="0.2">
      <c r="W236" s="806"/>
    </row>
    <row r="237" spans="23:23" x14ac:dyDescent="0.2">
      <c r="W237" s="806"/>
    </row>
    <row r="238" spans="23:23" x14ac:dyDescent="0.2">
      <c r="W238" s="806"/>
    </row>
    <row r="239" spans="23:23" x14ac:dyDescent="0.2">
      <c r="W239" s="806"/>
    </row>
    <row r="240" spans="23:23" x14ac:dyDescent="0.2">
      <c r="W240" s="806"/>
    </row>
    <row r="241" spans="23:23" x14ac:dyDescent="0.2">
      <c r="W241" s="806"/>
    </row>
    <row r="242" spans="23:23" x14ac:dyDescent="0.2">
      <c r="W242" s="806"/>
    </row>
    <row r="243" spans="23:23" x14ac:dyDescent="0.2">
      <c r="W243" s="806"/>
    </row>
    <row r="244" spans="23:23" x14ac:dyDescent="0.2">
      <c r="W244" s="806"/>
    </row>
    <row r="245" spans="23:23" x14ac:dyDescent="0.2">
      <c r="W245" s="806"/>
    </row>
    <row r="246" spans="23:23" x14ac:dyDescent="0.2">
      <c r="W246" s="806"/>
    </row>
    <row r="247" spans="23:23" x14ac:dyDescent="0.2">
      <c r="W247" s="806"/>
    </row>
    <row r="248" spans="23:23" x14ac:dyDescent="0.2">
      <c r="W248" s="806"/>
    </row>
    <row r="249" spans="23:23" x14ac:dyDescent="0.2">
      <c r="W249" s="806"/>
    </row>
    <row r="250" spans="23:23" x14ac:dyDescent="0.2">
      <c r="W250" s="806"/>
    </row>
    <row r="251" spans="23:23" x14ac:dyDescent="0.2">
      <c r="W251" s="806"/>
    </row>
    <row r="252" spans="23:23" x14ac:dyDescent="0.2">
      <c r="W252" s="806"/>
    </row>
    <row r="253" spans="23:23" x14ac:dyDescent="0.2">
      <c r="W253" s="806"/>
    </row>
    <row r="254" spans="23:23" x14ac:dyDescent="0.2">
      <c r="W254" s="806"/>
    </row>
    <row r="255" spans="23:23" x14ac:dyDescent="0.2">
      <c r="W255" s="806"/>
    </row>
    <row r="256" spans="23:23" x14ac:dyDescent="0.2">
      <c r="W256" s="806"/>
    </row>
    <row r="257" spans="23:23" x14ac:dyDescent="0.2">
      <c r="W257" s="806"/>
    </row>
    <row r="258" spans="23:23" x14ac:dyDescent="0.2">
      <c r="W258" s="806"/>
    </row>
    <row r="259" spans="23:23" x14ac:dyDescent="0.2">
      <c r="W259" s="806"/>
    </row>
    <row r="260" spans="23:23" x14ac:dyDescent="0.2">
      <c r="W260" s="806"/>
    </row>
    <row r="261" spans="23:23" x14ac:dyDescent="0.2">
      <c r="W261" s="806"/>
    </row>
    <row r="262" spans="23:23" x14ac:dyDescent="0.2">
      <c r="W262" s="806"/>
    </row>
    <row r="263" spans="23:23" x14ac:dyDescent="0.2">
      <c r="W263" s="806"/>
    </row>
    <row r="264" spans="23:23" x14ac:dyDescent="0.2">
      <c r="W264" s="806"/>
    </row>
    <row r="265" spans="23:23" x14ac:dyDescent="0.2">
      <c r="W265" s="806"/>
    </row>
    <row r="266" spans="23:23" x14ac:dyDescent="0.2">
      <c r="W266" s="806"/>
    </row>
    <row r="267" spans="23:23" x14ac:dyDescent="0.2">
      <c r="W267" s="806"/>
    </row>
    <row r="268" spans="23:23" x14ac:dyDescent="0.2">
      <c r="W268" s="806"/>
    </row>
    <row r="269" spans="23:23" x14ac:dyDescent="0.2">
      <c r="W269" s="806"/>
    </row>
    <row r="270" spans="23:23" x14ac:dyDescent="0.2">
      <c r="W270" s="806"/>
    </row>
    <row r="271" spans="23:23" x14ac:dyDescent="0.2">
      <c r="W271" s="806"/>
    </row>
    <row r="272" spans="23:23" x14ac:dyDescent="0.2">
      <c r="W272" s="806"/>
    </row>
    <row r="273" spans="23:23" x14ac:dyDescent="0.2">
      <c r="W273" s="806"/>
    </row>
    <row r="601" spans="1:3" x14ac:dyDescent="0.2">
      <c r="A601" s="457"/>
      <c r="B601" s="576"/>
      <c r="C601" s="457"/>
    </row>
    <row r="602" spans="1:3" x14ac:dyDescent="0.2">
      <c r="A602" s="516"/>
      <c r="B602" s="576"/>
      <c r="C602" s="457"/>
    </row>
    <row r="603" spans="1:3" x14ac:dyDescent="0.2">
      <c r="A603" s="516"/>
      <c r="B603" s="576"/>
      <c r="C603" s="457"/>
    </row>
    <row r="604" spans="1:3" x14ac:dyDescent="0.2">
      <c r="A604" s="516"/>
      <c r="B604" s="576"/>
      <c r="C604" s="457"/>
    </row>
    <row r="605" spans="1:3" x14ac:dyDescent="0.2">
      <c r="A605" s="516"/>
      <c r="B605" s="576"/>
      <c r="C605" s="457"/>
    </row>
    <row r="606" spans="1:3" x14ac:dyDescent="0.2">
      <c r="A606" s="516"/>
      <c r="B606" s="576"/>
      <c r="C606" s="457"/>
    </row>
    <row r="607" spans="1:3" x14ac:dyDescent="0.2">
      <c r="A607" s="516"/>
      <c r="B607" s="576"/>
      <c r="C607" s="457"/>
    </row>
    <row r="608" spans="1:3" x14ac:dyDescent="0.2">
      <c r="A608" s="516"/>
      <c r="B608" s="576"/>
      <c r="C608" s="457"/>
    </row>
    <row r="609" spans="1:3" x14ac:dyDescent="0.2">
      <c r="A609" s="516"/>
      <c r="B609" s="576"/>
      <c r="C609" s="457"/>
    </row>
    <row r="610" spans="1:3" x14ac:dyDescent="0.2">
      <c r="A610" s="516"/>
      <c r="B610" s="576"/>
      <c r="C610" s="457"/>
    </row>
    <row r="611" spans="1:3" x14ac:dyDescent="0.2">
      <c r="A611" s="516"/>
      <c r="B611" s="576"/>
      <c r="C611" s="457"/>
    </row>
    <row r="612" spans="1:3" x14ac:dyDescent="0.2">
      <c r="A612" s="516"/>
      <c r="B612" s="576"/>
      <c r="C612" s="457"/>
    </row>
    <row r="613" spans="1:3" x14ac:dyDescent="0.2">
      <c r="A613" s="516"/>
      <c r="B613" s="576"/>
      <c r="C613" s="457"/>
    </row>
    <row r="614" spans="1:3" x14ac:dyDescent="0.2">
      <c r="A614" s="516"/>
      <c r="B614" s="576"/>
      <c r="C614" s="457"/>
    </row>
    <row r="615" spans="1:3" x14ac:dyDescent="0.2">
      <c r="A615" s="516"/>
      <c r="B615" s="576"/>
      <c r="C615" s="457"/>
    </row>
    <row r="616" spans="1:3" x14ac:dyDescent="0.2">
      <c r="A616" s="516"/>
      <c r="B616" s="576"/>
      <c r="C616" s="457"/>
    </row>
    <row r="617" spans="1:3" x14ac:dyDescent="0.2">
      <c r="A617" s="457"/>
      <c r="B617" s="576"/>
      <c r="C617" s="457"/>
    </row>
    <row r="618" spans="1:3" x14ac:dyDescent="0.2">
      <c r="B618" s="577"/>
    </row>
  </sheetData>
  <sheetProtection selectLockedCells="1" selectUnlockedCells="1"/>
  <sortState ref="U110:V112">
    <sortCondition ref="U110"/>
  </sortState>
  <conditionalFormatting sqref="W53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E565"/>
  <sheetViews>
    <sheetView topLeftCell="A227" workbookViewId="0">
      <selection activeCell="B259" sqref="B259"/>
    </sheetView>
  </sheetViews>
  <sheetFormatPr defaultColWidth="8.85546875" defaultRowHeight="12.75" x14ac:dyDescent="0.2"/>
  <cols>
    <col min="1" max="1" customWidth="true" width="2.5703125"/>
    <col min="2" max="2" bestFit="true" customWidth="true" width="9.140625"/>
    <col min="11" max="11" customWidth="true" width="6.5703125"/>
  </cols>
  <sheetData>
    <row r="1" spans="1:3" x14ac:dyDescent="0.2">
      <c r="A1" s="390"/>
      <c r="B1" s="299" t="s">
        <v>3295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3296</v>
      </c>
    </row>
    <row r="4" spans="1:3" x14ac:dyDescent="0.2">
      <c r="B4" s="391">
        <v>39447</v>
      </c>
      <c r="C4" t="s">
        <v>3297</v>
      </c>
    </row>
    <row r="5" spans="1:3" x14ac:dyDescent="0.2">
      <c r="B5" s="391">
        <v>39449</v>
      </c>
      <c r="C5" t="s">
        <v>3298</v>
      </c>
    </row>
    <row r="6" spans="1:3" x14ac:dyDescent="0.2">
      <c r="B6" s="391">
        <v>39449</v>
      </c>
      <c r="C6" t="s">
        <v>3299</v>
      </c>
    </row>
    <row r="7" spans="1:3" x14ac:dyDescent="0.2">
      <c r="B7" s="391">
        <v>39451</v>
      </c>
      <c r="C7" s="390" t="s">
        <v>3300</v>
      </c>
    </row>
    <row r="8" spans="1:3" x14ac:dyDescent="0.2">
      <c r="B8" s="391">
        <v>39452</v>
      </c>
      <c r="C8" t="s">
        <v>3301</v>
      </c>
    </row>
    <row r="9" spans="1:3" x14ac:dyDescent="0.2">
      <c r="B9" s="391">
        <v>39461</v>
      </c>
      <c r="C9" t="s">
        <v>3302</v>
      </c>
    </row>
    <row r="10" spans="1:3" x14ac:dyDescent="0.2">
      <c r="B10" s="391">
        <v>39491</v>
      </c>
      <c r="C10" s="390" t="s">
        <v>3303</v>
      </c>
    </row>
    <row r="11" spans="1:3" x14ac:dyDescent="0.2">
      <c r="B11" s="391">
        <v>39491</v>
      </c>
      <c r="C11" t="s">
        <v>3304</v>
      </c>
    </row>
    <row r="12" spans="1:3" x14ac:dyDescent="0.2">
      <c r="B12" s="391">
        <v>39504</v>
      </c>
      <c r="C12" t="s">
        <v>3305</v>
      </c>
    </row>
    <row r="13" spans="1:3" x14ac:dyDescent="0.2">
      <c r="B13" s="391">
        <v>39506</v>
      </c>
      <c r="C13" t="s">
        <v>3306</v>
      </c>
    </row>
    <row r="14" spans="1:3" x14ac:dyDescent="0.2">
      <c r="B14" s="391">
        <v>39527</v>
      </c>
      <c r="C14" s="390" t="s">
        <v>3307</v>
      </c>
    </row>
    <row r="15" spans="1:3" x14ac:dyDescent="0.2">
      <c r="B15" s="392">
        <v>39721</v>
      </c>
      <c r="C15" s="389" t="s">
        <v>3308</v>
      </c>
    </row>
    <row r="16" spans="1:3" x14ac:dyDescent="0.2">
      <c r="B16" s="392">
        <v>39722</v>
      </c>
      <c r="C16" s="389" t="s">
        <v>3309</v>
      </c>
    </row>
    <row r="17" spans="2:3" x14ac:dyDescent="0.2">
      <c r="B17" s="392">
        <v>39753</v>
      </c>
      <c r="C17" s="389" t="s">
        <v>3310</v>
      </c>
    </row>
    <row r="18" spans="2:3" x14ac:dyDescent="0.2">
      <c r="B18" s="392">
        <v>39771</v>
      </c>
      <c r="C18" s="389" t="s">
        <v>3311</v>
      </c>
    </row>
    <row r="19" spans="2:3" x14ac:dyDescent="0.2">
      <c r="B19" s="391">
        <v>39785</v>
      </c>
      <c r="C19" t="s">
        <v>3312</v>
      </c>
    </row>
    <row r="20" spans="2:3" x14ac:dyDescent="0.2">
      <c r="B20" s="391">
        <v>39843</v>
      </c>
      <c r="C20" t="s">
        <v>3313</v>
      </c>
    </row>
    <row r="21" spans="2:3" x14ac:dyDescent="0.2">
      <c r="B21" s="391">
        <v>39859</v>
      </c>
      <c r="C21" s="390" t="s">
        <v>3314</v>
      </c>
    </row>
    <row r="22" spans="2:3" x14ac:dyDescent="0.2">
      <c r="B22" s="391">
        <v>39962</v>
      </c>
      <c r="C22" t="s">
        <v>3315</v>
      </c>
    </row>
    <row r="23" spans="2:3" x14ac:dyDescent="0.2">
      <c r="B23" s="391">
        <v>39988</v>
      </c>
      <c r="C23" t="s">
        <v>3316</v>
      </c>
    </row>
    <row r="24" spans="2:3" x14ac:dyDescent="0.2">
      <c r="B24" s="391">
        <v>40303</v>
      </c>
      <c r="C24" s="390" t="s">
        <v>3317</v>
      </c>
    </row>
    <row r="25" spans="2:3" x14ac:dyDescent="0.2">
      <c r="B25" s="391">
        <v>40319</v>
      </c>
      <c r="C25" t="s">
        <v>3318</v>
      </c>
    </row>
    <row r="26" spans="2:3" x14ac:dyDescent="0.2">
      <c r="B26" s="391">
        <v>40325</v>
      </c>
      <c r="C26" t="s">
        <v>3319</v>
      </c>
    </row>
    <row r="27" spans="2:3" x14ac:dyDescent="0.2">
      <c r="B27" s="391">
        <v>40357</v>
      </c>
      <c r="C27" s="390" t="s">
        <v>3320</v>
      </c>
    </row>
    <row r="28" spans="2:3" x14ac:dyDescent="0.2">
      <c r="B28" s="391">
        <v>40357</v>
      </c>
      <c r="C28" s="390" t="s">
        <v>3321</v>
      </c>
    </row>
    <row r="29" spans="2:3" x14ac:dyDescent="0.2">
      <c r="B29" s="391">
        <v>40365</v>
      </c>
      <c r="C29" t="s">
        <v>3322</v>
      </c>
    </row>
    <row r="30" spans="2:3" x14ac:dyDescent="0.2">
      <c r="B30" s="391">
        <v>40365</v>
      </c>
      <c r="C30" t="s">
        <v>3323</v>
      </c>
    </row>
    <row r="31" spans="2:3" x14ac:dyDescent="0.2">
      <c r="B31" s="391">
        <v>40371</v>
      </c>
      <c r="C31" s="390" t="s">
        <v>3324</v>
      </c>
    </row>
    <row r="32" spans="2:3" x14ac:dyDescent="0.2">
      <c r="B32" s="391">
        <v>40371</v>
      </c>
      <c r="C32" t="s">
        <v>3325</v>
      </c>
    </row>
    <row r="33" spans="2:3" x14ac:dyDescent="0.2">
      <c r="B33" s="391">
        <v>40372</v>
      </c>
      <c r="C33" s="390" t="s">
        <v>3326</v>
      </c>
    </row>
    <row r="34" spans="2:3" x14ac:dyDescent="0.2">
      <c r="B34" s="391">
        <v>40378</v>
      </c>
      <c r="C34" t="s">
        <v>3327</v>
      </c>
    </row>
    <row r="35" spans="2:3" x14ac:dyDescent="0.2">
      <c r="B35" s="391">
        <v>40382</v>
      </c>
      <c r="C35" t="s">
        <v>3328</v>
      </c>
    </row>
    <row r="36" spans="2:3" x14ac:dyDescent="0.2">
      <c r="B36" s="391">
        <v>40382</v>
      </c>
      <c r="C36" s="390" t="s">
        <v>3329</v>
      </c>
    </row>
    <row r="37" spans="2:3" x14ac:dyDescent="0.2">
      <c r="B37" s="391">
        <v>40386</v>
      </c>
      <c r="C37" s="390" t="s">
        <v>3330</v>
      </c>
    </row>
    <row r="38" spans="2:3" x14ac:dyDescent="0.2">
      <c r="B38" s="391">
        <v>40391</v>
      </c>
      <c r="C38" t="s">
        <v>3331</v>
      </c>
    </row>
    <row r="39" spans="2:3" x14ac:dyDescent="0.2">
      <c r="B39" s="391">
        <v>40393</v>
      </c>
      <c r="C39" s="390" t="s">
        <v>3332</v>
      </c>
    </row>
    <row r="40" spans="2:3" x14ac:dyDescent="0.2">
      <c r="B40" s="391">
        <v>40396</v>
      </c>
      <c r="C40" t="s">
        <v>3333</v>
      </c>
    </row>
    <row r="41" spans="2:3" x14ac:dyDescent="0.2">
      <c r="B41" s="391">
        <v>40401</v>
      </c>
      <c r="C41" s="390" t="s">
        <v>3334</v>
      </c>
    </row>
    <row r="42" spans="2:3" x14ac:dyDescent="0.2">
      <c r="B42" s="391">
        <v>40403</v>
      </c>
      <c r="C42" s="390" t="s">
        <v>3335</v>
      </c>
    </row>
    <row r="43" spans="2:3" x14ac:dyDescent="0.2">
      <c r="B43" s="391">
        <v>40413</v>
      </c>
      <c r="C43" t="s">
        <v>3336</v>
      </c>
    </row>
    <row r="44" spans="2:3" x14ac:dyDescent="0.2">
      <c r="B44" s="391">
        <v>40417</v>
      </c>
      <c r="C44" t="s">
        <v>3337</v>
      </c>
    </row>
    <row r="45" spans="2:3" x14ac:dyDescent="0.2">
      <c r="B45" s="391">
        <v>40420</v>
      </c>
      <c r="C45" s="390" t="s">
        <v>3338</v>
      </c>
    </row>
    <row r="46" spans="2:3" x14ac:dyDescent="0.2">
      <c r="B46" s="391">
        <v>40420</v>
      </c>
      <c r="C46" s="390" t="s">
        <v>3339</v>
      </c>
    </row>
    <row r="47" spans="2:3" x14ac:dyDescent="0.2">
      <c r="B47" s="391">
        <v>40420</v>
      </c>
      <c r="C47" s="390" t="s">
        <v>3340</v>
      </c>
    </row>
    <row r="48" spans="2:3" x14ac:dyDescent="0.2">
      <c r="B48" s="391">
        <v>40431</v>
      </c>
      <c r="C48" t="s">
        <v>3341</v>
      </c>
    </row>
    <row r="49" spans="2:3" x14ac:dyDescent="0.2">
      <c r="B49" s="391">
        <v>40436</v>
      </c>
      <c r="C49" s="390" t="s">
        <v>3342</v>
      </c>
    </row>
    <row r="50" spans="2:3" x14ac:dyDescent="0.2">
      <c r="B50" s="391">
        <v>40439</v>
      </c>
      <c r="C50" s="390" t="s">
        <v>3343</v>
      </c>
    </row>
    <row r="51" spans="2:3" x14ac:dyDescent="0.2">
      <c r="B51" s="391">
        <v>40441</v>
      </c>
      <c r="C51" s="390" t="s">
        <v>3344</v>
      </c>
    </row>
    <row r="52" spans="2:3" x14ac:dyDescent="0.2">
      <c r="B52" s="391">
        <v>40476</v>
      </c>
      <c r="C52" s="390" t="s">
        <v>3345</v>
      </c>
    </row>
    <row r="53" spans="2:3" x14ac:dyDescent="0.2">
      <c r="B53" s="391">
        <v>40499</v>
      </c>
      <c r="C53" s="390" t="s">
        <v>3346</v>
      </c>
    </row>
    <row r="54" spans="2:3" x14ac:dyDescent="0.2">
      <c r="B54" s="391">
        <v>40500</v>
      </c>
      <c r="C54" t="s">
        <v>3347</v>
      </c>
    </row>
    <row r="55" spans="2:3" x14ac:dyDescent="0.2">
      <c r="B55" s="391">
        <v>40500</v>
      </c>
      <c r="C55" s="390" t="s">
        <v>3348</v>
      </c>
    </row>
    <row r="56" spans="2:3" x14ac:dyDescent="0.2">
      <c r="B56" s="391">
        <v>40500</v>
      </c>
      <c r="C56" s="390" t="s">
        <v>3349</v>
      </c>
    </row>
    <row r="57" spans="2:3" x14ac:dyDescent="0.2">
      <c r="B57" s="391">
        <v>40511</v>
      </c>
      <c r="C57" s="390" t="s">
        <v>3350</v>
      </c>
    </row>
    <row r="58" spans="2:3" x14ac:dyDescent="0.2">
      <c r="B58" s="391">
        <v>40512</v>
      </c>
      <c r="C58" s="390" t="s">
        <v>3351</v>
      </c>
    </row>
    <row r="59" spans="2:3" x14ac:dyDescent="0.2">
      <c r="B59" s="391">
        <v>40512</v>
      </c>
      <c r="C59" s="390" t="s">
        <v>3352</v>
      </c>
    </row>
    <row r="60" spans="2:3" x14ac:dyDescent="0.2">
      <c r="B60" s="391">
        <v>40519</v>
      </c>
      <c r="C60" s="390" t="s">
        <v>3353</v>
      </c>
    </row>
    <row r="61" spans="2:3" x14ac:dyDescent="0.2">
      <c r="B61" s="391">
        <v>40527</v>
      </c>
      <c r="C61" t="s">
        <v>3354</v>
      </c>
    </row>
    <row r="62" spans="2:3" x14ac:dyDescent="0.2">
      <c r="B62" s="391">
        <v>40527</v>
      </c>
      <c r="C62" s="390" t="s">
        <v>3355</v>
      </c>
    </row>
    <row r="63" spans="2:3" x14ac:dyDescent="0.2">
      <c r="B63" s="391">
        <v>40528</v>
      </c>
      <c r="C63" t="s">
        <v>3356</v>
      </c>
    </row>
    <row r="64" spans="2:3" x14ac:dyDescent="0.2">
      <c r="B64" s="391">
        <v>40541</v>
      </c>
      <c r="C64" t="s">
        <v>3357</v>
      </c>
    </row>
    <row r="65" spans="2:5" x14ac:dyDescent="0.2">
      <c r="B65" s="391">
        <v>40542</v>
      </c>
      <c r="C65" s="390" t="s">
        <v>3358</v>
      </c>
    </row>
    <row r="66" spans="2:5" x14ac:dyDescent="0.2">
      <c r="B66" s="391">
        <v>40542</v>
      </c>
      <c r="C66" t="s">
        <v>3359</v>
      </c>
    </row>
    <row r="67" spans="2:5" x14ac:dyDescent="0.2">
      <c r="B67" s="391">
        <v>40542</v>
      </c>
      <c r="C67" t="s">
        <v>3360</v>
      </c>
    </row>
    <row r="68" spans="2:5" x14ac:dyDescent="0.2">
      <c r="B68" s="391">
        <v>40542</v>
      </c>
      <c r="C68" t="s">
        <v>3361</v>
      </c>
    </row>
    <row r="69" spans="2:5" x14ac:dyDescent="0.2">
      <c r="B69" s="391">
        <v>40543</v>
      </c>
      <c r="C69" t="s">
        <v>3362</v>
      </c>
    </row>
    <row r="70" spans="2:5" x14ac:dyDescent="0.2">
      <c r="B70" s="391">
        <v>40543</v>
      </c>
      <c r="C70" t="s">
        <v>3363</v>
      </c>
    </row>
    <row r="71" spans="2:5" x14ac:dyDescent="0.2">
      <c r="B71" s="391">
        <v>40562</v>
      </c>
      <c r="C71" s="390" t="s">
        <v>3364</v>
      </c>
    </row>
    <row r="72" spans="2:5" x14ac:dyDescent="0.2">
      <c r="B72" s="391">
        <v>40583</v>
      </c>
      <c r="C72" t="s">
        <v>3365</v>
      </c>
    </row>
    <row r="73" spans="2:5" x14ac:dyDescent="0.2">
      <c r="B73" s="391">
        <v>40602</v>
      </c>
      <c r="C73" t="s">
        <v>3366</v>
      </c>
    </row>
    <row r="74" spans="2:5" x14ac:dyDescent="0.2">
      <c r="B74" s="391">
        <v>40602</v>
      </c>
      <c r="C74" s="390" t="s">
        <v>3367</v>
      </c>
    </row>
    <row r="75" spans="2:5" x14ac:dyDescent="0.2">
      <c r="B75" s="391">
        <v>40602</v>
      </c>
      <c r="C75" s="390" t="s">
        <v>3368</v>
      </c>
    </row>
    <row r="76" spans="2:5" x14ac:dyDescent="0.2">
      <c r="B76" s="391">
        <v>40618</v>
      </c>
      <c r="C76" s="390" t="s">
        <v>3369</v>
      </c>
    </row>
    <row r="77" spans="2:5" x14ac:dyDescent="0.2">
      <c r="B77" s="391">
        <v>40658</v>
      </c>
      <c r="C77" t="s">
        <v>3370</v>
      </c>
    </row>
    <row r="78" spans="2:5" x14ac:dyDescent="0.2">
      <c r="B78" s="391">
        <v>40659</v>
      </c>
      <c r="C78" t="s">
        <v>3371</v>
      </c>
    </row>
    <row r="79" spans="2:5" x14ac:dyDescent="0.2">
      <c r="B79" s="391">
        <v>40690</v>
      </c>
      <c r="C79" s="390" t="s">
        <v>3372</v>
      </c>
      <c r="E79">
        <v>43</v>
      </c>
    </row>
    <row r="80" spans="2:5" x14ac:dyDescent="0.2">
      <c r="B80" s="391">
        <v>40726</v>
      </c>
      <c r="C80" s="390" t="s">
        <v>3373</v>
      </c>
    </row>
    <row r="81" spans="2:3" x14ac:dyDescent="0.2">
      <c r="B81" s="391">
        <v>40727</v>
      </c>
      <c r="C81" s="390" t="s">
        <v>3374</v>
      </c>
    </row>
    <row r="82" spans="2:3" x14ac:dyDescent="0.2">
      <c r="B82" s="391">
        <v>40752</v>
      </c>
      <c r="C82" s="390" t="s">
        <v>3375</v>
      </c>
    </row>
    <row r="83" spans="2:3" x14ac:dyDescent="0.2">
      <c r="B83" s="391">
        <v>40752</v>
      </c>
      <c r="C83" s="390" t="s">
        <v>3376</v>
      </c>
    </row>
    <row r="84" spans="2:3" x14ac:dyDescent="0.2">
      <c r="B84" s="391">
        <v>40753</v>
      </c>
      <c r="C84" t="s">
        <v>3377</v>
      </c>
    </row>
    <row r="85" spans="2:3" x14ac:dyDescent="0.2">
      <c r="B85" s="391">
        <v>40753</v>
      </c>
      <c r="C85" s="390" t="s">
        <v>3378</v>
      </c>
    </row>
    <row r="86" spans="2:3" x14ac:dyDescent="0.2">
      <c r="B86" s="391">
        <v>40756</v>
      </c>
      <c r="C86" s="390" t="s">
        <v>3379</v>
      </c>
    </row>
    <row r="87" spans="2:3" x14ac:dyDescent="0.2">
      <c r="B87" s="391">
        <v>40786</v>
      </c>
      <c r="C87" s="390" t="s">
        <v>3380</v>
      </c>
    </row>
    <row r="88" spans="2:3" x14ac:dyDescent="0.2">
      <c r="B88" s="391">
        <v>40805</v>
      </c>
      <c r="C88" t="s">
        <v>3381</v>
      </c>
    </row>
    <row r="89" spans="2:3" x14ac:dyDescent="0.2">
      <c r="B89" s="391">
        <v>40806</v>
      </c>
      <c r="C89" t="s">
        <v>3382</v>
      </c>
    </row>
    <row r="90" spans="2:3" x14ac:dyDescent="0.2">
      <c r="B90" s="391">
        <v>40812</v>
      </c>
      <c r="C90" t="s">
        <v>3383</v>
      </c>
    </row>
    <row r="91" spans="2:3" x14ac:dyDescent="0.2">
      <c r="B91" s="391">
        <v>40836</v>
      </c>
      <c r="C91" s="390" t="s">
        <v>3384</v>
      </c>
    </row>
    <row r="92" spans="2:3" x14ac:dyDescent="0.2">
      <c r="B92" s="391">
        <v>40884</v>
      </c>
      <c r="C92" t="s">
        <v>3385</v>
      </c>
    </row>
    <row r="93" spans="2:3" x14ac:dyDescent="0.2">
      <c r="B93" s="391">
        <v>40884</v>
      </c>
      <c r="C93" t="s">
        <v>3386</v>
      </c>
    </row>
    <row r="94" spans="2:3" x14ac:dyDescent="0.2">
      <c r="B94" s="391">
        <v>40892</v>
      </c>
      <c r="C94" t="s">
        <v>3387</v>
      </c>
    </row>
    <row r="95" spans="2:3" x14ac:dyDescent="0.2">
      <c r="B95" s="391">
        <v>40892</v>
      </c>
      <c r="C95" t="s">
        <v>3388</v>
      </c>
    </row>
    <row r="96" spans="2:3" x14ac:dyDescent="0.2">
      <c r="B96" s="391">
        <v>40892</v>
      </c>
      <c r="C96" t="s">
        <v>3389</v>
      </c>
    </row>
    <row r="97" spans="2:3" x14ac:dyDescent="0.2">
      <c r="B97" s="391">
        <v>40898</v>
      </c>
      <c r="C97" t="s">
        <v>3390</v>
      </c>
    </row>
    <row r="98" spans="2:3" x14ac:dyDescent="0.2">
      <c r="B98" s="391">
        <v>40903</v>
      </c>
      <c r="C98" t="s">
        <v>3391</v>
      </c>
    </row>
    <row r="99" spans="2:3" x14ac:dyDescent="0.2">
      <c r="B99" s="391">
        <v>40905</v>
      </c>
      <c r="C99" t="s">
        <v>3392</v>
      </c>
    </row>
    <row r="100" spans="2:3" x14ac:dyDescent="0.2">
      <c r="B100" s="391">
        <v>40980</v>
      </c>
      <c r="C100" t="s">
        <v>3393</v>
      </c>
    </row>
    <row r="101" spans="2:3" x14ac:dyDescent="0.2">
      <c r="B101" s="391">
        <v>40981</v>
      </c>
      <c r="C101" s="390" t="s">
        <v>3394</v>
      </c>
    </row>
    <row r="102" spans="2:3" x14ac:dyDescent="0.2">
      <c r="B102" s="391">
        <v>40982</v>
      </c>
      <c r="C102" t="s">
        <v>3395</v>
      </c>
    </row>
    <row r="103" spans="2:3" x14ac:dyDescent="0.2">
      <c r="B103" s="391">
        <v>40985</v>
      </c>
      <c r="C103" t="s">
        <v>3396</v>
      </c>
    </row>
    <row r="104" spans="2:3" x14ac:dyDescent="0.2">
      <c r="B104" s="391">
        <v>40985</v>
      </c>
      <c r="C104" s="390" t="s">
        <v>3397</v>
      </c>
    </row>
    <row r="105" spans="2:3" x14ac:dyDescent="0.2">
      <c r="B105" s="391">
        <v>40985</v>
      </c>
      <c r="C105" t="s">
        <v>3398</v>
      </c>
    </row>
    <row r="106" spans="2:3" x14ac:dyDescent="0.2">
      <c r="B106" s="391">
        <v>40988</v>
      </c>
      <c r="C106" t="s">
        <v>3399</v>
      </c>
    </row>
    <row r="107" spans="2:3" x14ac:dyDescent="0.2">
      <c r="B107" s="391">
        <v>40990</v>
      </c>
      <c r="C107" s="390" t="s">
        <v>3400</v>
      </c>
    </row>
    <row r="108" spans="2:3" x14ac:dyDescent="0.2">
      <c r="B108" s="391">
        <v>40992</v>
      </c>
      <c r="C108" t="s">
        <v>3401</v>
      </c>
    </row>
    <row r="109" spans="2:3" x14ac:dyDescent="0.2">
      <c r="B109" s="391">
        <v>41028</v>
      </c>
      <c r="C109" t="s">
        <v>3402</v>
      </c>
    </row>
    <row r="110" spans="2:3" x14ac:dyDescent="0.2">
      <c r="B110" s="391">
        <v>41108</v>
      </c>
      <c r="C110" s="390" t="s">
        <v>3403</v>
      </c>
    </row>
    <row r="111" spans="2:3" x14ac:dyDescent="0.2">
      <c r="B111" s="391">
        <v>41138</v>
      </c>
      <c r="C111" t="s">
        <v>3404</v>
      </c>
    </row>
    <row r="112" spans="2:3" x14ac:dyDescent="0.2">
      <c r="B112" s="391">
        <v>41176</v>
      </c>
      <c r="C112" t="s">
        <v>3405</v>
      </c>
    </row>
    <row r="113" spans="2:3" x14ac:dyDescent="0.2">
      <c r="B113" s="391">
        <v>41193</v>
      </c>
      <c r="C113" t="s">
        <v>3406</v>
      </c>
    </row>
    <row r="114" spans="2:3" x14ac:dyDescent="0.2">
      <c r="B114" s="391">
        <v>41226</v>
      </c>
      <c r="C114" t="s">
        <v>3407</v>
      </c>
    </row>
    <row r="115" spans="2:3" x14ac:dyDescent="0.2">
      <c r="B115" s="391">
        <v>41251</v>
      </c>
      <c r="C115" s="390" t="s">
        <v>3408</v>
      </c>
    </row>
    <row r="116" spans="2:3" x14ac:dyDescent="0.2">
      <c r="B116" s="391">
        <v>41255</v>
      </c>
      <c r="C116" s="390" t="s">
        <v>3409</v>
      </c>
    </row>
    <row r="117" spans="2:3" x14ac:dyDescent="0.2">
      <c r="B117" s="391">
        <v>41255</v>
      </c>
      <c r="C117" t="s">
        <v>3410</v>
      </c>
    </row>
    <row r="118" spans="2:3" x14ac:dyDescent="0.2">
      <c r="B118" s="391">
        <v>41255</v>
      </c>
      <c r="C118" t="s">
        <v>3411</v>
      </c>
    </row>
    <row r="119" spans="2:3" x14ac:dyDescent="0.2">
      <c r="B119" s="391">
        <v>41255</v>
      </c>
      <c r="C119" t="s">
        <v>3412</v>
      </c>
    </row>
    <row r="120" spans="2:3" x14ac:dyDescent="0.2">
      <c r="B120" s="391">
        <v>41255</v>
      </c>
      <c r="C120" t="s">
        <v>3413</v>
      </c>
    </row>
    <row r="121" spans="2:3" x14ac:dyDescent="0.2">
      <c r="B121" s="391">
        <v>41265</v>
      </c>
      <c r="C121" t="s">
        <v>3414</v>
      </c>
    </row>
    <row r="122" spans="2:3" x14ac:dyDescent="0.2">
      <c r="B122" s="391">
        <v>41267</v>
      </c>
      <c r="C122" t="s">
        <v>3415</v>
      </c>
    </row>
    <row r="123" spans="2:3" x14ac:dyDescent="0.2">
      <c r="B123" s="391">
        <v>41267</v>
      </c>
      <c r="C123" s="390" t="s">
        <v>3416</v>
      </c>
    </row>
    <row r="124" spans="2:3" x14ac:dyDescent="0.2">
      <c r="B124" s="391">
        <v>41269</v>
      </c>
      <c r="C124" s="390" t="s">
        <v>3417</v>
      </c>
    </row>
    <row r="125" spans="2:3" x14ac:dyDescent="0.2">
      <c r="B125" s="391">
        <v>41270</v>
      </c>
      <c r="C125" t="s">
        <v>3418</v>
      </c>
    </row>
    <row r="126" spans="2:3" x14ac:dyDescent="0.2">
      <c r="B126" s="391">
        <v>41270</v>
      </c>
      <c r="C126" t="s">
        <v>3419</v>
      </c>
    </row>
    <row r="127" spans="2:3" x14ac:dyDescent="0.2">
      <c r="B127" s="391">
        <v>41270</v>
      </c>
      <c r="C127" s="390" t="s">
        <v>3420</v>
      </c>
    </row>
    <row r="128" spans="2:3" x14ac:dyDescent="0.2">
      <c r="B128" s="391">
        <v>41271</v>
      </c>
      <c r="C128" t="s">
        <v>3421</v>
      </c>
    </row>
    <row r="129" spans="2:3" x14ac:dyDescent="0.2">
      <c r="B129" s="391">
        <v>41271</v>
      </c>
      <c r="C129" t="s">
        <v>3422</v>
      </c>
    </row>
    <row r="130" spans="2:3" x14ac:dyDescent="0.2">
      <c r="B130" s="391">
        <v>41271</v>
      </c>
      <c r="C130" t="s">
        <v>3423</v>
      </c>
    </row>
    <row r="131" spans="2:3" x14ac:dyDescent="0.2">
      <c r="B131" s="391">
        <v>41272</v>
      </c>
      <c r="C131" t="s">
        <v>3424</v>
      </c>
    </row>
    <row r="132" spans="2:3" x14ac:dyDescent="0.2">
      <c r="B132" s="391">
        <v>41273</v>
      </c>
      <c r="C132" t="s">
        <v>3425</v>
      </c>
    </row>
    <row r="133" spans="2:3" x14ac:dyDescent="0.2">
      <c r="B133" s="391">
        <v>41273</v>
      </c>
      <c r="C133" s="390" t="s">
        <v>3426</v>
      </c>
    </row>
    <row r="134" spans="2:3" x14ac:dyDescent="0.2">
      <c r="B134" s="391">
        <v>41284</v>
      </c>
      <c r="C134" s="390" t="s">
        <v>3427</v>
      </c>
    </row>
    <row r="135" spans="2:3" x14ac:dyDescent="0.2">
      <c r="B135" s="391">
        <v>41288</v>
      </c>
      <c r="C135" t="s">
        <v>3428</v>
      </c>
    </row>
    <row r="136" spans="2:3" x14ac:dyDescent="0.2">
      <c r="B136" s="391">
        <v>41288</v>
      </c>
      <c r="C136" s="390" t="s">
        <v>3429</v>
      </c>
    </row>
    <row r="137" spans="2:3" x14ac:dyDescent="0.2">
      <c r="B137" s="391">
        <v>41290</v>
      </c>
      <c r="C137" s="390" t="s">
        <v>3430</v>
      </c>
    </row>
    <row r="138" spans="2:3" x14ac:dyDescent="0.2">
      <c r="B138" s="391">
        <v>41301</v>
      </c>
      <c r="C138" t="s">
        <v>3431</v>
      </c>
    </row>
    <row r="139" spans="2:3" x14ac:dyDescent="0.2">
      <c r="B139" s="391">
        <v>41317</v>
      </c>
      <c r="C139" s="390" t="s">
        <v>3432</v>
      </c>
    </row>
    <row r="140" spans="2:3" x14ac:dyDescent="0.2">
      <c r="B140" s="391">
        <v>41318</v>
      </c>
      <c r="C140" t="s">
        <v>3433</v>
      </c>
    </row>
    <row r="141" spans="2:3" x14ac:dyDescent="0.2">
      <c r="B141" s="391">
        <v>41321</v>
      </c>
      <c r="C141" s="390" t="s">
        <v>3434</v>
      </c>
    </row>
    <row r="142" spans="2:3" x14ac:dyDescent="0.2">
      <c r="B142" s="391">
        <v>41394</v>
      </c>
      <c r="C142" t="s">
        <v>3435</v>
      </c>
    </row>
    <row r="143" spans="2:3" x14ac:dyDescent="0.2">
      <c r="B143" s="391">
        <v>41403</v>
      </c>
      <c r="C143" s="390" t="s">
        <v>3436</v>
      </c>
    </row>
    <row r="144" spans="2:3" x14ac:dyDescent="0.2">
      <c r="B144" s="391">
        <v>41423</v>
      </c>
      <c r="C144" t="s">
        <v>3437</v>
      </c>
    </row>
    <row r="145" spans="2:3" x14ac:dyDescent="0.2">
      <c r="B145" s="391">
        <v>41478</v>
      </c>
      <c r="C145" t="s">
        <v>3438</v>
      </c>
    </row>
    <row r="146" spans="2:3" x14ac:dyDescent="0.2">
      <c r="B146" s="391">
        <v>41494</v>
      </c>
      <c r="C146" s="390" t="s">
        <v>3439</v>
      </c>
    </row>
    <row r="147" spans="2:3" x14ac:dyDescent="0.2">
      <c r="B147" s="391">
        <v>41507</v>
      </c>
      <c r="C147" t="s">
        <v>3440</v>
      </c>
    </row>
    <row r="148" spans="2:3" x14ac:dyDescent="0.2">
      <c r="B148" s="391">
        <v>41522</v>
      </c>
      <c r="C148" s="390" t="s">
        <v>3441</v>
      </c>
    </row>
    <row r="149" spans="2:3" x14ac:dyDescent="0.2">
      <c r="B149" s="391">
        <v>41584</v>
      </c>
      <c r="C149" s="390" t="s">
        <v>3442</v>
      </c>
    </row>
    <row r="150" spans="2:3" x14ac:dyDescent="0.2">
      <c r="B150" s="391">
        <v>41584</v>
      </c>
      <c r="C150" s="390" t="s">
        <v>3443</v>
      </c>
    </row>
    <row r="151" spans="2:3" x14ac:dyDescent="0.2">
      <c r="B151" s="391">
        <v>41584</v>
      </c>
      <c r="C151" t="s">
        <v>3444</v>
      </c>
    </row>
    <row r="152" spans="2:3" x14ac:dyDescent="0.2">
      <c r="B152" s="391">
        <v>41596</v>
      </c>
      <c r="C152" s="390" t="s">
        <v>3445</v>
      </c>
    </row>
    <row r="153" spans="2:3" x14ac:dyDescent="0.2">
      <c r="B153" s="391">
        <v>41617</v>
      </c>
      <c r="C153" s="390" t="s">
        <v>3446</v>
      </c>
    </row>
    <row r="154" spans="2:3" x14ac:dyDescent="0.2">
      <c r="B154" s="391">
        <v>41617</v>
      </c>
      <c r="C154" s="390" t="s">
        <v>3447</v>
      </c>
    </row>
    <row r="155" spans="2:3" x14ac:dyDescent="0.2">
      <c r="B155" s="391">
        <v>41620</v>
      </c>
      <c r="C155" s="390" t="s">
        <v>3448</v>
      </c>
    </row>
    <row r="156" spans="2:3" x14ac:dyDescent="0.2">
      <c r="B156" s="391">
        <v>41621</v>
      </c>
      <c r="C156" s="390" t="s">
        <v>3449</v>
      </c>
    </row>
    <row r="157" spans="2:3" x14ac:dyDescent="0.2">
      <c r="B157" s="391">
        <v>41623</v>
      </c>
      <c r="C157" s="390" t="s">
        <v>3450</v>
      </c>
    </row>
    <row r="158" spans="2:3" x14ac:dyDescent="0.2">
      <c r="B158" s="391">
        <v>41625</v>
      </c>
      <c r="C158" t="s">
        <v>3413</v>
      </c>
    </row>
    <row r="159" spans="2:3" x14ac:dyDescent="0.2">
      <c r="B159" s="391">
        <v>41628</v>
      </c>
      <c r="C159" s="390" t="s">
        <v>3451</v>
      </c>
    </row>
    <row r="160" spans="2:3" x14ac:dyDescent="0.2">
      <c r="B160" s="391">
        <v>41631</v>
      </c>
      <c r="C160" s="390" t="s">
        <v>3452</v>
      </c>
    </row>
    <row r="161" spans="2:3" x14ac:dyDescent="0.2">
      <c r="B161" s="391">
        <v>41631</v>
      </c>
      <c r="C161" s="390" t="s">
        <v>3453</v>
      </c>
    </row>
    <row r="162" spans="2:3" x14ac:dyDescent="0.2">
      <c r="B162" s="391">
        <v>41652</v>
      </c>
      <c r="C162" s="390" t="s">
        <v>3454</v>
      </c>
    </row>
    <row r="163" spans="2:3" x14ac:dyDescent="0.2">
      <c r="B163" s="391">
        <v>41688</v>
      </c>
      <c r="C163" s="390" t="s">
        <v>3455</v>
      </c>
    </row>
    <row r="164" spans="2:3" x14ac:dyDescent="0.2">
      <c r="B164" s="391">
        <v>41768</v>
      </c>
      <c r="C164" s="390" t="s">
        <v>3456</v>
      </c>
    </row>
    <row r="165" spans="2:3" x14ac:dyDescent="0.2">
      <c r="B165" s="391">
        <v>41857</v>
      </c>
      <c r="C165" s="390" t="s">
        <v>3457</v>
      </c>
    </row>
    <row r="166" spans="2:3" x14ac:dyDescent="0.2">
      <c r="B166" s="391">
        <v>41859</v>
      </c>
      <c r="C166" s="390" t="s">
        <v>3458</v>
      </c>
    </row>
    <row r="167" spans="2:3" x14ac:dyDescent="0.2">
      <c r="B167" s="391">
        <v>41859</v>
      </c>
      <c r="C167" s="390" t="s">
        <v>3459</v>
      </c>
    </row>
    <row r="168" spans="2:3" x14ac:dyDescent="0.2">
      <c r="B168" s="391">
        <v>41860</v>
      </c>
      <c r="C168" s="390" t="s">
        <v>3460</v>
      </c>
    </row>
    <row r="169" spans="2:3" x14ac:dyDescent="0.2">
      <c r="B169" s="391">
        <v>41885</v>
      </c>
      <c r="C169" s="390" t="s">
        <v>3461</v>
      </c>
    </row>
    <row r="170" spans="2:3" x14ac:dyDescent="0.2">
      <c r="B170" s="391">
        <v>41935</v>
      </c>
      <c r="C170" s="390" t="s">
        <v>3462</v>
      </c>
    </row>
    <row r="171" spans="2:3" x14ac:dyDescent="0.2">
      <c r="B171" s="391">
        <v>41936</v>
      </c>
      <c r="C171" s="390" t="s">
        <v>3463</v>
      </c>
    </row>
    <row r="172" spans="2:3" x14ac:dyDescent="0.2">
      <c r="B172" s="391">
        <v>41964</v>
      </c>
      <c r="C172" s="390" t="s">
        <v>3464</v>
      </c>
    </row>
    <row r="173" spans="2:3" x14ac:dyDescent="0.2">
      <c r="B173" s="391">
        <v>41982</v>
      </c>
      <c r="C173" s="390" t="s">
        <v>3465</v>
      </c>
    </row>
    <row r="174" spans="2:3" x14ac:dyDescent="0.2">
      <c r="B174" s="391">
        <v>41984</v>
      </c>
      <c r="C174" s="390" t="s">
        <v>3466</v>
      </c>
    </row>
    <row r="175" spans="2:3" x14ac:dyDescent="0.2">
      <c r="B175" s="391">
        <v>41985</v>
      </c>
      <c r="C175" s="390" t="s">
        <v>3467</v>
      </c>
    </row>
    <row r="176" spans="2:3" x14ac:dyDescent="0.2">
      <c r="B176" s="391">
        <v>41988</v>
      </c>
      <c r="C176" s="390" t="s">
        <v>3468</v>
      </c>
    </row>
    <row r="177" spans="2:3" x14ac:dyDescent="0.2">
      <c r="B177" s="391">
        <v>41989</v>
      </c>
      <c r="C177" t="s">
        <v>3413</v>
      </c>
    </row>
    <row r="178" spans="2:3" x14ac:dyDescent="0.2">
      <c r="B178" s="391">
        <v>41992</v>
      </c>
      <c r="C178" s="390" t="s">
        <v>3469</v>
      </c>
    </row>
    <row r="179" spans="2:3" x14ac:dyDescent="0.2">
      <c r="B179" s="391">
        <v>41997</v>
      </c>
      <c r="C179" s="390" t="s">
        <v>3470</v>
      </c>
    </row>
    <row r="180" spans="2:3" x14ac:dyDescent="0.2">
      <c r="B180" s="391">
        <v>42004</v>
      </c>
      <c r="C180" s="390" t="s">
        <v>3471</v>
      </c>
    </row>
    <row r="181" spans="2:3" x14ac:dyDescent="0.2">
      <c r="B181" s="391">
        <v>42012</v>
      </c>
      <c r="C181" s="390" t="s">
        <v>3472</v>
      </c>
    </row>
    <row r="182" spans="2:3" x14ac:dyDescent="0.2">
      <c r="B182" s="391">
        <v>42046</v>
      </c>
      <c r="C182" s="390" t="s">
        <v>3473</v>
      </c>
    </row>
    <row r="183" spans="2:3" x14ac:dyDescent="0.2">
      <c r="B183" s="391">
        <v>42207</v>
      </c>
      <c r="C183" s="390" t="s">
        <v>3474</v>
      </c>
    </row>
    <row r="184" spans="2:3" x14ac:dyDescent="0.2">
      <c r="B184" s="391">
        <v>42243</v>
      </c>
      <c r="C184" s="390" t="s">
        <v>3475</v>
      </c>
    </row>
    <row r="185" spans="2:3" x14ac:dyDescent="0.2">
      <c r="B185" s="391">
        <v>42320</v>
      </c>
      <c r="C185" s="390" t="s">
        <v>3476</v>
      </c>
    </row>
    <row r="186" spans="2:3" x14ac:dyDescent="0.2">
      <c r="B186" s="391">
        <v>42357</v>
      </c>
      <c r="C186" s="390" t="s">
        <v>3477</v>
      </c>
    </row>
    <row r="187" spans="2:3" x14ac:dyDescent="0.2">
      <c r="B187" s="391">
        <v>42357</v>
      </c>
      <c r="C187" s="390" t="s">
        <v>3478</v>
      </c>
    </row>
    <row r="188" spans="2:3" x14ac:dyDescent="0.2">
      <c r="B188" s="391">
        <v>42359</v>
      </c>
      <c r="C188" s="390" t="s">
        <v>3479</v>
      </c>
    </row>
    <row r="189" spans="2:3" x14ac:dyDescent="0.2">
      <c r="B189" s="391">
        <v>42360</v>
      </c>
      <c r="C189" s="390" t="s">
        <v>3480</v>
      </c>
    </row>
    <row r="190" spans="2:3" x14ac:dyDescent="0.2">
      <c r="B190" s="391">
        <v>42361</v>
      </c>
      <c r="C190" t="s">
        <v>3413</v>
      </c>
    </row>
    <row r="191" spans="2:3" x14ac:dyDescent="0.2">
      <c r="B191" s="391">
        <v>42362</v>
      </c>
      <c r="C191" s="390" t="s">
        <v>3481</v>
      </c>
    </row>
    <row r="192" spans="2:3" x14ac:dyDescent="0.2">
      <c r="B192" s="391">
        <v>42368</v>
      </c>
      <c r="C192" s="390" t="s">
        <v>3482</v>
      </c>
    </row>
    <row r="193" spans="2:3" x14ac:dyDescent="0.2">
      <c r="B193" s="391">
        <v>42369</v>
      </c>
      <c r="C193" s="390" t="s">
        <v>3483</v>
      </c>
    </row>
    <row r="194" spans="2:3" x14ac:dyDescent="0.2">
      <c r="B194" s="391">
        <v>42378</v>
      </c>
      <c r="C194" s="390" t="s">
        <v>3484</v>
      </c>
    </row>
    <row r="195" spans="2:3" x14ac:dyDescent="0.2">
      <c r="B195" s="391">
        <v>42387</v>
      </c>
      <c r="C195" s="390" t="s">
        <v>3485</v>
      </c>
    </row>
    <row r="196" spans="2:3" x14ac:dyDescent="0.2">
      <c r="B196" s="391">
        <v>42395</v>
      </c>
      <c r="C196" s="390" t="s">
        <v>3486</v>
      </c>
    </row>
    <row r="197" spans="2:3" x14ac:dyDescent="0.2">
      <c r="B197" s="391">
        <v>42428</v>
      </c>
      <c r="C197" s="390" t="s">
        <v>3487</v>
      </c>
    </row>
    <row r="198" spans="2:3" x14ac:dyDescent="0.2">
      <c r="B198" s="391">
        <v>42556</v>
      </c>
      <c r="C198" s="390" t="s">
        <v>3488</v>
      </c>
    </row>
    <row r="199" spans="2:3" x14ac:dyDescent="0.2">
      <c r="B199" s="391">
        <v>42559</v>
      </c>
      <c r="C199" s="390" t="s">
        <v>3489</v>
      </c>
    </row>
    <row r="200" spans="2:3" x14ac:dyDescent="0.2">
      <c r="B200" s="391">
        <v>42614</v>
      </c>
      <c r="C200" s="390" t="s">
        <v>3490</v>
      </c>
    </row>
    <row r="201" spans="2:3" x14ac:dyDescent="0.2">
      <c r="B201" s="391">
        <v>42730</v>
      </c>
      <c r="C201" s="390" t="s">
        <v>3491</v>
      </c>
    </row>
    <row r="202" spans="2:3" x14ac:dyDescent="0.2">
      <c r="B202" s="391">
        <v>42730</v>
      </c>
      <c r="C202" s="390" t="s">
        <v>3492</v>
      </c>
    </row>
    <row r="203" spans="2:3" x14ac:dyDescent="0.2">
      <c r="B203" s="391">
        <v>42730</v>
      </c>
      <c r="C203" s="390" t="s">
        <v>3493</v>
      </c>
    </row>
    <row r="204" spans="2:3" x14ac:dyDescent="0.2">
      <c r="B204" s="391">
        <v>42731</v>
      </c>
      <c r="C204" t="s">
        <v>3413</v>
      </c>
    </row>
    <row r="205" spans="2:3" x14ac:dyDescent="0.2">
      <c r="B205" s="391">
        <v>42732</v>
      </c>
      <c r="C205" s="390" t="s">
        <v>3494</v>
      </c>
    </row>
    <row r="206" spans="2:3" x14ac:dyDescent="0.2">
      <c r="B206" s="391">
        <v>42732</v>
      </c>
      <c r="C206" s="390" t="s">
        <v>3495</v>
      </c>
    </row>
    <row r="207" spans="2:3" x14ac:dyDescent="0.2">
      <c r="B207" s="391">
        <v>42734</v>
      </c>
      <c r="C207" s="390" t="s">
        <v>3496</v>
      </c>
    </row>
    <row r="208" spans="2:3" x14ac:dyDescent="0.2">
      <c r="B208" s="391">
        <v>42734</v>
      </c>
      <c r="C208" s="390" t="s">
        <v>3497</v>
      </c>
    </row>
    <row r="209" spans="2:3" x14ac:dyDescent="0.2">
      <c r="B209" s="391">
        <v>42741</v>
      </c>
      <c r="C209" s="390" t="s">
        <v>3498</v>
      </c>
    </row>
    <row r="210" spans="2:3" x14ac:dyDescent="0.2">
      <c r="B210" s="391">
        <v>42741</v>
      </c>
      <c r="C210" s="390" t="s">
        <v>3499</v>
      </c>
    </row>
    <row r="211" spans="2:3" x14ac:dyDescent="0.2">
      <c r="B211" s="391">
        <v>42744</v>
      </c>
      <c r="C211" s="390" t="s">
        <v>3500</v>
      </c>
    </row>
    <row r="212" spans="2:3" x14ac:dyDescent="0.2">
      <c r="B212" s="391">
        <v>42747</v>
      </c>
      <c r="C212" s="390" t="s">
        <v>3501</v>
      </c>
    </row>
    <row r="213" spans="2:3" x14ac:dyDescent="0.2">
      <c r="B213" s="391">
        <v>42814</v>
      </c>
      <c r="C213" t="s">
        <v>3502</v>
      </c>
    </row>
    <row r="214" spans="2:3" x14ac:dyDescent="0.2">
      <c r="B214" s="391">
        <v>42864</v>
      </c>
      <c r="C214" t="s">
        <v>3503</v>
      </c>
    </row>
    <row r="215" spans="2:3" x14ac:dyDescent="0.2">
      <c r="B215" s="391">
        <v>42868</v>
      </c>
      <c r="C215" t="s">
        <v>3504</v>
      </c>
    </row>
    <row r="216" spans="2:3" x14ac:dyDescent="0.2">
      <c r="B216" s="423">
        <v>43092</v>
      </c>
      <c r="C216" s="390" t="s">
        <v>3849</v>
      </c>
    </row>
    <row r="217" spans="2:3" x14ac:dyDescent="0.2">
      <c r="B217" s="423">
        <v>43093</v>
      </c>
      <c r="C217" s="390" t="s">
        <v>3850</v>
      </c>
    </row>
    <row r="218" spans="2:3" x14ac:dyDescent="0.2">
      <c r="B218" s="423">
        <v>43095</v>
      </c>
      <c r="C218" s="390" t="s">
        <v>3852</v>
      </c>
    </row>
    <row r="219" spans="2:3" x14ac:dyDescent="0.2">
      <c r="B219" s="423">
        <v>43095</v>
      </c>
      <c r="C219" s="390" t="s">
        <v>3851</v>
      </c>
    </row>
    <row r="220" spans="2:3" x14ac:dyDescent="0.2">
      <c r="B220" s="423">
        <v>43095</v>
      </c>
      <c r="C220" t="s">
        <v>3413</v>
      </c>
    </row>
    <row r="221" spans="2:3" x14ac:dyDescent="0.2">
      <c r="B221" s="423">
        <v>43095</v>
      </c>
      <c r="C221" s="390" t="s">
        <v>3853</v>
      </c>
    </row>
    <row r="222" spans="2:3" x14ac:dyDescent="0.2">
      <c r="B222" s="423">
        <v>43097</v>
      </c>
      <c r="C222" s="390" t="s">
        <v>3854</v>
      </c>
    </row>
    <row r="223" spans="2:3" x14ac:dyDescent="0.2">
      <c r="B223" s="423">
        <v>43098</v>
      </c>
      <c r="C223" s="390" t="s">
        <v>3866</v>
      </c>
    </row>
    <row r="224" spans="2:3" x14ac:dyDescent="0.2">
      <c r="B224" s="423">
        <v>43102</v>
      </c>
      <c r="C224" s="390" t="s">
        <v>3873</v>
      </c>
    </row>
    <row r="225" spans="2:3" x14ac:dyDescent="0.2">
      <c r="B225" s="423">
        <v>43102</v>
      </c>
      <c r="C225" s="390" t="s">
        <v>3871</v>
      </c>
    </row>
    <row r="226" spans="2:3" x14ac:dyDescent="0.2">
      <c r="B226" s="423">
        <v>43102</v>
      </c>
      <c r="C226" s="390" t="s">
        <v>3872</v>
      </c>
    </row>
    <row r="227" spans="2:3" x14ac:dyDescent="0.2">
      <c r="B227" s="423">
        <v>43109</v>
      </c>
      <c r="C227" s="390" t="s">
        <v>3883</v>
      </c>
    </row>
    <row r="228" spans="2:3" x14ac:dyDescent="0.2">
      <c r="B228" s="423">
        <v>43280</v>
      </c>
      <c r="C228" s="390" t="s">
        <v>4030</v>
      </c>
    </row>
    <row r="229" spans="2:3" x14ac:dyDescent="0.2">
      <c r="B229" s="423">
        <v>43280</v>
      </c>
      <c r="C229" s="390" t="s">
        <v>4028</v>
      </c>
    </row>
    <row r="230" spans="2:3" x14ac:dyDescent="0.2">
      <c r="B230" s="423">
        <v>43280</v>
      </c>
      <c r="C230" s="390" t="s">
        <v>4029</v>
      </c>
    </row>
    <row r="231" spans="2:3" x14ac:dyDescent="0.2">
      <c r="B231" s="423">
        <v>43280</v>
      </c>
      <c r="C231" s="390" t="s">
        <v>4031</v>
      </c>
    </row>
    <row r="232" spans="2:3" x14ac:dyDescent="0.2">
      <c r="B232" s="423">
        <v>43312</v>
      </c>
      <c r="C232" s="390" t="s">
        <v>4073</v>
      </c>
    </row>
    <row r="233" spans="2:3" x14ac:dyDescent="0.2">
      <c r="B233" s="423">
        <v>43371</v>
      </c>
      <c r="C233" s="390" t="s">
        <v>4150</v>
      </c>
    </row>
    <row r="234" spans="2:3" x14ac:dyDescent="0.2">
      <c r="B234" s="423">
        <v>43371</v>
      </c>
      <c r="C234" s="423" t="s">
        <v>4151</v>
      </c>
    </row>
    <row r="235" spans="2:3" x14ac:dyDescent="0.2">
      <c r="B235" s="423">
        <v>43434</v>
      </c>
      <c r="C235" s="390" t="s">
        <v>4245</v>
      </c>
    </row>
    <row r="236" spans="2:3" x14ac:dyDescent="0.2">
      <c r="B236" s="423">
        <v>43465</v>
      </c>
      <c r="C236" s="390" t="s">
        <v>4256</v>
      </c>
    </row>
    <row r="237" spans="2:3" x14ac:dyDescent="0.2">
      <c r="B237" s="423">
        <v>43496</v>
      </c>
      <c r="C237" s="390" t="s">
        <v>4265</v>
      </c>
    </row>
    <row r="238" spans="2:3" s="806" customFormat="1" x14ac:dyDescent="0.2">
      <c r="B238" s="423">
        <v>43496</v>
      </c>
      <c r="C238" s="390" t="s">
        <v>4268</v>
      </c>
    </row>
    <row r="239" spans="2:3" x14ac:dyDescent="0.2">
      <c r="B239" s="423">
        <v>43496</v>
      </c>
      <c r="C239" s="390" t="s">
        <v>4267</v>
      </c>
    </row>
    <row r="240" spans="2:3" x14ac:dyDescent="0.2">
      <c r="B240" s="423">
        <v>43496</v>
      </c>
      <c r="C240" s="390" t="s">
        <v>4266</v>
      </c>
    </row>
    <row r="241" spans="2:3" x14ac:dyDescent="0.2">
      <c r="B241" s="423">
        <v>43524</v>
      </c>
      <c r="C241" s="390" t="s">
        <v>4284</v>
      </c>
    </row>
    <row r="242" spans="2:3" x14ac:dyDescent="0.2">
      <c r="B242" s="423">
        <v>43830</v>
      </c>
      <c r="C242" s="390" t="s">
        <v>4398</v>
      </c>
    </row>
    <row r="243" spans="2:3" x14ac:dyDescent="0.2">
      <c r="B243" s="423">
        <v>43830</v>
      </c>
      <c r="C243" s="390" t="s">
        <v>4267</v>
      </c>
    </row>
    <row r="244" spans="2:3" x14ac:dyDescent="0.2">
      <c r="B244" s="423">
        <v>43830</v>
      </c>
      <c r="C244" s="390" t="s">
        <v>4266</v>
      </c>
    </row>
    <row r="245" spans="2:3" x14ac:dyDescent="0.2">
      <c r="B245" s="423">
        <v>44196</v>
      </c>
      <c r="C245" s="390" t="s">
        <v>4524</v>
      </c>
    </row>
    <row r="246" spans="2:3" x14ac:dyDescent="0.2">
      <c r="B246" s="423">
        <v>44196</v>
      </c>
      <c r="C246" s="390" t="s">
        <v>4267</v>
      </c>
    </row>
    <row r="247" spans="2:3" x14ac:dyDescent="0.2">
      <c r="B247" s="423">
        <v>44196</v>
      </c>
      <c r="C247" s="390" t="s">
        <v>4266</v>
      </c>
    </row>
    <row r="248" spans="2:3" x14ac:dyDescent="0.2">
      <c r="B248" s="423">
        <v>44196</v>
      </c>
      <c r="C248" s="390" t="s">
        <v>4525</v>
      </c>
    </row>
    <row r="249" spans="2:3" x14ac:dyDescent="0.2">
      <c r="B249" s="423">
        <v>44196</v>
      </c>
      <c r="C249" s="390" t="s">
        <v>4526</v>
      </c>
    </row>
    <row r="250" spans="2:3" x14ac:dyDescent="0.2">
      <c r="B250" s="948">
        <v>44225</v>
      </c>
      <c r="C250" s="390" t="s">
        <v>4531</v>
      </c>
    </row>
    <row r="251" spans="2:3" x14ac:dyDescent="0.2">
      <c r="B251" s="948">
        <v>44377</v>
      </c>
      <c r="C251" s="390" t="s">
        <v>4621</v>
      </c>
    </row>
    <row r="252" spans="2:3" x14ac:dyDescent="0.2">
      <c r="B252" s="948">
        <v>44377</v>
      </c>
      <c r="C252" s="390" t="s">
        <v>4622</v>
      </c>
    </row>
    <row r="253" spans="2:3" x14ac:dyDescent="0.2">
      <c r="B253" s="948">
        <v>44439</v>
      </c>
      <c r="C253" s="390" t="s">
        <v>4637</v>
      </c>
    </row>
    <row r="254" spans="2:3" x14ac:dyDescent="0.2">
      <c r="B254" s="948">
        <v>44469</v>
      </c>
      <c r="C254" s="390" t="s">
        <v>5208</v>
      </c>
    </row>
    <row r="255" spans="2:3" x14ac:dyDescent="0.2">
      <c r="B255" s="423">
        <v>44561</v>
      </c>
      <c r="C255" s="390" t="s">
        <v>5238</v>
      </c>
    </row>
    <row r="256" spans="2:3" x14ac:dyDescent="0.2">
      <c r="B256" s="423">
        <v>44561</v>
      </c>
      <c r="C256" s="390" t="s">
        <v>4267</v>
      </c>
    </row>
    <row r="257" spans="2:3" x14ac:dyDescent="0.2">
      <c r="B257" s="423">
        <v>44561</v>
      </c>
      <c r="C257" s="390" t="s">
        <v>4266</v>
      </c>
    </row>
    <row r="258" spans="2:3" x14ac:dyDescent="0.2">
      <c r="B258" s="948">
        <v>44315</v>
      </c>
      <c r="C258" s="390" t="s">
        <v>5336</v>
      </c>
    </row>
    <row r="548" spans="1:3" x14ac:dyDescent="0.2">
      <c r="A548" s="457"/>
      <c r="B548" s="576"/>
      <c r="C548" s="457"/>
    </row>
    <row r="549" spans="1:3" x14ac:dyDescent="0.2">
      <c r="A549" s="516"/>
      <c r="B549" s="576"/>
      <c r="C549" s="457"/>
    </row>
    <row r="550" spans="1:3" x14ac:dyDescent="0.2">
      <c r="A550" s="516"/>
      <c r="B550" s="576"/>
      <c r="C550" s="457"/>
    </row>
    <row r="551" spans="1:3" x14ac:dyDescent="0.2">
      <c r="A551" s="516"/>
      <c r="B551" s="576"/>
      <c r="C551" s="457"/>
    </row>
    <row r="552" spans="1:3" x14ac:dyDescent="0.2">
      <c r="A552" s="516"/>
      <c r="B552" s="576"/>
      <c r="C552" s="457"/>
    </row>
    <row r="553" spans="1:3" x14ac:dyDescent="0.2">
      <c r="A553" s="516"/>
      <c r="B553" s="576"/>
      <c r="C553" s="457"/>
    </row>
    <row r="554" spans="1:3" x14ac:dyDescent="0.2">
      <c r="A554" s="516"/>
      <c r="B554" s="576"/>
      <c r="C554" s="457"/>
    </row>
    <row r="555" spans="1:3" x14ac:dyDescent="0.2">
      <c r="A555" s="516"/>
      <c r="B555" s="576"/>
      <c r="C555" s="457"/>
    </row>
    <row r="556" spans="1:3" x14ac:dyDescent="0.2">
      <c r="A556" s="516"/>
      <c r="B556" s="576"/>
      <c r="C556" s="457"/>
    </row>
    <row r="557" spans="1:3" x14ac:dyDescent="0.2">
      <c r="A557" s="516"/>
      <c r="B557" s="576"/>
      <c r="C557" s="457"/>
    </row>
    <row r="558" spans="1:3" x14ac:dyDescent="0.2">
      <c r="A558" s="516"/>
      <c r="B558" s="576"/>
      <c r="C558" s="457"/>
    </row>
    <row r="559" spans="1:3" x14ac:dyDescent="0.2">
      <c r="A559" s="516"/>
      <c r="B559" s="576"/>
      <c r="C559" s="457"/>
    </row>
    <row r="560" spans="1:3" x14ac:dyDescent="0.2">
      <c r="A560" s="516"/>
      <c r="B560" s="576"/>
      <c r="C560" s="457"/>
    </row>
    <row r="561" spans="1:3" x14ac:dyDescent="0.2">
      <c r="A561" s="516"/>
      <c r="B561" s="576"/>
      <c r="C561" s="457"/>
    </row>
    <row r="562" spans="1:3" x14ac:dyDescent="0.2">
      <c r="A562" s="516"/>
      <c r="B562" s="576"/>
      <c r="C562" s="457"/>
    </row>
    <row r="563" spans="1:3" x14ac:dyDescent="0.2">
      <c r="A563" s="516"/>
      <c r="B563" s="576"/>
      <c r="C563" s="457"/>
    </row>
    <row r="564" spans="1:3" x14ac:dyDescent="0.2">
      <c r="A564" s="457"/>
      <c r="B564" s="576"/>
      <c r="C564" s="457"/>
    </row>
    <row r="565" spans="1:3" x14ac:dyDescent="0.2">
      <c r="B565" s="57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J422"/>
  <sheetViews>
    <sheetView workbookViewId="0"/>
  </sheetViews>
  <sheetFormatPr defaultColWidth="8.85546875" defaultRowHeight="12.75" x14ac:dyDescent="0.2"/>
  <cols>
    <col min="2" max="2" customWidth="true" width="10.5703125"/>
    <col min="3" max="3" bestFit="true" customWidth="true" width="9.140625"/>
    <col min="4" max="4" customWidth="true" width="8.5703125"/>
    <col min="5" max="5" customWidth="true" width="9.5703125"/>
    <col min="9" max="9" customWidth="true" width="9.85546875"/>
    <col min="11" max="11" customWidth="true" width="11.0"/>
    <col min="12" max="15" bestFit="true" customWidth="true" width="9.140625"/>
  </cols>
  <sheetData>
    <row r="1" spans="1:11" x14ac:dyDescent="0.2">
      <c r="A1" s="385" t="s">
        <v>1793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x14ac:dyDescent="0.2">
      <c r="A2" s="74" t="s">
        <v>3505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x14ac:dyDescent="0.2">
      <c r="A3" s="74" t="s">
        <v>3506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x14ac:dyDescent="0.2">
      <c r="A4" s="74" t="s">
        <v>3507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x14ac:dyDescent="0.2">
      <c r="A5" s="74" t="s">
        <v>3508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x14ac:dyDescent="0.2">
      <c r="A6" s="74" t="s">
        <v>3509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x14ac:dyDescent="0.2">
      <c r="A7" s="74" t="s">
        <v>3510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x14ac:dyDescent="0.2">
      <c r="A8" s="74" t="s">
        <v>3511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x14ac:dyDescent="0.2">
      <c r="A9" s="31"/>
      <c r="B9" s="393" t="s">
        <v>3512</v>
      </c>
      <c r="C9" s="148" t="s">
        <v>3513</v>
      </c>
      <c r="D9" s="10"/>
      <c r="E9" s="10"/>
      <c r="F9" s="10"/>
      <c r="G9" s="10"/>
      <c r="H9" s="10"/>
      <c r="I9" s="10"/>
      <c r="J9" s="10"/>
      <c r="K9" s="36"/>
    </row>
    <row r="10" spans="1:11" x14ac:dyDescent="0.2">
      <c r="A10" s="74" t="s">
        <v>3514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x14ac:dyDescent="0.2">
      <c r="A11" s="8"/>
      <c r="B11" s="394" t="s">
        <v>3515</v>
      </c>
      <c r="C11" s="394" t="s">
        <v>3516</v>
      </c>
      <c r="D11" s="394" t="s">
        <v>3517</v>
      </c>
      <c r="E11" s="394" t="s">
        <v>3518</v>
      </c>
      <c r="F11" s="394" t="s">
        <v>3180</v>
      </c>
      <c r="G11" s="10"/>
      <c r="H11" s="10"/>
      <c r="I11" s="10"/>
      <c r="J11" s="10"/>
      <c r="K11" s="36"/>
    </row>
    <row r="12" spans="1:11" x14ac:dyDescent="0.2">
      <c r="A12" s="8" t="s">
        <v>3519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x14ac:dyDescent="0.2">
      <c r="A13" s="8" t="s">
        <v>3520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x14ac:dyDescent="0.2">
      <c r="A14" s="8" t="s">
        <v>3521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x14ac:dyDescent="0.2">
      <c r="A15" s="8" t="s">
        <v>3522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x14ac:dyDescent="0.2">
      <c r="A16" s="8" t="s">
        <v>3523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x14ac:dyDescent="0.2">
      <c r="A17" s="31" t="s">
        <v>3524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x14ac:dyDescent="0.2">
      <c r="A18" s="31" t="s">
        <v>3525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x14ac:dyDescent="0.2">
      <c r="A19" s="31"/>
      <c r="B19" s="393" t="s">
        <v>3526</v>
      </c>
      <c r="C19" s="10" t="s">
        <v>3527</v>
      </c>
      <c r="D19" s="10"/>
      <c r="E19" s="10"/>
      <c r="F19" s="10"/>
      <c r="G19" s="10"/>
      <c r="H19" s="10"/>
      <c r="I19" s="10"/>
      <c r="J19" s="10"/>
      <c r="K19" s="36"/>
    </row>
    <row r="20" spans="1:11" x14ac:dyDescent="0.2">
      <c r="A20" s="74" t="s">
        <v>3528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x14ac:dyDescent="0.2">
      <c r="A21" s="74" t="s">
        <v>3529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x14ac:dyDescent="0.2">
      <c r="A22" s="74" t="s">
        <v>3530</v>
      </c>
      <c r="B22" s="10"/>
      <c r="C22" s="10"/>
      <c r="D22" s="10"/>
      <c r="F22" s="396" t="s">
        <v>3531</v>
      </c>
      <c r="G22" s="10"/>
      <c r="H22" s="10"/>
      <c r="I22" s="10"/>
      <c r="J22" s="10"/>
      <c r="K22" s="36"/>
    </row>
    <row r="23" spans="1:11" x14ac:dyDescent="0.2">
      <c r="A23" s="31"/>
      <c r="B23" s="393" t="s">
        <v>3532</v>
      </c>
      <c r="C23" s="148" t="s">
        <v>3533</v>
      </c>
      <c r="D23" s="10"/>
      <c r="E23" s="10"/>
      <c r="F23" s="10"/>
      <c r="G23" s="10"/>
      <c r="H23" s="10"/>
      <c r="I23" s="10"/>
      <c r="J23" s="10"/>
      <c r="K23" s="36"/>
    </row>
    <row r="24" spans="1:11" x14ac:dyDescent="0.2">
      <c r="A24" s="82" t="s">
        <v>3534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x14ac:dyDescent="0.2">
      <c r="A26" s="5" t="s">
        <v>3535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x14ac:dyDescent="0.2">
      <c r="A27" s="31" t="s">
        <v>3536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x14ac:dyDescent="0.2">
      <c r="A28" s="74" t="s">
        <v>3537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x14ac:dyDescent="0.2">
      <c r="A29" s="31" t="s">
        <v>3538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x14ac:dyDescent="0.2">
      <c r="A30" s="31" t="s">
        <v>3539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x14ac:dyDescent="0.2">
      <c r="A31" s="31" t="s">
        <v>3540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x14ac:dyDescent="0.2">
      <c r="A32" s="31" t="s">
        <v>3541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x14ac:dyDescent="0.2">
      <c r="A33" s="31"/>
      <c r="B33" s="397" t="s">
        <v>3542</v>
      </c>
      <c r="C33" s="10" t="s">
        <v>3543</v>
      </c>
      <c r="D33" s="10"/>
      <c r="E33" s="10"/>
      <c r="F33" s="10"/>
      <c r="G33" s="10"/>
      <c r="H33" s="10"/>
      <c r="I33" s="10"/>
      <c r="J33" s="10"/>
      <c r="K33" s="36"/>
    </row>
    <row r="34" spans="1:11" x14ac:dyDescent="0.2">
      <c r="A34" s="31" t="s">
        <v>3544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x14ac:dyDescent="0.2">
      <c r="A35" s="31"/>
      <c r="B35" s="397" t="s">
        <v>3545</v>
      </c>
      <c r="C35" s="148" t="s">
        <v>3546</v>
      </c>
      <c r="D35" s="10"/>
      <c r="E35" s="10"/>
      <c r="F35" s="10"/>
      <c r="G35" s="10"/>
      <c r="H35" s="10"/>
      <c r="I35" s="10"/>
      <c r="J35" s="10"/>
      <c r="K35" s="36"/>
    </row>
    <row r="36" spans="1:11" x14ac:dyDescent="0.2">
      <c r="A36" s="74" t="s">
        <v>3547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x14ac:dyDescent="0.2">
      <c r="A37" s="31" t="s">
        <v>3548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x14ac:dyDescent="0.2">
      <c r="A38" s="31" t="s">
        <v>3549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x14ac:dyDescent="0.2">
      <c r="A39" s="31"/>
      <c r="B39" s="398" t="s">
        <v>3550</v>
      </c>
      <c r="C39" s="10" t="s">
        <v>3551</v>
      </c>
      <c r="D39" s="10"/>
      <c r="E39" s="10"/>
      <c r="F39" s="10"/>
      <c r="G39" s="10"/>
      <c r="H39" s="10"/>
      <c r="I39" s="10"/>
      <c r="J39" s="10"/>
      <c r="K39" s="36"/>
    </row>
    <row r="40" spans="1:11" x14ac:dyDescent="0.2">
      <c r="A40" s="31" t="s">
        <v>3552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x14ac:dyDescent="0.2">
      <c r="A41" s="31" t="s">
        <v>3553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x14ac:dyDescent="0.2">
      <c r="A42" s="82" t="s">
        <v>3554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x14ac:dyDescent="0.2">
      <c r="A44" s="385" t="s">
        <v>3555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x14ac:dyDescent="0.2">
      <c r="A45" s="399"/>
      <c r="B45" s="398" t="s">
        <v>3556</v>
      </c>
      <c r="C45" s="10" t="s">
        <v>3557</v>
      </c>
      <c r="D45" s="10"/>
      <c r="E45" s="10"/>
      <c r="F45" s="10"/>
      <c r="G45" s="10"/>
      <c r="H45" s="10"/>
      <c r="I45" s="10"/>
      <c r="J45" s="10"/>
      <c r="K45" s="36"/>
    </row>
    <row r="46" spans="1:11" x14ac:dyDescent="0.2">
      <c r="A46" s="399"/>
      <c r="B46" s="398" t="s">
        <v>3558</v>
      </c>
      <c r="C46" s="10" t="s">
        <v>3559</v>
      </c>
      <c r="D46" s="10"/>
      <c r="E46" s="10"/>
      <c r="F46" s="10"/>
      <c r="G46" s="10"/>
      <c r="H46" s="10"/>
      <c r="I46" s="10"/>
      <c r="J46" s="10"/>
      <c r="K46" s="36"/>
    </row>
    <row r="47" spans="1:11" x14ac:dyDescent="0.2">
      <c r="A47" s="31"/>
      <c r="B47" s="398" t="s">
        <v>94</v>
      </c>
      <c r="C47" s="148" t="s">
        <v>3641</v>
      </c>
      <c r="D47" s="10"/>
      <c r="E47" s="10"/>
      <c r="F47" s="10"/>
      <c r="G47" s="10"/>
      <c r="H47" s="10"/>
      <c r="I47" s="10"/>
      <c r="J47" s="10"/>
      <c r="K47" s="36"/>
    </row>
    <row r="48" spans="1:11" x14ac:dyDescent="0.2">
      <c r="A48" s="31" t="s">
        <v>3642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x14ac:dyDescent="0.2">
      <c r="A49" s="399"/>
      <c r="B49" s="398" t="s">
        <v>56</v>
      </c>
      <c r="C49" s="148" t="s">
        <v>3560</v>
      </c>
      <c r="D49" s="10"/>
      <c r="E49" s="10"/>
      <c r="F49" s="10"/>
      <c r="G49" s="10"/>
      <c r="H49" s="10"/>
      <c r="I49" s="10"/>
      <c r="J49" s="10"/>
      <c r="K49" s="36"/>
    </row>
    <row r="50" spans="1:11" x14ac:dyDescent="0.2">
      <c r="A50" s="74" t="s">
        <v>3561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x14ac:dyDescent="0.2">
      <c r="A51" s="399"/>
      <c r="B51" s="398" t="s">
        <v>3562</v>
      </c>
      <c r="C51" s="148" t="s">
        <v>3563</v>
      </c>
      <c r="D51" s="10"/>
      <c r="E51" s="10"/>
      <c r="F51" s="10"/>
      <c r="G51" s="10"/>
      <c r="H51" s="10"/>
      <c r="I51" s="10"/>
      <c r="J51" s="10"/>
      <c r="K51" s="36"/>
    </row>
    <row r="52" spans="1:11" x14ac:dyDescent="0.2">
      <c r="A52" s="399"/>
      <c r="B52" s="401" t="s">
        <v>3564</v>
      </c>
      <c r="C52" s="148" t="s">
        <v>3565</v>
      </c>
      <c r="D52" s="10"/>
      <c r="E52" s="10"/>
      <c r="F52" s="10"/>
      <c r="G52" s="10"/>
      <c r="H52" s="10"/>
      <c r="I52" s="10"/>
      <c r="J52" s="10"/>
      <c r="K52" s="36"/>
    </row>
    <row r="53" spans="1:11" x14ac:dyDescent="0.2">
      <c r="A53" s="31"/>
      <c r="B53" s="398" t="s">
        <v>3566</v>
      </c>
      <c r="C53" s="148" t="s">
        <v>3567</v>
      </c>
      <c r="D53" s="10"/>
      <c r="E53" s="10"/>
      <c r="F53" s="10"/>
      <c r="G53" s="10"/>
      <c r="H53" s="10"/>
      <c r="I53" s="10"/>
      <c r="J53" s="10"/>
      <c r="K53" s="36"/>
    </row>
    <row r="54" spans="1:11" x14ac:dyDescent="0.2">
      <c r="A54" s="31"/>
      <c r="B54" s="398" t="s">
        <v>24</v>
      </c>
      <c r="C54" s="10" t="s">
        <v>3568</v>
      </c>
      <c r="D54" s="10"/>
      <c r="E54" s="10"/>
      <c r="F54" s="10"/>
      <c r="G54" s="10"/>
      <c r="H54" s="10"/>
      <c r="I54" s="10"/>
      <c r="J54" s="10"/>
      <c r="K54" s="36"/>
    </row>
    <row r="55" spans="1:11" x14ac:dyDescent="0.2">
      <c r="A55" s="31" t="s">
        <v>3569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x14ac:dyDescent="0.2">
      <c r="A56" s="31" t="s">
        <v>3570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x14ac:dyDescent="0.2">
      <c r="A57" s="74" t="s">
        <v>3571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x14ac:dyDescent="0.2">
      <c r="A58" s="403" t="s">
        <v>3572</v>
      </c>
      <c r="B58" s="10" t="s">
        <v>3573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x14ac:dyDescent="0.2">
      <c r="A59" s="74" t="s">
        <v>3574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x14ac:dyDescent="0.2">
      <c r="A60" s="74"/>
      <c r="B60" s="398" t="s">
        <v>61</v>
      </c>
      <c r="C60" s="10" t="s">
        <v>3575</v>
      </c>
      <c r="D60" s="10"/>
      <c r="E60" s="10"/>
      <c r="F60" s="10"/>
      <c r="G60" s="10"/>
      <c r="H60" s="10"/>
      <c r="I60" s="10"/>
      <c r="J60" s="10"/>
      <c r="K60" s="36"/>
    </row>
    <row r="61" spans="1:11" x14ac:dyDescent="0.2">
      <c r="A61" s="74"/>
      <c r="B61" s="398" t="s">
        <v>62</v>
      </c>
      <c r="C61" s="10" t="s">
        <v>3576</v>
      </c>
      <c r="D61" s="10"/>
      <c r="E61" s="10"/>
      <c r="F61" s="10"/>
      <c r="G61" s="10"/>
      <c r="H61" s="10"/>
      <c r="I61" s="10"/>
      <c r="J61" s="10"/>
      <c r="K61" s="36"/>
    </row>
    <row r="62" spans="1:11" x14ac:dyDescent="0.2">
      <c r="A62" s="404" t="s">
        <v>3577</v>
      </c>
      <c r="B62" s="398"/>
      <c r="C62" s="10"/>
      <c r="D62" s="10"/>
      <c r="E62" s="10"/>
      <c r="F62" s="405" t="s">
        <v>3578</v>
      </c>
      <c r="G62" s="10"/>
      <c r="H62" s="10"/>
      <c r="I62" s="10"/>
      <c r="J62" s="10"/>
      <c r="K62" s="36"/>
    </row>
    <row r="63" spans="1:11" x14ac:dyDescent="0.2">
      <c r="A63" s="31"/>
      <c r="B63" s="398" t="s">
        <v>3579</v>
      </c>
      <c r="C63" s="148" t="s">
        <v>3580</v>
      </c>
      <c r="D63" s="10"/>
      <c r="E63" s="10"/>
      <c r="F63" s="10"/>
      <c r="G63" s="10"/>
      <c r="H63" s="10"/>
      <c r="I63" s="10"/>
      <c r="J63" s="10"/>
      <c r="K63" s="36"/>
    </row>
    <row r="64" spans="1:11" x14ac:dyDescent="0.2">
      <c r="A64" s="31" t="s">
        <v>4162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x14ac:dyDescent="0.2">
      <c r="A65" s="404"/>
      <c r="B65" s="398"/>
      <c r="C65" s="396" t="s">
        <v>3531</v>
      </c>
      <c r="D65" s="10"/>
      <c r="E65" s="10"/>
      <c r="F65" s="10"/>
      <c r="G65" s="10"/>
      <c r="H65" s="10"/>
      <c r="I65" s="10"/>
      <c r="J65" s="10"/>
      <c r="K65" s="36"/>
    </row>
    <row r="66" spans="1:11" x14ac:dyDescent="0.2">
      <c r="A66" s="404" t="s">
        <v>3581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x14ac:dyDescent="0.2">
      <c r="A67" s="140" t="s">
        <v>3582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x14ac:dyDescent="0.2">
      <c r="A68" s="31"/>
      <c r="B68" s="398" t="s">
        <v>3583</v>
      </c>
      <c r="C68" s="148" t="s">
        <v>3584</v>
      </c>
      <c r="D68" s="10"/>
      <c r="E68" s="10"/>
      <c r="F68" s="10"/>
      <c r="G68" s="10"/>
      <c r="H68" s="10"/>
      <c r="I68" s="10"/>
      <c r="J68" s="10"/>
      <c r="K68" s="36"/>
    </row>
    <row r="69" spans="1:11" x14ac:dyDescent="0.2">
      <c r="A69" s="31"/>
      <c r="B69" s="398" t="s">
        <v>69</v>
      </c>
      <c r="C69" s="148" t="s">
        <v>3585</v>
      </c>
      <c r="D69" s="10"/>
      <c r="E69" s="10"/>
      <c r="F69" s="10"/>
      <c r="G69" s="10"/>
      <c r="H69" s="10"/>
      <c r="I69" s="10"/>
      <c r="J69" s="10"/>
      <c r="K69" s="36"/>
    </row>
    <row r="70" spans="1:11" x14ac:dyDescent="0.2">
      <c r="A70" s="74" t="s">
        <v>4164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x14ac:dyDescent="0.2">
      <c r="A71" s="74" t="s">
        <v>4163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x14ac:dyDescent="0.2">
      <c r="A72" s="31"/>
      <c r="B72" s="398" t="s">
        <v>3586</v>
      </c>
      <c r="C72" s="148" t="s">
        <v>3587</v>
      </c>
      <c r="D72" s="10"/>
      <c r="E72" s="10"/>
      <c r="F72" s="10"/>
      <c r="G72" s="10"/>
      <c r="H72" s="10"/>
      <c r="I72" s="10"/>
      <c r="J72" s="10"/>
      <c r="K72" s="36"/>
    </row>
    <row r="73" spans="1:11" x14ac:dyDescent="0.2">
      <c r="A73" s="31"/>
      <c r="B73" s="398" t="s">
        <v>3588</v>
      </c>
      <c r="C73" s="148" t="s">
        <v>3589</v>
      </c>
      <c r="D73" s="10"/>
      <c r="E73" s="10"/>
      <c r="F73" s="10"/>
      <c r="G73" s="10"/>
      <c r="H73" s="10"/>
      <c r="I73" s="10"/>
      <c r="J73" s="10"/>
      <c r="K73" s="36"/>
    </row>
    <row r="74" spans="1:11" x14ac:dyDescent="0.2">
      <c r="A74" s="31"/>
      <c r="B74" s="398" t="s">
        <v>3596</v>
      </c>
      <c r="C74" s="148" t="s">
        <v>3597</v>
      </c>
      <c r="D74" s="10"/>
      <c r="E74" s="10"/>
      <c r="F74" s="10"/>
      <c r="G74" s="10"/>
      <c r="H74" s="10"/>
      <c r="I74" s="10"/>
      <c r="J74" s="10"/>
      <c r="K74" s="36"/>
    </row>
    <row r="75" spans="1:11" x14ac:dyDescent="0.2">
      <c r="A75" s="31"/>
      <c r="B75" s="398" t="s">
        <v>3598</v>
      </c>
      <c r="C75" s="148" t="s">
        <v>3599</v>
      </c>
      <c r="D75" s="10"/>
      <c r="E75" s="10"/>
      <c r="F75" s="10"/>
      <c r="G75" s="10"/>
      <c r="H75" s="10"/>
      <c r="I75" s="10"/>
      <c r="J75" s="10"/>
      <c r="K75" s="36"/>
    </row>
    <row r="76" spans="1:11" x14ac:dyDescent="0.2">
      <c r="A76" s="31"/>
      <c r="B76" s="398" t="s">
        <v>3600</v>
      </c>
      <c r="C76" s="148" t="s">
        <v>3601</v>
      </c>
      <c r="D76" s="10"/>
      <c r="E76" s="10"/>
      <c r="F76" s="10"/>
      <c r="G76" s="10"/>
      <c r="H76" s="10"/>
      <c r="I76" s="10"/>
      <c r="J76" s="10"/>
      <c r="K76" s="36"/>
    </row>
    <row r="77" spans="1:11" x14ac:dyDescent="0.2">
      <c r="A77" s="31"/>
      <c r="B77" s="398" t="s">
        <v>3602</v>
      </c>
      <c r="C77" s="148" t="s">
        <v>3603</v>
      </c>
      <c r="D77" s="10"/>
      <c r="E77" s="10"/>
      <c r="F77" s="10"/>
      <c r="G77" s="10"/>
      <c r="H77" s="10"/>
      <c r="I77" s="10"/>
      <c r="J77" s="10"/>
      <c r="K77" s="36"/>
    </row>
    <row r="78" spans="1:11" x14ac:dyDescent="0.2">
      <c r="A78" s="31"/>
      <c r="B78" s="398" t="s">
        <v>3604</v>
      </c>
      <c r="C78" s="148" t="s">
        <v>3605</v>
      </c>
      <c r="D78" s="10"/>
      <c r="E78" s="10"/>
      <c r="F78" s="10"/>
      <c r="G78" s="10"/>
      <c r="H78" s="10"/>
      <c r="I78" s="10"/>
      <c r="J78" s="10"/>
      <c r="K78" s="36"/>
    </row>
    <row r="79" spans="1:11" x14ac:dyDescent="0.2">
      <c r="A79" s="31"/>
      <c r="B79" s="398" t="s">
        <v>3606</v>
      </c>
      <c r="C79" s="148" t="s">
        <v>3607</v>
      </c>
      <c r="D79" s="10"/>
      <c r="E79" s="10"/>
      <c r="F79" s="10"/>
      <c r="G79" s="10"/>
      <c r="H79" s="10"/>
      <c r="I79" s="10"/>
      <c r="J79" s="10"/>
      <c r="K79" s="36"/>
    </row>
    <row r="80" spans="1:11" x14ac:dyDescent="0.2">
      <c r="A80" s="31"/>
      <c r="B80" s="398" t="s">
        <v>3608</v>
      </c>
      <c r="C80" s="148" t="s">
        <v>3609</v>
      </c>
      <c r="D80" s="10"/>
      <c r="E80" s="10"/>
      <c r="F80" s="10"/>
      <c r="G80" s="10"/>
      <c r="H80" s="10"/>
      <c r="I80" s="10"/>
      <c r="J80" s="10"/>
      <c r="K80" s="36"/>
    </row>
    <row r="81" spans="1:11" x14ac:dyDescent="0.2">
      <c r="A81" s="31"/>
      <c r="B81" s="398" t="s">
        <v>3610</v>
      </c>
      <c r="C81" s="148" t="s">
        <v>3611</v>
      </c>
      <c r="D81" s="10"/>
      <c r="E81" s="10"/>
      <c r="F81" s="10"/>
      <c r="G81" s="10"/>
      <c r="H81" s="10"/>
      <c r="I81" s="10"/>
      <c r="J81" s="10"/>
      <c r="K81" s="36"/>
    </row>
    <row r="82" spans="1:11" x14ac:dyDescent="0.2">
      <c r="A82" s="31"/>
      <c r="B82" s="398" t="s">
        <v>3612</v>
      </c>
      <c r="C82" s="148" t="s">
        <v>3613</v>
      </c>
      <c r="D82" s="10"/>
      <c r="E82" s="10"/>
      <c r="F82" s="10"/>
      <c r="G82" s="10"/>
      <c r="H82" s="10"/>
      <c r="I82" s="10"/>
      <c r="J82" s="10"/>
      <c r="K82" s="36"/>
    </row>
    <row r="83" spans="1:11" x14ac:dyDescent="0.2">
      <c r="A83" s="31"/>
      <c r="B83" s="398" t="s">
        <v>3614</v>
      </c>
      <c r="C83" s="148" t="s">
        <v>3615</v>
      </c>
      <c r="D83" s="10"/>
      <c r="E83" s="10"/>
      <c r="F83" s="10"/>
      <c r="G83" s="10"/>
      <c r="H83" s="10"/>
      <c r="I83" s="10"/>
      <c r="J83" s="10"/>
      <c r="K83" s="36"/>
    </row>
    <row r="84" spans="1:11" x14ac:dyDescent="0.2">
      <c r="A84" s="31"/>
      <c r="B84" s="398" t="s">
        <v>3616</v>
      </c>
      <c r="C84" s="148" t="s">
        <v>3617</v>
      </c>
      <c r="D84" s="10"/>
      <c r="E84" s="10"/>
      <c r="F84" s="10"/>
      <c r="G84" s="10"/>
      <c r="H84" s="10"/>
      <c r="I84" s="10"/>
      <c r="J84" s="10"/>
      <c r="K84" s="36"/>
    </row>
    <row r="85" spans="1:11" x14ac:dyDescent="0.2">
      <c r="A85" s="31"/>
      <c r="B85" s="398" t="s">
        <v>3618</v>
      </c>
      <c r="C85" s="148" t="s">
        <v>3619</v>
      </c>
      <c r="D85" s="10"/>
      <c r="E85" s="10"/>
      <c r="F85" s="10"/>
      <c r="G85" s="10"/>
      <c r="H85" s="10"/>
      <c r="I85" s="10"/>
      <c r="J85" s="10"/>
      <c r="K85" s="36"/>
    </row>
    <row r="86" spans="1:11" x14ac:dyDescent="0.2">
      <c r="A86" s="31"/>
      <c r="B86" s="398" t="s">
        <v>3620</v>
      </c>
      <c r="C86" s="148" t="s">
        <v>3621</v>
      </c>
      <c r="D86" s="10"/>
      <c r="E86" s="10"/>
      <c r="F86" s="10"/>
      <c r="G86" s="10"/>
      <c r="H86" s="10"/>
      <c r="I86" s="10"/>
      <c r="J86" s="10"/>
      <c r="K86" s="36"/>
    </row>
    <row r="87" spans="1:11" x14ac:dyDescent="0.2">
      <c r="A87" s="31"/>
      <c r="B87" s="398" t="s">
        <v>3622</v>
      </c>
      <c r="C87" s="148" t="s">
        <v>3623</v>
      </c>
      <c r="D87" s="10"/>
      <c r="E87" s="10"/>
      <c r="F87" s="10"/>
      <c r="G87" s="10"/>
      <c r="H87" s="10"/>
      <c r="I87" s="10"/>
      <c r="J87" s="10"/>
      <c r="K87" s="36"/>
    </row>
    <row r="88" spans="1:11" x14ac:dyDescent="0.2">
      <c r="A88" s="74" t="s">
        <v>3624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x14ac:dyDescent="0.2">
      <c r="A89" s="10"/>
      <c r="B89" s="398" t="s">
        <v>3625</v>
      </c>
      <c r="C89" s="148" t="s">
        <v>3626</v>
      </c>
      <c r="D89" s="10"/>
      <c r="E89" s="10"/>
      <c r="F89" s="10"/>
      <c r="G89" s="10"/>
      <c r="H89" s="10"/>
      <c r="I89" s="10"/>
      <c r="J89" s="10"/>
      <c r="K89" s="867"/>
    </row>
    <row r="90" spans="1:11" x14ac:dyDescent="0.2">
      <c r="A90" s="872" t="s">
        <v>3627</v>
      </c>
      <c r="B90" s="398" t="s">
        <v>41</v>
      </c>
      <c r="C90" s="148" t="s">
        <v>3628</v>
      </c>
      <c r="D90" s="10"/>
      <c r="E90" s="10"/>
      <c r="F90" s="10"/>
      <c r="G90" s="10"/>
      <c r="H90" s="10"/>
      <c r="I90" s="10"/>
      <c r="J90" s="10"/>
      <c r="K90" s="811"/>
    </row>
    <row r="91" spans="1:11" x14ac:dyDescent="0.2">
      <c r="A91" s="404"/>
      <c r="B91" s="398"/>
      <c r="C91" s="396" t="s">
        <v>3531</v>
      </c>
      <c r="D91" s="10"/>
      <c r="E91" s="10"/>
      <c r="F91" s="10"/>
      <c r="G91" s="10"/>
      <c r="H91" s="10"/>
      <c r="I91" s="10"/>
      <c r="J91" s="10"/>
      <c r="K91" s="36"/>
    </row>
    <row r="92" spans="1:11" x14ac:dyDescent="0.2">
      <c r="A92" s="31"/>
      <c r="B92" s="398" t="s">
        <v>3643</v>
      </c>
      <c r="C92" s="148" t="s">
        <v>3644</v>
      </c>
      <c r="D92" s="10"/>
      <c r="E92" s="10"/>
      <c r="F92" s="10"/>
      <c r="G92" s="10"/>
      <c r="H92" s="10"/>
      <c r="I92" s="10"/>
      <c r="J92" s="10"/>
      <c r="K92" s="36"/>
    </row>
    <row r="93" spans="1:11" x14ac:dyDescent="0.2">
      <c r="A93" s="74" t="s">
        <v>3645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x14ac:dyDescent="0.2">
      <c r="A94" s="31" t="s">
        <v>3646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x14ac:dyDescent="0.2">
      <c r="A95" s="31" t="s">
        <v>3647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x14ac:dyDescent="0.2">
      <c r="A96" s="74" t="s">
        <v>3648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x14ac:dyDescent="0.2">
      <c r="A97" s="31" t="s">
        <v>3649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x14ac:dyDescent="0.2">
      <c r="A98" s="31"/>
      <c r="B98" s="398" t="s">
        <v>3650</v>
      </c>
      <c r="C98" s="148" t="s">
        <v>3651</v>
      </c>
      <c r="D98" s="10"/>
      <c r="E98" s="10"/>
      <c r="F98" s="10"/>
      <c r="G98" s="10"/>
      <c r="H98" s="10"/>
      <c r="I98" s="10"/>
      <c r="J98" s="10"/>
      <c r="K98" s="36"/>
    </row>
    <row r="99" spans="1:11" x14ac:dyDescent="0.2">
      <c r="A99" s="31" t="s">
        <v>3652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x14ac:dyDescent="0.2">
      <c r="A100" s="31" t="s">
        <v>3653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x14ac:dyDescent="0.2">
      <c r="A101" s="31" t="s">
        <v>3654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x14ac:dyDescent="0.2">
      <c r="A102" s="31" t="s">
        <v>3655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x14ac:dyDescent="0.2">
      <c r="A103" s="31"/>
      <c r="B103" s="398" t="s">
        <v>3590</v>
      </c>
      <c r="C103" s="148" t="s">
        <v>3591</v>
      </c>
      <c r="D103" s="10"/>
      <c r="E103" s="10"/>
      <c r="F103" s="10"/>
      <c r="G103" s="10"/>
      <c r="H103" s="10"/>
      <c r="I103" s="10"/>
      <c r="J103" s="10"/>
      <c r="K103" s="36"/>
    </row>
    <row r="104" spans="1:11" x14ac:dyDescent="0.2">
      <c r="A104" s="74" t="s">
        <v>3592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x14ac:dyDescent="0.2">
      <c r="A105" s="31" t="s">
        <v>3593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x14ac:dyDescent="0.2">
      <c r="A106" s="74" t="s">
        <v>3594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x14ac:dyDescent="0.2">
      <c r="A107" s="74" t="s">
        <v>4160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x14ac:dyDescent="0.2">
      <c r="A108" s="74" t="s">
        <v>4161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x14ac:dyDescent="0.2">
      <c r="A109" s="31" t="s">
        <v>3595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x14ac:dyDescent="0.2">
      <c r="A110" s="31"/>
      <c r="B110" s="398" t="s">
        <v>3656</v>
      </c>
      <c r="C110" s="148" t="s">
        <v>4166</v>
      </c>
      <c r="D110" s="10"/>
      <c r="E110" s="10"/>
      <c r="F110" s="10"/>
      <c r="G110" s="10"/>
      <c r="H110" s="10"/>
      <c r="I110" s="10"/>
      <c r="J110" s="10"/>
      <c r="K110" s="36"/>
    </row>
    <row r="111" spans="1:11" x14ac:dyDescent="0.2">
      <c r="A111" s="29"/>
      <c r="B111" s="406" t="s">
        <v>4</v>
      </c>
      <c r="C111" s="203" t="s">
        <v>3657</v>
      </c>
      <c r="D111" s="7"/>
      <c r="E111" s="7"/>
      <c r="F111" s="7"/>
      <c r="G111" s="7"/>
      <c r="H111" s="7"/>
      <c r="I111" s="7"/>
      <c r="J111" s="7"/>
      <c r="K111" s="18"/>
    </row>
    <row r="112" spans="1:11" x14ac:dyDescent="0.2">
      <c r="A112" s="74" t="s">
        <v>3658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x14ac:dyDescent="0.2">
      <c r="A113" s="74" t="s">
        <v>3659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x14ac:dyDescent="0.2">
      <c r="A114" s="31" t="s">
        <v>3660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x14ac:dyDescent="0.2">
      <c r="A115" s="33" t="s">
        <v>3661</v>
      </c>
      <c r="B115" s="407"/>
      <c r="C115" s="408" t="s">
        <v>3662</v>
      </c>
      <c r="D115" s="20"/>
      <c r="E115" s="20"/>
      <c r="F115" s="20"/>
      <c r="G115" s="20"/>
      <c r="H115" s="20"/>
      <c r="I115" s="20"/>
      <c r="J115" s="28" t="s">
        <v>3663</v>
      </c>
      <c r="K115" s="17"/>
    </row>
    <row r="116" spans="1:11" x14ac:dyDescent="0.2">
      <c r="A116" s="31"/>
      <c r="B116" s="398" t="s">
        <v>99</v>
      </c>
      <c r="C116" s="148" t="s">
        <v>3664</v>
      </c>
      <c r="D116" s="10"/>
      <c r="E116" s="10"/>
      <c r="F116" s="10"/>
      <c r="G116" s="10"/>
      <c r="H116" s="10"/>
      <c r="I116" s="10"/>
      <c r="J116" s="10"/>
      <c r="K116" s="36"/>
    </row>
    <row r="117" spans="1:11" x14ac:dyDescent="0.2">
      <c r="A117" s="31"/>
      <c r="B117" s="409" t="s">
        <v>3665</v>
      </c>
      <c r="C117" s="148" t="s">
        <v>3666</v>
      </c>
      <c r="D117" s="10"/>
      <c r="E117" s="10"/>
      <c r="F117" s="10"/>
      <c r="G117" s="10"/>
      <c r="H117" s="10"/>
      <c r="I117" s="10"/>
      <c r="J117" s="10"/>
      <c r="K117" s="36"/>
    </row>
    <row r="118" spans="1:11" x14ac:dyDescent="0.2">
      <c r="A118" s="82"/>
      <c r="B118" s="410" t="s">
        <v>3667</v>
      </c>
      <c r="C118" s="99" t="s">
        <v>3668</v>
      </c>
      <c r="D118" s="20"/>
      <c r="E118" s="20"/>
      <c r="F118" s="20"/>
      <c r="G118" s="20"/>
      <c r="H118" s="20"/>
      <c r="I118" s="20"/>
      <c r="J118" s="20"/>
      <c r="K118" s="34"/>
    </row>
    <row r="119" spans="1:11" x14ac:dyDescent="0.2">
      <c r="A119" s="74"/>
      <c r="B119" s="398" t="s">
        <v>4133</v>
      </c>
      <c r="C119" s="10" t="s">
        <v>4139</v>
      </c>
      <c r="D119" s="10"/>
      <c r="E119" s="10"/>
      <c r="F119" s="10"/>
      <c r="G119" s="10"/>
      <c r="H119" s="10"/>
      <c r="I119" s="10"/>
      <c r="J119" s="10"/>
      <c r="K119" s="36"/>
    </row>
    <row r="120" spans="1:11" s="806" customFormat="1" x14ac:dyDescent="0.2">
      <c r="A120" s="816"/>
      <c r="B120" s="398"/>
      <c r="C120" s="10" t="s">
        <v>4140</v>
      </c>
      <c r="D120" s="10"/>
      <c r="E120" s="10"/>
      <c r="F120" s="10"/>
      <c r="G120" s="10"/>
      <c r="H120" s="10"/>
      <c r="I120" s="10"/>
      <c r="J120" s="10"/>
      <c r="K120" s="811"/>
    </row>
    <row r="121" spans="1:11" s="806" customFormat="1" x14ac:dyDescent="0.2">
      <c r="A121" s="816"/>
      <c r="B121" s="398" t="s">
        <v>4134</v>
      </c>
      <c r="C121" s="10" t="s">
        <v>4141</v>
      </c>
      <c r="D121" s="10"/>
      <c r="E121" s="10"/>
      <c r="F121" s="10"/>
      <c r="G121" s="10"/>
      <c r="H121" s="10"/>
      <c r="I121" s="10"/>
      <c r="J121" s="10"/>
      <c r="K121" s="811"/>
    </row>
    <row r="122" spans="1:11" s="806" customFormat="1" x14ac:dyDescent="0.2">
      <c r="A122" s="10" t="s">
        <v>4142</v>
      </c>
      <c r="B122" s="398"/>
      <c r="D122" s="10"/>
      <c r="E122" s="10"/>
      <c r="F122" s="10"/>
      <c r="G122" s="10"/>
      <c r="H122" s="10"/>
      <c r="I122" s="10"/>
      <c r="J122" s="10"/>
      <c r="K122" s="811"/>
    </row>
    <row r="123" spans="1:11" s="806" customFormat="1" x14ac:dyDescent="0.2">
      <c r="A123" s="816"/>
      <c r="B123" s="398" t="s">
        <v>4143</v>
      </c>
      <c r="C123" s="10" t="s">
        <v>4144</v>
      </c>
      <c r="D123" s="10"/>
      <c r="E123" s="10"/>
      <c r="F123" s="10"/>
      <c r="G123" s="10"/>
      <c r="H123" s="10"/>
      <c r="I123" s="10"/>
      <c r="J123" s="10"/>
      <c r="K123" s="811"/>
    </row>
    <row r="124" spans="1:11" s="806" customFormat="1" x14ac:dyDescent="0.2">
      <c r="A124" s="10" t="s">
        <v>4638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11"/>
    </row>
    <row r="125" spans="1:11" s="806" customFormat="1" x14ac:dyDescent="0.2">
      <c r="A125" s="10"/>
      <c r="B125" s="398" t="s">
        <v>4257</v>
      </c>
      <c r="C125" s="148" t="s">
        <v>4258</v>
      </c>
      <c r="D125" s="10"/>
      <c r="E125" s="10"/>
      <c r="F125" s="10"/>
      <c r="G125" s="10"/>
      <c r="H125" s="10"/>
      <c r="I125" s="10"/>
      <c r="J125" s="10"/>
      <c r="K125" s="811"/>
    </row>
    <row r="126" spans="1:11" s="806" customFormat="1" x14ac:dyDescent="0.2">
      <c r="A126" s="10"/>
      <c r="B126" s="398" t="s">
        <v>4623</v>
      </c>
      <c r="C126" s="10" t="s">
        <v>4624</v>
      </c>
      <c r="D126" s="10"/>
      <c r="E126" s="10"/>
      <c r="F126" s="10"/>
      <c r="G126" s="10"/>
      <c r="H126" s="10"/>
      <c r="I126" s="10"/>
      <c r="J126" s="10"/>
      <c r="K126" s="811"/>
    </row>
    <row r="127" spans="1:11" s="806" customFormat="1" x14ac:dyDescent="0.2">
      <c r="A127" s="148"/>
      <c r="B127" s="398" t="s">
        <v>4454</v>
      </c>
      <c r="C127" s="148" t="s">
        <v>4625</v>
      </c>
      <c r="D127" s="10"/>
      <c r="E127" s="10"/>
      <c r="F127" s="10"/>
      <c r="G127" s="10"/>
      <c r="H127" s="10"/>
      <c r="I127" s="10"/>
      <c r="J127" s="10"/>
      <c r="K127" s="811"/>
    </row>
    <row r="128" spans="1:11" x14ac:dyDescent="0.2">
      <c r="A128" s="5" t="s">
        <v>4165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6" customFormat="1" x14ac:dyDescent="0.2">
      <c r="A129" s="31"/>
      <c r="B129" s="398" t="s">
        <v>3629</v>
      </c>
      <c r="C129" s="148" t="s">
        <v>3630</v>
      </c>
      <c r="D129" s="10"/>
      <c r="E129" s="10"/>
      <c r="F129" s="10"/>
      <c r="G129" s="10"/>
      <c r="H129" s="10"/>
      <c r="I129" s="10"/>
      <c r="J129" s="10"/>
      <c r="K129" s="811"/>
    </row>
    <row r="130" spans="1:11" s="806" customFormat="1" x14ac:dyDescent="0.2">
      <c r="A130" s="31"/>
      <c r="B130" s="398" t="s">
        <v>4439</v>
      </c>
      <c r="C130" s="148" t="s">
        <v>3631</v>
      </c>
      <c r="D130" s="10"/>
      <c r="E130" s="10"/>
      <c r="F130" s="10"/>
      <c r="G130" s="10"/>
      <c r="H130" s="10"/>
      <c r="I130" s="10"/>
      <c r="J130" s="10"/>
      <c r="K130" s="811"/>
    </row>
    <row r="131" spans="1:11" s="806" customFormat="1" x14ac:dyDescent="0.2">
      <c r="A131" s="10"/>
      <c r="B131" s="398" t="s">
        <v>3632</v>
      </c>
      <c r="C131" s="148" t="s">
        <v>3633</v>
      </c>
      <c r="D131" s="10"/>
      <c r="E131" s="10"/>
      <c r="F131" s="10"/>
      <c r="G131" s="10"/>
      <c r="H131" s="10"/>
      <c r="I131" s="10"/>
      <c r="J131" s="10"/>
      <c r="K131" s="867"/>
    </row>
    <row r="132" spans="1:11" s="806" customFormat="1" x14ac:dyDescent="0.2">
      <c r="A132" s="31"/>
      <c r="B132" s="398" t="s">
        <v>3634</v>
      </c>
      <c r="C132" s="148" t="s">
        <v>3635</v>
      </c>
      <c r="D132" s="10"/>
      <c r="E132" s="10"/>
      <c r="F132" s="10"/>
      <c r="G132" s="10"/>
      <c r="H132" s="10"/>
      <c r="I132" s="10"/>
      <c r="J132" s="10"/>
      <c r="K132" s="811"/>
    </row>
    <row r="133" spans="1:11" s="806" customFormat="1" x14ac:dyDescent="0.2">
      <c r="A133" s="31" t="s">
        <v>3636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11"/>
    </row>
    <row r="134" spans="1:11" s="806" customFormat="1" x14ac:dyDescent="0.2">
      <c r="A134" s="31" t="s">
        <v>3637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11"/>
    </row>
    <row r="135" spans="1:11" s="806" customFormat="1" x14ac:dyDescent="0.2">
      <c r="A135" s="31"/>
      <c r="B135" s="398" t="s">
        <v>3638</v>
      </c>
      <c r="C135" s="148" t="s">
        <v>3639</v>
      </c>
      <c r="D135" s="10"/>
      <c r="E135" s="10"/>
      <c r="F135" s="10"/>
      <c r="G135" s="10"/>
      <c r="H135" s="10"/>
      <c r="I135" s="10"/>
      <c r="J135" s="10"/>
      <c r="K135" s="811"/>
    </row>
    <row r="136" spans="1:11" s="806" customFormat="1" x14ac:dyDescent="0.2">
      <c r="A136" s="568" t="s">
        <v>3640</v>
      </c>
      <c r="B136" s="868"/>
      <c r="C136" s="869"/>
      <c r="D136" s="870"/>
      <c r="E136" s="870"/>
      <c r="F136" s="870"/>
      <c r="G136" s="870"/>
      <c r="H136" s="870"/>
      <c r="I136" s="870"/>
      <c r="J136" s="870"/>
      <c r="K136" s="871"/>
    </row>
    <row r="137" spans="1:11" s="806" customFormat="1" x14ac:dyDescent="0.2">
      <c r="A137" s="399" t="s">
        <v>3669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11"/>
    </row>
    <row r="138" spans="1:11" x14ac:dyDescent="0.2">
      <c r="A138" s="31" t="s">
        <v>3670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x14ac:dyDescent="0.2">
      <c r="A139" s="74" t="s">
        <v>3671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x14ac:dyDescent="0.2">
      <c r="A140" s="74" t="s">
        <v>3672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x14ac:dyDescent="0.2">
      <c r="A141" s="74" t="s">
        <v>3673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x14ac:dyDescent="0.2">
      <c r="A142" s="74" t="s">
        <v>3674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x14ac:dyDescent="0.2">
      <c r="A143" s="74" t="s">
        <v>3675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x14ac:dyDescent="0.2">
      <c r="A144" s="31" t="s">
        <v>3676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x14ac:dyDescent="0.2">
      <c r="A145" s="74" t="s">
        <v>3677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x14ac:dyDescent="0.2">
      <c r="A146" s="82" t="s">
        <v>3678</v>
      </c>
      <c r="B146" s="20"/>
      <c r="C146" s="20"/>
      <c r="D146" s="20"/>
      <c r="E146" s="20"/>
      <c r="F146" s="20"/>
      <c r="G146" s="411" t="s">
        <v>3679</v>
      </c>
      <c r="H146" s="20"/>
      <c r="I146" s="20"/>
      <c r="J146" s="20"/>
      <c r="K146" s="34"/>
    </row>
    <row r="147" spans="1:1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x14ac:dyDescent="0.2">
      <c r="A148" s="385" t="s">
        <v>3680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x14ac:dyDescent="0.2">
      <c r="A149" s="74" t="s">
        <v>3681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x14ac:dyDescent="0.2">
      <c r="A150" s="82" t="s">
        <v>3682</v>
      </c>
      <c r="B150" s="20"/>
      <c r="C150" s="20"/>
      <c r="D150" s="20"/>
      <c r="E150" s="20"/>
      <c r="F150" s="20"/>
      <c r="G150" s="413" t="s">
        <v>3683</v>
      </c>
      <c r="H150" s="20"/>
      <c r="I150" s="20"/>
      <c r="J150" s="20"/>
      <c r="K150" s="34"/>
    </row>
    <row r="151" spans="1:11" x14ac:dyDescent="0.2">
      <c r="A151" s="414" t="s">
        <v>3684</v>
      </c>
      <c r="B151" s="415" t="s">
        <v>3685</v>
      </c>
      <c r="C151" s="416" t="s">
        <v>3686</v>
      </c>
      <c r="D151" s="6"/>
      <c r="E151" s="6"/>
      <c r="F151" s="6"/>
      <c r="G151" s="6"/>
      <c r="H151" s="6"/>
      <c r="I151" s="6"/>
      <c r="J151" s="6"/>
      <c r="K151" s="3"/>
    </row>
    <row r="152" spans="1:1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x14ac:dyDescent="0.2">
      <c r="A153" s="341" t="s">
        <v>4440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x14ac:dyDescent="0.2">
      <c r="A155" s="385" t="s">
        <v>3687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x14ac:dyDescent="0.2">
      <c r="A156" s="74" t="s">
        <v>3688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x14ac:dyDescent="0.2">
      <c r="A157" s="417" t="s">
        <v>3689</v>
      </c>
      <c r="B157" s="418"/>
      <c r="C157" s="418"/>
      <c r="D157" s="418"/>
      <c r="E157" s="418"/>
      <c r="F157" s="418" t="s">
        <v>3690</v>
      </c>
      <c r="G157" s="418"/>
      <c r="H157" s="418"/>
      <c r="I157" s="418"/>
      <c r="J157" s="419" t="s">
        <v>3691</v>
      </c>
      <c r="K157" s="420" t="s">
        <v>3692</v>
      </c>
    </row>
    <row r="158" spans="1:11" x14ac:dyDescent="0.2">
      <c r="A158" s="31" t="s">
        <v>3693</v>
      </c>
      <c r="B158" s="10"/>
      <c r="C158" s="10"/>
      <c r="D158" s="10"/>
      <c r="E158" s="10"/>
      <c r="F158" s="10" t="s">
        <v>3694</v>
      </c>
      <c r="G158" s="10"/>
      <c r="H158" s="10"/>
      <c r="I158" s="10"/>
      <c r="J158" s="421">
        <v>0.5</v>
      </c>
      <c r="K158" s="92">
        <v>5.8</v>
      </c>
    </row>
    <row r="159" spans="1:11" x14ac:dyDescent="0.2">
      <c r="A159" s="461" t="s">
        <v>3695</v>
      </c>
      <c r="B159" s="493"/>
      <c r="C159" s="493"/>
      <c r="D159" s="493"/>
      <c r="E159" s="493"/>
      <c r="F159" s="547" t="s">
        <v>3696</v>
      </c>
      <c r="G159" s="493"/>
      <c r="H159" s="493"/>
      <c r="I159" s="493"/>
      <c r="J159" s="565">
        <f>(1000-Summary!X52)/100</f>
        <v>2.87</v>
      </c>
      <c r="K159" s="566">
        <v>9.99</v>
      </c>
    </row>
    <row r="160" spans="1:11" x14ac:dyDescent="0.2">
      <c r="A160" s="461" t="s">
        <v>3697</v>
      </c>
      <c r="B160" s="493"/>
      <c r="C160" s="493"/>
      <c r="D160" s="493"/>
      <c r="E160" s="493"/>
      <c r="F160" s="493" t="s">
        <v>3698</v>
      </c>
      <c r="G160" s="493"/>
      <c r="H160" s="493"/>
      <c r="I160" s="493"/>
      <c r="J160" s="565">
        <v>0</v>
      </c>
      <c r="K160" s="566">
        <v>2</v>
      </c>
    </row>
    <row r="161" spans="1:11" x14ac:dyDescent="0.2">
      <c r="A161" s="461" t="s">
        <v>3699</v>
      </c>
      <c r="B161" s="493"/>
      <c r="C161" s="493"/>
      <c r="D161" s="493"/>
      <c r="E161" s="493"/>
      <c r="F161" s="493" t="s">
        <v>3698</v>
      </c>
      <c r="G161" s="493"/>
      <c r="H161" s="493"/>
      <c r="I161" s="493"/>
      <c r="J161" s="565">
        <v>0</v>
      </c>
      <c r="K161" s="566">
        <v>2</v>
      </c>
    </row>
    <row r="162" spans="1:11" x14ac:dyDescent="0.2">
      <c r="A162" s="461" t="s">
        <v>3700</v>
      </c>
      <c r="B162" s="493"/>
      <c r="C162" s="493"/>
      <c r="D162" s="493"/>
      <c r="E162" s="493"/>
      <c r="F162" s="493" t="s">
        <v>3701</v>
      </c>
      <c r="G162" s="493"/>
      <c r="H162" s="493"/>
      <c r="I162" s="493"/>
      <c r="J162" s="565">
        <v>5.0000000000000001E-3</v>
      </c>
      <c r="K162" s="566">
        <v>5</v>
      </c>
    </row>
    <row r="163" spans="1:11" x14ac:dyDescent="0.2">
      <c r="A163" s="461" t="s">
        <v>3702</v>
      </c>
      <c r="B163" s="493"/>
      <c r="C163" s="493"/>
      <c r="D163" s="493"/>
      <c r="E163" s="493"/>
      <c r="F163" s="547" t="s">
        <v>3703</v>
      </c>
      <c r="G163" s="493"/>
      <c r="H163" s="493"/>
      <c r="I163" s="493"/>
      <c r="J163" s="565">
        <v>0</v>
      </c>
      <c r="K163" s="566">
        <v>10</v>
      </c>
    </row>
    <row r="164" spans="1:11" x14ac:dyDescent="0.2">
      <c r="A164" s="462" t="s">
        <v>3704</v>
      </c>
      <c r="B164" s="493"/>
      <c r="C164" s="493"/>
      <c r="D164" s="493"/>
      <c r="E164" s="493"/>
      <c r="F164" s="547" t="s">
        <v>3705</v>
      </c>
      <c r="G164" s="493"/>
      <c r="H164" s="493"/>
      <c r="I164" s="493"/>
      <c r="J164" s="565">
        <v>0</v>
      </c>
      <c r="K164" s="566">
        <v>10</v>
      </c>
    </row>
    <row r="165" spans="1:11" x14ac:dyDescent="0.2">
      <c r="A165" s="462" t="s">
        <v>3706</v>
      </c>
      <c r="B165" s="493"/>
      <c r="C165" s="493"/>
      <c r="D165" s="493"/>
      <c r="E165" s="493"/>
      <c r="F165" s="547" t="s">
        <v>3707</v>
      </c>
      <c r="G165" s="493"/>
      <c r="H165" s="493"/>
      <c r="I165" s="493"/>
      <c r="J165" s="565">
        <v>0</v>
      </c>
      <c r="K165" s="566">
        <v>5</v>
      </c>
    </row>
    <row r="166" spans="1:11" x14ac:dyDescent="0.2">
      <c r="A166" s="462" t="s">
        <v>3708</v>
      </c>
      <c r="B166" s="493"/>
      <c r="C166" s="493"/>
      <c r="D166" s="493"/>
      <c r="E166" s="493"/>
      <c r="F166" s="547" t="s">
        <v>3709</v>
      </c>
      <c r="G166" s="493"/>
      <c r="H166" s="493"/>
      <c r="I166" s="493"/>
      <c r="J166" s="565">
        <v>0</v>
      </c>
      <c r="K166" s="566">
        <v>5</v>
      </c>
    </row>
    <row r="167" spans="1:11" x14ac:dyDescent="0.2">
      <c r="A167" s="461" t="s">
        <v>3710</v>
      </c>
      <c r="B167" s="493"/>
      <c r="C167" s="493"/>
      <c r="D167" s="493"/>
      <c r="E167" s="493"/>
      <c r="F167" s="547" t="s">
        <v>3711</v>
      </c>
      <c r="G167" s="493"/>
      <c r="H167" s="493"/>
      <c r="I167" s="493"/>
      <c r="J167" s="565">
        <v>0</v>
      </c>
      <c r="K167" s="566">
        <v>5</v>
      </c>
    </row>
    <row r="168" spans="1:11" x14ac:dyDescent="0.2">
      <c r="A168" s="461" t="s">
        <v>3712</v>
      </c>
      <c r="B168" s="493"/>
      <c r="C168" s="493"/>
      <c r="D168" s="493"/>
      <c r="E168" s="493"/>
      <c r="F168" s="493" t="s">
        <v>3713</v>
      </c>
      <c r="G168" s="493"/>
      <c r="H168" s="493"/>
      <c r="I168" s="493"/>
      <c r="J168" s="565">
        <v>0</v>
      </c>
      <c r="K168" s="566">
        <v>5</v>
      </c>
    </row>
    <row r="169" spans="1:11" x14ac:dyDescent="0.2">
      <c r="A169" s="462" t="s">
        <v>3714</v>
      </c>
      <c r="B169" s="493"/>
      <c r="C169" s="493"/>
      <c r="D169" s="493"/>
      <c r="E169" s="493"/>
      <c r="F169" s="493" t="s">
        <v>3713</v>
      </c>
      <c r="G169" s="493"/>
      <c r="H169" s="493"/>
      <c r="I169" s="493"/>
      <c r="J169" s="565">
        <v>0</v>
      </c>
      <c r="K169" s="566">
        <v>5</v>
      </c>
    </row>
    <row r="170" spans="1:11" x14ac:dyDescent="0.2">
      <c r="A170" s="462" t="s">
        <v>3715</v>
      </c>
      <c r="B170" s="493"/>
      <c r="C170" s="493"/>
      <c r="D170" s="493"/>
      <c r="E170" s="493"/>
      <c r="F170" s="493" t="s">
        <v>3713</v>
      </c>
      <c r="G170" s="493"/>
      <c r="H170" s="493"/>
      <c r="I170" s="493"/>
      <c r="J170" s="565">
        <v>0</v>
      </c>
      <c r="K170" s="566">
        <v>5</v>
      </c>
    </row>
    <row r="171" spans="1:11" x14ac:dyDescent="0.2">
      <c r="A171" s="461" t="s">
        <v>3716</v>
      </c>
      <c r="B171" s="493"/>
      <c r="C171" s="493"/>
      <c r="D171" s="493"/>
      <c r="E171" s="493"/>
      <c r="F171" s="547" t="s">
        <v>3717</v>
      </c>
      <c r="G171" s="493"/>
      <c r="H171" s="493"/>
      <c r="I171" s="493"/>
      <c r="J171" s="565">
        <v>0</v>
      </c>
      <c r="K171" s="566">
        <v>4.9000000000000004</v>
      </c>
    </row>
    <row r="172" spans="1:11" x14ac:dyDescent="0.2">
      <c r="A172" s="461" t="s">
        <v>3718</v>
      </c>
      <c r="B172" s="493"/>
      <c r="C172" s="493"/>
      <c r="D172" s="493"/>
      <c r="E172" s="493"/>
      <c r="F172" s="547" t="s">
        <v>3719</v>
      </c>
      <c r="G172" s="493"/>
      <c r="H172" s="493"/>
      <c r="I172" s="493"/>
      <c r="J172" s="565">
        <v>0</v>
      </c>
      <c r="K172" s="566">
        <v>3</v>
      </c>
    </row>
    <row r="173" spans="1:11" x14ac:dyDescent="0.2">
      <c r="A173" s="31" t="s">
        <v>3720</v>
      </c>
      <c r="B173" s="10"/>
      <c r="C173" s="10"/>
      <c r="D173" s="10"/>
      <c r="E173" s="10"/>
      <c r="F173" s="10" t="s">
        <v>3713</v>
      </c>
      <c r="G173" s="10"/>
      <c r="H173" s="10"/>
      <c r="I173" s="10"/>
      <c r="J173" s="114">
        <v>5.0000000000000001E-3</v>
      </c>
      <c r="K173" s="92">
        <v>5</v>
      </c>
    </row>
    <row r="174" spans="1:11" x14ac:dyDescent="0.2">
      <c r="A174" s="74" t="s">
        <v>3721</v>
      </c>
      <c r="B174" s="10"/>
      <c r="C174" s="10"/>
      <c r="D174" s="10"/>
      <c r="E174" s="10"/>
      <c r="F174" s="10" t="s">
        <v>3713</v>
      </c>
      <c r="G174" s="10"/>
      <c r="H174" s="10"/>
      <c r="I174" s="10"/>
      <c r="J174" s="114">
        <v>5.0000000000000001E-3</v>
      </c>
      <c r="K174" s="92">
        <v>5</v>
      </c>
    </row>
    <row r="175" spans="1:11" x14ac:dyDescent="0.2">
      <c r="A175" s="74" t="s">
        <v>3722</v>
      </c>
      <c r="B175" s="10"/>
      <c r="C175" s="10"/>
      <c r="D175" s="10"/>
      <c r="E175" s="10"/>
      <c r="F175" s="10" t="s">
        <v>3713</v>
      </c>
      <c r="G175" s="10"/>
      <c r="H175" s="10"/>
      <c r="I175" s="10"/>
      <c r="J175" s="114">
        <v>5.0000000000000001E-3</v>
      </c>
      <c r="K175" s="92">
        <v>5</v>
      </c>
    </row>
    <row r="176" spans="1:11" x14ac:dyDescent="0.2">
      <c r="A176" s="74" t="s">
        <v>3723</v>
      </c>
      <c r="B176" s="10"/>
      <c r="C176" s="10"/>
      <c r="D176" s="10"/>
      <c r="E176" s="10"/>
      <c r="F176" s="10" t="s">
        <v>3713</v>
      </c>
      <c r="G176" s="10"/>
      <c r="H176" s="10"/>
      <c r="I176" s="10"/>
      <c r="J176" s="114">
        <v>5.0000000000000001E-3</v>
      </c>
      <c r="K176" s="92">
        <v>5</v>
      </c>
    </row>
    <row r="177" spans="1:36" x14ac:dyDescent="0.2">
      <c r="A177" s="31" t="s">
        <v>3724</v>
      </c>
      <c r="B177" s="10"/>
      <c r="C177" s="10"/>
      <c r="D177" s="10"/>
      <c r="E177" s="10"/>
      <c r="F177" s="10" t="s">
        <v>3713</v>
      </c>
      <c r="G177" s="10"/>
      <c r="H177" s="10"/>
      <c r="I177" s="10"/>
      <c r="J177" s="114">
        <v>5.0000000000000001E-3</v>
      </c>
      <c r="K177" s="92">
        <v>5</v>
      </c>
    </row>
    <row r="178" spans="1:36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x14ac:dyDescent="0.2">
      <c r="A179" s="33" t="s">
        <v>3725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3.3999999999999995</v>
      </c>
      <c r="K179" s="98">
        <f>SUM(K158:K178)</f>
        <v>107.69</v>
      </c>
    </row>
    <row r="180" spans="1:36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x14ac:dyDescent="0.2">
      <c r="A181" s="399" t="s">
        <v>5318</v>
      </c>
    </row>
    <row r="182" spans="1:36" x14ac:dyDescent="0.2">
      <c r="A182" t="s">
        <v>5319</v>
      </c>
    </row>
    <row r="183" spans="1:36" x14ac:dyDescent="0.2">
      <c r="A183" t="s">
        <v>5320</v>
      </c>
    </row>
    <row r="184" spans="1:36" x14ac:dyDescent="0.2">
      <c r="A184" t="s">
        <v>5321</v>
      </c>
    </row>
    <row r="185" spans="1:36" x14ac:dyDescent="0.2">
      <c r="A185" t="s">
        <v>5322</v>
      </c>
      <c r="L185" s="101"/>
      <c r="M185" s="101"/>
      <c r="N185" s="101"/>
    </row>
    <row r="186" spans="1:36" x14ac:dyDescent="0.2"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</row>
    <row r="187" spans="1:36" x14ac:dyDescent="0.2">
      <c r="A187" s="1109" t="s">
        <v>5333</v>
      </c>
      <c r="O187" s="101"/>
      <c r="P187" s="101"/>
      <c r="Q187" s="101"/>
    </row>
    <row r="188" spans="1:36" x14ac:dyDescent="0.2">
      <c r="A188" t="s">
        <v>5323</v>
      </c>
      <c r="C188" t="s">
        <v>5324</v>
      </c>
      <c r="D188" t="s">
        <v>70</v>
      </c>
      <c r="F188" s="806" t="s">
        <v>5324</v>
      </c>
      <c r="G188" s="806" t="s">
        <v>70</v>
      </c>
      <c r="I188" s="806" t="s">
        <v>5324</v>
      </c>
      <c r="J188" s="806" t="s">
        <v>70</v>
      </c>
      <c r="O188" s="101"/>
      <c r="P188" s="101"/>
    </row>
    <row r="189" spans="1:36" x14ac:dyDescent="0.2">
      <c r="C189" s="948">
        <v>43891</v>
      </c>
      <c r="D189">
        <v>1</v>
      </c>
      <c r="F189" s="948">
        <v>44256</v>
      </c>
      <c r="G189">
        <v>1.01</v>
      </c>
      <c r="I189" s="948">
        <v>44621</v>
      </c>
      <c r="J189" s="806">
        <v>1.02</v>
      </c>
      <c r="R189" s="101"/>
      <c r="S189" s="806"/>
      <c r="T189" s="101"/>
      <c r="U189" s="806"/>
      <c r="V189" s="101"/>
      <c r="W189" s="806"/>
      <c r="X189" s="101"/>
      <c r="Y189" s="806"/>
      <c r="Z189" s="101"/>
      <c r="AA189" s="806"/>
      <c r="AB189" s="101"/>
      <c r="AC189" s="806"/>
      <c r="AD189" s="101"/>
      <c r="AE189" s="806"/>
      <c r="AF189" s="101"/>
      <c r="AG189" s="806"/>
      <c r="AH189" s="101"/>
      <c r="AI189" s="806"/>
      <c r="AJ189" s="101"/>
    </row>
    <row r="190" spans="1:36" x14ac:dyDescent="0.2">
      <c r="C190" s="948">
        <v>43983</v>
      </c>
      <c r="D190" s="806">
        <v>1</v>
      </c>
      <c r="F190" s="948">
        <v>44348</v>
      </c>
      <c r="G190" s="806">
        <v>1.01</v>
      </c>
      <c r="I190" s="948">
        <v>44713</v>
      </c>
      <c r="J190" s="806">
        <v>1.02</v>
      </c>
      <c r="R190" s="101"/>
      <c r="S190" s="101"/>
      <c r="T190" s="101"/>
    </row>
    <row r="191" spans="1:36" x14ac:dyDescent="0.2">
      <c r="C191" s="948">
        <v>44075</v>
      </c>
      <c r="D191" s="806">
        <v>1</v>
      </c>
      <c r="F191" s="948">
        <v>44440</v>
      </c>
      <c r="G191" s="806">
        <v>1.01</v>
      </c>
      <c r="I191" s="948">
        <v>44805</v>
      </c>
      <c r="J191" s="806">
        <v>1.02</v>
      </c>
      <c r="R191" s="101"/>
      <c r="S191" s="101"/>
      <c r="T191" s="101"/>
    </row>
    <row r="192" spans="1:36" x14ac:dyDescent="0.2">
      <c r="C192" s="948">
        <v>44166</v>
      </c>
      <c r="D192" s="806">
        <v>1</v>
      </c>
      <c r="F192" s="948">
        <v>44531</v>
      </c>
      <c r="G192" s="806">
        <v>1.01</v>
      </c>
      <c r="I192" s="948">
        <v>44896</v>
      </c>
      <c r="J192" s="806">
        <v>1.02</v>
      </c>
      <c r="R192" s="101"/>
      <c r="S192" s="101"/>
      <c r="T192" s="101"/>
    </row>
    <row r="193" spans="1:34" x14ac:dyDescent="0.2">
      <c r="L193" s="948"/>
      <c r="M193" s="101"/>
    </row>
    <row r="194" spans="1:34" x14ac:dyDescent="0.2">
      <c r="C194" t="s">
        <v>3180</v>
      </c>
      <c r="D194">
        <v>4</v>
      </c>
      <c r="G194">
        <v>4.04</v>
      </c>
      <c r="J194">
        <v>4.08</v>
      </c>
      <c r="L194" s="948"/>
      <c r="M194" s="101"/>
    </row>
    <row r="195" spans="1:34" x14ac:dyDescent="0.2">
      <c r="L195" s="948"/>
      <c r="M195" s="101"/>
    </row>
    <row r="196" spans="1:34" x14ac:dyDescent="0.2">
      <c r="A196" t="s">
        <v>5325</v>
      </c>
      <c r="L196" s="948"/>
      <c r="M196" s="101"/>
    </row>
    <row r="197" spans="1:34" x14ac:dyDescent="0.2">
      <c r="L197" s="948"/>
      <c r="M197" s="101"/>
    </row>
    <row r="198" spans="1:34" ht="14.25" x14ac:dyDescent="0.2">
      <c r="A198" s="806" t="s">
        <v>5326</v>
      </c>
      <c r="B198" s="806"/>
      <c r="C198" s="806" t="s">
        <v>5324</v>
      </c>
      <c r="D198" s="806" t="s">
        <v>70</v>
      </c>
      <c r="E198" s="806"/>
      <c r="F198" s="806" t="s">
        <v>5324</v>
      </c>
      <c r="G198" s="806" t="s">
        <v>70</v>
      </c>
      <c r="H198" s="806"/>
      <c r="I198" s="806" t="s">
        <v>5324</v>
      </c>
      <c r="J198" s="806" t="s">
        <v>70</v>
      </c>
      <c r="M198" s="101"/>
      <c r="N198" s="948"/>
      <c r="O198" s="948"/>
      <c r="Q198" s="957"/>
    </row>
    <row r="199" spans="1:34" x14ac:dyDescent="0.2">
      <c r="A199" s="806"/>
      <c r="B199" s="806"/>
      <c r="C199" s="948">
        <v>43891</v>
      </c>
      <c r="D199" s="806">
        <v>1</v>
      </c>
      <c r="E199" s="806"/>
      <c r="F199" s="948">
        <v>44256</v>
      </c>
      <c r="G199" s="806">
        <v>1.01</v>
      </c>
      <c r="H199" s="806"/>
      <c r="I199" s="948">
        <v>44621</v>
      </c>
      <c r="J199" s="806">
        <v>1.01</v>
      </c>
    </row>
    <row r="200" spans="1:34" x14ac:dyDescent="0.2">
      <c r="A200" s="806"/>
      <c r="B200" s="806"/>
      <c r="C200" s="948">
        <v>43983</v>
      </c>
      <c r="D200" s="806">
        <v>1.01</v>
      </c>
      <c r="E200" s="806"/>
      <c r="F200" s="948">
        <v>44348</v>
      </c>
      <c r="G200" s="806">
        <v>1.01</v>
      </c>
      <c r="H200" s="806"/>
      <c r="I200" s="948">
        <v>44713</v>
      </c>
      <c r="J200" s="806">
        <v>1.01</v>
      </c>
    </row>
    <row r="201" spans="1:34" x14ac:dyDescent="0.2">
      <c r="A201" s="806"/>
      <c r="B201" s="806"/>
      <c r="C201" s="948">
        <v>44075</v>
      </c>
      <c r="D201" s="806">
        <v>1.01</v>
      </c>
      <c r="E201" s="806"/>
      <c r="F201" s="948">
        <v>44440</v>
      </c>
      <c r="G201" s="806">
        <v>1.01</v>
      </c>
      <c r="H201" s="806"/>
      <c r="I201" s="948">
        <v>44805</v>
      </c>
      <c r="J201" s="806">
        <v>1.01</v>
      </c>
    </row>
    <row r="202" spans="1:34" x14ac:dyDescent="0.2">
      <c r="A202" s="806"/>
      <c r="B202" s="806"/>
      <c r="C202" s="948">
        <v>44166</v>
      </c>
      <c r="D202" s="806">
        <v>1.01</v>
      </c>
      <c r="E202" s="806"/>
      <c r="F202" s="948">
        <v>44531</v>
      </c>
      <c r="G202" s="806">
        <v>1.01</v>
      </c>
      <c r="H202" s="806"/>
      <c r="I202" s="948">
        <v>44896</v>
      </c>
      <c r="J202" s="806">
        <v>1.02</v>
      </c>
    </row>
    <row r="203" spans="1:34" x14ac:dyDescent="0.2">
      <c r="B203" s="806"/>
      <c r="C203" s="806"/>
      <c r="D203" s="806"/>
      <c r="E203" s="806"/>
      <c r="F203" s="806"/>
      <c r="G203" s="806"/>
      <c r="H203" s="806"/>
      <c r="I203" s="806"/>
      <c r="J203" s="806"/>
    </row>
    <row r="204" spans="1:34" x14ac:dyDescent="0.2">
      <c r="C204" t="s">
        <v>3180</v>
      </c>
      <c r="D204">
        <v>4.03</v>
      </c>
      <c r="G204">
        <v>4.04</v>
      </c>
      <c r="J204">
        <v>4.05</v>
      </c>
      <c r="L204" s="948"/>
      <c r="M204" s="94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:34" x14ac:dyDescent="0.2">
      <c r="L205" s="948"/>
      <c r="M205" s="94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:34" x14ac:dyDescent="0.2">
      <c r="A206" s="806" t="s">
        <v>5327</v>
      </c>
      <c r="L206" s="948"/>
      <c r="M206" s="94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:34" x14ac:dyDescent="0.2">
      <c r="A207" t="s">
        <v>5328</v>
      </c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:34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:34" x14ac:dyDescent="0.2">
      <c r="A209" s="806" t="s">
        <v>5329</v>
      </c>
      <c r="B209" s="806"/>
      <c r="C209" s="806" t="s">
        <v>5324</v>
      </c>
      <c r="D209" s="806" t="s">
        <v>70</v>
      </c>
      <c r="E209" s="806"/>
      <c r="F209" s="806" t="s">
        <v>5324</v>
      </c>
      <c r="G209" s="806" t="s">
        <v>70</v>
      </c>
      <c r="H209" s="806"/>
      <c r="I209" s="806" t="s">
        <v>5324</v>
      </c>
      <c r="J209" s="806" t="s">
        <v>70</v>
      </c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:34" x14ac:dyDescent="0.2">
      <c r="A210" s="806"/>
      <c r="B210" s="806"/>
      <c r="C210" s="948">
        <v>43891</v>
      </c>
      <c r="D210" s="806">
        <v>1</v>
      </c>
      <c r="E210" s="806"/>
      <c r="F210" s="948">
        <v>44256</v>
      </c>
      <c r="G210" s="806">
        <v>1</v>
      </c>
      <c r="H210" s="806"/>
      <c r="I210" s="948">
        <v>44621</v>
      </c>
      <c r="J210" s="806">
        <v>1.02</v>
      </c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:34" ht="10.5" customHeight="1" x14ac:dyDescent="0.2">
      <c r="A211" s="806"/>
      <c r="B211" s="806"/>
      <c r="C211" s="948">
        <v>43983</v>
      </c>
      <c r="D211" s="806">
        <v>1</v>
      </c>
      <c r="E211" s="806"/>
      <c r="F211" s="948">
        <v>44348</v>
      </c>
      <c r="G211" s="806">
        <v>1</v>
      </c>
      <c r="H211" s="806"/>
      <c r="I211" s="948">
        <v>44713</v>
      </c>
      <c r="J211" s="806">
        <v>1.02</v>
      </c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:34" ht="10.5" customHeight="1" x14ac:dyDescent="0.2">
      <c r="A212" s="806"/>
      <c r="B212" s="806"/>
      <c r="C212" s="948">
        <v>44075</v>
      </c>
      <c r="D212" s="806">
        <v>1</v>
      </c>
      <c r="E212" s="806"/>
      <c r="F212" s="948">
        <v>44440</v>
      </c>
      <c r="G212" s="806">
        <v>1</v>
      </c>
      <c r="H212" s="806"/>
      <c r="I212" s="948">
        <v>44805</v>
      </c>
      <c r="J212" s="806">
        <v>1.02</v>
      </c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:34" ht="10.5" customHeight="1" x14ac:dyDescent="0.2">
      <c r="A213" s="806"/>
      <c r="B213" s="806"/>
      <c r="C213" s="948">
        <v>44166</v>
      </c>
      <c r="D213" s="806">
        <v>1</v>
      </c>
      <c r="E213" s="806"/>
      <c r="F213" s="948">
        <v>44531</v>
      </c>
      <c r="G213" s="806">
        <v>1</v>
      </c>
      <c r="H213" s="806"/>
      <c r="I213" s="948">
        <v>44896</v>
      </c>
      <c r="J213" s="806">
        <v>1.02</v>
      </c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:34" ht="10.5" customHeight="1" x14ac:dyDescent="0.2">
      <c r="A214" s="806"/>
      <c r="B214" s="806"/>
      <c r="C214" s="806"/>
      <c r="D214" s="806"/>
      <c r="E214" s="806"/>
      <c r="F214" s="806"/>
      <c r="G214" s="806"/>
      <c r="H214" s="806"/>
      <c r="I214" s="806"/>
      <c r="J214" s="806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:34" ht="10.5" customHeight="1" x14ac:dyDescent="0.2">
      <c r="A215" s="806"/>
      <c r="B215" s="806"/>
      <c r="C215" s="806" t="s">
        <v>3180</v>
      </c>
      <c r="D215" s="806">
        <v>4</v>
      </c>
      <c r="E215" s="806"/>
      <c r="F215" s="806"/>
      <c r="G215" s="806">
        <v>4</v>
      </c>
      <c r="H215" s="806"/>
      <c r="I215" s="806"/>
      <c r="J215" s="806">
        <v>4.08</v>
      </c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:34" ht="10.5" customHeight="1" x14ac:dyDescent="0.2">
      <c r="A216" s="806"/>
      <c r="B216" s="806"/>
      <c r="C216" s="806"/>
      <c r="D216" s="806"/>
      <c r="E216" s="806"/>
      <c r="F216" s="806"/>
      <c r="G216" s="806"/>
      <c r="H216" s="806"/>
      <c r="I216" s="806"/>
      <c r="J216" s="806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:34" ht="10.5" customHeight="1" x14ac:dyDescent="0.2">
      <c r="A217" s="806" t="s">
        <v>5330</v>
      </c>
      <c r="B217" s="806"/>
      <c r="C217" s="806"/>
      <c r="D217" s="806"/>
      <c r="E217" s="806"/>
      <c r="F217" s="806"/>
      <c r="G217" s="806"/>
      <c r="H217" s="806"/>
      <c r="I217" s="806"/>
      <c r="J217" s="806"/>
    </row>
    <row r="218" spans="1:34" ht="10.5" customHeight="1" x14ac:dyDescent="0.2">
      <c r="A218" s="806" t="s">
        <v>5331</v>
      </c>
      <c r="B218" s="806"/>
      <c r="C218" s="806"/>
      <c r="D218" s="806"/>
      <c r="E218" s="806"/>
      <c r="F218" s="806"/>
      <c r="G218" s="806"/>
      <c r="H218" s="806"/>
      <c r="I218" s="806"/>
      <c r="J218" s="806"/>
    </row>
    <row r="219" spans="1:34" ht="10.5" customHeight="1" x14ac:dyDescent="0.2">
      <c r="A219" t="s">
        <v>5332</v>
      </c>
    </row>
    <row r="220" spans="1:34" ht="10.5" customHeight="1" x14ac:dyDescent="0.2"/>
    <row r="221" spans="1:34" ht="10.5" customHeight="1" x14ac:dyDescent="0.2">
      <c r="A221" t="s">
        <v>5334</v>
      </c>
    </row>
    <row r="222" spans="1:34" ht="10.5" customHeight="1" x14ac:dyDescent="0.2">
      <c r="A222" t="s">
        <v>5335</v>
      </c>
    </row>
    <row r="223" spans="1:34" ht="11.1" customHeight="1" x14ac:dyDescent="0.2"/>
    <row r="224" spans="1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05" spans="1:3" x14ac:dyDescent="0.2">
      <c r="A405" s="457"/>
      <c r="B405" s="576"/>
      <c r="C405" s="457"/>
    </row>
    <row r="406" spans="1:3" x14ac:dyDescent="0.2">
      <c r="A406" s="516"/>
      <c r="B406" s="576"/>
      <c r="C406" s="457"/>
    </row>
    <row r="407" spans="1:3" x14ac:dyDescent="0.2">
      <c r="A407" s="516"/>
      <c r="B407" s="576"/>
      <c r="C407" s="457"/>
    </row>
    <row r="408" spans="1:3" x14ac:dyDescent="0.2">
      <c r="A408" s="516"/>
      <c r="B408" s="576"/>
      <c r="C408" s="457"/>
    </row>
    <row r="409" spans="1:3" x14ac:dyDescent="0.2">
      <c r="A409" s="516"/>
      <c r="B409" s="576"/>
      <c r="C409" s="457"/>
    </row>
    <row r="410" spans="1:3" x14ac:dyDescent="0.2">
      <c r="A410" s="516"/>
      <c r="B410" s="576"/>
      <c r="C410" s="457"/>
    </row>
    <row r="411" spans="1:3" x14ac:dyDescent="0.2">
      <c r="A411" s="516"/>
      <c r="B411" s="576"/>
      <c r="C411" s="457"/>
    </row>
    <row r="412" spans="1:3" x14ac:dyDescent="0.2">
      <c r="A412" s="516"/>
      <c r="B412" s="576"/>
      <c r="C412" s="457"/>
    </row>
    <row r="413" spans="1:3" x14ac:dyDescent="0.2">
      <c r="A413" s="516"/>
      <c r="B413" s="576"/>
      <c r="C413" s="457"/>
    </row>
    <row r="414" spans="1:3" x14ac:dyDescent="0.2">
      <c r="A414" s="516"/>
      <c r="B414" s="576"/>
      <c r="C414" s="457"/>
    </row>
    <row r="415" spans="1:3" x14ac:dyDescent="0.2">
      <c r="A415" s="516"/>
      <c r="B415" s="576"/>
      <c r="C415" s="457"/>
    </row>
    <row r="416" spans="1:3" x14ac:dyDescent="0.2">
      <c r="A416" s="516"/>
      <c r="B416" s="576"/>
      <c r="C416" s="457"/>
    </row>
    <row r="417" spans="1:3" x14ac:dyDescent="0.2">
      <c r="A417" s="516"/>
      <c r="B417" s="576"/>
      <c r="C417" s="457"/>
    </row>
    <row r="418" spans="1:3" x14ac:dyDescent="0.2">
      <c r="A418" s="516"/>
      <c r="B418" s="576"/>
      <c r="C418" s="457"/>
    </row>
    <row r="419" spans="1:3" x14ac:dyDescent="0.2">
      <c r="A419" s="516"/>
      <c r="B419" s="576"/>
      <c r="C419" s="457"/>
    </row>
    <row r="420" spans="1:3" x14ac:dyDescent="0.2">
      <c r="A420" s="516"/>
      <c r="B420" s="576"/>
      <c r="C420" s="457"/>
    </row>
    <row r="421" spans="1:3" x14ac:dyDescent="0.2">
      <c r="A421" s="457"/>
      <c r="B421" s="576"/>
      <c r="C421" s="457"/>
    </row>
    <row r="422" spans="1:3" x14ac:dyDescent="0.2">
      <c r="B422" s="577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 xr:uid="{00000000-0004-0000-0A00-000000000000}"/>
    <hyperlink ref="G150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11</vt:i4>
      </vt:variant>
      <vt:variant>
        <vt:lpstr>טווחים בעלי שם</vt:lpstr>
      </vt:variant>
      <vt:variant>
        <vt:i4>20</vt:i4>
      </vt:variant>
    </vt:vector>
  </HeadingPairs>
  <TitlesOfParts>
    <vt:vector size="31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Champions!DataAll</vt:lpstr>
      <vt:lpstr>Contenders!DataAll</vt:lpstr>
      <vt:lpstr>Historical!DataAll</vt:lpstr>
      <vt:lpstr>DataAll</vt:lpstr>
      <vt:lpstr>Deletions</vt:lpstr>
      <vt:lpstr>FrozenAngels</vt:lpstr>
      <vt:lpstr>WatchList</vt:lpstr>
      <vt:lpstr>Changes!WPrint_Area_W</vt:lpstr>
      <vt:lpstr>Notes!WPrint_Area_W</vt:lpstr>
      <vt:lpstr>Revisions!WPrint_Area_W</vt:lpstr>
      <vt:lpstr>Summary!WPrint_Area_W</vt:lpstr>
      <vt:lpstr>'All CCC'!WPrint_TitlesW</vt:lpstr>
      <vt:lpstr>Challengers!WPrint_TitlesW</vt:lpstr>
      <vt:lpstr>Champions!WPrint_TitlesW</vt:lpstr>
      <vt:lpstr>Contenders!WPrint_TitlesW</vt:lpstr>
      <vt:lpstr>Historical!WPrint_TitlesW</vt:lpstr>
      <vt:lpstr>Revisions!WPrint_TitlesW</vt:lpstr>
      <vt:lpstr>Summary!WPrint_TitlesW</vt:lpstr>
      <vt:lpstr>WatchList!WPrint_TitlesW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2017-12-12T17:34:52Z</dcterms:created>
  <dc:creator>dfish</dc:creator>
  <cp:lastModifiedBy>Reuven Eliezer</cp:lastModifiedBy>
  <cp:lastPrinted>2019-11-30T01:47:56Z</cp:lastPrinted>
  <dcterms:modified xsi:type="dcterms:W3CDTF">2022-12-11T18:35:42Z</dcterms:modified>
</cp:coreProperties>
</file>